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C:\Users\u3519\Desktop\2025 OZVZ\6. Novostavba tělocvičny ZŠ F-M ul. J. Čapka 2555\"/>
    </mc:Choice>
  </mc:AlternateContent>
  <xr:revisionPtr revIDLastSave="0" documentId="8_{409B0B1F-7986-40BC-933E-962F33ABB701}" xr6:coauthVersionLast="36" xr6:coauthVersionMax="36" xr10:uidLastSave="{00000000-0000-0000-0000-000000000000}"/>
  <bookViews>
    <workbookView xWindow="0" yWindow="0" windowWidth="28800" windowHeight="12225" activeTab="1" xr2:uid="{00000000-000D-0000-FFFF-FFFF00000000}"/>
  </bookViews>
  <sheets>
    <sheet name="Rekapitulace stavby" sheetId="1" r:id="rId1"/>
    <sheet name="SO 01 - Příprava území" sheetId="2" r:id="rId2"/>
    <sheet name="D.1.1, D1.2 - Tělocvična ..." sheetId="3" r:id="rId3"/>
    <sheet name="D.1.1.2 - Interiér" sheetId="4" r:id="rId4"/>
    <sheet name="D.1.4.1 - Elektroinstalac..." sheetId="5" r:id="rId5"/>
    <sheet name="D.1.4.2 - Elektroinstalac..." sheetId="6" r:id="rId6"/>
    <sheet name="D.1.4.3 - Měření a regulace" sheetId="7" r:id="rId7"/>
    <sheet name="D.1.4.4 - Vzduchotechnika" sheetId="8" r:id="rId8"/>
    <sheet name="D.1.4.5 - Vytápění" sheetId="9" r:id="rId9"/>
    <sheet name="D.1.4.6 - Zdravotechnika" sheetId="10" r:id="rId10"/>
    <sheet name="D.1.4.9 - Prostorová akus..." sheetId="11" r:id="rId11"/>
    <sheet name="D.1.1, D.1.2 - Spojovací ..." sheetId="12" r:id="rId12"/>
    <sheet name="D.1.4.1 - Elektroinstalac..._01" sheetId="13" r:id="rId13"/>
    <sheet name="D.1.1, D.1.2 - Blok E - A..." sheetId="14" r:id="rId14"/>
    <sheet name="D.1.4.1 - Elektroinstalac..._02" sheetId="15" r:id="rId15"/>
    <sheet name="D.1.4.6 - Zdravotechnika_01" sheetId="16" r:id="rId16"/>
    <sheet name="SO 05 - Komunikační a zpe..." sheetId="17" r:id="rId17"/>
    <sheet name="SO 06 - Veřejné osvětlení" sheetId="18" r:id="rId18"/>
    <sheet name="SO 07 - Areálové rozvody NN" sheetId="19" r:id="rId19"/>
    <sheet name="SO 08 - Oplocení" sheetId="20" r:id="rId20"/>
    <sheet name="SO 09 - Zeleň a sadové úp..." sheetId="21" r:id="rId21"/>
    <sheet name="IO 01 - Přípojka jednotné..." sheetId="22" r:id="rId22"/>
    <sheet name="IO 02 - Areálová splaškov..." sheetId="23" r:id="rId23"/>
    <sheet name="IO 03 - Areálová dešťová ..." sheetId="24" r:id="rId24"/>
    <sheet name="1 - Odbočka pro SO 02 Těl..." sheetId="25" r:id="rId25"/>
    <sheet name="2 - Oprava stávající příp..." sheetId="26" r:id="rId26"/>
    <sheet name="3 - Stavební úpravy vodom..." sheetId="27" r:id="rId27"/>
    <sheet name="VRN - Vedlejší rozpočtové..." sheetId="28" r:id="rId28"/>
    <sheet name="Seznam figur" sheetId="29" r:id="rId29"/>
    <sheet name="Pokyny pro vyplnění" sheetId="30" r:id="rId30"/>
  </sheets>
  <definedNames>
    <definedName name="_xlnm._FilterDatabase" localSheetId="24" hidden="1">'1 - Odbočka pro SO 02 Těl...'!$C$87:$K$97</definedName>
    <definedName name="_xlnm._FilterDatabase" localSheetId="25" hidden="1">'2 - Oprava stávající příp...'!$C$94:$K$196</definedName>
    <definedName name="_xlnm._FilterDatabase" localSheetId="26" hidden="1">'3 - Stavební úpravy vodom...'!$C$94:$K$207</definedName>
    <definedName name="_xlnm._FilterDatabase" localSheetId="13" hidden="1">'D.1.1, D.1.2 - Blok E - A...'!$C$104:$K$780</definedName>
    <definedName name="_xlnm._FilterDatabase" localSheetId="11" hidden="1">'D.1.1, D.1.2 - Spojovací ...'!$C$105:$K$756</definedName>
    <definedName name="_xlnm._FilterDatabase" localSheetId="2" hidden="1">'D.1.1, D1.2 - Tělocvična ...'!$C$111:$K$3235</definedName>
    <definedName name="_xlnm._FilterDatabase" localSheetId="3" hidden="1">'D.1.1.2 - Interiér'!$C$87:$K$239</definedName>
    <definedName name="_xlnm._FilterDatabase" localSheetId="4" hidden="1">'D.1.4.1 - Elektroinstalac...'!$C$91:$K$257</definedName>
    <definedName name="_xlnm._FilterDatabase" localSheetId="12" hidden="1">'D.1.4.1 - Elektroinstalac..._01'!$C$89:$K$119</definedName>
    <definedName name="_xlnm._FilterDatabase" localSheetId="14" hidden="1">'D.1.4.1 - Elektroinstalac..._02'!$C$90:$K$131</definedName>
    <definedName name="_xlnm._FilterDatabase" localSheetId="5" hidden="1">'D.1.4.2 - Elektroinstalac...'!$C$121:$K$350</definedName>
    <definedName name="_xlnm._FilterDatabase" localSheetId="6" hidden="1">'D.1.4.3 - Měření a regulace'!$C$95:$K$163</definedName>
    <definedName name="_xlnm._FilterDatabase" localSheetId="7" hidden="1">'D.1.4.4 - Vzduchotechnika'!$C$113:$K$377</definedName>
    <definedName name="_xlnm._FilterDatabase" localSheetId="8" hidden="1">'D.1.4.5 - Vytápění'!$C$103:$K$240</definedName>
    <definedName name="_xlnm._FilterDatabase" localSheetId="9" hidden="1">'D.1.4.6 - Zdravotechnika'!$C$98:$K$182</definedName>
    <definedName name="_xlnm._FilterDatabase" localSheetId="15" hidden="1">'D.1.4.6 - Zdravotechnika_01'!$C$97:$K$151</definedName>
    <definedName name="_xlnm._FilterDatabase" localSheetId="10" hidden="1">'D.1.4.9 - Prostorová akus...'!$C$87:$K$104</definedName>
    <definedName name="_xlnm._FilterDatabase" localSheetId="21" hidden="1">'IO 01 - Přípojka jednotné...'!$C$85:$K$148</definedName>
    <definedName name="_xlnm._FilterDatabase" localSheetId="22" hidden="1">'IO 02 - Areálová splaškov...'!$C$84:$K$154</definedName>
    <definedName name="_xlnm._FilterDatabase" localSheetId="23" hidden="1">'IO 03 - Areálová dešťová ...'!$C$89:$K$313</definedName>
    <definedName name="_xlnm._FilterDatabase" localSheetId="1" hidden="1">'SO 01 - Příprava území'!$C$85:$K$260</definedName>
    <definedName name="_xlnm._FilterDatabase" localSheetId="16" hidden="1">'SO 05 - Komunikační a zpe...'!$C$86:$K$351</definedName>
    <definedName name="_xlnm._FilterDatabase" localSheetId="17" hidden="1">'SO 06 - Veřejné osvětlení'!$C$83:$K$202</definedName>
    <definedName name="_xlnm._FilterDatabase" localSheetId="18" hidden="1">'SO 07 - Areálové rozvody NN'!$C$82:$K$156</definedName>
    <definedName name="_xlnm._FilterDatabase" localSheetId="19" hidden="1">'SO 08 - Oplocení'!$C$83:$K$147</definedName>
    <definedName name="_xlnm._FilterDatabase" localSheetId="20" hidden="1">'SO 09 - Zeleň a sadové úp...'!$C$80:$K$113</definedName>
    <definedName name="_xlnm._FilterDatabase" localSheetId="27" hidden="1">'VRN - Vedlejší rozpočtové...'!$C$85:$K$123</definedName>
    <definedName name="_xlnm.Print_Titles" localSheetId="24">'1 - Odbočka pro SO 02 Těl...'!$87:$87</definedName>
    <definedName name="_xlnm.Print_Titles" localSheetId="25">'2 - Oprava stávající příp...'!$94:$94</definedName>
    <definedName name="_xlnm.Print_Titles" localSheetId="26">'3 - Stavební úpravy vodom...'!$94:$94</definedName>
    <definedName name="_xlnm.Print_Titles" localSheetId="13">'D.1.1, D.1.2 - Blok E - A...'!$104:$104</definedName>
    <definedName name="_xlnm.Print_Titles" localSheetId="11">'D.1.1, D.1.2 - Spojovací ...'!$105:$105</definedName>
    <definedName name="_xlnm.Print_Titles" localSheetId="2">'D.1.1, D1.2 - Tělocvična ...'!$111:$111</definedName>
    <definedName name="_xlnm.Print_Titles" localSheetId="3">'D.1.1.2 - Interiér'!$87:$87</definedName>
    <definedName name="_xlnm.Print_Titles" localSheetId="4">'D.1.4.1 - Elektroinstalac...'!$91:$91</definedName>
    <definedName name="_xlnm.Print_Titles" localSheetId="12">'D.1.4.1 - Elektroinstalac..._01'!$89:$89</definedName>
    <definedName name="_xlnm.Print_Titles" localSheetId="14">'D.1.4.1 - Elektroinstalac..._02'!$90:$90</definedName>
    <definedName name="_xlnm.Print_Titles" localSheetId="5">'D.1.4.2 - Elektroinstalac...'!$121:$121</definedName>
    <definedName name="_xlnm.Print_Titles" localSheetId="6">'D.1.4.3 - Měření a regulace'!$95:$95</definedName>
    <definedName name="_xlnm.Print_Titles" localSheetId="7">'D.1.4.4 - Vzduchotechnika'!$113:$113</definedName>
    <definedName name="_xlnm.Print_Titles" localSheetId="8">'D.1.4.5 - Vytápění'!$103:$103</definedName>
    <definedName name="_xlnm.Print_Titles" localSheetId="9">'D.1.4.6 - Zdravotechnika'!$98:$98</definedName>
    <definedName name="_xlnm.Print_Titles" localSheetId="15">'D.1.4.6 - Zdravotechnika_01'!$97:$97</definedName>
    <definedName name="_xlnm.Print_Titles" localSheetId="10">'D.1.4.9 - Prostorová akus...'!$87:$87</definedName>
    <definedName name="_xlnm.Print_Titles" localSheetId="21">'IO 01 - Přípojka jednotné...'!$85:$85</definedName>
    <definedName name="_xlnm.Print_Titles" localSheetId="22">'IO 02 - Areálová splaškov...'!$84:$84</definedName>
    <definedName name="_xlnm.Print_Titles" localSheetId="23">'IO 03 - Areálová dešťová ...'!$89:$89</definedName>
    <definedName name="_xlnm.Print_Titles" localSheetId="0">'Rekapitulace stavby'!$52:$52</definedName>
    <definedName name="_xlnm.Print_Titles" localSheetId="28">'Seznam figur'!$9:$9</definedName>
    <definedName name="_xlnm.Print_Titles" localSheetId="1">'SO 01 - Příprava území'!$85:$85</definedName>
    <definedName name="_xlnm.Print_Titles" localSheetId="16">'SO 05 - Komunikační a zpe...'!$86:$86</definedName>
    <definedName name="_xlnm.Print_Titles" localSheetId="17">'SO 06 - Veřejné osvětlení'!$83:$83</definedName>
    <definedName name="_xlnm.Print_Titles" localSheetId="18">'SO 07 - Areálové rozvody NN'!$82:$82</definedName>
    <definedName name="_xlnm.Print_Titles" localSheetId="19">'SO 08 - Oplocení'!$83:$83</definedName>
    <definedName name="_xlnm.Print_Titles" localSheetId="20">'SO 09 - Zeleň a sadové úp...'!$80:$80</definedName>
    <definedName name="_xlnm.Print_Titles" localSheetId="27">'VRN - Vedlejší rozpočtové...'!$85:$85</definedName>
    <definedName name="_xlnm.Print_Area" localSheetId="24">'1 - Odbočka pro SO 02 Těl...'!$C$4:$J$41,'1 - Odbočka pro SO 02 Těl...'!$C$47:$J$67,'1 - Odbočka pro SO 02 Těl...'!$C$73:$K$97</definedName>
    <definedName name="_xlnm.Print_Area" localSheetId="25">'2 - Oprava stávající příp...'!$C$4:$J$41,'2 - Oprava stávající příp...'!$C$47:$J$74,'2 - Oprava stávající příp...'!$C$80:$K$196</definedName>
    <definedName name="_xlnm.Print_Area" localSheetId="26">'3 - Stavební úpravy vodom...'!$C$4:$J$41,'3 - Stavební úpravy vodom...'!$C$47:$J$74,'3 - Stavební úpravy vodom...'!$C$80:$K$207</definedName>
    <definedName name="_xlnm.Print_Area" localSheetId="13">'D.1.1, D.1.2 - Blok E - A...'!$C$4:$J$41,'D.1.1, D.1.2 - Blok E - A...'!$C$47:$J$84,'D.1.1, D.1.2 - Blok E - A...'!$C$90:$K$780</definedName>
    <definedName name="_xlnm.Print_Area" localSheetId="11">'D.1.1, D.1.2 - Spojovací ...'!$C$4:$J$41,'D.1.1, D.1.2 - Spojovací ...'!$C$47:$J$85,'D.1.1, D.1.2 - Spojovací ...'!$C$91:$K$756</definedName>
    <definedName name="_xlnm.Print_Area" localSheetId="2">'D.1.1, D1.2 - Tělocvična ...'!$C$4:$J$41,'D.1.1, D1.2 - Tělocvična ...'!$C$47:$J$91,'D.1.1, D1.2 - Tělocvična ...'!$C$97:$K$3235</definedName>
    <definedName name="_xlnm.Print_Area" localSheetId="3">'D.1.1.2 - Interiér'!$C$4:$J$41,'D.1.1.2 - Interiér'!$C$47:$J$67,'D.1.1.2 - Interiér'!$C$73:$K$239</definedName>
    <definedName name="_xlnm.Print_Area" localSheetId="4">'D.1.4.1 - Elektroinstalac...'!$C$4:$J$41,'D.1.4.1 - Elektroinstalac...'!$C$47:$J$71,'D.1.4.1 - Elektroinstalac...'!$C$77:$K$257</definedName>
    <definedName name="_xlnm.Print_Area" localSheetId="12">'D.1.4.1 - Elektroinstalac..._01'!$C$4:$J$41,'D.1.4.1 - Elektroinstalac..._01'!$C$47:$J$69,'D.1.4.1 - Elektroinstalac..._01'!$C$75:$K$119</definedName>
    <definedName name="_xlnm.Print_Area" localSheetId="14">'D.1.4.1 - Elektroinstalac..._02'!$C$4:$J$41,'D.1.4.1 - Elektroinstalac..._02'!$C$47:$J$70,'D.1.4.1 - Elektroinstalac..._02'!$C$76:$K$131</definedName>
    <definedName name="_xlnm.Print_Area" localSheetId="5">'D.1.4.2 - Elektroinstalac...'!$C$4:$J$41,'D.1.4.2 - Elektroinstalac...'!$C$47:$J$101,'D.1.4.2 - Elektroinstalac...'!$C$107:$K$350</definedName>
    <definedName name="_xlnm.Print_Area" localSheetId="6">'D.1.4.3 - Měření a regulace'!$C$4:$J$41,'D.1.4.3 - Měření a regulace'!$C$47:$J$75,'D.1.4.3 - Měření a regulace'!$C$81:$K$163</definedName>
    <definedName name="_xlnm.Print_Area" localSheetId="7">'D.1.4.4 - Vzduchotechnika'!$C$4:$J$41,'D.1.4.4 - Vzduchotechnika'!$C$47:$J$93,'D.1.4.4 - Vzduchotechnika'!$C$99:$K$377</definedName>
    <definedName name="_xlnm.Print_Area" localSheetId="8">'D.1.4.5 - Vytápění'!$C$4:$J$41,'D.1.4.5 - Vytápění'!$C$47:$J$83,'D.1.4.5 - Vytápění'!$C$89:$K$240</definedName>
    <definedName name="_xlnm.Print_Area" localSheetId="9">'D.1.4.6 - Zdravotechnika'!$C$4:$J$41,'D.1.4.6 - Zdravotechnika'!$C$47:$J$78,'D.1.4.6 - Zdravotechnika'!$C$84:$K$182</definedName>
    <definedName name="_xlnm.Print_Area" localSheetId="15">'D.1.4.6 - Zdravotechnika_01'!$C$4:$J$41,'D.1.4.6 - Zdravotechnika_01'!$C$47:$J$77,'D.1.4.6 - Zdravotechnika_01'!$C$83:$K$151</definedName>
    <definedName name="_xlnm.Print_Area" localSheetId="10">'D.1.4.9 - Prostorová akus...'!$C$4:$J$41,'D.1.4.9 - Prostorová akus...'!$C$47:$J$67,'D.1.4.9 - Prostorová akus...'!$C$73:$K$104</definedName>
    <definedName name="_xlnm.Print_Area" localSheetId="21">'IO 01 - Přípojka jednotné...'!$C$4:$J$39,'IO 01 - Přípojka jednotné...'!$C$45:$J$67,'IO 01 - Přípojka jednotné...'!$C$73:$K$148</definedName>
    <definedName name="_xlnm.Print_Area" localSheetId="22">'IO 02 - Areálová splaškov...'!$C$4:$J$39,'IO 02 - Areálová splaškov...'!$C$45:$J$66,'IO 02 - Areálová splaškov...'!$C$72:$K$154</definedName>
    <definedName name="_xlnm.Print_Area" localSheetId="23">'IO 03 - Areálová dešťová ...'!$C$4:$J$39,'IO 03 - Areálová dešťová ...'!$C$45:$J$71,'IO 03 - Areálová dešťová ...'!$C$77:$K$313</definedName>
    <definedName name="_xlnm.Print_Area" localSheetId="29">'Pokyny pro vyplnění'!$B$2:$K$71,'Pokyny pro vyplnění'!$B$74:$K$118,'Pokyny pro vyplnění'!$B$121:$K$161,'Pokyny pro vyplnění'!$B$164:$K$219</definedName>
    <definedName name="_xlnm.Print_Area" localSheetId="0">'Rekapitulace stavby'!$D$4:$AO$36,'Rekapitulace stavby'!$C$42:$AQ$86</definedName>
    <definedName name="_xlnm.Print_Area" localSheetId="28">'Seznam figur'!$C$4:$G$105</definedName>
    <definedName name="_xlnm.Print_Area" localSheetId="1">'SO 01 - Příprava území'!$C$4:$J$39,'SO 01 - Příprava území'!$C$45:$J$67,'SO 01 - Příprava území'!$C$73:$K$260</definedName>
    <definedName name="_xlnm.Print_Area" localSheetId="16">'SO 05 - Komunikační a zpe...'!$C$4:$J$39,'SO 05 - Komunikační a zpe...'!$C$45:$J$68,'SO 05 - Komunikační a zpe...'!$C$74:$K$351</definedName>
    <definedName name="_xlnm.Print_Area" localSheetId="17">'SO 06 - Veřejné osvětlení'!$C$4:$J$39,'SO 06 - Veřejné osvětlení'!$C$45:$J$65,'SO 06 - Veřejné osvětlení'!$C$71:$K$202</definedName>
    <definedName name="_xlnm.Print_Area" localSheetId="18">'SO 07 - Areálové rozvody NN'!$C$4:$J$39,'SO 07 - Areálové rozvody NN'!$C$45:$J$64,'SO 07 - Areálové rozvody NN'!$C$70:$K$156</definedName>
    <definedName name="_xlnm.Print_Area" localSheetId="19">'SO 08 - Oplocení'!$C$4:$J$39,'SO 08 - Oplocení'!$C$45:$J$65,'SO 08 - Oplocení'!$C$71:$K$147</definedName>
    <definedName name="_xlnm.Print_Area" localSheetId="20">'SO 09 - Zeleň a sadové úp...'!$C$4:$J$39,'SO 09 - Zeleň a sadové úp...'!$C$45:$J$62,'SO 09 - Zeleň a sadové úp...'!$C$68:$K$113</definedName>
    <definedName name="_xlnm.Print_Area" localSheetId="27">'VRN - Vedlejší rozpočtové...'!$C$4:$J$39,'VRN - Vedlejší rozpočtové...'!$C$45:$J$67,'VRN - Vedlejší rozpočtové...'!$C$73:$K$123</definedName>
  </definedNames>
  <calcPr calcId="191029"/>
</workbook>
</file>

<file path=xl/calcChain.xml><?xml version="1.0" encoding="utf-8"?>
<calcChain xmlns="http://schemas.openxmlformats.org/spreadsheetml/2006/main">
  <c r="D7" i="29" l="1"/>
  <c r="J37" i="28"/>
  <c r="J36" i="28"/>
  <c r="AY85" i="1" s="1"/>
  <c r="J35" i="28"/>
  <c r="AX85" i="1" s="1"/>
  <c r="BI122" i="28"/>
  <c r="BH122" i="28"/>
  <c r="BG122" i="28"/>
  <c r="BF122" i="28"/>
  <c r="T122" i="28"/>
  <c r="R122" i="28"/>
  <c r="P122" i="28"/>
  <c r="BI120" i="28"/>
  <c r="BH120" i="28"/>
  <c r="BG120" i="28"/>
  <c r="BF120" i="28"/>
  <c r="T120" i="28"/>
  <c r="R120" i="28"/>
  <c r="P120" i="28"/>
  <c r="BI116" i="28"/>
  <c r="BH116" i="28"/>
  <c r="BG116" i="28"/>
  <c r="BF116" i="28"/>
  <c r="T116" i="28"/>
  <c r="R116" i="28"/>
  <c r="P116" i="28"/>
  <c r="BI114" i="28"/>
  <c r="BH114" i="28"/>
  <c r="BG114" i="28"/>
  <c r="BF114" i="28"/>
  <c r="T114" i="28"/>
  <c r="R114" i="28"/>
  <c r="P114" i="28"/>
  <c r="BI111" i="28"/>
  <c r="BH111" i="28"/>
  <c r="BG111" i="28"/>
  <c r="BF111" i="28"/>
  <c r="T111" i="28"/>
  <c r="R111" i="28"/>
  <c r="P111" i="28"/>
  <c r="BI109" i="28"/>
  <c r="BH109" i="28"/>
  <c r="BG109" i="28"/>
  <c r="BF109" i="28"/>
  <c r="T109" i="28"/>
  <c r="R109" i="28"/>
  <c r="P109" i="28"/>
  <c r="BI106" i="28"/>
  <c r="BH106" i="28"/>
  <c r="BG106" i="28"/>
  <c r="BF106" i="28"/>
  <c r="T106" i="28"/>
  <c r="R106" i="28"/>
  <c r="P106" i="28"/>
  <c r="BI104" i="28"/>
  <c r="BH104" i="28"/>
  <c r="BG104" i="28"/>
  <c r="BF104" i="28"/>
  <c r="T104" i="28"/>
  <c r="R104" i="28"/>
  <c r="P104" i="28"/>
  <c r="BI102" i="28"/>
  <c r="BH102" i="28"/>
  <c r="BG102" i="28"/>
  <c r="BF102" i="28"/>
  <c r="T102" i="28"/>
  <c r="R102" i="28"/>
  <c r="P102" i="28"/>
  <c r="BI99" i="28"/>
  <c r="BH99" i="28"/>
  <c r="BG99" i="28"/>
  <c r="BF99" i="28"/>
  <c r="T99" i="28"/>
  <c r="T98" i="28"/>
  <c r="R99" i="28"/>
  <c r="R98" i="28"/>
  <c r="P99" i="28"/>
  <c r="P98" i="28"/>
  <c r="BI96" i="28"/>
  <c r="BH96" i="28"/>
  <c r="BG96" i="28"/>
  <c r="BF96" i="28"/>
  <c r="T96" i="28"/>
  <c r="R96" i="28"/>
  <c r="P96" i="28"/>
  <c r="BI94" i="28"/>
  <c r="BH94" i="28"/>
  <c r="BG94" i="28"/>
  <c r="BF94" i="28"/>
  <c r="T94" i="28"/>
  <c r="R94" i="28"/>
  <c r="P94" i="28"/>
  <c r="BI92" i="28"/>
  <c r="BH92" i="28"/>
  <c r="BG92" i="28"/>
  <c r="BF92" i="28"/>
  <c r="T92" i="28"/>
  <c r="R92" i="28"/>
  <c r="P92" i="28"/>
  <c r="BI91" i="28"/>
  <c r="BH91" i="28"/>
  <c r="BG91" i="28"/>
  <c r="BF91" i="28"/>
  <c r="T91" i="28"/>
  <c r="R91" i="28"/>
  <c r="P91" i="28"/>
  <c r="BI89" i="28"/>
  <c r="BH89" i="28"/>
  <c r="BG89" i="28"/>
  <c r="BF89" i="28"/>
  <c r="T89" i="28"/>
  <c r="R89" i="28"/>
  <c r="P89" i="28"/>
  <c r="J83" i="28"/>
  <c r="J82" i="28"/>
  <c r="F82" i="28"/>
  <c r="F80" i="28"/>
  <c r="E78" i="28"/>
  <c r="J55" i="28"/>
  <c r="J54" i="28"/>
  <c r="F54" i="28"/>
  <c r="F52" i="28"/>
  <c r="E50" i="28"/>
  <c r="J18" i="28"/>
  <c r="E18" i="28"/>
  <c r="F83" i="28"/>
  <c r="J17" i="28"/>
  <c r="J12" i="28"/>
  <c r="J80" i="28" s="1"/>
  <c r="E7" i="28"/>
  <c r="E48" i="28" s="1"/>
  <c r="J39" i="27"/>
  <c r="J38" i="27"/>
  <c r="AY84" i="1"/>
  <c r="J37" i="27"/>
  <c r="AX84" i="1"/>
  <c r="BI206" i="27"/>
  <c r="BH206" i="27"/>
  <c r="BG206" i="27"/>
  <c r="BF206" i="27"/>
  <c r="T206" i="27"/>
  <c r="R206" i="27"/>
  <c r="P206" i="27"/>
  <c r="BI205" i="27"/>
  <c r="BH205" i="27"/>
  <c r="BG205" i="27"/>
  <c r="BF205" i="27"/>
  <c r="T205" i="27"/>
  <c r="R205" i="27"/>
  <c r="P205" i="27"/>
  <c r="BI203" i="27"/>
  <c r="BH203" i="27"/>
  <c r="BG203" i="27"/>
  <c r="BF203" i="27"/>
  <c r="T203" i="27"/>
  <c r="R203" i="27"/>
  <c r="P203" i="27"/>
  <c r="BI202" i="27"/>
  <c r="BH202" i="27"/>
  <c r="BG202" i="27"/>
  <c r="BF202" i="27"/>
  <c r="T202" i="27"/>
  <c r="R202" i="27"/>
  <c r="P202" i="27"/>
  <c r="BI198" i="27"/>
  <c r="BH198" i="27"/>
  <c r="BG198" i="27"/>
  <c r="BF198" i="27"/>
  <c r="T198" i="27"/>
  <c r="T197" i="27"/>
  <c r="R198" i="27"/>
  <c r="R197" i="27" s="1"/>
  <c r="P198" i="27"/>
  <c r="P197" i="27"/>
  <c r="BI195" i="27"/>
  <c r="BH195" i="27"/>
  <c r="BG195" i="27"/>
  <c r="BF195" i="27"/>
  <c r="T195" i="27"/>
  <c r="R195" i="27"/>
  <c r="P195" i="27"/>
  <c r="BI192" i="27"/>
  <c r="BH192" i="27"/>
  <c r="BG192" i="27"/>
  <c r="BF192" i="27"/>
  <c r="T192" i="27"/>
  <c r="R192" i="27"/>
  <c r="P192" i="27"/>
  <c r="BI190" i="27"/>
  <c r="BH190" i="27"/>
  <c r="BG190" i="27"/>
  <c r="BF190" i="27"/>
  <c r="T190" i="27"/>
  <c r="R190" i="27"/>
  <c r="P190" i="27"/>
  <c r="BI188" i="27"/>
  <c r="BH188" i="27"/>
  <c r="BG188" i="27"/>
  <c r="BF188" i="27"/>
  <c r="T188" i="27"/>
  <c r="R188" i="27"/>
  <c r="P188" i="27"/>
  <c r="BI185" i="27"/>
  <c r="BH185" i="27"/>
  <c r="BG185" i="27"/>
  <c r="BF185" i="27"/>
  <c r="T185" i="27"/>
  <c r="R185" i="27"/>
  <c r="P185" i="27"/>
  <c r="BI180" i="27"/>
  <c r="BH180" i="27"/>
  <c r="BG180" i="27"/>
  <c r="BF180" i="27"/>
  <c r="T180" i="27"/>
  <c r="R180" i="27"/>
  <c r="P180" i="27"/>
  <c r="BI178" i="27"/>
  <c r="BH178" i="27"/>
  <c r="BG178" i="27"/>
  <c r="BF178" i="27"/>
  <c r="T178" i="27"/>
  <c r="R178" i="27"/>
  <c r="P178" i="27"/>
  <c r="BI176" i="27"/>
  <c r="BH176" i="27"/>
  <c r="BG176" i="27"/>
  <c r="BF176" i="27"/>
  <c r="T176" i="27"/>
  <c r="R176" i="27"/>
  <c r="P176" i="27"/>
  <c r="BI174" i="27"/>
  <c r="BH174" i="27"/>
  <c r="BG174" i="27"/>
  <c r="BF174" i="27"/>
  <c r="T174" i="27"/>
  <c r="R174" i="27"/>
  <c r="P174" i="27"/>
  <c r="BI172" i="27"/>
  <c r="BH172" i="27"/>
  <c r="BG172" i="27"/>
  <c r="BF172" i="27"/>
  <c r="T172" i="27"/>
  <c r="R172" i="27"/>
  <c r="P172" i="27"/>
  <c r="BI170" i="27"/>
  <c r="BH170" i="27"/>
  <c r="BG170" i="27"/>
  <c r="BF170" i="27"/>
  <c r="T170" i="27"/>
  <c r="R170" i="27"/>
  <c r="P170" i="27"/>
  <c r="BI168" i="27"/>
  <c r="BH168" i="27"/>
  <c r="BG168" i="27"/>
  <c r="BF168" i="27"/>
  <c r="T168" i="27"/>
  <c r="R168" i="27"/>
  <c r="P168" i="27"/>
  <c r="BI166" i="27"/>
  <c r="BH166" i="27"/>
  <c r="BG166" i="27"/>
  <c r="BF166" i="27"/>
  <c r="T166" i="27"/>
  <c r="R166" i="27"/>
  <c r="P166" i="27"/>
  <c r="BI164" i="27"/>
  <c r="BH164" i="27"/>
  <c r="BG164" i="27"/>
  <c r="BF164" i="27"/>
  <c r="T164" i="27"/>
  <c r="R164" i="27"/>
  <c r="P164" i="27"/>
  <c r="BI161" i="27"/>
  <c r="BH161" i="27"/>
  <c r="BG161" i="27"/>
  <c r="BF161" i="27"/>
  <c r="T161" i="27"/>
  <c r="R161" i="27"/>
  <c r="P161" i="27"/>
  <c r="BI156" i="27"/>
  <c r="BH156" i="27"/>
  <c r="BG156" i="27"/>
  <c r="BF156" i="27"/>
  <c r="T156" i="27"/>
  <c r="R156" i="27"/>
  <c r="P156" i="27"/>
  <c r="BI151" i="27"/>
  <c r="BH151" i="27"/>
  <c r="BG151" i="27"/>
  <c r="BF151" i="27"/>
  <c r="T151" i="27"/>
  <c r="R151" i="27"/>
  <c r="P151" i="27"/>
  <c r="BI147" i="27"/>
  <c r="BH147" i="27"/>
  <c r="BG147" i="27"/>
  <c r="BF147" i="27"/>
  <c r="T147" i="27"/>
  <c r="R147" i="27"/>
  <c r="P147" i="27"/>
  <c r="BI143" i="27"/>
  <c r="BH143" i="27"/>
  <c r="BG143" i="27"/>
  <c r="BF143" i="27"/>
  <c r="T143" i="27"/>
  <c r="R143" i="27"/>
  <c r="P143" i="27"/>
  <c r="BI139" i="27"/>
  <c r="BH139" i="27"/>
  <c r="BG139" i="27"/>
  <c r="BF139" i="27"/>
  <c r="T139" i="27"/>
  <c r="R139" i="27"/>
  <c r="P139" i="27"/>
  <c r="BI135" i="27"/>
  <c r="BH135" i="27"/>
  <c r="BG135" i="27"/>
  <c r="BF135" i="27"/>
  <c r="T135" i="27"/>
  <c r="R135" i="27"/>
  <c r="P135" i="27"/>
  <c r="BI133" i="27"/>
  <c r="BH133" i="27"/>
  <c r="BG133" i="27"/>
  <c r="BF133" i="27"/>
  <c r="T133" i="27"/>
  <c r="R133" i="27"/>
  <c r="P133" i="27"/>
  <c r="BI132" i="27"/>
  <c r="BH132" i="27"/>
  <c r="BG132" i="27"/>
  <c r="BF132" i="27"/>
  <c r="T132" i="27"/>
  <c r="R132" i="27"/>
  <c r="P132" i="27"/>
  <c r="BI130" i="27"/>
  <c r="BH130" i="27"/>
  <c r="BG130" i="27"/>
  <c r="BF130" i="27"/>
  <c r="T130" i="27"/>
  <c r="R130" i="27"/>
  <c r="P130" i="27"/>
  <c r="BI126" i="27"/>
  <c r="BH126" i="27"/>
  <c r="BG126" i="27"/>
  <c r="BF126" i="27"/>
  <c r="T126" i="27"/>
  <c r="R126" i="27"/>
  <c r="P126" i="27"/>
  <c r="BI125" i="27"/>
  <c r="BH125" i="27"/>
  <c r="BG125" i="27"/>
  <c r="BF125" i="27"/>
  <c r="T125" i="27"/>
  <c r="R125" i="27"/>
  <c r="P125" i="27"/>
  <c r="BI123" i="27"/>
  <c r="BH123" i="27"/>
  <c r="BG123" i="27"/>
  <c r="BF123" i="27"/>
  <c r="T123" i="27"/>
  <c r="R123" i="27"/>
  <c r="P123" i="27"/>
  <c r="BI120" i="27"/>
  <c r="BH120" i="27"/>
  <c r="BG120" i="27"/>
  <c r="BF120" i="27"/>
  <c r="T120" i="27"/>
  <c r="R120" i="27"/>
  <c r="P120" i="27"/>
  <c r="BI118" i="27"/>
  <c r="BH118" i="27"/>
  <c r="BG118" i="27"/>
  <c r="BF118" i="27"/>
  <c r="T118" i="27"/>
  <c r="R118" i="27"/>
  <c r="P118" i="27"/>
  <c r="BI114" i="27"/>
  <c r="BH114" i="27"/>
  <c r="BG114" i="27"/>
  <c r="BF114" i="27"/>
  <c r="T114" i="27"/>
  <c r="R114" i="27"/>
  <c r="P114" i="27"/>
  <c r="BI108" i="27"/>
  <c r="BH108" i="27"/>
  <c r="BG108" i="27"/>
  <c r="BF108" i="27"/>
  <c r="T108" i="27"/>
  <c r="T107" i="27"/>
  <c r="R108" i="27"/>
  <c r="R107" i="27"/>
  <c r="P108" i="27"/>
  <c r="P107" i="27"/>
  <c r="BI105" i="27"/>
  <c r="BH105" i="27"/>
  <c r="BG105" i="27"/>
  <c r="BF105" i="27"/>
  <c r="T105" i="27"/>
  <c r="R105" i="27"/>
  <c r="P105" i="27"/>
  <c r="BI103" i="27"/>
  <c r="BH103" i="27"/>
  <c r="BG103" i="27"/>
  <c r="BF103" i="27"/>
  <c r="T103" i="27"/>
  <c r="R103" i="27"/>
  <c r="P103" i="27"/>
  <c r="BI101" i="27"/>
  <c r="BH101" i="27"/>
  <c r="BG101" i="27"/>
  <c r="BF101" i="27"/>
  <c r="T101" i="27"/>
  <c r="R101" i="27"/>
  <c r="P101" i="27"/>
  <c r="BI98" i="27"/>
  <c r="BH98" i="27"/>
  <c r="BG98" i="27"/>
  <c r="BF98" i="27"/>
  <c r="T98" i="27"/>
  <c r="R98" i="27"/>
  <c r="P98" i="27"/>
  <c r="J92" i="27"/>
  <c r="J91" i="27"/>
  <c r="F91" i="27"/>
  <c r="F89" i="27"/>
  <c r="E87" i="27"/>
  <c r="J59" i="27"/>
  <c r="J58" i="27"/>
  <c r="F58" i="27"/>
  <c r="F56" i="27"/>
  <c r="E54" i="27"/>
  <c r="J20" i="27"/>
  <c r="E20" i="27"/>
  <c r="F59" i="27" s="1"/>
  <c r="J19" i="27"/>
  <c r="J14" i="27"/>
  <c r="J56" i="27"/>
  <c r="E7" i="27"/>
  <c r="E50" i="27"/>
  <c r="J39" i="26"/>
  <c r="J38" i="26"/>
  <c r="AY83" i="1" s="1"/>
  <c r="J37" i="26"/>
  <c r="AX83" i="1"/>
  <c r="BI196" i="26"/>
  <c r="BH196" i="26"/>
  <c r="BG196" i="26"/>
  <c r="BF196" i="26"/>
  <c r="T196" i="26"/>
  <c r="R196" i="26"/>
  <c r="P196" i="26"/>
  <c r="BI195" i="26"/>
  <c r="BH195" i="26"/>
  <c r="BG195" i="26"/>
  <c r="BF195" i="26"/>
  <c r="T195" i="26"/>
  <c r="R195" i="26"/>
  <c r="P195" i="26"/>
  <c r="BI193" i="26"/>
  <c r="BH193" i="26"/>
  <c r="BG193" i="26"/>
  <c r="BF193" i="26"/>
  <c r="T193" i="26"/>
  <c r="R193" i="26"/>
  <c r="P193" i="26"/>
  <c r="BI192" i="26"/>
  <c r="BH192" i="26"/>
  <c r="BG192" i="26"/>
  <c r="BF192" i="26"/>
  <c r="T192" i="26"/>
  <c r="R192" i="26"/>
  <c r="P192" i="26"/>
  <c r="BI191" i="26"/>
  <c r="BH191" i="26"/>
  <c r="BG191" i="26"/>
  <c r="BF191" i="26"/>
  <c r="T191" i="26"/>
  <c r="R191" i="26"/>
  <c r="P191" i="26"/>
  <c r="BI190" i="26"/>
  <c r="BH190" i="26"/>
  <c r="BG190" i="26"/>
  <c r="BF190" i="26"/>
  <c r="T190" i="26"/>
  <c r="R190" i="26"/>
  <c r="P190" i="26"/>
  <c r="BI189" i="26"/>
  <c r="BH189" i="26"/>
  <c r="BG189" i="26"/>
  <c r="BF189" i="26"/>
  <c r="T189" i="26"/>
  <c r="R189" i="26"/>
  <c r="P189" i="26"/>
  <c r="BI186" i="26"/>
  <c r="BH186" i="26"/>
  <c r="BG186" i="26"/>
  <c r="BF186" i="26"/>
  <c r="T186" i="26"/>
  <c r="R186" i="26"/>
  <c r="P186" i="26"/>
  <c r="BI185" i="26"/>
  <c r="BH185" i="26"/>
  <c r="BG185" i="26"/>
  <c r="BF185" i="26"/>
  <c r="T185" i="26"/>
  <c r="R185" i="26"/>
  <c r="P185" i="26"/>
  <c r="BI182" i="26"/>
  <c r="BH182" i="26"/>
  <c r="BG182" i="26"/>
  <c r="BF182" i="26"/>
  <c r="T182" i="26"/>
  <c r="T181" i="26"/>
  <c r="R182" i="26"/>
  <c r="R181" i="26"/>
  <c r="P182" i="26"/>
  <c r="P181" i="26"/>
  <c r="BI180" i="26"/>
  <c r="BH180" i="26"/>
  <c r="BG180" i="26"/>
  <c r="BF180" i="26"/>
  <c r="T180" i="26"/>
  <c r="R180" i="26"/>
  <c r="P180" i="26"/>
  <c r="BI177" i="26"/>
  <c r="BH177" i="26"/>
  <c r="BG177" i="26"/>
  <c r="BF177" i="26"/>
  <c r="T177" i="26"/>
  <c r="R177" i="26"/>
  <c r="P177" i="26"/>
  <c r="BI175" i="26"/>
  <c r="BH175" i="26"/>
  <c r="BG175" i="26"/>
  <c r="BF175" i="26"/>
  <c r="T175" i="26"/>
  <c r="R175" i="26"/>
  <c r="P175" i="26"/>
  <c r="BI173" i="26"/>
  <c r="BH173" i="26"/>
  <c r="BG173" i="26"/>
  <c r="BF173" i="26"/>
  <c r="T173" i="26"/>
  <c r="R173" i="26"/>
  <c r="P173" i="26"/>
  <c r="BI172" i="26"/>
  <c r="BH172" i="26"/>
  <c r="BG172" i="26"/>
  <c r="BF172" i="26"/>
  <c r="T172" i="26"/>
  <c r="R172" i="26"/>
  <c r="P172" i="26"/>
  <c r="BI171" i="26"/>
  <c r="BH171" i="26"/>
  <c r="BG171" i="26"/>
  <c r="BF171" i="26"/>
  <c r="T171" i="26"/>
  <c r="R171" i="26"/>
  <c r="P171" i="26"/>
  <c r="BI170" i="26"/>
  <c r="BH170" i="26"/>
  <c r="BG170" i="26"/>
  <c r="BF170" i="26"/>
  <c r="T170" i="26"/>
  <c r="R170" i="26"/>
  <c r="P170" i="26"/>
  <c r="BI169" i="26"/>
  <c r="BH169" i="26"/>
  <c r="BG169" i="26"/>
  <c r="BF169" i="26"/>
  <c r="T169" i="26"/>
  <c r="R169" i="26"/>
  <c r="P169" i="26"/>
  <c r="BI168" i="26"/>
  <c r="BH168" i="26"/>
  <c r="BG168" i="26"/>
  <c r="BF168" i="26"/>
  <c r="T168" i="26"/>
  <c r="R168" i="26"/>
  <c r="P168" i="26"/>
  <c r="BI167" i="26"/>
  <c r="BH167" i="26"/>
  <c r="BG167" i="26"/>
  <c r="BF167" i="26"/>
  <c r="T167" i="26"/>
  <c r="R167" i="26"/>
  <c r="P167" i="26"/>
  <c r="BI166" i="26"/>
  <c r="BH166" i="26"/>
  <c r="BG166" i="26"/>
  <c r="BF166" i="26"/>
  <c r="T166" i="26"/>
  <c r="R166" i="26"/>
  <c r="P166" i="26"/>
  <c r="BI165" i="26"/>
  <c r="BH165" i="26"/>
  <c r="BG165" i="26"/>
  <c r="BF165" i="26"/>
  <c r="T165" i="26"/>
  <c r="R165" i="26"/>
  <c r="P165" i="26"/>
  <c r="BI164" i="26"/>
  <c r="BH164" i="26"/>
  <c r="BG164" i="26"/>
  <c r="BF164" i="26"/>
  <c r="T164" i="26"/>
  <c r="R164" i="26"/>
  <c r="P164" i="26"/>
  <c r="BI163" i="26"/>
  <c r="BH163" i="26"/>
  <c r="BG163" i="26"/>
  <c r="BF163" i="26"/>
  <c r="T163" i="26"/>
  <c r="R163" i="26"/>
  <c r="P163" i="26"/>
  <c r="BI162" i="26"/>
  <c r="BH162" i="26"/>
  <c r="BG162" i="26"/>
  <c r="BF162" i="26"/>
  <c r="T162" i="26"/>
  <c r="R162" i="26"/>
  <c r="P162" i="26"/>
  <c r="BI161" i="26"/>
  <c r="BH161" i="26"/>
  <c r="BG161" i="26"/>
  <c r="BF161" i="26"/>
  <c r="T161" i="26"/>
  <c r="R161" i="26"/>
  <c r="P161" i="26"/>
  <c r="BI160" i="26"/>
  <c r="BH160" i="26"/>
  <c r="BG160" i="26"/>
  <c r="BF160" i="26"/>
  <c r="T160" i="26"/>
  <c r="R160" i="26"/>
  <c r="P160" i="26"/>
  <c r="BI159" i="26"/>
  <c r="BH159" i="26"/>
  <c r="BG159" i="26"/>
  <c r="BF159" i="26"/>
  <c r="T159" i="26"/>
  <c r="R159" i="26"/>
  <c r="P159" i="26"/>
  <c r="BI158" i="26"/>
  <c r="BH158" i="26"/>
  <c r="BG158" i="26"/>
  <c r="BF158" i="26"/>
  <c r="T158" i="26"/>
  <c r="R158" i="26"/>
  <c r="P158" i="26"/>
  <c r="BI157" i="26"/>
  <c r="BH157" i="26"/>
  <c r="BG157" i="26"/>
  <c r="BF157" i="26"/>
  <c r="T157" i="26"/>
  <c r="R157" i="26"/>
  <c r="P157" i="26"/>
  <c r="BI156" i="26"/>
  <c r="BH156" i="26"/>
  <c r="BG156" i="26"/>
  <c r="BF156" i="26"/>
  <c r="T156" i="26"/>
  <c r="R156" i="26"/>
  <c r="P156" i="26"/>
  <c r="BI154" i="26"/>
  <c r="BH154" i="26"/>
  <c r="BG154" i="26"/>
  <c r="BF154" i="26"/>
  <c r="T154" i="26"/>
  <c r="R154" i="26"/>
  <c r="P154" i="26"/>
  <c r="BI153" i="26"/>
  <c r="BH153" i="26"/>
  <c r="BG153" i="26"/>
  <c r="BF153" i="26"/>
  <c r="T153" i="26"/>
  <c r="R153" i="26"/>
  <c r="P153" i="26"/>
  <c r="BI152" i="26"/>
  <c r="BH152" i="26"/>
  <c r="BG152" i="26"/>
  <c r="BF152" i="26"/>
  <c r="T152" i="26"/>
  <c r="R152" i="26"/>
  <c r="P152" i="26"/>
  <c r="BI150" i="26"/>
  <c r="BH150" i="26"/>
  <c r="BG150" i="26"/>
  <c r="BF150" i="26"/>
  <c r="T150" i="26"/>
  <c r="R150" i="26"/>
  <c r="P150" i="26"/>
  <c r="BI149" i="26"/>
  <c r="BH149" i="26"/>
  <c r="BG149" i="26"/>
  <c r="BF149" i="26"/>
  <c r="T149" i="26"/>
  <c r="R149" i="26"/>
  <c r="P149" i="26"/>
  <c r="BI147" i="26"/>
  <c r="BH147" i="26"/>
  <c r="BG147" i="26"/>
  <c r="BF147" i="26"/>
  <c r="T147" i="26"/>
  <c r="R147" i="26"/>
  <c r="P147" i="26"/>
  <c r="BI146" i="26"/>
  <c r="BH146" i="26"/>
  <c r="BG146" i="26"/>
  <c r="BF146" i="26"/>
  <c r="T146" i="26"/>
  <c r="R146" i="26"/>
  <c r="P146" i="26"/>
  <c r="BI145" i="26"/>
  <c r="BH145" i="26"/>
  <c r="BG145" i="26"/>
  <c r="BF145" i="26"/>
  <c r="T145" i="26"/>
  <c r="R145" i="26"/>
  <c r="P145" i="26"/>
  <c r="BI144" i="26"/>
  <c r="BH144" i="26"/>
  <c r="BG144" i="26"/>
  <c r="BF144" i="26"/>
  <c r="T144" i="26"/>
  <c r="R144" i="26"/>
  <c r="P144" i="26"/>
  <c r="BI143" i="26"/>
  <c r="BH143" i="26"/>
  <c r="BG143" i="26"/>
  <c r="BF143" i="26"/>
  <c r="T143" i="26"/>
  <c r="R143" i="26"/>
  <c r="P143" i="26"/>
  <c r="BI142" i="26"/>
  <c r="BH142" i="26"/>
  <c r="BG142" i="26"/>
  <c r="BF142" i="26"/>
  <c r="T142" i="26"/>
  <c r="R142" i="26"/>
  <c r="P142" i="26"/>
  <c r="BI139" i="26"/>
  <c r="BH139" i="26"/>
  <c r="BG139" i="26"/>
  <c r="BF139" i="26"/>
  <c r="T139" i="26"/>
  <c r="T138" i="26" s="1"/>
  <c r="R139" i="26"/>
  <c r="R138" i="26"/>
  <c r="P139" i="26"/>
  <c r="P138" i="26"/>
  <c r="BI137" i="26"/>
  <c r="BH137" i="26"/>
  <c r="BG137" i="26"/>
  <c r="BF137" i="26"/>
  <c r="T137" i="26"/>
  <c r="R137" i="26"/>
  <c r="P137" i="26"/>
  <c r="BI135" i="26"/>
  <c r="BH135" i="26"/>
  <c r="BG135" i="26"/>
  <c r="BF135" i="26"/>
  <c r="T135" i="26"/>
  <c r="R135" i="26"/>
  <c r="P135" i="26"/>
  <c r="BI134" i="26"/>
  <c r="BH134" i="26"/>
  <c r="BG134" i="26"/>
  <c r="BF134" i="26"/>
  <c r="T134" i="26"/>
  <c r="R134" i="26"/>
  <c r="P134" i="26"/>
  <c r="BI133" i="26"/>
  <c r="BH133" i="26"/>
  <c r="BG133" i="26"/>
  <c r="BF133" i="26"/>
  <c r="T133" i="26"/>
  <c r="R133" i="26"/>
  <c r="P133" i="26"/>
  <c r="BI131" i="26"/>
  <c r="BH131" i="26"/>
  <c r="BG131" i="26"/>
  <c r="BF131" i="26"/>
  <c r="T131" i="26"/>
  <c r="R131" i="26"/>
  <c r="P131" i="26"/>
  <c r="BI129" i="26"/>
  <c r="BH129" i="26"/>
  <c r="BG129" i="26"/>
  <c r="BF129" i="26"/>
  <c r="T129" i="26"/>
  <c r="R129" i="26"/>
  <c r="P129" i="26"/>
  <c r="BI127" i="26"/>
  <c r="BH127" i="26"/>
  <c r="BG127" i="26"/>
  <c r="BF127" i="26"/>
  <c r="T127" i="26"/>
  <c r="R127" i="26"/>
  <c r="P127" i="26"/>
  <c r="BI126" i="26"/>
  <c r="BH126" i="26"/>
  <c r="BG126" i="26"/>
  <c r="BF126" i="26"/>
  <c r="T126" i="26"/>
  <c r="R126" i="26"/>
  <c r="P126" i="26"/>
  <c r="BI125" i="26"/>
  <c r="BH125" i="26"/>
  <c r="BG125" i="26"/>
  <c r="BF125" i="26"/>
  <c r="T125" i="26"/>
  <c r="R125" i="26"/>
  <c r="P125" i="26"/>
  <c r="BI124" i="26"/>
  <c r="BH124" i="26"/>
  <c r="BG124" i="26"/>
  <c r="BF124" i="26"/>
  <c r="T124" i="26"/>
  <c r="R124" i="26"/>
  <c r="P124" i="26"/>
  <c r="BI123" i="26"/>
  <c r="BH123" i="26"/>
  <c r="BG123" i="26"/>
  <c r="BF123" i="26"/>
  <c r="T123" i="26"/>
  <c r="R123" i="26"/>
  <c r="P123" i="26"/>
  <c r="BI120" i="26"/>
  <c r="BH120" i="26"/>
  <c r="BG120" i="26"/>
  <c r="BF120" i="26"/>
  <c r="T120" i="26"/>
  <c r="R120" i="26"/>
  <c r="P120" i="26"/>
  <c r="BI117" i="26"/>
  <c r="BH117" i="26"/>
  <c r="BG117" i="26"/>
  <c r="BF117" i="26"/>
  <c r="T117" i="26"/>
  <c r="R117" i="26"/>
  <c r="P117" i="26"/>
  <c r="BI116" i="26"/>
  <c r="BH116" i="26"/>
  <c r="BG116" i="26"/>
  <c r="BF116" i="26"/>
  <c r="T116" i="26"/>
  <c r="R116" i="26"/>
  <c r="P116" i="26"/>
  <c r="BI115" i="26"/>
  <c r="BH115" i="26"/>
  <c r="BG115" i="26"/>
  <c r="BF115" i="26"/>
  <c r="T115" i="26"/>
  <c r="R115" i="26"/>
  <c r="P115" i="26"/>
  <c r="BI113" i="26"/>
  <c r="BH113" i="26"/>
  <c r="BG113" i="26"/>
  <c r="BF113" i="26"/>
  <c r="T113" i="26"/>
  <c r="R113" i="26"/>
  <c r="P113" i="26"/>
  <c r="BI112" i="26"/>
  <c r="BH112" i="26"/>
  <c r="BG112" i="26"/>
  <c r="BF112" i="26"/>
  <c r="T112" i="26"/>
  <c r="R112" i="26"/>
  <c r="P112" i="26"/>
  <c r="BI108" i="26"/>
  <c r="BH108" i="26"/>
  <c r="BG108" i="26"/>
  <c r="BF108" i="26"/>
  <c r="T108" i="26"/>
  <c r="R108" i="26"/>
  <c r="P108" i="26"/>
  <c r="BI101" i="26"/>
  <c r="BH101" i="26"/>
  <c r="BG101" i="26"/>
  <c r="BF101" i="26"/>
  <c r="T101" i="26"/>
  <c r="R101" i="26"/>
  <c r="P101" i="26"/>
  <c r="BI100" i="26"/>
  <c r="BH100" i="26"/>
  <c r="BG100" i="26"/>
  <c r="BF100" i="26"/>
  <c r="T100" i="26"/>
  <c r="R100" i="26"/>
  <c r="P100" i="26"/>
  <c r="BI99" i="26"/>
  <c r="BH99" i="26"/>
  <c r="BG99" i="26"/>
  <c r="BF99" i="26"/>
  <c r="T99" i="26"/>
  <c r="R99" i="26"/>
  <c r="P99" i="26"/>
  <c r="BI98" i="26"/>
  <c r="BH98" i="26"/>
  <c r="BG98" i="26"/>
  <c r="BF98" i="26"/>
  <c r="T98" i="26"/>
  <c r="R98" i="26"/>
  <c r="P98" i="26"/>
  <c r="J92" i="26"/>
  <c r="J91" i="26"/>
  <c r="F91" i="26"/>
  <c r="F89" i="26"/>
  <c r="E87" i="26"/>
  <c r="J59" i="26"/>
  <c r="J58" i="26"/>
  <c r="F58" i="26"/>
  <c r="F56" i="26"/>
  <c r="E54" i="26"/>
  <c r="J20" i="26"/>
  <c r="E20" i="26"/>
  <c r="F92" i="26" s="1"/>
  <c r="J19" i="26"/>
  <c r="J14" i="26"/>
  <c r="J56" i="26" s="1"/>
  <c r="E7" i="26"/>
  <c r="E83" i="26" s="1"/>
  <c r="J39" i="25"/>
  <c r="J38" i="25"/>
  <c r="AY82" i="1" s="1"/>
  <c r="J37" i="25"/>
  <c r="AX82" i="1" s="1"/>
  <c r="BI97" i="25"/>
  <c r="BH97" i="25"/>
  <c r="BG97" i="25"/>
  <c r="BF97" i="25"/>
  <c r="T97" i="25"/>
  <c r="R97" i="25"/>
  <c r="P97" i="25"/>
  <c r="BI96" i="25"/>
  <c r="BH96" i="25"/>
  <c r="BG96" i="25"/>
  <c r="BF96" i="25"/>
  <c r="T96" i="25"/>
  <c r="R96" i="25"/>
  <c r="P96" i="25"/>
  <c r="BI95" i="25"/>
  <c r="BH95" i="25"/>
  <c r="BG95" i="25"/>
  <c r="BF95" i="25"/>
  <c r="T95" i="25"/>
  <c r="R95" i="25"/>
  <c r="P95" i="25"/>
  <c r="BI93" i="25"/>
  <c r="BH93" i="25"/>
  <c r="BG93" i="25"/>
  <c r="BF93" i="25"/>
  <c r="T93" i="25"/>
  <c r="T92" i="25" s="1"/>
  <c r="R93" i="25"/>
  <c r="R92" i="25"/>
  <c r="P93" i="25"/>
  <c r="P92" i="25"/>
  <c r="BI91" i="25"/>
  <c r="BH91" i="25"/>
  <c r="BG91" i="25"/>
  <c r="BF91" i="25"/>
  <c r="T91" i="25"/>
  <c r="R91" i="25"/>
  <c r="P91" i="25"/>
  <c r="BI90" i="25"/>
  <c r="BH90" i="25"/>
  <c r="BG90" i="25"/>
  <c r="BF90" i="25"/>
  <c r="T90" i="25"/>
  <c r="R90" i="25"/>
  <c r="P90" i="25"/>
  <c r="J85" i="25"/>
  <c r="J84" i="25"/>
  <c r="F84" i="25"/>
  <c r="F82" i="25"/>
  <c r="E80" i="25"/>
  <c r="J59" i="25"/>
  <c r="J58" i="25"/>
  <c r="F58" i="25"/>
  <c r="F56" i="25"/>
  <c r="E54" i="25"/>
  <c r="J20" i="25"/>
  <c r="E20" i="25"/>
  <c r="F85" i="25" s="1"/>
  <c r="J19" i="25"/>
  <c r="J14" i="25"/>
  <c r="J82" i="25"/>
  <c r="E7" i="25"/>
  <c r="E76" i="25"/>
  <c r="J37" i="24"/>
  <c r="J36" i="24"/>
  <c r="AY80" i="1"/>
  <c r="J35" i="24"/>
  <c r="AX80" i="1"/>
  <c r="BI313" i="24"/>
  <c r="BH313" i="24"/>
  <c r="BG313" i="24"/>
  <c r="BF313" i="24"/>
  <c r="T313" i="24"/>
  <c r="R313" i="24"/>
  <c r="P313" i="24"/>
  <c r="BI312" i="24"/>
  <c r="BH312" i="24"/>
  <c r="BG312" i="24"/>
  <c r="BF312" i="24"/>
  <c r="T312" i="24"/>
  <c r="R312" i="24"/>
  <c r="P312" i="24"/>
  <c r="BI311" i="24"/>
  <c r="BH311" i="24"/>
  <c r="BG311" i="24"/>
  <c r="BF311" i="24"/>
  <c r="T311" i="24"/>
  <c r="R311" i="24"/>
  <c r="P311" i="24"/>
  <c r="BI310" i="24"/>
  <c r="BH310" i="24"/>
  <c r="BG310" i="24"/>
  <c r="BF310" i="24"/>
  <c r="T310" i="24"/>
  <c r="R310" i="24"/>
  <c r="P310" i="24"/>
  <c r="BI309" i="24"/>
  <c r="BH309" i="24"/>
  <c r="BG309" i="24"/>
  <c r="BF309" i="24"/>
  <c r="T309" i="24"/>
  <c r="R309" i="24"/>
  <c r="P309" i="24"/>
  <c r="BI308" i="24"/>
  <c r="BH308" i="24"/>
  <c r="BG308" i="24"/>
  <c r="BF308" i="24"/>
  <c r="T308" i="24"/>
  <c r="R308" i="24"/>
  <c r="P308" i="24"/>
  <c r="BI306" i="24"/>
  <c r="BH306" i="24"/>
  <c r="BG306" i="24"/>
  <c r="BF306" i="24"/>
  <c r="T306" i="24"/>
  <c r="R306" i="24"/>
  <c r="P306" i="24"/>
  <c r="BI303" i="24"/>
  <c r="BH303" i="24"/>
  <c r="BG303" i="24"/>
  <c r="BF303" i="24"/>
  <c r="T303" i="24"/>
  <c r="R303" i="24"/>
  <c r="P303" i="24"/>
  <c r="BI298" i="24"/>
  <c r="BH298" i="24"/>
  <c r="BG298" i="24"/>
  <c r="BF298" i="24"/>
  <c r="T298" i="24"/>
  <c r="R298" i="24"/>
  <c r="P298" i="24"/>
  <c r="BI297" i="24"/>
  <c r="BH297" i="24"/>
  <c r="BG297" i="24"/>
  <c r="BF297" i="24"/>
  <c r="T297" i="24"/>
  <c r="R297" i="24"/>
  <c r="P297" i="24"/>
  <c r="BI296" i="24"/>
  <c r="BH296" i="24"/>
  <c r="BG296" i="24"/>
  <c r="BF296" i="24"/>
  <c r="T296" i="24"/>
  <c r="R296" i="24"/>
  <c r="P296" i="24"/>
  <c r="BI293" i="24"/>
  <c r="BH293" i="24"/>
  <c r="BG293" i="24"/>
  <c r="BF293" i="24"/>
  <c r="T293" i="24"/>
  <c r="T292" i="24"/>
  <c r="R293" i="24"/>
  <c r="R292" i="24" s="1"/>
  <c r="P293" i="24"/>
  <c r="P292" i="24"/>
  <c r="BI291" i="24"/>
  <c r="BH291" i="24"/>
  <c r="BG291" i="24"/>
  <c r="BF291" i="24"/>
  <c r="T291" i="24"/>
  <c r="R291" i="24"/>
  <c r="P291" i="24"/>
  <c r="BI285" i="24"/>
  <c r="BH285" i="24"/>
  <c r="BG285" i="24"/>
  <c r="BF285" i="24"/>
  <c r="T285" i="24"/>
  <c r="R285" i="24"/>
  <c r="P285" i="24"/>
  <c r="BI283" i="24"/>
  <c r="BH283" i="24"/>
  <c r="BG283" i="24"/>
  <c r="BF283" i="24"/>
  <c r="T283" i="24"/>
  <c r="R283" i="24"/>
  <c r="P283" i="24"/>
  <c r="BI282" i="24"/>
  <c r="BH282" i="24"/>
  <c r="BG282" i="24"/>
  <c r="BF282" i="24"/>
  <c r="T282" i="24"/>
  <c r="R282" i="24"/>
  <c r="P282" i="24"/>
  <c r="BI281" i="24"/>
  <c r="BH281" i="24"/>
  <c r="BG281" i="24"/>
  <c r="BF281" i="24"/>
  <c r="T281" i="24"/>
  <c r="R281" i="24"/>
  <c r="P281" i="24"/>
  <c r="BI280" i="24"/>
  <c r="BH280" i="24"/>
  <c r="BG280" i="24"/>
  <c r="BF280" i="24"/>
  <c r="T280" i="24"/>
  <c r="R280" i="24"/>
  <c r="P280" i="24"/>
  <c r="BI278" i="24"/>
  <c r="BH278" i="24"/>
  <c r="BG278" i="24"/>
  <c r="BF278" i="24"/>
  <c r="T278" i="24"/>
  <c r="R278" i="24"/>
  <c r="P278" i="24"/>
  <c r="BI276" i="24"/>
  <c r="BH276" i="24"/>
  <c r="BG276" i="24"/>
  <c r="BF276" i="24"/>
  <c r="T276" i="24"/>
  <c r="R276" i="24"/>
  <c r="P276" i="24"/>
  <c r="BI275" i="24"/>
  <c r="BH275" i="24"/>
  <c r="BG275" i="24"/>
  <c r="BF275" i="24"/>
  <c r="T275" i="24"/>
  <c r="R275" i="24"/>
  <c r="P275" i="24"/>
  <c r="BI274" i="24"/>
  <c r="BH274" i="24"/>
  <c r="BG274" i="24"/>
  <c r="BF274" i="24"/>
  <c r="T274" i="24"/>
  <c r="R274" i="24"/>
  <c r="P274" i="24"/>
  <c r="BI273" i="24"/>
  <c r="BH273" i="24"/>
  <c r="BG273" i="24"/>
  <c r="BF273" i="24"/>
  <c r="T273" i="24"/>
  <c r="R273" i="24"/>
  <c r="P273" i="24"/>
  <c r="BI272" i="24"/>
  <c r="BH272" i="24"/>
  <c r="BG272" i="24"/>
  <c r="BF272" i="24"/>
  <c r="T272" i="24"/>
  <c r="R272" i="24"/>
  <c r="P272" i="24"/>
  <c r="BI271" i="24"/>
  <c r="BH271" i="24"/>
  <c r="BG271" i="24"/>
  <c r="BF271" i="24"/>
  <c r="T271" i="24"/>
  <c r="R271" i="24"/>
  <c r="P271" i="24"/>
  <c r="BI270" i="24"/>
  <c r="BH270" i="24"/>
  <c r="BG270" i="24"/>
  <c r="BF270" i="24"/>
  <c r="T270" i="24"/>
  <c r="R270" i="24"/>
  <c r="P270" i="24"/>
  <c r="BI268" i="24"/>
  <c r="BH268" i="24"/>
  <c r="BG268" i="24"/>
  <c r="BF268" i="24"/>
  <c r="T268" i="24"/>
  <c r="R268" i="24"/>
  <c r="P268" i="24"/>
  <c r="BI266" i="24"/>
  <c r="BH266" i="24"/>
  <c r="BG266" i="24"/>
  <c r="BF266" i="24"/>
  <c r="T266" i="24"/>
  <c r="R266" i="24"/>
  <c r="P266" i="24"/>
  <c r="BI264" i="24"/>
  <c r="BH264" i="24"/>
  <c r="BG264" i="24"/>
  <c r="BF264" i="24"/>
  <c r="T264" i="24"/>
  <c r="R264" i="24"/>
  <c r="P264" i="24"/>
  <c r="BI263" i="24"/>
  <c r="BH263" i="24"/>
  <c r="BG263" i="24"/>
  <c r="BF263" i="24"/>
  <c r="T263" i="24"/>
  <c r="R263" i="24"/>
  <c r="P263" i="24"/>
  <c r="BI262" i="24"/>
  <c r="BH262" i="24"/>
  <c r="BG262" i="24"/>
  <c r="BF262" i="24"/>
  <c r="T262" i="24"/>
  <c r="R262" i="24"/>
  <c r="P262" i="24"/>
  <c r="BI261" i="24"/>
  <c r="BH261" i="24"/>
  <c r="BG261" i="24"/>
  <c r="BF261" i="24"/>
  <c r="T261" i="24"/>
  <c r="R261" i="24"/>
  <c r="P261" i="24"/>
  <c r="BI260" i="24"/>
  <c r="BH260" i="24"/>
  <c r="BG260" i="24"/>
  <c r="BF260" i="24"/>
  <c r="T260" i="24"/>
  <c r="R260" i="24"/>
  <c r="P260" i="24"/>
  <c r="BI259" i="24"/>
  <c r="BH259" i="24"/>
  <c r="BG259" i="24"/>
  <c r="BF259" i="24"/>
  <c r="T259" i="24"/>
  <c r="R259" i="24"/>
  <c r="P259" i="24"/>
  <c r="BI258" i="24"/>
  <c r="BH258" i="24"/>
  <c r="BG258" i="24"/>
  <c r="BF258" i="24"/>
  <c r="T258" i="24"/>
  <c r="R258" i="24"/>
  <c r="P258" i="24"/>
  <c r="BI257" i="24"/>
  <c r="BH257" i="24"/>
  <c r="BG257" i="24"/>
  <c r="BF257" i="24"/>
  <c r="T257" i="24"/>
  <c r="R257" i="24"/>
  <c r="P257" i="24"/>
  <c r="BI256" i="24"/>
  <c r="BH256" i="24"/>
  <c r="BG256" i="24"/>
  <c r="BF256" i="24"/>
  <c r="T256" i="24"/>
  <c r="R256" i="24"/>
  <c r="P256" i="24"/>
  <c r="BI255" i="24"/>
  <c r="BH255" i="24"/>
  <c r="BG255" i="24"/>
  <c r="BF255" i="24"/>
  <c r="T255" i="24"/>
  <c r="R255" i="24"/>
  <c r="P255" i="24"/>
  <c r="BI254" i="24"/>
  <c r="BH254" i="24"/>
  <c r="BG254" i="24"/>
  <c r="BF254" i="24"/>
  <c r="T254" i="24"/>
  <c r="R254" i="24"/>
  <c r="P254" i="24"/>
  <c r="BI253" i="24"/>
  <c r="BH253" i="24"/>
  <c r="BG253" i="24"/>
  <c r="BF253" i="24"/>
  <c r="T253" i="24"/>
  <c r="R253" i="24"/>
  <c r="P253" i="24"/>
  <c r="BI252" i="24"/>
  <c r="BH252" i="24"/>
  <c r="BG252" i="24"/>
  <c r="BF252" i="24"/>
  <c r="T252" i="24"/>
  <c r="R252" i="24"/>
  <c r="P252" i="24"/>
  <c r="BI251" i="24"/>
  <c r="BH251" i="24"/>
  <c r="BG251" i="24"/>
  <c r="BF251" i="24"/>
  <c r="T251" i="24"/>
  <c r="R251" i="24"/>
  <c r="P251" i="24"/>
  <c r="BI249" i="24"/>
  <c r="BH249" i="24"/>
  <c r="BG249" i="24"/>
  <c r="BF249" i="24"/>
  <c r="T249" i="24"/>
  <c r="R249" i="24"/>
  <c r="P249" i="24"/>
  <c r="BI248" i="24"/>
  <c r="BH248" i="24"/>
  <c r="BG248" i="24"/>
  <c r="BF248" i="24"/>
  <c r="T248" i="24"/>
  <c r="R248" i="24"/>
  <c r="P248" i="24"/>
  <c r="BI246" i="24"/>
  <c r="BH246" i="24"/>
  <c r="BG246" i="24"/>
  <c r="BF246" i="24"/>
  <c r="T246" i="24"/>
  <c r="R246" i="24"/>
  <c r="P246" i="24"/>
  <c r="BI245" i="24"/>
  <c r="BH245" i="24"/>
  <c r="BG245" i="24"/>
  <c r="BF245" i="24"/>
  <c r="T245" i="24"/>
  <c r="R245" i="24"/>
  <c r="P245" i="24"/>
  <c r="BI243" i="24"/>
  <c r="BH243" i="24"/>
  <c r="BG243" i="24"/>
  <c r="BF243" i="24"/>
  <c r="T243" i="24"/>
  <c r="R243" i="24"/>
  <c r="P243" i="24"/>
  <c r="BI242" i="24"/>
  <c r="BH242" i="24"/>
  <c r="BG242" i="24"/>
  <c r="BF242" i="24"/>
  <c r="T242" i="24"/>
  <c r="R242" i="24"/>
  <c r="P242" i="24"/>
  <c r="BI241" i="24"/>
  <c r="BH241" i="24"/>
  <c r="BG241" i="24"/>
  <c r="BF241" i="24"/>
  <c r="T241" i="24"/>
  <c r="R241" i="24"/>
  <c r="P241" i="24"/>
  <c r="BI239" i="24"/>
  <c r="BH239" i="24"/>
  <c r="BG239" i="24"/>
  <c r="BF239" i="24"/>
  <c r="T239" i="24"/>
  <c r="R239" i="24"/>
  <c r="P239" i="24"/>
  <c r="BI235" i="24"/>
  <c r="BH235" i="24"/>
  <c r="BG235" i="24"/>
  <c r="BF235" i="24"/>
  <c r="T235" i="24"/>
  <c r="R235" i="24"/>
  <c r="P235" i="24"/>
  <c r="BI234" i="24"/>
  <c r="BH234" i="24"/>
  <c r="BG234" i="24"/>
  <c r="BF234" i="24"/>
  <c r="T234" i="24"/>
  <c r="R234" i="24"/>
  <c r="P234" i="24"/>
  <c r="BI230" i="24"/>
  <c r="BH230" i="24"/>
  <c r="BG230" i="24"/>
  <c r="BF230" i="24"/>
  <c r="T230" i="24"/>
  <c r="R230" i="24"/>
  <c r="P230" i="24"/>
  <c r="BI228" i="24"/>
  <c r="BH228" i="24"/>
  <c r="BG228" i="24"/>
  <c r="BF228" i="24"/>
  <c r="T228" i="24"/>
  <c r="R228" i="24"/>
  <c r="P228" i="24"/>
  <c r="BI226" i="24"/>
  <c r="BH226" i="24"/>
  <c r="BG226" i="24"/>
  <c r="BF226" i="24"/>
  <c r="T226" i="24"/>
  <c r="R226" i="24"/>
  <c r="P226" i="24"/>
  <c r="BI224" i="24"/>
  <c r="BH224" i="24"/>
  <c r="BG224" i="24"/>
  <c r="BF224" i="24"/>
  <c r="T224" i="24"/>
  <c r="R224" i="24"/>
  <c r="P224" i="24"/>
  <c r="BI223" i="24"/>
  <c r="BH223" i="24"/>
  <c r="BG223" i="24"/>
  <c r="BF223" i="24"/>
  <c r="T223" i="24"/>
  <c r="R223" i="24"/>
  <c r="P223" i="24"/>
  <c r="BI222" i="24"/>
  <c r="BH222" i="24"/>
  <c r="BG222" i="24"/>
  <c r="BF222" i="24"/>
  <c r="T222" i="24"/>
  <c r="R222" i="24"/>
  <c r="P222" i="24"/>
  <c r="BI218" i="24"/>
  <c r="BH218" i="24"/>
  <c r="BG218" i="24"/>
  <c r="BF218" i="24"/>
  <c r="T218" i="24"/>
  <c r="R218" i="24"/>
  <c r="P218" i="24"/>
  <c r="BI216" i="24"/>
  <c r="BH216" i="24"/>
  <c r="BG216" i="24"/>
  <c r="BF216" i="24"/>
  <c r="T216" i="24"/>
  <c r="R216" i="24"/>
  <c r="P216" i="24"/>
  <c r="BI215" i="24"/>
  <c r="BH215" i="24"/>
  <c r="BG215" i="24"/>
  <c r="BF215" i="24"/>
  <c r="T215" i="24"/>
  <c r="R215" i="24"/>
  <c r="P215" i="24"/>
  <c r="BI214" i="24"/>
  <c r="BH214" i="24"/>
  <c r="BG214" i="24"/>
  <c r="BF214" i="24"/>
  <c r="T214" i="24"/>
  <c r="R214" i="24"/>
  <c r="P214" i="24"/>
  <c r="BI213" i="24"/>
  <c r="BH213" i="24"/>
  <c r="BG213" i="24"/>
  <c r="BF213" i="24"/>
  <c r="T213" i="24"/>
  <c r="R213" i="24"/>
  <c r="P213" i="24"/>
  <c r="BI212" i="24"/>
  <c r="BH212" i="24"/>
  <c r="BG212" i="24"/>
  <c r="BF212" i="24"/>
  <c r="T212" i="24"/>
  <c r="R212" i="24"/>
  <c r="P212" i="24"/>
  <c r="BI211" i="24"/>
  <c r="BH211" i="24"/>
  <c r="BG211" i="24"/>
  <c r="BF211" i="24"/>
  <c r="T211" i="24"/>
  <c r="R211" i="24"/>
  <c r="P211" i="24"/>
  <c r="BI209" i="24"/>
  <c r="BH209" i="24"/>
  <c r="BG209" i="24"/>
  <c r="BF209" i="24"/>
  <c r="T209" i="24"/>
  <c r="R209" i="24"/>
  <c r="P209" i="24"/>
  <c r="BI208" i="24"/>
  <c r="BH208" i="24"/>
  <c r="BG208" i="24"/>
  <c r="BF208" i="24"/>
  <c r="T208" i="24"/>
  <c r="R208" i="24"/>
  <c r="P208" i="24"/>
  <c r="BI207" i="24"/>
  <c r="BH207" i="24"/>
  <c r="BG207" i="24"/>
  <c r="BF207" i="24"/>
  <c r="T207" i="24"/>
  <c r="R207" i="24"/>
  <c r="P207" i="24"/>
  <c r="BI206" i="24"/>
  <c r="BH206" i="24"/>
  <c r="BG206" i="24"/>
  <c r="BF206" i="24"/>
  <c r="T206" i="24"/>
  <c r="R206" i="24"/>
  <c r="P206" i="24"/>
  <c r="BI205" i="24"/>
  <c r="BH205" i="24"/>
  <c r="BG205" i="24"/>
  <c r="BF205" i="24"/>
  <c r="T205" i="24"/>
  <c r="R205" i="24"/>
  <c r="P205" i="24"/>
  <c r="BI200" i="24"/>
  <c r="BH200" i="24"/>
  <c r="BG200" i="24"/>
  <c r="BF200" i="24"/>
  <c r="T200" i="24"/>
  <c r="R200" i="24"/>
  <c r="P200" i="24"/>
  <c r="BI199" i="24"/>
  <c r="BH199" i="24"/>
  <c r="BG199" i="24"/>
  <c r="BF199" i="24"/>
  <c r="T199" i="24"/>
  <c r="R199" i="24"/>
  <c r="P199" i="24"/>
  <c r="BI198" i="24"/>
  <c r="BH198" i="24"/>
  <c r="BG198" i="24"/>
  <c r="BF198" i="24"/>
  <c r="T198" i="24"/>
  <c r="R198" i="24"/>
  <c r="P198" i="24"/>
  <c r="BI196" i="24"/>
  <c r="BH196" i="24"/>
  <c r="BG196" i="24"/>
  <c r="BF196" i="24"/>
  <c r="T196" i="24"/>
  <c r="R196" i="24"/>
  <c r="P196" i="24"/>
  <c r="BI194" i="24"/>
  <c r="BH194" i="24"/>
  <c r="BG194" i="24"/>
  <c r="BF194" i="24"/>
  <c r="T194" i="24"/>
  <c r="R194" i="24"/>
  <c r="P194" i="24"/>
  <c r="BI193" i="24"/>
  <c r="BH193" i="24"/>
  <c r="BG193" i="24"/>
  <c r="BF193" i="24"/>
  <c r="T193" i="24"/>
  <c r="R193" i="24"/>
  <c r="P193" i="24"/>
  <c r="BI192" i="24"/>
  <c r="BH192" i="24"/>
  <c r="BG192" i="24"/>
  <c r="BF192" i="24"/>
  <c r="T192" i="24"/>
  <c r="R192" i="24"/>
  <c r="P192" i="24"/>
  <c r="BI190" i="24"/>
  <c r="BH190" i="24"/>
  <c r="BG190" i="24"/>
  <c r="BF190" i="24"/>
  <c r="T190" i="24"/>
  <c r="R190" i="24"/>
  <c r="P190" i="24"/>
  <c r="BI187" i="24"/>
  <c r="BH187" i="24"/>
  <c r="BG187" i="24"/>
  <c r="BF187" i="24"/>
  <c r="T187" i="24"/>
  <c r="R187" i="24"/>
  <c r="P187" i="24"/>
  <c r="BI179" i="24"/>
  <c r="BH179" i="24"/>
  <c r="BG179" i="24"/>
  <c r="BF179" i="24"/>
  <c r="T179" i="24"/>
  <c r="R179" i="24"/>
  <c r="P179" i="24"/>
  <c r="BI177" i="24"/>
  <c r="BH177" i="24"/>
  <c r="BG177" i="24"/>
  <c r="BF177" i="24"/>
  <c r="T177" i="24"/>
  <c r="R177" i="24"/>
  <c r="P177" i="24"/>
  <c r="BI173" i="24"/>
  <c r="BH173" i="24"/>
  <c r="BG173" i="24"/>
  <c r="BF173" i="24"/>
  <c r="T173" i="24"/>
  <c r="R173" i="24"/>
  <c r="P173" i="24"/>
  <c r="BI153" i="24"/>
  <c r="BH153" i="24"/>
  <c r="BG153" i="24"/>
  <c r="BF153" i="24"/>
  <c r="T153" i="24"/>
  <c r="R153" i="24"/>
  <c r="P153" i="24"/>
  <c r="BI149" i="24"/>
  <c r="BH149" i="24"/>
  <c r="BG149" i="24"/>
  <c r="BF149" i="24"/>
  <c r="T149" i="24"/>
  <c r="R149" i="24"/>
  <c r="P149" i="24"/>
  <c r="BI147" i="24"/>
  <c r="BH147" i="24"/>
  <c r="BG147" i="24"/>
  <c r="BF147" i="24"/>
  <c r="T147" i="24"/>
  <c r="R147" i="24"/>
  <c r="P147" i="24"/>
  <c r="BI146" i="24"/>
  <c r="BH146" i="24"/>
  <c r="BG146" i="24"/>
  <c r="BF146" i="24"/>
  <c r="T146" i="24"/>
  <c r="R146" i="24"/>
  <c r="P146" i="24"/>
  <c r="BI143" i="24"/>
  <c r="BH143" i="24"/>
  <c r="BG143" i="24"/>
  <c r="BF143" i="24"/>
  <c r="T143" i="24"/>
  <c r="R143" i="24"/>
  <c r="P143" i="24"/>
  <c r="BI142" i="24"/>
  <c r="BH142" i="24"/>
  <c r="BG142" i="24"/>
  <c r="BF142" i="24"/>
  <c r="T142" i="24"/>
  <c r="R142" i="24"/>
  <c r="P142" i="24"/>
  <c r="BI138" i="24"/>
  <c r="BH138" i="24"/>
  <c r="BG138" i="24"/>
  <c r="BF138" i="24"/>
  <c r="T138" i="24"/>
  <c r="R138" i="24"/>
  <c r="P138" i="24"/>
  <c r="BI137" i="24"/>
  <c r="BH137" i="24"/>
  <c r="BG137" i="24"/>
  <c r="BF137" i="24"/>
  <c r="T137" i="24"/>
  <c r="R137" i="24"/>
  <c r="P137" i="24"/>
  <c r="BI127" i="24"/>
  <c r="BH127" i="24"/>
  <c r="BG127" i="24"/>
  <c r="BF127" i="24"/>
  <c r="T127" i="24"/>
  <c r="R127" i="24"/>
  <c r="P127" i="24"/>
  <c r="BI125" i="24"/>
  <c r="BH125" i="24"/>
  <c r="BG125" i="24"/>
  <c r="BF125" i="24"/>
  <c r="T125" i="24"/>
  <c r="R125" i="24"/>
  <c r="P125" i="24"/>
  <c r="BI115" i="24"/>
  <c r="BH115" i="24"/>
  <c r="BG115" i="24"/>
  <c r="BF115" i="24"/>
  <c r="T115" i="24"/>
  <c r="R115" i="24"/>
  <c r="P115" i="24"/>
  <c r="BI113" i="24"/>
  <c r="BH113" i="24"/>
  <c r="BG113" i="24"/>
  <c r="BF113" i="24"/>
  <c r="T113" i="24"/>
  <c r="R113" i="24"/>
  <c r="P113" i="24"/>
  <c r="BI107" i="24"/>
  <c r="BH107" i="24"/>
  <c r="BG107" i="24"/>
  <c r="BF107" i="24"/>
  <c r="T107" i="24"/>
  <c r="R107" i="24"/>
  <c r="P107" i="24"/>
  <c r="BI97" i="24"/>
  <c r="BH97" i="24"/>
  <c r="BG97" i="24"/>
  <c r="BF97" i="24"/>
  <c r="T97" i="24"/>
  <c r="R97" i="24"/>
  <c r="P97" i="24"/>
  <c r="BI96" i="24"/>
  <c r="BH96" i="24"/>
  <c r="BG96" i="24"/>
  <c r="BF96" i="24"/>
  <c r="T96" i="24"/>
  <c r="R96" i="24"/>
  <c r="P96" i="24"/>
  <c r="BI95" i="24"/>
  <c r="BH95" i="24"/>
  <c r="BG95" i="24"/>
  <c r="BF95" i="24"/>
  <c r="T95" i="24"/>
  <c r="R95" i="24"/>
  <c r="P95" i="24"/>
  <c r="BI94" i="24"/>
  <c r="BH94" i="24"/>
  <c r="BG94" i="24"/>
  <c r="BF94" i="24"/>
  <c r="T94" i="24"/>
  <c r="R94" i="24"/>
  <c r="P94" i="24"/>
  <c r="BI93" i="24"/>
  <c r="BH93" i="24"/>
  <c r="BG93" i="24"/>
  <c r="BF93" i="24"/>
  <c r="T93" i="24"/>
  <c r="R93" i="24"/>
  <c r="P93" i="24"/>
  <c r="J87" i="24"/>
  <c r="J86" i="24"/>
  <c r="F86" i="24"/>
  <c r="F84" i="24"/>
  <c r="E82" i="24"/>
  <c r="J55" i="24"/>
  <c r="J54" i="24"/>
  <c r="F54" i="24"/>
  <c r="F52" i="24"/>
  <c r="E50" i="24"/>
  <c r="J18" i="24"/>
  <c r="E18" i="24"/>
  <c r="F55" i="24" s="1"/>
  <c r="J17" i="24"/>
  <c r="J12" i="24"/>
  <c r="J52" i="24" s="1"/>
  <c r="E7" i="24"/>
  <c r="E48" i="24"/>
  <c r="J37" i="23"/>
  <c r="J36" i="23"/>
  <c r="AY79" i="1" s="1"/>
  <c r="J35" i="23"/>
  <c r="AX79" i="1" s="1"/>
  <c r="BI154" i="23"/>
  <c r="BH154" i="23"/>
  <c r="BG154" i="23"/>
  <c r="BF154" i="23"/>
  <c r="T154" i="23"/>
  <c r="T153" i="23" s="1"/>
  <c r="R154" i="23"/>
  <c r="R153" i="23" s="1"/>
  <c r="P154" i="23"/>
  <c r="P153" i="23"/>
  <c r="BI152" i="23"/>
  <c r="BH152" i="23"/>
  <c r="BG152" i="23"/>
  <c r="BF152" i="23"/>
  <c r="T152" i="23"/>
  <c r="R152" i="23"/>
  <c r="P152" i="23"/>
  <c r="BI151" i="23"/>
  <c r="BH151" i="23"/>
  <c r="BG151" i="23"/>
  <c r="BF151" i="23"/>
  <c r="T151" i="23"/>
  <c r="R151" i="23"/>
  <c r="P151" i="23"/>
  <c r="BI150" i="23"/>
  <c r="BH150" i="23"/>
  <c r="BG150" i="23"/>
  <c r="BF150" i="23"/>
  <c r="T150" i="23"/>
  <c r="R150" i="23"/>
  <c r="P150" i="23"/>
  <c r="BI149" i="23"/>
  <c r="BH149" i="23"/>
  <c r="BG149" i="23"/>
  <c r="BF149" i="23"/>
  <c r="T149" i="23"/>
  <c r="R149" i="23"/>
  <c r="P149" i="23"/>
  <c r="BI148" i="23"/>
  <c r="BH148" i="23"/>
  <c r="BG148" i="23"/>
  <c r="BF148" i="23"/>
  <c r="T148" i="23"/>
  <c r="R148" i="23"/>
  <c r="P148" i="23"/>
  <c r="BI147" i="23"/>
  <c r="BH147" i="23"/>
  <c r="BG147" i="23"/>
  <c r="BF147" i="23"/>
  <c r="T147" i="23"/>
  <c r="R147" i="23"/>
  <c r="P147" i="23"/>
  <c r="BI146" i="23"/>
  <c r="BH146" i="23"/>
  <c r="BG146" i="23"/>
  <c r="BF146" i="23"/>
  <c r="T146" i="23"/>
  <c r="R146" i="23"/>
  <c r="P146" i="23"/>
  <c r="BI145" i="23"/>
  <c r="BH145" i="23"/>
  <c r="BG145" i="23"/>
  <c r="BF145" i="23"/>
  <c r="T145" i="23"/>
  <c r="R145" i="23"/>
  <c r="P145" i="23"/>
  <c r="BI143" i="23"/>
  <c r="BH143" i="23"/>
  <c r="BG143" i="23"/>
  <c r="BF143" i="23"/>
  <c r="T143" i="23"/>
  <c r="R143" i="23"/>
  <c r="P143" i="23"/>
  <c r="BI142" i="23"/>
  <c r="BH142" i="23"/>
  <c r="BG142" i="23"/>
  <c r="BF142" i="23"/>
  <c r="T142" i="23"/>
  <c r="R142" i="23"/>
  <c r="P142" i="23"/>
  <c r="BI139" i="23"/>
  <c r="BH139" i="23"/>
  <c r="BG139" i="23"/>
  <c r="BF139" i="23"/>
  <c r="T139" i="23"/>
  <c r="T138" i="23" s="1"/>
  <c r="R139" i="23"/>
  <c r="R138" i="23"/>
  <c r="P139" i="23"/>
  <c r="P138" i="23"/>
  <c r="BI137" i="23"/>
  <c r="BH137" i="23"/>
  <c r="BG137" i="23"/>
  <c r="BF137" i="23"/>
  <c r="T137" i="23"/>
  <c r="R137" i="23"/>
  <c r="P137" i="23"/>
  <c r="BI134" i="23"/>
  <c r="BH134" i="23"/>
  <c r="BG134" i="23"/>
  <c r="BF134" i="23"/>
  <c r="T134" i="23"/>
  <c r="R134" i="23"/>
  <c r="P134" i="23"/>
  <c r="BI131" i="23"/>
  <c r="BH131" i="23"/>
  <c r="BG131" i="23"/>
  <c r="BF131" i="23"/>
  <c r="T131" i="23"/>
  <c r="R131" i="23"/>
  <c r="P131" i="23"/>
  <c r="BI130" i="23"/>
  <c r="BH130" i="23"/>
  <c r="BG130" i="23"/>
  <c r="BF130" i="23"/>
  <c r="T130" i="23"/>
  <c r="R130" i="23"/>
  <c r="P130" i="23"/>
  <c r="BI129" i="23"/>
  <c r="BH129" i="23"/>
  <c r="BG129" i="23"/>
  <c r="BF129" i="23"/>
  <c r="T129" i="23"/>
  <c r="R129" i="23"/>
  <c r="P129" i="23"/>
  <c r="BI127" i="23"/>
  <c r="BH127" i="23"/>
  <c r="BG127" i="23"/>
  <c r="BF127" i="23"/>
  <c r="T127" i="23"/>
  <c r="R127" i="23"/>
  <c r="P127" i="23"/>
  <c r="BI125" i="23"/>
  <c r="BH125" i="23"/>
  <c r="BG125" i="23"/>
  <c r="BF125" i="23"/>
  <c r="T125" i="23"/>
  <c r="R125" i="23"/>
  <c r="P125" i="23"/>
  <c r="BI124" i="23"/>
  <c r="BH124" i="23"/>
  <c r="BG124" i="23"/>
  <c r="BF124" i="23"/>
  <c r="T124" i="23"/>
  <c r="R124" i="23"/>
  <c r="P124" i="23"/>
  <c r="BI123" i="23"/>
  <c r="BH123" i="23"/>
  <c r="BG123" i="23"/>
  <c r="BF123" i="23"/>
  <c r="T123" i="23"/>
  <c r="R123" i="23"/>
  <c r="P123" i="23"/>
  <c r="BI121" i="23"/>
  <c r="BH121" i="23"/>
  <c r="BG121" i="23"/>
  <c r="BF121" i="23"/>
  <c r="T121" i="23"/>
  <c r="R121" i="23"/>
  <c r="P121" i="23"/>
  <c r="BI119" i="23"/>
  <c r="BH119" i="23"/>
  <c r="BG119" i="23"/>
  <c r="BF119" i="23"/>
  <c r="T119" i="23"/>
  <c r="R119" i="23"/>
  <c r="P119" i="23"/>
  <c r="BI117" i="23"/>
  <c r="BH117" i="23"/>
  <c r="BG117" i="23"/>
  <c r="BF117" i="23"/>
  <c r="T117" i="23"/>
  <c r="R117" i="23"/>
  <c r="P117" i="23"/>
  <c r="BI116" i="23"/>
  <c r="BH116" i="23"/>
  <c r="BG116" i="23"/>
  <c r="BF116" i="23"/>
  <c r="T116" i="23"/>
  <c r="R116" i="23"/>
  <c r="P116" i="23"/>
  <c r="BI114" i="23"/>
  <c r="BH114" i="23"/>
  <c r="BG114" i="23"/>
  <c r="BF114" i="23"/>
  <c r="T114" i="23"/>
  <c r="R114" i="23"/>
  <c r="P114" i="23"/>
  <c r="BI112" i="23"/>
  <c r="BH112" i="23"/>
  <c r="BG112" i="23"/>
  <c r="BF112" i="23"/>
  <c r="T112" i="23"/>
  <c r="R112" i="23"/>
  <c r="P112" i="23"/>
  <c r="BI111" i="23"/>
  <c r="BH111" i="23"/>
  <c r="BG111" i="23"/>
  <c r="BF111" i="23"/>
  <c r="T111" i="23"/>
  <c r="R111" i="23"/>
  <c r="P111" i="23"/>
  <c r="BI110" i="23"/>
  <c r="BH110" i="23"/>
  <c r="BG110" i="23"/>
  <c r="BF110" i="23"/>
  <c r="T110" i="23"/>
  <c r="R110" i="23"/>
  <c r="P110" i="23"/>
  <c r="BI106" i="23"/>
  <c r="BH106" i="23"/>
  <c r="BG106" i="23"/>
  <c r="BF106" i="23"/>
  <c r="T106" i="23"/>
  <c r="R106" i="23"/>
  <c r="P106" i="23"/>
  <c r="BI102" i="23"/>
  <c r="BH102" i="23"/>
  <c r="BG102" i="23"/>
  <c r="BF102" i="23"/>
  <c r="T102" i="23"/>
  <c r="R102" i="23"/>
  <c r="P102" i="23"/>
  <c r="BI98" i="23"/>
  <c r="BH98" i="23"/>
  <c r="BG98" i="23"/>
  <c r="BF98" i="23"/>
  <c r="T98" i="23"/>
  <c r="R98" i="23"/>
  <c r="P98" i="23"/>
  <c r="BI93" i="23"/>
  <c r="BH93" i="23"/>
  <c r="BG93" i="23"/>
  <c r="BF93" i="23"/>
  <c r="T93" i="23"/>
  <c r="R93" i="23"/>
  <c r="P93" i="23"/>
  <c r="BI90" i="23"/>
  <c r="BH90" i="23"/>
  <c r="BG90" i="23"/>
  <c r="BF90" i="23"/>
  <c r="T90" i="23"/>
  <c r="R90" i="23"/>
  <c r="P90" i="23"/>
  <c r="BI89" i="23"/>
  <c r="BH89" i="23"/>
  <c r="BG89" i="23"/>
  <c r="BF89" i="23"/>
  <c r="T89" i="23"/>
  <c r="R89" i="23"/>
  <c r="P89" i="23"/>
  <c r="BI88" i="23"/>
  <c r="BH88" i="23"/>
  <c r="BG88" i="23"/>
  <c r="BF88" i="23"/>
  <c r="T88" i="23"/>
  <c r="R88" i="23"/>
  <c r="P88" i="23"/>
  <c r="J82" i="23"/>
  <c r="J81" i="23"/>
  <c r="F81" i="23"/>
  <c r="F79" i="23"/>
  <c r="E77" i="23"/>
  <c r="J55" i="23"/>
  <c r="J54" i="23"/>
  <c r="F54" i="23"/>
  <c r="F52" i="23"/>
  <c r="E50" i="23"/>
  <c r="J18" i="23"/>
  <c r="E18" i="23"/>
  <c r="F55" i="23"/>
  <c r="J17" i="23"/>
  <c r="J12" i="23"/>
  <c r="J79" i="23" s="1"/>
  <c r="E7" i="23"/>
  <c r="E75" i="23" s="1"/>
  <c r="J37" i="22"/>
  <c r="J36" i="22"/>
  <c r="AY78" i="1"/>
  <c r="J35" i="22"/>
  <c r="AX78" i="1"/>
  <c r="BI148" i="22"/>
  <c r="BH148" i="22"/>
  <c r="BG148" i="22"/>
  <c r="BF148" i="22"/>
  <c r="T148" i="22"/>
  <c r="T147" i="22"/>
  <c r="R148" i="22"/>
  <c r="R147" i="22"/>
  <c r="P148" i="22"/>
  <c r="P147" i="22"/>
  <c r="BI146" i="22"/>
  <c r="BH146" i="22"/>
  <c r="BG146" i="22"/>
  <c r="BF146" i="22"/>
  <c r="T146" i="22"/>
  <c r="T145" i="22"/>
  <c r="R146" i="22"/>
  <c r="R145" i="22"/>
  <c r="P146" i="22"/>
  <c r="P145" i="22"/>
  <c r="BI144" i="22"/>
  <c r="BH144" i="22"/>
  <c r="BG144" i="22"/>
  <c r="BF144" i="22"/>
  <c r="T144" i="22"/>
  <c r="R144" i="22"/>
  <c r="P144" i="22"/>
  <c r="BI143" i="22"/>
  <c r="BH143" i="22"/>
  <c r="BG143" i="22"/>
  <c r="BF143" i="22"/>
  <c r="T143" i="22"/>
  <c r="R143" i="22"/>
  <c r="P143" i="22"/>
  <c r="BI142" i="22"/>
  <c r="BH142" i="22"/>
  <c r="BG142" i="22"/>
  <c r="BF142" i="22"/>
  <c r="T142" i="22"/>
  <c r="R142" i="22"/>
  <c r="P142" i="22"/>
  <c r="BI141" i="22"/>
  <c r="BH141" i="22"/>
  <c r="BG141" i="22"/>
  <c r="BF141" i="22"/>
  <c r="T141" i="22"/>
  <c r="R141" i="22"/>
  <c r="P141" i="22"/>
  <c r="BI140" i="22"/>
  <c r="BH140" i="22"/>
  <c r="BG140" i="22"/>
  <c r="BF140" i="22"/>
  <c r="T140" i="22"/>
  <c r="R140" i="22"/>
  <c r="P140" i="22"/>
  <c r="BI139" i="22"/>
  <c r="BH139" i="22"/>
  <c r="BG139" i="22"/>
  <c r="BF139" i="22"/>
  <c r="T139" i="22"/>
  <c r="R139" i="22"/>
  <c r="P139" i="22"/>
  <c r="BI138" i="22"/>
  <c r="BH138" i="22"/>
  <c r="BG138" i="22"/>
  <c r="BF138" i="22"/>
  <c r="T138" i="22"/>
  <c r="R138" i="22"/>
  <c r="P138" i="22"/>
  <c r="BI137" i="22"/>
  <c r="BH137" i="22"/>
  <c r="BG137" i="22"/>
  <c r="BF137" i="22"/>
  <c r="T137" i="22"/>
  <c r="R137" i="22"/>
  <c r="P137" i="22"/>
  <c r="BI136" i="22"/>
  <c r="BH136" i="22"/>
  <c r="BG136" i="22"/>
  <c r="BF136" i="22"/>
  <c r="T136" i="22"/>
  <c r="R136" i="22"/>
  <c r="P136" i="22"/>
  <c r="BI134" i="22"/>
  <c r="BH134" i="22"/>
  <c r="BG134" i="22"/>
  <c r="BF134" i="22"/>
  <c r="T134" i="22"/>
  <c r="R134" i="22"/>
  <c r="P134" i="22"/>
  <c r="BI133" i="22"/>
  <c r="BH133" i="22"/>
  <c r="BG133" i="22"/>
  <c r="BF133" i="22"/>
  <c r="T133" i="22"/>
  <c r="R133" i="22"/>
  <c r="P133" i="22"/>
  <c r="BI130" i="22"/>
  <c r="BH130" i="22"/>
  <c r="BG130" i="22"/>
  <c r="BF130" i="22"/>
  <c r="T130" i="22"/>
  <c r="T129" i="22" s="1"/>
  <c r="R130" i="22"/>
  <c r="R129" i="22" s="1"/>
  <c r="P130" i="22"/>
  <c r="P129" i="22" s="1"/>
  <c r="BI128" i="22"/>
  <c r="BH128" i="22"/>
  <c r="BG128" i="22"/>
  <c r="BF128" i="22"/>
  <c r="T128" i="22"/>
  <c r="R128" i="22"/>
  <c r="P128" i="22"/>
  <c r="BI125" i="22"/>
  <c r="BH125" i="22"/>
  <c r="BG125" i="22"/>
  <c r="BF125" i="22"/>
  <c r="T125" i="22"/>
  <c r="R125" i="22"/>
  <c r="P125" i="22"/>
  <c r="BI122" i="22"/>
  <c r="BH122" i="22"/>
  <c r="BG122" i="22"/>
  <c r="BF122" i="22"/>
  <c r="T122" i="22"/>
  <c r="R122" i="22"/>
  <c r="P122" i="22"/>
  <c r="BI121" i="22"/>
  <c r="BH121" i="22"/>
  <c r="BG121" i="22"/>
  <c r="BF121" i="22"/>
  <c r="T121" i="22"/>
  <c r="R121" i="22"/>
  <c r="P121" i="22"/>
  <c r="BI120" i="22"/>
  <c r="BH120" i="22"/>
  <c r="BG120" i="22"/>
  <c r="BF120" i="22"/>
  <c r="T120" i="22"/>
  <c r="R120" i="22"/>
  <c r="P120" i="22"/>
  <c r="BI118" i="22"/>
  <c r="BH118" i="22"/>
  <c r="BG118" i="22"/>
  <c r="BF118" i="22"/>
  <c r="T118" i="22"/>
  <c r="R118" i="22"/>
  <c r="P118" i="22"/>
  <c r="BI116" i="22"/>
  <c r="BH116" i="22"/>
  <c r="BG116" i="22"/>
  <c r="BF116" i="22"/>
  <c r="T116" i="22"/>
  <c r="R116" i="22"/>
  <c r="P116" i="22"/>
  <c r="BI115" i="22"/>
  <c r="BH115" i="22"/>
  <c r="BG115" i="22"/>
  <c r="BF115" i="22"/>
  <c r="T115" i="22"/>
  <c r="R115" i="22"/>
  <c r="P115" i="22"/>
  <c r="BI114" i="22"/>
  <c r="BH114" i="22"/>
  <c r="BG114" i="22"/>
  <c r="BF114" i="22"/>
  <c r="T114" i="22"/>
  <c r="R114" i="22"/>
  <c r="P114" i="22"/>
  <c r="BI113" i="22"/>
  <c r="BH113" i="22"/>
  <c r="BG113" i="22"/>
  <c r="BF113" i="22"/>
  <c r="T113" i="22"/>
  <c r="R113" i="22"/>
  <c r="P113" i="22"/>
  <c r="BI111" i="22"/>
  <c r="BH111" i="22"/>
  <c r="BG111" i="22"/>
  <c r="BF111" i="22"/>
  <c r="T111" i="22"/>
  <c r="R111" i="22"/>
  <c r="P111" i="22"/>
  <c r="BI109" i="22"/>
  <c r="BH109" i="22"/>
  <c r="BG109" i="22"/>
  <c r="BF109" i="22"/>
  <c r="T109" i="22"/>
  <c r="R109" i="22"/>
  <c r="P109" i="22"/>
  <c r="BI108" i="22"/>
  <c r="BH108" i="22"/>
  <c r="BG108" i="22"/>
  <c r="BF108" i="22"/>
  <c r="T108" i="22"/>
  <c r="R108" i="22"/>
  <c r="P108" i="22"/>
  <c r="BI106" i="22"/>
  <c r="BH106" i="22"/>
  <c r="BG106" i="22"/>
  <c r="BF106" i="22"/>
  <c r="T106" i="22"/>
  <c r="R106" i="22"/>
  <c r="P106" i="22"/>
  <c r="BI104" i="22"/>
  <c r="BH104" i="22"/>
  <c r="BG104" i="22"/>
  <c r="BF104" i="22"/>
  <c r="T104" i="22"/>
  <c r="R104" i="22"/>
  <c r="P104" i="22"/>
  <c r="BI103" i="22"/>
  <c r="BH103" i="22"/>
  <c r="BG103" i="22"/>
  <c r="BF103" i="22"/>
  <c r="T103" i="22"/>
  <c r="R103" i="22"/>
  <c r="P103" i="22"/>
  <c r="BI101" i="22"/>
  <c r="BH101" i="22"/>
  <c r="BG101" i="22"/>
  <c r="BF101" i="22"/>
  <c r="T101" i="22"/>
  <c r="R101" i="22"/>
  <c r="P101" i="22"/>
  <c r="BI97" i="22"/>
  <c r="BH97" i="22"/>
  <c r="BG97" i="22"/>
  <c r="BF97" i="22"/>
  <c r="T97" i="22"/>
  <c r="R97" i="22"/>
  <c r="P97" i="22"/>
  <c r="BI94" i="22"/>
  <c r="BH94" i="22"/>
  <c r="BG94" i="22"/>
  <c r="BF94" i="22"/>
  <c r="T94" i="22"/>
  <c r="R94" i="22"/>
  <c r="P94" i="22"/>
  <c r="BI91" i="22"/>
  <c r="BH91" i="22"/>
  <c r="F36" i="22" s="1"/>
  <c r="BG91" i="22"/>
  <c r="BF91" i="22"/>
  <c r="T91" i="22"/>
  <c r="R91" i="22"/>
  <c r="P91" i="22"/>
  <c r="BI90" i="22"/>
  <c r="BH90" i="22"/>
  <c r="BG90" i="22"/>
  <c r="BF90" i="22"/>
  <c r="T90" i="22"/>
  <c r="R90" i="22"/>
  <c r="P90" i="22"/>
  <c r="BI89" i="22"/>
  <c r="BH89" i="22"/>
  <c r="BG89" i="22"/>
  <c r="BF89" i="22"/>
  <c r="J34" i="22" s="1"/>
  <c r="T89" i="22"/>
  <c r="R89" i="22"/>
  <c r="P89" i="22"/>
  <c r="J83" i="22"/>
  <c r="J82" i="22"/>
  <c r="F82" i="22"/>
  <c r="F80" i="22"/>
  <c r="E78" i="22"/>
  <c r="J55" i="22"/>
  <c r="J54" i="22"/>
  <c r="F54" i="22"/>
  <c r="F52" i="22"/>
  <c r="E50" i="22"/>
  <c r="J18" i="22"/>
  <c r="E18" i="22"/>
  <c r="F55" i="22"/>
  <c r="J17" i="22"/>
  <c r="J12" i="22"/>
  <c r="J80" i="22" s="1"/>
  <c r="E7" i="22"/>
  <c r="E76" i="22" s="1"/>
  <c r="J37" i="21"/>
  <c r="J36" i="21"/>
  <c r="AY77" i="1"/>
  <c r="J35" i="21"/>
  <c r="AX77" i="1"/>
  <c r="BI111" i="21"/>
  <c r="BH111" i="21"/>
  <c r="BG111" i="21"/>
  <c r="BF111" i="21"/>
  <c r="T111" i="21"/>
  <c r="R111" i="21"/>
  <c r="P111" i="21"/>
  <c r="BI108" i="21"/>
  <c r="BH108" i="21"/>
  <c r="BG108" i="21"/>
  <c r="BF108" i="21"/>
  <c r="T108" i="21"/>
  <c r="R108" i="21"/>
  <c r="P108" i="21"/>
  <c r="BI105" i="21"/>
  <c r="BH105" i="21"/>
  <c r="BG105" i="21"/>
  <c r="BF105" i="21"/>
  <c r="T105" i="21"/>
  <c r="R105" i="21"/>
  <c r="P105" i="21"/>
  <c r="BI103" i="21"/>
  <c r="BH103" i="21"/>
  <c r="BG103" i="21"/>
  <c r="BF103" i="21"/>
  <c r="T103" i="21"/>
  <c r="R103" i="21"/>
  <c r="P103" i="21"/>
  <c r="BI99" i="21"/>
  <c r="BH99" i="21"/>
  <c r="BG99" i="21"/>
  <c r="BF99" i="21"/>
  <c r="T99" i="21"/>
  <c r="R99" i="21"/>
  <c r="P99" i="21"/>
  <c r="BI97" i="21"/>
  <c r="BH97" i="21"/>
  <c r="BG97" i="21"/>
  <c r="BF97" i="21"/>
  <c r="T97" i="21"/>
  <c r="R97" i="21"/>
  <c r="P97" i="21"/>
  <c r="BI95" i="21"/>
  <c r="BH95" i="21"/>
  <c r="BG95" i="21"/>
  <c r="BF95" i="21"/>
  <c r="T95" i="21"/>
  <c r="R95" i="21"/>
  <c r="P95" i="21"/>
  <c r="BI93" i="21"/>
  <c r="BH93" i="21"/>
  <c r="BG93" i="21"/>
  <c r="BF93" i="21"/>
  <c r="T93" i="21"/>
  <c r="R93" i="21"/>
  <c r="P93" i="21"/>
  <c r="BI91" i="21"/>
  <c r="BH91" i="21"/>
  <c r="BG91" i="21"/>
  <c r="BF91" i="21"/>
  <c r="T91" i="21"/>
  <c r="R91" i="21"/>
  <c r="P91" i="21"/>
  <c r="BI89" i="21"/>
  <c r="BH89" i="21"/>
  <c r="BG89" i="21"/>
  <c r="BF89" i="21"/>
  <c r="T89" i="21"/>
  <c r="R89" i="21"/>
  <c r="P89" i="21"/>
  <c r="BI87" i="21"/>
  <c r="BH87" i="21"/>
  <c r="BG87" i="21"/>
  <c r="BF87" i="21"/>
  <c r="T87" i="21"/>
  <c r="R87" i="21"/>
  <c r="P87" i="21"/>
  <c r="BI84" i="21"/>
  <c r="BH84" i="21"/>
  <c r="BG84" i="21"/>
  <c r="BF84" i="21"/>
  <c r="T84" i="21"/>
  <c r="R84" i="21"/>
  <c r="P84" i="21"/>
  <c r="J78" i="21"/>
  <c r="J77" i="21"/>
  <c r="F77" i="21"/>
  <c r="F75" i="21"/>
  <c r="E73" i="21"/>
  <c r="J55" i="21"/>
  <c r="J54" i="21"/>
  <c r="F54" i="21"/>
  <c r="F52" i="21"/>
  <c r="E50" i="21"/>
  <c r="J18" i="21"/>
  <c r="E18" i="21"/>
  <c r="F78" i="21" s="1"/>
  <c r="J17" i="21"/>
  <c r="J12" i="21"/>
  <c r="J52" i="21" s="1"/>
  <c r="E7" i="21"/>
  <c r="E71" i="21"/>
  <c r="J37" i="20"/>
  <c r="J36" i="20"/>
  <c r="AY76" i="1" s="1"/>
  <c r="J35" i="20"/>
  <c r="AX76" i="1" s="1"/>
  <c r="BI146" i="20"/>
  <c r="BH146" i="20"/>
  <c r="BG146" i="20"/>
  <c r="BF146" i="20"/>
  <c r="T146" i="20"/>
  <c r="T145" i="20" s="1"/>
  <c r="R146" i="20"/>
  <c r="R145" i="20" s="1"/>
  <c r="P146" i="20"/>
  <c r="P145" i="20" s="1"/>
  <c r="BI144" i="20"/>
  <c r="BH144" i="20"/>
  <c r="BG144" i="20"/>
  <c r="BF144" i="20"/>
  <c r="T144" i="20"/>
  <c r="R144" i="20"/>
  <c r="P144" i="20"/>
  <c r="BI142" i="20"/>
  <c r="BH142" i="20"/>
  <c r="BG142" i="20"/>
  <c r="BF142" i="20"/>
  <c r="T142" i="20"/>
  <c r="R142" i="20"/>
  <c r="P142" i="20"/>
  <c r="BI141" i="20"/>
  <c r="BH141" i="20"/>
  <c r="BG141" i="20"/>
  <c r="BF141" i="20"/>
  <c r="T141" i="20"/>
  <c r="R141" i="20"/>
  <c r="P141" i="20"/>
  <c r="BI139" i="20"/>
  <c r="BH139" i="20"/>
  <c r="BG139" i="20"/>
  <c r="BF139" i="20"/>
  <c r="T139" i="20"/>
  <c r="R139" i="20"/>
  <c r="P139" i="20"/>
  <c r="BI138" i="20"/>
  <c r="BH138" i="20"/>
  <c r="BG138" i="20"/>
  <c r="BF138" i="20"/>
  <c r="T138" i="20"/>
  <c r="R138" i="20"/>
  <c r="P138" i="20"/>
  <c r="BI135" i="20"/>
  <c r="BH135" i="20"/>
  <c r="BG135" i="20"/>
  <c r="BF135" i="20"/>
  <c r="T135" i="20"/>
  <c r="R135" i="20"/>
  <c r="P135" i="20"/>
  <c r="BI133" i="20"/>
  <c r="BH133" i="20"/>
  <c r="BG133" i="20"/>
  <c r="BF133" i="20"/>
  <c r="T133" i="20"/>
  <c r="R133" i="20"/>
  <c r="P133" i="20"/>
  <c r="BI130" i="20"/>
  <c r="BH130" i="20"/>
  <c r="BG130" i="20"/>
  <c r="BF130" i="20"/>
  <c r="T130" i="20"/>
  <c r="R130" i="20"/>
  <c r="P130" i="20"/>
  <c r="BI129" i="20"/>
  <c r="BH129" i="20"/>
  <c r="BG129" i="20"/>
  <c r="BF129" i="20"/>
  <c r="T129" i="20"/>
  <c r="R129" i="20"/>
  <c r="P129" i="20"/>
  <c r="BI128" i="20"/>
  <c r="BH128" i="20"/>
  <c r="BG128" i="20"/>
  <c r="BF128" i="20"/>
  <c r="T128" i="20"/>
  <c r="R128" i="20"/>
  <c r="P128" i="20"/>
  <c r="BI127" i="20"/>
  <c r="BH127" i="20"/>
  <c r="BG127" i="20"/>
  <c r="BF127" i="20"/>
  <c r="T127" i="20"/>
  <c r="R127" i="20"/>
  <c r="P127" i="20"/>
  <c r="BI125" i="20"/>
  <c r="BH125" i="20"/>
  <c r="BG125" i="20"/>
  <c r="BF125" i="20"/>
  <c r="T125" i="20"/>
  <c r="R125" i="20"/>
  <c r="P125" i="20"/>
  <c r="BI124" i="20"/>
  <c r="BH124" i="20"/>
  <c r="BG124" i="20"/>
  <c r="BF124" i="20"/>
  <c r="T124" i="20"/>
  <c r="R124" i="20"/>
  <c r="P124" i="20"/>
  <c r="BI123" i="20"/>
  <c r="BH123" i="20"/>
  <c r="BG123" i="20"/>
  <c r="BF123" i="20"/>
  <c r="T123" i="20"/>
  <c r="R123" i="20"/>
  <c r="P123" i="20"/>
  <c r="BI121" i="20"/>
  <c r="BH121" i="20"/>
  <c r="BG121" i="20"/>
  <c r="BF121" i="20"/>
  <c r="T121" i="20"/>
  <c r="R121" i="20"/>
  <c r="P121" i="20"/>
  <c r="BI120" i="20"/>
  <c r="BH120" i="20"/>
  <c r="BG120" i="20"/>
  <c r="BF120" i="20"/>
  <c r="T120" i="20"/>
  <c r="R120" i="20"/>
  <c r="P120" i="20"/>
  <c r="BI119" i="20"/>
  <c r="BH119" i="20"/>
  <c r="BG119" i="20"/>
  <c r="BF119" i="20"/>
  <c r="T119" i="20"/>
  <c r="R119" i="20"/>
  <c r="P119" i="20"/>
  <c r="BI118" i="20"/>
  <c r="BH118" i="20"/>
  <c r="BG118" i="20"/>
  <c r="BF118" i="20"/>
  <c r="T118" i="20"/>
  <c r="R118" i="20"/>
  <c r="P118" i="20"/>
  <c r="BI112" i="20"/>
  <c r="BH112" i="20"/>
  <c r="BG112" i="20"/>
  <c r="BF112" i="20"/>
  <c r="T112" i="20"/>
  <c r="R112" i="20"/>
  <c r="P112" i="20"/>
  <c r="BI107" i="20"/>
  <c r="BH107" i="20"/>
  <c r="BG107" i="20"/>
  <c r="BF107" i="20"/>
  <c r="T107" i="20"/>
  <c r="T106" i="20"/>
  <c r="R107" i="20"/>
  <c r="R106" i="20"/>
  <c r="P107" i="20"/>
  <c r="P106" i="20" s="1"/>
  <c r="BI104" i="20"/>
  <c r="BH104" i="20"/>
  <c r="BG104" i="20"/>
  <c r="BF104" i="20"/>
  <c r="T104" i="20"/>
  <c r="R104" i="20"/>
  <c r="P104" i="20"/>
  <c r="BI101" i="20"/>
  <c r="BH101" i="20"/>
  <c r="BG101" i="20"/>
  <c r="BF101" i="20"/>
  <c r="T101" i="20"/>
  <c r="R101" i="20"/>
  <c r="P101" i="20"/>
  <c r="BI98" i="20"/>
  <c r="BH98" i="20"/>
  <c r="BG98" i="20"/>
  <c r="BF98" i="20"/>
  <c r="T98" i="20"/>
  <c r="R98" i="20"/>
  <c r="P98" i="20"/>
  <c r="BI95" i="20"/>
  <c r="BH95" i="20"/>
  <c r="BG95" i="20"/>
  <c r="BF95" i="20"/>
  <c r="T95" i="20"/>
  <c r="R95" i="20"/>
  <c r="P95" i="20"/>
  <c r="BI92" i="20"/>
  <c r="BH92" i="20"/>
  <c r="BG92" i="20"/>
  <c r="BF92" i="20"/>
  <c r="T92" i="20"/>
  <c r="R92" i="20"/>
  <c r="P92" i="20"/>
  <c r="BI87" i="20"/>
  <c r="BH87" i="20"/>
  <c r="BG87" i="20"/>
  <c r="BF87" i="20"/>
  <c r="T87" i="20"/>
  <c r="R87" i="20"/>
  <c r="P87" i="20"/>
  <c r="J81" i="20"/>
  <c r="J80" i="20"/>
  <c r="F80" i="20"/>
  <c r="F78" i="20"/>
  <c r="E76" i="20"/>
  <c r="J55" i="20"/>
  <c r="J54" i="20"/>
  <c r="F54" i="20"/>
  <c r="F52" i="20"/>
  <c r="E50" i="20"/>
  <c r="J18" i="20"/>
  <c r="E18" i="20"/>
  <c r="F55" i="20"/>
  <c r="J17" i="20"/>
  <c r="J12" i="20"/>
  <c r="J78" i="20"/>
  <c r="E7" i="20"/>
  <c r="E74" i="20"/>
  <c r="J37" i="19"/>
  <c r="J36" i="19"/>
  <c r="AY75" i="1"/>
  <c r="J35" i="19"/>
  <c r="AX75" i="1"/>
  <c r="BI156" i="19"/>
  <c r="BH156" i="19"/>
  <c r="BG156" i="19"/>
  <c r="BF156" i="19"/>
  <c r="T156" i="19"/>
  <c r="R156" i="19"/>
  <c r="P156" i="19"/>
  <c r="BI155" i="19"/>
  <c r="BH155" i="19"/>
  <c r="BG155" i="19"/>
  <c r="BF155" i="19"/>
  <c r="T155" i="19"/>
  <c r="R155" i="19"/>
  <c r="P155" i="19"/>
  <c r="BI154" i="19"/>
  <c r="BH154" i="19"/>
  <c r="BG154" i="19"/>
  <c r="BF154" i="19"/>
  <c r="T154" i="19"/>
  <c r="R154" i="19"/>
  <c r="P154" i="19"/>
  <c r="BI152" i="19"/>
  <c r="BH152" i="19"/>
  <c r="BG152" i="19"/>
  <c r="BF152" i="19"/>
  <c r="T152" i="19"/>
  <c r="R152" i="19"/>
  <c r="P152" i="19"/>
  <c r="BI150" i="19"/>
  <c r="BH150" i="19"/>
  <c r="BG150" i="19"/>
  <c r="BF150" i="19"/>
  <c r="T150" i="19"/>
  <c r="R150" i="19"/>
  <c r="P150" i="19"/>
  <c r="BI147" i="19"/>
  <c r="BH147" i="19"/>
  <c r="BG147" i="19"/>
  <c r="BF147" i="19"/>
  <c r="T147" i="19"/>
  <c r="R147" i="19"/>
  <c r="P147" i="19"/>
  <c r="BI145" i="19"/>
  <c r="BH145" i="19"/>
  <c r="BG145" i="19"/>
  <c r="BF145" i="19"/>
  <c r="T145" i="19"/>
  <c r="R145" i="19"/>
  <c r="P145" i="19"/>
  <c r="BI143" i="19"/>
  <c r="BH143" i="19"/>
  <c r="BG143" i="19"/>
  <c r="BF143" i="19"/>
  <c r="T143" i="19"/>
  <c r="R143" i="19"/>
  <c r="P143" i="19"/>
  <c r="BI141" i="19"/>
  <c r="BH141" i="19"/>
  <c r="BG141" i="19"/>
  <c r="BF141" i="19"/>
  <c r="T141" i="19"/>
  <c r="R141" i="19"/>
  <c r="P141" i="19"/>
  <c r="BI139" i="19"/>
  <c r="BH139" i="19"/>
  <c r="BG139" i="19"/>
  <c r="BF139" i="19"/>
  <c r="T139" i="19"/>
  <c r="R139" i="19"/>
  <c r="P139" i="19"/>
  <c r="BI137" i="19"/>
  <c r="BH137" i="19"/>
  <c r="BG137" i="19"/>
  <c r="BF137" i="19"/>
  <c r="T137" i="19"/>
  <c r="R137" i="19"/>
  <c r="P137" i="19"/>
  <c r="BI135" i="19"/>
  <c r="BH135" i="19"/>
  <c r="BG135" i="19"/>
  <c r="BF135" i="19"/>
  <c r="T135" i="19"/>
  <c r="R135" i="19"/>
  <c r="P135" i="19"/>
  <c r="BI132" i="19"/>
  <c r="BH132" i="19"/>
  <c r="BG132" i="19"/>
  <c r="BF132" i="19"/>
  <c r="T132" i="19"/>
  <c r="R132" i="19"/>
  <c r="P132" i="19"/>
  <c r="BI130" i="19"/>
  <c r="BH130" i="19"/>
  <c r="BG130" i="19"/>
  <c r="BF130" i="19"/>
  <c r="T130" i="19"/>
  <c r="R130" i="19"/>
  <c r="P130" i="19"/>
  <c r="BI129" i="19"/>
  <c r="BH129" i="19"/>
  <c r="BG129" i="19"/>
  <c r="BF129" i="19"/>
  <c r="T129" i="19"/>
  <c r="R129" i="19"/>
  <c r="P129" i="19"/>
  <c r="BI128" i="19"/>
  <c r="BH128" i="19"/>
  <c r="BG128" i="19"/>
  <c r="BF128" i="19"/>
  <c r="T128" i="19"/>
  <c r="R128" i="19"/>
  <c r="P128" i="19"/>
  <c r="BI126" i="19"/>
  <c r="BH126" i="19"/>
  <c r="BG126" i="19"/>
  <c r="BF126" i="19"/>
  <c r="T126" i="19"/>
  <c r="R126" i="19"/>
  <c r="P126" i="19"/>
  <c r="BI123" i="19"/>
  <c r="BH123" i="19"/>
  <c r="BG123" i="19"/>
  <c r="BF123" i="19"/>
  <c r="T123" i="19"/>
  <c r="R123" i="19"/>
  <c r="P123" i="19"/>
  <c r="BI121" i="19"/>
  <c r="BH121" i="19"/>
  <c r="BG121" i="19"/>
  <c r="BF121" i="19"/>
  <c r="T121" i="19"/>
  <c r="R121" i="19"/>
  <c r="P121" i="19"/>
  <c r="BI119" i="19"/>
  <c r="BH119" i="19"/>
  <c r="BG119" i="19"/>
  <c r="BF119" i="19"/>
  <c r="T119" i="19"/>
  <c r="R119" i="19"/>
  <c r="P119" i="19"/>
  <c r="BI117" i="19"/>
  <c r="BH117" i="19"/>
  <c r="BG117" i="19"/>
  <c r="BF117" i="19"/>
  <c r="T117" i="19"/>
  <c r="R117" i="19"/>
  <c r="P117" i="19"/>
  <c r="BI115" i="19"/>
  <c r="BH115" i="19"/>
  <c r="BG115" i="19"/>
  <c r="BF115" i="19"/>
  <c r="T115" i="19"/>
  <c r="R115" i="19"/>
  <c r="P115" i="19"/>
  <c r="BI113" i="19"/>
  <c r="BH113" i="19"/>
  <c r="BG113" i="19"/>
  <c r="BF113" i="19"/>
  <c r="T113" i="19"/>
  <c r="R113" i="19"/>
  <c r="P113" i="19"/>
  <c r="BI111" i="19"/>
  <c r="BH111" i="19"/>
  <c r="BG111" i="19"/>
  <c r="BF111" i="19"/>
  <c r="T111" i="19"/>
  <c r="R111" i="19"/>
  <c r="P111" i="19"/>
  <c r="BI109" i="19"/>
  <c r="BH109" i="19"/>
  <c r="BG109" i="19"/>
  <c r="BF109" i="19"/>
  <c r="T109" i="19"/>
  <c r="R109" i="19"/>
  <c r="P109" i="19"/>
  <c r="BI107" i="19"/>
  <c r="BH107" i="19"/>
  <c r="BG107" i="19"/>
  <c r="BF107" i="19"/>
  <c r="T107" i="19"/>
  <c r="R107" i="19"/>
  <c r="P107" i="19"/>
  <c r="BI105" i="19"/>
  <c r="BH105" i="19"/>
  <c r="BG105" i="19"/>
  <c r="BF105" i="19"/>
  <c r="T105" i="19"/>
  <c r="R105" i="19"/>
  <c r="P105" i="19"/>
  <c r="BI103" i="19"/>
  <c r="BH103" i="19"/>
  <c r="BG103" i="19"/>
  <c r="BF103" i="19"/>
  <c r="T103" i="19"/>
  <c r="R103" i="19"/>
  <c r="P103" i="19"/>
  <c r="BI101" i="19"/>
  <c r="BH101" i="19"/>
  <c r="BG101" i="19"/>
  <c r="BF101" i="19"/>
  <c r="T101" i="19"/>
  <c r="R101" i="19"/>
  <c r="P101" i="19"/>
  <c r="BI99" i="19"/>
  <c r="BH99" i="19"/>
  <c r="BG99" i="19"/>
  <c r="BF99" i="19"/>
  <c r="T99" i="19"/>
  <c r="R99" i="19"/>
  <c r="P99" i="19"/>
  <c r="BI97" i="19"/>
  <c r="BH97" i="19"/>
  <c r="BG97" i="19"/>
  <c r="BF97" i="19"/>
  <c r="T97" i="19"/>
  <c r="R97" i="19"/>
  <c r="P97" i="19"/>
  <c r="BI95" i="19"/>
  <c r="BH95" i="19"/>
  <c r="BG95" i="19"/>
  <c r="BF95" i="19"/>
  <c r="T95" i="19"/>
  <c r="R95" i="19"/>
  <c r="P95" i="19"/>
  <c r="BI94" i="19"/>
  <c r="BH94" i="19"/>
  <c r="BG94" i="19"/>
  <c r="BF94" i="19"/>
  <c r="T94" i="19"/>
  <c r="R94" i="19"/>
  <c r="P94" i="19"/>
  <c r="BI93" i="19"/>
  <c r="BH93" i="19"/>
  <c r="BG93" i="19"/>
  <c r="BF93" i="19"/>
  <c r="T93" i="19"/>
  <c r="R93" i="19"/>
  <c r="P93" i="19"/>
  <c r="BI91" i="19"/>
  <c r="BH91" i="19"/>
  <c r="BG91" i="19"/>
  <c r="BF91" i="19"/>
  <c r="T91" i="19"/>
  <c r="R91" i="19"/>
  <c r="P91" i="19"/>
  <c r="BI89" i="19"/>
  <c r="BH89" i="19"/>
  <c r="BG89" i="19"/>
  <c r="BF89" i="19"/>
  <c r="T89" i="19"/>
  <c r="R89" i="19"/>
  <c r="P89" i="19"/>
  <c r="BI87" i="19"/>
  <c r="BH87" i="19"/>
  <c r="BG87" i="19"/>
  <c r="BF87" i="19"/>
  <c r="T87" i="19"/>
  <c r="R87" i="19"/>
  <c r="P87" i="19"/>
  <c r="BI85" i="19"/>
  <c r="BH85" i="19"/>
  <c r="BG85" i="19"/>
  <c r="BF85" i="19"/>
  <c r="T85" i="19"/>
  <c r="R85" i="19"/>
  <c r="P85" i="19"/>
  <c r="J79" i="19"/>
  <c r="F79" i="19"/>
  <c r="F77" i="19"/>
  <c r="E75" i="19"/>
  <c r="J54" i="19"/>
  <c r="F54" i="19"/>
  <c r="F52" i="19"/>
  <c r="E50" i="19"/>
  <c r="J24" i="19"/>
  <c r="E24" i="19"/>
  <c r="J55" i="19" s="1"/>
  <c r="J23" i="19"/>
  <c r="J18" i="19"/>
  <c r="E18" i="19"/>
  <c r="F80" i="19"/>
  <c r="J17" i="19"/>
  <c r="J12" i="19"/>
  <c r="J52" i="19" s="1"/>
  <c r="E7" i="19"/>
  <c r="E73" i="19"/>
  <c r="J37" i="18"/>
  <c r="J36" i="18"/>
  <c r="AY74" i="1"/>
  <c r="J35" i="18"/>
  <c r="AX74" i="1"/>
  <c r="BI202" i="18"/>
  <c r="BH202" i="18"/>
  <c r="BG202" i="18"/>
  <c r="BF202" i="18"/>
  <c r="T202" i="18"/>
  <c r="R202" i="18"/>
  <c r="P202" i="18"/>
  <c r="BI201" i="18"/>
  <c r="BH201" i="18"/>
  <c r="BG201" i="18"/>
  <c r="BF201" i="18"/>
  <c r="T201" i="18"/>
  <c r="R201" i="18"/>
  <c r="P201" i="18"/>
  <c r="BI200" i="18"/>
  <c r="BH200" i="18"/>
  <c r="BG200" i="18"/>
  <c r="BF200" i="18"/>
  <c r="T200" i="18"/>
  <c r="R200" i="18"/>
  <c r="P200" i="18"/>
  <c r="BI198" i="18"/>
  <c r="BH198" i="18"/>
  <c r="BG198" i="18"/>
  <c r="BF198" i="18"/>
  <c r="T198" i="18"/>
  <c r="R198" i="18"/>
  <c r="P198" i="18"/>
  <c r="BI197" i="18"/>
  <c r="BH197" i="18"/>
  <c r="BG197" i="18"/>
  <c r="BF197" i="18"/>
  <c r="T197" i="18"/>
  <c r="R197" i="18"/>
  <c r="P197" i="18"/>
  <c r="BI195" i="18"/>
  <c r="BH195" i="18"/>
  <c r="BG195" i="18"/>
  <c r="BF195" i="18"/>
  <c r="T195" i="18"/>
  <c r="R195" i="18"/>
  <c r="P195" i="18"/>
  <c r="BI193" i="18"/>
  <c r="BH193" i="18"/>
  <c r="BG193" i="18"/>
  <c r="BF193" i="18"/>
  <c r="T193" i="18"/>
  <c r="R193" i="18"/>
  <c r="P193" i="18"/>
  <c r="BI191" i="18"/>
  <c r="BH191" i="18"/>
  <c r="BG191" i="18"/>
  <c r="BF191" i="18"/>
  <c r="T191" i="18"/>
  <c r="R191" i="18"/>
  <c r="P191" i="18"/>
  <c r="BI189" i="18"/>
  <c r="BH189" i="18"/>
  <c r="BG189" i="18"/>
  <c r="BF189" i="18"/>
  <c r="T189" i="18"/>
  <c r="R189" i="18"/>
  <c r="P189" i="18"/>
  <c r="BI186" i="18"/>
  <c r="BH186" i="18"/>
  <c r="BG186" i="18"/>
  <c r="BF186" i="18"/>
  <c r="T186" i="18"/>
  <c r="R186" i="18"/>
  <c r="P186" i="18"/>
  <c r="BI184" i="18"/>
  <c r="BH184" i="18"/>
  <c r="BG184" i="18"/>
  <c r="BF184" i="18"/>
  <c r="T184" i="18"/>
  <c r="R184" i="18"/>
  <c r="P184" i="18"/>
  <c r="BI182" i="18"/>
  <c r="BH182" i="18"/>
  <c r="BG182" i="18"/>
  <c r="BF182" i="18"/>
  <c r="T182" i="18"/>
  <c r="R182" i="18"/>
  <c r="P182" i="18"/>
  <c r="BI180" i="18"/>
  <c r="BH180" i="18"/>
  <c r="BG180" i="18"/>
  <c r="BF180" i="18"/>
  <c r="T180" i="18"/>
  <c r="R180" i="18"/>
  <c r="P180" i="18"/>
  <c r="BI178" i="18"/>
  <c r="BH178" i="18"/>
  <c r="BG178" i="18"/>
  <c r="BF178" i="18"/>
  <c r="T178" i="18"/>
  <c r="R178" i="18"/>
  <c r="P178" i="18"/>
  <c r="BI176" i="18"/>
  <c r="BH176" i="18"/>
  <c r="BG176" i="18"/>
  <c r="BF176" i="18"/>
  <c r="T176" i="18"/>
  <c r="R176" i="18"/>
  <c r="P176" i="18"/>
  <c r="BI174" i="18"/>
  <c r="BH174" i="18"/>
  <c r="BG174" i="18"/>
  <c r="BF174" i="18"/>
  <c r="T174" i="18"/>
  <c r="R174" i="18"/>
  <c r="P174" i="18"/>
  <c r="BI172" i="18"/>
  <c r="BH172" i="18"/>
  <c r="BG172" i="18"/>
  <c r="BF172" i="18"/>
  <c r="T172" i="18"/>
  <c r="R172" i="18"/>
  <c r="P172" i="18"/>
  <c r="BI170" i="18"/>
  <c r="BH170" i="18"/>
  <c r="BG170" i="18"/>
  <c r="BF170" i="18"/>
  <c r="T170" i="18"/>
  <c r="R170" i="18"/>
  <c r="P170" i="18"/>
  <c r="BI168" i="18"/>
  <c r="BH168" i="18"/>
  <c r="BG168" i="18"/>
  <c r="BF168" i="18"/>
  <c r="T168" i="18"/>
  <c r="R168" i="18"/>
  <c r="P168" i="18"/>
  <c r="BI166" i="18"/>
  <c r="BH166" i="18"/>
  <c r="BG166" i="18"/>
  <c r="BF166" i="18"/>
  <c r="T166" i="18"/>
  <c r="R166" i="18"/>
  <c r="P166" i="18"/>
  <c r="BI164" i="18"/>
  <c r="BH164" i="18"/>
  <c r="BG164" i="18"/>
  <c r="BF164" i="18"/>
  <c r="T164" i="18"/>
  <c r="R164" i="18"/>
  <c r="P164" i="18"/>
  <c r="BI162" i="18"/>
  <c r="BH162" i="18"/>
  <c r="BG162" i="18"/>
  <c r="BF162" i="18"/>
  <c r="T162" i="18"/>
  <c r="R162" i="18"/>
  <c r="P162" i="18"/>
  <c r="BI161" i="18"/>
  <c r="BH161" i="18"/>
  <c r="BG161" i="18"/>
  <c r="BF161" i="18"/>
  <c r="T161" i="18"/>
  <c r="R161" i="18"/>
  <c r="P161" i="18"/>
  <c r="BI160" i="18"/>
  <c r="BH160" i="18"/>
  <c r="BG160" i="18"/>
  <c r="BF160" i="18"/>
  <c r="T160" i="18"/>
  <c r="R160" i="18"/>
  <c r="P160" i="18"/>
  <c r="BI158" i="18"/>
  <c r="BH158" i="18"/>
  <c r="BG158" i="18"/>
  <c r="BF158" i="18"/>
  <c r="T158" i="18"/>
  <c r="R158" i="18"/>
  <c r="P158" i="18"/>
  <c r="BI156" i="18"/>
  <c r="BH156" i="18"/>
  <c r="BG156" i="18"/>
  <c r="BF156" i="18"/>
  <c r="T156" i="18"/>
  <c r="R156" i="18"/>
  <c r="P156" i="18"/>
  <c r="BI154" i="18"/>
  <c r="BH154" i="18"/>
  <c r="BG154" i="18"/>
  <c r="BF154" i="18"/>
  <c r="T154" i="18"/>
  <c r="R154" i="18"/>
  <c r="P154" i="18"/>
  <c r="BI152" i="18"/>
  <c r="BH152" i="18"/>
  <c r="BG152" i="18"/>
  <c r="BF152" i="18"/>
  <c r="T152" i="18"/>
  <c r="R152" i="18"/>
  <c r="P152" i="18"/>
  <c r="BI150" i="18"/>
  <c r="BH150" i="18"/>
  <c r="BG150" i="18"/>
  <c r="BF150" i="18"/>
  <c r="T150" i="18"/>
  <c r="R150" i="18"/>
  <c r="P150" i="18"/>
  <c r="BI148" i="18"/>
  <c r="BH148" i="18"/>
  <c r="BG148" i="18"/>
  <c r="BF148" i="18"/>
  <c r="T148" i="18"/>
  <c r="R148" i="18"/>
  <c r="P148" i="18"/>
  <c r="BI146" i="18"/>
  <c r="BH146" i="18"/>
  <c r="BG146" i="18"/>
  <c r="BF146" i="18"/>
  <c r="T146" i="18"/>
  <c r="R146" i="18"/>
  <c r="P146" i="18"/>
  <c r="BI145" i="18"/>
  <c r="BH145" i="18"/>
  <c r="BG145" i="18"/>
  <c r="BF145" i="18"/>
  <c r="T145" i="18"/>
  <c r="R145" i="18"/>
  <c r="P145" i="18"/>
  <c r="BI144" i="18"/>
  <c r="BH144" i="18"/>
  <c r="BG144" i="18"/>
  <c r="BF144" i="18"/>
  <c r="T144" i="18"/>
  <c r="R144" i="18"/>
  <c r="P144" i="18"/>
  <c r="BI142" i="18"/>
  <c r="BH142" i="18"/>
  <c r="BG142" i="18"/>
  <c r="BF142" i="18"/>
  <c r="T142" i="18"/>
  <c r="R142" i="18"/>
  <c r="P142" i="18"/>
  <c r="BI140" i="18"/>
  <c r="BH140" i="18"/>
  <c r="BG140" i="18"/>
  <c r="BF140" i="18"/>
  <c r="T140" i="18"/>
  <c r="R140" i="18"/>
  <c r="P140" i="18"/>
  <c r="BI138" i="18"/>
  <c r="BH138" i="18"/>
  <c r="BG138" i="18"/>
  <c r="BF138" i="18"/>
  <c r="T138" i="18"/>
  <c r="R138" i="18"/>
  <c r="P138" i="18"/>
  <c r="BI137" i="18"/>
  <c r="BH137" i="18"/>
  <c r="BG137" i="18"/>
  <c r="BF137" i="18"/>
  <c r="T137" i="18"/>
  <c r="R137" i="18"/>
  <c r="P137" i="18"/>
  <c r="BI136" i="18"/>
  <c r="BH136" i="18"/>
  <c r="BG136" i="18"/>
  <c r="BF136" i="18"/>
  <c r="T136" i="18"/>
  <c r="R136" i="18"/>
  <c r="P136" i="18"/>
  <c r="BI134" i="18"/>
  <c r="BH134" i="18"/>
  <c r="BG134" i="18"/>
  <c r="BF134" i="18"/>
  <c r="T134" i="18"/>
  <c r="R134" i="18"/>
  <c r="P134" i="18"/>
  <c r="BI132" i="18"/>
  <c r="BH132" i="18"/>
  <c r="BG132" i="18"/>
  <c r="BF132" i="18"/>
  <c r="T132" i="18"/>
  <c r="R132" i="18"/>
  <c r="P132" i="18"/>
  <c r="BI129" i="18"/>
  <c r="BH129" i="18"/>
  <c r="BG129" i="18"/>
  <c r="BF129" i="18"/>
  <c r="T129" i="18"/>
  <c r="R129" i="18"/>
  <c r="P129" i="18"/>
  <c r="BI127" i="18"/>
  <c r="BH127" i="18"/>
  <c r="BG127" i="18"/>
  <c r="BF127" i="18"/>
  <c r="T127" i="18"/>
  <c r="R127" i="18"/>
  <c r="P127" i="18"/>
  <c r="BI125" i="18"/>
  <c r="BH125" i="18"/>
  <c r="BG125" i="18"/>
  <c r="BF125" i="18"/>
  <c r="T125" i="18"/>
  <c r="R125" i="18"/>
  <c r="P125" i="18"/>
  <c r="BI123" i="18"/>
  <c r="BH123" i="18"/>
  <c r="BG123" i="18"/>
  <c r="BF123" i="18"/>
  <c r="T123" i="18"/>
  <c r="R123" i="18"/>
  <c r="P123" i="18"/>
  <c r="BI121" i="18"/>
  <c r="BH121" i="18"/>
  <c r="BG121" i="18"/>
  <c r="BF121" i="18"/>
  <c r="T121" i="18"/>
  <c r="R121" i="18"/>
  <c r="P121" i="18"/>
  <c r="BI120" i="18"/>
  <c r="BH120" i="18"/>
  <c r="BG120" i="18"/>
  <c r="BF120" i="18"/>
  <c r="T120" i="18"/>
  <c r="R120" i="18"/>
  <c r="P120" i="18"/>
  <c r="BI118" i="18"/>
  <c r="BH118" i="18"/>
  <c r="BG118" i="18"/>
  <c r="BF118" i="18"/>
  <c r="T118" i="18"/>
  <c r="R118" i="18"/>
  <c r="P118" i="18"/>
  <c r="BI116" i="18"/>
  <c r="BH116" i="18"/>
  <c r="BG116" i="18"/>
  <c r="BF116" i="18"/>
  <c r="T116" i="18"/>
  <c r="R116" i="18"/>
  <c r="P116" i="18"/>
  <c r="BI114" i="18"/>
  <c r="BH114" i="18"/>
  <c r="BG114" i="18"/>
  <c r="BF114" i="18"/>
  <c r="T114" i="18"/>
  <c r="R114" i="18"/>
  <c r="P114" i="18"/>
  <c r="BI112" i="18"/>
  <c r="BH112" i="18"/>
  <c r="BG112" i="18"/>
  <c r="BF112" i="18"/>
  <c r="T112" i="18"/>
  <c r="R112" i="18"/>
  <c r="P112" i="18"/>
  <c r="BI110" i="18"/>
  <c r="BH110" i="18"/>
  <c r="BG110" i="18"/>
  <c r="BF110" i="18"/>
  <c r="T110" i="18"/>
  <c r="R110" i="18"/>
  <c r="P110" i="18"/>
  <c r="BI108" i="18"/>
  <c r="BH108" i="18"/>
  <c r="BG108" i="18"/>
  <c r="BF108" i="18"/>
  <c r="T108" i="18"/>
  <c r="R108" i="18"/>
  <c r="P108" i="18"/>
  <c r="BI106" i="18"/>
  <c r="BH106" i="18"/>
  <c r="BG106" i="18"/>
  <c r="BF106" i="18"/>
  <c r="T106" i="18"/>
  <c r="R106" i="18"/>
  <c r="P106" i="18"/>
  <c r="BI104" i="18"/>
  <c r="BH104" i="18"/>
  <c r="BG104" i="18"/>
  <c r="BF104" i="18"/>
  <c r="T104" i="18"/>
  <c r="R104" i="18"/>
  <c r="P104" i="18"/>
  <c r="BI102" i="18"/>
  <c r="BH102" i="18"/>
  <c r="BG102" i="18"/>
  <c r="BF102" i="18"/>
  <c r="T102" i="18"/>
  <c r="R102" i="18"/>
  <c r="P102" i="18"/>
  <c r="BI100" i="18"/>
  <c r="BH100" i="18"/>
  <c r="BG100" i="18"/>
  <c r="BF100" i="18"/>
  <c r="T100" i="18"/>
  <c r="R100" i="18"/>
  <c r="P100" i="18"/>
  <c r="BI98" i="18"/>
  <c r="BH98" i="18"/>
  <c r="BG98" i="18"/>
  <c r="BF98" i="18"/>
  <c r="T98" i="18"/>
  <c r="R98" i="18"/>
  <c r="P98" i="18"/>
  <c r="BI96" i="18"/>
  <c r="BH96" i="18"/>
  <c r="BG96" i="18"/>
  <c r="BF96" i="18"/>
  <c r="T96" i="18"/>
  <c r="R96" i="18"/>
  <c r="P96" i="18"/>
  <c r="BI95" i="18"/>
  <c r="BH95" i="18"/>
  <c r="BG95" i="18"/>
  <c r="BF95" i="18"/>
  <c r="T95" i="18"/>
  <c r="R95" i="18"/>
  <c r="P95" i="18"/>
  <c r="BI94" i="18"/>
  <c r="BH94" i="18"/>
  <c r="BG94" i="18"/>
  <c r="BF94" i="18"/>
  <c r="T94" i="18"/>
  <c r="R94" i="18"/>
  <c r="P94" i="18"/>
  <c r="BI92" i="18"/>
  <c r="BH92" i="18"/>
  <c r="BG92" i="18"/>
  <c r="BF92" i="18"/>
  <c r="T92" i="18"/>
  <c r="R92" i="18"/>
  <c r="P92" i="18"/>
  <c r="BI90" i="18"/>
  <c r="BH90" i="18"/>
  <c r="BG90" i="18"/>
  <c r="BF90" i="18"/>
  <c r="T90" i="18"/>
  <c r="R90" i="18"/>
  <c r="P90" i="18"/>
  <c r="BI88" i="18"/>
  <c r="BH88" i="18"/>
  <c r="BG88" i="18"/>
  <c r="BF88" i="18"/>
  <c r="T88" i="18"/>
  <c r="R88" i="18"/>
  <c r="P88" i="18"/>
  <c r="BI86" i="18"/>
  <c r="BH86" i="18"/>
  <c r="BG86" i="18"/>
  <c r="BF86" i="18"/>
  <c r="T86" i="18"/>
  <c r="R86" i="18"/>
  <c r="P86" i="18"/>
  <c r="J80" i="18"/>
  <c r="F80" i="18"/>
  <c r="F78" i="18"/>
  <c r="E76" i="18"/>
  <c r="J54" i="18"/>
  <c r="F54" i="18"/>
  <c r="F52" i="18"/>
  <c r="E50" i="18"/>
  <c r="J24" i="18"/>
  <c r="E24" i="18"/>
  <c r="J81" i="18" s="1"/>
  <c r="J23" i="18"/>
  <c r="J18" i="18"/>
  <c r="E18" i="18"/>
  <c r="F81" i="18" s="1"/>
  <c r="J17" i="18"/>
  <c r="J12" i="18"/>
  <c r="J78" i="18"/>
  <c r="E7" i="18"/>
  <c r="E48" i="18" s="1"/>
  <c r="J37" i="17"/>
  <c r="J36" i="17"/>
  <c r="AY73" i="1" s="1"/>
  <c r="J35" i="17"/>
  <c r="AX73" i="1" s="1"/>
  <c r="BI350" i="17"/>
  <c r="BH350" i="17"/>
  <c r="BG350" i="17"/>
  <c r="BF350" i="17"/>
  <c r="T350" i="17"/>
  <c r="T349" i="17" s="1"/>
  <c r="R350" i="17"/>
  <c r="R349" i="17" s="1"/>
  <c r="P350" i="17"/>
  <c r="P349" i="17" s="1"/>
  <c r="BI346" i="17"/>
  <c r="BH346" i="17"/>
  <c r="BG346" i="17"/>
  <c r="BF346" i="17"/>
  <c r="T346" i="17"/>
  <c r="R346" i="17"/>
  <c r="P346" i="17"/>
  <c r="BI344" i="17"/>
  <c r="BH344" i="17"/>
  <c r="BG344" i="17"/>
  <c r="BF344" i="17"/>
  <c r="T344" i="17"/>
  <c r="R344" i="17"/>
  <c r="P344" i="17"/>
  <c r="BI342" i="17"/>
  <c r="BH342" i="17"/>
  <c r="BG342" i="17"/>
  <c r="BF342" i="17"/>
  <c r="T342" i="17"/>
  <c r="R342" i="17"/>
  <c r="P342" i="17"/>
  <c r="BI340" i="17"/>
  <c r="BH340" i="17"/>
  <c r="BG340" i="17"/>
  <c r="BF340" i="17"/>
  <c r="T340" i="17"/>
  <c r="R340" i="17"/>
  <c r="P340" i="17"/>
  <c r="BI337" i="17"/>
  <c r="BH337" i="17"/>
  <c r="BG337" i="17"/>
  <c r="BF337" i="17"/>
  <c r="T337" i="17"/>
  <c r="R337" i="17"/>
  <c r="P337" i="17"/>
  <c r="BI335" i="17"/>
  <c r="BH335" i="17"/>
  <c r="BG335" i="17"/>
  <c r="BF335" i="17"/>
  <c r="T335" i="17"/>
  <c r="R335" i="17"/>
  <c r="P335" i="17"/>
  <c r="BI332" i="17"/>
  <c r="BH332" i="17"/>
  <c r="BG332" i="17"/>
  <c r="BF332" i="17"/>
  <c r="T332" i="17"/>
  <c r="R332" i="17"/>
  <c r="P332" i="17"/>
  <c r="BI330" i="17"/>
  <c r="BH330" i="17"/>
  <c r="BG330" i="17"/>
  <c r="BF330" i="17"/>
  <c r="T330" i="17"/>
  <c r="R330" i="17"/>
  <c r="P330" i="17"/>
  <c r="BI325" i="17"/>
  <c r="BH325" i="17"/>
  <c r="BG325" i="17"/>
  <c r="BF325" i="17"/>
  <c r="T325" i="17"/>
  <c r="R325" i="17"/>
  <c r="P325" i="17"/>
  <c r="BI317" i="17"/>
  <c r="BH317" i="17"/>
  <c r="BG317" i="17"/>
  <c r="BF317" i="17"/>
  <c r="T317" i="17"/>
  <c r="R317" i="17"/>
  <c r="P317" i="17"/>
  <c r="BI315" i="17"/>
  <c r="BH315" i="17"/>
  <c r="BG315" i="17"/>
  <c r="BF315" i="17"/>
  <c r="T315" i="17"/>
  <c r="R315" i="17"/>
  <c r="P315" i="17"/>
  <c r="BI311" i="17"/>
  <c r="BH311" i="17"/>
  <c r="BG311" i="17"/>
  <c r="BF311" i="17"/>
  <c r="T311" i="17"/>
  <c r="R311" i="17"/>
  <c r="P311" i="17"/>
  <c r="BI309" i="17"/>
  <c r="BH309" i="17"/>
  <c r="BG309" i="17"/>
  <c r="BF309" i="17"/>
  <c r="T309" i="17"/>
  <c r="R309" i="17"/>
  <c r="P309" i="17"/>
  <c r="BI307" i="17"/>
  <c r="BH307" i="17"/>
  <c r="BG307" i="17"/>
  <c r="BF307" i="17"/>
  <c r="T307" i="17"/>
  <c r="R307" i="17"/>
  <c r="P307" i="17"/>
  <c r="BI303" i="17"/>
  <c r="BH303" i="17"/>
  <c r="BG303" i="17"/>
  <c r="BF303" i="17"/>
  <c r="T303" i="17"/>
  <c r="R303" i="17"/>
  <c r="P303" i="17"/>
  <c r="BI301" i="17"/>
  <c r="BH301" i="17"/>
  <c r="BG301" i="17"/>
  <c r="BF301" i="17"/>
  <c r="T301" i="17"/>
  <c r="R301" i="17"/>
  <c r="P301" i="17"/>
  <c r="BI299" i="17"/>
  <c r="BH299" i="17"/>
  <c r="BG299" i="17"/>
  <c r="BF299" i="17"/>
  <c r="T299" i="17"/>
  <c r="R299" i="17"/>
  <c r="P299" i="17"/>
  <c r="BI293" i="17"/>
  <c r="BH293" i="17"/>
  <c r="BG293" i="17"/>
  <c r="BF293" i="17"/>
  <c r="T293" i="17"/>
  <c r="R293" i="17"/>
  <c r="P293" i="17"/>
  <c r="BI290" i="17"/>
  <c r="BH290" i="17"/>
  <c r="BG290" i="17"/>
  <c r="BF290" i="17"/>
  <c r="T290" i="17"/>
  <c r="R290" i="17"/>
  <c r="P290" i="17"/>
  <c r="BI286" i="17"/>
  <c r="BH286" i="17"/>
  <c r="BG286" i="17"/>
  <c r="BF286" i="17"/>
  <c r="T286" i="17"/>
  <c r="R286" i="17"/>
  <c r="P286" i="17"/>
  <c r="BI282" i="17"/>
  <c r="BH282" i="17"/>
  <c r="BG282" i="17"/>
  <c r="BF282" i="17"/>
  <c r="T282" i="17"/>
  <c r="R282" i="17"/>
  <c r="P282" i="17"/>
  <c r="BI281" i="17"/>
  <c r="BH281" i="17"/>
  <c r="BG281" i="17"/>
  <c r="BF281" i="17"/>
  <c r="T281" i="17"/>
  <c r="R281" i="17"/>
  <c r="P281" i="17"/>
  <c r="BI279" i="17"/>
  <c r="BH279" i="17"/>
  <c r="BG279" i="17"/>
  <c r="BF279" i="17"/>
  <c r="T279" i="17"/>
  <c r="R279" i="17"/>
  <c r="P279" i="17"/>
  <c r="BI278" i="17"/>
  <c r="BH278" i="17"/>
  <c r="BG278" i="17"/>
  <c r="BF278" i="17"/>
  <c r="T278" i="17"/>
  <c r="R278" i="17"/>
  <c r="P278" i="17"/>
  <c r="BI277" i="17"/>
  <c r="BH277" i="17"/>
  <c r="BG277" i="17"/>
  <c r="BF277" i="17"/>
  <c r="T277" i="17"/>
  <c r="R277" i="17"/>
  <c r="P277" i="17"/>
  <c r="BI276" i="17"/>
  <c r="BH276" i="17"/>
  <c r="BG276" i="17"/>
  <c r="BF276" i="17"/>
  <c r="T276" i="17"/>
  <c r="R276" i="17"/>
  <c r="P276" i="17"/>
  <c r="BI274" i="17"/>
  <c r="BH274" i="17"/>
  <c r="BG274" i="17"/>
  <c r="BF274" i="17"/>
  <c r="T274" i="17"/>
  <c r="R274" i="17"/>
  <c r="P274" i="17"/>
  <c r="BI273" i="17"/>
  <c r="BH273" i="17"/>
  <c r="BG273" i="17"/>
  <c r="BF273" i="17"/>
  <c r="T273" i="17"/>
  <c r="R273" i="17"/>
  <c r="P273" i="17"/>
  <c r="BI271" i="17"/>
  <c r="BH271" i="17"/>
  <c r="BG271" i="17"/>
  <c r="BF271" i="17"/>
  <c r="T271" i="17"/>
  <c r="R271" i="17"/>
  <c r="P271" i="17"/>
  <c r="BI270" i="17"/>
  <c r="BH270" i="17"/>
  <c r="BG270" i="17"/>
  <c r="BF270" i="17"/>
  <c r="T270" i="17"/>
  <c r="R270" i="17"/>
  <c r="P270" i="17"/>
  <c r="BI268" i="17"/>
  <c r="BH268" i="17"/>
  <c r="BG268" i="17"/>
  <c r="BF268" i="17"/>
  <c r="T268" i="17"/>
  <c r="R268" i="17"/>
  <c r="P268" i="17"/>
  <c r="BI262" i="17"/>
  <c r="BH262" i="17"/>
  <c r="BG262" i="17"/>
  <c r="BF262" i="17"/>
  <c r="T262" i="17"/>
  <c r="R262" i="17"/>
  <c r="P262" i="17"/>
  <c r="BI257" i="17"/>
  <c r="BH257" i="17"/>
  <c r="BG257" i="17"/>
  <c r="BF257" i="17"/>
  <c r="T257" i="17"/>
  <c r="R257" i="17"/>
  <c r="P257" i="17"/>
  <c r="BI252" i="17"/>
  <c r="BH252" i="17"/>
  <c r="BG252" i="17"/>
  <c r="BF252" i="17"/>
  <c r="T252" i="17"/>
  <c r="R252" i="17"/>
  <c r="P252" i="17"/>
  <c r="BI249" i="17"/>
  <c r="BH249" i="17"/>
  <c r="BG249" i="17"/>
  <c r="BF249" i="17"/>
  <c r="T249" i="17"/>
  <c r="R249" i="17"/>
  <c r="P249" i="17"/>
  <c r="BI247" i="17"/>
  <c r="BH247" i="17"/>
  <c r="BG247" i="17"/>
  <c r="BF247" i="17"/>
  <c r="T247" i="17"/>
  <c r="R247" i="17"/>
  <c r="P247" i="17"/>
  <c r="BI245" i="17"/>
  <c r="BH245" i="17"/>
  <c r="BG245" i="17"/>
  <c r="BF245" i="17"/>
  <c r="T245" i="17"/>
  <c r="R245" i="17"/>
  <c r="P245" i="17"/>
  <c r="BI238" i="17"/>
  <c r="BH238" i="17"/>
  <c r="BG238" i="17"/>
  <c r="BF238" i="17"/>
  <c r="T238" i="17"/>
  <c r="R238" i="17"/>
  <c r="P238" i="17"/>
  <c r="BI236" i="17"/>
  <c r="BH236" i="17"/>
  <c r="BG236" i="17"/>
  <c r="BF236" i="17"/>
  <c r="T236" i="17"/>
  <c r="R236" i="17"/>
  <c r="P236" i="17"/>
  <c r="BI234" i="17"/>
  <c r="BH234" i="17"/>
  <c r="BG234" i="17"/>
  <c r="BF234" i="17"/>
  <c r="T234" i="17"/>
  <c r="R234" i="17"/>
  <c r="P234" i="17"/>
  <c r="BI231" i="17"/>
  <c r="BH231" i="17"/>
  <c r="BG231" i="17"/>
  <c r="BF231" i="17"/>
  <c r="T231" i="17"/>
  <c r="R231" i="17"/>
  <c r="P231" i="17"/>
  <c r="BI223" i="17"/>
  <c r="BH223" i="17"/>
  <c r="BG223" i="17"/>
  <c r="BF223" i="17"/>
  <c r="T223" i="17"/>
  <c r="R223" i="17"/>
  <c r="P223" i="17"/>
  <c r="BI221" i="17"/>
  <c r="BH221" i="17"/>
  <c r="BG221" i="17"/>
  <c r="BF221" i="17"/>
  <c r="T221" i="17"/>
  <c r="R221" i="17"/>
  <c r="P221" i="17"/>
  <c r="BI215" i="17"/>
  <c r="BH215" i="17"/>
  <c r="BG215" i="17"/>
  <c r="BF215" i="17"/>
  <c r="T215" i="17"/>
  <c r="R215" i="17"/>
  <c r="P215" i="17"/>
  <c r="BI213" i="17"/>
  <c r="BH213" i="17"/>
  <c r="BG213" i="17"/>
  <c r="BF213" i="17"/>
  <c r="T213" i="17"/>
  <c r="R213" i="17"/>
  <c r="P213" i="17"/>
  <c r="BI207" i="17"/>
  <c r="BH207" i="17"/>
  <c r="BG207" i="17"/>
  <c r="BF207" i="17"/>
  <c r="T207" i="17"/>
  <c r="R207" i="17"/>
  <c r="P207" i="17"/>
  <c r="BI201" i="17"/>
  <c r="BH201" i="17"/>
  <c r="BG201" i="17"/>
  <c r="BF201" i="17"/>
  <c r="T201" i="17"/>
  <c r="R201" i="17"/>
  <c r="P201" i="17"/>
  <c r="BI195" i="17"/>
  <c r="BH195" i="17"/>
  <c r="BG195" i="17"/>
  <c r="BF195" i="17"/>
  <c r="T195" i="17"/>
  <c r="R195" i="17"/>
  <c r="P195" i="17"/>
  <c r="BI187" i="17"/>
  <c r="BH187" i="17"/>
  <c r="BG187" i="17"/>
  <c r="BF187" i="17"/>
  <c r="T187" i="17"/>
  <c r="R187" i="17"/>
  <c r="P187" i="17"/>
  <c r="BI181" i="17"/>
  <c r="BH181" i="17"/>
  <c r="BG181" i="17"/>
  <c r="BF181" i="17"/>
  <c r="T181" i="17"/>
  <c r="R181" i="17"/>
  <c r="P181" i="17"/>
  <c r="BI175" i="17"/>
  <c r="BH175" i="17"/>
  <c r="BG175" i="17"/>
  <c r="BF175" i="17"/>
  <c r="T175" i="17"/>
  <c r="R175" i="17"/>
  <c r="P175" i="17"/>
  <c r="BI172" i="17"/>
  <c r="BH172" i="17"/>
  <c r="BG172" i="17"/>
  <c r="BF172" i="17"/>
  <c r="T172" i="17"/>
  <c r="R172" i="17"/>
  <c r="P172" i="17"/>
  <c r="BI168" i="17"/>
  <c r="BH168" i="17"/>
  <c r="BG168" i="17"/>
  <c r="BF168" i="17"/>
  <c r="T168" i="17"/>
  <c r="R168" i="17"/>
  <c r="P168" i="17"/>
  <c r="BI166" i="17"/>
  <c r="BH166" i="17"/>
  <c r="BG166" i="17"/>
  <c r="BF166" i="17"/>
  <c r="T166" i="17"/>
  <c r="R166" i="17"/>
  <c r="P166" i="17"/>
  <c r="BI162" i="17"/>
  <c r="BH162" i="17"/>
  <c r="BG162" i="17"/>
  <c r="BF162" i="17"/>
  <c r="T162" i="17"/>
  <c r="R162" i="17"/>
  <c r="P162" i="17"/>
  <c r="BI158" i="17"/>
  <c r="BH158" i="17"/>
  <c r="BG158" i="17"/>
  <c r="BF158" i="17"/>
  <c r="T158" i="17"/>
  <c r="R158" i="17"/>
  <c r="P158" i="17"/>
  <c r="BI144" i="17"/>
  <c r="BH144" i="17"/>
  <c r="BG144" i="17"/>
  <c r="BF144" i="17"/>
  <c r="T144" i="17"/>
  <c r="R144" i="17"/>
  <c r="P144" i="17"/>
  <c r="BI139" i="17"/>
  <c r="BH139" i="17"/>
  <c r="BG139" i="17"/>
  <c r="BF139" i="17"/>
  <c r="T139" i="17"/>
  <c r="R139" i="17"/>
  <c r="P139" i="17"/>
  <c r="BI136" i="17"/>
  <c r="BH136" i="17"/>
  <c r="BG136" i="17"/>
  <c r="BF136" i="17"/>
  <c r="T136" i="17"/>
  <c r="R136" i="17"/>
  <c r="P136" i="17"/>
  <c r="BI131" i="17"/>
  <c r="BH131" i="17"/>
  <c r="BG131" i="17"/>
  <c r="BF131" i="17"/>
  <c r="T131" i="17"/>
  <c r="R131" i="17"/>
  <c r="P131" i="17"/>
  <c r="BI126" i="17"/>
  <c r="BH126" i="17"/>
  <c r="BG126" i="17"/>
  <c r="BF126" i="17"/>
  <c r="T126" i="17"/>
  <c r="R126" i="17"/>
  <c r="P126" i="17"/>
  <c r="BI120" i="17"/>
  <c r="BH120" i="17"/>
  <c r="BG120" i="17"/>
  <c r="BF120" i="17"/>
  <c r="T120" i="17"/>
  <c r="R120" i="17"/>
  <c r="P120" i="17"/>
  <c r="BI112" i="17"/>
  <c r="BH112" i="17"/>
  <c r="BG112" i="17"/>
  <c r="BF112" i="17"/>
  <c r="T112" i="17"/>
  <c r="R112" i="17"/>
  <c r="P112" i="17"/>
  <c r="BI108" i="17"/>
  <c r="BH108" i="17"/>
  <c r="BG108" i="17"/>
  <c r="BF108" i="17"/>
  <c r="T108" i="17"/>
  <c r="R108" i="17"/>
  <c r="P108" i="17"/>
  <c r="BI98" i="17"/>
  <c r="BH98" i="17"/>
  <c r="BG98" i="17"/>
  <c r="BF98" i="17"/>
  <c r="T98" i="17"/>
  <c r="R98" i="17"/>
  <c r="P98" i="17"/>
  <c r="BI94" i="17"/>
  <c r="BH94" i="17"/>
  <c r="BG94" i="17"/>
  <c r="BF94" i="17"/>
  <c r="T94" i="17"/>
  <c r="R94" i="17"/>
  <c r="P94" i="17"/>
  <c r="BI90" i="17"/>
  <c r="BH90" i="17"/>
  <c r="BG90" i="17"/>
  <c r="BF90" i="17"/>
  <c r="T90" i="17"/>
  <c r="R90" i="17"/>
  <c r="P90" i="17"/>
  <c r="J84" i="17"/>
  <c r="J83" i="17"/>
  <c r="F83" i="17"/>
  <c r="F81" i="17"/>
  <c r="E79" i="17"/>
  <c r="J55" i="17"/>
  <c r="J54" i="17"/>
  <c r="F54" i="17"/>
  <c r="F52" i="17"/>
  <c r="E50" i="17"/>
  <c r="J18" i="17"/>
  <c r="E18" i="17"/>
  <c r="F84" i="17"/>
  <c r="J17" i="17"/>
  <c r="J12" i="17"/>
  <c r="J81" i="17"/>
  <c r="E7" i="17"/>
  <c r="E48" i="17" s="1"/>
  <c r="J39" i="16"/>
  <c r="J38" i="16"/>
  <c r="AY72" i="1"/>
  <c r="J37" i="16"/>
  <c r="AX72" i="1" s="1"/>
  <c r="BI151" i="16"/>
  <c r="BH151" i="16"/>
  <c r="BG151" i="16"/>
  <c r="BF151" i="16"/>
  <c r="T151" i="16"/>
  <c r="T150" i="16"/>
  <c r="R151" i="16"/>
  <c r="R150" i="16" s="1"/>
  <c r="P151" i="16"/>
  <c r="P150" i="16" s="1"/>
  <c r="BI149" i="16"/>
  <c r="BH149" i="16"/>
  <c r="BG149" i="16"/>
  <c r="BF149" i="16"/>
  <c r="T149" i="16"/>
  <c r="R149" i="16"/>
  <c r="P149" i="16"/>
  <c r="BI148" i="16"/>
  <c r="BH148" i="16"/>
  <c r="BG148" i="16"/>
  <c r="BF148" i="16"/>
  <c r="T148" i="16"/>
  <c r="R148" i="16"/>
  <c r="P148" i="16"/>
  <c r="BI147" i="16"/>
  <c r="BH147" i="16"/>
  <c r="BG147" i="16"/>
  <c r="BF147" i="16"/>
  <c r="T147" i="16"/>
  <c r="R147" i="16"/>
  <c r="P147" i="16"/>
  <c r="BI145" i="16"/>
  <c r="BH145" i="16"/>
  <c r="BG145" i="16"/>
  <c r="BF145" i="16"/>
  <c r="T145" i="16"/>
  <c r="R145" i="16"/>
  <c r="P145" i="16"/>
  <c r="BI144" i="16"/>
  <c r="BH144" i="16"/>
  <c r="BG144" i="16"/>
  <c r="BF144" i="16"/>
  <c r="T144" i="16"/>
  <c r="R144" i="16"/>
  <c r="P144" i="16"/>
  <c r="BI142" i="16"/>
  <c r="BH142" i="16"/>
  <c r="BG142" i="16"/>
  <c r="BF142" i="16"/>
  <c r="T142" i="16"/>
  <c r="R142" i="16"/>
  <c r="P142" i="16"/>
  <c r="BI141" i="16"/>
  <c r="BH141" i="16"/>
  <c r="BG141" i="16"/>
  <c r="BF141" i="16"/>
  <c r="T141" i="16"/>
  <c r="R141" i="16"/>
  <c r="P141" i="16"/>
  <c r="BI140" i="16"/>
  <c r="BH140" i="16"/>
  <c r="BG140" i="16"/>
  <c r="BF140" i="16"/>
  <c r="T140" i="16"/>
  <c r="R140" i="16"/>
  <c r="P140" i="16"/>
  <c r="BI139" i="16"/>
  <c r="BH139" i="16"/>
  <c r="BG139" i="16"/>
  <c r="BF139" i="16"/>
  <c r="T139" i="16"/>
  <c r="R139" i="16"/>
  <c r="P139" i="16"/>
  <c r="BI138" i="16"/>
  <c r="BH138" i="16"/>
  <c r="BG138" i="16"/>
  <c r="BF138" i="16"/>
  <c r="T138" i="16"/>
  <c r="R138" i="16"/>
  <c r="P138" i="16"/>
  <c r="BI137" i="16"/>
  <c r="BH137" i="16"/>
  <c r="BG137" i="16"/>
  <c r="BF137" i="16"/>
  <c r="T137" i="16"/>
  <c r="R137" i="16"/>
  <c r="P137" i="16"/>
  <c r="BI136" i="16"/>
  <c r="BH136" i="16"/>
  <c r="BG136" i="16"/>
  <c r="BF136" i="16"/>
  <c r="T136" i="16"/>
  <c r="R136" i="16"/>
  <c r="P136" i="16"/>
  <c r="BI134" i="16"/>
  <c r="BH134" i="16"/>
  <c r="BG134" i="16"/>
  <c r="BF134" i="16"/>
  <c r="T134" i="16"/>
  <c r="R134" i="16"/>
  <c r="P134" i="16"/>
  <c r="BI133" i="16"/>
  <c r="BH133" i="16"/>
  <c r="BG133" i="16"/>
  <c r="BF133" i="16"/>
  <c r="T133" i="16"/>
  <c r="R133" i="16"/>
  <c r="P133" i="16"/>
  <c r="BI132" i="16"/>
  <c r="BH132" i="16"/>
  <c r="BG132" i="16"/>
  <c r="BF132" i="16"/>
  <c r="T132" i="16"/>
  <c r="R132" i="16"/>
  <c r="P132" i="16"/>
  <c r="BI131" i="16"/>
  <c r="BH131" i="16"/>
  <c r="BG131" i="16"/>
  <c r="BF131" i="16"/>
  <c r="T131" i="16"/>
  <c r="R131" i="16"/>
  <c r="P131" i="16"/>
  <c r="BI130" i="16"/>
  <c r="BH130" i="16"/>
  <c r="BG130" i="16"/>
  <c r="BF130" i="16"/>
  <c r="T130" i="16"/>
  <c r="R130" i="16"/>
  <c r="P130" i="16"/>
  <c r="BI129" i="16"/>
  <c r="BH129" i="16"/>
  <c r="BG129" i="16"/>
  <c r="BF129" i="16"/>
  <c r="T129" i="16"/>
  <c r="R129" i="16"/>
  <c r="P129" i="16"/>
  <c r="BI128" i="16"/>
  <c r="BH128" i="16"/>
  <c r="BG128" i="16"/>
  <c r="BF128" i="16"/>
  <c r="T128" i="16"/>
  <c r="R128" i="16"/>
  <c r="P128" i="16"/>
  <c r="BI126" i="16"/>
  <c r="BH126" i="16"/>
  <c r="BG126" i="16"/>
  <c r="BF126" i="16"/>
  <c r="T126" i="16"/>
  <c r="R126" i="16"/>
  <c r="P126" i="16"/>
  <c r="BI125" i="16"/>
  <c r="BH125" i="16"/>
  <c r="BG125" i="16"/>
  <c r="BF125" i="16"/>
  <c r="T125" i="16"/>
  <c r="R125" i="16"/>
  <c r="P125" i="16"/>
  <c r="BI124" i="16"/>
  <c r="BH124" i="16"/>
  <c r="BG124" i="16"/>
  <c r="BF124" i="16"/>
  <c r="T124" i="16"/>
  <c r="R124" i="16"/>
  <c r="P124" i="16"/>
  <c r="BI123" i="16"/>
  <c r="BH123" i="16"/>
  <c r="BG123" i="16"/>
  <c r="BF123" i="16"/>
  <c r="T123" i="16"/>
  <c r="R123" i="16"/>
  <c r="P123" i="16"/>
  <c r="BI120" i="16"/>
  <c r="BH120" i="16"/>
  <c r="BG120" i="16"/>
  <c r="BF120" i="16"/>
  <c r="T120" i="16"/>
  <c r="R120" i="16"/>
  <c r="P120" i="16"/>
  <c r="BI119" i="16"/>
  <c r="BH119" i="16"/>
  <c r="BG119" i="16"/>
  <c r="BF119" i="16"/>
  <c r="T119" i="16"/>
  <c r="R119" i="16"/>
  <c r="P119" i="16"/>
  <c r="BI118" i="16"/>
  <c r="BH118" i="16"/>
  <c r="BG118" i="16"/>
  <c r="BF118" i="16"/>
  <c r="T118" i="16"/>
  <c r="R118" i="16"/>
  <c r="P118" i="16"/>
  <c r="BI116" i="16"/>
  <c r="BH116" i="16"/>
  <c r="BG116" i="16"/>
  <c r="BF116" i="16"/>
  <c r="T116" i="16"/>
  <c r="R116" i="16"/>
  <c r="P116" i="16"/>
  <c r="BI115" i="16"/>
  <c r="BH115" i="16"/>
  <c r="BG115" i="16"/>
  <c r="BF115" i="16"/>
  <c r="T115" i="16"/>
  <c r="R115" i="16"/>
  <c r="P115" i="16"/>
  <c r="BI113" i="16"/>
  <c r="BH113" i="16"/>
  <c r="BG113" i="16"/>
  <c r="BF113" i="16"/>
  <c r="T113" i="16"/>
  <c r="R113" i="16"/>
  <c r="P113" i="16"/>
  <c r="BI112" i="16"/>
  <c r="BH112" i="16"/>
  <c r="BG112" i="16"/>
  <c r="BF112" i="16"/>
  <c r="T112" i="16"/>
  <c r="R112" i="16"/>
  <c r="P112" i="16"/>
  <c r="BI111" i="16"/>
  <c r="BH111" i="16"/>
  <c r="BG111" i="16"/>
  <c r="BF111" i="16"/>
  <c r="T111" i="16"/>
  <c r="R111" i="16"/>
  <c r="P111" i="16"/>
  <c r="BI110" i="16"/>
  <c r="BH110" i="16"/>
  <c r="BG110" i="16"/>
  <c r="BF110" i="16"/>
  <c r="T110" i="16"/>
  <c r="R110" i="16"/>
  <c r="P110" i="16"/>
  <c r="BI108" i="16"/>
  <c r="BH108" i="16"/>
  <c r="BG108" i="16"/>
  <c r="BF108" i="16"/>
  <c r="T108" i="16"/>
  <c r="R108" i="16"/>
  <c r="P108" i="16"/>
  <c r="BI107" i="16"/>
  <c r="BH107" i="16"/>
  <c r="BG107" i="16"/>
  <c r="BF107" i="16"/>
  <c r="T107" i="16"/>
  <c r="R107" i="16"/>
  <c r="P107" i="16"/>
  <c r="BI105" i="16"/>
  <c r="BH105" i="16"/>
  <c r="BG105" i="16"/>
  <c r="BF105" i="16"/>
  <c r="T105" i="16"/>
  <c r="R105" i="16"/>
  <c r="P105" i="16"/>
  <c r="BI104" i="16"/>
  <c r="BH104" i="16"/>
  <c r="BG104" i="16"/>
  <c r="BF104" i="16"/>
  <c r="T104" i="16"/>
  <c r="R104" i="16"/>
  <c r="P104" i="16"/>
  <c r="BI103" i="16"/>
  <c r="BH103" i="16"/>
  <c r="BG103" i="16"/>
  <c r="BF103" i="16"/>
  <c r="T103" i="16"/>
  <c r="R103" i="16"/>
  <c r="P103" i="16"/>
  <c r="BI102" i="16"/>
  <c r="BH102" i="16"/>
  <c r="BG102" i="16"/>
  <c r="BF102" i="16"/>
  <c r="T102" i="16"/>
  <c r="R102" i="16"/>
  <c r="P102" i="16"/>
  <c r="BI101" i="16"/>
  <c r="BH101" i="16"/>
  <c r="BG101" i="16"/>
  <c r="BF101" i="16"/>
  <c r="T101" i="16"/>
  <c r="R101" i="16"/>
  <c r="P101" i="16"/>
  <c r="J95" i="16"/>
  <c r="J94" i="16"/>
  <c r="F94" i="16"/>
  <c r="F92" i="16"/>
  <c r="E90" i="16"/>
  <c r="J59" i="16"/>
  <c r="J58" i="16"/>
  <c r="F58" i="16"/>
  <c r="F56" i="16"/>
  <c r="E54" i="16"/>
  <c r="J20" i="16"/>
  <c r="E20" i="16"/>
  <c r="F59" i="16" s="1"/>
  <c r="J19" i="16"/>
  <c r="J14" i="16"/>
  <c r="J92" i="16" s="1"/>
  <c r="E7" i="16"/>
  <c r="E50" i="16" s="1"/>
  <c r="J39" i="15"/>
  <c r="J38" i="15"/>
  <c r="AY71" i="1" s="1"/>
  <c r="J37" i="15"/>
  <c r="AX71" i="1" s="1"/>
  <c r="BI131" i="15"/>
  <c r="BH131" i="15"/>
  <c r="BG131" i="15"/>
  <c r="BF131" i="15"/>
  <c r="T131" i="15"/>
  <c r="R131" i="15"/>
  <c r="P131" i="15"/>
  <c r="BI130" i="15"/>
  <c r="BH130" i="15"/>
  <c r="BG130" i="15"/>
  <c r="BF130" i="15"/>
  <c r="T130" i="15"/>
  <c r="R130" i="15"/>
  <c r="P130" i="15"/>
  <c r="BI129" i="15"/>
  <c r="BH129" i="15"/>
  <c r="BG129" i="15"/>
  <c r="BF129" i="15"/>
  <c r="T129" i="15"/>
  <c r="R129" i="15"/>
  <c r="P129" i="15"/>
  <c r="BI128" i="15"/>
  <c r="BH128" i="15"/>
  <c r="BG128" i="15"/>
  <c r="BF128" i="15"/>
  <c r="T128" i="15"/>
  <c r="R128" i="15"/>
  <c r="P128" i="15"/>
  <c r="BI127" i="15"/>
  <c r="BH127" i="15"/>
  <c r="BG127" i="15"/>
  <c r="BF127" i="15"/>
  <c r="T127" i="15"/>
  <c r="R127" i="15"/>
  <c r="P127" i="15"/>
  <c r="BI126" i="15"/>
  <c r="BH126" i="15"/>
  <c r="BG126" i="15"/>
  <c r="BF126" i="15"/>
  <c r="T126" i="15"/>
  <c r="R126" i="15"/>
  <c r="P126" i="15"/>
  <c r="BI125" i="15"/>
  <c r="BH125" i="15"/>
  <c r="BG125" i="15"/>
  <c r="BF125" i="15"/>
  <c r="T125" i="15"/>
  <c r="R125" i="15"/>
  <c r="P125" i="15"/>
  <c r="BI123" i="15"/>
  <c r="BH123" i="15"/>
  <c r="BG123" i="15"/>
  <c r="BF123" i="15"/>
  <c r="T123" i="15"/>
  <c r="R123" i="15"/>
  <c r="P123" i="15"/>
  <c r="BI122" i="15"/>
  <c r="BH122" i="15"/>
  <c r="BG122" i="15"/>
  <c r="BF122" i="15"/>
  <c r="T122" i="15"/>
  <c r="R122" i="15"/>
  <c r="P122" i="15"/>
  <c r="BI120" i="15"/>
  <c r="BH120" i="15"/>
  <c r="BG120" i="15"/>
  <c r="BF120" i="15"/>
  <c r="T120" i="15"/>
  <c r="R120" i="15"/>
  <c r="P120" i="15"/>
  <c r="BI118" i="15"/>
  <c r="BH118" i="15"/>
  <c r="BG118" i="15"/>
  <c r="BF118" i="15"/>
  <c r="T118" i="15"/>
  <c r="R118" i="15"/>
  <c r="P118" i="15"/>
  <c r="BI117" i="15"/>
  <c r="BH117" i="15"/>
  <c r="BG117" i="15"/>
  <c r="BF117" i="15"/>
  <c r="T117" i="15"/>
  <c r="R117" i="15"/>
  <c r="P117" i="15"/>
  <c r="BI116" i="15"/>
  <c r="BH116" i="15"/>
  <c r="BG116" i="15"/>
  <c r="BF116" i="15"/>
  <c r="T116" i="15"/>
  <c r="R116" i="15"/>
  <c r="P116" i="15"/>
  <c r="BI115" i="15"/>
  <c r="BH115" i="15"/>
  <c r="BG115" i="15"/>
  <c r="BF115" i="15"/>
  <c r="T115" i="15"/>
  <c r="R115" i="15"/>
  <c r="P115" i="15"/>
  <c r="BI114" i="15"/>
  <c r="BH114" i="15"/>
  <c r="BG114" i="15"/>
  <c r="BF114" i="15"/>
  <c r="T114" i="15"/>
  <c r="R114" i="15"/>
  <c r="P114" i="15"/>
  <c r="BI112" i="15"/>
  <c r="BH112" i="15"/>
  <c r="BG112" i="15"/>
  <c r="BF112" i="15"/>
  <c r="T112" i="15"/>
  <c r="R112" i="15"/>
  <c r="P112" i="15"/>
  <c r="BI111" i="15"/>
  <c r="BH111" i="15"/>
  <c r="BG111" i="15"/>
  <c r="BF111" i="15"/>
  <c r="T111" i="15"/>
  <c r="R111" i="15"/>
  <c r="P111" i="15"/>
  <c r="BI110" i="15"/>
  <c r="BH110" i="15"/>
  <c r="BG110" i="15"/>
  <c r="BF110" i="15"/>
  <c r="T110" i="15"/>
  <c r="R110" i="15"/>
  <c r="P110" i="15"/>
  <c r="BI109" i="15"/>
  <c r="BH109" i="15"/>
  <c r="BG109" i="15"/>
  <c r="BF109" i="15"/>
  <c r="T109" i="15"/>
  <c r="R109" i="15"/>
  <c r="P109" i="15"/>
  <c r="BI108" i="15"/>
  <c r="BH108" i="15"/>
  <c r="BG108" i="15"/>
  <c r="BF108" i="15"/>
  <c r="T108" i="15"/>
  <c r="R108" i="15"/>
  <c r="P108" i="15"/>
  <c r="BI107" i="15"/>
  <c r="BH107" i="15"/>
  <c r="BG107" i="15"/>
  <c r="BF107" i="15"/>
  <c r="T107" i="15"/>
  <c r="R107" i="15"/>
  <c r="P107" i="15"/>
  <c r="BI105" i="15"/>
  <c r="BH105" i="15"/>
  <c r="BG105" i="15"/>
  <c r="BF105" i="15"/>
  <c r="T105" i="15"/>
  <c r="R105" i="15"/>
  <c r="P105" i="15"/>
  <c r="BI104" i="15"/>
  <c r="BH104" i="15"/>
  <c r="BG104" i="15"/>
  <c r="BF104" i="15"/>
  <c r="T104" i="15"/>
  <c r="R104" i="15"/>
  <c r="P104" i="15"/>
  <c r="BI103" i="15"/>
  <c r="BH103" i="15"/>
  <c r="BG103" i="15"/>
  <c r="BF103" i="15"/>
  <c r="T103" i="15"/>
  <c r="R103" i="15"/>
  <c r="P103" i="15"/>
  <c r="BI102" i="15"/>
  <c r="BH102" i="15"/>
  <c r="BG102" i="15"/>
  <c r="BF102" i="15"/>
  <c r="T102" i="15"/>
  <c r="R102" i="15"/>
  <c r="P102" i="15"/>
  <c r="BI101" i="15"/>
  <c r="BH101" i="15"/>
  <c r="BG101" i="15"/>
  <c r="BF101" i="15"/>
  <c r="T101" i="15"/>
  <c r="R101" i="15"/>
  <c r="P101" i="15"/>
  <c r="BI100" i="15"/>
  <c r="BH100" i="15"/>
  <c r="BG100" i="15"/>
  <c r="BF100" i="15"/>
  <c r="T100" i="15"/>
  <c r="R100" i="15"/>
  <c r="P100" i="15"/>
  <c r="BI99" i="15"/>
  <c r="BH99" i="15"/>
  <c r="BG99" i="15"/>
  <c r="BF99" i="15"/>
  <c r="T99" i="15"/>
  <c r="R99" i="15"/>
  <c r="P99" i="15"/>
  <c r="BI97" i="15"/>
  <c r="BH97" i="15"/>
  <c r="BG97" i="15"/>
  <c r="BF97" i="15"/>
  <c r="T97" i="15"/>
  <c r="R97" i="15"/>
  <c r="P97" i="15"/>
  <c r="BI96" i="15"/>
  <c r="BH96" i="15"/>
  <c r="BG96" i="15"/>
  <c r="BF96" i="15"/>
  <c r="T96" i="15"/>
  <c r="R96" i="15"/>
  <c r="P96" i="15"/>
  <c r="BI95" i="15"/>
  <c r="BH95" i="15"/>
  <c r="BG95" i="15"/>
  <c r="BF95" i="15"/>
  <c r="T95" i="15"/>
  <c r="R95" i="15"/>
  <c r="P95" i="15"/>
  <c r="BI94" i="15"/>
  <c r="BH94" i="15"/>
  <c r="BG94" i="15"/>
  <c r="BF94" i="15"/>
  <c r="T94" i="15"/>
  <c r="R94" i="15"/>
  <c r="P94" i="15"/>
  <c r="BI93" i="15"/>
  <c r="BH93" i="15"/>
  <c r="BG93" i="15"/>
  <c r="BF93" i="15"/>
  <c r="T93" i="15"/>
  <c r="R93" i="15"/>
  <c r="P93" i="15"/>
  <c r="J87" i="15"/>
  <c r="F87" i="15"/>
  <c r="F85" i="15"/>
  <c r="E83" i="15"/>
  <c r="J58" i="15"/>
  <c r="F58" i="15"/>
  <c r="F56" i="15"/>
  <c r="E54" i="15"/>
  <c r="J26" i="15"/>
  <c r="E26" i="15"/>
  <c r="J88" i="15"/>
  <c r="J25" i="15"/>
  <c r="J20" i="15"/>
  <c r="E20" i="15"/>
  <c r="F59" i="15" s="1"/>
  <c r="J19" i="15"/>
  <c r="J14" i="15"/>
  <c r="J85" i="15" s="1"/>
  <c r="E7" i="15"/>
  <c r="E50" i="15"/>
  <c r="J39" i="14"/>
  <c r="J38" i="14"/>
  <c r="AY70" i="1" s="1"/>
  <c r="J37" i="14"/>
  <c r="AX70" i="1" s="1"/>
  <c r="BI775" i="14"/>
  <c r="BH775" i="14"/>
  <c r="BG775" i="14"/>
  <c r="BF775" i="14"/>
  <c r="T775" i="14"/>
  <c r="T774" i="14" s="1"/>
  <c r="R775" i="14"/>
  <c r="R774" i="14" s="1"/>
  <c r="P775" i="14"/>
  <c r="P774" i="14"/>
  <c r="BI772" i="14"/>
  <c r="BH772" i="14"/>
  <c r="BG772" i="14"/>
  <c r="BF772" i="14"/>
  <c r="T772" i="14"/>
  <c r="R772" i="14"/>
  <c r="P772" i="14"/>
  <c r="BI765" i="14"/>
  <c r="BH765" i="14"/>
  <c r="BG765" i="14"/>
  <c r="BF765" i="14"/>
  <c r="T765" i="14"/>
  <c r="R765" i="14"/>
  <c r="P765" i="14"/>
  <c r="BI759" i="14"/>
  <c r="BH759" i="14"/>
  <c r="BG759" i="14"/>
  <c r="BF759" i="14"/>
  <c r="T759" i="14"/>
  <c r="R759" i="14"/>
  <c r="P759" i="14"/>
  <c r="BI753" i="14"/>
  <c r="BH753" i="14"/>
  <c r="BG753" i="14"/>
  <c r="BF753" i="14"/>
  <c r="T753" i="14"/>
  <c r="R753" i="14"/>
  <c r="P753" i="14"/>
  <c r="BI751" i="14"/>
  <c r="BH751" i="14"/>
  <c r="BG751" i="14"/>
  <c r="BF751" i="14"/>
  <c r="T751" i="14"/>
  <c r="R751" i="14"/>
  <c r="P751" i="14"/>
  <c r="BI746" i="14"/>
  <c r="BH746" i="14"/>
  <c r="BG746" i="14"/>
  <c r="BF746" i="14"/>
  <c r="T746" i="14"/>
  <c r="R746" i="14"/>
  <c r="P746" i="14"/>
  <c r="BI743" i="14"/>
  <c r="BH743" i="14"/>
  <c r="BG743" i="14"/>
  <c r="BF743" i="14"/>
  <c r="T743" i="14"/>
  <c r="R743" i="14"/>
  <c r="P743" i="14"/>
  <c r="BI741" i="14"/>
  <c r="BH741" i="14"/>
  <c r="BG741" i="14"/>
  <c r="BF741" i="14"/>
  <c r="T741" i="14"/>
  <c r="R741" i="14"/>
  <c r="P741" i="14"/>
  <c r="BI739" i="14"/>
  <c r="BH739" i="14"/>
  <c r="BG739" i="14"/>
  <c r="BF739" i="14"/>
  <c r="T739" i="14"/>
  <c r="R739" i="14"/>
  <c r="P739" i="14"/>
  <c r="BI737" i="14"/>
  <c r="BH737" i="14"/>
  <c r="BG737" i="14"/>
  <c r="BF737" i="14"/>
  <c r="T737" i="14"/>
  <c r="R737" i="14"/>
  <c r="P737" i="14"/>
  <c r="BI728" i="14"/>
  <c r="BH728" i="14"/>
  <c r="BG728" i="14"/>
  <c r="BF728" i="14"/>
  <c r="T728" i="14"/>
  <c r="R728" i="14"/>
  <c r="P728" i="14"/>
  <c r="BI726" i="14"/>
  <c r="BH726" i="14"/>
  <c r="BG726" i="14"/>
  <c r="BF726" i="14"/>
  <c r="T726" i="14"/>
  <c r="R726" i="14"/>
  <c r="P726" i="14"/>
  <c r="BI717" i="14"/>
  <c r="BH717" i="14"/>
  <c r="BG717" i="14"/>
  <c r="BF717" i="14"/>
  <c r="T717" i="14"/>
  <c r="R717" i="14"/>
  <c r="P717" i="14"/>
  <c r="BI715" i="14"/>
  <c r="BH715" i="14"/>
  <c r="BG715" i="14"/>
  <c r="BF715" i="14"/>
  <c r="T715" i="14"/>
  <c r="R715" i="14"/>
  <c r="P715" i="14"/>
  <c r="BI685" i="14"/>
  <c r="BH685" i="14"/>
  <c r="BG685" i="14"/>
  <c r="BF685" i="14"/>
  <c r="T685" i="14"/>
  <c r="R685" i="14"/>
  <c r="P685" i="14"/>
  <c r="BI683" i="14"/>
  <c r="BH683" i="14"/>
  <c r="BG683" i="14"/>
  <c r="BF683" i="14"/>
  <c r="T683" i="14"/>
  <c r="R683" i="14"/>
  <c r="P683" i="14"/>
  <c r="BI678" i="14"/>
  <c r="BH678" i="14"/>
  <c r="BG678" i="14"/>
  <c r="BF678" i="14"/>
  <c r="T678" i="14"/>
  <c r="R678" i="14"/>
  <c r="P678" i="14"/>
  <c r="BI674" i="14"/>
  <c r="BH674" i="14"/>
  <c r="BG674" i="14"/>
  <c r="BF674" i="14"/>
  <c r="T674" i="14"/>
  <c r="R674" i="14"/>
  <c r="P674" i="14"/>
  <c r="BI671" i="14"/>
  <c r="BH671" i="14"/>
  <c r="BG671" i="14"/>
  <c r="BF671" i="14"/>
  <c r="T671" i="14"/>
  <c r="R671" i="14"/>
  <c r="P671" i="14"/>
  <c r="BI669" i="14"/>
  <c r="BH669" i="14"/>
  <c r="BG669" i="14"/>
  <c r="BF669" i="14"/>
  <c r="T669" i="14"/>
  <c r="R669" i="14"/>
  <c r="P669" i="14"/>
  <c r="BI659" i="14"/>
  <c r="BH659" i="14"/>
  <c r="BG659" i="14"/>
  <c r="BF659" i="14"/>
  <c r="T659" i="14"/>
  <c r="R659" i="14"/>
  <c r="P659" i="14"/>
  <c r="BI654" i="14"/>
  <c r="BH654" i="14"/>
  <c r="BG654" i="14"/>
  <c r="BF654" i="14"/>
  <c r="T654" i="14"/>
  <c r="R654" i="14"/>
  <c r="P654" i="14"/>
  <c r="BI644" i="14"/>
  <c r="BH644" i="14"/>
  <c r="BG644" i="14"/>
  <c r="BF644" i="14"/>
  <c r="T644" i="14"/>
  <c r="R644" i="14"/>
  <c r="P644" i="14"/>
  <c r="BI640" i="14"/>
  <c r="BH640" i="14"/>
  <c r="BG640" i="14"/>
  <c r="BF640" i="14"/>
  <c r="T640" i="14"/>
  <c r="R640" i="14"/>
  <c r="P640" i="14"/>
  <c r="BI634" i="14"/>
  <c r="BH634" i="14"/>
  <c r="BG634" i="14"/>
  <c r="BF634" i="14"/>
  <c r="T634" i="14"/>
  <c r="R634" i="14"/>
  <c r="P634" i="14"/>
  <c r="BI630" i="14"/>
  <c r="BH630" i="14"/>
  <c r="BG630" i="14"/>
  <c r="BF630" i="14"/>
  <c r="T630" i="14"/>
  <c r="R630" i="14"/>
  <c r="P630" i="14"/>
  <c r="BI625" i="14"/>
  <c r="BH625" i="14"/>
  <c r="BG625" i="14"/>
  <c r="BF625" i="14"/>
  <c r="T625" i="14"/>
  <c r="R625" i="14"/>
  <c r="P625" i="14"/>
  <c r="BI623" i="14"/>
  <c r="BH623" i="14"/>
  <c r="BG623" i="14"/>
  <c r="BF623" i="14"/>
  <c r="T623" i="14"/>
  <c r="R623" i="14"/>
  <c r="P623" i="14"/>
  <c r="BI618" i="14"/>
  <c r="BH618" i="14"/>
  <c r="BG618" i="14"/>
  <c r="BF618" i="14"/>
  <c r="T618" i="14"/>
  <c r="R618" i="14"/>
  <c r="P618" i="14"/>
  <c r="BI616" i="14"/>
  <c r="BH616" i="14"/>
  <c r="BG616" i="14"/>
  <c r="BF616" i="14"/>
  <c r="T616" i="14"/>
  <c r="R616" i="14"/>
  <c r="P616" i="14"/>
  <c r="BI611" i="14"/>
  <c r="BH611" i="14"/>
  <c r="BG611" i="14"/>
  <c r="BF611" i="14"/>
  <c r="T611" i="14"/>
  <c r="R611" i="14"/>
  <c r="P611" i="14"/>
  <c r="BI609" i="14"/>
  <c r="BH609" i="14"/>
  <c r="BG609" i="14"/>
  <c r="BF609" i="14"/>
  <c r="T609" i="14"/>
  <c r="R609" i="14"/>
  <c r="P609" i="14"/>
  <c r="BI605" i="14"/>
  <c r="BH605" i="14"/>
  <c r="BG605" i="14"/>
  <c r="BF605" i="14"/>
  <c r="T605" i="14"/>
  <c r="R605" i="14"/>
  <c r="P605" i="14"/>
  <c r="BI597" i="14"/>
  <c r="BH597" i="14"/>
  <c r="BG597" i="14"/>
  <c r="BF597" i="14"/>
  <c r="T597" i="14"/>
  <c r="R597" i="14"/>
  <c r="P597" i="14"/>
  <c r="BI595" i="14"/>
  <c r="BH595" i="14"/>
  <c r="BG595" i="14"/>
  <c r="BF595" i="14"/>
  <c r="T595" i="14"/>
  <c r="R595" i="14"/>
  <c r="P595" i="14"/>
  <c r="BI590" i="14"/>
  <c r="BH590" i="14"/>
  <c r="BG590" i="14"/>
  <c r="BF590" i="14"/>
  <c r="T590" i="14"/>
  <c r="T589" i="14"/>
  <c r="R590" i="14"/>
  <c r="R589" i="14"/>
  <c r="P590" i="14"/>
  <c r="P589" i="14"/>
  <c r="BI587" i="14"/>
  <c r="BH587" i="14"/>
  <c r="BG587" i="14"/>
  <c r="BF587" i="14"/>
  <c r="T587" i="14"/>
  <c r="R587" i="14"/>
  <c r="P587" i="14"/>
  <c r="BI583" i="14"/>
  <c r="BH583" i="14"/>
  <c r="BG583" i="14"/>
  <c r="BF583" i="14"/>
  <c r="T583" i="14"/>
  <c r="R583" i="14"/>
  <c r="P583" i="14"/>
  <c r="BI580" i="14"/>
  <c r="BH580" i="14"/>
  <c r="BG580" i="14"/>
  <c r="BF580" i="14"/>
  <c r="T580" i="14"/>
  <c r="R580" i="14"/>
  <c r="P580" i="14"/>
  <c r="BI579" i="14"/>
  <c r="BH579" i="14"/>
  <c r="BG579" i="14"/>
  <c r="BF579" i="14"/>
  <c r="T579" i="14"/>
  <c r="R579" i="14"/>
  <c r="P579" i="14"/>
  <c r="BI575" i="14"/>
  <c r="BH575" i="14"/>
  <c r="BG575" i="14"/>
  <c r="BF575" i="14"/>
  <c r="T575" i="14"/>
  <c r="R575" i="14"/>
  <c r="P575" i="14"/>
  <c r="BI570" i="14"/>
  <c r="BH570" i="14"/>
  <c r="BG570" i="14"/>
  <c r="BF570" i="14"/>
  <c r="T570" i="14"/>
  <c r="R570" i="14"/>
  <c r="P570" i="14"/>
  <c r="BI566" i="14"/>
  <c r="BH566" i="14"/>
  <c r="BG566" i="14"/>
  <c r="BF566" i="14"/>
  <c r="T566" i="14"/>
  <c r="R566" i="14"/>
  <c r="P566" i="14"/>
  <c r="BI563" i="14"/>
  <c r="BH563" i="14"/>
  <c r="BG563" i="14"/>
  <c r="BF563" i="14"/>
  <c r="T563" i="14"/>
  <c r="R563" i="14"/>
  <c r="P563" i="14"/>
  <c r="BI556" i="14"/>
  <c r="BH556" i="14"/>
  <c r="BG556" i="14"/>
  <c r="BF556" i="14"/>
  <c r="T556" i="14"/>
  <c r="R556" i="14"/>
  <c r="P556" i="14"/>
  <c r="BI554" i="14"/>
  <c r="BH554" i="14"/>
  <c r="BG554" i="14"/>
  <c r="BF554" i="14"/>
  <c r="T554" i="14"/>
  <c r="R554" i="14"/>
  <c r="P554" i="14"/>
  <c r="BI550" i="14"/>
  <c r="BH550" i="14"/>
  <c r="BG550" i="14"/>
  <c r="BF550" i="14"/>
  <c r="T550" i="14"/>
  <c r="R550" i="14"/>
  <c r="P550" i="14"/>
  <c r="BI543" i="14"/>
  <c r="BH543" i="14"/>
  <c r="BG543" i="14"/>
  <c r="BF543" i="14"/>
  <c r="T543" i="14"/>
  <c r="R543" i="14"/>
  <c r="P543" i="14"/>
  <c r="BI536" i="14"/>
  <c r="BH536" i="14"/>
  <c r="BG536" i="14"/>
  <c r="BF536" i="14"/>
  <c r="T536" i="14"/>
  <c r="R536" i="14"/>
  <c r="P536" i="14"/>
  <c r="BI532" i="14"/>
  <c r="BH532" i="14"/>
  <c r="BG532" i="14"/>
  <c r="BF532" i="14"/>
  <c r="T532" i="14"/>
  <c r="R532" i="14"/>
  <c r="P532" i="14"/>
  <c r="BI528" i="14"/>
  <c r="BH528" i="14"/>
  <c r="BG528" i="14"/>
  <c r="BF528" i="14"/>
  <c r="T528" i="14"/>
  <c r="R528" i="14"/>
  <c r="P528" i="14"/>
  <c r="BI524" i="14"/>
  <c r="BH524" i="14"/>
  <c r="BG524" i="14"/>
  <c r="BF524" i="14"/>
  <c r="T524" i="14"/>
  <c r="R524" i="14"/>
  <c r="P524" i="14"/>
  <c r="BI520" i="14"/>
  <c r="BH520" i="14"/>
  <c r="BG520" i="14"/>
  <c r="BF520" i="14"/>
  <c r="T520" i="14"/>
  <c r="R520" i="14"/>
  <c r="P520" i="14"/>
  <c r="BI517" i="14"/>
  <c r="BH517" i="14"/>
  <c r="BG517" i="14"/>
  <c r="BF517" i="14"/>
  <c r="T517" i="14"/>
  <c r="R517" i="14"/>
  <c r="P517" i="14"/>
  <c r="BI513" i="14"/>
  <c r="BH513" i="14"/>
  <c r="BG513" i="14"/>
  <c r="BF513" i="14"/>
  <c r="T513" i="14"/>
  <c r="R513" i="14"/>
  <c r="P513" i="14"/>
  <c r="BI511" i="14"/>
  <c r="BH511" i="14"/>
  <c r="BG511" i="14"/>
  <c r="BF511" i="14"/>
  <c r="T511" i="14"/>
  <c r="R511" i="14"/>
  <c r="P511" i="14"/>
  <c r="BI506" i="14"/>
  <c r="BH506" i="14"/>
  <c r="BG506" i="14"/>
  <c r="BF506" i="14"/>
  <c r="T506" i="14"/>
  <c r="R506" i="14"/>
  <c r="P506" i="14"/>
  <c r="BI504" i="14"/>
  <c r="BH504" i="14"/>
  <c r="BG504" i="14"/>
  <c r="BF504" i="14"/>
  <c r="T504" i="14"/>
  <c r="R504" i="14"/>
  <c r="P504" i="14"/>
  <c r="BI499" i="14"/>
  <c r="BH499" i="14"/>
  <c r="BG499" i="14"/>
  <c r="BF499" i="14"/>
  <c r="T499" i="14"/>
  <c r="R499" i="14"/>
  <c r="P499" i="14"/>
  <c r="BI495" i="14"/>
  <c r="BH495" i="14"/>
  <c r="BG495" i="14"/>
  <c r="BF495" i="14"/>
  <c r="T495" i="14"/>
  <c r="T494" i="14" s="1"/>
  <c r="R495" i="14"/>
  <c r="R494" i="14" s="1"/>
  <c r="P495" i="14"/>
  <c r="P494" i="14"/>
  <c r="BI491" i="14"/>
  <c r="BH491" i="14"/>
  <c r="BG491" i="14"/>
  <c r="BF491" i="14"/>
  <c r="T491" i="14"/>
  <c r="R491" i="14"/>
  <c r="P491" i="14"/>
  <c r="BI489" i="14"/>
  <c r="BH489" i="14"/>
  <c r="BG489" i="14"/>
  <c r="BF489" i="14"/>
  <c r="T489" i="14"/>
  <c r="R489" i="14"/>
  <c r="P489" i="14"/>
  <c r="BI487" i="14"/>
  <c r="BH487" i="14"/>
  <c r="BG487" i="14"/>
  <c r="BF487" i="14"/>
  <c r="T487" i="14"/>
  <c r="R487" i="14"/>
  <c r="P487" i="14"/>
  <c r="BI484" i="14"/>
  <c r="BH484" i="14"/>
  <c r="BG484" i="14"/>
  <c r="BF484" i="14"/>
  <c r="T484" i="14"/>
  <c r="R484" i="14"/>
  <c r="P484" i="14"/>
  <c r="BI482" i="14"/>
  <c r="BH482" i="14"/>
  <c r="BG482" i="14"/>
  <c r="BF482" i="14"/>
  <c r="T482" i="14"/>
  <c r="R482" i="14"/>
  <c r="P482" i="14"/>
  <c r="BI480" i="14"/>
  <c r="BH480" i="14"/>
  <c r="BG480" i="14"/>
  <c r="BF480" i="14"/>
  <c r="T480" i="14"/>
  <c r="R480" i="14"/>
  <c r="P480" i="14"/>
  <c r="BI472" i="14"/>
  <c r="BH472" i="14"/>
  <c r="BG472" i="14"/>
  <c r="BF472" i="14"/>
  <c r="T472" i="14"/>
  <c r="R472" i="14"/>
  <c r="P472" i="14"/>
  <c r="BI462" i="14"/>
  <c r="BH462" i="14"/>
  <c r="BG462" i="14"/>
  <c r="BF462" i="14"/>
  <c r="T462" i="14"/>
  <c r="R462" i="14"/>
  <c r="P462" i="14"/>
  <c r="BI458" i="14"/>
  <c r="BH458" i="14"/>
  <c r="BG458" i="14"/>
  <c r="BF458" i="14"/>
  <c r="T458" i="14"/>
  <c r="R458" i="14"/>
  <c r="P458" i="14"/>
  <c r="BI454" i="14"/>
  <c r="BH454" i="14"/>
  <c r="BG454" i="14"/>
  <c r="BF454" i="14"/>
  <c r="T454" i="14"/>
  <c r="R454" i="14"/>
  <c r="P454" i="14"/>
  <c r="BI449" i="14"/>
  <c r="BH449" i="14"/>
  <c r="BG449" i="14"/>
  <c r="BF449" i="14"/>
  <c r="T449" i="14"/>
  <c r="R449" i="14"/>
  <c r="P449" i="14"/>
  <c r="BI444" i="14"/>
  <c r="BH444" i="14"/>
  <c r="BG444" i="14"/>
  <c r="BF444" i="14"/>
  <c r="T444" i="14"/>
  <c r="R444" i="14"/>
  <c r="P444" i="14"/>
  <c r="BI437" i="14"/>
  <c r="BH437" i="14"/>
  <c r="BG437" i="14"/>
  <c r="BF437" i="14"/>
  <c r="T437" i="14"/>
  <c r="R437" i="14"/>
  <c r="P437" i="14"/>
  <c r="BI433" i="14"/>
  <c r="BH433" i="14"/>
  <c r="BG433" i="14"/>
  <c r="BF433" i="14"/>
  <c r="T433" i="14"/>
  <c r="R433" i="14"/>
  <c r="P433" i="14"/>
  <c r="BI429" i="14"/>
  <c r="BH429" i="14"/>
  <c r="BG429" i="14"/>
  <c r="BF429" i="14"/>
  <c r="T429" i="14"/>
  <c r="R429" i="14"/>
  <c r="P429" i="14"/>
  <c r="BI425" i="14"/>
  <c r="BH425" i="14"/>
  <c r="BG425" i="14"/>
  <c r="BF425" i="14"/>
  <c r="T425" i="14"/>
  <c r="R425" i="14"/>
  <c r="P425" i="14"/>
  <c r="BI421" i="14"/>
  <c r="BH421" i="14"/>
  <c r="BG421" i="14"/>
  <c r="BF421" i="14"/>
  <c r="T421" i="14"/>
  <c r="R421" i="14"/>
  <c r="P421" i="14"/>
  <c r="BI414" i="14"/>
  <c r="BH414" i="14"/>
  <c r="BG414" i="14"/>
  <c r="BF414" i="14"/>
  <c r="T414" i="14"/>
  <c r="R414" i="14"/>
  <c r="P414" i="14"/>
  <c r="BI410" i="14"/>
  <c r="BH410" i="14"/>
  <c r="BG410" i="14"/>
  <c r="BF410" i="14"/>
  <c r="T410" i="14"/>
  <c r="R410" i="14"/>
  <c r="P410" i="14"/>
  <c r="BI406" i="14"/>
  <c r="BH406" i="14"/>
  <c r="BG406" i="14"/>
  <c r="BF406" i="14"/>
  <c r="T406" i="14"/>
  <c r="R406" i="14"/>
  <c r="P406" i="14"/>
  <c r="BI402" i="14"/>
  <c r="BH402" i="14"/>
  <c r="BG402" i="14"/>
  <c r="BF402" i="14"/>
  <c r="T402" i="14"/>
  <c r="R402" i="14"/>
  <c r="P402" i="14"/>
  <c r="BI398" i="14"/>
  <c r="BH398" i="14"/>
  <c r="BG398" i="14"/>
  <c r="BF398" i="14"/>
  <c r="T398" i="14"/>
  <c r="R398" i="14"/>
  <c r="P398" i="14"/>
  <c r="BI394" i="14"/>
  <c r="BH394" i="14"/>
  <c r="BG394" i="14"/>
  <c r="BF394" i="14"/>
  <c r="T394" i="14"/>
  <c r="R394" i="14"/>
  <c r="P394" i="14"/>
  <c r="BI388" i="14"/>
  <c r="BH388" i="14"/>
  <c r="BG388" i="14"/>
  <c r="BF388" i="14"/>
  <c r="T388" i="14"/>
  <c r="R388" i="14"/>
  <c r="P388" i="14"/>
  <c r="BI384" i="14"/>
  <c r="BH384" i="14"/>
  <c r="BG384" i="14"/>
  <c r="BF384" i="14"/>
  <c r="T384" i="14"/>
  <c r="R384" i="14"/>
  <c r="P384" i="14"/>
  <c r="BI380" i="14"/>
  <c r="BH380" i="14"/>
  <c r="BG380" i="14"/>
  <c r="BF380" i="14"/>
  <c r="T380" i="14"/>
  <c r="R380" i="14"/>
  <c r="P380" i="14"/>
  <c r="BI378" i="14"/>
  <c r="BH378" i="14"/>
  <c r="BG378" i="14"/>
  <c r="BF378" i="14"/>
  <c r="T378" i="14"/>
  <c r="R378" i="14"/>
  <c r="P378" i="14"/>
  <c r="BI374" i="14"/>
  <c r="BH374" i="14"/>
  <c r="BG374" i="14"/>
  <c r="BF374" i="14"/>
  <c r="T374" i="14"/>
  <c r="R374" i="14"/>
  <c r="P374" i="14"/>
  <c r="BI370" i="14"/>
  <c r="BH370" i="14"/>
  <c r="BG370" i="14"/>
  <c r="BF370" i="14"/>
  <c r="T370" i="14"/>
  <c r="R370" i="14"/>
  <c r="P370" i="14"/>
  <c r="BI364" i="14"/>
  <c r="BH364" i="14"/>
  <c r="BG364" i="14"/>
  <c r="BF364" i="14"/>
  <c r="T364" i="14"/>
  <c r="R364" i="14"/>
  <c r="P364" i="14"/>
  <c r="BI360" i="14"/>
  <c r="BH360" i="14"/>
  <c r="BG360" i="14"/>
  <c r="BF360" i="14"/>
  <c r="T360" i="14"/>
  <c r="R360" i="14"/>
  <c r="P360" i="14"/>
  <c r="BI356" i="14"/>
  <c r="BH356" i="14"/>
  <c r="BG356" i="14"/>
  <c r="BF356" i="14"/>
  <c r="T356" i="14"/>
  <c r="R356" i="14"/>
  <c r="P356" i="14"/>
  <c r="BI352" i="14"/>
  <c r="BH352" i="14"/>
  <c r="BG352" i="14"/>
  <c r="BF352" i="14"/>
  <c r="T352" i="14"/>
  <c r="R352" i="14"/>
  <c r="P352" i="14"/>
  <c r="BI350" i="14"/>
  <c r="BH350" i="14"/>
  <c r="BG350" i="14"/>
  <c r="BF350" i="14"/>
  <c r="T350" i="14"/>
  <c r="R350" i="14"/>
  <c r="P350" i="14"/>
  <c r="BI346" i="14"/>
  <c r="BH346" i="14"/>
  <c r="BG346" i="14"/>
  <c r="BF346" i="14"/>
  <c r="T346" i="14"/>
  <c r="R346" i="14"/>
  <c r="P346" i="14"/>
  <c r="BI342" i="14"/>
  <c r="BH342" i="14"/>
  <c r="BG342" i="14"/>
  <c r="BF342" i="14"/>
  <c r="T342" i="14"/>
  <c r="R342" i="14"/>
  <c r="P342" i="14"/>
  <c r="BI338" i="14"/>
  <c r="BH338" i="14"/>
  <c r="BG338" i="14"/>
  <c r="BF338" i="14"/>
  <c r="T338" i="14"/>
  <c r="R338" i="14"/>
  <c r="P338" i="14"/>
  <c r="BI334" i="14"/>
  <c r="BH334" i="14"/>
  <c r="BG334" i="14"/>
  <c r="BF334" i="14"/>
  <c r="T334" i="14"/>
  <c r="R334" i="14"/>
  <c r="P334" i="14"/>
  <c r="BI323" i="14"/>
  <c r="BH323" i="14"/>
  <c r="BG323" i="14"/>
  <c r="BF323" i="14"/>
  <c r="T323" i="14"/>
  <c r="R323" i="14"/>
  <c r="P323" i="14"/>
  <c r="BI321" i="14"/>
  <c r="BH321" i="14"/>
  <c r="BG321" i="14"/>
  <c r="BF321" i="14"/>
  <c r="T321" i="14"/>
  <c r="R321" i="14"/>
  <c r="P321" i="14"/>
  <c r="BI316" i="14"/>
  <c r="BH316" i="14"/>
  <c r="BG316" i="14"/>
  <c r="BF316" i="14"/>
  <c r="T316" i="14"/>
  <c r="R316" i="14"/>
  <c r="P316" i="14"/>
  <c r="BI311" i="14"/>
  <c r="BH311" i="14"/>
  <c r="BG311" i="14"/>
  <c r="BF311" i="14"/>
  <c r="T311" i="14"/>
  <c r="R311" i="14"/>
  <c r="P311" i="14"/>
  <c r="BI306" i="14"/>
  <c r="BH306" i="14"/>
  <c r="BG306" i="14"/>
  <c r="BF306" i="14"/>
  <c r="T306" i="14"/>
  <c r="R306" i="14"/>
  <c r="P306" i="14"/>
  <c r="BI302" i="14"/>
  <c r="BH302" i="14"/>
  <c r="BG302" i="14"/>
  <c r="BF302" i="14"/>
  <c r="T302" i="14"/>
  <c r="R302" i="14"/>
  <c r="P302" i="14"/>
  <c r="BI296" i="14"/>
  <c r="BH296" i="14"/>
  <c r="BG296" i="14"/>
  <c r="BF296" i="14"/>
  <c r="T296" i="14"/>
  <c r="R296" i="14"/>
  <c r="P296" i="14"/>
  <c r="BI290" i="14"/>
  <c r="BH290" i="14"/>
  <c r="BG290" i="14"/>
  <c r="BF290" i="14"/>
  <c r="T290" i="14"/>
  <c r="R290" i="14"/>
  <c r="P290" i="14"/>
  <c r="BI286" i="14"/>
  <c r="BH286" i="14"/>
  <c r="BG286" i="14"/>
  <c r="BF286" i="14"/>
  <c r="T286" i="14"/>
  <c r="R286" i="14"/>
  <c r="P286" i="14"/>
  <c r="BI284" i="14"/>
  <c r="BH284" i="14"/>
  <c r="BG284" i="14"/>
  <c r="BF284" i="14"/>
  <c r="T284" i="14"/>
  <c r="R284" i="14"/>
  <c r="P284" i="14"/>
  <c r="BI278" i="14"/>
  <c r="BH278" i="14"/>
  <c r="BG278" i="14"/>
  <c r="BF278" i="14"/>
  <c r="T278" i="14"/>
  <c r="R278" i="14"/>
  <c r="P278" i="14"/>
  <c r="BI276" i="14"/>
  <c r="BH276" i="14"/>
  <c r="BG276" i="14"/>
  <c r="BF276" i="14"/>
  <c r="T276" i="14"/>
  <c r="R276" i="14"/>
  <c r="P276" i="14"/>
  <c r="BI272" i="14"/>
  <c r="BH272" i="14"/>
  <c r="BG272" i="14"/>
  <c r="BF272" i="14"/>
  <c r="T272" i="14"/>
  <c r="R272" i="14"/>
  <c r="P272" i="14"/>
  <c r="BI270" i="14"/>
  <c r="BH270" i="14"/>
  <c r="BG270" i="14"/>
  <c r="BF270" i="14"/>
  <c r="T270" i="14"/>
  <c r="R270" i="14"/>
  <c r="P270" i="14"/>
  <c r="BI268" i="14"/>
  <c r="BH268" i="14"/>
  <c r="BG268" i="14"/>
  <c r="BF268" i="14"/>
  <c r="T268" i="14"/>
  <c r="R268" i="14"/>
  <c r="P268" i="14"/>
  <c r="BI264" i="14"/>
  <c r="BH264" i="14"/>
  <c r="BG264" i="14"/>
  <c r="BF264" i="14"/>
  <c r="T264" i="14"/>
  <c r="R264" i="14"/>
  <c r="P264" i="14"/>
  <c r="BI258" i="14"/>
  <c r="BH258" i="14"/>
  <c r="BG258" i="14"/>
  <c r="BF258" i="14"/>
  <c r="T258" i="14"/>
  <c r="R258" i="14"/>
  <c r="P258" i="14"/>
  <c r="BI252" i="14"/>
  <c r="BH252" i="14"/>
  <c r="BG252" i="14"/>
  <c r="BF252" i="14"/>
  <c r="T252" i="14"/>
  <c r="R252" i="14"/>
  <c r="P252" i="14"/>
  <c r="BI250" i="14"/>
  <c r="BH250" i="14"/>
  <c r="BG250" i="14"/>
  <c r="BF250" i="14"/>
  <c r="T250" i="14"/>
  <c r="R250" i="14"/>
  <c r="P250" i="14"/>
  <c r="BI244" i="14"/>
  <c r="BH244" i="14"/>
  <c r="BG244" i="14"/>
  <c r="BF244" i="14"/>
  <c r="T244" i="14"/>
  <c r="R244" i="14"/>
  <c r="P244" i="14"/>
  <c r="BI242" i="14"/>
  <c r="BH242" i="14"/>
  <c r="BG242" i="14"/>
  <c r="BF242" i="14"/>
  <c r="T242" i="14"/>
  <c r="R242" i="14"/>
  <c r="P242" i="14"/>
  <c r="BI238" i="14"/>
  <c r="BH238" i="14"/>
  <c r="BG238" i="14"/>
  <c r="BF238" i="14"/>
  <c r="T238" i="14"/>
  <c r="R238" i="14"/>
  <c r="P238" i="14"/>
  <c r="BI234" i="14"/>
  <c r="BH234" i="14"/>
  <c r="BG234" i="14"/>
  <c r="BF234" i="14"/>
  <c r="T234" i="14"/>
  <c r="R234" i="14"/>
  <c r="P234" i="14"/>
  <c r="BI230" i="14"/>
  <c r="BH230" i="14"/>
  <c r="BG230" i="14"/>
  <c r="BF230" i="14"/>
  <c r="T230" i="14"/>
  <c r="R230" i="14"/>
  <c r="P230" i="14"/>
  <c r="BI228" i="14"/>
  <c r="BH228" i="14"/>
  <c r="BG228" i="14"/>
  <c r="BF228" i="14"/>
  <c r="T228" i="14"/>
  <c r="R228" i="14"/>
  <c r="P228" i="14"/>
  <c r="BI224" i="14"/>
  <c r="BH224" i="14"/>
  <c r="BG224" i="14"/>
  <c r="BF224" i="14"/>
  <c r="T224" i="14"/>
  <c r="R224" i="14"/>
  <c r="P224" i="14"/>
  <c r="BI220" i="14"/>
  <c r="BH220" i="14"/>
  <c r="BG220" i="14"/>
  <c r="BF220" i="14"/>
  <c r="T220" i="14"/>
  <c r="R220" i="14"/>
  <c r="P220" i="14"/>
  <c r="BI216" i="14"/>
  <c r="BH216" i="14"/>
  <c r="BG216" i="14"/>
  <c r="BF216" i="14"/>
  <c r="T216" i="14"/>
  <c r="R216" i="14"/>
  <c r="P216" i="14"/>
  <c r="BI214" i="14"/>
  <c r="BH214" i="14"/>
  <c r="BG214" i="14"/>
  <c r="BF214" i="14"/>
  <c r="T214" i="14"/>
  <c r="R214" i="14"/>
  <c r="P214" i="14"/>
  <c r="BI203" i="14"/>
  <c r="BH203" i="14"/>
  <c r="BG203" i="14"/>
  <c r="BF203" i="14"/>
  <c r="T203" i="14"/>
  <c r="R203" i="14"/>
  <c r="P203" i="14"/>
  <c r="BI197" i="14"/>
  <c r="BH197" i="14"/>
  <c r="BG197" i="14"/>
  <c r="BF197" i="14"/>
  <c r="T197" i="14"/>
  <c r="R197" i="14"/>
  <c r="P197" i="14"/>
  <c r="BI190" i="14"/>
  <c r="BH190" i="14"/>
  <c r="BG190" i="14"/>
  <c r="BF190" i="14"/>
  <c r="T190" i="14"/>
  <c r="R190" i="14"/>
  <c r="P190" i="14"/>
  <c r="BI186" i="14"/>
  <c r="BH186" i="14"/>
  <c r="BG186" i="14"/>
  <c r="BF186" i="14"/>
  <c r="T186" i="14"/>
  <c r="R186" i="14"/>
  <c r="P186" i="14"/>
  <c r="BI184" i="14"/>
  <c r="BH184" i="14"/>
  <c r="BG184" i="14"/>
  <c r="BF184" i="14"/>
  <c r="T184" i="14"/>
  <c r="R184" i="14"/>
  <c r="P184" i="14"/>
  <c r="BI182" i="14"/>
  <c r="BH182" i="14"/>
  <c r="BG182" i="14"/>
  <c r="BF182" i="14"/>
  <c r="T182" i="14"/>
  <c r="R182" i="14"/>
  <c r="P182" i="14"/>
  <c r="BI180" i="14"/>
  <c r="BH180" i="14"/>
  <c r="BG180" i="14"/>
  <c r="BF180" i="14"/>
  <c r="T180" i="14"/>
  <c r="R180" i="14"/>
  <c r="P180" i="14"/>
  <c r="BI178" i="14"/>
  <c r="BH178" i="14"/>
  <c r="BG178" i="14"/>
  <c r="BF178" i="14"/>
  <c r="T178" i="14"/>
  <c r="R178" i="14"/>
  <c r="P178" i="14"/>
  <c r="BI173" i="14"/>
  <c r="BH173" i="14"/>
  <c r="BG173" i="14"/>
  <c r="BF173" i="14"/>
  <c r="T173" i="14"/>
  <c r="R173" i="14"/>
  <c r="P173" i="14"/>
  <c r="BI168" i="14"/>
  <c r="BH168" i="14"/>
  <c r="BG168" i="14"/>
  <c r="BF168" i="14"/>
  <c r="T168" i="14"/>
  <c r="R168" i="14"/>
  <c r="P168" i="14"/>
  <c r="BI162" i="14"/>
  <c r="BH162" i="14"/>
  <c r="BG162" i="14"/>
  <c r="BF162" i="14"/>
  <c r="T162" i="14"/>
  <c r="R162" i="14"/>
  <c r="P162" i="14"/>
  <c r="BI158" i="14"/>
  <c r="BH158" i="14"/>
  <c r="BG158" i="14"/>
  <c r="BF158" i="14"/>
  <c r="T158" i="14"/>
  <c r="R158" i="14"/>
  <c r="P158" i="14"/>
  <c r="BI153" i="14"/>
  <c r="BH153" i="14"/>
  <c r="BG153" i="14"/>
  <c r="BF153" i="14"/>
  <c r="T153" i="14"/>
  <c r="R153" i="14"/>
  <c r="P153" i="14"/>
  <c r="BI148" i="14"/>
  <c r="BH148" i="14"/>
  <c r="BG148" i="14"/>
  <c r="BF148" i="14"/>
  <c r="T148" i="14"/>
  <c r="R148" i="14"/>
  <c r="P148" i="14"/>
  <c r="BI144" i="14"/>
  <c r="BH144" i="14"/>
  <c r="BG144" i="14"/>
  <c r="BF144" i="14"/>
  <c r="T144" i="14"/>
  <c r="R144" i="14"/>
  <c r="P144" i="14"/>
  <c r="BI140" i="14"/>
  <c r="BH140" i="14"/>
  <c r="BG140" i="14"/>
  <c r="BF140" i="14"/>
  <c r="T140" i="14"/>
  <c r="R140" i="14"/>
  <c r="P140" i="14"/>
  <c r="BI135" i="14"/>
  <c r="BH135" i="14"/>
  <c r="BG135" i="14"/>
  <c r="BF135" i="14"/>
  <c r="T135" i="14"/>
  <c r="R135" i="14"/>
  <c r="P135" i="14"/>
  <c r="BI133" i="14"/>
  <c r="BH133" i="14"/>
  <c r="BG133" i="14"/>
  <c r="BF133" i="14"/>
  <c r="T133" i="14"/>
  <c r="R133" i="14"/>
  <c r="P133" i="14"/>
  <c r="BI129" i="14"/>
  <c r="BH129" i="14"/>
  <c r="BG129" i="14"/>
  <c r="BF129" i="14"/>
  <c r="T129" i="14"/>
  <c r="R129" i="14"/>
  <c r="P129" i="14"/>
  <c r="BI126" i="14"/>
  <c r="BH126" i="14"/>
  <c r="BG126" i="14"/>
  <c r="BF126" i="14"/>
  <c r="T126" i="14"/>
  <c r="R126" i="14"/>
  <c r="P126" i="14"/>
  <c r="BI124" i="14"/>
  <c r="BH124" i="14"/>
  <c r="BG124" i="14"/>
  <c r="BF124" i="14"/>
  <c r="T124" i="14"/>
  <c r="R124" i="14"/>
  <c r="P124" i="14"/>
  <c r="BI120" i="14"/>
  <c r="BH120" i="14"/>
  <c r="BG120" i="14"/>
  <c r="BF120" i="14"/>
  <c r="T120" i="14"/>
  <c r="R120" i="14"/>
  <c r="P120" i="14"/>
  <c r="BI116" i="14"/>
  <c r="BH116" i="14"/>
  <c r="BG116" i="14"/>
  <c r="BF116" i="14"/>
  <c r="T116" i="14"/>
  <c r="R116" i="14"/>
  <c r="P116" i="14"/>
  <c r="BI112" i="14"/>
  <c r="BH112" i="14"/>
  <c r="BG112" i="14"/>
  <c r="BF112" i="14"/>
  <c r="T112" i="14"/>
  <c r="R112" i="14"/>
  <c r="P112" i="14"/>
  <c r="BI108" i="14"/>
  <c r="BH108" i="14"/>
  <c r="BG108" i="14"/>
  <c r="BF108" i="14"/>
  <c r="T108" i="14"/>
  <c r="R108" i="14"/>
  <c r="P108" i="14"/>
  <c r="J102" i="14"/>
  <c r="J101" i="14"/>
  <c r="F101" i="14"/>
  <c r="F99" i="14"/>
  <c r="E97" i="14"/>
  <c r="J59" i="14"/>
  <c r="J58" i="14"/>
  <c r="F58" i="14"/>
  <c r="F56" i="14"/>
  <c r="E54" i="14"/>
  <c r="J20" i="14"/>
  <c r="E20" i="14"/>
  <c r="F102" i="14"/>
  <c r="J19" i="14"/>
  <c r="J14" i="14"/>
  <c r="J56" i="14" s="1"/>
  <c r="E7" i="14"/>
  <c r="E50" i="14" s="1"/>
  <c r="J39" i="13"/>
  <c r="J38" i="13"/>
  <c r="AY68" i="1"/>
  <c r="J37" i="13"/>
  <c r="AX68" i="1"/>
  <c r="BI119" i="13"/>
  <c r="BH119" i="13"/>
  <c r="BG119" i="13"/>
  <c r="BF119" i="13"/>
  <c r="T119" i="13"/>
  <c r="R119" i="13"/>
  <c r="P119" i="13"/>
  <c r="BI118" i="13"/>
  <c r="BH118" i="13"/>
  <c r="BG118" i="13"/>
  <c r="BF118" i="13"/>
  <c r="T118" i="13"/>
  <c r="R118" i="13"/>
  <c r="P118" i="13"/>
  <c r="BI117" i="13"/>
  <c r="BH117" i="13"/>
  <c r="BG117" i="13"/>
  <c r="BF117" i="13"/>
  <c r="T117" i="13"/>
  <c r="R117" i="13"/>
  <c r="P117" i="13"/>
  <c r="BI116" i="13"/>
  <c r="BH116" i="13"/>
  <c r="BG116" i="13"/>
  <c r="BF116" i="13"/>
  <c r="T116" i="13"/>
  <c r="R116" i="13"/>
  <c r="P116" i="13"/>
  <c r="BI115" i="13"/>
  <c r="BH115" i="13"/>
  <c r="BG115" i="13"/>
  <c r="BF115" i="13"/>
  <c r="T115" i="13"/>
  <c r="R115" i="13"/>
  <c r="P115" i="13"/>
  <c r="BI113" i="13"/>
  <c r="BH113" i="13"/>
  <c r="BG113" i="13"/>
  <c r="BF113" i="13"/>
  <c r="T113" i="13"/>
  <c r="R113" i="13"/>
  <c r="P113" i="13"/>
  <c r="BI112" i="13"/>
  <c r="BH112" i="13"/>
  <c r="BG112" i="13"/>
  <c r="BF112" i="13"/>
  <c r="T112" i="13"/>
  <c r="R112" i="13"/>
  <c r="P112" i="13"/>
  <c r="BI111" i="13"/>
  <c r="BH111" i="13"/>
  <c r="BG111" i="13"/>
  <c r="BF111" i="13"/>
  <c r="T111" i="13"/>
  <c r="R111" i="13"/>
  <c r="P111" i="13"/>
  <c r="BI110" i="13"/>
  <c r="BH110" i="13"/>
  <c r="BG110" i="13"/>
  <c r="BF110" i="13"/>
  <c r="T110" i="13"/>
  <c r="R110" i="13"/>
  <c r="P110" i="13"/>
  <c r="BI109" i="13"/>
  <c r="BH109" i="13"/>
  <c r="BG109" i="13"/>
  <c r="BF109" i="13"/>
  <c r="T109" i="13"/>
  <c r="R109" i="13"/>
  <c r="P109" i="13"/>
  <c r="BI108" i="13"/>
  <c r="BH108" i="13"/>
  <c r="BG108" i="13"/>
  <c r="BF108" i="13"/>
  <c r="T108" i="13"/>
  <c r="R108" i="13"/>
  <c r="P108" i="13"/>
  <c r="BI106" i="13"/>
  <c r="BH106" i="13"/>
  <c r="BG106" i="13"/>
  <c r="BF106" i="13"/>
  <c r="T106" i="13"/>
  <c r="R106" i="13"/>
  <c r="P106" i="13"/>
  <c r="BI105" i="13"/>
  <c r="BH105" i="13"/>
  <c r="BG105" i="13"/>
  <c r="BF105" i="13"/>
  <c r="T105" i="13"/>
  <c r="R105" i="13"/>
  <c r="P105" i="13"/>
  <c r="BI104" i="13"/>
  <c r="BH104" i="13"/>
  <c r="BG104" i="13"/>
  <c r="BF104" i="13"/>
  <c r="T104" i="13"/>
  <c r="R104" i="13"/>
  <c r="P104" i="13"/>
  <c r="BI103" i="13"/>
  <c r="BH103" i="13"/>
  <c r="BG103" i="13"/>
  <c r="BF103" i="13"/>
  <c r="T103" i="13"/>
  <c r="R103" i="13"/>
  <c r="P103" i="13"/>
  <c r="BI102" i="13"/>
  <c r="BH102" i="13"/>
  <c r="BG102" i="13"/>
  <c r="BF102" i="13"/>
  <c r="T102" i="13"/>
  <c r="R102" i="13"/>
  <c r="P102" i="13"/>
  <c r="BI100" i="13"/>
  <c r="BH100" i="13"/>
  <c r="BG100" i="13"/>
  <c r="BF100" i="13"/>
  <c r="T100" i="13"/>
  <c r="R100" i="13"/>
  <c r="P100" i="13"/>
  <c r="BI99" i="13"/>
  <c r="BH99" i="13"/>
  <c r="BG99" i="13"/>
  <c r="BF99" i="13"/>
  <c r="T99" i="13"/>
  <c r="R99" i="13"/>
  <c r="P99" i="13"/>
  <c r="BI98" i="13"/>
  <c r="BH98" i="13"/>
  <c r="BG98" i="13"/>
  <c r="BF98" i="13"/>
  <c r="T98" i="13"/>
  <c r="R98" i="13"/>
  <c r="P98" i="13"/>
  <c r="BI97" i="13"/>
  <c r="BH97" i="13"/>
  <c r="BG97" i="13"/>
  <c r="BF97" i="13"/>
  <c r="T97" i="13"/>
  <c r="R97" i="13"/>
  <c r="P97" i="13"/>
  <c r="BI95" i="13"/>
  <c r="BH95" i="13"/>
  <c r="BG95" i="13"/>
  <c r="BF95" i="13"/>
  <c r="T95" i="13"/>
  <c r="R95" i="13"/>
  <c r="P95" i="13"/>
  <c r="BI94" i="13"/>
  <c r="BH94" i="13"/>
  <c r="BG94" i="13"/>
  <c r="BF94" i="13"/>
  <c r="T94" i="13"/>
  <c r="R94" i="13"/>
  <c r="P94" i="13"/>
  <c r="BI93" i="13"/>
  <c r="BH93" i="13"/>
  <c r="BG93" i="13"/>
  <c r="BF93" i="13"/>
  <c r="T93" i="13"/>
  <c r="R93" i="13"/>
  <c r="P93" i="13"/>
  <c r="BI92" i="13"/>
  <c r="BH92" i="13"/>
  <c r="BG92" i="13"/>
  <c r="BF92" i="13"/>
  <c r="T92" i="13"/>
  <c r="R92" i="13"/>
  <c r="P92" i="13"/>
  <c r="J86" i="13"/>
  <c r="F86" i="13"/>
  <c r="F84" i="13"/>
  <c r="E82" i="13"/>
  <c r="J58" i="13"/>
  <c r="F58" i="13"/>
  <c r="F56" i="13"/>
  <c r="E54" i="13"/>
  <c r="J26" i="13"/>
  <c r="E26" i="13"/>
  <c r="J59" i="13"/>
  <c r="J25" i="13"/>
  <c r="J20" i="13"/>
  <c r="E20" i="13"/>
  <c r="F87" i="13" s="1"/>
  <c r="J19" i="13"/>
  <c r="J14" i="13"/>
  <c r="J84" i="13"/>
  <c r="E7" i="13"/>
  <c r="E50" i="13" s="1"/>
  <c r="J39" i="12"/>
  <c r="J38" i="12"/>
  <c r="AY67" i="1" s="1"/>
  <c r="J37" i="12"/>
  <c r="AX67" i="1" s="1"/>
  <c r="BI753" i="12"/>
  <c r="BH753" i="12"/>
  <c r="BG753" i="12"/>
  <c r="BF753" i="12"/>
  <c r="T753" i="12"/>
  <c r="T752" i="12" s="1"/>
  <c r="R753" i="12"/>
  <c r="R752" i="12" s="1"/>
  <c r="P753" i="12"/>
  <c r="P752" i="12" s="1"/>
  <c r="BI750" i="12"/>
  <c r="BH750" i="12"/>
  <c r="BG750" i="12"/>
  <c r="BF750" i="12"/>
  <c r="T750" i="12"/>
  <c r="R750" i="12"/>
  <c r="P750" i="12"/>
  <c r="BI744" i="12"/>
  <c r="BH744" i="12"/>
  <c r="BG744" i="12"/>
  <c r="BF744" i="12"/>
  <c r="T744" i="12"/>
  <c r="R744" i="12"/>
  <c r="P744" i="12"/>
  <c r="BI741" i="12"/>
  <c r="BH741" i="12"/>
  <c r="BG741" i="12"/>
  <c r="BF741" i="12"/>
  <c r="T741" i="12"/>
  <c r="R741" i="12"/>
  <c r="P741" i="12"/>
  <c r="BI739" i="12"/>
  <c r="BH739" i="12"/>
  <c r="BG739" i="12"/>
  <c r="BF739" i="12"/>
  <c r="T739" i="12"/>
  <c r="R739" i="12"/>
  <c r="P739" i="12"/>
  <c r="BI737" i="12"/>
  <c r="BH737" i="12"/>
  <c r="BG737" i="12"/>
  <c r="BF737" i="12"/>
  <c r="T737" i="12"/>
  <c r="R737" i="12"/>
  <c r="P737" i="12"/>
  <c r="BI731" i="12"/>
  <c r="BH731" i="12"/>
  <c r="BG731" i="12"/>
  <c r="BF731" i="12"/>
  <c r="T731" i="12"/>
  <c r="R731" i="12"/>
  <c r="P731" i="12"/>
  <c r="BI727" i="12"/>
  <c r="BH727" i="12"/>
  <c r="BG727" i="12"/>
  <c r="BF727" i="12"/>
  <c r="T727" i="12"/>
  <c r="R727" i="12"/>
  <c r="P727" i="12"/>
  <c r="BI725" i="12"/>
  <c r="BH725" i="12"/>
  <c r="BG725" i="12"/>
  <c r="BF725" i="12"/>
  <c r="T725" i="12"/>
  <c r="R725" i="12"/>
  <c r="P725" i="12"/>
  <c r="BI720" i="12"/>
  <c r="BH720" i="12"/>
  <c r="BG720" i="12"/>
  <c r="BF720" i="12"/>
  <c r="T720" i="12"/>
  <c r="R720" i="12"/>
  <c r="P720" i="12"/>
  <c r="BI718" i="12"/>
  <c r="BH718" i="12"/>
  <c r="BG718" i="12"/>
  <c r="BF718" i="12"/>
  <c r="T718" i="12"/>
  <c r="R718" i="12"/>
  <c r="P718" i="12"/>
  <c r="BI713" i="12"/>
  <c r="BH713" i="12"/>
  <c r="BG713" i="12"/>
  <c r="BF713" i="12"/>
  <c r="T713" i="12"/>
  <c r="R713" i="12"/>
  <c r="P713" i="12"/>
  <c r="BI711" i="12"/>
  <c r="BH711" i="12"/>
  <c r="BG711" i="12"/>
  <c r="BF711" i="12"/>
  <c r="T711" i="12"/>
  <c r="R711" i="12"/>
  <c r="P711" i="12"/>
  <c r="BI706" i="12"/>
  <c r="BH706" i="12"/>
  <c r="BG706" i="12"/>
  <c r="BF706" i="12"/>
  <c r="T706" i="12"/>
  <c r="R706" i="12"/>
  <c r="P706" i="12"/>
  <c r="BI700" i="12"/>
  <c r="BH700" i="12"/>
  <c r="BG700" i="12"/>
  <c r="BF700" i="12"/>
  <c r="T700" i="12"/>
  <c r="R700" i="12"/>
  <c r="P700" i="12"/>
  <c r="BI698" i="12"/>
  <c r="BH698" i="12"/>
  <c r="BG698" i="12"/>
  <c r="BF698" i="12"/>
  <c r="T698" i="12"/>
  <c r="R698" i="12"/>
  <c r="P698" i="12"/>
  <c r="BI695" i="12"/>
  <c r="BH695" i="12"/>
  <c r="BG695" i="12"/>
  <c r="BF695" i="12"/>
  <c r="T695" i="12"/>
  <c r="R695" i="12"/>
  <c r="P695" i="12"/>
  <c r="BI691" i="12"/>
  <c r="BH691" i="12"/>
  <c r="BG691" i="12"/>
  <c r="BF691" i="12"/>
  <c r="T691" i="12"/>
  <c r="R691" i="12"/>
  <c r="P691" i="12"/>
  <c r="BI690" i="12"/>
  <c r="BH690" i="12"/>
  <c r="BG690" i="12"/>
  <c r="BF690" i="12"/>
  <c r="T690" i="12"/>
  <c r="R690" i="12"/>
  <c r="P690" i="12"/>
  <c r="BI689" i="12"/>
  <c r="BH689" i="12"/>
  <c r="BG689" i="12"/>
  <c r="BF689" i="12"/>
  <c r="T689" i="12"/>
  <c r="R689" i="12"/>
  <c r="P689" i="12"/>
  <c r="BI688" i="12"/>
  <c r="BH688" i="12"/>
  <c r="BG688" i="12"/>
  <c r="BF688" i="12"/>
  <c r="T688" i="12"/>
  <c r="R688" i="12"/>
  <c r="P688" i="12"/>
  <c r="BI686" i="12"/>
  <c r="BH686" i="12"/>
  <c r="BG686" i="12"/>
  <c r="BF686" i="12"/>
  <c r="T686" i="12"/>
  <c r="R686" i="12"/>
  <c r="P686" i="12"/>
  <c r="BI681" i="12"/>
  <c r="BH681" i="12"/>
  <c r="BG681" i="12"/>
  <c r="BF681" i="12"/>
  <c r="T681" i="12"/>
  <c r="R681" i="12"/>
  <c r="P681" i="12"/>
  <c r="BI680" i="12"/>
  <c r="BH680" i="12"/>
  <c r="BG680" i="12"/>
  <c r="BF680" i="12"/>
  <c r="T680" i="12"/>
  <c r="R680" i="12"/>
  <c r="P680" i="12"/>
  <c r="BI676" i="12"/>
  <c r="BH676" i="12"/>
  <c r="BG676" i="12"/>
  <c r="BF676" i="12"/>
  <c r="T676" i="12"/>
  <c r="R676" i="12"/>
  <c r="P676" i="12"/>
  <c r="BI675" i="12"/>
  <c r="BH675" i="12"/>
  <c r="BG675" i="12"/>
  <c r="BF675" i="12"/>
  <c r="T675" i="12"/>
  <c r="R675" i="12"/>
  <c r="P675" i="12"/>
  <c r="BI668" i="12"/>
  <c r="BH668" i="12"/>
  <c r="BG668" i="12"/>
  <c r="BF668" i="12"/>
  <c r="T668" i="12"/>
  <c r="R668" i="12"/>
  <c r="P668" i="12"/>
  <c r="BI665" i="12"/>
  <c r="BH665" i="12"/>
  <c r="BG665" i="12"/>
  <c r="BF665" i="12"/>
  <c r="T665" i="12"/>
  <c r="R665" i="12"/>
  <c r="P665" i="12"/>
  <c r="BI660" i="12"/>
  <c r="BH660" i="12"/>
  <c r="BG660" i="12"/>
  <c r="BF660" i="12"/>
  <c r="T660" i="12"/>
  <c r="R660" i="12"/>
  <c r="P660" i="12"/>
  <c r="BI659" i="12"/>
  <c r="BH659" i="12"/>
  <c r="BG659" i="12"/>
  <c r="BF659" i="12"/>
  <c r="T659" i="12"/>
  <c r="R659" i="12"/>
  <c r="P659" i="12"/>
  <c r="BI658" i="12"/>
  <c r="BH658" i="12"/>
  <c r="BG658" i="12"/>
  <c r="BF658" i="12"/>
  <c r="T658" i="12"/>
  <c r="R658" i="12"/>
  <c r="P658" i="12"/>
  <c r="BI654" i="12"/>
  <c r="BH654" i="12"/>
  <c r="BG654" i="12"/>
  <c r="BF654" i="12"/>
  <c r="T654" i="12"/>
  <c r="R654" i="12"/>
  <c r="P654" i="12"/>
  <c r="BI651" i="12"/>
  <c r="BH651" i="12"/>
  <c r="BG651" i="12"/>
  <c r="BF651" i="12"/>
  <c r="T651" i="12"/>
  <c r="R651" i="12"/>
  <c r="P651" i="12"/>
  <c r="BI647" i="12"/>
  <c r="BH647" i="12"/>
  <c r="BG647" i="12"/>
  <c r="BF647" i="12"/>
  <c r="T647" i="12"/>
  <c r="R647" i="12"/>
  <c r="P647" i="12"/>
  <c r="BI645" i="12"/>
  <c r="BH645" i="12"/>
  <c r="BG645" i="12"/>
  <c r="BF645" i="12"/>
  <c r="T645" i="12"/>
  <c r="R645" i="12"/>
  <c r="P645" i="12"/>
  <c r="BI641" i="12"/>
  <c r="BH641" i="12"/>
  <c r="BG641" i="12"/>
  <c r="BF641" i="12"/>
  <c r="T641" i="12"/>
  <c r="R641" i="12"/>
  <c r="P641" i="12"/>
  <c r="BI638" i="12"/>
  <c r="BH638" i="12"/>
  <c r="BG638" i="12"/>
  <c r="BF638" i="12"/>
  <c r="T638" i="12"/>
  <c r="R638" i="12"/>
  <c r="P638" i="12"/>
  <c r="BI634" i="12"/>
  <c r="BH634" i="12"/>
  <c r="BG634" i="12"/>
  <c r="BF634" i="12"/>
  <c r="T634" i="12"/>
  <c r="R634" i="12"/>
  <c r="P634" i="12"/>
  <c r="BI631" i="12"/>
  <c r="BH631" i="12"/>
  <c r="BG631" i="12"/>
  <c r="BF631" i="12"/>
  <c r="T631" i="12"/>
  <c r="R631" i="12"/>
  <c r="P631" i="12"/>
  <c r="BI627" i="12"/>
  <c r="BH627" i="12"/>
  <c r="BG627" i="12"/>
  <c r="BF627" i="12"/>
  <c r="T627" i="12"/>
  <c r="R627" i="12"/>
  <c r="P627" i="12"/>
  <c r="BI624" i="12"/>
  <c r="BH624" i="12"/>
  <c r="BG624" i="12"/>
  <c r="BF624" i="12"/>
  <c r="T624" i="12"/>
  <c r="R624" i="12"/>
  <c r="P624" i="12"/>
  <c r="BI620" i="12"/>
  <c r="BH620" i="12"/>
  <c r="BG620" i="12"/>
  <c r="BF620" i="12"/>
  <c r="T620" i="12"/>
  <c r="R620" i="12"/>
  <c r="P620" i="12"/>
  <c r="BI617" i="12"/>
  <c r="BH617" i="12"/>
  <c r="BG617" i="12"/>
  <c r="BF617" i="12"/>
  <c r="T617" i="12"/>
  <c r="R617" i="12"/>
  <c r="P617" i="12"/>
  <c r="BI614" i="12"/>
  <c r="BH614" i="12"/>
  <c r="BG614" i="12"/>
  <c r="BF614" i="12"/>
  <c r="T614" i="12"/>
  <c r="R614" i="12"/>
  <c r="P614" i="12"/>
  <c r="BI610" i="12"/>
  <c r="BH610" i="12"/>
  <c r="BG610" i="12"/>
  <c r="BF610" i="12"/>
  <c r="T610" i="12"/>
  <c r="R610" i="12"/>
  <c r="P610" i="12"/>
  <c r="BI607" i="12"/>
  <c r="BH607" i="12"/>
  <c r="BG607" i="12"/>
  <c r="BF607" i="12"/>
  <c r="T607" i="12"/>
  <c r="R607" i="12"/>
  <c r="P607" i="12"/>
  <c r="BI603" i="12"/>
  <c r="BH603" i="12"/>
  <c r="BG603" i="12"/>
  <c r="BF603" i="12"/>
  <c r="T603" i="12"/>
  <c r="R603" i="12"/>
  <c r="P603" i="12"/>
  <c r="BI601" i="12"/>
  <c r="BH601" i="12"/>
  <c r="BG601" i="12"/>
  <c r="BF601" i="12"/>
  <c r="T601" i="12"/>
  <c r="R601" i="12"/>
  <c r="P601" i="12"/>
  <c r="BI599" i="12"/>
  <c r="BH599" i="12"/>
  <c r="BG599" i="12"/>
  <c r="BF599" i="12"/>
  <c r="T599" i="12"/>
  <c r="R599" i="12"/>
  <c r="P599" i="12"/>
  <c r="BI595" i="12"/>
  <c r="BH595" i="12"/>
  <c r="BG595" i="12"/>
  <c r="BF595" i="12"/>
  <c r="T595" i="12"/>
  <c r="R595" i="12"/>
  <c r="P595" i="12"/>
  <c r="BI593" i="12"/>
  <c r="BH593" i="12"/>
  <c r="BG593" i="12"/>
  <c r="BF593" i="12"/>
  <c r="T593" i="12"/>
  <c r="R593" i="12"/>
  <c r="P593" i="12"/>
  <c r="BI591" i="12"/>
  <c r="BH591" i="12"/>
  <c r="BG591" i="12"/>
  <c r="BF591" i="12"/>
  <c r="T591" i="12"/>
  <c r="R591" i="12"/>
  <c r="P591" i="12"/>
  <c r="BI587" i="12"/>
  <c r="BH587" i="12"/>
  <c r="BG587" i="12"/>
  <c r="BF587" i="12"/>
  <c r="T587" i="12"/>
  <c r="R587" i="12"/>
  <c r="P587" i="12"/>
  <c r="BI585" i="12"/>
  <c r="BH585" i="12"/>
  <c r="BG585" i="12"/>
  <c r="BF585" i="12"/>
  <c r="T585" i="12"/>
  <c r="R585" i="12"/>
  <c r="P585" i="12"/>
  <c r="BI581" i="12"/>
  <c r="BH581" i="12"/>
  <c r="BG581" i="12"/>
  <c r="BF581" i="12"/>
  <c r="T581" i="12"/>
  <c r="R581" i="12"/>
  <c r="P581" i="12"/>
  <c r="BI579" i="12"/>
  <c r="BH579" i="12"/>
  <c r="BG579" i="12"/>
  <c r="BF579" i="12"/>
  <c r="T579" i="12"/>
  <c r="R579" i="12"/>
  <c r="P579" i="12"/>
  <c r="BI575" i="12"/>
  <c r="BH575" i="12"/>
  <c r="BG575" i="12"/>
  <c r="BF575" i="12"/>
  <c r="T575" i="12"/>
  <c r="R575" i="12"/>
  <c r="P575" i="12"/>
  <c r="BI573" i="12"/>
  <c r="BH573" i="12"/>
  <c r="BG573" i="12"/>
  <c r="BF573" i="12"/>
  <c r="T573" i="12"/>
  <c r="R573" i="12"/>
  <c r="P573" i="12"/>
  <c r="BI571" i="12"/>
  <c r="BH571" i="12"/>
  <c r="BG571" i="12"/>
  <c r="BF571" i="12"/>
  <c r="T571" i="12"/>
  <c r="R571" i="12"/>
  <c r="P571" i="12"/>
  <c r="BI567" i="12"/>
  <c r="BH567" i="12"/>
  <c r="BG567" i="12"/>
  <c r="BF567" i="12"/>
  <c r="T567" i="12"/>
  <c r="R567" i="12"/>
  <c r="P567" i="12"/>
  <c r="BI564" i="12"/>
  <c r="BH564" i="12"/>
  <c r="BG564" i="12"/>
  <c r="BF564" i="12"/>
  <c r="T564" i="12"/>
  <c r="R564" i="12"/>
  <c r="P564" i="12"/>
  <c r="BI561" i="12"/>
  <c r="BH561" i="12"/>
  <c r="BG561" i="12"/>
  <c r="BF561" i="12"/>
  <c r="T561" i="12"/>
  <c r="R561" i="12"/>
  <c r="P561" i="12"/>
  <c r="BI555" i="12"/>
  <c r="BH555" i="12"/>
  <c r="BG555" i="12"/>
  <c r="BF555" i="12"/>
  <c r="T555" i="12"/>
  <c r="R555" i="12"/>
  <c r="P555" i="12"/>
  <c r="BI552" i="12"/>
  <c r="BH552" i="12"/>
  <c r="BG552" i="12"/>
  <c r="BF552" i="12"/>
  <c r="T552" i="12"/>
  <c r="R552" i="12"/>
  <c r="P552" i="12"/>
  <c r="BI550" i="12"/>
  <c r="BH550" i="12"/>
  <c r="BG550" i="12"/>
  <c r="BF550" i="12"/>
  <c r="T550" i="12"/>
  <c r="R550" i="12"/>
  <c r="P550" i="12"/>
  <c r="BI544" i="12"/>
  <c r="BH544" i="12"/>
  <c r="BG544" i="12"/>
  <c r="BF544" i="12"/>
  <c r="T544" i="12"/>
  <c r="R544" i="12"/>
  <c r="P544" i="12"/>
  <c r="BI543" i="12"/>
  <c r="BH543" i="12"/>
  <c r="BG543" i="12"/>
  <c r="BF543" i="12"/>
  <c r="T543" i="12"/>
  <c r="R543" i="12"/>
  <c r="P543" i="12"/>
  <c r="BI541" i="12"/>
  <c r="BH541" i="12"/>
  <c r="BG541" i="12"/>
  <c r="BF541" i="12"/>
  <c r="T541" i="12"/>
  <c r="R541" i="12"/>
  <c r="P541" i="12"/>
  <c r="BI536" i="12"/>
  <c r="BH536" i="12"/>
  <c r="BG536" i="12"/>
  <c r="BF536" i="12"/>
  <c r="T536" i="12"/>
  <c r="R536" i="12"/>
  <c r="P536" i="12"/>
  <c r="BI534" i="12"/>
  <c r="BH534" i="12"/>
  <c r="BG534" i="12"/>
  <c r="BF534" i="12"/>
  <c r="T534" i="12"/>
  <c r="R534" i="12"/>
  <c r="P534" i="12"/>
  <c r="BI530" i="12"/>
  <c r="BH530" i="12"/>
  <c r="BG530" i="12"/>
  <c r="BF530" i="12"/>
  <c r="T530" i="12"/>
  <c r="R530" i="12"/>
  <c r="P530" i="12"/>
  <c r="BI526" i="12"/>
  <c r="BH526" i="12"/>
  <c r="BG526" i="12"/>
  <c r="BF526" i="12"/>
  <c r="T526" i="12"/>
  <c r="R526" i="12"/>
  <c r="P526" i="12"/>
  <c r="BI522" i="12"/>
  <c r="BH522" i="12"/>
  <c r="BG522" i="12"/>
  <c r="BF522" i="12"/>
  <c r="T522" i="12"/>
  <c r="R522" i="12"/>
  <c r="P522" i="12"/>
  <c r="BI518" i="12"/>
  <c r="BH518" i="12"/>
  <c r="BG518" i="12"/>
  <c r="BF518" i="12"/>
  <c r="T518" i="12"/>
  <c r="R518" i="12"/>
  <c r="P518" i="12"/>
  <c r="BI514" i="12"/>
  <c r="BH514" i="12"/>
  <c r="BG514" i="12"/>
  <c r="BF514" i="12"/>
  <c r="T514" i="12"/>
  <c r="R514" i="12"/>
  <c r="P514" i="12"/>
  <c r="BI510" i="12"/>
  <c r="BH510" i="12"/>
  <c r="BG510" i="12"/>
  <c r="BF510" i="12"/>
  <c r="T510" i="12"/>
  <c r="R510" i="12"/>
  <c r="P510" i="12"/>
  <c r="BI504" i="12"/>
  <c r="BH504" i="12"/>
  <c r="BG504" i="12"/>
  <c r="BF504" i="12"/>
  <c r="T504" i="12"/>
  <c r="R504" i="12"/>
  <c r="P504" i="12"/>
  <c r="BI503" i="12"/>
  <c r="BH503" i="12"/>
  <c r="BG503" i="12"/>
  <c r="BF503" i="12"/>
  <c r="T503" i="12"/>
  <c r="R503" i="12"/>
  <c r="P503" i="12"/>
  <c r="BI501" i="12"/>
  <c r="BH501" i="12"/>
  <c r="BG501" i="12"/>
  <c r="BF501" i="12"/>
  <c r="T501" i="12"/>
  <c r="R501" i="12"/>
  <c r="P501" i="12"/>
  <c r="BI500" i="12"/>
  <c r="BH500" i="12"/>
  <c r="BG500" i="12"/>
  <c r="BF500" i="12"/>
  <c r="T500" i="12"/>
  <c r="R500" i="12"/>
  <c r="P500" i="12"/>
  <c r="BI496" i="12"/>
  <c r="BH496" i="12"/>
  <c r="BG496" i="12"/>
  <c r="BF496" i="12"/>
  <c r="T496" i="12"/>
  <c r="R496" i="12"/>
  <c r="P496" i="12"/>
  <c r="BI495" i="12"/>
  <c r="BH495" i="12"/>
  <c r="BG495" i="12"/>
  <c r="BF495" i="12"/>
  <c r="T495" i="12"/>
  <c r="R495" i="12"/>
  <c r="P495" i="12"/>
  <c r="BI493" i="12"/>
  <c r="BH493" i="12"/>
  <c r="BG493" i="12"/>
  <c r="BF493" i="12"/>
  <c r="T493" i="12"/>
  <c r="R493" i="12"/>
  <c r="P493" i="12"/>
  <c r="BI489" i="12"/>
  <c r="BH489" i="12"/>
  <c r="BG489" i="12"/>
  <c r="BF489" i="12"/>
  <c r="T489" i="12"/>
  <c r="R489" i="12"/>
  <c r="P489" i="12"/>
  <c r="BI486" i="12"/>
  <c r="BH486" i="12"/>
  <c r="BG486" i="12"/>
  <c r="BF486" i="12"/>
  <c r="T486" i="12"/>
  <c r="R486" i="12"/>
  <c r="P486" i="12"/>
  <c r="BI481" i="12"/>
  <c r="BH481" i="12"/>
  <c r="BG481" i="12"/>
  <c r="BF481" i="12"/>
  <c r="T481" i="12"/>
  <c r="R481" i="12"/>
  <c r="P481" i="12"/>
  <c r="BI476" i="12"/>
  <c r="BH476" i="12"/>
  <c r="BG476" i="12"/>
  <c r="BF476" i="12"/>
  <c r="T476" i="12"/>
  <c r="R476" i="12"/>
  <c r="P476" i="12"/>
  <c r="BI474" i="12"/>
  <c r="BH474" i="12"/>
  <c r="BG474" i="12"/>
  <c r="BF474" i="12"/>
  <c r="T474" i="12"/>
  <c r="R474" i="12"/>
  <c r="P474" i="12"/>
  <c r="BI469" i="12"/>
  <c r="BH469" i="12"/>
  <c r="BG469" i="12"/>
  <c r="BF469" i="12"/>
  <c r="T469" i="12"/>
  <c r="R469" i="12"/>
  <c r="P469" i="12"/>
  <c r="BI464" i="12"/>
  <c r="BH464" i="12"/>
  <c r="BG464" i="12"/>
  <c r="BF464" i="12"/>
  <c r="T464" i="12"/>
  <c r="R464" i="12"/>
  <c r="P464" i="12"/>
  <c r="BI462" i="12"/>
  <c r="BH462" i="12"/>
  <c r="BG462" i="12"/>
  <c r="BF462" i="12"/>
  <c r="T462" i="12"/>
  <c r="R462" i="12"/>
  <c r="P462" i="12"/>
  <c r="BI457" i="12"/>
  <c r="BH457" i="12"/>
  <c r="BG457" i="12"/>
  <c r="BF457" i="12"/>
  <c r="T457" i="12"/>
  <c r="R457" i="12"/>
  <c r="P457" i="12"/>
  <c r="BI455" i="12"/>
  <c r="BH455" i="12"/>
  <c r="BG455" i="12"/>
  <c r="BF455" i="12"/>
  <c r="T455" i="12"/>
  <c r="R455" i="12"/>
  <c r="P455" i="12"/>
  <c r="BI450" i="12"/>
  <c r="BH450" i="12"/>
  <c r="BG450" i="12"/>
  <c r="BF450" i="12"/>
  <c r="T450" i="12"/>
  <c r="R450" i="12"/>
  <c r="P450" i="12"/>
  <c r="BI446" i="12"/>
  <c r="BH446" i="12"/>
  <c r="BG446" i="12"/>
  <c r="BF446" i="12"/>
  <c r="T446" i="12"/>
  <c r="T445" i="12" s="1"/>
  <c r="R446" i="12"/>
  <c r="R445" i="12"/>
  <c r="P446" i="12"/>
  <c r="P445" i="12"/>
  <c r="BI443" i="12"/>
  <c r="BH443" i="12"/>
  <c r="BG443" i="12"/>
  <c r="BF443" i="12"/>
  <c r="T443" i="12"/>
  <c r="R443" i="12"/>
  <c r="P443" i="12"/>
  <c r="BI440" i="12"/>
  <c r="BH440" i="12"/>
  <c r="BG440" i="12"/>
  <c r="BF440" i="12"/>
  <c r="T440" i="12"/>
  <c r="R440" i="12"/>
  <c r="P440" i="12"/>
  <c r="BI438" i="12"/>
  <c r="BH438" i="12"/>
  <c r="BG438" i="12"/>
  <c r="BF438" i="12"/>
  <c r="T438" i="12"/>
  <c r="R438" i="12"/>
  <c r="P438" i="12"/>
  <c r="BI436" i="12"/>
  <c r="BH436" i="12"/>
  <c r="BG436" i="12"/>
  <c r="BF436" i="12"/>
  <c r="T436" i="12"/>
  <c r="R436" i="12"/>
  <c r="P436" i="12"/>
  <c r="BI432" i="12"/>
  <c r="BH432" i="12"/>
  <c r="BG432" i="12"/>
  <c r="BF432" i="12"/>
  <c r="T432" i="12"/>
  <c r="R432" i="12"/>
  <c r="P432" i="12"/>
  <c r="BI430" i="12"/>
  <c r="BH430" i="12"/>
  <c r="BG430" i="12"/>
  <c r="BF430" i="12"/>
  <c r="T430" i="12"/>
  <c r="R430" i="12"/>
  <c r="P430" i="12"/>
  <c r="BI426" i="12"/>
  <c r="BH426" i="12"/>
  <c r="BG426" i="12"/>
  <c r="BF426" i="12"/>
  <c r="T426" i="12"/>
  <c r="R426" i="12"/>
  <c r="P426" i="12"/>
  <c r="BI424" i="12"/>
  <c r="BH424" i="12"/>
  <c r="BG424" i="12"/>
  <c r="BF424" i="12"/>
  <c r="T424" i="12"/>
  <c r="R424" i="12"/>
  <c r="P424" i="12"/>
  <c r="BI420" i="12"/>
  <c r="BH420" i="12"/>
  <c r="BG420" i="12"/>
  <c r="BF420" i="12"/>
  <c r="T420" i="12"/>
  <c r="R420" i="12"/>
  <c r="P420" i="12"/>
  <c r="BI418" i="12"/>
  <c r="BH418" i="12"/>
  <c r="BG418" i="12"/>
  <c r="BF418" i="12"/>
  <c r="T418" i="12"/>
  <c r="R418" i="12"/>
  <c r="P418" i="12"/>
  <c r="BI415" i="12"/>
  <c r="BH415" i="12"/>
  <c r="BG415" i="12"/>
  <c r="BF415" i="12"/>
  <c r="T415" i="12"/>
  <c r="R415" i="12"/>
  <c r="P415" i="12"/>
  <c r="BI413" i="12"/>
  <c r="BH413" i="12"/>
  <c r="BG413" i="12"/>
  <c r="BF413" i="12"/>
  <c r="T413" i="12"/>
  <c r="R413" i="12"/>
  <c r="P413" i="12"/>
  <c r="BI411" i="12"/>
  <c r="BH411" i="12"/>
  <c r="BG411" i="12"/>
  <c r="BF411" i="12"/>
  <c r="T411" i="12"/>
  <c r="R411" i="12"/>
  <c r="P411" i="12"/>
  <c r="BI409" i="12"/>
  <c r="BH409" i="12"/>
  <c r="BG409" i="12"/>
  <c r="BF409" i="12"/>
  <c r="T409" i="12"/>
  <c r="R409" i="12"/>
  <c r="P409" i="12"/>
  <c r="BI406" i="12"/>
  <c r="BH406" i="12"/>
  <c r="BG406" i="12"/>
  <c r="BF406" i="12"/>
  <c r="T406" i="12"/>
  <c r="R406" i="12"/>
  <c r="P406" i="12"/>
  <c r="BI402" i="12"/>
  <c r="BH402" i="12"/>
  <c r="BG402" i="12"/>
  <c r="BF402" i="12"/>
  <c r="T402" i="12"/>
  <c r="R402" i="12"/>
  <c r="P402" i="12"/>
  <c r="BI397" i="12"/>
  <c r="BH397" i="12"/>
  <c r="BG397" i="12"/>
  <c r="BF397" i="12"/>
  <c r="T397" i="12"/>
  <c r="R397" i="12"/>
  <c r="P397" i="12"/>
  <c r="BI395" i="12"/>
  <c r="BH395" i="12"/>
  <c r="BG395" i="12"/>
  <c r="BF395" i="12"/>
  <c r="T395" i="12"/>
  <c r="R395" i="12"/>
  <c r="P395" i="12"/>
  <c r="BI391" i="12"/>
  <c r="BH391" i="12"/>
  <c r="BG391" i="12"/>
  <c r="BF391" i="12"/>
  <c r="T391" i="12"/>
  <c r="R391" i="12"/>
  <c r="P391" i="12"/>
  <c r="BI386" i="12"/>
  <c r="BH386" i="12"/>
  <c r="BG386" i="12"/>
  <c r="BF386" i="12"/>
  <c r="T386" i="12"/>
  <c r="R386" i="12"/>
  <c r="P386" i="12"/>
  <c r="BI381" i="12"/>
  <c r="BH381" i="12"/>
  <c r="BG381" i="12"/>
  <c r="BF381" i="12"/>
  <c r="T381" i="12"/>
  <c r="R381" i="12"/>
  <c r="P381" i="12"/>
  <c r="BI377" i="12"/>
  <c r="BH377" i="12"/>
  <c r="BG377" i="12"/>
  <c r="BF377" i="12"/>
  <c r="T377" i="12"/>
  <c r="R377" i="12"/>
  <c r="P377" i="12"/>
  <c r="BI372" i="12"/>
  <c r="BH372" i="12"/>
  <c r="BG372" i="12"/>
  <c r="BF372" i="12"/>
  <c r="T372" i="12"/>
  <c r="R372" i="12"/>
  <c r="P372" i="12"/>
  <c r="BI370" i="12"/>
  <c r="BH370" i="12"/>
  <c r="BG370" i="12"/>
  <c r="BF370" i="12"/>
  <c r="T370" i="12"/>
  <c r="R370" i="12"/>
  <c r="P370" i="12"/>
  <c r="BI365" i="12"/>
  <c r="BH365" i="12"/>
  <c r="BG365" i="12"/>
  <c r="BF365" i="12"/>
  <c r="T365" i="12"/>
  <c r="R365" i="12"/>
  <c r="P365" i="12"/>
  <c r="BI361" i="12"/>
  <c r="BH361" i="12"/>
  <c r="BG361" i="12"/>
  <c r="BF361" i="12"/>
  <c r="T361" i="12"/>
  <c r="R361" i="12"/>
  <c r="P361" i="12"/>
  <c r="BI356" i="12"/>
  <c r="BH356" i="12"/>
  <c r="BG356" i="12"/>
  <c r="BF356" i="12"/>
  <c r="T356" i="12"/>
  <c r="R356" i="12"/>
  <c r="P356" i="12"/>
  <c r="BI351" i="12"/>
  <c r="BH351" i="12"/>
  <c r="BG351" i="12"/>
  <c r="BF351" i="12"/>
  <c r="T351" i="12"/>
  <c r="R351" i="12"/>
  <c r="P351" i="12"/>
  <c r="BI346" i="12"/>
  <c r="BH346" i="12"/>
  <c r="BG346" i="12"/>
  <c r="BF346" i="12"/>
  <c r="T346" i="12"/>
  <c r="R346" i="12"/>
  <c r="P346" i="12"/>
  <c r="BI343" i="12"/>
  <c r="BH343" i="12"/>
  <c r="BG343" i="12"/>
  <c r="BF343" i="12"/>
  <c r="T343" i="12"/>
  <c r="R343" i="12"/>
  <c r="P343" i="12"/>
  <c r="BI340" i="12"/>
  <c r="BH340" i="12"/>
  <c r="BG340" i="12"/>
  <c r="BF340" i="12"/>
  <c r="T340" i="12"/>
  <c r="R340" i="12"/>
  <c r="P340" i="12"/>
  <c r="BI337" i="12"/>
  <c r="BH337" i="12"/>
  <c r="BG337" i="12"/>
  <c r="BF337" i="12"/>
  <c r="T337" i="12"/>
  <c r="R337" i="12"/>
  <c r="P337" i="12"/>
  <c r="BI334" i="12"/>
  <c r="BH334" i="12"/>
  <c r="BG334" i="12"/>
  <c r="BF334" i="12"/>
  <c r="T334" i="12"/>
  <c r="R334" i="12"/>
  <c r="P334" i="12"/>
  <c r="BI329" i="12"/>
  <c r="BH329" i="12"/>
  <c r="BG329" i="12"/>
  <c r="BF329" i="12"/>
  <c r="T329" i="12"/>
  <c r="R329" i="12"/>
  <c r="P329" i="12"/>
  <c r="BI327" i="12"/>
  <c r="BH327" i="12"/>
  <c r="BG327" i="12"/>
  <c r="BF327" i="12"/>
  <c r="T327" i="12"/>
  <c r="R327" i="12"/>
  <c r="P327" i="12"/>
  <c r="BI325" i="12"/>
  <c r="BH325" i="12"/>
  <c r="BG325" i="12"/>
  <c r="BF325" i="12"/>
  <c r="T325" i="12"/>
  <c r="R325" i="12"/>
  <c r="P325" i="12"/>
  <c r="BI321" i="12"/>
  <c r="BH321" i="12"/>
  <c r="BG321" i="12"/>
  <c r="BF321" i="12"/>
  <c r="T321" i="12"/>
  <c r="R321" i="12"/>
  <c r="P321" i="12"/>
  <c r="BI319" i="12"/>
  <c r="BH319" i="12"/>
  <c r="BG319" i="12"/>
  <c r="BF319" i="12"/>
  <c r="T319" i="12"/>
  <c r="R319" i="12"/>
  <c r="P319" i="12"/>
  <c r="BI317" i="12"/>
  <c r="BH317" i="12"/>
  <c r="BG317" i="12"/>
  <c r="BF317" i="12"/>
  <c r="T317" i="12"/>
  <c r="R317" i="12"/>
  <c r="P317" i="12"/>
  <c r="BI310" i="12"/>
  <c r="BH310" i="12"/>
  <c r="BG310" i="12"/>
  <c r="BF310" i="12"/>
  <c r="T310" i="12"/>
  <c r="R310" i="12"/>
  <c r="P310" i="12"/>
  <c r="BI304" i="12"/>
  <c r="BH304" i="12"/>
  <c r="BG304" i="12"/>
  <c r="BF304" i="12"/>
  <c r="T304" i="12"/>
  <c r="R304" i="12"/>
  <c r="P304" i="12"/>
  <c r="BI299" i="12"/>
  <c r="BH299" i="12"/>
  <c r="BG299" i="12"/>
  <c r="BF299" i="12"/>
  <c r="T299" i="12"/>
  <c r="R299" i="12"/>
  <c r="P299" i="12"/>
  <c r="BI297" i="12"/>
  <c r="BH297" i="12"/>
  <c r="BG297" i="12"/>
  <c r="BF297" i="12"/>
  <c r="T297" i="12"/>
  <c r="R297" i="12"/>
  <c r="P297" i="12"/>
  <c r="BI291" i="12"/>
  <c r="BH291" i="12"/>
  <c r="BG291" i="12"/>
  <c r="BF291" i="12"/>
  <c r="T291" i="12"/>
  <c r="R291" i="12"/>
  <c r="P291" i="12"/>
  <c r="BI289" i="12"/>
  <c r="BH289" i="12"/>
  <c r="BG289" i="12"/>
  <c r="BF289" i="12"/>
  <c r="T289" i="12"/>
  <c r="R289" i="12"/>
  <c r="P289" i="12"/>
  <c r="BI283" i="12"/>
  <c r="BH283" i="12"/>
  <c r="BG283" i="12"/>
  <c r="BF283" i="12"/>
  <c r="T283" i="12"/>
  <c r="R283" i="12"/>
  <c r="P283" i="12"/>
  <c r="BI278" i="12"/>
  <c r="BH278" i="12"/>
  <c r="BG278" i="12"/>
  <c r="BF278" i="12"/>
  <c r="T278" i="12"/>
  <c r="R278" i="12"/>
  <c r="P278" i="12"/>
  <c r="BI273" i="12"/>
  <c r="BH273" i="12"/>
  <c r="BG273" i="12"/>
  <c r="BF273" i="12"/>
  <c r="T273" i="12"/>
  <c r="R273" i="12"/>
  <c r="P273" i="12"/>
  <c r="BI267" i="12"/>
  <c r="BH267" i="12"/>
  <c r="BG267" i="12"/>
  <c r="BF267" i="12"/>
  <c r="T267" i="12"/>
  <c r="R267" i="12"/>
  <c r="P267" i="12"/>
  <c r="BI265" i="12"/>
  <c r="BH265" i="12"/>
  <c r="BG265" i="12"/>
  <c r="BF265" i="12"/>
  <c r="T265" i="12"/>
  <c r="R265" i="12"/>
  <c r="P265" i="12"/>
  <c r="BI256" i="12"/>
  <c r="BH256" i="12"/>
  <c r="BG256" i="12"/>
  <c r="BF256" i="12"/>
  <c r="T256" i="12"/>
  <c r="R256" i="12"/>
  <c r="P256" i="12"/>
  <c r="BI252" i="12"/>
  <c r="BH252" i="12"/>
  <c r="BG252" i="12"/>
  <c r="BF252" i="12"/>
  <c r="T252" i="12"/>
  <c r="R252" i="12"/>
  <c r="P252" i="12"/>
  <c r="BI248" i="12"/>
  <c r="BH248" i="12"/>
  <c r="BG248" i="12"/>
  <c r="BF248" i="12"/>
  <c r="T248" i="12"/>
  <c r="R248" i="12"/>
  <c r="P248" i="12"/>
  <c r="BI243" i="12"/>
  <c r="BH243" i="12"/>
  <c r="BG243" i="12"/>
  <c r="BF243" i="12"/>
  <c r="T243" i="12"/>
  <c r="R243" i="12"/>
  <c r="P243" i="12"/>
  <c r="BI241" i="12"/>
  <c r="BH241" i="12"/>
  <c r="BG241" i="12"/>
  <c r="BF241" i="12"/>
  <c r="T241" i="12"/>
  <c r="R241" i="12"/>
  <c r="P241" i="12"/>
  <c r="BI236" i="12"/>
  <c r="BH236" i="12"/>
  <c r="BG236" i="12"/>
  <c r="BF236" i="12"/>
  <c r="T236" i="12"/>
  <c r="R236" i="12"/>
  <c r="P236" i="12"/>
  <c r="BI231" i="12"/>
  <c r="BH231" i="12"/>
  <c r="BG231" i="12"/>
  <c r="BF231" i="12"/>
  <c r="T231" i="12"/>
  <c r="R231" i="12"/>
  <c r="P231" i="12"/>
  <c r="BI229" i="12"/>
  <c r="BH229" i="12"/>
  <c r="BG229" i="12"/>
  <c r="BF229" i="12"/>
  <c r="T229" i="12"/>
  <c r="R229" i="12"/>
  <c r="P229" i="12"/>
  <c r="BI224" i="12"/>
  <c r="BH224" i="12"/>
  <c r="BG224" i="12"/>
  <c r="BF224" i="12"/>
  <c r="T224" i="12"/>
  <c r="R224" i="12"/>
  <c r="P224" i="12"/>
  <c r="BI222" i="12"/>
  <c r="BH222" i="12"/>
  <c r="BG222" i="12"/>
  <c r="BF222" i="12"/>
  <c r="T222" i="12"/>
  <c r="R222" i="12"/>
  <c r="P222" i="12"/>
  <c r="BI218" i="12"/>
  <c r="BH218" i="12"/>
  <c r="BG218" i="12"/>
  <c r="BF218" i="12"/>
  <c r="T218" i="12"/>
  <c r="R218" i="12"/>
  <c r="P218" i="12"/>
  <c r="BI214" i="12"/>
  <c r="BH214" i="12"/>
  <c r="BG214" i="12"/>
  <c r="BF214" i="12"/>
  <c r="T214" i="12"/>
  <c r="R214" i="12"/>
  <c r="P214" i="12"/>
  <c r="BI209" i="12"/>
  <c r="BH209" i="12"/>
  <c r="BG209" i="12"/>
  <c r="BF209" i="12"/>
  <c r="T209" i="12"/>
  <c r="R209" i="12"/>
  <c r="P209" i="12"/>
  <c r="BI203" i="12"/>
  <c r="BH203" i="12"/>
  <c r="BG203" i="12"/>
  <c r="BF203" i="12"/>
  <c r="T203" i="12"/>
  <c r="R203" i="12"/>
  <c r="P203" i="12"/>
  <c r="BI199" i="12"/>
  <c r="BH199" i="12"/>
  <c r="BG199" i="12"/>
  <c r="BF199" i="12"/>
  <c r="T199" i="12"/>
  <c r="R199" i="12"/>
  <c r="P199" i="12"/>
  <c r="BI196" i="12"/>
  <c r="BH196" i="12"/>
  <c r="BG196" i="12"/>
  <c r="BF196" i="12"/>
  <c r="T196" i="12"/>
  <c r="R196" i="12"/>
  <c r="P196" i="12"/>
  <c r="BI191" i="12"/>
  <c r="BH191" i="12"/>
  <c r="BG191" i="12"/>
  <c r="BF191" i="12"/>
  <c r="T191" i="12"/>
  <c r="R191" i="12"/>
  <c r="P191" i="12"/>
  <c r="BI185" i="12"/>
  <c r="BH185" i="12"/>
  <c r="BG185" i="12"/>
  <c r="BF185" i="12"/>
  <c r="T185" i="12"/>
  <c r="R185" i="12"/>
  <c r="P185" i="12"/>
  <c r="BI183" i="12"/>
  <c r="BH183" i="12"/>
  <c r="BG183" i="12"/>
  <c r="BF183" i="12"/>
  <c r="T183" i="12"/>
  <c r="R183" i="12"/>
  <c r="P183" i="12"/>
  <c r="BI178" i="12"/>
  <c r="BH178" i="12"/>
  <c r="BG178" i="12"/>
  <c r="BF178" i="12"/>
  <c r="T178" i="12"/>
  <c r="R178" i="12"/>
  <c r="P178" i="12"/>
  <c r="BI172" i="12"/>
  <c r="BH172" i="12"/>
  <c r="BG172" i="12"/>
  <c r="BF172" i="12"/>
  <c r="T172" i="12"/>
  <c r="R172" i="12"/>
  <c r="P172" i="12"/>
  <c r="BI169" i="12"/>
  <c r="BH169" i="12"/>
  <c r="BG169" i="12"/>
  <c r="BF169" i="12"/>
  <c r="T169" i="12"/>
  <c r="R169" i="12"/>
  <c r="P169" i="12"/>
  <c r="BI166" i="12"/>
  <c r="BH166" i="12"/>
  <c r="BG166" i="12"/>
  <c r="BF166" i="12"/>
  <c r="T166" i="12"/>
  <c r="R166" i="12"/>
  <c r="P166" i="12"/>
  <c r="BI162" i="12"/>
  <c r="BH162" i="12"/>
  <c r="BG162" i="12"/>
  <c r="BF162" i="12"/>
  <c r="T162" i="12"/>
  <c r="R162" i="12"/>
  <c r="P162" i="12"/>
  <c r="BI159" i="12"/>
  <c r="BH159" i="12"/>
  <c r="BG159" i="12"/>
  <c r="BF159" i="12"/>
  <c r="T159" i="12"/>
  <c r="R159" i="12"/>
  <c r="P159" i="12"/>
  <c r="BI155" i="12"/>
  <c r="BH155" i="12"/>
  <c r="BG155" i="12"/>
  <c r="BF155" i="12"/>
  <c r="T155" i="12"/>
  <c r="R155" i="12"/>
  <c r="P155" i="12"/>
  <c r="BI146" i="12"/>
  <c r="BH146" i="12"/>
  <c r="BG146" i="12"/>
  <c r="BF146" i="12"/>
  <c r="T146" i="12"/>
  <c r="R146" i="12"/>
  <c r="P146" i="12"/>
  <c r="BI141" i="12"/>
  <c r="BH141" i="12"/>
  <c r="BG141" i="12"/>
  <c r="BF141" i="12"/>
  <c r="T141" i="12"/>
  <c r="R141" i="12"/>
  <c r="P141" i="12"/>
  <c r="BI139" i="12"/>
  <c r="BH139" i="12"/>
  <c r="BG139" i="12"/>
  <c r="BF139" i="12"/>
  <c r="T139" i="12"/>
  <c r="R139" i="12"/>
  <c r="P139" i="12"/>
  <c r="BI134" i="12"/>
  <c r="BH134" i="12"/>
  <c r="BG134" i="12"/>
  <c r="BF134" i="12"/>
  <c r="T134" i="12"/>
  <c r="R134" i="12"/>
  <c r="P134" i="12"/>
  <c r="BI129" i="12"/>
  <c r="BH129" i="12"/>
  <c r="BG129" i="12"/>
  <c r="BF129" i="12"/>
  <c r="T129" i="12"/>
  <c r="R129" i="12"/>
  <c r="P129" i="12"/>
  <c r="BI124" i="12"/>
  <c r="BH124" i="12"/>
  <c r="BG124" i="12"/>
  <c r="BF124" i="12"/>
  <c r="T124" i="12"/>
  <c r="R124" i="12"/>
  <c r="P124" i="12"/>
  <c r="BI115" i="12"/>
  <c r="BH115" i="12"/>
  <c r="BG115" i="12"/>
  <c r="BF115" i="12"/>
  <c r="T115" i="12"/>
  <c r="R115" i="12"/>
  <c r="P115" i="12"/>
  <c r="BI109" i="12"/>
  <c r="BH109" i="12"/>
  <c r="BG109" i="12"/>
  <c r="BF109" i="12"/>
  <c r="T109" i="12"/>
  <c r="R109" i="12"/>
  <c r="P109" i="12"/>
  <c r="J103" i="12"/>
  <c r="J102" i="12"/>
  <c r="F102" i="12"/>
  <c r="F100" i="12"/>
  <c r="E98" i="12"/>
  <c r="J59" i="12"/>
  <c r="J58" i="12"/>
  <c r="F58" i="12"/>
  <c r="F56" i="12"/>
  <c r="E54" i="12"/>
  <c r="J20" i="12"/>
  <c r="E20" i="12"/>
  <c r="F59" i="12" s="1"/>
  <c r="J19" i="12"/>
  <c r="J14" i="12"/>
  <c r="J100" i="12" s="1"/>
  <c r="E7" i="12"/>
  <c r="E50" i="12"/>
  <c r="J39" i="11"/>
  <c r="J38" i="11"/>
  <c r="AY65" i="1" s="1"/>
  <c r="J37" i="11"/>
  <c r="AX65" i="1" s="1"/>
  <c r="BI104" i="11"/>
  <c r="BH104" i="11"/>
  <c r="BG104" i="11"/>
  <c r="BF104" i="11"/>
  <c r="T104" i="11"/>
  <c r="R104" i="11"/>
  <c r="P104" i="11"/>
  <c r="BI102" i="11"/>
  <c r="BH102" i="11"/>
  <c r="BG102" i="11"/>
  <c r="BF102" i="11"/>
  <c r="T102" i="11"/>
  <c r="R102" i="11"/>
  <c r="P102" i="11"/>
  <c r="BI100" i="11"/>
  <c r="BH100" i="11"/>
  <c r="BG100" i="11"/>
  <c r="BF100" i="11"/>
  <c r="T100" i="11"/>
  <c r="R100" i="11"/>
  <c r="P100" i="11"/>
  <c r="BI98" i="11"/>
  <c r="BH98" i="11"/>
  <c r="BG98" i="11"/>
  <c r="BF98" i="11"/>
  <c r="T98" i="11"/>
  <c r="R98" i="11"/>
  <c r="P98" i="11"/>
  <c r="BI95" i="11"/>
  <c r="BH95" i="11"/>
  <c r="BG95" i="11"/>
  <c r="BF95" i="11"/>
  <c r="T95" i="11"/>
  <c r="T94" i="11" s="1"/>
  <c r="R95" i="11"/>
  <c r="R94" i="11" s="1"/>
  <c r="P95" i="11"/>
  <c r="P94" i="11" s="1"/>
  <c r="BI92" i="11"/>
  <c r="BH92" i="11"/>
  <c r="BG92" i="11"/>
  <c r="BF92" i="11"/>
  <c r="T92" i="11"/>
  <c r="R92" i="11"/>
  <c r="P92" i="11"/>
  <c r="BI90" i="11"/>
  <c r="BH90" i="11"/>
  <c r="BG90" i="11"/>
  <c r="BF90" i="11"/>
  <c r="T90" i="11"/>
  <c r="R90" i="11"/>
  <c r="P90" i="11"/>
  <c r="J84" i="11"/>
  <c r="F84" i="11"/>
  <c r="F82" i="11"/>
  <c r="E80" i="11"/>
  <c r="J58" i="11"/>
  <c r="F58" i="11"/>
  <c r="F56" i="11"/>
  <c r="E54" i="11"/>
  <c r="J26" i="11"/>
  <c r="E26" i="11"/>
  <c r="J59" i="11" s="1"/>
  <c r="J25" i="11"/>
  <c r="J20" i="11"/>
  <c r="E20" i="11"/>
  <c r="F85" i="11"/>
  <c r="J19" i="11"/>
  <c r="J14" i="11"/>
  <c r="J82" i="11" s="1"/>
  <c r="E7" i="11"/>
  <c r="E76" i="11"/>
  <c r="J39" i="10"/>
  <c r="J38" i="10"/>
  <c r="AY64" i="1"/>
  <c r="J37" i="10"/>
  <c r="AX64" i="1"/>
  <c r="BI182" i="10"/>
  <c r="BH182" i="10"/>
  <c r="BG182" i="10"/>
  <c r="BF182" i="10"/>
  <c r="T182" i="10"/>
  <c r="R182" i="10"/>
  <c r="P182" i="10"/>
  <c r="BI181" i="10"/>
  <c r="BH181" i="10"/>
  <c r="BG181" i="10"/>
  <c r="BF181" i="10"/>
  <c r="T181" i="10"/>
  <c r="R181" i="10"/>
  <c r="P181" i="10"/>
  <c r="BI180" i="10"/>
  <c r="BH180" i="10"/>
  <c r="BG180" i="10"/>
  <c r="BF180" i="10"/>
  <c r="T180" i="10"/>
  <c r="R180" i="10"/>
  <c r="P180" i="10"/>
  <c r="BI179" i="10"/>
  <c r="BH179" i="10"/>
  <c r="BG179" i="10"/>
  <c r="BF179" i="10"/>
  <c r="T179" i="10"/>
  <c r="R179" i="10"/>
  <c r="P179" i="10"/>
  <c r="BI178" i="10"/>
  <c r="BH178" i="10"/>
  <c r="BG178" i="10"/>
  <c r="BF178" i="10"/>
  <c r="T178" i="10"/>
  <c r="R178" i="10"/>
  <c r="P178" i="10"/>
  <c r="BI177" i="10"/>
  <c r="BH177" i="10"/>
  <c r="BG177" i="10"/>
  <c r="BF177" i="10"/>
  <c r="T177" i="10"/>
  <c r="R177" i="10"/>
  <c r="P177" i="10"/>
  <c r="BI176" i="10"/>
  <c r="BH176" i="10"/>
  <c r="BG176" i="10"/>
  <c r="BF176" i="10"/>
  <c r="T176" i="10"/>
  <c r="R176" i="10"/>
  <c r="P176" i="10"/>
  <c r="BI174" i="10"/>
  <c r="BH174" i="10"/>
  <c r="BG174" i="10"/>
  <c r="BF174" i="10"/>
  <c r="T174" i="10"/>
  <c r="R174" i="10"/>
  <c r="P174" i="10"/>
  <c r="BI173" i="10"/>
  <c r="BH173" i="10"/>
  <c r="BG173" i="10"/>
  <c r="BF173" i="10"/>
  <c r="T173" i="10"/>
  <c r="R173" i="10"/>
  <c r="P173" i="10"/>
  <c r="BI171" i="10"/>
  <c r="BH171" i="10"/>
  <c r="BG171" i="10"/>
  <c r="BF171" i="10"/>
  <c r="T171" i="10"/>
  <c r="R171" i="10"/>
  <c r="P171" i="10"/>
  <c r="BI170" i="10"/>
  <c r="BH170" i="10"/>
  <c r="BG170" i="10"/>
  <c r="BF170" i="10"/>
  <c r="T170" i="10"/>
  <c r="R170" i="10"/>
  <c r="P170" i="10"/>
  <c r="BI169" i="10"/>
  <c r="BH169" i="10"/>
  <c r="BG169" i="10"/>
  <c r="BF169" i="10"/>
  <c r="T169" i="10"/>
  <c r="R169" i="10"/>
  <c r="P169" i="10"/>
  <c r="BI168" i="10"/>
  <c r="BH168" i="10"/>
  <c r="BG168" i="10"/>
  <c r="BF168" i="10"/>
  <c r="T168" i="10"/>
  <c r="R168" i="10"/>
  <c r="P168" i="10"/>
  <c r="BI167" i="10"/>
  <c r="BH167" i="10"/>
  <c r="BG167" i="10"/>
  <c r="BF167" i="10"/>
  <c r="T167" i="10"/>
  <c r="R167" i="10"/>
  <c r="P167" i="10"/>
  <c r="BI166" i="10"/>
  <c r="BH166" i="10"/>
  <c r="BG166" i="10"/>
  <c r="BF166" i="10"/>
  <c r="T166" i="10"/>
  <c r="R166" i="10"/>
  <c r="P166" i="10"/>
  <c r="BI165" i="10"/>
  <c r="BH165" i="10"/>
  <c r="BG165" i="10"/>
  <c r="BF165" i="10"/>
  <c r="T165" i="10"/>
  <c r="R165" i="10"/>
  <c r="P165" i="10"/>
  <c r="BI164" i="10"/>
  <c r="BH164" i="10"/>
  <c r="BG164" i="10"/>
  <c r="BF164" i="10"/>
  <c r="T164" i="10"/>
  <c r="R164" i="10"/>
  <c r="P164" i="10"/>
  <c r="BI162" i="10"/>
  <c r="BH162" i="10"/>
  <c r="BG162" i="10"/>
  <c r="BF162" i="10"/>
  <c r="T162" i="10"/>
  <c r="R162" i="10"/>
  <c r="P162" i="10"/>
  <c r="BI161" i="10"/>
  <c r="BH161" i="10"/>
  <c r="BG161" i="10"/>
  <c r="BF161" i="10"/>
  <c r="T161" i="10"/>
  <c r="R161" i="10"/>
  <c r="P161" i="10"/>
  <c r="BI160" i="10"/>
  <c r="BH160" i="10"/>
  <c r="BG160" i="10"/>
  <c r="BF160" i="10"/>
  <c r="T160" i="10"/>
  <c r="R160" i="10"/>
  <c r="P160" i="10"/>
  <c r="BI159" i="10"/>
  <c r="BH159" i="10"/>
  <c r="BG159" i="10"/>
  <c r="BF159" i="10"/>
  <c r="T159" i="10"/>
  <c r="R159" i="10"/>
  <c r="P159" i="10"/>
  <c r="BI158" i="10"/>
  <c r="BH158" i="10"/>
  <c r="BG158" i="10"/>
  <c r="BF158" i="10"/>
  <c r="T158" i="10"/>
  <c r="R158" i="10"/>
  <c r="P158" i="10"/>
  <c r="BI157" i="10"/>
  <c r="BH157" i="10"/>
  <c r="BG157" i="10"/>
  <c r="BF157" i="10"/>
  <c r="T157" i="10"/>
  <c r="R157" i="10"/>
  <c r="P157" i="10"/>
  <c r="BI156" i="10"/>
  <c r="BH156" i="10"/>
  <c r="BG156" i="10"/>
  <c r="BF156" i="10"/>
  <c r="T156" i="10"/>
  <c r="R156" i="10"/>
  <c r="P156" i="10"/>
  <c r="BI155" i="10"/>
  <c r="BH155" i="10"/>
  <c r="BG155" i="10"/>
  <c r="BF155" i="10"/>
  <c r="T155" i="10"/>
  <c r="R155" i="10"/>
  <c r="P155" i="10"/>
  <c r="BI154" i="10"/>
  <c r="BH154" i="10"/>
  <c r="BG154" i="10"/>
  <c r="BF154" i="10"/>
  <c r="T154" i="10"/>
  <c r="R154" i="10"/>
  <c r="P154" i="10"/>
  <c r="BI153" i="10"/>
  <c r="BH153" i="10"/>
  <c r="BG153" i="10"/>
  <c r="BF153" i="10"/>
  <c r="T153" i="10"/>
  <c r="R153" i="10"/>
  <c r="P153" i="10"/>
  <c r="BI152" i="10"/>
  <c r="BH152" i="10"/>
  <c r="BG152" i="10"/>
  <c r="BF152" i="10"/>
  <c r="T152" i="10"/>
  <c r="R152" i="10"/>
  <c r="P152" i="10"/>
  <c r="BI150" i="10"/>
  <c r="BH150" i="10"/>
  <c r="BG150" i="10"/>
  <c r="BF150" i="10"/>
  <c r="T150" i="10"/>
  <c r="R150" i="10"/>
  <c r="P150" i="10"/>
  <c r="BI149" i="10"/>
  <c r="BH149" i="10"/>
  <c r="BG149" i="10"/>
  <c r="BF149" i="10"/>
  <c r="T149" i="10"/>
  <c r="R149" i="10"/>
  <c r="P149" i="10"/>
  <c r="BI148" i="10"/>
  <c r="BH148" i="10"/>
  <c r="BG148" i="10"/>
  <c r="BF148" i="10"/>
  <c r="T148" i="10"/>
  <c r="R148" i="10"/>
  <c r="P148" i="10"/>
  <c r="BI147" i="10"/>
  <c r="BH147" i="10"/>
  <c r="BG147" i="10"/>
  <c r="BF147" i="10"/>
  <c r="T147" i="10"/>
  <c r="R147" i="10"/>
  <c r="P147" i="10"/>
  <c r="BI146" i="10"/>
  <c r="BH146" i="10"/>
  <c r="BG146" i="10"/>
  <c r="BF146" i="10"/>
  <c r="T146" i="10"/>
  <c r="R146" i="10"/>
  <c r="P146" i="10"/>
  <c r="BI145" i="10"/>
  <c r="BH145" i="10"/>
  <c r="BG145" i="10"/>
  <c r="BF145" i="10"/>
  <c r="T145" i="10"/>
  <c r="R145" i="10"/>
  <c r="P145" i="10"/>
  <c r="BI144" i="10"/>
  <c r="BH144" i="10"/>
  <c r="BG144" i="10"/>
  <c r="BF144" i="10"/>
  <c r="T144" i="10"/>
  <c r="R144" i="10"/>
  <c r="P144" i="10"/>
  <c r="BI141" i="10"/>
  <c r="BH141" i="10"/>
  <c r="BG141" i="10"/>
  <c r="BF141" i="10"/>
  <c r="T141" i="10"/>
  <c r="R141" i="10"/>
  <c r="P141" i="10"/>
  <c r="BI140" i="10"/>
  <c r="BH140" i="10"/>
  <c r="BG140" i="10"/>
  <c r="BF140" i="10"/>
  <c r="T140" i="10"/>
  <c r="R140" i="10"/>
  <c r="P140" i="10"/>
  <c r="BI139" i="10"/>
  <c r="BH139" i="10"/>
  <c r="BG139" i="10"/>
  <c r="BF139" i="10"/>
  <c r="T139" i="10"/>
  <c r="R139" i="10"/>
  <c r="P139" i="10"/>
  <c r="BI137" i="10"/>
  <c r="BH137" i="10"/>
  <c r="BG137" i="10"/>
  <c r="BF137" i="10"/>
  <c r="T137" i="10"/>
  <c r="R137" i="10"/>
  <c r="P137" i="10"/>
  <c r="BI136" i="10"/>
  <c r="BH136" i="10"/>
  <c r="BG136" i="10"/>
  <c r="BF136" i="10"/>
  <c r="T136" i="10"/>
  <c r="R136" i="10"/>
  <c r="P136" i="10"/>
  <c r="BI134" i="10"/>
  <c r="BH134" i="10"/>
  <c r="BG134" i="10"/>
  <c r="BF134" i="10"/>
  <c r="T134" i="10"/>
  <c r="T133" i="10"/>
  <c r="R134" i="10"/>
  <c r="R133" i="10"/>
  <c r="P134" i="10"/>
  <c r="P133" i="10"/>
  <c r="BI132" i="10"/>
  <c r="BH132" i="10"/>
  <c r="BG132" i="10"/>
  <c r="BF132" i="10"/>
  <c r="T132" i="10"/>
  <c r="R132" i="10"/>
  <c r="P132" i="10"/>
  <c r="BI131" i="10"/>
  <c r="BH131" i="10"/>
  <c r="BG131" i="10"/>
  <c r="BF131" i="10"/>
  <c r="T131" i="10"/>
  <c r="R131" i="10"/>
  <c r="P131" i="10"/>
  <c r="BI130" i="10"/>
  <c r="BH130" i="10"/>
  <c r="BG130" i="10"/>
  <c r="BF130" i="10"/>
  <c r="T130" i="10"/>
  <c r="R130" i="10"/>
  <c r="P130" i="10"/>
  <c r="BI129" i="10"/>
  <c r="BH129" i="10"/>
  <c r="BG129" i="10"/>
  <c r="BF129" i="10"/>
  <c r="T129" i="10"/>
  <c r="R129" i="10"/>
  <c r="P129" i="10"/>
  <c r="BI128" i="10"/>
  <c r="BH128" i="10"/>
  <c r="BG128" i="10"/>
  <c r="BF128" i="10"/>
  <c r="T128" i="10"/>
  <c r="R128" i="10"/>
  <c r="P128" i="10"/>
  <c r="BI127" i="10"/>
  <c r="BH127" i="10"/>
  <c r="BG127" i="10"/>
  <c r="BF127" i="10"/>
  <c r="T127" i="10"/>
  <c r="R127" i="10"/>
  <c r="P127" i="10"/>
  <c r="BI126" i="10"/>
  <c r="BH126" i="10"/>
  <c r="BG126" i="10"/>
  <c r="BF126" i="10"/>
  <c r="T126" i="10"/>
  <c r="R126" i="10"/>
  <c r="P126" i="10"/>
  <c r="BI125" i="10"/>
  <c r="BH125" i="10"/>
  <c r="BG125" i="10"/>
  <c r="BF125" i="10"/>
  <c r="T125" i="10"/>
  <c r="R125" i="10"/>
  <c r="P125" i="10"/>
  <c r="BI123" i="10"/>
  <c r="BH123" i="10"/>
  <c r="BG123" i="10"/>
  <c r="BF123" i="10"/>
  <c r="T123" i="10"/>
  <c r="R123" i="10"/>
  <c r="P123" i="10"/>
  <c r="BI122" i="10"/>
  <c r="BH122" i="10"/>
  <c r="BG122" i="10"/>
  <c r="BF122" i="10"/>
  <c r="T122" i="10"/>
  <c r="R122" i="10"/>
  <c r="P122" i="10"/>
  <c r="BI121" i="10"/>
  <c r="BH121" i="10"/>
  <c r="BG121" i="10"/>
  <c r="BF121" i="10"/>
  <c r="T121" i="10"/>
  <c r="R121" i="10"/>
  <c r="P121" i="10"/>
  <c r="BI120" i="10"/>
  <c r="BH120" i="10"/>
  <c r="BG120" i="10"/>
  <c r="BF120" i="10"/>
  <c r="T120" i="10"/>
  <c r="R120" i="10"/>
  <c r="P120" i="10"/>
  <c r="BI119" i="10"/>
  <c r="BH119" i="10"/>
  <c r="BG119" i="10"/>
  <c r="BF119" i="10"/>
  <c r="T119" i="10"/>
  <c r="R119" i="10"/>
  <c r="P119" i="10"/>
  <c r="BI118" i="10"/>
  <c r="BH118" i="10"/>
  <c r="BG118" i="10"/>
  <c r="BF118" i="10"/>
  <c r="T118" i="10"/>
  <c r="R118" i="10"/>
  <c r="P118" i="10"/>
  <c r="BI116" i="10"/>
  <c r="BH116" i="10"/>
  <c r="BG116" i="10"/>
  <c r="BF116" i="10"/>
  <c r="T116" i="10"/>
  <c r="R116" i="10"/>
  <c r="P116" i="10"/>
  <c r="BI115" i="10"/>
  <c r="BH115" i="10"/>
  <c r="BG115" i="10"/>
  <c r="BF115" i="10"/>
  <c r="T115" i="10"/>
  <c r="R115" i="10"/>
  <c r="P115" i="10"/>
  <c r="BI114" i="10"/>
  <c r="BH114" i="10"/>
  <c r="BG114" i="10"/>
  <c r="BF114" i="10"/>
  <c r="T114" i="10"/>
  <c r="R114" i="10"/>
  <c r="P114" i="10"/>
  <c r="BI113" i="10"/>
  <c r="BH113" i="10"/>
  <c r="BG113" i="10"/>
  <c r="BF113" i="10"/>
  <c r="T113" i="10"/>
  <c r="R113" i="10"/>
  <c r="P113" i="10"/>
  <c r="BI112" i="10"/>
  <c r="BH112" i="10"/>
  <c r="BG112" i="10"/>
  <c r="BF112" i="10"/>
  <c r="T112" i="10"/>
  <c r="R112" i="10"/>
  <c r="P112" i="10"/>
  <c r="BI111" i="10"/>
  <c r="BH111" i="10"/>
  <c r="BG111" i="10"/>
  <c r="BF111" i="10"/>
  <c r="T111" i="10"/>
  <c r="R111" i="10"/>
  <c r="P111" i="10"/>
  <c r="BI110" i="10"/>
  <c r="BH110" i="10"/>
  <c r="BG110" i="10"/>
  <c r="BF110" i="10"/>
  <c r="T110" i="10"/>
  <c r="R110" i="10"/>
  <c r="P110" i="10"/>
  <c r="BI109" i="10"/>
  <c r="BH109" i="10"/>
  <c r="BG109" i="10"/>
  <c r="BF109" i="10"/>
  <c r="T109" i="10"/>
  <c r="R109" i="10"/>
  <c r="P109" i="10"/>
  <c r="BI107" i="10"/>
  <c r="BH107" i="10"/>
  <c r="BG107" i="10"/>
  <c r="BF107" i="10"/>
  <c r="T107" i="10"/>
  <c r="R107" i="10"/>
  <c r="P107" i="10"/>
  <c r="BI106" i="10"/>
  <c r="BH106" i="10"/>
  <c r="BG106" i="10"/>
  <c r="BF106" i="10"/>
  <c r="T106" i="10"/>
  <c r="R106" i="10"/>
  <c r="P106" i="10"/>
  <c r="BI105" i="10"/>
  <c r="BH105" i="10"/>
  <c r="BG105" i="10"/>
  <c r="BF105" i="10"/>
  <c r="T105" i="10"/>
  <c r="R105" i="10"/>
  <c r="P105" i="10"/>
  <c r="BI104" i="10"/>
  <c r="BH104" i="10"/>
  <c r="BG104" i="10"/>
  <c r="BF104" i="10"/>
  <c r="T104" i="10"/>
  <c r="R104" i="10"/>
  <c r="P104" i="10"/>
  <c r="BI103" i="10"/>
  <c r="BH103" i="10"/>
  <c r="BG103" i="10"/>
  <c r="BF103" i="10"/>
  <c r="T103" i="10"/>
  <c r="R103" i="10"/>
  <c r="P103" i="10"/>
  <c r="BI102" i="10"/>
  <c r="BH102" i="10"/>
  <c r="BG102" i="10"/>
  <c r="BF102" i="10"/>
  <c r="T102" i="10"/>
  <c r="R102" i="10"/>
  <c r="P102" i="10"/>
  <c r="J96" i="10"/>
  <c r="J95" i="10"/>
  <c r="F95" i="10"/>
  <c r="F93" i="10"/>
  <c r="E91" i="10"/>
  <c r="J59" i="10"/>
  <c r="J58" i="10"/>
  <c r="F58" i="10"/>
  <c r="F56" i="10"/>
  <c r="E54" i="10"/>
  <c r="J20" i="10"/>
  <c r="E20" i="10"/>
  <c r="F96" i="10" s="1"/>
  <c r="J19" i="10"/>
  <c r="J14" i="10"/>
  <c r="J56" i="10"/>
  <c r="E7" i="10"/>
  <c r="E87" i="10"/>
  <c r="J39" i="9"/>
  <c r="J38" i="9"/>
  <c r="AY63" i="1"/>
  <c r="J37" i="9"/>
  <c r="AX63" i="1"/>
  <c r="BI240" i="9"/>
  <c r="BH240" i="9"/>
  <c r="BG240" i="9"/>
  <c r="BF240" i="9"/>
  <c r="T240" i="9"/>
  <c r="T239" i="9"/>
  <c r="R240" i="9"/>
  <c r="R239" i="9"/>
  <c r="P240" i="9"/>
  <c r="P239" i="9" s="1"/>
  <c r="BI238" i="9"/>
  <c r="BH238" i="9"/>
  <c r="BG238" i="9"/>
  <c r="BF238" i="9"/>
  <c r="T238" i="9"/>
  <c r="R238" i="9"/>
  <c r="P238" i="9"/>
  <c r="BI237" i="9"/>
  <c r="BH237" i="9"/>
  <c r="BG237" i="9"/>
  <c r="BF237" i="9"/>
  <c r="T237" i="9"/>
  <c r="R237" i="9"/>
  <c r="P237" i="9"/>
  <c r="BI236" i="9"/>
  <c r="BH236" i="9"/>
  <c r="BG236" i="9"/>
  <c r="BF236" i="9"/>
  <c r="T236" i="9"/>
  <c r="R236" i="9"/>
  <c r="P236" i="9"/>
  <c r="BI235" i="9"/>
  <c r="BH235" i="9"/>
  <c r="BG235" i="9"/>
  <c r="BF235" i="9"/>
  <c r="T235" i="9"/>
  <c r="R235" i="9"/>
  <c r="P235" i="9"/>
  <c r="BI234" i="9"/>
  <c r="BH234" i="9"/>
  <c r="BG234" i="9"/>
  <c r="BF234" i="9"/>
  <c r="T234" i="9"/>
  <c r="R234" i="9"/>
  <c r="P234" i="9"/>
  <c r="BI233" i="9"/>
  <c r="BH233" i="9"/>
  <c r="BG233" i="9"/>
  <c r="BF233" i="9"/>
  <c r="T233" i="9"/>
  <c r="R233" i="9"/>
  <c r="P233" i="9"/>
  <c r="BI232" i="9"/>
  <c r="BH232" i="9"/>
  <c r="BG232" i="9"/>
  <c r="BF232" i="9"/>
  <c r="T232" i="9"/>
  <c r="R232" i="9"/>
  <c r="P232" i="9"/>
  <c r="BI230" i="9"/>
  <c r="BH230" i="9"/>
  <c r="BG230" i="9"/>
  <c r="BF230" i="9"/>
  <c r="T230" i="9"/>
  <c r="R230" i="9"/>
  <c r="P230" i="9"/>
  <c r="BI229" i="9"/>
  <c r="BH229" i="9"/>
  <c r="BG229" i="9"/>
  <c r="BF229" i="9"/>
  <c r="T229" i="9"/>
  <c r="R229" i="9"/>
  <c r="P229" i="9"/>
  <c r="BI227" i="9"/>
  <c r="BH227" i="9"/>
  <c r="BG227" i="9"/>
  <c r="BF227" i="9"/>
  <c r="T227" i="9"/>
  <c r="T226" i="9" s="1"/>
  <c r="R227" i="9"/>
  <c r="R226" i="9"/>
  <c r="P227" i="9"/>
  <c r="P226" i="9"/>
  <c r="BI225" i="9"/>
  <c r="BH225" i="9"/>
  <c r="BG225" i="9"/>
  <c r="BF225" i="9"/>
  <c r="T225" i="9"/>
  <c r="R225" i="9"/>
  <c r="P225" i="9"/>
  <c r="BI224" i="9"/>
  <c r="BH224" i="9"/>
  <c r="BG224" i="9"/>
  <c r="BF224" i="9"/>
  <c r="T224" i="9"/>
  <c r="R224" i="9"/>
  <c r="P224" i="9"/>
  <c r="BI222" i="9"/>
  <c r="BH222" i="9"/>
  <c r="BG222" i="9"/>
  <c r="BF222" i="9"/>
  <c r="T222" i="9"/>
  <c r="R222" i="9"/>
  <c r="P222" i="9"/>
  <c r="BI221" i="9"/>
  <c r="BH221" i="9"/>
  <c r="BG221" i="9"/>
  <c r="BF221" i="9"/>
  <c r="T221" i="9"/>
  <c r="R221" i="9"/>
  <c r="P221" i="9"/>
  <c r="BI220" i="9"/>
  <c r="BH220" i="9"/>
  <c r="BG220" i="9"/>
  <c r="BF220" i="9"/>
  <c r="T220" i="9"/>
  <c r="R220" i="9"/>
  <c r="P220" i="9"/>
  <c r="BI219" i="9"/>
  <c r="BH219" i="9"/>
  <c r="BG219" i="9"/>
  <c r="BF219" i="9"/>
  <c r="T219" i="9"/>
  <c r="R219" i="9"/>
  <c r="P219" i="9"/>
  <c r="BI218" i="9"/>
  <c r="BH218" i="9"/>
  <c r="BG218" i="9"/>
  <c r="BF218" i="9"/>
  <c r="T218" i="9"/>
  <c r="R218" i="9"/>
  <c r="P218" i="9"/>
  <c r="BI217" i="9"/>
  <c r="BH217" i="9"/>
  <c r="BG217" i="9"/>
  <c r="BF217" i="9"/>
  <c r="T217" i="9"/>
  <c r="R217" i="9"/>
  <c r="P217" i="9"/>
  <c r="BI216" i="9"/>
  <c r="BH216" i="9"/>
  <c r="BG216" i="9"/>
  <c r="BF216" i="9"/>
  <c r="T216" i="9"/>
  <c r="R216" i="9"/>
  <c r="P216" i="9"/>
  <c r="BI215" i="9"/>
  <c r="BH215" i="9"/>
  <c r="BG215" i="9"/>
  <c r="BF215" i="9"/>
  <c r="T215" i="9"/>
  <c r="R215" i="9"/>
  <c r="P215" i="9"/>
  <c r="BI213" i="9"/>
  <c r="BH213" i="9"/>
  <c r="BG213" i="9"/>
  <c r="BF213" i="9"/>
  <c r="T213" i="9"/>
  <c r="R213" i="9"/>
  <c r="P213" i="9"/>
  <c r="BI212" i="9"/>
  <c r="BH212" i="9"/>
  <c r="BG212" i="9"/>
  <c r="BF212" i="9"/>
  <c r="T212" i="9"/>
  <c r="R212" i="9"/>
  <c r="P212" i="9"/>
  <c r="BI211" i="9"/>
  <c r="BH211" i="9"/>
  <c r="BG211" i="9"/>
  <c r="BF211" i="9"/>
  <c r="T211" i="9"/>
  <c r="R211" i="9"/>
  <c r="P211" i="9"/>
  <c r="BI210" i="9"/>
  <c r="BH210" i="9"/>
  <c r="BG210" i="9"/>
  <c r="BF210" i="9"/>
  <c r="T210" i="9"/>
  <c r="R210" i="9"/>
  <c r="P210" i="9"/>
  <c r="BI209" i="9"/>
  <c r="BH209" i="9"/>
  <c r="BG209" i="9"/>
  <c r="BF209" i="9"/>
  <c r="T209" i="9"/>
  <c r="R209" i="9"/>
  <c r="P209" i="9"/>
  <c r="BI208" i="9"/>
  <c r="BH208" i="9"/>
  <c r="BG208" i="9"/>
  <c r="BF208" i="9"/>
  <c r="T208" i="9"/>
  <c r="R208" i="9"/>
  <c r="P208" i="9"/>
  <c r="BI207" i="9"/>
  <c r="BH207" i="9"/>
  <c r="BG207" i="9"/>
  <c r="BF207" i="9"/>
  <c r="T207" i="9"/>
  <c r="R207" i="9"/>
  <c r="P207" i="9"/>
  <c r="BI206" i="9"/>
  <c r="BH206" i="9"/>
  <c r="BG206" i="9"/>
  <c r="BF206" i="9"/>
  <c r="T206" i="9"/>
  <c r="R206" i="9"/>
  <c r="P206" i="9"/>
  <c r="BI204" i="9"/>
  <c r="BH204" i="9"/>
  <c r="BG204" i="9"/>
  <c r="BF204" i="9"/>
  <c r="T204" i="9"/>
  <c r="R204" i="9"/>
  <c r="P204" i="9"/>
  <c r="BI203" i="9"/>
  <c r="BH203" i="9"/>
  <c r="BG203" i="9"/>
  <c r="BF203" i="9"/>
  <c r="T203" i="9"/>
  <c r="R203" i="9"/>
  <c r="P203" i="9"/>
  <c r="BI202" i="9"/>
  <c r="BH202" i="9"/>
  <c r="BG202" i="9"/>
  <c r="BF202" i="9"/>
  <c r="T202" i="9"/>
  <c r="R202" i="9"/>
  <c r="P202" i="9"/>
  <c r="BI201" i="9"/>
  <c r="BH201" i="9"/>
  <c r="BG201" i="9"/>
  <c r="BF201" i="9"/>
  <c r="T201" i="9"/>
  <c r="R201" i="9"/>
  <c r="P201" i="9"/>
  <c r="BI200" i="9"/>
  <c r="BH200" i="9"/>
  <c r="BG200" i="9"/>
  <c r="BF200" i="9"/>
  <c r="T200" i="9"/>
  <c r="R200" i="9"/>
  <c r="P200" i="9"/>
  <c r="BI199" i="9"/>
  <c r="BH199" i="9"/>
  <c r="BG199" i="9"/>
  <c r="BF199" i="9"/>
  <c r="T199" i="9"/>
  <c r="R199" i="9"/>
  <c r="P199" i="9"/>
  <c r="BI198" i="9"/>
  <c r="BH198" i="9"/>
  <c r="BG198" i="9"/>
  <c r="BF198" i="9"/>
  <c r="T198" i="9"/>
  <c r="R198" i="9"/>
  <c r="P198" i="9"/>
  <c r="BI197" i="9"/>
  <c r="BH197" i="9"/>
  <c r="BG197" i="9"/>
  <c r="BF197" i="9"/>
  <c r="T197" i="9"/>
  <c r="R197" i="9"/>
  <c r="P197" i="9"/>
  <c r="BI194" i="9"/>
  <c r="BH194" i="9"/>
  <c r="BG194" i="9"/>
  <c r="BF194" i="9"/>
  <c r="T194" i="9"/>
  <c r="R194" i="9"/>
  <c r="P194" i="9"/>
  <c r="BI193" i="9"/>
  <c r="BH193" i="9"/>
  <c r="BG193" i="9"/>
  <c r="BF193" i="9"/>
  <c r="T193" i="9"/>
  <c r="R193" i="9"/>
  <c r="P193" i="9"/>
  <c r="BI191" i="9"/>
  <c r="BH191" i="9"/>
  <c r="BG191" i="9"/>
  <c r="BF191" i="9"/>
  <c r="T191" i="9"/>
  <c r="R191" i="9"/>
  <c r="P191" i="9"/>
  <c r="BI189" i="9"/>
  <c r="BH189" i="9"/>
  <c r="BG189" i="9"/>
  <c r="BF189" i="9"/>
  <c r="T189" i="9"/>
  <c r="R189" i="9"/>
  <c r="P189" i="9"/>
  <c r="BI187" i="9"/>
  <c r="BH187" i="9"/>
  <c r="BG187" i="9"/>
  <c r="BF187" i="9"/>
  <c r="T187" i="9"/>
  <c r="R187" i="9"/>
  <c r="P187" i="9"/>
  <c r="BI185" i="9"/>
  <c r="BH185" i="9"/>
  <c r="BG185" i="9"/>
  <c r="BF185" i="9"/>
  <c r="T185" i="9"/>
  <c r="R185" i="9"/>
  <c r="P185" i="9"/>
  <c r="BI183" i="9"/>
  <c r="BH183" i="9"/>
  <c r="BG183" i="9"/>
  <c r="BF183" i="9"/>
  <c r="T183" i="9"/>
  <c r="R183" i="9"/>
  <c r="P183" i="9"/>
  <c r="BI181" i="9"/>
  <c r="BH181" i="9"/>
  <c r="BG181" i="9"/>
  <c r="BF181" i="9"/>
  <c r="T181" i="9"/>
  <c r="R181" i="9"/>
  <c r="P181" i="9"/>
  <c r="BI179" i="9"/>
  <c r="BH179" i="9"/>
  <c r="BG179" i="9"/>
  <c r="BF179" i="9"/>
  <c r="T179" i="9"/>
  <c r="R179" i="9"/>
  <c r="P179" i="9"/>
  <c r="BI177" i="9"/>
  <c r="BH177" i="9"/>
  <c r="BG177" i="9"/>
  <c r="BF177" i="9"/>
  <c r="T177" i="9"/>
  <c r="R177" i="9"/>
  <c r="P177" i="9"/>
  <c r="BI176" i="9"/>
  <c r="BH176" i="9"/>
  <c r="BG176" i="9"/>
  <c r="BF176" i="9"/>
  <c r="T176" i="9"/>
  <c r="R176" i="9"/>
  <c r="P176" i="9"/>
  <c r="BI175" i="9"/>
  <c r="BH175" i="9"/>
  <c r="BG175" i="9"/>
  <c r="BF175" i="9"/>
  <c r="T175" i="9"/>
  <c r="R175" i="9"/>
  <c r="P175" i="9"/>
  <c r="BI174" i="9"/>
  <c r="BH174" i="9"/>
  <c r="BG174" i="9"/>
  <c r="BF174" i="9"/>
  <c r="T174" i="9"/>
  <c r="R174" i="9"/>
  <c r="P174" i="9"/>
  <c r="BI172" i="9"/>
  <c r="BH172" i="9"/>
  <c r="BG172" i="9"/>
  <c r="BF172" i="9"/>
  <c r="T172" i="9"/>
  <c r="R172" i="9"/>
  <c r="P172" i="9"/>
  <c r="BI171" i="9"/>
  <c r="BH171" i="9"/>
  <c r="BG171" i="9"/>
  <c r="BF171" i="9"/>
  <c r="T171" i="9"/>
  <c r="R171" i="9"/>
  <c r="P171" i="9"/>
  <c r="BI170" i="9"/>
  <c r="BH170" i="9"/>
  <c r="BG170" i="9"/>
  <c r="BF170" i="9"/>
  <c r="T170" i="9"/>
  <c r="R170" i="9"/>
  <c r="P170" i="9"/>
  <c r="BI169" i="9"/>
  <c r="BH169" i="9"/>
  <c r="BG169" i="9"/>
  <c r="BF169" i="9"/>
  <c r="T169" i="9"/>
  <c r="R169" i="9"/>
  <c r="P169" i="9"/>
  <c r="BI168" i="9"/>
  <c r="BH168" i="9"/>
  <c r="BG168" i="9"/>
  <c r="BF168" i="9"/>
  <c r="T168" i="9"/>
  <c r="R168" i="9"/>
  <c r="P168" i="9"/>
  <c r="BI167" i="9"/>
  <c r="BH167" i="9"/>
  <c r="BG167" i="9"/>
  <c r="BF167" i="9"/>
  <c r="T167" i="9"/>
  <c r="R167" i="9"/>
  <c r="P167" i="9"/>
  <c r="BI166" i="9"/>
  <c r="BH166" i="9"/>
  <c r="BG166" i="9"/>
  <c r="BF166" i="9"/>
  <c r="T166" i="9"/>
  <c r="R166" i="9"/>
  <c r="P166" i="9"/>
  <c r="BI165" i="9"/>
  <c r="BH165" i="9"/>
  <c r="BG165" i="9"/>
  <c r="BF165" i="9"/>
  <c r="T165" i="9"/>
  <c r="R165" i="9"/>
  <c r="P165" i="9"/>
  <c r="BI164" i="9"/>
  <c r="BH164" i="9"/>
  <c r="BG164" i="9"/>
  <c r="BF164" i="9"/>
  <c r="T164" i="9"/>
  <c r="R164" i="9"/>
  <c r="P164" i="9"/>
  <c r="BI163" i="9"/>
  <c r="BH163" i="9"/>
  <c r="BG163" i="9"/>
  <c r="BF163" i="9"/>
  <c r="T163" i="9"/>
  <c r="R163" i="9"/>
  <c r="P163" i="9"/>
  <c r="BI162" i="9"/>
  <c r="BH162" i="9"/>
  <c r="BG162" i="9"/>
  <c r="BF162" i="9"/>
  <c r="T162" i="9"/>
  <c r="R162" i="9"/>
  <c r="P162" i="9"/>
  <c r="BI159" i="9"/>
  <c r="BH159" i="9"/>
  <c r="BG159" i="9"/>
  <c r="BF159" i="9"/>
  <c r="T159" i="9"/>
  <c r="R159" i="9"/>
  <c r="P159" i="9"/>
  <c r="BI158" i="9"/>
  <c r="BH158" i="9"/>
  <c r="BG158" i="9"/>
  <c r="BF158" i="9"/>
  <c r="T158" i="9"/>
  <c r="R158" i="9"/>
  <c r="P158" i="9"/>
  <c r="BI157" i="9"/>
  <c r="BH157" i="9"/>
  <c r="BG157" i="9"/>
  <c r="BF157" i="9"/>
  <c r="T157" i="9"/>
  <c r="R157" i="9"/>
  <c r="P157" i="9"/>
  <c r="BI156" i="9"/>
  <c r="BH156" i="9"/>
  <c r="BG156" i="9"/>
  <c r="BF156" i="9"/>
  <c r="T156" i="9"/>
  <c r="R156" i="9"/>
  <c r="P156" i="9"/>
  <c r="BI155" i="9"/>
  <c r="BH155" i="9"/>
  <c r="BG155" i="9"/>
  <c r="BF155" i="9"/>
  <c r="T155" i="9"/>
  <c r="R155" i="9"/>
  <c r="P155" i="9"/>
  <c r="BI154" i="9"/>
  <c r="BH154" i="9"/>
  <c r="BG154" i="9"/>
  <c r="BF154" i="9"/>
  <c r="T154" i="9"/>
  <c r="R154" i="9"/>
  <c r="P154" i="9"/>
  <c r="BI152" i="9"/>
  <c r="BH152" i="9"/>
  <c r="BG152" i="9"/>
  <c r="BF152" i="9"/>
  <c r="T152" i="9"/>
  <c r="R152" i="9"/>
  <c r="P152" i="9"/>
  <c r="BI151" i="9"/>
  <c r="BH151" i="9"/>
  <c r="BG151" i="9"/>
  <c r="BF151" i="9"/>
  <c r="T151" i="9"/>
  <c r="R151" i="9"/>
  <c r="P151" i="9"/>
  <c r="BI150" i="9"/>
  <c r="BH150" i="9"/>
  <c r="BG150" i="9"/>
  <c r="BF150" i="9"/>
  <c r="T150" i="9"/>
  <c r="R150" i="9"/>
  <c r="P150" i="9"/>
  <c r="BI148" i="9"/>
  <c r="BH148" i="9"/>
  <c r="BG148" i="9"/>
  <c r="BF148" i="9"/>
  <c r="T148" i="9"/>
  <c r="R148" i="9"/>
  <c r="P148" i="9"/>
  <c r="BI147" i="9"/>
  <c r="BH147" i="9"/>
  <c r="BG147" i="9"/>
  <c r="BF147" i="9"/>
  <c r="T147" i="9"/>
  <c r="R147" i="9"/>
  <c r="P147" i="9"/>
  <c r="BI146" i="9"/>
  <c r="BH146" i="9"/>
  <c r="BG146" i="9"/>
  <c r="BF146" i="9"/>
  <c r="T146" i="9"/>
  <c r="R146" i="9"/>
  <c r="P146" i="9"/>
  <c r="BI145" i="9"/>
  <c r="BH145" i="9"/>
  <c r="BG145" i="9"/>
  <c r="BF145" i="9"/>
  <c r="T145" i="9"/>
  <c r="R145" i="9"/>
  <c r="P145" i="9"/>
  <c r="BI144" i="9"/>
  <c r="BH144" i="9"/>
  <c r="BG144" i="9"/>
  <c r="BF144" i="9"/>
  <c r="T144" i="9"/>
  <c r="R144" i="9"/>
  <c r="P144" i="9"/>
  <c r="BI143" i="9"/>
  <c r="BH143" i="9"/>
  <c r="BG143" i="9"/>
  <c r="BF143" i="9"/>
  <c r="T143" i="9"/>
  <c r="R143" i="9"/>
  <c r="P143" i="9"/>
  <c r="BI142" i="9"/>
  <c r="BH142" i="9"/>
  <c r="BG142" i="9"/>
  <c r="BF142" i="9"/>
  <c r="T142" i="9"/>
  <c r="R142" i="9"/>
  <c r="P142" i="9"/>
  <c r="BI141" i="9"/>
  <c r="BH141" i="9"/>
  <c r="BG141" i="9"/>
  <c r="BF141" i="9"/>
  <c r="T141" i="9"/>
  <c r="R141" i="9"/>
  <c r="P141" i="9"/>
  <c r="BI140" i="9"/>
  <c r="BH140" i="9"/>
  <c r="BG140" i="9"/>
  <c r="BF140" i="9"/>
  <c r="T140" i="9"/>
  <c r="R140" i="9"/>
  <c r="P140" i="9"/>
  <c r="BI139" i="9"/>
  <c r="BH139" i="9"/>
  <c r="BG139" i="9"/>
  <c r="BF139" i="9"/>
  <c r="T139" i="9"/>
  <c r="R139" i="9"/>
  <c r="P139" i="9"/>
  <c r="BI137" i="9"/>
  <c r="BH137" i="9"/>
  <c r="BG137" i="9"/>
  <c r="BF137" i="9"/>
  <c r="T137" i="9"/>
  <c r="R137" i="9"/>
  <c r="P137" i="9"/>
  <c r="BI136" i="9"/>
  <c r="BH136" i="9"/>
  <c r="BG136" i="9"/>
  <c r="BF136" i="9"/>
  <c r="T136" i="9"/>
  <c r="R136" i="9"/>
  <c r="P136" i="9"/>
  <c r="BI135" i="9"/>
  <c r="BH135" i="9"/>
  <c r="BG135" i="9"/>
  <c r="BF135" i="9"/>
  <c r="T135" i="9"/>
  <c r="R135" i="9"/>
  <c r="P135" i="9"/>
  <c r="BI134" i="9"/>
  <c r="BH134" i="9"/>
  <c r="BG134" i="9"/>
  <c r="BF134" i="9"/>
  <c r="T134" i="9"/>
  <c r="R134" i="9"/>
  <c r="P134" i="9"/>
  <c r="BI133" i="9"/>
  <c r="BH133" i="9"/>
  <c r="BG133" i="9"/>
  <c r="BF133" i="9"/>
  <c r="T133" i="9"/>
  <c r="R133" i="9"/>
  <c r="P133" i="9"/>
  <c r="BI132" i="9"/>
  <c r="BH132" i="9"/>
  <c r="BG132" i="9"/>
  <c r="BF132" i="9"/>
  <c r="T132" i="9"/>
  <c r="R132" i="9"/>
  <c r="P132" i="9"/>
  <c r="BI130" i="9"/>
  <c r="BH130" i="9"/>
  <c r="BG130" i="9"/>
  <c r="BF130" i="9"/>
  <c r="T130" i="9"/>
  <c r="R130" i="9"/>
  <c r="P130" i="9"/>
  <c r="BI129" i="9"/>
  <c r="BH129" i="9"/>
  <c r="BG129" i="9"/>
  <c r="BF129" i="9"/>
  <c r="T129" i="9"/>
  <c r="R129" i="9"/>
  <c r="P129" i="9"/>
  <c r="BI128" i="9"/>
  <c r="BH128" i="9"/>
  <c r="BG128" i="9"/>
  <c r="BF128" i="9"/>
  <c r="T128" i="9"/>
  <c r="R128" i="9"/>
  <c r="P128" i="9"/>
  <c r="BI127" i="9"/>
  <c r="BH127" i="9"/>
  <c r="BG127" i="9"/>
  <c r="BF127" i="9"/>
  <c r="T127" i="9"/>
  <c r="R127" i="9"/>
  <c r="P127" i="9"/>
  <c r="BI126" i="9"/>
  <c r="BH126" i="9"/>
  <c r="BG126" i="9"/>
  <c r="BF126" i="9"/>
  <c r="T126" i="9"/>
  <c r="R126" i="9"/>
  <c r="P126" i="9"/>
  <c r="BI125" i="9"/>
  <c r="BH125" i="9"/>
  <c r="BG125" i="9"/>
  <c r="BF125" i="9"/>
  <c r="T125" i="9"/>
  <c r="R125" i="9"/>
  <c r="P125" i="9"/>
  <c r="BI124" i="9"/>
  <c r="BH124" i="9"/>
  <c r="BG124" i="9"/>
  <c r="BF124" i="9"/>
  <c r="T124" i="9"/>
  <c r="R124" i="9"/>
  <c r="P124" i="9"/>
  <c r="BI123" i="9"/>
  <c r="BH123" i="9"/>
  <c r="BG123" i="9"/>
  <c r="BF123" i="9"/>
  <c r="T123" i="9"/>
  <c r="R123" i="9"/>
  <c r="P123" i="9"/>
  <c r="BI122" i="9"/>
  <c r="BH122" i="9"/>
  <c r="BG122" i="9"/>
  <c r="BF122" i="9"/>
  <c r="T122" i="9"/>
  <c r="R122" i="9"/>
  <c r="P122" i="9"/>
  <c r="BI121" i="9"/>
  <c r="BH121" i="9"/>
  <c r="BG121" i="9"/>
  <c r="BF121" i="9"/>
  <c r="T121" i="9"/>
  <c r="R121" i="9"/>
  <c r="P121" i="9"/>
  <c r="BI120" i="9"/>
  <c r="BH120" i="9"/>
  <c r="BG120" i="9"/>
  <c r="BF120" i="9"/>
  <c r="T120" i="9"/>
  <c r="R120" i="9"/>
  <c r="P120" i="9"/>
  <c r="BI119" i="9"/>
  <c r="BH119" i="9"/>
  <c r="BG119" i="9"/>
  <c r="BF119" i="9"/>
  <c r="T119" i="9"/>
  <c r="R119" i="9"/>
  <c r="P119" i="9"/>
  <c r="BI118" i="9"/>
  <c r="BH118" i="9"/>
  <c r="BG118" i="9"/>
  <c r="BF118" i="9"/>
  <c r="T118" i="9"/>
  <c r="R118" i="9"/>
  <c r="P118" i="9"/>
  <c r="BI117" i="9"/>
  <c r="BH117" i="9"/>
  <c r="BG117" i="9"/>
  <c r="BF117" i="9"/>
  <c r="T117" i="9"/>
  <c r="R117" i="9"/>
  <c r="P117" i="9"/>
  <c r="BI116" i="9"/>
  <c r="BH116" i="9"/>
  <c r="BG116" i="9"/>
  <c r="BF116" i="9"/>
  <c r="T116" i="9"/>
  <c r="R116" i="9"/>
  <c r="P116" i="9"/>
  <c r="BI115" i="9"/>
  <c r="BH115" i="9"/>
  <c r="BG115" i="9"/>
  <c r="BF115" i="9"/>
  <c r="T115" i="9"/>
  <c r="R115" i="9"/>
  <c r="P115" i="9"/>
  <c r="BI114" i="9"/>
  <c r="BH114" i="9"/>
  <c r="BG114" i="9"/>
  <c r="BF114" i="9"/>
  <c r="T114" i="9"/>
  <c r="R114" i="9"/>
  <c r="P114" i="9"/>
  <c r="BI113" i="9"/>
  <c r="BH113" i="9"/>
  <c r="BG113" i="9"/>
  <c r="BF113" i="9"/>
  <c r="T113" i="9"/>
  <c r="R113" i="9"/>
  <c r="P113" i="9"/>
  <c r="BI112" i="9"/>
  <c r="BH112" i="9"/>
  <c r="BG112" i="9"/>
  <c r="BF112" i="9"/>
  <c r="T112" i="9"/>
  <c r="R112" i="9"/>
  <c r="P112" i="9"/>
  <c r="BI111" i="9"/>
  <c r="BH111" i="9"/>
  <c r="BG111" i="9"/>
  <c r="BF111" i="9"/>
  <c r="T111" i="9"/>
  <c r="R111" i="9"/>
  <c r="P111" i="9"/>
  <c r="BI110" i="9"/>
  <c r="BH110" i="9"/>
  <c r="BG110" i="9"/>
  <c r="BF110" i="9"/>
  <c r="T110" i="9"/>
  <c r="R110" i="9"/>
  <c r="P110" i="9"/>
  <c r="BI109" i="9"/>
  <c r="BH109" i="9"/>
  <c r="BG109" i="9"/>
  <c r="BF109" i="9"/>
  <c r="T109" i="9"/>
  <c r="R109" i="9"/>
  <c r="P109" i="9"/>
  <c r="BI108" i="9"/>
  <c r="BH108" i="9"/>
  <c r="BG108" i="9"/>
  <c r="BF108" i="9"/>
  <c r="T108" i="9"/>
  <c r="R108" i="9"/>
  <c r="P108" i="9"/>
  <c r="BI107" i="9"/>
  <c r="BH107" i="9"/>
  <c r="BG107" i="9"/>
  <c r="BF107" i="9"/>
  <c r="T107" i="9"/>
  <c r="R107" i="9"/>
  <c r="P107" i="9"/>
  <c r="J100" i="9"/>
  <c r="F100" i="9"/>
  <c r="F98" i="9"/>
  <c r="E96" i="9"/>
  <c r="J58" i="9"/>
  <c r="F58" i="9"/>
  <c r="F56" i="9"/>
  <c r="E54" i="9"/>
  <c r="J26" i="9"/>
  <c r="E26" i="9"/>
  <c r="J59" i="9"/>
  <c r="J25" i="9"/>
  <c r="J20" i="9"/>
  <c r="E20" i="9"/>
  <c r="F101" i="9" s="1"/>
  <c r="J19" i="9"/>
  <c r="J14" i="9"/>
  <c r="J98" i="9" s="1"/>
  <c r="E7" i="9"/>
  <c r="E50" i="9" s="1"/>
  <c r="J39" i="8"/>
  <c r="J38" i="8"/>
  <c r="AY62" i="1"/>
  <c r="J37" i="8"/>
  <c r="AX62" i="1"/>
  <c r="BI377" i="8"/>
  <c r="BH377" i="8"/>
  <c r="BG377" i="8"/>
  <c r="BF377" i="8"/>
  <c r="T377" i="8"/>
  <c r="R377" i="8"/>
  <c r="P377" i="8"/>
  <c r="BI376" i="8"/>
  <c r="BH376" i="8"/>
  <c r="BG376" i="8"/>
  <c r="BF376" i="8"/>
  <c r="T376" i="8"/>
  <c r="R376" i="8"/>
  <c r="P376" i="8"/>
  <c r="BI375" i="8"/>
  <c r="BH375" i="8"/>
  <c r="BG375" i="8"/>
  <c r="BF375" i="8"/>
  <c r="T375" i="8"/>
  <c r="R375" i="8"/>
  <c r="P375" i="8"/>
  <c r="BI374" i="8"/>
  <c r="BH374" i="8"/>
  <c r="BG374" i="8"/>
  <c r="BF374" i="8"/>
  <c r="T374" i="8"/>
  <c r="R374" i="8"/>
  <c r="P374" i="8"/>
  <c r="BI373" i="8"/>
  <c r="BH373" i="8"/>
  <c r="BG373" i="8"/>
  <c r="BF373" i="8"/>
  <c r="T373" i="8"/>
  <c r="R373" i="8"/>
  <c r="P373" i="8"/>
  <c r="BI372" i="8"/>
  <c r="BH372" i="8"/>
  <c r="BG372" i="8"/>
  <c r="BF372" i="8"/>
  <c r="T372" i="8"/>
  <c r="R372" i="8"/>
  <c r="P372" i="8"/>
  <c r="BI370" i="8"/>
  <c r="BH370" i="8"/>
  <c r="BG370" i="8"/>
  <c r="BF370" i="8"/>
  <c r="T370" i="8"/>
  <c r="R370" i="8"/>
  <c r="P370" i="8"/>
  <c r="BI369" i="8"/>
  <c r="BH369" i="8"/>
  <c r="BG369" i="8"/>
  <c r="BF369" i="8"/>
  <c r="T369" i="8"/>
  <c r="R369" i="8"/>
  <c r="P369" i="8"/>
  <c r="BI366" i="8"/>
  <c r="BH366" i="8"/>
  <c r="BG366" i="8"/>
  <c r="BF366" i="8"/>
  <c r="T366" i="8"/>
  <c r="R366" i="8"/>
  <c r="P366" i="8"/>
  <c r="BI364" i="8"/>
  <c r="BH364" i="8"/>
  <c r="BG364" i="8"/>
  <c r="BF364" i="8"/>
  <c r="T364" i="8"/>
  <c r="R364" i="8"/>
  <c r="P364" i="8"/>
  <c r="BI362" i="8"/>
  <c r="BH362" i="8"/>
  <c r="BG362" i="8"/>
  <c r="BF362" i="8"/>
  <c r="T362" i="8"/>
  <c r="R362" i="8"/>
  <c r="P362" i="8"/>
  <c r="BI360" i="8"/>
  <c r="BH360" i="8"/>
  <c r="BG360" i="8"/>
  <c r="BF360" i="8"/>
  <c r="T360" i="8"/>
  <c r="R360" i="8"/>
  <c r="P360" i="8"/>
  <c r="BI359" i="8"/>
  <c r="BH359" i="8"/>
  <c r="BG359" i="8"/>
  <c r="BF359" i="8"/>
  <c r="T359" i="8"/>
  <c r="R359" i="8"/>
  <c r="P359" i="8"/>
  <c r="BI356" i="8"/>
  <c r="BH356" i="8"/>
  <c r="BG356" i="8"/>
  <c r="BF356" i="8"/>
  <c r="T356" i="8"/>
  <c r="R356" i="8"/>
  <c r="P356" i="8"/>
  <c r="BI354" i="8"/>
  <c r="BH354" i="8"/>
  <c r="BG354" i="8"/>
  <c r="BF354" i="8"/>
  <c r="T354" i="8"/>
  <c r="R354" i="8"/>
  <c r="P354" i="8"/>
  <c r="BI352" i="8"/>
  <c r="BH352" i="8"/>
  <c r="BG352" i="8"/>
  <c r="BF352" i="8"/>
  <c r="T352" i="8"/>
  <c r="R352" i="8"/>
  <c r="P352" i="8"/>
  <c r="BI351" i="8"/>
  <c r="BH351" i="8"/>
  <c r="BG351" i="8"/>
  <c r="BF351" i="8"/>
  <c r="T351" i="8"/>
  <c r="R351" i="8"/>
  <c r="P351" i="8"/>
  <c r="BI348" i="8"/>
  <c r="BH348" i="8"/>
  <c r="BG348" i="8"/>
  <c r="BF348" i="8"/>
  <c r="T348" i="8"/>
  <c r="R348" i="8"/>
  <c r="P348" i="8"/>
  <c r="BI346" i="8"/>
  <c r="BH346" i="8"/>
  <c r="BG346" i="8"/>
  <c r="BF346" i="8"/>
  <c r="T346" i="8"/>
  <c r="R346" i="8"/>
  <c r="P346" i="8"/>
  <c r="BI344" i="8"/>
  <c r="BH344" i="8"/>
  <c r="BG344" i="8"/>
  <c r="BF344" i="8"/>
  <c r="T344" i="8"/>
  <c r="R344" i="8"/>
  <c r="P344" i="8"/>
  <c r="BI342" i="8"/>
  <c r="BH342" i="8"/>
  <c r="BG342" i="8"/>
  <c r="BF342" i="8"/>
  <c r="T342" i="8"/>
  <c r="R342" i="8"/>
  <c r="P342" i="8"/>
  <c r="BI340" i="8"/>
  <c r="BH340" i="8"/>
  <c r="BG340" i="8"/>
  <c r="BF340" i="8"/>
  <c r="T340" i="8"/>
  <c r="R340" i="8"/>
  <c r="P340" i="8"/>
  <c r="BI338" i="8"/>
  <c r="BH338" i="8"/>
  <c r="BG338" i="8"/>
  <c r="BF338" i="8"/>
  <c r="T338" i="8"/>
  <c r="R338" i="8"/>
  <c r="P338" i="8"/>
  <c r="BI336" i="8"/>
  <c r="BH336" i="8"/>
  <c r="BG336" i="8"/>
  <c r="BF336" i="8"/>
  <c r="T336" i="8"/>
  <c r="R336" i="8"/>
  <c r="P336" i="8"/>
  <c r="BI335" i="8"/>
  <c r="BH335" i="8"/>
  <c r="BG335" i="8"/>
  <c r="BF335" i="8"/>
  <c r="T335" i="8"/>
  <c r="R335" i="8"/>
  <c r="P335" i="8"/>
  <c r="BI332" i="8"/>
  <c r="BH332" i="8"/>
  <c r="BG332" i="8"/>
  <c r="BF332" i="8"/>
  <c r="T332" i="8"/>
  <c r="R332" i="8"/>
  <c r="P332" i="8"/>
  <c r="BI330" i="8"/>
  <c r="BH330" i="8"/>
  <c r="BG330" i="8"/>
  <c r="BF330" i="8"/>
  <c r="T330" i="8"/>
  <c r="R330" i="8"/>
  <c r="P330" i="8"/>
  <c r="BI328" i="8"/>
  <c r="BH328" i="8"/>
  <c r="BG328" i="8"/>
  <c r="BF328" i="8"/>
  <c r="T328" i="8"/>
  <c r="R328" i="8"/>
  <c r="P328" i="8"/>
  <c r="BI326" i="8"/>
  <c r="BH326" i="8"/>
  <c r="BG326" i="8"/>
  <c r="BF326" i="8"/>
  <c r="T326" i="8"/>
  <c r="R326" i="8"/>
  <c r="P326" i="8"/>
  <c r="BI324" i="8"/>
  <c r="BH324" i="8"/>
  <c r="BG324" i="8"/>
  <c r="BF324" i="8"/>
  <c r="T324" i="8"/>
  <c r="R324" i="8"/>
  <c r="P324" i="8"/>
  <c r="BI322" i="8"/>
  <c r="BH322" i="8"/>
  <c r="BG322" i="8"/>
  <c r="BF322" i="8"/>
  <c r="T322" i="8"/>
  <c r="R322" i="8"/>
  <c r="P322" i="8"/>
  <c r="BI321" i="8"/>
  <c r="BH321" i="8"/>
  <c r="BG321" i="8"/>
  <c r="BF321" i="8"/>
  <c r="T321" i="8"/>
  <c r="R321" i="8"/>
  <c r="P321" i="8"/>
  <c r="BI318" i="8"/>
  <c r="BH318" i="8"/>
  <c r="BG318" i="8"/>
  <c r="BF318" i="8"/>
  <c r="T318" i="8"/>
  <c r="R318" i="8"/>
  <c r="P318" i="8"/>
  <c r="BI316" i="8"/>
  <c r="BH316" i="8"/>
  <c r="BG316" i="8"/>
  <c r="BF316" i="8"/>
  <c r="T316" i="8"/>
  <c r="R316" i="8"/>
  <c r="P316" i="8"/>
  <c r="BI314" i="8"/>
  <c r="BH314" i="8"/>
  <c r="BG314" i="8"/>
  <c r="BF314" i="8"/>
  <c r="T314" i="8"/>
  <c r="R314" i="8"/>
  <c r="P314" i="8"/>
  <c r="BI312" i="8"/>
  <c r="BH312" i="8"/>
  <c r="BG312" i="8"/>
  <c r="BF312" i="8"/>
  <c r="T312" i="8"/>
  <c r="R312" i="8"/>
  <c r="P312" i="8"/>
  <c r="BI310" i="8"/>
  <c r="BH310" i="8"/>
  <c r="BG310" i="8"/>
  <c r="BF310" i="8"/>
  <c r="T310" i="8"/>
  <c r="R310" i="8"/>
  <c r="P310" i="8"/>
  <c r="BI309" i="8"/>
  <c r="BH309" i="8"/>
  <c r="BG309" i="8"/>
  <c r="BF309" i="8"/>
  <c r="T309" i="8"/>
  <c r="R309" i="8"/>
  <c r="P309" i="8"/>
  <c r="BI306" i="8"/>
  <c r="BH306" i="8"/>
  <c r="BG306" i="8"/>
  <c r="BF306" i="8"/>
  <c r="T306" i="8"/>
  <c r="R306" i="8"/>
  <c r="P306" i="8"/>
  <c r="BI304" i="8"/>
  <c r="BH304" i="8"/>
  <c r="BG304" i="8"/>
  <c r="BF304" i="8"/>
  <c r="T304" i="8"/>
  <c r="R304" i="8"/>
  <c r="P304" i="8"/>
  <c r="BI302" i="8"/>
  <c r="BH302" i="8"/>
  <c r="BG302" i="8"/>
  <c r="BF302" i="8"/>
  <c r="T302" i="8"/>
  <c r="R302" i="8"/>
  <c r="P302" i="8"/>
  <c r="BI300" i="8"/>
  <c r="BH300" i="8"/>
  <c r="BG300" i="8"/>
  <c r="BF300" i="8"/>
  <c r="T300" i="8"/>
  <c r="R300" i="8"/>
  <c r="P300" i="8"/>
  <c r="BI298" i="8"/>
  <c r="BH298" i="8"/>
  <c r="BG298" i="8"/>
  <c r="BF298" i="8"/>
  <c r="T298" i="8"/>
  <c r="R298" i="8"/>
  <c r="P298" i="8"/>
  <c r="BI296" i="8"/>
  <c r="BH296" i="8"/>
  <c r="BG296" i="8"/>
  <c r="BF296" i="8"/>
  <c r="T296" i="8"/>
  <c r="T295" i="8" s="1"/>
  <c r="R296" i="8"/>
  <c r="R295" i="8" s="1"/>
  <c r="P296" i="8"/>
  <c r="P295" i="8"/>
  <c r="BI293" i="8"/>
  <c r="BH293" i="8"/>
  <c r="BG293" i="8"/>
  <c r="BF293" i="8"/>
  <c r="T293" i="8"/>
  <c r="R293" i="8"/>
  <c r="P293" i="8"/>
  <c r="BI291" i="8"/>
  <c r="BH291" i="8"/>
  <c r="BG291" i="8"/>
  <c r="BF291" i="8"/>
  <c r="T291" i="8"/>
  <c r="R291" i="8"/>
  <c r="P291" i="8"/>
  <c r="BI289" i="8"/>
  <c r="BH289" i="8"/>
  <c r="BG289" i="8"/>
  <c r="BF289" i="8"/>
  <c r="T289" i="8"/>
  <c r="R289" i="8"/>
  <c r="R288" i="8" s="1"/>
  <c r="P289" i="8"/>
  <c r="P288" i="8"/>
  <c r="BI287" i="8"/>
  <c r="BH287" i="8"/>
  <c r="BG287" i="8"/>
  <c r="BF287" i="8"/>
  <c r="T287" i="8"/>
  <c r="T286" i="8" s="1"/>
  <c r="R287" i="8"/>
  <c r="R286" i="8"/>
  <c r="P287" i="8"/>
  <c r="P286" i="8" s="1"/>
  <c r="BI284" i="8"/>
  <c r="BH284" i="8"/>
  <c r="BG284" i="8"/>
  <c r="BF284" i="8"/>
  <c r="T284" i="8"/>
  <c r="R284" i="8"/>
  <c r="P284" i="8"/>
  <c r="BI282" i="8"/>
  <c r="BH282" i="8"/>
  <c r="BG282" i="8"/>
  <c r="BF282" i="8"/>
  <c r="T282" i="8"/>
  <c r="R282" i="8"/>
  <c r="P282" i="8"/>
  <c r="BI280" i="8"/>
  <c r="BH280" i="8"/>
  <c r="BG280" i="8"/>
  <c r="BF280" i="8"/>
  <c r="T280" i="8"/>
  <c r="R280" i="8"/>
  <c r="R279" i="8"/>
  <c r="P280" i="8"/>
  <c r="P279" i="8" s="1"/>
  <c r="BI278" i="8"/>
  <c r="BH278" i="8"/>
  <c r="BG278" i="8"/>
  <c r="BF278" i="8"/>
  <c r="T278" i="8"/>
  <c r="R278" i="8"/>
  <c r="P278" i="8"/>
  <c r="BI277" i="8"/>
  <c r="BH277" i="8"/>
  <c r="BG277" i="8"/>
  <c r="BF277" i="8"/>
  <c r="T277" i="8"/>
  <c r="R277" i="8"/>
  <c r="P277" i="8"/>
  <c r="BI274" i="8"/>
  <c r="BH274" i="8"/>
  <c r="BG274" i="8"/>
  <c r="BF274" i="8"/>
  <c r="T274" i="8"/>
  <c r="R274" i="8"/>
  <c r="P274" i="8"/>
  <c r="BI272" i="8"/>
  <c r="BH272" i="8"/>
  <c r="BG272" i="8"/>
  <c r="BF272" i="8"/>
  <c r="T272" i="8"/>
  <c r="R272" i="8"/>
  <c r="P272" i="8"/>
  <c r="BI270" i="8"/>
  <c r="BH270" i="8"/>
  <c r="BG270" i="8"/>
  <c r="BF270" i="8"/>
  <c r="T270" i="8"/>
  <c r="R270" i="8"/>
  <c r="P270" i="8"/>
  <c r="BI268" i="8"/>
  <c r="BH268" i="8"/>
  <c r="BG268" i="8"/>
  <c r="BF268" i="8"/>
  <c r="T268" i="8"/>
  <c r="R268" i="8"/>
  <c r="P268" i="8"/>
  <c r="BI266" i="8"/>
  <c r="BH266" i="8"/>
  <c r="BG266" i="8"/>
  <c r="BF266" i="8"/>
  <c r="T266" i="8"/>
  <c r="R266" i="8"/>
  <c r="P266" i="8"/>
  <c r="BI264" i="8"/>
  <c r="BH264" i="8"/>
  <c r="BG264" i="8"/>
  <c r="BF264" i="8"/>
  <c r="T264" i="8"/>
  <c r="R264" i="8"/>
  <c r="P264" i="8"/>
  <c r="BI263" i="8"/>
  <c r="BH263" i="8"/>
  <c r="BG263" i="8"/>
  <c r="BF263" i="8"/>
  <c r="T263" i="8"/>
  <c r="R263" i="8"/>
  <c r="P263" i="8"/>
  <c r="BI260" i="8"/>
  <c r="BH260" i="8"/>
  <c r="BG260" i="8"/>
  <c r="BF260" i="8"/>
  <c r="T260" i="8"/>
  <c r="R260" i="8"/>
  <c r="P260" i="8"/>
  <c r="BI258" i="8"/>
  <c r="BH258" i="8"/>
  <c r="BG258" i="8"/>
  <c r="BF258" i="8"/>
  <c r="T258" i="8"/>
  <c r="R258" i="8"/>
  <c r="P258" i="8"/>
  <c r="BI256" i="8"/>
  <c r="BH256" i="8"/>
  <c r="BG256" i="8"/>
  <c r="BF256" i="8"/>
  <c r="T256" i="8"/>
  <c r="R256" i="8"/>
  <c r="P256" i="8"/>
  <c r="BI254" i="8"/>
  <c r="BH254" i="8"/>
  <c r="BG254" i="8"/>
  <c r="BF254" i="8"/>
  <c r="T254" i="8"/>
  <c r="R254" i="8"/>
  <c r="P254" i="8"/>
  <c r="BI253" i="8"/>
  <c r="BH253" i="8"/>
  <c r="BG253" i="8"/>
  <c r="BF253" i="8"/>
  <c r="T253" i="8"/>
  <c r="R253" i="8"/>
  <c r="P253" i="8"/>
  <c r="BI250" i="8"/>
  <c r="BH250" i="8"/>
  <c r="BG250" i="8"/>
  <c r="BF250" i="8"/>
  <c r="T250" i="8"/>
  <c r="R250" i="8"/>
  <c r="P250" i="8"/>
  <c r="BI248" i="8"/>
  <c r="BH248" i="8"/>
  <c r="BG248" i="8"/>
  <c r="BF248" i="8"/>
  <c r="T248" i="8"/>
  <c r="R248" i="8"/>
  <c r="P248" i="8"/>
  <c r="BI246" i="8"/>
  <c r="BH246" i="8"/>
  <c r="BG246" i="8"/>
  <c r="BF246" i="8"/>
  <c r="T246" i="8"/>
  <c r="R246" i="8"/>
  <c r="P246" i="8"/>
  <c r="BI244" i="8"/>
  <c r="BH244" i="8"/>
  <c r="BG244" i="8"/>
  <c r="BF244" i="8"/>
  <c r="T244" i="8"/>
  <c r="R244" i="8"/>
  <c r="P244" i="8"/>
  <c r="BI243" i="8"/>
  <c r="BH243" i="8"/>
  <c r="BG243" i="8"/>
  <c r="BF243" i="8"/>
  <c r="T243" i="8"/>
  <c r="R243" i="8"/>
  <c r="P243" i="8"/>
  <c r="BI240" i="8"/>
  <c r="BH240" i="8"/>
  <c r="BG240" i="8"/>
  <c r="BF240" i="8"/>
  <c r="T240" i="8"/>
  <c r="R240" i="8"/>
  <c r="P240" i="8"/>
  <c r="BI238" i="8"/>
  <c r="BH238" i="8"/>
  <c r="BG238" i="8"/>
  <c r="BF238" i="8"/>
  <c r="T238" i="8"/>
  <c r="R238" i="8"/>
  <c r="P238" i="8"/>
  <c r="BI236" i="8"/>
  <c r="BH236" i="8"/>
  <c r="BG236" i="8"/>
  <c r="BF236" i="8"/>
  <c r="T236" i="8"/>
  <c r="R236" i="8"/>
  <c r="P236" i="8"/>
  <c r="BI234" i="8"/>
  <c r="BH234" i="8"/>
  <c r="BG234" i="8"/>
  <c r="BF234" i="8"/>
  <c r="T234" i="8"/>
  <c r="R234" i="8"/>
  <c r="P234" i="8"/>
  <c r="BI232" i="8"/>
  <c r="BH232" i="8"/>
  <c r="BG232" i="8"/>
  <c r="BF232" i="8"/>
  <c r="T232" i="8"/>
  <c r="R232" i="8"/>
  <c r="P232" i="8"/>
  <c r="BI230" i="8"/>
  <c r="BH230" i="8"/>
  <c r="BG230" i="8"/>
  <c r="BF230" i="8"/>
  <c r="T230" i="8"/>
  <c r="R230" i="8"/>
  <c r="P230" i="8"/>
  <c r="BI228" i="8"/>
  <c r="BH228" i="8"/>
  <c r="BG228" i="8"/>
  <c r="BF228" i="8"/>
  <c r="T228" i="8"/>
  <c r="R228" i="8"/>
  <c r="P228" i="8"/>
  <c r="BI226" i="8"/>
  <c r="BH226" i="8"/>
  <c r="BG226" i="8"/>
  <c r="BF226" i="8"/>
  <c r="T226" i="8"/>
  <c r="R226" i="8"/>
  <c r="P226" i="8"/>
  <c r="BI224" i="8"/>
  <c r="BH224" i="8"/>
  <c r="BG224" i="8"/>
  <c r="BF224" i="8"/>
  <c r="T224" i="8"/>
  <c r="R224" i="8"/>
  <c r="P224" i="8"/>
  <c r="BI222" i="8"/>
  <c r="BH222" i="8"/>
  <c r="BG222" i="8"/>
  <c r="BF222" i="8"/>
  <c r="T222" i="8"/>
  <c r="R222" i="8"/>
  <c r="P222" i="8"/>
  <c r="BI220" i="8"/>
  <c r="BH220" i="8"/>
  <c r="BG220" i="8"/>
  <c r="BF220" i="8"/>
  <c r="T220" i="8"/>
  <c r="R220" i="8"/>
  <c r="P220" i="8"/>
  <c r="BI218" i="8"/>
  <c r="BH218" i="8"/>
  <c r="BG218" i="8"/>
  <c r="BF218" i="8"/>
  <c r="T218" i="8"/>
  <c r="R218" i="8"/>
  <c r="P218" i="8"/>
  <c r="BI216" i="8"/>
  <c r="BH216" i="8"/>
  <c r="BG216" i="8"/>
  <c r="BF216" i="8"/>
  <c r="T216" i="8"/>
  <c r="R216" i="8"/>
  <c r="P216" i="8"/>
  <c r="BI214" i="8"/>
  <c r="BH214" i="8"/>
  <c r="BG214" i="8"/>
  <c r="BF214" i="8"/>
  <c r="T214" i="8"/>
  <c r="R214" i="8"/>
  <c r="P214" i="8"/>
  <c r="BI213" i="8"/>
  <c r="BH213" i="8"/>
  <c r="BG213" i="8"/>
  <c r="BF213" i="8"/>
  <c r="T213" i="8"/>
  <c r="R213" i="8"/>
  <c r="P213" i="8"/>
  <c r="BI210" i="8"/>
  <c r="BH210" i="8"/>
  <c r="BG210" i="8"/>
  <c r="BF210" i="8"/>
  <c r="T210" i="8"/>
  <c r="R210" i="8"/>
  <c r="P210" i="8"/>
  <c r="BI208" i="8"/>
  <c r="BH208" i="8"/>
  <c r="BG208" i="8"/>
  <c r="BF208" i="8"/>
  <c r="T208" i="8"/>
  <c r="R208" i="8"/>
  <c r="P208" i="8"/>
  <c r="BI206" i="8"/>
  <c r="BH206" i="8"/>
  <c r="BG206" i="8"/>
  <c r="BF206" i="8"/>
  <c r="T206" i="8"/>
  <c r="R206" i="8"/>
  <c r="P206" i="8"/>
  <c r="BI204" i="8"/>
  <c r="BH204" i="8"/>
  <c r="BG204" i="8"/>
  <c r="BF204" i="8"/>
  <c r="T204" i="8"/>
  <c r="R204" i="8"/>
  <c r="P204" i="8"/>
  <c r="BI202" i="8"/>
  <c r="BH202" i="8"/>
  <c r="BG202" i="8"/>
  <c r="BF202" i="8"/>
  <c r="T202" i="8"/>
  <c r="R202" i="8"/>
  <c r="P202" i="8"/>
  <c r="BI200" i="8"/>
  <c r="BH200" i="8"/>
  <c r="BG200" i="8"/>
  <c r="BF200" i="8"/>
  <c r="T200" i="8"/>
  <c r="R200" i="8"/>
  <c r="P200" i="8"/>
  <c r="BI198" i="8"/>
  <c r="BH198" i="8"/>
  <c r="BG198" i="8"/>
  <c r="BF198" i="8"/>
  <c r="T198" i="8"/>
  <c r="R198" i="8"/>
  <c r="P198" i="8"/>
  <c r="BI196" i="8"/>
  <c r="BH196" i="8"/>
  <c r="BG196" i="8"/>
  <c r="BF196" i="8"/>
  <c r="T196" i="8"/>
  <c r="R196" i="8"/>
  <c r="P196" i="8"/>
  <c r="BI194" i="8"/>
  <c r="BH194" i="8"/>
  <c r="BG194" i="8"/>
  <c r="BF194" i="8"/>
  <c r="T194" i="8"/>
  <c r="R194" i="8"/>
  <c r="P194" i="8"/>
  <c r="BI192" i="8"/>
  <c r="BH192" i="8"/>
  <c r="BG192" i="8"/>
  <c r="BF192" i="8"/>
  <c r="T192" i="8"/>
  <c r="R192" i="8"/>
  <c r="P192" i="8"/>
  <c r="BI190" i="8"/>
  <c r="BH190" i="8"/>
  <c r="BG190" i="8"/>
  <c r="BF190" i="8"/>
  <c r="T190" i="8"/>
  <c r="R190" i="8"/>
  <c r="P190" i="8"/>
  <c r="BI188" i="8"/>
  <c r="BH188" i="8"/>
  <c r="BG188" i="8"/>
  <c r="BF188" i="8"/>
  <c r="T188" i="8"/>
  <c r="R188" i="8"/>
  <c r="P188" i="8"/>
  <c r="BI186" i="8"/>
  <c r="BH186" i="8"/>
  <c r="BG186" i="8"/>
  <c r="BF186" i="8"/>
  <c r="T186" i="8"/>
  <c r="R186" i="8"/>
  <c r="P186" i="8"/>
  <c r="BI184" i="8"/>
  <c r="BH184" i="8"/>
  <c r="BG184" i="8"/>
  <c r="BF184" i="8"/>
  <c r="T184" i="8"/>
  <c r="R184" i="8"/>
  <c r="P184" i="8"/>
  <c r="BI182" i="8"/>
  <c r="BH182" i="8"/>
  <c r="BG182" i="8"/>
  <c r="BF182" i="8"/>
  <c r="T182" i="8"/>
  <c r="R182" i="8"/>
  <c r="P182" i="8"/>
  <c r="BI180" i="8"/>
  <c r="BH180" i="8"/>
  <c r="BG180" i="8"/>
  <c r="BF180" i="8"/>
  <c r="T180" i="8"/>
  <c r="R180" i="8"/>
  <c r="P180" i="8"/>
  <c r="BI178" i="8"/>
  <c r="BH178" i="8"/>
  <c r="BG178" i="8"/>
  <c r="BF178" i="8"/>
  <c r="T178" i="8"/>
  <c r="R178" i="8"/>
  <c r="P178"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6" i="8"/>
  <c r="BH166" i="8"/>
  <c r="BG166" i="8"/>
  <c r="BF166" i="8"/>
  <c r="T166" i="8"/>
  <c r="R166" i="8"/>
  <c r="P166" i="8"/>
  <c r="BI164" i="8"/>
  <c r="BH164" i="8"/>
  <c r="BG164" i="8"/>
  <c r="BF164" i="8"/>
  <c r="T164" i="8"/>
  <c r="R164" i="8"/>
  <c r="P164"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7" i="8"/>
  <c r="BH147" i="8"/>
  <c r="BG147" i="8"/>
  <c r="BF147" i="8"/>
  <c r="T147" i="8"/>
  <c r="R147" i="8"/>
  <c r="P147" i="8"/>
  <c r="BI144" i="8"/>
  <c r="BH144" i="8"/>
  <c r="BG144" i="8"/>
  <c r="BF144" i="8"/>
  <c r="T144" i="8"/>
  <c r="R144" i="8"/>
  <c r="P144" i="8"/>
  <c r="BI142" i="8"/>
  <c r="BH142" i="8"/>
  <c r="BG142" i="8"/>
  <c r="BF142" i="8"/>
  <c r="T142" i="8"/>
  <c r="R142" i="8"/>
  <c r="P142" i="8"/>
  <c r="BI140" i="8"/>
  <c r="BH140" i="8"/>
  <c r="BG140" i="8"/>
  <c r="BF140" i="8"/>
  <c r="T140" i="8"/>
  <c r="R140" i="8"/>
  <c r="P140" i="8"/>
  <c r="BI138" i="8"/>
  <c r="BH138" i="8"/>
  <c r="BG138" i="8"/>
  <c r="BF138" i="8"/>
  <c r="T138" i="8"/>
  <c r="R138" i="8"/>
  <c r="P138" i="8"/>
  <c r="BI136" i="8"/>
  <c r="BH136" i="8"/>
  <c r="BG136" i="8"/>
  <c r="BF136" i="8"/>
  <c r="T136" i="8"/>
  <c r="R136" i="8"/>
  <c r="P136" i="8"/>
  <c r="BI134" i="8"/>
  <c r="BH134" i="8"/>
  <c r="BG134" i="8"/>
  <c r="BF134" i="8"/>
  <c r="T134" i="8"/>
  <c r="R134" i="8"/>
  <c r="P134" i="8"/>
  <c r="BI132" i="8"/>
  <c r="BH132" i="8"/>
  <c r="BG132" i="8"/>
  <c r="BF132" i="8"/>
  <c r="T132" i="8"/>
  <c r="R132" i="8"/>
  <c r="P132" i="8"/>
  <c r="BI130" i="8"/>
  <c r="BH130" i="8"/>
  <c r="BG130" i="8"/>
  <c r="BF130" i="8"/>
  <c r="T130" i="8"/>
  <c r="R130" i="8"/>
  <c r="P130" i="8"/>
  <c r="BI128" i="8"/>
  <c r="BH128" i="8"/>
  <c r="BG128" i="8"/>
  <c r="BF128" i="8"/>
  <c r="T128" i="8"/>
  <c r="R128" i="8"/>
  <c r="P128" i="8"/>
  <c r="BI126" i="8"/>
  <c r="BH126" i="8"/>
  <c r="BG126" i="8"/>
  <c r="BF126" i="8"/>
  <c r="T126" i="8"/>
  <c r="R126" i="8"/>
  <c r="P126" i="8"/>
  <c r="BI124" i="8"/>
  <c r="BH124" i="8"/>
  <c r="BG124" i="8"/>
  <c r="BF124" i="8"/>
  <c r="T124" i="8"/>
  <c r="R124" i="8"/>
  <c r="P124" i="8"/>
  <c r="BI122" i="8"/>
  <c r="BH122" i="8"/>
  <c r="BG122" i="8"/>
  <c r="BF122" i="8"/>
  <c r="T122" i="8"/>
  <c r="R122" i="8"/>
  <c r="P122" i="8"/>
  <c r="BI120" i="8"/>
  <c r="BH120" i="8"/>
  <c r="BG120" i="8"/>
  <c r="BF120" i="8"/>
  <c r="T120" i="8"/>
  <c r="R120" i="8"/>
  <c r="P120" i="8"/>
  <c r="BI118" i="8"/>
  <c r="BH118" i="8"/>
  <c r="BG118" i="8"/>
  <c r="BF118" i="8"/>
  <c r="T118" i="8"/>
  <c r="R118" i="8"/>
  <c r="P118" i="8"/>
  <c r="BI116" i="8"/>
  <c r="BH116" i="8"/>
  <c r="BG116" i="8"/>
  <c r="BF116" i="8"/>
  <c r="T116" i="8"/>
  <c r="R116" i="8"/>
  <c r="P116" i="8"/>
  <c r="J110" i="8"/>
  <c r="F110" i="8"/>
  <c r="F108" i="8"/>
  <c r="E106" i="8"/>
  <c r="J58" i="8"/>
  <c r="F58" i="8"/>
  <c r="F56" i="8"/>
  <c r="E54" i="8"/>
  <c r="J26" i="8"/>
  <c r="E26" i="8"/>
  <c r="J59" i="8"/>
  <c r="J25" i="8"/>
  <c r="J20" i="8"/>
  <c r="E20" i="8"/>
  <c r="F111" i="8" s="1"/>
  <c r="J19" i="8"/>
  <c r="J14" i="8"/>
  <c r="J108" i="8" s="1"/>
  <c r="E7" i="8"/>
  <c r="E50" i="8" s="1"/>
  <c r="J39" i="7"/>
  <c r="J38" i="7"/>
  <c r="AY61" i="1"/>
  <c r="J37" i="7"/>
  <c r="AX61" i="1"/>
  <c r="BI163" i="7"/>
  <c r="BH163" i="7"/>
  <c r="BG163" i="7"/>
  <c r="BF163" i="7"/>
  <c r="T163" i="7"/>
  <c r="R163" i="7"/>
  <c r="P163" i="7"/>
  <c r="BI162" i="7"/>
  <c r="BH162" i="7"/>
  <c r="BG162" i="7"/>
  <c r="BF162" i="7"/>
  <c r="T162" i="7"/>
  <c r="R162" i="7"/>
  <c r="P162" i="7"/>
  <c r="BI160" i="7"/>
  <c r="BH160" i="7"/>
  <c r="BG160" i="7"/>
  <c r="BF160" i="7"/>
  <c r="T160" i="7"/>
  <c r="R160" i="7"/>
  <c r="P160" i="7"/>
  <c r="BI159" i="7"/>
  <c r="BH159" i="7"/>
  <c r="BG159" i="7"/>
  <c r="BF159" i="7"/>
  <c r="T159" i="7"/>
  <c r="R159" i="7"/>
  <c r="P159" i="7"/>
  <c r="BI158" i="7"/>
  <c r="BH158" i="7"/>
  <c r="BG158" i="7"/>
  <c r="BF158" i="7"/>
  <c r="T158" i="7"/>
  <c r="R158" i="7"/>
  <c r="P158" i="7"/>
  <c r="BI157" i="7"/>
  <c r="BH157" i="7"/>
  <c r="BG157" i="7"/>
  <c r="BF157" i="7"/>
  <c r="T157" i="7"/>
  <c r="R157" i="7"/>
  <c r="P157" i="7"/>
  <c r="BI156" i="7"/>
  <c r="BH156" i="7"/>
  <c r="BG156" i="7"/>
  <c r="BF156" i="7"/>
  <c r="T156" i="7"/>
  <c r="R156" i="7"/>
  <c r="P156" i="7"/>
  <c r="BI155" i="7"/>
  <c r="BH155" i="7"/>
  <c r="BG155" i="7"/>
  <c r="BF155" i="7"/>
  <c r="T155" i="7"/>
  <c r="R155" i="7"/>
  <c r="P155" i="7"/>
  <c r="BI154" i="7"/>
  <c r="BH154" i="7"/>
  <c r="BG154" i="7"/>
  <c r="BF154" i="7"/>
  <c r="T154" i="7"/>
  <c r="R154" i="7"/>
  <c r="P154" i="7"/>
  <c r="BI153" i="7"/>
  <c r="BH153" i="7"/>
  <c r="BG153" i="7"/>
  <c r="BF153" i="7"/>
  <c r="T153" i="7"/>
  <c r="R153" i="7"/>
  <c r="P153" i="7"/>
  <c r="BI152" i="7"/>
  <c r="BH152" i="7"/>
  <c r="BG152" i="7"/>
  <c r="BF152" i="7"/>
  <c r="T152" i="7"/>
  <c r="R152" i="7"/>
  <c r="P152" i="7"/>
  <c r="BI151" i="7"/>
  <c r="BH151" i="7"/>
  <c r="BG151" i="7"/>
  <c r="BF151" i="7"/>
  <c r="T151" i="7"/>
  <c r="R151" i="7"/>
  <c r="P151" i="7"/>
  <c r="BI150" i="7"/>
  <c r="BH150" i="7"/>
  <c r="BG150" i="7"/>
  <c r="BF150" i="7"/>
  <c r="T150" i="7"/>
  <c r="R150" i="7"/>
  <c r="P150" i="7"/>
  <c r="BI149" i="7"/>
  <c r="BH149" i="7"/>
  <c r="BG149" i="7"/>
  <c r="BF149" i="7"/>
  <c r="T149" i="7"/>
  <c r="R149" i="7"/>
  <c r="P149" i="7"/>
  <c r="BI147" i="7"/>
  <c r="BH147" i="7"/>
  <c r="BG147" i="7"/>
  <c r="BF147" i="7"/>
  <c r="T147" i="7"/>
  <c r="R147" i="7"/>
  <c r="P147" i="7"/>
  <c r="BI146" i="7"/>
  <c r="BH146" i="7"/>
  <c r="BG146" i="7"/>
  <c r="BF146" i="7"/>
  <c r="T146" i="7"/>
  <c r="R146" i="7"/>
  <c r="P146" i="7"/>
  <c r="BI145" i="7"/>
  <c r="BH145" i="7"/>
  <c r="BG145" i="7"/>
  <c r="BF145" i="7"/>
  <c r="T145" i="7"/>
  <c r="R145" i="7"/>
  <c r="P145" i="7"/>
  <c r="BI144" i="7"/>
  <c r="BH144" i="7"/>
  <c r="BG144" i="7"/>
  <c r="BF144" i="7"/>
  <c r="T144" i="7"/>
  <c r="R144" i="7"/>
  <c r="P144" i="7"/>
  <c r="BI143" i="7"/>
  <c r="BH143" i="7"/>
  <c r="BG143" i="7"/>
  <c r="BF143" i="7"/>
  <c r="T143" i="7"/>
  <c r="R143" i="7"/>
  <c r="P143" i="7"/>
  <c r="BI142" i="7"/>
  <c r="BH142" i="7"/>
  <c r="BG142" i="7"/>
  <c r="BF142" i="7"/>
  <c r="T142" i="7"/>
  <c r="R142" i="7"/>
  <c r="P142" i="7"/>
  <c r="BI141" i="7"/>
  <c r="BH141" i="7"/>
  <c r="BG141" i="7"/>
  <c r="BF141" i="7"/>
  <c r="T141" i="7"/>
  <c r="R141" i="7"/>
  <c r="P141" i="7"/>
  <c r="BI140" i="7"/>
  <c r="BH140" i="7"/>
  <c r="BG140" i="7"/>
  <c r="BF140" i="7"/>
  <c r="T140" i="7"/>
  <c r="R140" i="7"/>
  <c r="P140" i="7"/>
  <c r="BI139" i="7"/>
  <c r="BH139" i="7"/>
  <c r="BG139" i="7"/>
  <c r="BF139" i="7"/>
  <c r="T139" i="7"/>
  <c r="R139" i="7"/>
  <c r="P139" i="7"/>
  <c r="BI138" i="7"/>
  <c r="BH138" i="7"/>
  <c r="BG138" i="7"/>
  <c r="BF138" i="7"/>
  <c r="T138" i="7"/>
  <c r="R138" i="7"/>
  <c r="P138" i="7"/>
  <c r="BI137" i="7"/>
  <c r="BH137" i="7"/>
  <c r="BG137" i="7"/>
  <c r="BF137" i="7"/>
  <c r="T137" i="7"/>
  <c r="R137" i="7"/>
  <c r="P137" i="7"/>
  <c r="BI135" i="7"/>
  <c r="BH135" i="7"/>
  <c r="BG135" i="7"/>
  <c r="BF135" i="7"/>
  <c r="T135" i="7"/>
  <c r="R135" i="7"/>
  <c r="P135" i="7"/>
  <c r="BI134" i="7"/>
  <c r="BH134" i="7"/>
  <c r="BG134" i="7"/>
  <c r="BF134" i="7"/>
  <c r="T134" i="7"/>
  <c r="R134" i="7"/>
  <c r="P134" i="7"/>
  <c r="BI133" i="7"/>
  <c r="BH133" i="7"/>
  <c r="BG133" i="7"/>
  <c r="BF133" i="7"/>
  <c r="T133" i="7"/>
  <c r="R133" i="7"/>
  <c r="P133" i="7"/>
  <c r="BI132" i="7"/>
  <c r="BH132" i="7"/>
  <c r="BG132" i="7"/>
  <c r="BF132" i="7"/>
  <c r="T132" i="7"/>
  <c r="R132" i="7"/>
  <c r="P132" i="7"/>
  <c r="BI131" i="7"/>
  <c r="BH131" i="7"/>
  <c r="BG131" i="7"/>
  <c r="BF131" i="7"/>
  <c r="T131" i="7"/>
  <c r="R131" i="7"/>
  <c r="P131" i="7"/>
  <c r="BI129" i="7"/>
  <c r="BH129" i="7"/>
  <c r="BG129" i="7"/>
  <c r="BF129" i="7"/>
  <c r="T129" i="7"/>
  <c r="R129" i="7"/>
  <c r="P129" i="7"/>
  <c r="BI128" i="7"/>
  <c r="BH128" i="7"/>
  <c r="BG128" i="7"/>
  <c r="BF128" i="7"/>
  <c r="T128" i="7"/>
  <c r="R128" i="7"/>
  <c r="P128" i="7"/>
  <c r="BI127" i="7"/>
  <c r="BH127" i="7"/>
  <c r="BG127" i="7"/>
  <c r="BF127" i="7"/>
  <c r="T127" i="7"/>
  <c r="R127" i="7"/>
  <c r="P127" i="7"/>
  <c r="BI126" i="7"/>
  <c r="BH126" i="7"/>
  <c r="BG126" i="7"/>
  <c r="BF126" i="7"/>
  <c r="T126" i="7"/>
  <c r="R126" i="7"/>
  <c r="P126" i="7"/>
  <c r="BI125" i="7"/>
  <c r="BH125" i="7"/>
  <c r="BG125" i="7"/>
  <c r="BF125" i="7"/>
  <c r="T125" i="7"/>
  <c r="R125" i="7"/>
  <c r="P125" i="7"/>
  <c r="BI123" i="7"/>
  <c r="BH123" i="7"/>
  <c r="BG123" i="7"/>
  <c r="BF123" i="7"/>
  <c r="T123" i="7"/>
  <c r="R123" i="7"/>
  <c r="P123" i="7"/>
  <c r="BI121" i="7"/>
  <c r="BH121" i="7"/>
  <c r="BG121" i="7"/>
  <c r="BF121" i="7"/>
  <c r="T121" i="7"/>
  <c r="R121" i="7"/>
  <c r="P121" i="7"/>
  <c r="BI120" i="7"/>
  <c r="BH120" i="7"/>
  <c r="BG120" i="7"/>
  <c r="BF120" i="7"/>
  <c r="T120" i="7"/>
  <c r="R120" i="7"/>
  <c r="P120" i="7"/>
  <c r="BI118" i="7"/>
  <c r="BH118" i="7"/>
  <c r="BG118" i="7"/>
  <c r="BF118" i="7"/>
  <c r="T118" i="7"/>
  <c r="R118" i="7"/>
  <c r="P118" i="7"/>
  <c r="BI117" i="7"/>
  <c r="BH117" i="7"/>
  <c r="BG117" i="7"/>
  <c r="BF117" i="7"/>
  <c r="T117" i="7"/>
  <c r="R117" i="7"/>
  <c r="P117" i="7"/>
  <c r="BI116" i="7"/>
  <c r="BH116" i="7"/>
  <c r="BG116" i="7"/>
  <c r="BF116" i="7"/>
  <c r="T116" i="7"/>
  <c r="R116" i="7"/>
  <c r="P116" i="7"/>
  <c r="BI115" i="7"/>
  <c r="BH115" i="7"/>
  <c r="BG115" i="7"/>
  <c r="BF115" i="7"/>
  <c r="T115" i="7"/>
  <c r="R115" i="7"/>
  <c r="P115" i="7"/>
  <c r="BI114" i="7"/>
  <c r="BH114" i="7"/>
  <c r="BG114" i="7"/>
  <c r="BF114" i="7"/>
  <c r="T114" i="7"/>
  <c r="R114" i="7"/>
  <c r="P114" i="7"/>
  <c r="BI113" i="7"/>
  <c r="BH113" i="7"/>
  <c r="BG113" i="7"/>
  <c r="BF113" i="7"/>
  <c r="T113" i="7"/>
  <c r="R113" i="7"/>
  <c r="P113" i="7"/>
  <c r="BI112" i="7"/>
  <c r="BH112" i="7"/>
  <c r="BG112" i="7"/>
  <c r="BF112" i="7"/>
  <c r="T112" i="7"/>
  <c r="R112" i="7"/>
  <c r="P112" i="7"/>
  <c r="BI111" i="7"/>
  <c r="BH111" i="7"/>
  <c r="BG111" i="7"/>
  <c r="BF111" i="7"/>
  <c r="T111" i="7"/>
  <c r="R111" i="7"/>
  <c r="P111" i="7"/>
  <c r="BI110" i="7"/>
  <c r="BH110" i="7"/>
  <c r="BG110" i="7"/>
  <c r="BF110" i="7"/>
  <c r="T110" i="7"/>
  <c r="R110" i="7"/>
  <c r="P110" i="7"/>
  <c r="BI108" i="7"/>
  <c r="BH108" i="7"/>
  <c r="BG108" i="7"/>
  <c r="BF108" i="7"/>
  <c r="T108" i="7"/>
  <c r="R108" i="7"/>
  <c r="P108" i="7"/>
  <c r="BI107" i="7"/>
  <c r="BH107" i="7"/>
  <c r="BG107" i="7"/>
  <c r="BF107" i="7"/>
  <c r="T107" i="7"/>
  <c r="R107" i="7"/>
  <c r="P107" i="7"/>
  <c r="BI106" i="7"/>
  <c r="BH106" i="7"/>
  <c r="BG106" i="7"/>
  <c r="BF106" i="7"/>
  <c r="T106" i="7"/>
  <c r="R106" i="7"/>
  <c r="P106" i="7"/>
  <c r="BI104" i="7"/>
  <c r="BH104" i="7"/>
  <c r="BG104" i="7"/>
  <c r="BF104" i="7"/>
  <c r="T104" i="7"/>
  <c r="R104" i="7"/>
  <c r="P104" i="7"/>
  <c r="BI103" i="7"/>
  <c r="BH103" i="7"/>
  <c r="BG103" i="7"/>
  <c r="BF103" i="7"/>
  <c r="T103" i="7"/>
  <c r="R103" i="7"/>
  <c r="P103" i="7"/>
  <c r="BI102" i="7"/>
  <c r="BH102" i="7"/>
  <c r="BG102" i="7"/>
  <c r="BF102" i="7"/>
  <c r="T102" i="7"/>
  <c r="R102" i="7"/>
  <c r="P102" i="7"/>
  <c r="BI101" i="7"/>
  <c r="BH101" i="7"/>
  <c r="BG101" i="7"/>
  <c r="BF101" i="7"/>
  <c r="T101" i="7"/>
  <c r="R101" i="7"/>
  <c r="P101" i="7"/>
  <c r="BI99" i="7"/>
  <c r="BH99" i="7"/>
  <c r="BG99" i="7"/>
  <c r="BF99" i="7"/>
  <c r="T99" i="7"/>
  <c r="T98" i="7"/>
  <c r="R99" i="7"/>
  <c r="R98" i="7"/>
  <c r="P99" i="7"/>
  <c r="P98" i="7" s="1"/>
  <c r="J92" i="7"/>
  <c r="F92" i="7"/>
  <c r="F90" i="7"/>
  <c r="E88" i="7"/>
  <c r="J58" i="7"/>
  <c r="F58" i="7"/>
  <c r="F56" i="7"/>
  <c r="E54" i="7"/>
  <c r="J26" i="7"/>
  <c r="E26" i="7"/>
  <c r="J59" i="7" s="1"/>
  <c r="J25" i="7"/>
  <c r="J20" i="7"/>
  <c r="E20" i="7"/>
  <c r="F93" i="7" s="1"/>
  <c r="J19" i="7"/>
  <c r="J14" i="7"/>
  <c r="J90" i="7"/>
  <c r="E7" i="7"/>
  <c r="E84" i="7"/>
  <c r="J39" i="6"/>
  <c r="J38" i="6"/>
  <c r="AY60" i="1" s="1"/>
  <c r="J37" i="6"/>
  <c r="AX60" i="1"/>
  <c r="BI350" i="6"/>
  <c r="BH350" i="6"/>
  <c r="BG350" i="6"/>
  <c r="BF350" i="6"/>
  <c r="T350" i="6"/>
  <c r="R350" i="6"/>
  <c r="P350" i="6"/>
  <c r="BI349" i="6"/>
  <c r="BH349" i="6"/>
  <c r="BG349" i="6"/>
  <c r="BF349" i="6"/>
  <c r="T349" i="6"/>
  <c r="R349" i="6"/>
  <c r="P349" i="6"/>
  <c r="BI348" i="6"/>
  <c r="BH348" i="6"/>
  <c r="BG348" i="6"/>
  <c r="BF348" i="6"/>
  <c r="T348" i="6"/>
  <c r="R348" i="6"/>
  <c r="P348" i="6"/>
  <c r="BI347" i="6"/>
  <c r="BH347" i="6"/>
  <c r="BG347" i="6"/>
  <c r="BF347" i="6"/>
  <c r="T347" i="6"/>
  <c r="R347" i="6"/>
  <c r="P347" i="6"/>
  <c r="BI345" i="6"/>
  <c r="BH345" i="6"/>
  <c r="BG345" i="6"/>
  <c r="BF345" i="6"/>
  <c r="T345" i="6"/>
  <c r="R345" i="6"/>
  <c r="P345" i="6"/>
  <c r="BI344" i="6"/>
  <c r="BH344" i="6"/>
  <c r="BG344" i="6"/>
  <c r="BF344" i="6"/>
  <c r="T344" i="6"/>
  <c r="R344" i="6"/>
  <c r="P344" i="6"/>
  <c r="BI343" i="6"/>
  <c r="BH343" i="6"/>
  <c r="BG343" i="6"/>
  <c r="BF343" i="6"/>
  <c r="T343" i="6"/>
  <c r="R343" i="6"/>
  <c r="P343" i="6"/>
  <c r="BI342" i="6"/>
  <c r="BH342" i="6"/>
  <c r="BG342" i="6"/>
  <c r="BF342" i="6"/>
  <c r="T342" i="6"/>
  <c r="R342" i="6"/>
  <c r="P342" i="6"/>
  <c r="BI341" i="6"/>
  <c r="BH341" i="6"/>
  <c r="BG341" i="6"/>
  <c r="BF341" i="6"/>
  <c r="T341" i="6"/>
  <c r="R341" i="6"/>
  <c r="P341" i="6"/>
  <c r="BI340" i="6"/>
  <c r="BH340" i="6"/>
  <c r="BG340" i="6"/>
  <c r="BF340" i="6"/>
  <c r="T340" i="6"/>
  <c r="R340" i="6"/>
  <c r="P340" i="6"/>
  <c r="BI339" i="6"/>
  <c r="BH339" i="6"/>
  <c r="BG339" i="6"/>
  <c r="BF339" i="6"/>
  <c r="T339" i="6"/>
  <c r="R339" i="6"/>
  <c r="P339" i="6"/>
  <c r="BI338" i="6"/>
  <c r="BH338" i="6"/>
  <c r="BG338" i="6"/>
  <c r="BF338" i="6"/>
  <c r="T338" i="6"/>
  <c r="R338" i="6"/>
  <c r="P338" i="6"/>
  <c r="BI337" i="6"/>
  <c r="BH337" i="6"/>
  <c r="BG337" i="6"/>
  <c r="BF337" i="6"/>
  <c r="T337" i="6"/>
  <c r="R337" i="6"/>
  <c r="P337" i="6"/>
  <c r="BI336" i="6"/>
  <c r="BH336" i="6"/>
  <c r="BG336" i="6"/>
  <c r="BF336" i="6"/>
  <c r="T336" i="6"/>
  <c r="R336" i="6"/>
  <c r="P336" i="6"/>
  <c r="BI335" i="6"/>
  <c r="BH335" i="6"/>
  <c r="BG335" i="6"/>
  <c r="BF335" i="6"/>
  <c r="T335" i="6"/>
  <c r="R335" i="6"/>
  <c r="P335" i="6"/>
  <c r="BI334" i="6"/>
  <c r="BH334" i="6"/>
  <c r="BG334" i="6"/>
  <c r="BF334" i="6"/>
  <c r="T334" i="6"/>
  <c r="R334" i="6"/>
  <c r="P334" i="6"/>
  <c r="BI333" i="6"/>
  <c r="BH333" i="6"/>
  <c r="BG333" i="6"/>
  <c r="BF333" i="6"/>
  <c r="T333" i="6"/>
  <c r="R333" i="6"/>
  <c r="P333" i="6"/>
  <c r="BI332" i="6"/>
  <c r="BH332" i="6"/>
  <c r="BG332" i="6"/>
  <c r="BF332" i="6"/>
  <c r="T332" i="6"/>
  <c r="R332" i="6"/>
  <c r="P332" i="6"/>
  <c r="BI331" i="6"/>
  <c r="BH331" i="6"/>
  <c r="BG331" i="6"/>
  <c r="BF331" i="6"/>
  <c r="T331" i="6"/>
  <c r="R331" i="6"/>
  <c r="P331" i="6"/>
  <c r="BI330" i="6"/>
  <c r="BH330" i="6"/>
  <c r="BG330" i="6"/>
  <c r="BF330" i="6"/>
  <c r="T330" i="6"/>
  <c r="R330" i="6"/>
  <c r="P330" i="6"/>
  <c r="BI329" i="6"/>
  <c r="BH329" i="6"/>
  <c r="BG329" i="6"/>
  <c r="BF329" i="6"/>
  <c r="T329" i="6"/>
  <c r="R329" i="6"/>
  <c r="P329" i="6"/>
  <c r="BI328" i="6"/>
  <c r="BH328" i="6"/>
  <c r="BG328" i="6"/>
  <c r="BF328" i="6"/>
  <c r="T328" i="6"/>
  <c r="R328" i="6"/>
  <c r="P328" i="6"/>
  <c r="BI327" i="6"/>
  <c r="BH327" i="6"/>
  <c r="BG327" i="6"/>
  <c r="BF327" i="6"/>
  <c r="T327" i="6"/>
  <c r="R327" i="6"/>
  <c r="P327" i="6"/>
  <c r="BI326" i="6"/>
  <c r="BH326" i="6"/>
  <c r="BG326" i="6"/>
  <c r="BF326" i="6"/>
  <c r="T326" i="6"/>
  <c r="R326" i="6"/>
  <c r="P326" i="6"/>
  <c r="BI325" i="6"/>
  <c r="BH325" i="6"/>
  <c r="BG325" i="6"/>
  <c r="BF325" i="6"/>
  <c r="T325" i="6"/>
  <c r="R325" i="6"/>
  <c r="P325" i="6"/>
  <c r="BI324" i="6"/>
  <c r="BH324" i="6"/>
  <c r="BG324" i="6"/>
  <c r="BF324" i="6"/>
  <c r="T324" i="6"/>
  <c r="R324" i="6"/>
  <c r="P324" i="6"/>
  <c r="BI323" i="6"/>
  <c r="BH323" i="6"/>
  <c r="BG323" i="6"/>
  <c r="BF323" i="6"/>
  <c r="T323" i="6"/>
  <c r="R323" i="6"/>
  <c r="P323" i="6"/>
  <c r="BI322" i="6"/>
  <c r="BH322" i="6"/>
  <c r="BG322" i="6"/>
  <c r="BF322" i="6"/>
  <c r="T322" i="6"/>
  <c r="R322" i="6"/>
  <c r="P322" i="6"/>
  <c r="BI321" i="6"/>
  <c r="BH321" i="6"/>
  <c r="BG321" i="6"/>
  <c r="BF321" i="6"/>
  <c r="T321" i="6"/>
  <c r="R321" i="6"/>
  <c r="P321" i="6"/>
  <c r="BI320" i="6"/>
  <c r="BH320" i="6"/>
  <c r="BG320" i="6"/>
  <c r="BF320" i="6"/>
  <c r="T320" i="6"/>
  <c r="R320" i="6"/>
  <c r="P320" i="6"/>
  <c r="BI319" i="6"/>
  <c r="BH319" i="6"/>
  <c r="BG319" i="6"/>
  <c r="BF319" i="6"/>
  <c r="T319" i="6"/>
  <c r="R319" i="6"/>
  <c r="P319" i="6"/>
  <c r="BI318" i="6"/>
  <c r="BH318" i="6"/>
  <c r="BG318" i="6"/>
  <c r="BF318" i="6"/>
  <c r="T318" i="6"/>
  <c r="R318" i="6"/>
  <c r="P318" i="6"/>
  <c r="BI317" i="6"/>
  <c r="BH317" i="6"/>
  <c r="BG317" i="6"/>
  <c r="BF317" i="6"/>
  <c r="T317" i="6"/>
  <c r="R317" i="6"/>
  <c r="P317" i="6"/>
  <c r="BI316" i="6"/>
  <c r="BH316" i="6"/>
  <c r="BG316" i="6"/>
  <c r="BF316" i="6"/>
  <c r="T316" i="6"/>
  <c r="R316" i="6"/>
  <c r="P316" i="6"/>
  <c r="BI315" i="6"/>
  <c r="BH315" i="6"/>
  <c r="BG315" i="6"/>
  <c r="BF315" i="6"/>
  <c r="T315" i="6"/>
  <c r="R315" i="6"/>
  <c r="P315" i="6"/>
  <c r="BI314" i="6"/>
  <c r="BH314" i="6"/>
  <c r="BG314" i="6"/>
  <c r="BF314" i="6"/>
  <c r="T314" i="6"/>
  <c r="R314" i="6"/>
  <c r="P314" i="6"/>
  <c r="BI313" i="6"/>
  <c r="BH313" i="6"/>
  <c r="BG313" i="6"/>
  <c r="BF313" i="6"/>
  <c r="T313" i="6"/>
  <c r="R313" i="6"/>
  <c r="P313" i="6"/>
  <c r="BI312" i="6"/>
  <c r="BH312" i="6"/>
  <c r="BG312" i="6"/>
  <c r="BF312" i="6"/>
  <c r="T312" i="6"/>
  <c r="R312" i="6"/>
  <c r="P312" i="6"/>
  <c r="BI311" i="6"/>
  <c r="BH311" i="6"/>
  <c r="BG311" i="6"/>
  <c r="BF311" i="6"/>
  <c r="T311" i="6"/>
  <c r="R311" i="6"/>
  <c r="P311" i="6"/>
  <c r="BI310" i="6"/>
  <c r="BH310" i="6"/>
  <c r="BG310" i="6"/>
  <c r="BF310" i="6"/>
  <c r="T310" i="6"/>
  <c r="R310" i="6"/>
  <c r="P310" i="6"/>
  <c r="BI309" i="6"/>
  <c r="BH309" i="6"/>
  <c r="BG309" i="6"/>
  <c r="BF309" i="6"/>
  <c r="T309" i="6"/>
  <c r="R309" i="6"/>
  <c r="P309" i="6"/>
  <c r="BI308" i="6"/>
  <c r="BH308" i="6"/>
  <c r="BG308" i="6"/>
  <c r="BF308" i="6"/>
  <c r="T308" i="6"/>
  <c r="R308" i="6"/>
  <c r="P308" i="6"/>
  <c r="BI305" i="6"/>
  <c r="BH305" i="6"/>
  <c r="BG305" i="6"/>
  <c r="BF305" i="6"/>
  <c r="T305" i="6"/>
  <c r="R305" i="6"/>
  <c r="P305" i="6"/>
  <c r="BI304" i="6"/>
  <c r="BH304" i="6"/>
  <c r="BG304" i="6"/>
  <c r="BF304" i="6"/>
  <c r="T304" i="6"/>
  <c r="R304" i="6"/>
  <c r="P304" i="6"/>
  <c r="BI303" i="6"/>
  <c r="BH303" i="6"/>
  <c r="BG303" i="6"/>
  <c r="BF303" i="6"/>
  <c r="T303" i="6"/>
  <c r="R303" i="6"/>
  <c r="P303" i="6"/>
  <c r="BI301" i="6"/>
  <c r="BH301" i="6"/>
  <c r="BG301" i="6"/>
  <c r="BF301" i="6"/>
  <c r="T301" i="6"/>
  <c r="T300" i="6" s="1"/>
  <c r="R301" i="6"/>
  <c r="R300" i="6"/>
  <c r="P301" i="6"/>
  <c r="P300" i="6"/>
  <c r="BI299" i="6"/>
  <c r="BH299" i="6"/>
  <c r="BG299" i="6"/>
  <c r="BF299" i="6"/>
  <c r="T299" i="6"/>
  <c r="R299" i="6"/>
  <c r="P299" i="6"/>
  <c r="BI298" i="6"/>
  <c r="BH298" i="6"/>
  <c r="BG298" i="6"/>
  <c r="BF298" i="6"/>
  <c r="T298" i="6"/>
  <c r="R298" i="6"/>
  <c r="P298" i="6"/>
  <c r="BI297" i="6"/>
  <c r="BH297" i="6"/>
  <c r="BG297" i="6"/>
  <c r="BF297" i="6"/>
  <c r="T297" i="6"/>
  <c r="R297" i="6"/>
  <c r="P297" i="6"/>
  <c r="BI295" i="6"/>
  <c r="BH295" i="6"/>
  <c r="BG295" i="6"/>
  <c r="BF295" i="6"/>
  <c r="T295" i="6"/>
  <c r="R295" i="6"/>
  <c r="P295" i="6"/>
  <c r="BI294" i="6"/>
  <c r="BH294" i="6"/>
  <c r="BG294" i="6"/>
  <c r="BF294" i="6"/>
  <c r="T294" i="6"/>
  <c r="R294" i="6"/>
  <c r="P294" i="6"/>
  <c r="BI293" i="6"/>
  <c r="BH293" i="6"/>
  <c r="BG293" i="6"/>
  <c r="BF293" i="6"/>
  <c r="T293" i="6"/>
  <c r="R293" i="6"/>
  <c r="P293" i="6"/>
  <c r="BI291" i="6"/>
  <c r="BH291" i="6"/>
  <c r="BG291" i="6"/>
  <c r="BF291" i="6"/>
  <c r="T291" i="6"/>
  <c r="R291" i="6"/>
  <c r="P291" i="6"/>
  <c r="BI290" i="6"/>
  <c r="BH290" i="6"/>
  <c r="BG290" i="6"/>
  <c r="BF290" i="6"/>
  <c r="T290" i="6"/>
  <c r="R290" i="6"/>
  <c r="P290" i="6"/>
  <c r="BI289" i="6"/>
  <c r="BH289" i="6"/>
  <c r="BG289" i="6"/>
  <c r="BF289" i="6"/>
  <c r="T289" i="6"/>
  <c r="R289" i="6"/>
  <c r="P289" i="6"/>
  <c r="BI287" i="6"/>
  <c r="BH287" i="6"/>
  <c r="BG287" i="6"/>
  <c r="BF287" i="6"/>
  <c r="T287" i="6"/>
  <c r="R287" i="6"/>
  <c r="P287" i="6"/>
  <c r="BI286" i="6"/>
  <c r="BH286" i="6"/>
  <c r="BG286" i="6"/>
  <c r="BF286" i="6"/>
  <c r="T286" i="6"/>
  <c r="R286" i="6"/>
  <c r="P286" i="6"/>
  <c r="BI283" i="6"/>
  <c r="BH283" i="6"/>
  <c r="BG283" i="6"/>
  <c r="BF283" i="6"/>
  <c r="T283" i="6"/>
  <c r="R283" i="6"/>
  <c r="P283" i="6"/>
  <c r="BI282" i="6"/>
  <c r="BH282" i="6"/>
  <c r="BG282" i="6"/>
  <c r="BF282" i="6"/>
  <c r="T282" i="6"/>
  <c r="R282" i="6"/>
  <c r="P282" i="6"/>
  <c r="BI281" i="6"/>
  <c r="BH281" i="6"/>
  <c r="BG281" i="6"/>
  <c r="BF281" i="6"/>
  <c r="T281" i="6"/>
  <c r="R281" i="6"/>
  <c r="P281" i="6"/>
  <c r="BI280" i="6"/>
  <c r="BH280" i="6"/>
  <c r="BG280" i="6"/>
  <c r="BF280" i="6"/>
  <c r="T280" i="6"/>
  <c r="R280" i="6"/>
  <c r="P280" i="6"/>
  <c r="BI278" i="6"/>
  <c r="BH278" i="6"/>
  <c r="BG278" i="6"/>
  <c r="BF278" i="6"/>
  <c r="T278" i="6"/>
  <c r="R278" i="6"/>
  <c r="P278" i="6"/>
  <c r="BI277" i="6"/>
  <c r="BH277" i="6"/>
  <c r="BG277" i="6"/>
  <c r="BF277" i="6"/>
  <c r="T277" i="6"/>
  <c r="R277" i="6"/>
  <c r="P277" i="6"/>
  <c r="BI276" i="6"/>
  <c r="BH276" i="6"/>
  <c r="BG276" i="6"/>
  <c r="BF276" i="6"/>
  <c r="T276" i="6"/>
  <c r="R276" i="6"/>
  <c r="P276" i="6"/>
  <c r="BI275" i="6"/>
  <c r="BH275" i="6"/>
  <c r="BG275" i="6"/>
  <c r="BF275" i="6"/>
  <c r="T275" i="6"/>
  <c r="R275" i="6"/>
  <c r="P275" i="6"/>
  <c r="BI274" i="6"/>
  <c r="BH274" i="6"/>
  <c r="BG274" i="6"/>
  <c r="BF274" i="6"/>
  <c r="T274" i="6"/>
  <c r="R274" i="6"/>
  <c r="P274" i="6"/>
  <c r="BI273" i="6"/>
  <c r="BH273" i="6"/>
  <c r="BG273" i="6"/>
  <c r="BF273" i="6"/>
  <c r="T273" i="6"/>
  <c r="R273" i="6"/>
  <c r="P273" i="6"/>
  <c r="BI272" i="6"/>
  <c r="BH272" i="6"/>
  <c r="BG272" i="6"/>
  <c r="BF272" i="6"/>
  <c r="T272" i="6"/>
  <c r="R272" i="6"/>
  <c r="P272" i="6"/>
  <c r="BI271" i="6"/>
  <c r="BH271" i="6"/>
  <c r="BG271" i="6"/>
  <c r="BF271" i="6"/>
  <c r="T271" i="6"/>
  <c r="R271" i="6"/>
  <c r="P271" i="6"/>
  <c r="BI270" i="6"/>
  <c r="BH270" i="6"/>
  <c r="BG270" i="6"/>
  <c r="BF270" i="6"/>
  <c r="T270" i="6"/>
  <c r="R270" i="6"/>
  <c r="P270" i="6"/>
  <c r="BI268" i="6"/>
  <c r="BH268" i="6"/>
  <c r="BG268" i="6"/>
  <c r="BF268" i="6"/>
  <c r="T268" i="6"/>
  <c r="R268" i="6"/>
  <c r="P268" i="6"/>
  <c r="BI265" i="6"/>
  <c r="BH265" i="6"/>
  <c r="BG265" i="6"/>
  <c r="BF265" i="6"/>
  <c r="T265" i="6"/>
  <c r="R265" i="6"/>
  <c r="P265" i="6"/>
  <c r="BI264" i="6"/>
  <c r="BH264" i="6"/>
  <c r="BG264" i="6"/>
  <c r="BF264" i="6"/>
  <c r="T264" i="6"/>
  <c r="R264" i="6"/>
  <c r="P264" i="6"/>
  <c r="BI263" i="6"/>
  <c r="BH263" i="6"/>
  <c r="BG263" i="6"/>
  <c r="BF263" i="6"/>
  <c r="T263" i="6"/>
  <c r="R263" i="6"/>
  <c r="P263" i="6"/>
  <c r="BI261" i="6"/>
  <c r="BH261" i="6"/>
  <c r="BG261" i="6"/>
  <c r="BF261" i="6"/>
  <c r="T261" i="6"/>
  <c r="R261" i="6"/>
  <c r="P261" i="6"/>
  <c r="BI260" i="6"/>
  <c r="BH260" i="6"/>
  <c r="BG260" i="6"/>
  <c r="BF260" i="6"/>
  <c r="T260" i="6"/>
  <c r="R260" i="6"/>
  <c r="P260" i="6"/>
  <c r="BI258" i="6"/>
  <c r="BH258" i="6"/>
  <c r="BG258" i="6"/>
  <c r="BF258" i="6"/>
  <c r="T258" i="6"/>
  <c r="R258" i="6"/>
  <c r="P258" i="6"/>
  <c r="BI257" i="6"/>
  <c r="BH257" i="6"/>
  <c r="BG257" i="6"/>
  <c r="BF257" i="6"/>
  <c r="T257" i="6"/>
  <c r="R257" i="6"/>
  <c r="P257" i="6"/>
  <c r="BI256" i="6"/>
  <c r="BH256" i="6"/>
  <c r="BG256" i="6"/>
  <c r="BF256" i="6"/>
  <c r="T256" i="6"/>
  <c r="R256" i="6"/>
  <c r="P256" i="6"/>
  <c r="BI255" i="6"/>
  <c r="BH255" i="6"/>
  <c r="BG255" i="6"/>
  <c r="BF255" i="6"/>
  <c r="T255" i="6"/>
  <c r="R255" i="6"/>
  <c r="P255" i="6"/>
  <c r="BI254" i="6"/>
  <c r="BH254" i="6"/>
  <c r="BG254" i="6"/>
  <c r="BF254" i="6"/>
  <c r="T254" i="6"/>
  <c r="R254" i="6"/>
  <c r="P254" i="6"/>
  <c r="BI253" i="6"/>
  <c r="BH253" i="6"/>
  <c r="BG253" i="6"/>
  <c r="BF253" i="6"/>
  <c r="T253" i="6"/>
  <c r="R253" i="6"/>
  <c r="P253" i="6"/>
  <c r="BI252" i="6"/>
  <c r="BH252" i="6"/>
  <c r="BG252" i="6"/>
  <c r="BF252" i="6"/>
  <c r="T252" i="6"/>
  <c r="R252" i="6"/>
  <c r="P252" i="6"/>
  <c r="BI251" i="6"/>
  <c r="BH251" i="6"/>
  <c r="BG251" i="6"/>
  <c r="BF251" i="6"/>
  <c r="T251" i="6"/>
  <c r="R251" i="6"/>
  <c r="P251" i="6"/>
  <c r="BI250" i="6"/>
  <c r="BH250" i="6"/>
  <c r="BG250" i="6"/>
  <c r="BF250" i="6"/>
  <c r="T250" i="6"/>
  <c r="R250" i="6"/>
  <c r="P250" i="6"/>
  <c r="BI247" i="6"/>
  <c r="BH247" i="6"/>
  <c r="BG247" i="6"/>
  <c r="BF247" i="6"/>
  <c r="T247" i="6"/>
  <c r="R247" i="6"/>
  <c r="P247" i="6"/>
  <c r="BI246" i="6"/>
  <c r="BH246" i="6"/>
  <c r="BG246" i="6"/>
  <c r="BF246" i="6"/>
  <c r="T246" i="6"/>
  <c r="R246" i="6"/>
  <c r="P246" i="6"/>
  <c r="BI245" i="6"/>
  <c r="BH245" i="6"/>
  <c r="BG245" i="6"/>
  <c r="BF245" i="6"/>
  <c r="T245" i="6"/>
  <c r="R245" i="6"/>
  <c r="P245" i="6"/>
  <c r="BI244" i="6"/>
  <c r="BH244" i="6"/>
  <c r="BG244" i="6"/>
  <c r="BF244" i="6"/>
  <c r="T244" i="6"/>
  <c r="R244" i="6"/>
  <c r="P244" i="6"/>
  <c r="BI242" i="6"/>
  <c r="BH242" i="6"/>
  <c r="BG242" i="6"/>
  <c r="BF242" i="6"/>
  <c r="T242" i="6"/>
  <c r="R242" i="6"/>
  <c r="P242" i="6"/>
  <c r="BI241" i="6"/>
  <c r="BH241" i="6"/>
  <c r="BG241" i="6"/>
  <c r="BF241" i="6"/>
  <c r="T241" i="6"/>
  <c r="R241" i="6"/>
  <c r="P241" i="6"/>
  <c r="BI240" i="6"/>
  <c r="BH240" i="6"/>
  <c r="BG240" i="6"/>
  <c r="BF240" i="6"/>
  <c r="T240" i="6"/>
  <c r="R240" i="6"/>
  <c r="P240" i="6"/>
  <c r="BI239" i="6"/>
  <c r="BH239" i="6"/>
  <c r="BG239" i="6"/>
  <c r="BF239" i="6"/>
  <c r="T239" i="6"/>
  <c r="R239" i="6"/>
  <c r="P239" i="6"/>
  <c r="BI238" i="6"/>
  <c r="BH238" i="6"/>
  <c r="BG238" i="6"/>
  <c r="BF238" i="6"/>
  <c r="T238" i="6"/>
  <c r="R238" i="6"/>
  <c r="P238" i="6"/>
  <c r="BI236" i="6"/>
  <c r="BH236" i="6"/>
  <c r="BG236" i="6"/>
  <c r="BF236" i="6"/>
  <c r="T236" i="6"/>
  <c r="R236" i="6"/>
  <c r="P236" i="6"/>
  <c r="BI235" i="6"/>
  <c r="BH235" i="6"/>
  <c r="BG235" i="6"/>
  <c r="BF235" i="6"/>
  <c r="T235" i="6"/>
  <c r="R235" i="6"/>
  <c r="P235" i="6"/>
  <c r="BI234" i="6"/>
  <c r="BH234" i="6"/>
  <c r="BG234" i="6"/>
  <c r="BF234" i="6"/>
  <c r="T234" i="6"/>
  <c r="R234" i="6"/>
  <c r="P234" i="6"/>
  <c r="BI233" i="6"/>
  <c r="BH233" i="6"/>
  <c r="BG233" i="6"/>
  <c r="BF233" i="6"/>
  <c r="T233" i="6"/>
  <c r="R233" i="6"/>
  <c r="P233" i="6"/>
  <c r="BI232" i="6"/>
  <c r="BH232" i="6"/>
  <c r="BG232" i="6"/>
  <c r="BF232" i="6"/>
  <c r="T232" i="6"/>
  <c r="R232" i="6"/>
  <c r="P232" i="6"/>
  <c r="BI231" i="6"/>
  <c r="BH231" i="6"/>
  <c r="BG231" i="6"/>
  <c r="BF231" i="6"/>
  <c r="T231" i="6"/>
  <c r="R231" i="6"/>
  <c r="P231" i="6"/>
  <c r="BI230" i="6"/>
  <c r="BH230" i="6"/>
  <c r="BG230" i="6"/>
  <c r="BF230" i="6"/>
  <c r="T230" i="6"/>
  <c r="R230" i="6"/>
  <c r="P230" i="6"/>
  <c r="BI229" i="6"/>
  <c r="BH229" i="6"/>
  <c r="BG229" i="6"/>
  <c r="BF229" i="6"/>
  <c r="T229" i="6"/>
  <c r="R229" i="6"/>
  <c r="P229" i="6"/>
  <c r="BI228" i="6"/>
  <c r="BH228" i="6"/>
  <c r="BG228" i="6"/>
  <c r="BF228" i="6"/>
  <c r="T228" i="6"/>
  <c r="R228" i="6"/>
  <c r="P228" i="6"/>
  <c r="BI227" i="6"/>
  <c r="BH227" i="6"/>
  <c r="BG227" i="6"/>
  <c r="BF227" i="6"/>
  <c r="T227" i="6"/>
  <c r="R227" i="6"/>
  <c r="P227" i="6"/>
  <c r="BI226" i="6"/>
  <c r="BH226" i="6"/>
  <c r="BG226" i="6"/>
  <c r="BF226" i="6"/>
  <c r="T226" i="6"/>
  <c r="R226" i="6"/>
  <c r="P226" i="6"/>
  <c r="BI225" i="6"/>
  <c r="BH225" i="6"/>
  <c r="BG225" i="6"/>
  <c r="BF225" i="6"/>
  <c r="T225" i="6"/>
  <c r="R225" i="6"/>
  <c r="P225" i="6"/>
  <c r="BI224" i="6"/>
  <c r="BH224" i="6"/>
  <c r="BG224" i="6"/>
  <c r="BF224" i="6"/>
  <c r="T224" i="6"/>
  <c r="R224" i="6"/>
  <c r="P224" i="6"/>
  <c r="BI223" i="6"/>
  <c r="BH223" i="6"/>
  <c r="BG223" i="6"/>
  <c r="BF223" i="6"/>
  <c r="T223" i="6"/>
  <c r="R223" i="6"/>
  <c r="P223" i="6"/>
  <c r="BI222" i="6"/>
  <c r="BH222" i="6"/>
  <c r="BG222" i="6"/>
  <c r="BF222" i="6"/>
  <c r="T222" i="6"/>
  <c r="R222" i="6"/>
  <c r="P222" i="6"/>
  <c r="BI221" i="6"/>
  <c r="BH221" i="6"/>
  <c r="BG221" i="6"/>
  <c r="BF221" i="6"/>
  <c r="T221" i="6"/>
  <c r="R221" i="6"/>
  <c r="P221" i="6"/>
  <c r="BI218" i="6"/>
  <c r="BH218" i="6"/>
  <c r="BG218" i="6"/>
  <c r="BF218" i="6"/>
  <c r="T218" i="6"/>
  <c r="R218" i="6"/>
  <c r="P218" i="6"/>
  <c r="BI217" i="6"/>
  <c r="BH217" i="6"/>
  <c r="BG217" i="6"/>
  <c r="BF217" i="6"/>
  <c r="T217" i="6"/>
  <c r="R217" i="6"/>
  <c r="P217" i="6"/>
  <c r="BI216" i="6"/>
  <c r="BH216" i="6"/>
  <c r="BG216" i="6"/>
  <c r="BF216" i="6"/>
  <c r="T216" i="6"/>
  <c r="R216" i="6"/>
  <c r="P216" i="6"/>
  <c r="BI214" i="6"/>
  <c r="BH214" i="6"/>
  <c r="BG214" i="6"/>
  <c r="BF214" i="6"/>
  <c r="T214" i="6"/>
  <c r="R214" i="6"/>
  <c r="P214" i="6"/>
  <c r="BI213" i="6"/>
  <c r="BH213" i="6"/>
  <c r="BG213" i="6"/>
  <c r="BF213" i="6"/>
  <c r="T213" i="6"/>
  <c r="R213" i="6"/>
  <c r="P213" i="6"/>
  <c r="BI212" i="6"/>
  <c r="BH212" i="6"/>
  <c r="BG212" i="6"/>
  <c r="BF212" i="6"/>
  <c r="T212" i="6"/>
  <c r="R212" i="6"/>
  <c r="P212" i="6"/>
  <c r="BI211" i="6"/>
  <c r="BH211" i="6"/>
  <c r="BG211" i="6"/>
  <c r="BF211" i="6"/>
  <c r="T211" i="6"/>
  <c r="R211" i="6"/>
  <c r="P211" i="6"/>
  <c r="BI209" i="6"/>
  <c r="BH209" i="6"/>
  <c r="BG209" i="6"/>
  <c r="BF209" i="6"/>
  <c r="T209" i="6"/>
  <c r="R209" i="6"/>
  <c r="P209" i="6"/>
  <c r="BI208" i="6"/>
  <c r="BH208" i="6"/>
  <c r="BG208" i="6"/>
  <c r="BF208" i="6"/>
  <c r="T208" i="6"/>
  <c r="R208" i="6"/>
  <c r="P208" i="6"/>
  <c r="BI207" i="6"/>
  <c r="BH207" i="6"/>
  <c r="BG207" i="6"/>
  <c r="BF207" i="6"/>
  <c r="T207" i="6"/>
  <c r="R207" i="6"/>
  <c r="P207" i="6"/>
  <c r="BI206" i="6"/>
  <c r="BH206" i="6"/>
  <c r="BG206" i="6"/>
  <c r="BF206" i="6"/>
  <c r="T206" i="6"/>
  <c r="R206" i="6"/>
  <c r="P206" i="6"/>
  <c r="BI205" i="6"/>
  <c r="BH205" i="6"/>
  <c r="BG205" i="6"/>
  <c r="BF205" i="6"/>
  <c r="T205" i="6"/>
  <c r="R205" i="6"/>
  <c r="P205" i="6"/>
  <c r="BI204" i="6"/>
  <c r="BH204" i="6"/>
  <c r="BG204" i="6"/>
  <c r="BF204" i="6"/>
  <c r="T204" i="6"/>
  <c r="R204" i="6"/>
  <c r="P204" i="6"/>
  <c r="BI203" i="6"/>
  <c r="BH203" i="6"/>
  <c r="BG203" i="6"/>
  <c r="BF203" i="6"/>
  <c r="T203" i="6"/>
  <c r="R203" i="6"/>
  <c r="P203" i="6"/>
  <c r="BI200" i="6"/>
  <c r="BH200" i="6"/>
  <c r="BG200" i="6"/>
  <c r="BF200" i="6"/>
  <c r="T200" i="6"/>
  <c r="R200" i="6"/>
  <c r="P200" i="6"/>
  <c r="BI199" i="6"/>
  <c r="BH199" i="6"/>
  <c r="BG199" i="6"/>
  <c r="BF199" i="6"/>
  <c r="T199" i="6"/>
  <c r="R199" i="6"/>
  <c r="P199" i="6"/>
  <c r="BI198" i="6"/>
  <c r="BH198" i="6"/>
  <c r="BG198" i="6"/>
  <c r="BF198" i="6"/>
  <c r="T198" i="6"/>
  <c r="R198" i="6"/>
  <c r="P198" i="6"/>
  <c r="BI197" i="6"/>
  <c r="BH197" i="6"/>
  <c r="BG197" i="6"/>
  <c r="BF197" i="6"/>
  <c r="T197" i="6"/>
  <c r="R197" i="6"/>
  <c r="P197" i="6"/>
  <c r="BI196" i="6"/>
  <c r="BH196" i="6"/>
  <c r="BG196" i="6"/>
  <c r="BF196" i="6"/>
  <c r="T196" i="6"/>
  <c r="R196" i="6"/>
  <c r="P196" i="6"/>
  <c r="BI194" i="6"/>
  <c r="BH194" i="6"/>
  <c r="BG194" i="6"/>
  <c r="BF194" i="6"/>
  <c r="T194" i="6"/>
  <c r="R194" i="6"/>
  <c r="P194" i="6"/>
  <c r="BI193" i="6"/>
  <c r="BH193" i="6"/>
  <c r="BG193" i="6"/>
  <c r="BF193" i="6"/>
  <c r="T193" i="6"/>
  <c r="R193" i="6"/>
  <c r="P193" i="6"/>
  <c r="BI192" i="6"/>
  <c r="BH192" i="6"/>
  <c r="BG192" i="6"/>
  <c r="BF192" i="6"/>
  <c r="T192" i="6"/>
  <c r="R192" i="6"/>
  <c r="P192" i="6"/>
  <c r="BI191" i="6"/>
  <c r="BH191" i="6"/>
  <c r="BG191" i="6"/>
  <c r="BF191" i="6"/>
  <c r="T191" i="6"/>
  <c r="R191" i="6"/>
  <c r="P191" i="6"/>
  <c r="BI190" i="6"/>
  <c r="BH190" i="6"/>
  <c r="BG190" i="6"/>
  <c r="BF190" i="6"/>
  <c r="T190" i="6"/>
  <c r="R190" i="6"/>
  <c r="P190" i="6"/>
  <c r="BI189" i="6"/>
  <c r="BH189" i="6"/>
  <c r="BG189" i="6"/>
  <c r="BF189" i="6"/>
  <c r="T189" i="6"/>
  <c r="R189" i="6"/>
  <c r="P189" i="6"/>
  <c r="BI188" i="6"/>
  <c r="BH188" i="6"/>
  <c r="BG188" i="6"/>
  <c r="BF188" i="6"/>
  <c r="T188" i="6"/>
  <c r="R188" i="6"/>
  <c r="P188" i="6"/>
  <c r="BI187" i="6"/>
  <c r="BH187" i="6"/>
  <c r="BG187" i="6"/>
  <c r="BF187" i="6"/>
  <c r="T187" i="6"/>
  <c r="R187" i="6"/>
  <c r="P187" i="6"/>
  <c r="BI186" i="6"/>
  <c r="BH186" i="6"/>
  <c r="BG186" i="6"/>
  <c r="BF186" i="6"/>
  <c r="T186" i="6"/>
  <c r="R186" i="6"/>
  <c r="P186" i="6"/>
  <c r="BI185" i="6"/>
  <c r="BH185" i="6"/>
  <c r="BG185" i="6"/>
  <c r="BF185" i="6"/>
  <c r="T185" i="6"/>
  <c r="R185" i="6"/>
  <c r="P185" i="6"/>
  <c r="BI184" i="6"/>
  <c r="BH184" i="6"/>
  <c r="BG184" i="6"/>
  <c r="BF184" i="6"/>
  <c r="T184" i="6"/>
  <c r="R184" i="6"/>
  <c r="P184" i="6"/>
  <c r="BI183" i="6"/>
  <c r="BH183" i="6"/>
  <c r="BG183" i="6"/>
  <c r="BF183" i="6"/>
  <c r="T183" i="6"/>
  <c r="R183" i="6"/>
  <c r="P183" i="6"/>
  <c r="BI182" i="6"/>
  <c r="BH182" i="6"/>
  <c r="BG182" i="6"/>
  <c r="BF182" i="6"/>
  <c r="T182" i="6"/>
  <c r="R182" i="6"/>
  <c r="P182" i="6"/>
  <c r="BI180" i="6"/>
  <c r="BH180" i="6"/>
  <c r="BG180" i="6"/>
  <c r="BF180" i="6"/>
  <c r="T180" i="6"/>
  <c r="R180" i="6"/>
  <c r="P180" i="6"/>
  <c r="BI179" i="6"/>
  <c r="BH179" i="6"/>
  <c r="BG179" i="6"/>
  <c r="BF179" i="6"/>
  <c r="T179" i="6"/>
  <c r="R179" i="6"/>
  <c r="P179" i="6"/>
  <c r="BI178" i="6"/>
  <c r="BH178" i="6"/>
  <c r="BG178" i="6"/>
  <c r="BF178" i="6"/>
  <c r="T178" i="6"/>
  <c r="R178" i="6"/>
  <c r="P178" i="6"/>
  <c r="BI177" i="6"/>
  <c r="BH177" i="6"/>
  <c r="BG177" i="6"/>
  <c r="BF177" i="6"/>
  <c r="T177" i="6"/>
  <c r="R177" i="6"/>
  <c r="P177" i="6"/>
  <c r="BI176" i="6"/>
  <c r="BH176" i="6"/>
  <c r="BG176" i="6"/>
  <c r="BF176" i="6"/>
  <c r="T176" i="6"/>
  <c r="R176" i="6"/>
  <c r="P176" i="6"/>
  <c r="BI175" i="6"/>
  <c r="BH175" i="6"/>
  <c r="BG175" i="6"/>
  <c r="BF175" i="6"/>
  <c r="T175" i="6"/>
  <c r="R175" i="6"/>
  <c r="P175" i="6"/>
  <c r="BI174" i="6"/>
  <c r="BH174" i="6"/>
  <c r="BG174" i="6"/>
  <c r="BF174" i="6"/>
  <c r="T174" i="6"/>
  <c r="R174" i="6"/>
  <c r="P174" i="6"/>
  <c r="BI173" i="6"/>
  <c r="BH173" i="6"/>
  <c r="BG173" i="6"/>
  <c r="BF173" i="6"/>
  <c r="T173" i="6"/>
  <c r="R173" i="6"/>
  <c r="P173" i="6"/>
  <c r="BI172" i="6"/>
  <c r="BH172" i="6"/>
  <c r="BG172" i="6"/>
  <c r="BF172" i="6"/>
  <c r="T172" i="6"/>
  <c r="R172" i="6"/>
  <c r="P172" i="6"/>
  <c r="BI171" i="6"/>
  <c r="BH171" i="6"/>
  <c r="BG171" i="6"/>
  <c r="BF171" i="6"/>
  <c r="T171" i="6"/>
  <c r="R171" i="6"/>
  <c r="P171" i="6"/>
  <c r="BI170" i="6"/>
  <c r="BH170" i="6"/>
  <c r="BG170" i="6"/>
  <c r="BF170" i="6"/>
  <c r="T170" i="6"/>
  <c r="R170" i="6"/>
  <c r="P170" i="6"/>
  <c r="BI169" i="6"/>
  <c r="BH169" i="6"/>
  <c r="BG169" i="6"/>
  <c r="BF169" i="6"/>
  <c r="T169" i="6"/>
  <c r="R169" i="6"/>
  <c r="P169" i="6"/>
  <c r="BI168" i="6"/>
  <c r="BH168" i="6"/>
  <c r="BG168" i="6"/>
  <c r="BF168" i="6"/>
  <c r="T168" i="6"/>
  <c r="R168" i="6"/>
  <c r="P168" i="6"/>
  <c r="BI167" i="6"/>
  <c r="BH167" i="6"/>
  <c r="BG167" i="6"/>
  <c r="BF167" i="6"/>
  <c r="T167" i="6"/>
  <c r="R167" i="6"/>
  <c r="P167" i="6"/>
  <c r="BI164" i="6"/>
  <c r="BH164" i="6"/>
  <c r="BG164" i="6"/>
  <c r="BF164" i="6"/>
  <c r="T164" i="6"/>
  <c r="R164" i="6"/>
  <c r="P164" i="6"/>
  <c r="BI163" i="6"/>
  <c r="BH163" i="6"/>
  <c r="BG163" i="6"/>
  <c r="BF163" i="6"/>
  <c r="T163" i="6"/>
  <c r="R163" i="6"/>
  <c r="P163" i="6"/>
  <c r="BI162" i="6"/>
  <c r="BH162" i="6"/>
  <c r="BG162" i="6"/>
  <c r="BF162" i="6"/>
  <c r="T162" i="6"/>
  <c r="R162" i="6"/>
  <c r="P162" i="6"/>
  <c r="BI161" i="6"/>
  <c r="BH161" i="6"/>
  <c r="BG161" i="6"/>
  <c r="BF161" i="6"/>
  <c r="T161" i="6"/>
  <c r="R161" i="6"/>
  <c r="P161" i="6"/>
  <c r="BI159" i="6"/>
  <c r="BH159" i="6"/>
  <c r="BG159" i="6"/>
  <c r="BF159" i="6"/>
  <c r="T159" i="6"/>
  <c r="R159" i="6"/>
  <c r="P159" i="6"/>
  <c r="BI158" i="6"/>
  <c r="BH158" i="6"/>
  <c r="BG158" i="6"/>
  <c r="BF158" i="6"/>
  <c r="T158" i="6"/>
  <c r="R158" i="6"/>
  <c r="P158" i="6"/>
  <c r="BI156" i="6"/>
  <c r="BH156" i="6"/>
  <c r="BG156" i="6"/>
  <c r="BF156" i="6"/>
  <c r="T156" i="6"/>
  <c r="R156" i="6"/>
  <c r="P156" i="6"/>
  <c r="BI155" i="6"/>
  <c r="BH155" i="6"/>
  <c r="BG155" i="6"/>
  <c r="BF155" i="6"/>
  <c r="T155" i="6"/>
  <c r="R155" i="6"/>
  <c r="P155" i="6"/>
  <c r="BI154" i="6"/>
  <c r="BH154" i="6"/>
  <c r="BG154" i="6"/>
  <c r="BF154" i="6"/>
  <c r="T154" i="6"/>
  <c r="R154" i="6"/>
  <c r="P154" i="6"/>
  <c r="BI153" i="6"/>
  <c r="BH153" i="6"/>
  <c r="BG153" i="6"/>
  <c r="BF153" i="6"/>
  <c r="T153" i="6"/>
  <c r="R153" i="6"/>
  <c r="P153" i="6"/>
  <c r="BI152" i="6"/>
  <c r="BH152" i="6"/>
  <c r="BG152" i="6"/>
  <c r="BF152" i="6"/>
  <c r="T152" i="6"/>
  <c r="R152" i="6"/>
  <c r="P152" i="6"/>
  <c r="BI151" i="6"/>
  <c r="BH151" i="6"/>
  <c r="BG151" i="6"/>
  <c r="BF151" i="6"/>
  <c r="T151" i="6"/>
  <c r="R151" i="6"/>
  <c r="P151" i="6"/>
  <c r="BI150" i="6"/>
  <c r="BH150" i="6"/>
  <c r="BG150" i="6"/>
  <c r="BF150" i="6"/>
  <c r="T150" i="6"/>
  <c r="R150" i="6"/>
  <c r="P150" i="6"/>
  <c r="BI149" i="6"/>
  <c r="BH149" i="6"/>
  <c r="BG149" i="6"/>
  <c r="BF149" i="6"/>
  <c r="T149" i="6"/>
  <c r="R149" i="6"/>
  <c r="P149" i="6"/>
  <c r="BI148" i="6"/>
  <c r="BH148" i="6"/>
  <c r="BG148" i="6"/>
  <c r="BF148" i="6"/>
  <c r="T148" i="6"/>
  <c r="R148" i="6"/>
  <c r="P148" i="6"/>
  <c r="BI146" i="6"/>
  <c r="BH146" i="6"/>
  <c r="BG146" i="6"/>
  <c r="BF146" i="6"/>
  <c r="T146" i="6"/>
  <c r="R146" i="6"/>
  <c r="P146" i="6"/>
  <c r="BI145" i="6"/>
  <c r="BH145" i="6"/>
  <c r="BG145" i="6"/>
  <c r="BF145" i="6"/>
  <c r="T145" i="6"/>
  <c r="R145" i="6"/>
  <c r="P145" i="6"/>
  <c r="BI144" i="6"/>
  <c r="BH144" i="6"/>
  <c r="BG144" i="6"/>
  <c r="BF144" i="6"/>
  <c r="T144" i="6"/>
  <c r="R144" i="6"/>
  <c r="P144" i="6"/>
  <c r="BI143" i="6"/>
  <c r="BH143" i="6"/>
  <c r="BG143" i="6"/>
  <c r="BF143" i="6"/>
  <c r="T143" i="6"/>
  <c r="R143" i="6"/>
  <c r="P143" i="6"/>
  <c r="BI142" i="6"/>
  <c r="BH142" i="6"/>
  <c r="BG142" i="6"/>
  <c r="BF142" i="6"/>
  <c r="T142" i="6"/>
  <c r="R142" i="6"/>
  <c r="P142" i="6"/>
  <c r="BI140" i="6"/>
  <c r="BH140" i="6"/>
  <c r="BG140" i="6"/>
  <c r="BF140" i="6"/>
  <c r="T140" i="6"/>
  <c r="R140" i="6"/>
  <c r="P140" i="6"/>
  <c r="BI139" i="6"/>
  <c r="BH139" i="6"/>
  <c r="BG139" i="6"/>
  <c r="BF139" i="6"/>
  <c r="T139" i="6"/>
  <c r="R139" i="6"/>
  <c r="P139" i="6"/>
  <c r="BI138" i="6"/>
  <c r="BH138" i="6"/>
  <c r="BG138" i="6"/>
  <c r="BF138" i="6"/>
  <c r="T138" i="6"/>
  <c r="R138" i="6"/>
  <c r="P138" i="6"/>
  <c r="BI137" i="6"/>
  <c r="BH137" i="6"/>
  <c r="BG137" i="6"/>
  <c r="BF137" i="6"/>
  <c r="T137" i="6"/>
  <c r="R137" i="6"/>
  <c r="P137" i="6"/>
  <c r="BI135" i="6"/>
  <c r="BH135" i="6"/>
  <c r="BG135" i="6"/>
  <c r="BF135" i="6"/>
  <c r="T135" i="6"/>
  <c r="R135" i="6"/>
  <c r="P135" i="6"/>
  <c r="BI134" i="6"/>
  <c r="BH134" i="6"/>
  <c r="BG134" i="6"/>
  <c r="BF134" i="6"/>
  <c r="T134" i="6"/>
  <c r="R134" i="6"/>
  <c r="P134" i="6"/>
  <c r="BI133" i="6"/>
  <c r="BH133" i="6"/>
  <c r="BG133" i="6"/>
  <c r="BF133" i="6"/>
  <c r="T133" i="6"/>
  <c r="R133" i="6"/>
  <c r="P133" i="6"/>
  <c r="BI132" i="6"/>
  <c r="BH132" i="6"/>
  <c r="BG132" i="6"/>
  <c r="BF132" i="6"/>
  <c r="T132" i="6"/>
  <c r="R132" i="6"/>
  <c r="P132" i="6"/>
  <c r="BI131" i="6"/>
  <c r="BH131" i="6"/>
  <c r="BG131" i="6"/>
  <c r="BF131" i="6"/>
  <c r="T131" i="6"/>
  <c r="R131" i="6"/>
  <c r="P131" i="6"/>
  <c r="BI129" i="6"/>
  <c r="BH129" i="6"/>
  <c r="BG129" i="6"/>
  <c r="BF129" i="6"/>
  <c r="T129" i="6"/>
  <c r="R129" i="6"/>
  <c r="P129" i="6"/>
  <c r="BI128" i="6"/>
  <c r="BH128" i="6"/>
  <c r="BG128" i="6"/>
  <c r="BF128" i="6"/>
  <c r="T128" i="6"/>
  <c r="R128" i="6"/>
  <c r="P128" i="6"/>
  <c r="BI127" i="6"/>
  <c r="BH127" i="6"/>
  <c r="BG127" i="6"/>
  <c r="BF127" i="6"/>
  <c r="T127" i="6"/>
  <c r="R127" i="6"/>
  <c r="P127" i="6"/>
  <c r="BI126" i="6"/>
  <c r="BH126" i="6"/>
  <c r="BG126" i="6"/>
  <c r="BF126" i="6"/>
  <c r="T126" i="6"/>
  <c r="R126" i="6"/>
  <c r="P126" i="6"/>
  <c r="BI125" i="6"/>
  <c r="BH125" i="6"/>
  <c r="BG125" i="6"/>
  <c r="BF125" i="6"/>
  <c r="T125" i="6"/>
  <c r="R125" i="6"/>
  <c r="P125" i="6"/>
  <c r="J118" i="6"/>
  <c r="F118" i="6"/>
  <c r="F116" i="6"/>
  <c r="E114" i="6"/>
  <c r="J58" i="6"/>
  <c r="F58" i="6"/>
  <c r="F56" i="6"/>
  <c r="E54" i="6"/>
  <c r="J26" i="6"/>
  <c r="E26" i="6"/>
  <c r="J59" i="6" s="1"/>
  <c r="J25" i="6"/>
  <c r="J20" i="6"/>
  <c r="E20" i="6"/>
  <c r="F59" i="6" s="1"/>
  <c r="J19" i="6"/>
  <c r="J14" i="6"/>
  <c r="J116" i="6"/>
  <c r="E7" i="6"/>
  <c r="E110" i="6"/>
  <c r="J39" i="5"/>
  <c r="J38" i="5"/>
  <c r="AY59" i="1" s="1"/>
  <c r="J37" i="5"/>
  <c r="AX59" i="1" s="1"/>
  <c r="BI257" i="5"/>
  <c r="BH257" i="5"/>
  <c r="BG257" i="5"/>
  <c r="BF257" i="5"/>
  <c r="T257" i="5"/>
  <c r="R257" i="5"/>
  <c r="P257" i="5"/>
  <c r="BI256" i="5"/>
  <c r="BH256" i="5"/>
  <c r="BG256" i="5"/>
  <c r="BF256" i="5"/>
  <c r="T256" i="5"/>
  <c r="R256" i="5"/>
  <c r="P256" i="5"/>
  <c r="BI255" i="5"/>
  <c r="BH255" i="5"/>
  <c r="BG255" i="5"/>
  <c r="BF255" i="5"/>
  <c r="T255" i="5"/>
  <c r="R255" i="5"/>
  <c r="P255" i="5"/>
  <c r="BI254" i="5"/>
  <c r="BH254" i="5"/>
  <c r="BG254" i="5"/>
  <c r="BF254" i="5"/>
  <c r="T254" i="5"/>
  <c r="R254" i="5"/>
  <c r="P254" i="5"/>
  <c r="BI253" i="5"/>
  <c r="BH253" i="5"/>
  <c r="BG253" i="5"/>
  <c r="BF253" i="5"/>
  <c r="T253" i="5"/>
  <c r="R253" i="5"/>
  <c r="P253" i="5"/>
  <c r="BI252" i="5"/>
  <c r="BH252" i="5"/>
  <c r="BG252" i="5"/>
  <c r="BF252" i="5"/>
  <c r="T252" i="5"/>
  <c r="R252" i="5"/>
  <c r="P252" i="5"/>
  <c r="BI251" i="5"/>
  <c r="BH251" i="5"/>
  <c r="BG251" i="5"/>
  <c r="BF251" i="5"/>
  <c r="T251" i="5"/>
  <c r="R251" i="5"/>
  <c r="P251" i="5"/>
  <c r="BI250" i="5"/>
  <c r="BH250" i="5"/>
  <c r="BG250" i="5"/>
  <c r="BF250" i="5"/>
  <c r="T250" i="5"/>
  <c r="R250" i="5"/>
  <c r="P250" i="5"/>
  <c r="BI249" i="5"/>
  <c r="BH249" i="5"/>
  <c r="BG249" i="5"/>
  <c r="BF249" i="5"/>
  <c r="T249" i="5"/>
  <c r="R249" i="5"/>
  <c r="P249" i="5"/>
  <c r="BI248" i="5"/>
  <c r="BH248" i="5"/>
  <c r="BG248" i="5"/>
  <c r="BF248" i="5"/>
  <c r="T248" i="5"/>
  <c r="R248" i="5"/>
  <c r="P248" i="5"/>
  <c r="BI247" i="5"/>
  <c r="BH247" i="5"/>
  <c r="BG247" i="5"/>
  <c r="BF247" i="5"/>
  <c r="T247" i="5"/>
  <c r="R247" i="5"/>
  <c r="P247" i="5"/>
  <c r="BI246" i="5"/>
  <c r="BH246" i="5"/>
  <c r="BG246" i="5"/>
  <c r="BF246" i="5"/>
  <c r="T246" i="5"/>
  <c r="R246" i="5"/>
  <c r="P246" i="5"/>
  <c r="BI245" i="5"/>
  <c r="BH245" i="5"/>
  <c r="BG245" i="5"/>
  <c r="BF245" i="5"/>
  <c r="T245" i="5"/>
  <c r="R245" i="5"/>
  <c r="P245" i="5"/>
  <c r="BI244" i="5"/>
  <c r="BH244" i="5"/>
  <c r="BG244" i="5"/>
  <c r="BF244" i="5"/>
  <c r="T244" i="5"/>
  <c r="R244" i="5"/>
  <c r="P244" i="5"/>
  <c r="BI243" i="5"/>
  <c r="BH243" i="5"/>
  <c r="BG243" i="5"/>
  <c r="BF243" i="5"/>
  <c r="T243" i="5"/>
  <c r="R243" i="5"/>
  <c r="P243" i="5"/>
  <c r="BI242" i="5"/>
  <c r="BH242" i="5"/>
  <c r="BG242" i="5"/>
  <c r="BF242" i="5"/>
  <c r="T242" i="5"/>
  <c r="R242" i="5"/>
  <c r="P242" i="5"/>
  <c r="BI241" i="5"/>
  <c r="BH241" i="5"/>
  <c r="BG241" i="5"/>
  <c r="BF241" i="5"/>
  <c r="T241" i="5"/>
  <c r="R241" i="5"/>
  <c r="P241" i="5"/>
  <c r="BI240" i="5"/>
  <c r="BH240" i="5"/>
  <c r="BG240" i="5"/>
  <c r="BF240" i="5"/>
  <c r="T240" i="5"/>
  <c r="R240" i="5"/>
  <c r="P240" i="5"/>
  <c r="BI239" i="5"/>
  <c r="BH239" i="5"/>
  <c r="BG239" i="5"/>
  <c r="BF239" i="5"/>
  <c r="T239" i="5"/>
  <c r="R239" i="5"/>
  <c r="P239" i="5"/>
  <c r="BI238" i="5"/>
  <c r="BH238" i="5"/>
  <c r="BG238" i="5"/>
  <c r="BF238" i="5"/>
  <c r="T238" i="5"/>
  <c r="R238" i="5"/>
  <c r="P238" i="5"/>
  <c r="BI237" i="5"/>
  <c r="BH237" i="5"/>
  <c r="BG237" i="5"/>
  <c r="BF237" i="5"/>
  <c r="T237" i="5"/>
  <c r="R237" i="5"/>
  <c r="P237" i="5"/>
  <c r="BI236" i="5"/>
  <c r="BH236" i="5"/>
  <c r="BG236" i="5"/>
  <c r="BF236" i="5"/>
  <c r="T236" i="5"/>
  <c r="R236" i="5"/>
  <c r="P236" i="5"/>
  <c r="BI235" i="5"/>
  <c r="BH235" i="5"/>
  <c r="BG235" i="5"/>
  <c r="BF235" i="5"/>
  <c r="T235" i="5"/>
  <c r="R235" i="5"/>
  <c r="P235" i="5"/>
  <c r="BI234" i="5"/>
  <c r="BH234" i="5"/>
  <c r="BG234" i="5"/>
  <c r="BF234" i="5"/>
  <c r="T234" i="5"/>
  <c r="R234" i="5"/>
  <c r="P234" i="5"/>
  <c r="BI233" i="5"/>
  <c r="BH233" i="5"/>
  <c r="BG233" i="5"/>
  <c r="BF233" i="5"/>
  <c r="T233" i="5"/>
  <c r="R233" i="5"/>
  <c r="P233" i="5"/>
  <c r="BI232" i="5"/>
  <c r="BH232" i="5"/>
  <c r="BG232" i="5"/>
  <c r="BF232" i="5"/>
  <c r="T232" i="5"/>
  <c r="R232" i="5"/>
  <c r="P232" i="5"/>
  <c r="BI231" i="5"/>
  <c r="BH231" i="5"/>
  <c r="BG231" i="5"/>
  <c r="BF231" i="5"/>
  <c r="T231" i="5"/>
  <c r="R231" i="5"/>
  <c r="P231" i="5"/>
  <c r="BI230" i="5"/>
  <c r="BH230" i="5"/>
  <c r="BG230" i="5"/>
  <c r="BF230" i="5"/>
  <c r="T230" i="5"/>
  <c r="R230" i="5"/>
  <c r="P230" i="5"/>
  <c r="BI229" i="5"/>
  <c r="BH229" i="5"/>
  <c r="BG229" i="5"/>
  <c r="BF229" i="5"/>
  <c r="T229" i="5"/>
  <c r="R229" i="5"/>
  <c r="P229" i="5"/>
  <c r="BI228" i="5"/>
  <c r="BH228" i="5"/>
  <c r="BG228" i="5"/>
  <c r="BF228" i="5"/>
  <c r="T228" i="5"/>
  <c r="R228" i="5"/>
  <c r="P228" i="5"/>
  <c r="BI227" i="5"/>
  <c r="BH227" i="5"/>
  <c r="BG227" i="5"/>
  <c r="BF227" i="5"/>
  <c r="T227" i="5"/>
  <c r="R227" i="5"/>
  <c r="P227" i="5"/>
  <c r="BI226" i="5"/>
  <c r="BH226" i="5"/>
  <c r="BG226" i="5"/>
  <c r="BF226" i="5"/>
  <c r="T226" i="5"/>
  <c r="R226" i="5"/>
  <c r="P226" i="5"/>
  <c r="BI225" i="5"/>
  <c r="BH225" i="5"/>
  <c r="BG225" i="5"/>
  <c r="BF225" i="5"/>
  <c r="T225" i="5"/>
  <c r="R225" i="5"/>
  <c r="P225" i="5"/>
  <c r="BI224" i="5"/>
  <c r="BH224" i="5"/>
  <c r="BG224" i="5"/>
  <c r="BF224" i="5"/>
  <c r="T224" i="5"/>
  <c r="R224" i="5"/>
  <c r="P224" i="5"/>
  <c r="BI223" i="5"/>
  <c r="BH223" i="5"/>
  <c r="BG223" i="5"/>
  <c r="BF223" i="5"/>
  <c r="T223" i="5"/>
  <c r="R223" i="5"/>
  <c r="P223" i="5"/>
  <c r="BI222" i="5"/>
  <c r="BH222" i="5"/>
  <c r="BG222" i="5"/>
  <c r="BF222" i="5"/>
  <c r="T222" i="5"/>
  <c r="R222" i="5"/>
  <c r="P222" i="5"/>
  <c r="BI221" i="5"/>
  <c r="BH221" i="5"/>
  <c r="BG221" i="5"/>
  <c r="BF221" i="5"/>
  <c r="T221" i="5"/>
  <c r="R221" i="5"/>
  <c r="P221" i="5"/>
  <c r="BI220" i="5"/>
  <c r="BH220" i="5"/>
  <c r="BG220" i="5"/>
  <c r="BF220" i="5"/>
  <c r="T220" i="5"/>
  <c r="R220" i="5"/>
  <c r="P220" i="5"/>
  <c r="BI219" i="5"/>
  <c r="BH219" i="5"/>
  <c r="BG219" i="5"/>
  <c r="BF219" i="5"/>
  <c r="T219" i="5"/>
  <c r="R219" i="5"/>
  <c r="P219" i="5"/>
  <c r="BI218" i="5"/>
  <c r="BH218" i="5"/>
  <c r="BG218" i="5"/>
  <c r="BF218" i="5"/>
  <c r="T218" i="5"/>
  <c r="R218" i="5"/>
  <c r="P218" i="5"/>
  <c r="BI217" i="5"/>
  <c r="BH217" i="5"/>
  <c r="BG217" i="5"/>
  <c r="BF217" i="5"/>
  <c r="T217" i="5"/>
  <c r="R217" i="5"/>
  <c r="P217" i="5"/>
  <c r="BI216" i="5"/>
  <c r="BH216" i="5"/>
  <c r="BG216" i="5"/>
  <c r="BF216" i="5"/>
  <c r="T216" i="5"/>
  <c r="R216" i="5"/>
  <c r="P216" i="5"/>
  <c r="BI215" i="5"/>
  <c r="BH215" i="5"/>
  <c r="BG215" i="5"/>
  <c r="BF215" i="5"/>
  <c r="T215" i="5"/>
  <c r="R215" i="5"/>
  <c r="P215" i="5"/>
  <c r="BI213" i="5"/>
  <c r="BH213" i="5"/>
  <c r="BG213" i="5"/>
  <c r="BF213" i="5"/>
  <c r="T213" i="5"/>
  <c r="R213" i="5"/>
  <c r="P213" i="5"/>
  <c r="BI212" i="5"/>
  <c r="BH212" i="5"/>
  <c r="BG212" i="5"/>
  <c r="BF212" i="5"/>
  <c r="T212" i="5"/>
  <c r="R212" i="5"/>
  <c r="P212" i="5"/>
  <c r="BI211" i="5"/>
  <c r="BH211" i="5"/>
  <c r="BG211" i="5"/>
  <c r="BF211" i="5"/>
  <c r="T211" i="5"/>
  <c r="R211" i="5"/>
  <c r="P211" i="5"/>
  <c r="BI210" i="5"/>
  <c r="BH210" i="5"/>
  <c r="BG210" i="5"/>
  <c r="BF210" i="5"/>
  <c r="T210" i="5"/>
  <c r="R210" i="5"/>
  <c r="P210" i="5"/>
  <c r="BI209" i="5"/>
  <c r="BH209" i="5"/>
  <c r="BG209" i="5"/>
  <c r="BF209" i="5"/>
  <c r="T209" i="5"/>
  <c r="R209" i="5"/>
  <c r="P209" i="5"/>
  <c r="BI208" i="5"/>
  <c r="BH208" i="5"/>
  <c r="BG208" i="5"/>
  <c r="BF208" i="5"/>
  <c r="T208" i="5"/>
  <c r="R208" i="5"/>
  <c r="P208" i="5"/>
  <c r="BI207" i="5"/>
  <c r="BH207" i="5"/>
  <c r="BG207" i="5"/>
  <c r="BF207" i="5"/>
  <c r="T207" i="5"/>
  <c r="R207" i="5"/>
  <c r="P207" i="5"/>
  <c r="BI206" i="5"/>
  <c r="BH206" i="5"/>
  <c r="BG206" i="5"/>
  <c r="BF206" i="5"/>
  <c r="T206" i="5"/>
  <c r="R206" i="5"/>
  <c r="P206" i="5"/>
  <c r="BI205" i="5"/>
  <c r="BH205" i="5"/>
  <c r="BG205" i="5"/>
  <c r="BF205" i="5"/>
  <c r="T205" i="5"/>
  <c r="R205" i="5"/>
  <c r="P205" i="5"/>
  <c r="BI203" i="5"/>
  <c r="BH203" i="5"/>
  <c r="BG203" i="5"/>
  <c r="BF203" i="5"/>
  <c r="T203" i="5"/>
  <c r="R203" i="5"/>
  <c r="P203" i="5"/>
  <c r="BI202" i="5"/>
  <c r="BH202" i="5"/>
  <c r="BG202" i="5"/>
  <c r="BF202" i="5"/>
  <c r="T202" i="5"/>
  <c r="R202" i="5"/>
  <c r="P202" i="5"/>
  <c r="BI200" i="5"/>
  <c r="BH200" i="5"/>
  <c r="BG200" i="5"/>
  <c r="BF200" i="5"/>
  <c r="T200" i="5"/>
  <c r="R200" i="5"/>
  <c r="P200" i="5"/>
  <c r="BI198" i="5"/>
  <c r="BH198" i="5"/>
  <c r="BG198" i="5"/>
  <c r="BF198" i="5"/>
  <c r="T198" i="5"/>
  <c r="R198" i="5"/>
  <c r="P198" i="5"/>
  <c r="BI196" i="5"/>
  <c r="BH196" i="5"/>
  <c r="BG196" i="5"/>
  <c r="BF196" i="5"/>
  <c r="T196" i="5"/>
  <c r="R196" i="5"/>
  <c r="P196" i="5"/>
  <c r="BI194" i="5"/>
  <c r="BH194" i="5"/>
  <c r="BG194" i="5"/>
  <c r="BF194" i="5"/>
  <c r="T194" i="5"/>
  <c r="R194" i="5"/>
  <c r="P194" i="5"/>
  <c r="BI192" i="5"/>
  <c r="BH192" i="5"/>
  <c r="BG192" i="5"/>
  <c r="BF192" i="5"/>
  <c r="T192" i="5"/>
  <c r="R192" i="5"/>
  <c r="P192" i="5"/>
  <c r="BI190" i="5"/>
  <c r="BH190" i="5"/>
  <c r="BG190" i="5"/>
  <c r="BF190" i="5"/>
  <c r="T190" i="5"/>
  <c r="R190" i="5"/>
  <c r="P190" i="5"/>
  <c r="BI189" i="5"/>
  <c r="BH189" i="5"/>
  <c r="BG189" i="5"/>
  <c r="BF189" i="5"/>
  <c r="T189" i="5"/>
  <c r="R189" i="5"/>
  <c r="P189" i="5"/>
  <c r="BI188" i="5"/>
  <c r="BH188" i="5"/>
  <c r="BG188" i="5"/>
  <c r="BF188" i="5"/>
  <c r="T188" i="5"/>
  <c r="R188" i="5"/>
  <c r="P188" i="5"/>
  <c r="BI187" i="5"/>
  <c r="BH187" i="5"/>
  <c r="BG187" i="5"/>
  <c r="BF187" i="5"/>
  <c r="T187" i="5"/>
  <c r="R187" i="5"/>
  <c r="P187" i="5"/>
  <c r="BI186" i="5"/>
  <c r="BH186" i="5"/>
  <c r="BG186" i="5"/>
  <c r="BF186" i="5"/>
  <c r="T186" i="5"/>
  <c r="R186" i="5"/>
  <c r="P186" i="5"/>
  <c r="BI185" i="5"/>
  <c r="BH185" i="5"/>
  <c r="BG185" i="5"/>
  <c r="BF185" i="5"/>
  <c r="T185" i="5"/>
  <c r="R185" i="5"/>
  <c r="P185" i="5"/>
  <c r="BI184" i="5"/>
  <c r="BH184" i="5"/>
  <c r="BG184" i="5"/>
  <c r="BF184" i="5"/>
  <c r="T184" i="5"/>
  <c r="R184" i="5"/>
  <c r="P184" i="5"/>
  <c r="BI183" i="5"/>
  <c r="BH183" i="5"/>
  <c r="BG183" i="5"/>
  <c r="BF183" i="5"/>
  <c r="T183" i="5"/>
  <c r="R183" i="5"/>
  <c r="P183" i="5"/>
  <c r="BI182" i="5"/>
  <c r="BH182" i="5"/>
  <c r="BG182" i="5"/>
  <c r="BF182" i="5"/>
  <c r="T182" i="5"/>
  <c r="R182" i="5"/>
  <c r="P182" i="5"/>
  <c r="BI181" i="5"/>
  <c r="BH181" i="5"/>
  <c r="BG181" i="5"/>
  <c r="BF181" i="5"/>
  <c r="T181" i="5"/>
  <c r="R181" i="5"/>
  <c r="P181" i="5"/>
  <c r="BI180" i="5"/>
  <c r="BH180" i="5"/>
  <c r="BG180" i="5"/>
  <c r="BF180" i="5"/>
  <c r="T180" i="5"/>
  <c r="R180" i="5"/>
  <c r="P180" i="5"/>
  <c r="BI179" i="5"/>
  <c r="BH179" i="5"/>
  <c r="BG179" i="5"/>
  <c r="BF179" i="5"/>
  <c r="T179" i="5"/>
  <c r="R179" i="5"/>
  <c r="P179" i="5"/>
  <c r="BI178" i="5"/>
  <c r="BH178" i="5"/>
  <c r="BG178" i="5"/>
  <c r="BF178" i="5"/>
  <c r="T178" i="5"/>
  <c r="R178" i="5"/>
  <c r="P178" i="5"/>
  <c r="BI177" i="5"/>
  <c r="BH177" i="5"/>
  <c r="BG177" i="5"/>
  <c r="BF177" i="5"/>
  <c r="T177" i="5"/>
  <c r="R177" i="5"/>
  <c r="P177" i="5"/>
  <c r="BI176" i="5"/>
  <c r="BH176" i="5"/>
  <c r="BG176" i="5"/>
  <c r="BF176" i="5"/>
  <c r="T176" i="5"/>
  <c r="R176" i="5"/>
  <c r="P176" i="5"/>
  <c r="BI175" i="5"/>
  <c r="BH175" i="5"/>
  <c r="BG175" i="5"/>
  <c r="BF175" i="5"/>
  <c r="T175" i="5"/>
  <c r="R175" i="5"/>
  <c r="P175" i="5"/>
  <c r="BI174" i="5"/>
  <c r="BH174" i="5"/>
  <c r="BG174" i="5"/>
  <c r="BF174" i="5"/>
  <c r="T174" i="5"/>
  <c r="R174" i="5"/>
  <c r="P174" i="5"/>
  <c r="BI173" i="5"/>
  <c r="BH173" i="5"/>
  <c r="BG173" i="5"/>
  <c r="BF173" i="5"/>
  <c r="T173" i="5"/>
  <c r="R173" i="5"/>
  <c r="P173" i="5"/>
  <c r="BI172" i="5"/>
  <c r="BH172" i="5"/>
  <c r="BG172" i="5"/>
  <c r="BF172" i="5"/>
  <c r="T172" i="5"/>
  <c r="R172" i="5"/>
  <c r="P172" i="5"/>
  <c r="BI170" i="5"/>
  <c r="BH170" i="5"/>
  <c r="BG170" i="5"/>
  <c r="BF170" i="5"/>
  <c r="T170" i="5"/>
  <c r="R170" i="5"/>
  <c r="P170" i="5"/>
  <c r="BI169" i="5"/>
  <c r="BH169" i="5"/>
  <c r="BG169" i="5"/>
  <c r="BF169" i="5"/>
  <c r="T169" i="5"/>
  <c r="R169" i="5"/>
  <c r="P169" i="5"/>
  <c r="BI168" i="5"/>
  <c r="BH168" i="5"/>
  <c r="BG168" i="5"/>
  <c r="BF168" i="5"/>
  <c r="T168" i="5"/>
  <c r="R168" i="5"/>
  <c r="P168" i="5"/>
  <c r="BI167" i="5"/>
  <c r="BH167" i="5"/>
  <c r="BG167" i="5"/>
  <c r="BF167" i="5"/>
  <c r="T167" i="5"/>
  <c r="R167" i="5"/>
  <c r="P167" i="5"/>
  <c r="BI166" i="5"/>
  <c r="BH166" i="5"/>
  <c r="BG166" i="5"/>
  <c r="BF166" i="5"/>
  <c r="T166" i="5"/>
  <c r="R166" i="5"/>
  <c r="P166" i="5"/>
  <c r="BI165" i="5"/>
  <c r="BH165" i="5"/>
  <c r="BG165" i="5"/>
  <c r="BF165" i="5"/>
  <c r="T165" i="5"/>
  <c r="R165" i="5"/>
  <c r="P165" i="5"/>
  <c r="BI164" i="5"/>
  <c r="BH164" i="5"/>
  <c r="BG164" i="5"/>
  <c r="BF164" i="5"/>
  <c r="T164" i="5"/>
  <c r="R164" i="5"/>
  <c r="P164" i="5"/>
  <c r="BI163" i="5"/>
  <c r="BH163" i="5"/>
  <c r="BG163" i="5"/>
  <c r="BF163" i="5"/>
  <c r="T163" i="5"/>
  <c r="R163" i="5"/>
  <c r="P163" i="5"/>
  <c r="BI162" i="5"/>
  <c r="BH162" i="5"/>
  <c r="BG162" i="5"/>
  <c r="BF162" i="5"/>
  <c r="T162" i="5"/>
  <c r="R162" i="5"/>
  <c r="P162" i="5"/>
  <c r="BI161" i="5"/>
  <c r="BH161" i="5"/>
  <c r="BG161" i="5"/>
  <c r="BF161" i="5"/>
  <c r="T161" i="5"/>
  <c r="R161" i="5"/>
  <c r="P161" i="5"/>
  <c r="BI160" i="5"/>
  <c r="BH160" i="5"/>
  <c r="BG160" i="5"/>
  <c r="BF160" i="5"/>
  <c r="T160" i="5"/>
  <c r="R160" i="5"/>
  <c r="P160" i="5"/>
  <c r="BI159" i="5"/>
  <c r="BH159" i="5"/>
  <c r="BG159" i="5"/>
  <c r="BF159" i="5"/>
  <c r="T159" i="5"/>
  <c r="R159" i="5"/>
  <c r="P159" i="5"/>
  <c r="BI158" i="5"/>
  <c r="BH158" i="5"/>
  <c r="BG158" i="5"/>
  <c r="BF158" i="5"/>
  <c r="T158" i="5"/>
  <c r="R158" i="5"/>
  <c r="P158" i="5"/>
  <c r="BI157" i="5"/>
  <c r="BH157" i="5"/>
  <c r="BG157" i="5"/>
  <c r="BF157" i="5"/>
  <c r="T157" i="5"/>
  <c r="R157" i="5"/>
  <c r="P157" i="5"/>
  <c r="BI156" i="5"/>
  <c r="BH156" i="5"/>
  <c r="BG156" i="5"/>
  <c r="BF156" i="5"/>
  <c r="T156" i="5"/>
  <c r="R156" i="5"/>
  <c r="P156" i="5"/>
  <c r="BI155" i="5"/>
  <c r="BH155" i="5"/>
  <c r="BG155" i="5"/>
  <c r="BF155" i="5"/>
  <c r="T155" i="5"/>
  <c r="R155" i="5"/>
  <c r="P155" i="5"/>
  <c r="BI154" i="5"/>
  <c r="BH154" i="5"/>
  <c r="BG154" i="5"/>
  <c r="BF154" i="5"/>
  <c r="T154" i="5"/>
  <c r="R154" i="5"/>
  <c r="P154" i="5"/>
  <c r="BI153" i="5"/>
  <c r="BH153" i="5"/>
  <c r="BG153" i="5"/>
  <c r="BF153" i="5"/>
  <c r="T153" i="5"/>
  <c r="R153" i="5"/>
  <c r="P153" i="5"/>
  <c r="BI152" i="5"/>
  <c r="BH152" i="5"/>
  <c r="BG152" i="5"/>
  <c r="BF152" i="5"/>
  <c r="T152" i="5"/>
  <c r="R152" i="5"/>
  <c r="P152" i="5"/>
  <c r="BI151" i="5"/>
  <c r="BH151" i="5"/>
  <c r="BG151" i="5"/>
  <c r="BF151" i="5"/>
  <c r="T151" i="5"/>
  <c r="R151" i="5"/>
  <c r="P151" i="5"/>
  <c r="BI150" i="5"/>
  <c r="BH150" i="5"/>
  <c r="BG150" i="5"/>
  <c r="BF150" i="5"/>
  <c r="T150" i="5"/>
  <c r="R150" i="5"/>
  <c r="P150" i="5"/>
  <c r="BI149" i="5"/>
  <c r="BH149" i="5"/>
  <c r="BG149" i="5"/>
  <c r="BF149" i="5"/>
  <c r="T149" i="5"/>
  <c r="R149" i="5"/>
  <c r="P149" i="5"/>
  <c r="BI148" i="5"/>
  <c r="BH148" i="5"/>
  <c r="BG148" i="5"/>
  <c r="BF148" i="5"/>
  <c r="T148" i="5"/>
  <c r="R148" i="5"/>
  <c r="P148" i="5"/>
  <c r="BI147" i="5"/>
  <c r="BH147" i="5"/>
  <c r="BG147" i="5"/>
  <c r="BF147" i="5"/>
  <c r="T147" i="5"/>
  <c r="R147" i="5"/>
  <c r="P147" i="5"/>
  <c r="BI145" i="5"/>
  <c r="BH145" i="5"/>
  <c r="BG145" i="5"/>
  <c r="BF145" i="5"/>
  <c r="T145" i="5"/>
  <c r="R145" i="5"/>
  <c r="P145" i="5"/>
  <c r="BI144" i="5"/>
  <c r="BH144" i="5"/>
  <c r="BG144" i="5"/>
  <c r="BF144" i="5"/>
  <c r="T144" i="5"/>
  <c r="R144" i="5"/>
  <c r="P144" i="5"/>
  <c r="BI143" i="5"/>
  <c r="BH143" i="5"/>
  <c r="BG143" i="5"/>
  <c r="BF143" i="5"/>
  <c r="T143" i="5"/>
  <c r="R143" i="5"/>
  <c r="P143" i="5"/>
  <c r="BI142" i="5"/>
  <c r="BH142" i="5"/>
  <c r="BG142" i="5"/>
  <c r="BF142" i="5"/>
  <c r="T142" i="5"/>
  <c r="R142" i="5"/>
  <c r="P142" i="5"/>
  <c r="BI141" i="5"/>
  <c r="BH141" i="5"/>
  <c r="BG141" i="5"/>
  <c r="BF141" i="5"/>
  <c r="T141" i="5"/>
  <c r="R141" i="5"/>
  <c r="P141" i="5"/>
  <c r="BI140" i="5"/>
  <c r="BH140" i="5"/>
  <c r="BG140" i="5"/>
  <c r="BF140" i="5"/>
  <c r="T140" i="5"/>
  <c r="R140" i="5"/>
  <c r="P140" i="5"/>
  <c r="BI139" i="5"/>
  <c r="BH139" i="5"/>
  <c r="BG139" i="5"/>
  <c r="BF139" i="5"/>
  <c r="T139" i="5"/>
  <c r="R139" i="5"/>
  <c r="P139" i="5"/>
  <c r="BI138" i="5"/>
  <c r="BH138" i="5"/>
  <c r="BG138" i="5"/>
  <c r="BF138" i="5"/>
  <c r="T138" i="5"/>
  <c r="R138" i="5"/>
  <c r="P138" i="5"/>
  <c r="BI137" i="5"/>
  <c r="BH137" i="5"/>
  <c r="BG137" i="5"/>
  <c r="BF137" i="5"/>
  <c r="T137" i="5"/>
  <c r="R137" i="5"/>
  <c r="P137" i="5"/>
  <c r="BI136" i="5"/>
  <c r="BH136" i="5"/>
  <c r="BG136" i="5"/>
  <c r="BF136" i="5"/>
  <c r="T136" i="5"/>
  <c r="R136" i="5"/>
  <c r="P136" i="5"/>
  <c r="BI135" i="5"/>
  <c r="BH135" i="5"/>
  <c r="BG135" i="5"/>
  <c r="BF135" i="5"/>
  <c r="T135" i="5"/>
  <c r="R135" i="5"/>
  <c r="P135" i="5"/>
  <c r="BI134" i="5"/>
  <c r="BH134" i="5"/>
  <c r="BG134" i="5"/>
  <c r="BF134" i="5"/>
  <c r="T134" i="5"/>
  <c r="R134" i="5"/>
  <c r="P134" i="5"/>
  <c r="BI133" i="5"/>
  <c r="BH133" i="5"/>
  <c r="BG133" i="5"/>
  <c r="BF133" i="5"/>
  <c r="T133" i="5"/>
  <c r="R133" i="5"/>
  <c r="P133" i="5"/>
  <c r="BI132" i="5"/>
  <c r="BH132" i="5"/>
  <c r="BG132" i="5"/>
  <c r="BF132" i="5"/>
  <c r="T132" i="5"/>
  <c r="R132" i="5"/>
  <c r="P132" i="5"/>
  <c r="BI131" i="5"/>
  <c r="BH131" i="5"/>
  <c r="BG131" i="5"/>
  <c r="BF131" i="5"/>
  <c r="T131" i="5"/>
  <c r="R131" i="5"/>
  <c r="P131" i="5"/>
  <c r="BI130" i="5"/>
  <c r="BH130" i="5"/>
  <c r="BG130" i="5"/>
  <c r="BF130" i="5"/>
  <c r="T130" i="5"/>
  <c r="R130" i="5"/>
  <c r="P130" i="5"/>
  <c r="BI129" i="5"/>
  <c r="BH129" i="5"/>
  <c r="BG129" i="5"/>
  <c r="BF129" i="5"/>
  <c r="T129" i="5"/>
  <c r="R129" i="5"/>
  <c r="P129" i="5"/>
  <c r="BI128" i="5"/>
  <c r="BH128" i="5"/>
  <c r="BG128" i="5"/>
  <c r="BF128" i="5"/>
  <c r="T128" i="5"/>
  <c r="R128" i="5"/>
  <c r="P128" i="5"/>
  <c r="BI127" i="5"/>
  <c r="BH127" i="5"/>
  <c r="BG127" i="5"/>
  <c r="BF127" i="5"/>
  <c r="T127" i="5"/>
  <c r="R127" i="5"/>
  <c r="P127" i="5"/>
  <c r="BI126" i="5"/>
  <c r="BH126" i="5"/>
  <c r="BG126" i="5"/>
  <c r="BF126" i="5"/>
  <c r="T126" i="5"/>
  <c r="R126" i="5"/>
  <c r="P126" i="5"/>
  <c r="BI125" i="5"/>
  <c r="BH125" i="5"/>
  <c r="BG125" i="5"/>
  <c r="BF125" i="5"/>
  <c r="T125" i="5"/>
  <c r="R125" i="5"/>
  <c r="P125" i="5"/>
  <c r="BI124" i="5"/>
  <c r="BH124" i="5"/>
  <c r="BG124" i="5"/>
  <c r="BF124" i="5"/>
  <c r="T124" i="5"/>
  <c r="R124" i="5"/>
  <c r="P124" i="5"/>
  <c r="BI123" i="5"/>
  <c r="BH123" i="5"/>
  <c r="BG123" i="5"/>
  <c r="BF123" i="5"/>
  <c r="T123" i="5"/>
  <c r="R123" i="5"/>
  <c r="P123" i="5"/>
  <c r="BI121" i="5"/>
  <c r="BH121" i="5"/>
  <c r="BG121" i="5"/>
  <c r="BF121" i="5"/>
  <c r="T121" i="5"/>
  <c r="R121" i="5"/>
  <c r="P121" i="5"/>
  <c r="BI120" i="5"/>
  <c r="BH120" i="5"/>
  <c r="BG120" i="5"/>
  <c r="BF120" i="5"/>
  <c r="T120" i="5"/>
  <c r="R120" i="5"/>
  <c r="P120" i="5"/>
  <c r="BI119" i="5"/>
  <c r="BH119" i="5"/>
  <c r="BG119" i="5"/>
  <c r="BF119" i="5"/>
  <c r="T119" i="5"/>
  <c r="R119" i="5"/>
  <c r="P119" i="5"/>
  <c r="BI118" i="5"/>
  <c r="BH118" i="5"/>
  <c r="BG118" i="5"/>
  <c r="BF118" i="5"/>
  <c r="T118" i="5"/>
  <c r="R118" i="5"/>
  <c r="P118" i="5"/>
  <c r="BI117" i="5"/>
  <c r="BH117" i="5"/>
  <c r="BG117" i="5"/>
  <c r="BF117" i="5"/>
  <c r="T117" i="5"/>
  <c r="R117" i="5"/>
  <c r="P117" i="5"/>
  <c r="BI116" i="5"/>
  <c r="BH116" i="5"/>
  <c r="BG116" i="5"/>
  <c r="BF116" i="5"/>
  <c r="T116" i="5"/>
  <c r="R116" i="5"/>
  <c r="P116" i="5"/>
  <c r="BI115" i="5"/>
  <c r="BH115" i="5"/>
  <c r="BG115" i="5"/>
  <c r="BF115" i="5"/>
  <c r="T115" i="5"/>
  <c r="R115" i="5"/>
  <c r="P115" i="5"/>
  <c r="BI114" i="5"/>
  <c r="BH114" i="5"/>
  <c r="BG114" i="5"/>
  <c r="BF114" i="5"/>
  <c r="T114" i="5"/>
  <c r="R114" i="5"/>
  <c r="P114" i="5"/>
  <c r="BI113" i="5"/>
  <c r="BH113" i="5"/>
  <c r="BG113" i="5"/>
  <c r="BF113" i="5"/>
  <c r="T113" i="5"/>
  <c r="R113" i="5"/>
  <c r="P113" i="5"/>
  <c r="BI112" i="5"/>
  <c r="BH112" i="5"/>
  <c r="BG112" i="5"/>
  <c r="BF112" i="5"/>
  <c r="T112" i="5"/>
  <c r="R112" i="5"/>
  <c r="P112" i="5"/>
  <c r="BI111" i="5"/>
  <c r="BH111" i="5"/>
  <c r="BG111" i="5"/>
  <c r="BF111" i="5"/>
  <c r="T111" i="5"/>
  <c r="R111" i="5"/>
  <c r="P111" i="5"/>
  <c r="BI110" i="5"/>
  <c r="BH110" i="5"/>
  <c r="BG110" i="5"/>
  <c r="BF110" i="5"/>
  <c r="T110" i="5"/>
  <c r="R110" i="5"/>
  <c r="P110" i="5"/>
  <c r="BI109" i="5"/>
  <c r="BH109" i="5"/>
  <c r="BG109" i="5"/>
  <c r="BF109" i="5"/>
  <c r="T109" i="5"/>
  <c r="R109" i="5"/>
  <c r="P109" i="5"/>
  <c r="BI108" i="5"/>
  <c r="BH108" i="5"/>
  <c r="BG108" i="5"/>
  <c r="BF108" i="5"/>
  <c r="T108" i="5"/>
  <c r="R108" i="5"/>
  <c r="P108" i="5"/>
  <c r="BI107" i="5"/>
  <c r="BH107" i="5"/>
  <c r="BG107" i="5"/>
  <c r="BF107" i="5"/>
  <c r="T107" i="5"/>
  <c r="R107" i="5"/>
  <c r="P107" i="5"/>
  <c r="BI106" i="5"/>
  <c r="BH106" i="5"/>
  <c r="BG106" i="5"/>
  <c r="BF106" i="5"/>
  <c r="T106" i="5"/>
  <c r="R106" i="5"/>
  <c r="P106" i="5"/>
  <c r="BI105" i="5"/>
  <c r="BH105" i="5"/>
  <c r="BG105" i="5"/>
  <c r="BF105" i="5"/>
  <c r="T105" i="5"/>
  <c r="R105" i="5"/>
  <c r="P105" i="5"/>
  <c r="BI104" i="5"/>
  <c r="BH104" i="5"/>
  <c r="BG104" i="5"/>
  <c r="BF104" i="5"/>
  <c r="T104" i="5"/>
  <c r="R104" i="5"/>
  <c r="P104" i="5"/>
  <c r="BI103" i="5"/>
  <c r="BH103" i="5"/>
  <c r="BG103" i="5"/>
  <c r="BF103" i="5"/>
  <c r="T103" i="5"/>
  <c r="R103" i="5"/>
  <c r="P103" i="5"/>
  <c r="BI102" i="5"/>
  <c r="BH102" i="5"/>
  <c r="BG102" i="5"/>
  <c r="BF102" i="5"/>
  <c r="T102" i="5"/>
  <c r="R102" i="5"/>
  <c r="P102" i="5"/>
  <c r="BI101" i="5"/>
  <c r="BH101" i="5"/>
  <c r="BG101" i="5"/>
  <c r="BF101" i="5"/>
  <c r="T101" i="5"/>
  <c r="R101" i="5"/>
  <c r="P101" i="5"/>
  <c r="BI100" i="5"/>
  <c r="BH100" i="5"/>
  <c r="BG100" i="5"/>
  <c r="BF100" i="5"/>
  <c r="T100" i="5"/>
  <c r="R100" i="5"/>
  <c r="P100" i="5"/>
  <c r="BI99" i="5"/>
  <c r="BH99" i="5"/>
  <c r="BG99" i="5"/>
  <c r="BF99" i="5"/>
  <c r="T99" i="5"/>
  <c r="R99" i="5"/>
  <c r="P99" i="5"/>
  <c r="BI98" i="5"/>
  <c r="BH98" i="5"/>
  <c r="BG98" i="5"/>
  <c r="BF98" i="5"/>
  <c r="T98" i="5"/>
  <c r="R98" i="5"/>
  <c r="P98" i="5"/>
  <c r="BI97" i="5"/>
  <c r="BH97" i="5"/>
  <c r="BG97" i="5"/>
  <c r="BF97" i="5"/>
  <c r="T97" i="5"/>
  <c r="R97" i="5"/>
  <c r="P97" i="5"/>
  <c r="BI96" i="5"/>
  <c r="BH96" i="5"/>
  <c r="BG96" i="5"/>
  <c r="BF96" i="5"/>
  <c r="T96" i="5"/>
  <c r="R96" i="5"/>
  <c r="P96" i="5"/>
  <c r="BI95" i="5"/>
  <c r="BH95" i="5"/>
  <c r="BG95" i="5"/>
  <c r="BF95" i="5"/>
  <c r="T95" i="5"/>
  <c r="R95" i="5"/>
  <c r="P95" i="5"/>
  <c r="BI94" i="5"/>
  <c r="BH94" i="5"/>
  <c r="BG94" i="5"/>
  <c r="BF94" i="5"/>
  <c r="T94" i="5"/>
  <c r="R94" i="5"/>
  <c r="P94" i="5"/>
  <c r="J88" i="5"/>
  <c r="F88" i="5"/>
  <c r="F86" i="5"/>
  <c r="E84" i="5"/>
  <c r="J58" i="5"/>
  <c r="F58" i="5"/>
  <c r="F56" i="5"/>
  <c r="E54" i="5"/>
  <c r="J26" i="5"/>
  <c r="E26" i="5"/>
  <c r="J59" i="5" s="1"/>
  <c r="J25" i="5"/>
  <c r="J20" i="5"/>
  <c r="E20" i="5"/>
  <c r="F59" i="5" s="1"/>
  <c r="J19" i="5"/>
  <c r="J14" i="5"/>
  <c r="J86" i="5"/>
  <c r="E7" i="5"/>
  <c r="E80" i="5"/>
  <c r="J39" i="4"/>
  <c r="J38" i="4"/>
  <c r="AY58" i="1" s="1"/>
  <c r="J37" i="4"/>
  <c r="AX58" i="1" s="1"/>
  <c r="BI238" i="4"/>
  <c r="BH238" i="4"/>
  <c r="BG238" i="4"/>
  <c r="BF238" i="4"/>
  <c r="T238" i="4"/>
  <c r="R238" i="4"/>
  <c r="P238" i="4"/>
  <c r="BI236" i="4"/>
  <c r="BH236" i="4"/>
  <c r="BG236" i="4"/>
  <c r="BF236" i="4"/>
  <c r="T236" i="4"/>
  <c r="R236" i="4"/>
  <c r="P236" i="4"/>
  <c r="BI234" i="4"/>
  <c r="BH234" i="4"/>
  <c r="BG234" i="4"/>
  <c r="BF234" i="4"/>
  <c r="T234" i="4"/>
  <c r="R234" i="4"/>
  <c r="P234" i="4"/>
  <c r="BI232" i="4"/>
  <c r="BH232" i="4"/>
  <c r="BG232" i="4"/>
  <c r="BF232" i="4"/>
  <c r="T232" i="4"/>
  <c r="R232" i="4"/>
  <c r="P232" i="4"/>
  <c r="BI230" i="4"/>
  <c r="BH230" i="4"/>
  <c r="BG230" i="4"/>
  <c r="BF230" i="4"/>
  <c r="T230" i="4"/>
  <c r="R230" i="4"/>
  <c r="P230" i="4"/>
  <c r="BI228" i="4"/>
  <c r="BH228" i="4"/>
  <c r="BG228" i="4"/>
  <c r="BF228" i="4"/>
  <c r="T228" i="4"/>
  <c r="R228" i="4"/>
  <c r="P228" i="4"/>
  <c r="BI225" i="4"/>
  <c r="BH225" i="4"/>
  <c r="BG225" i="4"/>
  <c r="BF225" i="4"/>
  <c r="T225" i="4"/>
  <c r="R225" i="4"/>
  <c r="P225" i="4"/>
  <c r="BI223" i="4"/>
  <c r="BH223" i="4"/>
  <c r="BG223" i="4"/>
  <c r="BF223" i="4"/>
  <c r="T223" i="4"/>
  <c r="R223" i="4"/>
  <c r="P223" i="4"/>
  <c r="BI221" i="4"/>
  <c r="BH221" i="4"/>
  <c r="BG221" i="4"/>
  <c r="BF221" i="4"/>
  <c r="T221" i="4"/>
  <c r="R221" i="4"/>
  <c r="P221" i="4"/>
  <c r="BI219" i="4"/>
  <c r="BH219" i="4"/>
  <c r="BG219" i="4"/>
  <c r="BF219" i="4"/>
  <c r="T219" i="4"/>
  <c r="R219" i="4"/>
  <c r="P219" i="4"/>
  <c r="BI217" i="4"/>
  <c r="BH217" i="4"/>
  <c r="BG217" i="4"/>
  <c r="BF217" i="4"/>
  <c r="T217" i="4"/>
  <c r="R217" i="4"/>
  <c r="P217" i="4"/>
  <c r="BI215" i="4"/>
  <c r="BH215" i="4"/>
  <c r="BG215" i="4"/>
  <c r="BF215" i="4"/>
  <c r="T215" i="4"/>
  <c r="R215" i="4"/>
  <c r="P215" i="4"/>
  <c r="BI213" i="4"/>
  <c r="BH213" i="4"/>
  <c r="BG213" i="4"/>
  <c r="BF213" i="4"/>
  <c r="T213" i="4"/>
  <c r="R213" i="4"/>
  <c r="P213" i="4"/>
  <c r="BI211" i="4"/>
  <c r="BH211" i="4"/>
  <c r="BG211" i="4"/>
  <c r="BF211" i="4"/>
  <c r="T211" i="4"/>
  <c r="R211" i="4"/>
  <c r="P211" i="4"/>
  <c r="BI209" i="4"/>
  <c r="BH209" i="4"/>
  <c r="BG209" i="4"/>
  <c r="BF209" i="4"/>
  <c r="T209" i="4"/>
  <c r="R209" i="4"/>
  <c r="P209" i="4"/>
  <c r="BI207" i="4"/>
  <c r="BH207" i="4"/>
  <c r="BG207" i="4"/>
  <c r="BF207" i="4"/>
  <c r="T207" i="4"/>
  <c r="R207" i="4"/>
  <c r="P207" i="4"/>
  <c r="BI205" i="4"/>
  <c r="BH205" i="4"/>
  <c r="BG205" i="4"/>
  <c r="BF205" i="4"/>
  <c r="T205" i="4"/>
  <c r="R205" i="4"/>
  <c r="P205" i="4"/>
  <c r="BI203" i="4"/>
  <c r="BH203" i="4"/>
  <c r="BG203" i="4"/>
  <c r="BF203" i="4"/>
  <c r="T203" i="4"/>
  <c r="R203" i="4"/>
  <c r="P203" i="4"/>
  <c r="BI201" i="4"/>
  <c r="BH201" i="4"/>
  <c r="BG201" i="4"/>
  <c r="BF201" i="4"/>
  <c r="T201" i="4"/>
  <c r="R201" i="4"/>
  <c r="P201" i="4"/>
  <c r="BI199" i="4"/>
  <c r="BH199" i="4"/>
  <c r="BG199" i="4"/>
  <c r="BF199" i="4"/>
  <c r="T199" i="4"/>
  <c r="R199" i="4"/>
  <c r="P199" i="4"/>
  <c r="BI197" i="4"/>
  <c r="BH197" i="4"/>
  <c r="BG197" i="4"/>
  <c r="BF197" i="4"/>
  <c r="T197" i="4"/>
  <c r="R197" i="4"/>
  <c r="P197" i="4"/>
  <c r="BI195" i="4"/>
  <c r="BH195" i="4"/>
  <c r="BG195" i="4"/>
  <c r="BF195" i="4"/>
  <c r="T195" i="4"/>
  <c r="R195" i="4"/>
  <c r="P195" i="4"/>
  <c r="BI193" i="4"/>
  <c r="BH193" i="4"/>
  <c r="BG193" i="4"/>
  <c r="BF193" i="4"/>
  <c r="T193" i="4"/>
  <c r="R193" i="4"/>
  <c r="P193" i="4"/>
  <c r="BI191" i="4"/>
  <c r="BH191" i="4"/>
  <c r="BG191" i="4"/>
  <c r="BF191" i="4"/>
  <c r="T191" i="4"/>
  <c r="R191" i="4"/>
  <c r="P191" i="4"/>
  <c r="BI189" i="4"/>
  <c r="BH189" i="4"/>
  <c r="BG189" i="4"/>
  <c r="BF189" i="4"/>
  <c r="T189" i="4"/>
  <c r="R189" i="4"/>
  <c r="P189" i="4"/>
  <c r="BI187" i="4"/>
  <c r="BH187" i="4"/>
  <c r="BG187" i="4"/>
  <c r="BF187" i="4"/>
  <c r="T187" i="4"/>
  <c r="R187" i="4"/>
  <c r="P187" i="4"/>
  <c r="BI185" i="4"/>
  <c r="BH185" i="4"/>
  <c r="BG185" i="4"/>
  <c r="BF185" i="4"/>
  <c r="T185" i="4"/>
  <c r="R185" i="4"/>
  <c r="P185" i="4"/>
  <c r="BI183" i="4"/>
  <c r="BH183" i="4"/>
  <c r="BG183" i="4"/>
  <c r="BF183" i="4"/>
  <c r="T183" i="4"/>
  <c r="R183" i="4"/>
  <c r="P183" i="4"/>
  <c r="BI181" i="4"/>
  <c r="BH181" i="4"/>
  <c r="BG181" i="4"/>
  <c r="BF181" i="4"/>
  <c r="T181" i="4"/>
  <c r="R181" i="4"/>
  <c r="P181" i="4"/>
  <c r="BI179" i="4"/>
  <c r="BH179" i="4"/>
  <c r="BG179" i="4"/>
  <c r="BF179" i="4"/>
  <c r="T179" i="4"/>
  <c r="R179" i="4"/>
  <c r="P179" i="4"/>
  <c r="BI177" i="4"/>
  <c r="BH177" i="4"/>
  <c r="BG177" i="4"/>
  <c r="BF177" i="4"/>
  <c r="T177" i="4"/>
  <c r="R177" i="4"/>
  <c r="P177" i="4"/>
  <c r="BI175" i="4"/>
  <c r="BH175" i="4"/>
  <c r="BG175" i="4"/>
  <c r="BF175" i="4"/>
  <c r="T175" i="4"/>
  <c r="R175" i="4"/>
  <c r="P175" i="4"/>
  <c r="BI173" i="4"/>
  <c r="BH173" i="4"/>
  <c r="BG173" i="4"/>
  <c r="BF173" i="4"/>
  <c r="T173" i="4"/>
  <c r="R173" i="4"/>
  <c r="P173" i="4"/>
  <c r="BI171" i="4"/>
  <c r="BH171" i="4"/>
  <c r="BG171" i="4"/>
  <c r="BF171" i="4"/>
  <c r="T171" i="4"/>
  <c r="R171" i="4"/>
  <c r="P171" i="4"/>
  <c r="BI169" i="4"/>
  <c r="BH169" i="4"/>
  <c r="BG169" i="4"/>
  <c r="BF169" i="4"/>
  <c r="T169" i="4"/>
  <c r="R169" i="4"/>
  <c r="P169" i="4"/>
  <c r="BI167" i="4"/>
  <c r="BH167" i="4"/>
  <c r="BG167" i="4"/>
  <c r="BF167" i="4"/>
  <c r="T167" i="4"/>
  <c r="R167" i="4"/>
  <c r="P167" i="4"/>
  <c r="BI164" i="4"/>
  <c r="BH164" i="4"/>
  <c r="BG164" i="4"/>
  <c r="BF164" i="4"/>
  <c r="T164" i="4"/>
  <c r="R164" i="4"/>
  <c r="P164" i="4"/>
  <c r="BI162" i="4"/>
  <c r="BH162" i="4"/>
  <c r="BG162" i="4"/>
  <c r="BF162" i="4"/>
  <c r="T162" i="4"/>
  <c r="R162" i="4"/>
  <c r="P162" i="4"/>
  <c r="BI160" i="4"/>
  <c r="BH160" i="4"/>
  <c r="BG160" i="4"/>
  <c r="BF160" i="4"/>
  <c r="T160" i="4"/>
  <c r="R160" i="4"/>
  <c r="P160" i="4"/>
  <c r="BI158" i="4"/>
  <c r="BH158" i="4"/>
  <c r="BG158" i="4"/>
  <c r="BF158" i="4"/>
  <c r="T158" i="4"/>
  <c r="R158" i="4"/>
  <c r="P158" i="4"/>
  <c r="BI156" i="4"/>
  <c r="BH156" i="4"/>
  <c r="BG156" i="4"/>
  <c r="BF156" i="4"/>
  <c r="T156" i="4"/>
  <c r="R156" i="4"/>
  <c r="P156" i="4"/>
  <c r="BI154" i="4"/>
  <c r="BH154" i="4"/>
  <c r="BG154" i="4"/>
  <c r="BF154" i="4"/>
  <c r="T154" i="4"/>
  <c r="R154" i="4"/>
  <c r="P154" i="4"/>
  <c r="BI152" i="4"/>
  <c r="BH152" i="4"/>
  <c r="BG152" i="4"/>
  <c r="BF152" i="4"/>
  <c r="T152" i="4"/>
  <c r="R152" i="4"/>
  <c r="P152" i="4"/>
  <c r="BI150" i="4"/>
  <c r="BH150" i="4"/>
  <c r="BG150" i="4"/>
  <c r="BF150" i="4"/>
  <c r="T150" i="4"/>
  <c r="R150" i="4"/>
  <c r="P150" i="4"/>
  <c r="BI148" i="4"/>
  <c r="BH148" i="4"/>
  <c r="BG148" i="4"/>
  <c r="BF148" i="4"/>
  <c r="T148" i="4"/>
  <c r="R148" i="4"/>
  <c r="P148" i="4"/>
  <c r="BI146" i="4"/>
  <c r="BH146" i="4"/>
  <c r="BG146" i="4"/>
  <c r="BF146" i="4"/>
  <c r="T146" i="4"/>
  <c r="R146" i="4"/>
  <c r="P146" i="4"/>
  <c r="BI144" i="4"/>
  <c r="BH144" i="4"/>
  <c r="BG144" i="4"/>
  <c r="BF144" i="4"/>
  <c r="T144" i="4"/>
  <c r="R144" i="4"/>
  <c r="P144" i="4"/>
  <c r="BI142" i="4"/>
  <c r="BH142" i="4"/>
  <c r="BG142" i="4"/>
  <c r="BF142" i="4"/>
  <c r="T142" i="4"/>
  <c r="R142" i="4"/>
  <c r="P142" i="4"/>
  <c r="BI140" i="4"/>
  <c r="BH140" i="4"/>
  <c r="BG140" i="4"/>
  <c r="BF140" i="4"/>
  <c r="T140" i="4"/>
  <c r="R140" i="4"/>
  <c r="P140" i="4"/>
  <c r="BI138" i="4"/>
  <c r="BH138" i="4"/>
  <c r="BG138" i="4"/>
  <c r="BF138" i="4"/>
  <c r="T138" i="4"/>
  <c r="R138" i="4"/>
  <c r="P138" i="4"/>
  <c r="BI136" i="4"/>
  <c r="BH136" i="4"/>
  <c r="BG136" i="4"/>
  <c r="BF136" i="4"/>
  <c r="T136" i="4"/>
  <c r="R136" i="4"/>
  <c r="P136" i="4"/>
  <c r="BI134" i="4"/>
  <c r="BH134" i="4"/>
  <c r="BG134" i="4"/>
  <c r="BF134" i="4"/>
  <c r="T134" i="4"/>
  <c r="R134" i="4"/>
  <c r="P134" i="4"/>
  <c r="BI132" i="4"/>
  <c r="BH132" i="4"/>
  <c r="BG132" i="4"/>
  <c r="BF132" i="4"/>
  <c r="T132" i="4"/>
  <c r="R132" i="4"/>
  <c r="P132" i="4"/>
  <c r="BI130" i="4"/>
  <c r="BH130" i="4"/>
  <c r="BG130" i="4"/>
  <c r="BF130" i="4"/>
  <c r="T130" i="4"/>
  <c r="R130" i="4"/>
  <c r="P130" i="4"/>
  <c r="BI128" i="4"/>
  <c r="BH128" i="4"/>
  <c r="BG128" i="4"/>
  <c r="BF128" i="4"/>
  <c r="T128" i="4"/>
  <c r="R128" i="4"/>
  <c r="P128" i="4"/>
  <c r="BI126" i="4"/>
  <c r="BH126" i="4"/>
  <c r="BG126" i="4"/>
  <c r="BF126" i="4"/>
  <c r="T126" i="4"/>
  <c r="R126" i="4"/>
  <c r="P126" i="4"/>
  <c r="BI124" i="4"/>
  <c r="BH124" i="4"/>
  <c r="BG124" i="4"/>
  <c r="BF124" i="4"/>
  <c r="T124" i="4"/>
  <c r="R124" i="4"/>
  <c r="P124" i="4"/>
  <c r="BI122" i="4"/>
  <c r="BH122" i="4"/>
  <c r="BG122" i="4"/>
  <c r="BF122" i="4"/>
  <c r="T122" i="4"/>
  <c r="R122" i="4"/>
  <c r="P122" i="4"/>
  <c r="BI120" i="4"/>
  <c r="BH120" i="4"/>
  <c r="BG120" i="4"/>
  <c r="BF120" i="4"/>
  <c r="T120" i="4"/>
  <c r="R120" i="4"/>
  <c r="P120" i="4"/>
  <c r="BI118" i="4"/>
  <c r="BH118" i="4"/>
  <c r="BG118" i="4"/>
  <c r="BF118" i="4"/>
  <c r="T118" i="4"/>
  <c r="R118" i="4"/>
  <c r="P118" i="4"/>
  <c r="BI116" i="4"/>
  <c r="BH116" i="4"/>
  <c r="BG116" i="4"/>
  <c r="BF116" i="4"/>
  <c r="T116" i="4"/>
  <c r="R116" i="4"/>
  <c r="P116" i="4"/>
  <c r="BI114" i="4"/>
  <c r="BH114" i="4"/>
  <c r="BG114" i="4"/>
  <c r="BF114" i="4"/>
  <c r="T114" i="4"/>
  <c r="R114" i="4"/>
  <c r="P114" i="4"/>
  <c r="BI112" i="4"/>
  <c r="BH112" i="4"/>
  <c r="BG112" i="4"/>
  <c r="BF112" i="4"/>
  <c r="T112" i="4"/>
  <c r="R112" i="4"/>
  <c r="P112" i="4"/>
  <c r="BI110" i="4"/>
  <c r="BH110" i="4"/>
  <c r="BG110" i="4"/>
  <c r="BF110" i="4"/>
  <c r="T110" i="4"/>
  <c r="R110" i="4"/>
  <c r="P110" i="4"/>
  <c r="BI108" i="4"/>
  <c r="BH108" i="4"/>
  <c r="BG108" i="4"/>
  <c r="BF108" i="4"/>
  <c r="T108" i="4"/>
  <c r="R108" i="4"/>
  <c r="P108" i="4"/>
  <c r="BI106" i="4"/>
  <c r="BH106" i="4"/>
  <c r="BG106" i="4"/>
  <c r="BF106" i="4"/>
  <c r="T106" i="4"/>
  <c r="R106" i="4"/>
  <c r="P106" i="4"/>
  <c r="BI104" i="4"/>
  <c r="BH104" i="4"/>
  <c r="BG104" i="4"/>
  <c r="BF104" i="4"/>
  <c r="T104" i="4"/>
  <c r="R104" i="4"/>
  <c r="P104" i="4"/>
  <c r="BI102" i="4"/>
  <c r="BH102" i="4"/>
  <c r="BG102" i="4"/>
  <c r="BF102" i="4"/>
  <c r="T102" i="4"/>
  <c r="R102" i="4"/>
  <c r="P102" i="4"/>
  <c r="BI100" i="4"/>
  <c r="BH100" i="4"/>
  <c r="BG100" i="4"/>
  <c r="BF100" i="4"/>
  <c r="T100" i="4"/>
  <c r="R100" i="4"/>
  <c r="P100" i="4"/>
  <c r="BI98" i="4"/>
  <c r="BH98" i="4"/>
  <c r="BG98" i="4"/>
  <c r="BF98" i="4"/>
  <c r="T98" i="4"/>
  <c r="R98" i="4"/>
  <c r="P98" i="4"/>
  <c r="BI96" i="4"/>
  <c r="BH96" i="4"/>
  <c r="BG96" i="4"/>
  <c r="BF96" i="4"/>
  <c r="T96" i="4"/>
  <c r="R96" i="4"/>
  <c r="P96" i="4"/>
  <c r="BI94" i="4"/>
  <c r="BH94" i="4"/>
  <c r="BG94" i="4"/>
  <c r="BF94" i="4"/>
  <c r="T94" i="4"/>
  <c r="R94" i="4"/>
  <c r="P94" i="4"/>
  <c r="BI92" i="4"/>
  <c r="BH92" i="4"/>
  <c r="BG92" i="4"/>
  <c r="BF92" i="4"/>
  <c r="T92" i="4"/>
  <c r="R92" i="4"/>
  <c r="P92" i="4"/>
  <c r="BI90" i="4"/>
  <c r="BH90" i="4"/>
  <c r="BG90" i="4"/>
  <c r="BF90" i="4"/>
  <c r="T90" i="4"/>
  <c r="R90" i="4"/>
  <c r="P90" i="4"/>
  <c r="J84" i="4"/>
  <c r="F84" i="4"/>
  <c r="F82" i="4"/>
  <c r="E80" i="4"/>
  <c r="J58" i="4"/>
  <c r="F58" i="4"/>
  <c r="F56" i="4"/>
  <c r="E54" i="4"/>
  <c r="J26" i="4"/>
  <c r="E26" i="4"/>
  <c r="J59" i="4" s="1"/>
  <c r="J25" i="4"/>
  <c r="J20" i="4"/>
  <c r="E20" i="4"/>
  <c r="F59" i="4"/>
  <c r="J19" i="4"/>
  <c r="J14" i="4"/>
  <c r="J56" i="4" s="1"/>
  <c r="E7" i="4"/>
  <c r="E50" i="4"/>
  <c r="J39" i="3"/>
  <c r="J38" i="3"/>
  <c r="AY57" i="1"/>
  <c r="J37" i="3"/>
  <c r="AX57" i="1"/>
  <c r="BI3232" i="3"/>
  <c r="BH3232" i="3"/>
  <c r="BG3232" i="3"/>
  <c r="BF3232" i="3"/>
  <c r="T3232" i="3"/>
  <c r="T3231" i="3"/>
  <c r="R3232" i="3"/>
  <c r="R3231" i="3"/>
  <c r="P3232" i="3"/>
  <c r="P3231" i="3"/>
  <c r="BI3229" i="3"/>
  <c r="BH3229" i="3"/>
  <c r="BG3229" i="3"/>
  <c r="BF3229" i="3"/>
  <c r="T3229" i="3"/>
  <c r="R3229" i="3"/>
  <c r="P3229" i="3"/>
  <c r="BI3227" i="3"/>
  <c r="BH3227" i="3"/>
  <c r="BG3227" i="3"/>
  <c r="BF3227" i="3"/>
  <c r="T3227" i="3"/>
  <c r="R3227" i="3"/>
  <c r="P3227" i="3"/>
  <c r="BI3225" i="3"/>
  <c r="BH3225" i="3"/>
  <c r="BG3225" i="3"/>
  <c r="BF3225" i="3"/>
  <c r="T3225" i="3"/>
  <c r="R3225" i="3"/>
  <c r="P3225" i="3"/>
  <c r="BI3223" i="3"/>
  <c r="BH3223" i="3"/>
  <c r="BG3223" i="3"/>
  <c r="BF3223" i="3"/>
  <c r="T3223" i="3"/>
  <c r="R3223" i="3"/>
  <c r="P3223" i="3"/>
  <c r="BI3222" i="3"/>
  <c r="BH3222" i="3"/>
  <c r="BG3222" i="3"/>
  <c r="BF3222" i="3"/>
  <c r="T3222" i="3"/>
  <c r="R3222" i="3"/>
  <c r="P3222" i="3"/>
  <c r="BI3220" i="3"/>
  <c r="BH3220" i="3"/>
  <c r="BG3220" i="3"/>
  <c r="BF3220" i="3"/>
  <c r="T3220" i="3"/>
  <c r="R3220" i="3"/>
  <c r="P3220" i="3"/>
  <c r="BI3218" i="3"/>
  <c r="BH3218" i="3"/>
  <c r="BG3218" i="3"/>
  <c r="BF3218" i="3"/>
  <c r="T3218" i="3"/>
  <c r="R3218" i="3"/>
  <c r="P3218" i="3"/>
  <c r="BI3214" i="3"/>
  <c r="BH3214" i="3"/>
  <c r="BG3214" i="3"/>
  <c r="BF3214" i="3"/>
  <c r="T3214" i="3"/>
  <c r="R3214" i="3"/>
  <c r="P3214" i="3"/>
  <c r="BI3172" i="3"/>
  <c r="BH3172" i="3"/>
  <c r="BG3172" i="3"/>
  <c r="BF3172" i="3"/>
  <c r="T3172" i="3"/>
  <c r="R3172" i="3"/>
  <c r="P3172" i="3"/>
  <c r="BI3170" i="3"/>
  <c r="BH3170" i="3"/>
  <c r="BG3170" i="3"/>
  <c r="BF3170" i="3"/>
  <c r="T3170" i="3"/>
  <c r="R3170" i="3"/>
  <c r="P3170" i="3"/>
  <c r="BI3168" i="3"/>
  <c r="BH3168" i="3"/>
  <c r="BG3168" i="3"/>
  <c r="BF3168" i="3"/>
  <c r="T3168" i="3"/>
  <c r="R3168" i="3"/>
  <c r="P3168" i="3"/>
  <c r="BI3157" i="3"/>
  <c r="BH3157" i="3"/>
  <c r="BG3157" i="3"/>
  <c r="BF3157" i="3"/>
  <c r="T3157" i="3"/>
  <c r="R3157" i="3"/>
  <c r="P3157" i="3"/>
  <c r="BI3146" i="3"/>
  <c r="BH3146" i="3"/>
  <c r="BG3146" i="3"/>
  <c r="BF3146" i="3"/>
  <c r="T3146" i="3"/>
  <c r="R3146" i="3"/>
  <c r="P3146" i="3"/>
  <c r="BI3143" i="3"/>
  <c r="BH3143" i="3"/>
  <c r="BG3143" i="3"/>
  <c r="BF3143" i="3"/>
  <c r="T3143" i="3"/>
  <c r="R3143" i="3"/>
  <c r="P3143" i="3"/>
  <c r="BI3134" i="3"/>
  <c r="BH3134" i="3"/>
  <c r="BG3134" i="3"/>
  <c r="BF3134" i="3"/>
  <c r="T3134" i="3"/>
  <c r="R3134" i="3"/>
  <c r="P3134" i="3"/>
  <c r="BI3125" i="3"/>
  <c r="BH3125" i="3"/>
  <c r="BG3125" i="3"/>
  <c r="BF3125" i="3"/>
  <c r="T3125" i="3"/>
  <c r="R3125" i="3"/>
  <c r="P3125" i="3"/>
  <c r="BI3120" i="3"/>
  <c r="BH3120" i="3"/>
  <c r="BG3120" i="3"/>
  <c r="BF3120" i="3"/>
  <c r="T3120" i="3"/>
  <c r="R3120" i="3"/>
  <c r="P3120" i="3"/>
  <c r="BI3118" i="3"/>
  <c r="BH3118" i="3"/>
  <c r="BG3118" i="3"/>
  <c r="BF3118" i="3"/>
  <c r="T3118" i="3"/>
  <c r="R3118" i="3"/>
  <c r="P3118" i="3"/>
  <c r="BI3086" i="3"/>
  <c r="BH3086" i="3"/>
  <c r="BG3086" i="3"/>
  <c r="BF3086" i="3"/>
  <c r="T3086" i="3"/>
  <c r="R3086" i="3"/>
  <c r="P3086" i="3"/>
  <c r="BI3081" i="3"/>
  <c r="BH3081" i="3"/>
  <c r="BG3081" i="3"/>
  <c r="BF3081" i="3"/>
  <c r="T3081" i="3"/>
  <c r="R3081" i="3"/>
  <c r="P3081" i="3"/>
  <c r="BI3078" i="3"/>
  <c r="BH3078" i="3"/>
  <c r="BG3078" i="3"/>
  <c r="BF3078" i="3"/>
  <c r="T3078" i="3"/>
  <c r="R3078" i="3"/>
  <c r="P3078" i="3"/>
  <c r="BI3076" i="3"/>
  <c r="BH3076" i="3"/>
  <c r="BG3076" i="3"/>
  <c r="BF3076" i="3"/>
  <c r="T3076" i="3"/>
  <c r="R3076" i="3"/>
  <c r="P3076" i="3"/>
  <c r="BI3074" i="3"/>
  <c r="BH3074" i="3"/>
  <c r="BG3074" i="3"/>
  <c r="BF3074" i="3"/>
  <c r="T3074" i="3"/>
  <c r="R3074" i="3"/>
  <c r="P3074" i="3"/>
  <c r="BI3072" i="3"/>
  <c r="BH3072" i="3"/>
  <c r="BG3072" i="3"/>
  <c r="BF3072" i="3"/>
  <c r="T3072" i="3"/>
  <c r="R3072" i="3"/>
  <c r="P3072" i="3"/>
  <c r="BI3070" i="3"/>
  <c r="BH3070" i="3"/>
  <c r="BG3070" i="3"/>
  <c r="BF3070" i="3"/>
  <c r="T3070" i="3"/>
  <c r="R3070" i="3"/>
  <c r="P3070" i="3"/>
  <c r="BI3050" i="3"/>
  <c r="BH3050" i="3"/>
  <c r="BG3050" i="3"/>
  <c r="BF3050" i="3"/>
  <c r="T3050" i="3"/>
  <c r="R3050" i="3"/>
  <c r="P3050" i="3"/>
  <c r="BI3048" i="3"/>
  <c r="BH3048" i="3"/>
  <c r="BG3048" i="3"/>
  <c r="BF3048" i="3"/>
  <c r="T3048" i="3"/>
  <c r="R3048" i="3"/>
  <c r="P3048" i="3"/>
  <c r="BI3025" i="3"/>
  <c r="BH3025" i="3"/>
  <c r="BG3025" i="3"/>
  <c r="BF3025" i="3"/>
  <c r="T3025" i="3"/>
  <c r="R3025" i="3"/>
  <c r="P3025" i="3"/>
  <c r="BI3023" i="3"/>
  <c r="BH3023" i="3"/>
  <c r="BG3023" i="3"/>
  <c r="BF3023" i="3"/>
  <c r="T3023" i="3"/>
  <c r="R3023" i="3"/>
  <c r="P3023" i="3"/>
  <c r="BI2995" i="3"/>
  <c r="BH2995" i="3"/>
  <c r="BG2995" i="3"/>
  <c r="BF2995" i="3"/>
  <c r="T2995" i="3"/>
  <c r="R2995" i="3"/>
  <c r="P2995" i="3"/>
  <c r="BI2980" i="3"/>
  <c r="BH2980" i="3"/>
  <c r="BG2980" i="3"/>
  <c r="BF2980" i="3"/>
  <c r="T2980" i="3"/>
  <c r="R2980" i="3"/>
  <c r="P2980" i="3"/>
  <c r="BI2965" i="3"/>
  <c r="BH2965" i="3"/>
  <c r="BG2965" i="3"/>
  <c r="BF2965" i="3"/>
  <c r="T2965" i="3"/>
  <c r="R2965" i="3"/>
  <c r="P2965" i="3"/>
  <c r="BI2963" i="3"/>
  <c r="BH2963" i="3"/>
  <c r="BG2963" i="3"/>
  <c r="BF2963" i="3"/>
  <c r="T2963" i="3"/>
  <c r="R2963" i="3"/>
  <c r="P2963" i="3"/>
  <c r="BI2958" i="3"/>
  <c r="BH2958" i="3"/>
  <c r="BG2958" i="3"/>
  <c r="BF2958" i="3"/>
  <c r="T2958" i="3"/>
  <c r="R2958" i="3"/>
  <c r="P2958" i="3"/>
  <c r="BI2954" i="3"/>
  <c r="BH2954" i="3"/>
  <c r="BG2954" i="3"/>
  <c r="BF2954" i="3"/>
  <c r="T2954" i="3"/>
  <c r="R2954" i="3"/>
  <c r="P2954" i="3"/>
  <c r="BI2942" i="3"/>
  <c r="BH2942" i="3"/>
  <c r="BG2942" i="3"/>
  <c r="BF2942" i="3"/>
  <c r="T2942" i="3"/>
  <c r="R2942" i="3"/>
  <c r="P2942" i="3"/>
  <c r="BI2939" i="3"/>
  <c r="BH2939" i="3"/>
  <c r="BG2939" i="3"/>
  <c r="BF2939" i="3"/>
  <c r="T2939" i="3"/>
  <c r="R2939" i="3"/>
  <c r="P2939" i="3"/>
  <c r="BI2937" i="3"/>
  <c r="BH2937" i="3"/>
  <c r="BG2937" i="3"/>
  <c r="BF2937" i="3"/>
  <c r="T2937" i="3"/>
  <c r="R2937" i="3"/>
  <c r="P2937" i="3"/>
  <c r="BI2927" i="3"/>
  <c r="BH2927" i="3"/>
  <c r="BG2927" i="3"/>
  <c r="BF2927" i="3"/>
  <c r="T2927" i="3"/>
  <c r="R2927" i="3"/>
  <c r="P2927" i="3"/>
  <c r="BI2917" i="3"/>
  <c r="BH2917" i="3"/>
  <c r="BG2917" i="3"/>
  <c r="BF2917" i="3"/>
  <c r="T2917" i="3"/>
  <c r="R2917" i="3"/>
  <c r="P2917" i="3"/>
  <c r="BI2915" i="3"/>
  <c r="BH2915" i="3"/>
  <c r="BG2915" i="3"/>
  <c r="BF2915" i="3"/>
  <c r="T2915" i="3"/>
  <c r="R2915" i="3"/>
  <c r="P2915" i="3"/>
  <c r="BI2913" i="3"/>
  <c r="BH2913" i="3"/>
  <c r="BG2913" i="3"/>
  <c r="BF2913" i="3"/>
  <c r="T2913" i="3"/>
  <c r="R2913" i="3"/>
  <c r="P2913" i="3"/>
  <c r="BI2910" i="3"/>
  <c r="BH2910" i="3"/>
  <c r="BG2910" i="3"/>
  <c r="BF2910" i="3"/>
  <c r="T2910" i="3"/>
  <c r="R2910" i="3"/>
  <c r="P2910" i="3"/>
  <c r="BI2908" i="3"/>
  <c r="BH2908" i="3"/>
  <c r="BG2908" i="3"/>
  <c r="BF2908" i="3"/>
  <c r="T2908" i="3"/>
  <c r="R2908" i="3"/>
  <c r="P2908" i="3"/>
  <c r="BI2906" i="3"/>
  <c r="BH2906" i="3"/>
  <c r="BG2906" i="3"/>
  <c r="BF2906" i="3"/>
  <c r="T2906" i="3"/>
  <c r="R2906" i="3"/>
  <c r="P2906" i="3"/>
  <c r="BI2903" i="3"/>
  <c r="BH2903" i="3"/>
  <c r="BG2903" i="3"/>
  <c r="BF2903" i="3"/>
  <c r="T2903" i="3"/>
  <c r="R2903" i="3"/>
  <c r="P2903" i="3"/>
  <c r="BI2888" i="3"/>
  <c r="BH2888" i="3"/>
  <c r="BG2888" i="3"/>
  <c r="BF2888" i="3"/>
  <c r="T2888" i="3"/>
  <c r="R2888" i="3"/>
  <c r="P2888" i="3"/>
  <c r="BI2886" i="3"/>
  <c r="BH2886" i="3"/>
  <c r="BG2886" i="3"/>
  <c r="BF2886" i="3"/>
  <c r="T2886" i="3"/>
  <c r="R2886" i="3"/>
  <c r="P2886" i="3"/>
  <c r="BI2884" i="3"/>
  <c r="BH2884" i="3"/>
  <c r="BG2884" i="3"/>
  <c r="BF2884" i="3"/>
  <c r="T2884" i="3"/>
  <c r="R2884" i="3"/>
  <c r="P2884" i="3"/>
  <c r="BI2870" i="3"/>
  <c r="BH2870" i="3"/>
  <c r="BG2870" i="3"/>
  <c r="BF2870" i="3"/>
  <c r="T2870" i="3"/>
  <c r="R2870" i="3"/>
  <c r="P2870" i="3"/>
  <c r="BI2868" i="3"/>
  <c r="BH2868" i="3"/>
  <c r="BG2868" i="3"/>
  <c r="BF2868" i="3"/>
  <c r="T2868" i="3"/>
  <c r="R2868" i="3"/>
  <c r="P2868" i="3"/>
  <c r="BI2862" i="3"/>
  <c r="BH2862" i="3"/>
  <c r="BG2862" i="3"/>
  <c r="BF2862" i="3"/>
  <c r="T2862" i="3"/>
  <c r="R2862" i="3"/>
  <c r="P2862" i="3"/>
  <c r="BI2857" i="3"/>
  <c r="BH2857" i="3"/>
  <c r="BG2857" i="3"/>
  <c r="BF2857" i="3"/>
  <c r="T2857" i="3"/>
  <c r="R2857" i="3"/>
  <c r="P2857" i="3"/>
  <c r="BI2855" i="3"/>
  <c r="BH2855" i="3"/>
  <c r="BG2855" i="3"/>
  <c r="BF2855" i="3"/>
  <c r="T2855" i="3"/>
  <c r="R2855" i="3"/>
  <c r="P2855" i="3"/>
  <c r="BI2853" i="3"/>
  <c r="BH2853" i="3"/>
  <c r="BG2853" i="3"/>
  <c r="BF2853" i="3"/>
  <c r="T2853" i="3"/>
  <c r="R2853" i="3"/>
  <c r="P2853" i="3"/>
  <c r="BI2850" i="3"/>
  <c r="BH2850" i="3"/>
  <c r="BG2850" i="3"/>
  <c r="BF2850" i="3"/>
  <c r="T2850" i="3"/>
  <c r="R2850" i="3"/>
  <c r="P2850" i="3"/>
  <c r="BI2848" i="3"/>
  <c r="BH2848" i="3"/>
  <c r="BG2848" i="3"/>
  <c r="BF2848" i="3"/>
  <c r="T2848" i="3"/>
  <c r="R2848" i="3"/>
  <c r="P2848" i="3"/>
  <c r="BI2846" i="3"/>
  <c r="BH2846" i="3"/>
  <c r="BG2846" i="3"/>
  <c r="BF2846" i="3"/>
  <c r="T2846" i="3"/>
  <c r="R2846" i="3"/>
  <c r="P2846" i="3"/>
  <c r="BI2836" i="3"/>
  <c r="BH2836" i="3"/>
  <c r="BG2836" i="3"/>
  <c r="BF2836" i="3"/>
  <c r="T2836" i="3"/>
  <c r="R2836" i="3"/>
  <c r="P2836" i="3"/>
  <c r="BI2826" i="3"/>
  <c r="BH2826" i="3"/>
  <c r="BG2826" i="3"/>
  <c r="BF2826" i="3"/>
  <c r="T2826" i="3"/>
  <c r="R2826" i="3"/>
  <c r="P2826" i="3"/>
  <c r="BI2816" i="3"/>
  <c r="BH2816" i="3"/>
  <c r="BG2816" i="3"/>
  <c r="BF2816" i="3"/>
  <c r="T2816" i="3"/>
  <c r="R2816" i="3"/>
  <c r="P2816" i="3"/>
  <c r="BI2812" i="3"/>
  <c r="BH2812" i="3"/>
  <c r="BG2812" i="3"/>
  <c r="BF2812" i="3"/>
  <c r="T2812" i="3"/>
  <c r="R2812" i="3"/>
  <c r="P2812" i="3"/>
  <c r="BI2806" i="3"/>
  <c r="BH2806" i="3"/>
  <c r="BG2806" i="3"/>
  <c r="BF2806" i="3"/>
  <c r="T2806" i="3"/>
  <c r="R2806" i="3"/>
  <c r="P2806" i="3"/>
  <c r="BI2802" i="3"/>
  <c r="BH2802" i="3"/>
  <c r="BG2802" i="3"/>
  <c r="BF2802" i="3"/>
  <c r="T2802" i="3"/>
  <c r="R2802" i="3"/>
  <c r="P2802" i="3"/>
  <c r="BI2785" i="3"/>
  <c r="BH2785" i="3"/>
  <c r="BG2785" i="3"/>
  <c r="BF2785" i="3"/>
  <c r="T2785" i="3"/>
  <c r="R2785" i="3"/>
  <c r="P2785" i="3"/>
  <c r="BI2783" i="3"/>
  <c r="BH2783" i="3"/>
  <c r="BG2783" i="3"/>
  <c r="BF2783" i="3"/>
  <c r="T2783" i="3"/>
  <c r="R2783" i="3"/>
  <c r="P2783" i="3"/>
  <c r="BI2775" i="3"/>
  <c r="BH2775" i="3"/>
  <c r="BG2775" i="3"/>
  <c r="BF2775" i="3"/>
  <c r="T2775" i="3"/>
  <c r="R2775" i="3"/>
  <c r="P2775" i="3"/>
  <c r="BI2773" i="3"/>
  <c r="BH2773" i="3"/>
  <c r="BG2773" i="3"/>
  <c r="BF2773" i="3"/>
  <c r="T2773" i="3"/>
  <c r="R2773" i="3"/>
  <c r="P2773" i="3"/>
  <c r="BI2755" i="3"/>
  <c r="BH2755" i="3"/>
  <c r="BG2755" i="3"/>
  <c r="BF2755" i="3"/>
  <c r="T2755" i="3"/>
  <c r="R2755" i="3"/>
  <c r="P2755" i="3"/>
  <c r="BI2753" i="3"/>
  <c r="BH2753" i="3"/>
  <c r="BG2753" i="3"/>
  <c r="BF2753" i="3"/>
  <c r="T2753" i="3"/>
  <c r="R2753" i="3"/>
  <c r="P2753" i="3"/>
  <c r="BI2748" i="3"/>
  <c r="BH2748" i="3"/>
  <c r="BG2748" i="3"/>
  <c r="BF2748" i="3"/>
  <c r="T2748" i="3"/>
  <c r="R2748" i="3"/>
  <c r="P2748" i="3"/>
  <c r="BI2746" i="3"/>
  <c r="BH2746" i="3"/>
  <c r="BG2746" i="3"/>
  <c r="BF2746" i="3"/>
  <c r="T2746" i="3"/>
  <c r="R2746" i="3"/>
  <c r="P2746" i="3"/>
  <c r="BI2733" i="3"/>
  <c r="BH2733" i="3"/>
  <c r="BG2733" i="3"/>
  <c r="BF2733" i="3"/>
  <c r="T2733" i="3"/>
  <c r="R2733" i="3"/>
  <c r="P2733" i="3"/>
  <c r="BI2730" i="3"/>
  <c r="BH2730" i="3"/>
  <c r="BG2730" i="3"/>
  <c r="BF2730" i="3"/>
  <c r="T2730" i="3"/>
  <c r="R2730" i="3"/>
  <c r="P2730" i="3"/>
  <c r="BI2725" i="3"/>
  <c r="BH2725" i="3"/>
  <c r="BG2725" i="3"/>
  <c r="BF2725" i="3"/>
  <c r="T2725" i="3"/>
  <c r="R2725" i="3"/>
  <c r="P2725" i="3"/>
  <c r="BI2723" i="3"/>
  <c r="BH2723" i="3"/>
  <c r="BG2723" i="3"/>
  <c r="BF2723" i="3"/>
  <c r="T2723" i="3"/>
  <c r="R2723" i="3"/>
  <c r="P2723" i="3"/>
  <c r="BI2718" i="3"/>
  <c r="BH2718" i="3"/>
  <c r="BG2718" i="3"/>
  <c r="BF2718" i="3"/>
  <c r="T2718" i="3"/>
  <c r="R2718" i="3"/>
  <c r="P2718" i="3"/>
  <c r="BI2716" i="3"/>
  <c r="BH2716" i="3"/>
  <c r="BG2716" i="3"/>
  <c r="BF2716" i="3"/>
  <c r="T2716" i="3"/>
  <c r="R2716" i="3"/>
  <c r="P2716" i="3"/>
  <c r="BI2712" i="3"/>
  <c r="BH2712" i="3"/>
  <c r="BG2712" i="3"/>
  <c r="BF2712" i="3"/>
  <c r="T2712" i="3"/>
  <c r="R2712" i="3"/>
  <c r="P2712" i="3"/>
  <c r="BI2710" i="3"/>
  <c r="BH2710" i="3"/>
  <c r="BG2710" i="3"/>
  <c r="BF2710" i="3"/>
  <c r="T2710" i="3"/>
  <c r="R2710" i="3"/>
  <c r="P2710" i="3"/>
  <c r="BI2706" i="3"/>
  <c r="BH2706" i="3"/>
  <c r="BG2706" i="3"/>
  <c r="BF2706" i="3"/>
  <c r="T2706" i="3"/>
  <c r="R2706" i="3"/>
  <c r="P2706" i="3"/>
  <c r="BI2704" i="3"/>
  <c r="BH2704" i="3"/>
  <c r="BG2704" i="3"/>
  <c r="BF2704" i="3"/>
  <c r="T2704" i="3"/>
  <c r="R2704" i="3"/>
  <c r="P2704" i="3"/>
  <c r="BI2698" i="3"/>
  <c r="BH2698" i="3"/>
  <c r="BG2698" i="3"/>
  <c r="BF2698" i="3"/>
  <c r="T2698" i="3"/>
  <c r="R2698" i="3"/>
  <c r="P2698" i="3"/>
  <c r="BI2689" i="3"/>
  <c r="BH2689" i="3"/>
  <c r="BG2689" i="3"/>
  <c r="BF2689" i="3"/>
  <c r="T2689" i="3"/>
  <c r="R2689" i="3"/>
  <c r="P2689" i="3"/>
  <c r="BI2683" i="3"/>
  <c r="BH2683" i="3"/>
  <c r="BG2683" i="3"/>
  <c r="BF2683" i="3"/>
  <c r="T2683" i="3"/>
  <c r="R2683" i="3"/>
  <c r="P2683" i="3"/>
  <c r="BI2680" i="3"/>
  <c r="BH2680" i="3"/>
  <c r="BG2680" i="3"/>
  <c r="BF2680" i="3"/>
  <c r="T2680" i="3"/>
  <c r="R2680" i="3"/>
  <c r="P2680" i="3"/>
  <c r="BI2678" i="3"/>
  <c r="BH2678" i="3"/>
  <c r="BG2678" i="3"/>
  <c r="BF2678" i="3"/>
  <c r="T2678" i="3"/>
  <c r="R2678" i="3"/>
  <c r="P2678" i="3"/>
  <c r="BI2674" i="3"/>
  <c r="BH2674" i="3"/>
  <c r="BG2674" i="3"/>
  <c r="BF2674" i="3"/>
  <c r="T2674" i="3"/>
  <c r="R2674" i="3"/>
  <c r="P2674" i="3"/>
  <c r="BI2670" i="3"/>
  <c r="BH2670" i="3"/>
  <c r="BG2670" i="3"/>
  <c r="BF2670" i="3"/>
  <c r="T2670" i="3"/>
  <c r="R2670" i="3"/>
  <c r="P2670" i="3"/>
  <c r="BI2666" i="3"/>
  <c r="BH2666" i="3"/>
  <c r="BG2666" i="3"/>
  <c r="BF2666" i="3"/>
  <c r="T2666" i="3"/>
  <c r="R2666" i="3"/>
  <c r="P2666" i="3"/>
  <c r="BI2662" i="3"/>
  <c r="BH2662" i="3"/>
  <c r="BG2662" i="3"/>
  <c r="BF2662" i="3"/>
  <c r="T2662" i="3"/>
  <c r="R2662" i="3"/>
  <c r="P2662" i="3"/>
  <c r="BI2658" i="3"/>
  <c r="BH2658" i="3"/>
  <c r="BG2658" i="3"/>
  <c r="BF2658" i="3"/>
  <c r="T2658" i="3"/>
  <c r="R2658" i="3"/>
  <c r="P2658" i="3"/>
  <c r="BI2654" i="3"/>
  <c r="BH2654" i="3"/>
  <c r="BG2654" i="3"/>
  <c r="BF2654" i="3"/>
  <c r="T2654" i="3"/>
  <c r="R2654" i="3"/>
  <c r="P2654" i="3"/>
  <c r="BI2649" i="3"/>
  <c r="BH2649" i="3"/>
  <c r="BG2649" i="3"/>
  <c r="BF2649" i="3"/>
  <c r="T2649" i="3"/>
  <c r="R2649" i="3"/>
  <c r="P2649" i="3"/>
  <c r="BI2642" i="3"/>
  <c r="BH2642" i="3"/>
  <c r="BG2642" i="3"/>
  <c r="BF2642" i="3"/>
  <c r="T2642" i="3"/>
  <c r="R2642" i="3"/>
  <c r="P2642" i="3"/>
  <c r="BI2637" i="3"/>
  <c r="BH2637" i="3"/>
  <c r="BG2637" i="3"/>
  <c r="BF2637" i="3"/>
  <c r="T2637" i="3"/>
  <c r="R2637" i="3"/>
  <c r="P2637" i="3"/>
  <c r="BI2633" i="3"/>
  <c r="BH2633" i="3"/>
  <c r="BG2633" i="3"/>
  <c r="BF2633" i="3"/>
  <c r="T2633" i="3"/>
  <c r="R2633" i="3"/>
  <c r="P2633" i="3"/>
  <c r="BI2629" i="3"/>
  <c r="BH2629" i="3"/>
  <c r="BG2629" i="3"/>
  <c r="BF2629" i="3"/>
  <c r="T2629" i="3"/>
  <c r="R2629" i="3"/>
  <c r="P2629" i="3"/>
  <c r="BI2625" i="3"/>
  <c r="BH2625" i="3"/>
  <c r="BG2625" i="3"/>
  <c r="BF2625" i="3"/>
  <c r="T2625" i="3"/>
  <c r="R2625" i="3"/>
  <c r="P2625" i="3"/>
  <c r="BI2621" i="3"/>
  <c r="BH2621" i="3"/>
  <c r="BG2621" i="3"/>
  <c r="BF2621" i="3"/>
  <c r="T2621" i="3"/>
  <c r="R2621" i="3"/>
  <c r="P2621" i="3"/>
  <c r="BI2617" i="3"/>
  <c r="BH2617" i="3"/>
  <c r="BG2617" i="3"/>
  <c r="BF2617" i="3"/>
  <c r="T2617" i="3"/>
  <c r="R2617" i="3"/>
  <c r="P2617" i="3"/>
  <c r="BI2613" i="3"/>
  <c r="BH2613" i="3"/>
  <c r="BG2613" i="3"/>
  <c r="BF2613" i="3"/>
  <c r="T2613" i="3"/>
  <c r="R2613" i="3"/>
  <c r="P2613" i="3"/>
  <c r="BI2609" i="3"/>
  <c r="BH2609" i="3"/>
  <c r="BG2609" i="3"/>
  <c r="BF2609" i="3"/>
  <c r="T2609" i="3"/>
  <c r="R2609" i="3"/>
  <c r="P2609" i="3"/>
  <c r="BI2605" i="3"/>
  <c r="BH2605" i="3"/>
  <c r="BG2605" i="3"/>
  <c r="BF2605" i="3"/>
  <c r="T2605" i="3"/>
  <c r="R2605" i="3"/>
  <c r="P2605" i="3"/>
  <c r="BI2601" i="3"/>
  <c r="BH2601" i="3"/>
  <c r="BG2601" i="3"/>
  <c r="BF2601" i="3"/>
  <c r="T2601" i="3"/>
  <c r="R2601" i="3"/>
  <c r="P2601" i="3"/>
  <c r="BI2597" i="3"/>
  <c r="BH2597" i="3"/>
  <c r="BG2597" i="3"/>
  <c r="BF2597" i="3"/>
  <c r="T2597" i="3"/>
  <c r="R2597" i="3"/>
  <c r="P2597" i="3"/>
  <c r="BI2593" i="3"/>
  <c r="BH2593" i="3"/>
  <c r="BG2593" i="3"/>
  <c r="BF2593" i="3"/>
  <c r="T2593" i="3"/>
  <c r="R2593" i="3"/>
  <c r="P2593" i="3"/>
  <c r="BI2589" i="3"/>
  <c r="BH2589" i="3"/>
  <c r="BG2589" i="3"/>
  <c r="BF2589" i="3"/>
  <c r="T2589" i="3"/>
  <c r="R2589" i="3"/>
  <c r="P2589" i="3"/>
  <c r="BI2585" i="3"/>
  <c r="BH2585" i="3"/>
  <c r="BG2585" i="3"/>
  <c r="BF2585" i="3"/>
  <c r="T2585" i="3"/>
  <c r="R2585" i="3"/>
  <c r="P2585" i="3"/>
  <c r="BI2584" i="3"/>
  <c r="BH2584" i="3"/>
  <c r="BG2584" i="3"/>
  <c r="BF2584" i="3"/>
  <c r="T2584" i="3"/>
  <c r="R2584" i="3"/>
  <c r="P2584" i="3"/>
  <c r="BI2579" i="3"/>
  <c r="BH2579" i="3"/>
  <c r="BG2579" i="3"/>
  <c r="BF2579" i="3"/>
  <c r="T2579" i="3"/>
  <c r="R2579" i="3"/>
  <c r="P2579" i="3"/>
  <c r="BI2574" i="3"/>
  <c r="BH2574" i="3"/>
  <c r="BG2574" i="3"/>
  <c r="BF2574" i="3"/>
  <c r="T2574" i="3"/>
  <c r="R2574" i="3"/>
  <c r="P2574" i="3"/>
  <c r="BI2569" i="3"/>
  <c r="BH2569" i="3"/>
  <c r="BG2569" i="3"/>
  <c r="BF2569" i="3"/>
  <c r="T2569" i="3"/>
  <c r="R2569" i="3"/>
  <c r="P2569" i="3"/>
  <c r="BI2564" i="3"/>
  <c r="BH2564" i="3"/>
  <c r="BG2564" i="3"/>
  <c r="BF2564" i="3"/>
  <c r="T2564" i="3"/>
  <c r="R2564" i="3"/>
  <c r="P2564" i="3"/>
  <c r="BI2559" i="3"/>
  <c r="BH2559" i="3"/>
  <c r="BG2559" i="3"/>
  <c r="BF2559" i="3"/>
  <c r="T2559" i="3"/>
  <c r="R2559" i="3"/>
  <c r="P2559" i="3"/>
  <c r="BI2554" i="3"/>
  <c r="BH2554" i="3"/>
  <c r="BG2554" i="3"/>
  <c r="BF2554" i="3"/>
  <c r="T2554" i="3"/>
  <c r="R2554" i="3"/>
  <c r="P2554" i="3"/>
  <c r="BI2547" i="3"/>
  <c r="BH2547" i="3"/>
  <c r="BG2547" i="3"/>
  <c r="BF2547" i="3"/>
  <c r="T2547" i="3"/>
  <c r="R2547" i="3"/>
  <c r="P2547" i="3"/>
  <c r="BI2542" i="3"/>
  <c r="BH2542" i="3"/>
  <c r="BG2542" i="3"/>
  <c r="BF2542" i="3"/>
  <c r="T2542" i="3"/>
  <c r="R2542" i="3"/>
  <c r="P2542" i="3"/>
  <c r="BI2541" i="3"/>
  <c r="BH2541" i="3"/>
  <c r="BG2541" i="3"/>
  <c r="BF2541" i="3"/>
  <c r="T2541" i="3"/>
  <c r="R2541" i="3"/>
  <c r="P2541" i="3"/>
  <c r="BI2535" i="3"/>
  <c r="BH2535" i="3"/>
  <c r="BG2535" i="3"/>
  <c r="BF2535" i="3"/>
  <c r="T2535" i="3"/>
  <c r="R2535" i="3"/>
  <c r="P2535" i="3"/>
  <c r="BI2534" i="3"/>
  <c r="BH2534" i="3"/>
  <c r="BG2534" i="3"/>
  <c r="BF2534" i="3"/>
  <c r="T2534" i="3"/>
  <c r="R2534" i="3"/>
  <c r="P2534" i="3"/>
  <c r="BI2533" i="3"/>
  <c r="BH2533" i="3"/>
  <c r="BG2533" i="3"/>
  <c r="BF2533" i="3"/>
  <c r="T2533" i="3"/>
  <c r="R2533" i="3"/>
  <c r="P2533" i="3"/>
  <c r="BI2526" i="3"/>
  <c r="BH2526" i="3"/>
  <c r="BG2526" i="3"/>
  <c r="BF2526" i="3"/>
  <c r="T2526" i="3"/>
  <c r="R2526" i="3"/>
  <c r="P2526" i="3"/>
  <c r="BI2513" i="3"/>
  <c r="BH2513" i="3"/>
  <c r="BG2513" i="3"/>
  <c r="BF2513" i="3"/>
  <c r="T2513" i="3"/>
  <c r="R2513" i="3"/>
  <c r="P2513" i="3"/>
  <c r="BI2512" i="3"/>
  <c r="BH2512" i="3"/>
  <c r="BG2512" i="3"/>
  <c r="BF2512" i="3"/>
  <c r="T2512" i="3"/>
  <c r="R2512" i="3"/>
  <c r="P2512" i="3"/>
  <c r="BI2511" i="3"/>
  <c r="BH2511" i="3"/>
  <c r="BG2511" i="3"/>
  <c r="BF2511" i="3"/>
  <c r="T2511" i="3"/>
  <c r="R2511" i="3"/>
  <c r="P2511" i="3"/>
  <c r="BI2505" i="3"/>
  <c r="BH2505" i="3"/>
  <c r="BG2505" i="3"/>
  <c r="BF2505" i="3"/>
  <c r="T2505" i="3"/>
  <c r="R2505" i="3"/>
  <c r="P2505" i="3"/>
  <c r="BI2504" i="3"/>
  <c r="BH2504" i="3"/>
  <c r="BG2504" i="3"/>
  <c r="BF2504" i="3"/>
  <c r="T2504" i="3"/>
  <c r="R2504" i="3"/>
  <c r="P2504" i="3"/>
  <c r="BI2498" i="3"/>
  <c r="BH2498" i="3"/>
  <c r="BG2498" i="3"/>
  <c r="BF2498" i="3"/>
  <c r="T2498" i="3"/>
  <c r="R2498" i="3"/>
  <c r="P2498" i="3"/>
  <c r="BI2496" i="3"/>
  <c r="BH2496" i="3"/>
  <c r="BG2496" i="3"/>
  <c r="BF2496" i="3"/>
  <c r="T2496" i="3"/>
  <c r="R2496" i="3"/>
  <c r="P2496" i="3"/>
  <c r="BI2492" i="3"/>
  <c r="BH2492" i="3"/>
  <c r="BG2492" i="3"/>
  <c r="BF2492" i="3"/>
  <c r="T2492" i="3"/>
  <c r="R2492" i="3"/>
  <c r="P2492" i="3"/>
  <c r="BI2490" i="3"/>
  <c r="BH2490" i="3"/>
  <c r="BG2490" i="3"/>
  <c r="BF2490" i="3"/>
  <c r="T2490" i="3"/>
  <c r="R2490" i="3"/>
  <c r="P2490" i="3"/>
  <c r="BI2486" i="3"/>
  <c r="BH2486" i="3"/>
  <c r="BG2486" i="3"/>
  <c r="BF2486" i="3"/>
  <c r="T2486" i="3"/>
  <c r="R2486" i="3"/>
  <c r="P2486" i="3"/>
  <c r="BI2484" i="3"/>
  <c r="BH2484" i="3"/>
  <c r="BG2484" i="3"/>
  <c r="BF2484" i="3"/>
  <c r="T2484" i="3"/>
  <c r="R2484" i="3"/>
  <c r="P2484" i="3"/>
  <c r="BI2482" i="3"/>
  <c r="BH2482" i="3"/>
  <c r="BG2482" i="3"/>
  <c r="BF2482" i="3"/>
  <c r="T2482" i="3"/>
  <c r="R2482" i="3"/>
  <c r="P2482" i="3"/>
  <c r="BI2480" i="3"/>
  <c r="BH2480" i="3"/>
  <c r="BG2480" i="3"/>
  <c r="BF2480" i="3"/>
  <c r="T2480" i="3"/>
  <c r="R2480" i="3"/>
  <c r="P2480" i="3"/>
  <c r="BI2478" i="3"/>
  <c r="BH2478" i="3"/>
  <c r="BG2478" i="3"/>
  <c r="BF2478" i="3"/>
  <c r="T2478" i="3"/>
  <c r="R2478" i="3"/>
  <c r="P2478" i="3"/>
  <c r="BI2469" i="3"/>
  <c r="BH2469" i="3"/>
  <c r="BG2469" i="3"/>
  <c r="BF2469" i="3"/>
  <c r="T2469" i="3"/>
  <c r="R2469" i="3"/>
  <c r="P2469" i="3"/>
  <c r="BI2468" i="3"/>
  <c r="BH2468" i="3"/>
  <c r="BG2468" i="3"/>
  <c r="BF2468" i="3"/>
  <c r="T2468" i="3"/>
  <c r="R2468" i="3"/>
  <c r="P2468" i="3"/>
  <c r="BI2463" i="3"/>
  <c r="BH2463" i="3"/>
  <c r="BG2463" i="3"/>
  <c r="BF2463" i="3"/>
  <c r="T2463" i="3"/>
  <c r="R2463" i="3"/>
  <c r="P2463" i="3"/>
  <c r="BI2461" i="3"/>
  <c r="BH2461" i="3"/>
  <c r="BG2461" i="3"/>
  <c r="BF2461" i="3"/>
  <c r="T2461" i="3"/>
  <c r="R2461" i="3"/>
  <c r="P2461" i="3"/>
  <c r="BI2459" i="3"/>
  <c r="BH2459" i="3"/>
  <c r="BG2459" i="3"/>
  <c r="BF2459" i="3"/>
  <c r="T2459" i="3"/>
  <c r="R2459" i="3"/>
  <c r="P2459" i="3"/>
  <c r="BI2457" i="3"/>
  <c r="BH2457" i="3"/>
  <c r="BG2457" i="3"/>
  <c r="BF2457" i="3"/>
  <c r="T2457" i="3"/>
  <c r="R2457" i="3"/>
  <c r="P2457" i="3"/>
  <c r="BI2455" i="3"/>
  <c r="BH2455" i="3"/>
  <c r="BG2455" i="3"/>
  <c r="BF2455" i="3"/>
  <c r="T2455" i="3"/>
  <c r="R2455" i="3"/>
  <c r="P2455" i="3"/>
  <c r="BI2454" i="3"/>
  <c r="BH2454" i="3"/>
  <c r="BG2454" i="3"/>
  <c r="BF2454" i="3"/>
  <c r="T2454" i="3"/>
  <c r="R2454" i="3"/>
  <c r="P2454" i="3"/>
  <c r="BI2444" i="3"/>
  <c r="BH2444" i="3"/>
  <c r="BG2444" i="3"/>
  <c r="BF2444" i="3"/>
  <c r="T2444" i="3"/>
  <c r="R2444" i="3"/>
  <c r="P2444" i="3"/>
  <c r="BI2441" i="3"/>
  <c r="BH2441" i="3"/>
  <c r="BG2441" i="3"/>
  <c r="BF2441" i="3"/>
  <c r="T2441" i="3"/>
  <c r="R2441" i="3"/>
  <c r="P2441" i="3"/>
  <c r="BI2438" i="3"/>
  <c r="BH2438" i="3"/>
  <c r="BG2438" i="3"/>
  <c r="BF2438" i="3"/>
  <c r="T2438" i="3"/>
  <c r="R2438" i="3"/>
  <c r="P2438" i="3"/>
  <c r="BI2435" i="3"/>
  <c r="BH2435" i="3"/>
  <c r="BG2435" i="3"/>
  <c r="BF2435" i="3"/>
  <c r="T2435" i="3"/>
  <c r="R2435" i="3"/>
  <c r="P2435" i="3"/>
  <c r="BI2427" i="3"/>
  <c r="BH2427" i="3"/>
  <c r="BG2427" i="3"/>
  <c r="BF2427" i="3"/>
  <c r="T2427" i="3"/>
  <c r="R2427" i="3"/>
  <c r="P2427" i="3"/>
  <c r="BI2424" i="3"/>
  <c r="BH2424" i="3"/>
  <c r="BG2424" i="3"/>
  <c r="BF2424" i="3"/>
  <c r="T2424" i="3"/>
  <c r="R2424" i="3"/>
  <c r="P2424" i="3"/>
  <c r="BI2422" i="3"/>
  <c r="BH2422" i="3"/>
  <c r="BG2422" i="3"/>
  <c r="BF2422" i="3"/>
  <c r="T2422" i="3"/>
  <c r="R2422" i="3"/>
  <c r="P2422" i="3"/>
  <c r="BI2421" i="3"/>
  <c r="BH2421" i="3"/>
  <c r="BG2421" i="3"/>
  <c r="BF2421" i="3"/>
  <c r="T2421" i="3"/>
  <c r="R2421" i="3"/>
  <c r="P2421" i="3"/>
  <c r="BI2420" i="3"/>
  <c r="BH2420" i="3"/>
  <c r="BG2420" i="3"/>
  <c r="BF2420" i="3"/>
  <c r="T2420" i="3"/>
  <c r="R2420" i="3"/>
  <c r="P2420" i="3"/>
  <c r="BI2411" i="3"/>
  <c r="BH2411" i="3"/>
  <c r="BG2411" i="3"/>
  <c r="BF2411" i="3"/>
  <c r="T2411" i="3"/>
  <c r="R2411" i="3"/>
  <c r="P2411" i="3"/>
  <c r="BI2410" i="3"/>
  <c r="BH2410" i="3"/>
  <c r="BG2410" i="3"/>
  <c r="BF2410" i="3"/>
  <c r="T2410" i="3"/>
  <c r="R2410" i="3"/>
  <c r="P2410" i="3"/>
  <c r="BI2409" i="3"/>
  <c r="BH2409" i="3"/>
  <c r="BG2409" i="3"/>
  <c r="BF2409" i="3"/>
  <c r="T2409" i="3"/>
  <c r="R2409" i="3"/>
  <c r="P2409" i="3"/>
  <c r="BI2401" i="3"/>
  <c r="BH2401" i="3"/>
  <c r="BG2401" i="3"/>
  <c r="BF2401" i="3"/>
  <c r="T2401" i="3"/>
  <c r="R2401" i="3"/>
  <c r="P2401" i="3"/>
  <c r="BI2397" i="3"/>
  <c r="BH2397" i="3"/>
  <c r="BG2397" i="3"/>
  <c r="BF2397" i="3"/>
  <c r="T2397" i="3"/>
  <c r="R2397" i="3"/>
  <c r="P2397" i="3"/>
  <c r="BI2392" i="3"/>
  <c r="BH2392" i="3"/>
  <c r="BG2392" i="3"/>
  <c r="BF2392" i="3"/>
  <c r="T2392" i="3"/>
  <c r="R2392" i="3"/>
  <c r="P2392" i="3"/>
  <c r="BI2387" i="3"/>
  <c r="BH2387" i="3"/>
  <c r="BG2387" i="3"/>
  <c r="BF2387" i="3"/>
  <c r="T2387" i="3"/>
  <c r="R2387" i="3"/>
  <c r="P2387" i="3"/>
  <c r="BI2382" i="3"/>
  <c r="BH2382" i="3"/>
  <c r="BG2382" i="3"/>
  <c r="BF2382" i="3"/>
  <c r="T2382" i="3"/>
  <c r="R2382" i="3"/>
  <c r="P2382" i="3"/>
  <c r="BI2374" i="3"/>
  <c r="BH2374" i="3"/>
  <c r="BG2374" i="3"/>
  <c r="BF2374" i="3"/>
  <c r="T2374" i="3"/>
  <c r="R2374" i="3"/>
  <c r="P2374" i="3"/>
  <c r="BI2371" i="3"/>
  <c r="BH2371" i="3"/>
  <c r="BG2371" i="3"/>
  <c r="BF2371" i="3"/>
  <c r="T2371" i="3"/>
  <c r="R2371" i="3"/>
  <c r="P2371" i="3"/>
  <c r="BI2368" i="3"/>
  <c r="BH2368" i="3"/>
  <c r="BG2368" i="3"/>
  <c r="BF2368" i="3"/>
  <c r="T2368" i="3"/>
  <c r="R2368" i="3"/>
  <c r="P2368" i="3"/>
  <c r="BI2367" i="3"/>
  <c r="BH2367" i="3"/>
  <c r="BG2367" i="3"/>
  <c r="BF2367" i="3"/>
  <c r="T2367" i="3"/>
  <c r="R2367" i="3"/>
  <c r="P2367" i="3"/>
  <c r="BI2366" i="3"/>
  <c r="BH2366" i="3"/>
  <c r="BG2366" i="3"/>
  <c r="BF2366" i="3"/>
  <c r="T2366" i="3"/>
  <c r="R2366" i="3"/>
  <c r="P2366" i="3"/>
  <c r="BI2349" i="3"/>
  <c r="BH2349" i="3"/>
  <c r="BG2349" i="3"/>
  <c r="BF2349" i="3"/>
  <c r="T2349" i="3"/>
  <c r="R2349" i="3"/>
  <c r="P2349" i="3"/>
  <c r="BI2348" i="3"/>
  <c r="BH2348" i="3"/>
  <c r="BG2348" i="3"/>
  <c r="BF2348" i="3"/>
  <c r="T2348" i="3"/>
  <c r="R2348" i="3"/>
  <c r="P2348" i="3"/>
  <c r="BI2347" i="3"/>
  <c r="BH2347" i="3"/>
  <c r="BG2347" i="3"/>
  <c r="BF2347" i="3"/>
  <c r="T2347" i="3"/>
  <c r="R2347" i="3"/>
  <c r="P2347" i="3"/>
  <c r="BI2340" i="3"/>
  <c r="BH2340" i="3"/>
  <c r="BG2340" i="3"/>
  <c r="BF2340" i="3"/>
  <c r="T2340" i="3"/>
  <c r="R2340" i="3"/>
  <c r="P2340" i="3"/>
  <c r="BI2339" i="3"/>
  <c r="BH2339" i="3"/>
  <c r="BG2339" i="3"/>
  <c r="BF2339" i="3"/>
  <c r="T2339" i="3"/>
  <c r="R2339" i="3"/>
  <c r="P2339" i="3"/>
  <c r="BI2331" i="3"/>
  <c r="BH2331" i="3"/>
  <c r="BG2331" i="3"/>
  <c r="BF2331" i="3"/>
  <c r="T2331" i="3"/>
  <c r="R2331" i="3"/>
  <c r="P2331" i="3"/>
  <c r="BI2330" i="3"/>
  <c r="BH2330" i="3"/>
  <c r="BG2330" i="3"/>
  <c r="BF2330" i="3"/>
  <c r="T2330" i="3"/>
  <c r="R2330" i="3"/>
  <c r="P2330" i="3"/>
  <c r="BI2322" i="3"/>
  <c r="BH2322" i="3"/>
  <c r="BG2322" i="3"/>
  <c r="BF2322" i="3"/>
  <c r="T2322" i="3"/>
  <c r="R2322" i="3"/>
  <c r="P2322" i="3"/>
  <c r="BI2321" i="3"/>
  <c r="BH2321" i="3"/>
  <c r="BG2321" i="3"/>
  <c r="BF2321" i="3"/>
  <c r="T2321" i="3"/>
  <c r="R2321" i="3"/>
  <c r="P2321" i="3"/>
  <c r="BI2310" i="3"/>
  <c r="BH2310" i="3"/>
  <c r="BG2310" i="3"/>
  <c r="BF2310" i="3"/>
  <c r="T2310" i="3"/>
  <c r="R2310" i="3"/>
  <c r="P2310" i="3"/>
  <c r="BI2309" i="3"/>
  <c r="BH2309" i="3"/>
  <c r="BG2309" i="3"/>
  <c r="BF2309" i="3"/>
  <c r="T2309" i="3"/>
  <c r="R2309" i="3"/>
  <c r="P2309" i="3"/>
  <c r="BI2299" i="3"/>
  <c r="BH2299" i="3"/>
  <c r="BG2299" i="3"/>
  <c r="BF2299" i="3"/>
  <c r="T2299" i="3"/>
  <c r="R2299" i="3"/>
  <c r="P2299" i="3"/>
  <c r="BI2296" i="3"/>
  <c r="BH2296" i="3"/>
  <c r="BG2296" i="3"/>
  <c r="BF2296" i="3"/>
  <c r="T2296" i="3"/>
  <c r="R2296" i="3"/>
  <c r="P2296" i="3"/>
  <c r="BI2294" i="3"/>
  <c r="BH2294" i="3"/>
  <c r="BG2294" i="3"/>
  <c r="BF2294" i="3"/>
  <c r="T2294" i="3"/>
  <c r="R2294" i="3"/>
  <c r="P2294" i="3"/>
  <c r="BI2290" i="3"/>
  <c r="BH2290" i="3"/>
  <c r="BG2290" i="3"/>
  <c r="BF2290" i="3"/>
  <c r="T2290" i="3"/>
  <c r="R2290" i="3"/>
  <c r="P2290" i="3"/>
  <c r="BI2282" i="3"/>
  <c r="BH2282" i="3"/>
  <c r="BG2282" i="3"/>
  <c r="BF2282" i="3"/>
  <c r="T2282" i="3"/>
  <c r="R2282" i="3"/>
  <c r="P2282" i="3"/>
  <c r="BI2277" i="3"/>
  <c r="BH2277" i="3"/>
  <c r="BG2277" i="3"/>
  <c r="BF2277" i="3"/>
  <c r="T2277" i="3"/>
  <c r="R2277" i="3"/>
  <c r="P2277" i="3"/>
  <c r="BI2275" i="3"/>
  <c r="BH2275" i="3"/>
  <c r="BG2275" i="3"/>
  <c r="BF2275" i="3"/>
  <c r="T2275" i="3"/>
  <c r="R2275" i="3"/>
  <c r="P2275" i="3"/>
  <c r="BI2271" i="3"/>
  <c r="BH2271" i="3"/>
  <c r="BG2271" i="3"/>
  <c r="BF2271" i="3"/>
  <c r="T2271" i="3"/>
  <c r="R2271" i="3"/>
  <c r="P2271" i="3"/>
  <c r="BI2267" i="3"/>
  <c r="BH2267" i="3"/>
  <c r="BG2267" i="3"/>
  <c r="BF2267" i="3"/>
  <c r="T2267" i="3"/>
  <c r="R2267" i="3"/>
  <c r="P2267" i="3"/>
  <c r="BI2263" i="3"/>
  <c r="BH2263" i="3"/>
  <c r="BG2263" i="3"/>
  <c r="BF2263" i="3"/>
  <c r="T2263" i="3"/>
  <c r="R2263" i="3"/>
  <c r="P2263" i="3"/>
  <c r="BI2260" i="3"/>
  <c r="BH2260" i="3"/>
  <c r="BG2260" i="3"/>
  <c r="BF2260" i="3"/>
  <c r="T2260" i="3"/>
  <c r="R2260" i="3"/>
  <c r="P2260" i="3"/>
  <c r="BI2258" i="3"/>
  <c r="BH2258" i="3"/>
  <c r="BG2258" i="3"/>
  <c r="BF2258" i="3"/>
  <c r="T2258" i="3"/>
  <c r="R2258" i="3"/>
  <c r="P2258" i="3"/>
  <c r="BI2249" i="3"/>
  <c r="BH2249" i="3"/>
  <c r="BG2249" i="3"/>
  <c r="BF2249" i="3"/>
  <c r="T2249" i="3"/>
  <c r="R2249" i="3"/>
  <c r="P2249" i="3"/>
  <c r="BI2247" i="3"/>
  <c r="BH2247" i="3"/>
  <c r="BG2247" i="3"/>
  <c r="BF2247" i="3"/>
  <c r="T2247" i="3"/>
  <c r="R2247" i="3"/>
  <c r="P2247" i="3"/>
  <c r="BI2238" i="3"/>
  <c r="BH2238" i="3"/>
  <c r="BG2238" i="3"/>
  <c r="BF2238" i="3"/>
  <c r="T2238" i="3"/>
  <c r="R2238" i="3"/>
  <c r="P2238" i="3"/>
  <c r="BI2228" i="3"/>
  <c r="BH2228" i="3"/>
  <c r="BG2228" i="3"/>
  <c r="BF2228" i="3"/>
  <c r="T2228" i="3"/>
  <c r="R2228" i="3"/>
  <c r="P2228" i="3"/>
  <c r="BI2218" i="3"/>
  <c r="BH2218" i="3"/>
  <c r="BG2218" i="3"/>
  <c r="BF2218" i="3"/>
  <c r="T2218" i="3"/>
  <c r="R2218" i="3"/>
  <c r="P2218" i="3"/>
  <c r="BI2213" i="3"/>
  <c r="BH2213" i="3"/>
  <c r="BG2213" i="3"/>
  <c r="BF2213" i="3"/>
  <c r="T2213" i="3"/>
  <c r="R2213" i="3"/>
  <c r="P2213" i="3"/>
  <c r="BI2206" i="3"/>
  <c r="BH2206" i="3"/>
  <c r="BG2206" i="3"/>
  <c r="BF2206" i="3"/>
  <c r="T2206" i="3"/>
  <c r="R2206" i="3"/>
  <c r="P2206" i="3"/>
  <c r="BI2201" i="3"/>
  <c r="BH2201" i="3"/>
  <c r="BG2201" i="3"/>
  <c r="BF2201" i="3"/>
  <c r="T2201" i="3"/>
  <c r="R2201" i="3"/>
  <c r="P2201" i="3"/>
  <c r="BI2194" i="3"/>
  <c r="BH2194" i="3"/>
  <c r="BG2194" i="3"/>
  <c r="BF2194" i="3"/>
  <c r="T2194" i="3"/>
  <c r="R2194" i="3"/>
  <c r="P2194" i="3"/>
  <c r="BI2193" i="3"/>
  <c r="BH2193" i="3"/>
  <c r="BG2193" i="3"/>
  <c r="BF2193" i="3"/>
  <c r="T2193" i="3"/>
  <c r="R2193" i="3"/>
  <c r="P2193" i="3"/>
  <c r="BI2189" i="3"/>
  <c r="BH2189" i="3"/>
  <c r="BG2189" i="3"/>
  <c r="BF2189" i="3"/>
  <c r="T2189" i="3"/>
  <c r="R2189" i="3"/>
  <c r="P2189" i="3"/>
  <c r="BI2188" i="3"/>
  <c r="BH2188" i="3"/>
  <c r="BG2188" i="3"/>
  <c r="BF2188" i="3"/>
  <c r="T2188" i="3"/>
  <c r="R2188" i="3"/>
  <c r="P2188" i="3"/>
  <c r="BI2184" i="3"/>
  <c r="BH2184" i="3"/>
  <c r="BG2184" i="3"/>
  <c r="BF2184" i="3"/>
  <c r="T2184" i="3"/>
  <c r="R2184" i="3"/>
  <c r="P2184" i="3"/>
  <c r="BI2179" i="3"/>
  <c r="BH2179" i="3"/>
  <c r="BG2179" i="3"/>
  <c r="BF2179" i="3"/>
  <c r="T2179" i="3"/>
  <c r="R2179" i="3"/>
  <c r="P2179" i="3"/>
  <c r="BI2170" i="3"/>
  <c r="BH2170" i="3"/>
  <c r="BG2170" i="3"/>
  <c r="BF2170" i="3"/>
  <c r="T2170" i="3"/>
  <c r="R2170" i="3"/>
  <c r="P2170" i="3"/>
  <c r="BI2164" i="3"/>
  <c r="BH2164" i="3"/>
  <c r="BG2164" i="3"/>
  <c r="BF2164" i="3"/>
  <c r="T2164" i="3"/>
  <c r="R2164" i="3"/>
  <c r="P2164" i="3"/>
  <c r="BI2155" i="3"/>
  <c r="BH2155" i="3"/>
  <c r="BG2155" i="3"/>
  <c r="BF2155" i="3"/>
  <c r="T2155" i="3"/>
  <c r="R2155" i="3"/>
  <c r="P2155" i="3"/>
  <c r="BI2142" i="3"/>
  <c r="BH2142" i="3"/>
  <c r="BG2142" i="3"/>
  <c r="BF2142" i="3"/>
  <c r="T2142" i="3"/>
  <c r="R2142" i="3"/>
  <c r="P2142" i="3"/>
  <c r="BI2134" i="3"/>
  <c r="BH2134" i="3"/>
  <c r="BG2134" i="3"/>
  <c r="BF2134" i="3"/>
  <c r="T2134" i="3"/>
  <c r="R2134" i="3"/>
  <c r="P2134" i="3"/>
  <c r="BI2114" i="3"/>
  <c r="BH2114" i="3"/>
  <c r="BG2114" i="3"/>
  <c r="BF2114" i="3"/>
  <c r="T2114" i="3"/>
  <c r="R2114" i="3"/>
  <c r="P2114" i="3"/>
  <c r="BI2111" i="3"/>
  <c r="BH2111" i="3"/>
  <c r="BG2111" i="3"/>
  <c r="BF2111" i="3"/>
  <c r="T2111" i="3"/>
  <c r="R2111" i="3"/>
  <c r="P2111" i="3"/>
  <c r="BI2109" i="3"/>
  <c r="BH2109" i="3"/>
  <c r="BG2109" i="3"/>
  <c r="BF2109" i="3"/>
  <c r="T2109" i="3"/>
  <c r="R2109" i="3"/>
  <c r="P2109" i="3"/>
  <c r="BI2107" i="3"/>
  <c r="BH2107" i="3"/>
  <c r="BG2107" i="3"/>
  <c r="BF2107" i="3"/>
  <c r="T2107" i="3"/>
  <c r="R2107" i="3"/>
  <c r="P2107" i="3"/>
  <c r="BI2102" i="3"/>
  <c r="BH2102" i="3"/>
  <c r="BG2102" i="3"/>
  <c r="BF2102" i="3"/>
  <c r="T2102" i="3"/>
  <c r="R2102" i="3"/>
  <c r="P2102" i="3"/>
  <c r="BI2097" i="3"/>
  <c r="BH2097" i="3"/>
  <c r="BG2097" i="3"/>
  <c r="BF2097" i="3"/>
  <c r="T2097" i="3"/>
  <c r="R2097" i="3"/>
  <c r="P2097" i="3"/>
  <c r="BI2090" i="3"/>
  <c r="BH2090" i="3"/>
  <c r="BG2090" i="3"/>
  <c r="BF2090" i="3"/>
  <c r="T2090" i="3"/>
  <c r="R2090" i="3"/>
  <c r="P2090" i="3"/>
  <c r="BI2084" i="3"/>
  <c r="BH2084" i="3"/>
  <c r="BG2084" i="3"/>
  <c r="BF2084" i="3"/>
  <c r="T2084" i="3"/>
  <c r="R2084" i="3"/>
  <c r="P2084" i="3"/>
  <c r="BI2081" i="3"/>
  <c r="BH2081" i="3"/>
  <c r="BG2081" i="3"/>
  <c r="BF2081" i="3"/>
  <c r="T2081" i="3"/>
  <c r="R2081" i="3"/>
  <c r="P2081" i="3"/>
  <c r="BI2079" i="3"/>
  <c r="BH2079" i="3"/>
  <c r="BG2079" i="3"/>
  <c r="BF2079" i="3"/>
  <c r="T2079" i="3"/>
  <c r="R2079" i="3"/>
  <c r="P2079" i="3"/>
  <c r="BI2078" i="3"/>
  <c r="BH2078" i="3"/>
  <c r="BG2078" i="3"/>
  <c r="BF2078" i="3"/>
  <c r="T2078" i="3"/>
  <c r="R2078" i="3"/>
  <c r="P2078" i="3"/>
  <c r="BI2077" i="3"/>
  <c r="BH2077" i="3"/>
  <c r="BG2077" i="3"/>
  <c r="BF2077" i="3"/>
  <c r="T2077" i="3"/>
  <c r="R2077" i="3"/>
  <c r="P2077" i="3"/>
  <c r="BI2071" i="3"/>
  <c r="BH2071" i="3"/>
  <c r="BG2071" i="3"/>
  <c r="BF2071" i="3"/>
  <c r="T2071" i="3"/>
  <c r="R2071" i="3"/>
  <c r="P2071" i="3"/>
  <c r="BI2069" i="3"/>
  <c r="BH2069" i="3"/>
  <c r="BG2069" i="3"/>
  <c r="BF2069" i="3"/>
  <c r="T2069" i="3"/>
  <c r="R2069" i="3"/>
  <c r="P2069" i="3"/>
  <c r="BI2064" i="3"/>
  <c r="BH2064" i="3"/>
  <c r="BG2064" i="3"/>
  <c r="BF2064" i="3"/>
  <c r="T2064" i="3"/>
  <c r="R2064" i="3"/>
  <c r="P2064" i="3"/>
  <c r="BI2061" i="3"/>
  <c r="BH2061" i="3"/>
  <c r="BG2061" i="3"/>
  <c r="BF2061" i="3"/>
  <c r="T2061" i="3"/>
  <c r="R2061" i="3"/>
  <c r="P2061" i="3"/>
  <c r="BI2055" i="3"/>
  <c r="BH2055" i="3"/>
  <c r="BG2055" i="3"/>
  <c r="BF2055" i="3"/>
  <c r="T2055" i="3"/>
  <c r="R2055" i="3"/>
  <c r="P2055" i="3"/>
  <c r="BI2052" i="3"/>
  <c r="BH2052" i="3"/>
  <c r="BG2052" i="3"/>
  <c r="BF2052" i="3"/>
  <c r="T2052" i="3"/>
  <c r="R2052" i="3"/>
  <c r="P2052" i="3"/>
  <c r="BI2048" i="3"/>
  <c r="BH2048" i="3"/>
  <c r="BG2048" i="3"/>
  <c r="BF2048" i="3"/>
  <c r="T2048" i="3"/>
  <c r="R2048" i="3"/>
  <c r="P2048" i="3"/>
  <c r="BI2039" i="3"/>
  <c r="BH2039" i="3"/>
  <c r="BG2039" i="3"/>
  <c r="BF2039" i="3"/>
  <c r="T2039" i="3"/>
  <c r="R2039" i="3"/>
  <c r="P2039" i="3"/>
  <c r="BI2034" i="3"/>
  <c r="BH2034" i="3"/>
  <c r="BG2034" i="3"/>
  <c r="BF2034" i="3"/>
  <c r="T2034" i="3"/>
  <c r="R2034" i="3"/>
  <c r="P2034" i="3"/>
  <c r="BI2028" i="3"/>
  <c r="BH2028" i="3"/>
  <c r="BG2028" i="3"/>
  <c r="BF2028" i="3"/>
  <c r="T2028" i="3"/>
  <c r="R2028" i="3"/>
  <c r="P2028" i="3"/>
  <c r="BI2020" i="3"/>
  <c r="BH2020" i="3"/>
  <c r="BG2020" i="3"/>
  <c r="BF2020" i="3"/>
  <c r="T2020" i="3"/>
  <c r="R2020" i="3"/>
  <c r="P2020" i="3"/>
  <c r="BI2018" i="3"/>
  <c r="BH2018" i="3"/>
  <c r="BG2018" i="3"/>
  <c r="BF2018" i="3"/>
  <c r="T2018" i="3"/>
  <c r="R2018" i="3"/>
  <c r="P2018" i="3"/>
  <c r="BI2003" i="3"/>
  <c r="BH2003" i="3"/>
  <c r="BG2003" i="3"/>
  <c r="BF2003" i="3"/>
  <c r="T2003" i="3"/>
  <c r="R2003" i="3"/>
  <c r="P2003" i="3"/>
  <c r="BI2001" i="3"/>
  <c r="BH2001" i="3"/>
  <c r="BG2001" i="3"/>
  <c r="BF2001" i="3"/>
  <c r="T2001" i="3"/>
  <c r="R2001" i="3"/>
  <c r="P2001" i="3"/>
  <c r="BI1999" i="3"/>
  <c r="BH1999" i="3"/>
  <c r="BG1999" i="3"/>
  <c r="BF1999" i="3"/>
  <c r="T1999" i="3"/>
  <c r="R1999" i="3"/>
  <c r="P1999" i="3"/>
  <c r="BI1994" i="3"/>
  <c r="BH1994" i="3"/>
  <c r="BG1994" i="3"/>
  <c r="BF1994" i="3"/>
  <c r="T1994" i="3"/>
  <c r="R1994" i="3"/>
  <c r="P1994" i="3"/>
  <c r="BI1992" i="3"/>
  <c r="BH1992" i="3"/>
  <c r="BG1992" i="3"/>
  <c r="BF1992" i="3"/>
  <c r="T1992" i="3"/>
  <c r="R1992" i="3"/>
  <c r="P1992" i="3"/>
  <c r="BI1987" i="3"/>
  <c r="BH1987" i="3"/>
  <c r="BG1987" i="3"/>
  <c r="BF1987" i="3"/>
  <c r="T1987" i="3"/>
  <c r="R1987" i="3"/>
  <c r="P1987" i="3"/>
  <c r="BI1985" i="3"/>
  <c r="BH1985" i="3"/>
  <c r="BG1985" i="3"/>
  <c r="BF1985" i="3"/>
  <c r="T1985" i="3"/>
  <c r="R1985" i="3"/>
  <c r="P1985" i="3"/>
  <c r="BI1976" i="3"/>
  <c r="BH1976" i="3"/>
  <c r="BG1976" i="3"/>
  <c r="BF1976" i="3"/>
  <c r="T1976" i="3"/>
  <c r="R1976" i="3"/>
  <c r="P1976" i="3"/>
  <c r="BI1974" i="3"/>
  <c r="BH1974" i="3"/>
  <c r="BG1974" i="3"/>
  <c r="BF1974" i="3"/>
  <c r="T1974" i="3"/>
  <c r="R1974" i="3"/>
  <c r="P1974" i="3"/>
  <c r="BI1968" i="3"/>
  <c r="BH1968" i="3"/>
  <c r="BG1968" i="3"/>
  <c r="BF1968" i="3"/>
  <c r="T1968" i="3"/>
  <c r="R1968" i="3"/>
  <c r="P1968" i="3"/>
  <c r="BI1966" i="3"/>
  <c r="BH1966" i="3"/>
  <c r="BG1966" i="3"/>
  <c r="BF1966" i="3"/>
  <c r="T1966" i="3"/>
  <c r="R1966" i="3"/>
  <c r="P1966" i="3"/>
  <c r="BI1964" i="3"/>
  <c r="BH1964" i="3"/>
  <c r="BG1964" i="3"/>
  <c r="BF1964" i="3"/>
  <c r="T1964" i="3"/>
  <c r="R1964" i="3"/>
  <c r="P1964" i="3"/>
  <c r="BI1961" i="3"/>
  <c r="BH1961" i="3"/>
  <c r="BG1961" i="3"/>
  <c r="BF1961" i="3"/>
  <c r="T1961" i="3"/>
  <c r="R1961" i="3"/>
  <c r="P1961" i="3"/>
  <c r="BI1959" i="3"/>
  <c r="BH1959" i="3"/>
  <c r="BG1959" i="3"/>
  <c r="BF1959" i="3"/>
  <c r="T1959" i="3"/>
  <c r="R1959" i="3"/>
  <c r="P1959" i="3"/>
  <c r="BI1956" i="3"/>
  <c r="BH1956" i="3"/>
  <c r="BG1956" i="3"/>
  <c r="BF1956" i="3"/>
  <c r="T1956" i="3"/>
  <c r="R1956" i="3"/>
  <c r="P1956" i="3"/>
  <c r="BI1929" i="3"/>
  <c r="BH1929" i="3"/>
  <c r="BG1929" i="3"/>
  <c r="BF1929" i="3"/>
  <c r="T1929" i="3"/>
  <c r="R1929" i="3"/>
  <c r="P1929" i="3"/>
  <c r="BI1924" i="3"/>
  <c r="BH1924" i="3"/>
  <c r="BG1924" i="3"/>
  <c r="BF1924" i="3"/>
  <c r="T1924" i="3"/>
  <c r="R1924" i="3"/>
  <c r="P1924" i="3"/>
  <c r="BI1922" i="3"/>
  <c r="BH1922" i="3"/>
  <c r="BG1922" i="3"/>
  <c r="BF1922" i="3"/>
  <c r="T1922" i="3"/>
  <c r="R1922" i="3"/>
  <c r="P1922" i="3"/>
  <c r="BI1905" i="3"/>
  <c r="BH1905" i="3"/>
  <c r="BG1905" i="3"/>
  <c r="BF1905" i="3"/>
  <c r="T1905" i="3"/>
  <c r="R1905" i="3"/>
  <c r="P1905" i="3"/>
  <c r="BI1902" i="3"/>
  <c r="BH1902" i="3"/>
  <c r="BG1902" i="3"/>
  <c r="BF1902" i="3"/>
  <c r="T1902" i="3"/>
  <c r="R1902" i="3"/>
  <c r="P1902" i="3"/>
  <c r="BI1900" i="3"/>
  <c r="BH1900" i="3"/>
  <c r="BG1900" i="3"/>
  <c r="BF1900" i="3"/>
  <c r="T1900" i="3"/>
  <c r="R1900" i="3"/>
  <c r="P1900" i="3"/>
  <c r="BI1898" i="3"/>
  <c r="BH1898" i="3"/>
  <c r="BG1898" i="3"/>
  <c r="BF1898" i="3"/>
  <c r="T1898" i="3"/>
  <c r="R1898" i="3"/>
  <c r="P1898" i="3"/>
  <c r="BI1887" i="3"/>
  <c r="BH1887" i="3"/>
  <c r="BG1887" i="3"/>
  <c r="BF1887" i="3"/>
  <c r="T1887" i="3"/>
  <c r="R1887" i="3"/>
  <c r="P1887" i="3"/>
  <c r="BI1886" i="3"/>
  <c r="BH1886" i="3"/>
  <c r="BG1886" i="3"/>
  <c r="BF1886" i="3"/>
  <c r="T1886" i="3"/>
  <c r="R1886" i="3"/>
  <c r="P1886" i="3"/>
  <c r="BI1884" i="3"/>
  <c r="BH1884" i="3"/>
  <c r="BG1884" i="3"/>
  <c r="BF1884" i="3"/>
  <c r="T1884" i="3"/>
  <c r="R1884" i="3"/>
  <c r="P1884" i="3"/>
  <c r="BI1880" i="3"/>
  <c r="BH1880" i="3"/>
  <c r="BG1880" i="3"/>
  <c r="BF1880" i="3"/>
  <c r="T1880" i="3"/>
  <c r="R1880" i="3"/>
  <c r="P1880" i="3"/>
  <c r="BI1878" i="3"/>
  <c r="BH1878" i="3"/>
  <c r="BG1878" i="3"/>
  <c r="BF1878" i="3"/>
  <c r="T1878" i="3"/>
  <c r="R1878" i="3"/>
  <c r="P1878" i="3"/>
  <c r="BI1876" i="3"/>
  <c r="BH1876" i="3"/>
  <c r="BG1876" i="3"/>
  <c r="BF1876" i="3"/>
  <c r="T1876" i="3"/>
  <c r="R1876" i="3"/>
  <c r="P1876" i="3"/>
  <c r="BI1861" i="3"/>
  <c r="BH1861" i="3"/>
  <c r="BG1861" i="3"/>
  <c r="BF1861" i="3"/>
  <c r="T1861" i="3"/>
  <c r="R1861" i="3"/>
  <c r="P1861" i="3"/>
  <c r="BI1859" i="3"/>
  <c r="BH1859" i="3"/>
  <c r="BG1859" i="3"/>
  <c r="BF1859" i="3"/>
  <c r="T1859" i="3"/>
  <c r="R1859" i="3"/>
  <c r="P1859" i="3"/>
  <c r="BI1857" i="3"/>
  <c r="BH1857" i="3"/>
  <c r="BG1857" i="3"/>
  <c r="BF1857" i="3"/>
  <c r="T1857" i="3"/>
  <c r="R1857" i="3"/>
  <c r="P1857" i="3"/>
  <c r="BI1842" i="3"/>
  <c r="BH1842" i="3"/>
  <c r="BG1842" i="3"/>
  <c r="BF1842" i="3"/>
  <c r="T1842" i="3"/>
  <c r="R1842" i="3"/>
  <c r="P1842" i="3"/>
  <c r="BI1840" i="3"/>
  <c r="BH1840" i="3"/>
  <c r="BG1840" i="3"/>
  <c r="BF1840" i="3"/>
  <c r="T1840" i="3"/>
  <c r="R1840" i="3"/>
  <c r="P1840" i="3"/>
  <c r="BI1829" i="3"/>
  <c r="BH1829" i="3"/>
  <c r="BG1829" i="3"/>
  <c r="BF1829" i="3"/>
  <c r="T1829" i="3"/>
  <c r="R1829" i="3"/>
  <c r="P1829" i="3"/>
  <c r="BI1826" i="3"/>
  <c r="BH1826" i="3"/>
  <c r="BG1826" i="3"/>
  <c r="BF1826" i="3"/>
  <c r="T1826" i="3"/>
  <c r="R1826" i="3"/>
  <c r="P1826" i="3"/>
  <c r="BI1824" i="3"/>
  <c r="BH1824" i="3"/>
  <c r="BG1824" i="3"/>
  <c r="BF1824" i="3"/>
  <c r="T1824" i="3"/>
  <c r="R1824" i="3"/>
  <c r="P1824" i="3"/>
  <c r="BI1820" i="3"/>
  <c r="BH1820" i="3"/>
  <c r="BG1820" i="3"/>
  <c r="BF1820" i="3"/>
  <c r="T1820" i="3"/>
  <c r="R1820" i="3"/>
  <c r="P1820" i="3"/>
  <c r="BI1819" i="3"/>
  <c r="BH1819" i="3"/>
  <c r="BG1819" i="3"/>
  <c r="BF1819" i="3"/>
  <c r="T1819" i="3"/>
  <c r="R1819" i="3"/>
  <c r="P1819" i="3"/>
  <c r="BI1814" i="3"/>
  <c r="BH1814" i="3"/>
  <c r="BG1814" i="3"/>
  <c r="BF1814" i="3"/>
  <c r="T1814" i="3"/>
  <c r="R1814" i="3"/>
  <c r="P1814" i="3"/>
  <c r="BI1812" i="3"/>
  <c r="BH1812" i="3"/>
  <c r="BG1812" i="3"/>
  <c r="BF1812" i="3"/>
  <c r="T1812" i="3"/>
  <c r="R1812" i="3"/>
  <c r="P1812" i="3"/>
  <c r="BI1807" i="3"/>
  <c r="BH1807" i="3"/>
  <c r="BG1807" i="3"/>
  <c r="BF1807" i="3"/>
  <c r="T1807" i="3"/>
  <c r="R1807" i="3"/>
  <c r="P1807" i="3"/>
  <c r="BI1806" i="3"/>
  <c r="BH1806" i="3"/>
  <c r="BG1806" i="3"/>
  <c r="BF1806" i="3"/>
  <c r="T1806" i="3"/>
  <c r="R1806" i="3"/>
  <c r="P1806" i="3"/>
  <c r="BI1802" i="3"/>
  <c r="BH1802" i="3"/>
  <c r="BG1802" i="3"/>
  <c r="BF1802" i="3"/>
  <c r="T1802" i="3"/>
  <c r="R1802" i="3"/>
  <c r="P1802" i="3"/>
  <c r="BI1800" i="3"/>
  <c r="BH1800" i="3"/>
  <c r="BG1800" i="3"/>
  <c r="BF1800" i="3"/>
  <c r="T1800" i="3"/>
  <c r="R1800" i="3"/>
  <c r="P1800" i="3"/>
  <c r="BI1795" i="3"/>
  <c r="BH1795" i="3"/>
  <c r="BG1795" i="3"/>
  <c r="BF1795" i="3"/>
  <c r="T1795" i="3"/>
  <c r="R1795" i="3"/>
  <c r="P1795" i="3"/>
  <c r="BI1790" i="3"/>
  <c r="BH1790" i="3"/>
  <c r="BG1790" i="3"/>
  <c r="BF1790" i="3"/>
  <c r="T1790" i="3"/>
  <c r="R1790" i="3"/>
  <c r="P1790" i="3"/>
  <c r="BI1783" i="3"/>
  <c r="BH1783" i="3"/>
  <c r="BG1783" i="3"/>
  <c r="BF1783" i="3"/>
  <c r="T1783" i="3"/>
  <c r="R1783" i="3"/>
  <c r="P1783" i="3"/>
  <c r="BI1781" i="3"/>
  <c r="BH1781" i="3"/>
  <c r="BG1781" i="3"/>
  <c r="BF1781" i="3"/>
  <c r="T1781" i="3"/>
  <c r="R1781" i="3"/>
  <c r="P1781" i="3"/>
  <c r="BI1776" i="3"/>
  <c r="BH1776" i="3"/>
  <c r="BG1776" i="3"/>
  <c r="BF1776" i="3"/>
  <c r="T1776" i="3"/>
  <c r="R1776" i="3"/>
  <c r="P1776" i="3"/>
  <c r="BI1772" i="3"/>
  <c r="BH1772" i="3"/>
  <c r="BG1772" i="3"/>
  <c r="BF1772" i="3"/>
  <c r="T1772" i="3"/>
  <c r="R1772" i="3"/>
  <c r="P1772" i="3"/>
  <c r="BI1767" i="3"/>
  <c r="BH1767" i="3"/>
  <c r="BG1767" i="3"/>
  <c r="BF1767" i="3"/>
  <c r="T1767" i="3"/>
  <c r="R1767" i="3"/>
  <c r="P1767" i="3"/>
  <c r="BI1762" i="3"/>
  <c r="BH1762" i="3"/>
  <c r="BG1762" i="3"/>
  <c r="BF1762" i="3"/>
  <c r="T1762" i="3"/>
  <c r="R1762" i="3"/>
  <c r="P1762" i="3"/>
  <c r="BI1757" i="3"/>
  <c r="BH1757" i="3"/>
  <c r="BG1757" i="3"/>
  <c r="BF1757" i="3"/>
  <c r="T1757" i="3"/>
  <c r="R1757" i="3"/>
  <c r="P1757" i="3"/>
  <c r="BI1753" i="3"/>
  <c r="BH1753" i="3"/>
  <c r="BG1753" i="3"/>
  <c r="BF1753" i="3"/>
  <c r="T1753" i="3"/>
  <c r="R1753" i="3"/>
  <c r="P1753" i="3"/>
  <c r="BI1749" i="3"/>
  <c r="BH1749" i="3"/>
  <c r="BG1749" i="3"/>
  <c r="BF1749" i="3"/>
  <c r="T1749" i="3"/>
  <c r="R1749" i="3"/>
  <c r="P1749" i="3"/>
  <c r="BI1741" i="3"/>
  <c r="BH1741" i="3"/>
  <c r="BG1741" i="3"/>
  <c r="BF1741" i="3"/>
  <c r="T1741" i="3"/>
  <c r="R1741" i="3"/>
  <c r="P1741" i="3"/>
  <c r="BI1732" i="3"/>
  <c r="BH1732" i="3"/>
  <c r="BG1732" i="3"/>
  <c r="BF1732" i="3"/>
  <c r="T1732" i="3"/>
  <c r="R1732" i="3"/>
  <c r="P1732" i="3"/>
  <c r="BI1731" i="3"/>
  <c r="BH1731" i="3"/>
  <c r="BG1731" i="3"/>
  <c r="BF1731" i="3"/>
  <c r="T1731" i="3"/>
  <c r="R1731" i="3"/>
  <c r="P1731" i="3"/>
  <c r="BI1730" i="3"/>
  <c r="BH1730" i="3"/>
  <c r="BG1730" i="3"/>
  <c r="BF1730" i="3"/>
  <c r="T1730" i="3"/>
  <c r="R1730" i="3"/>
  <c r="P1730" i="3"/>
  <c r="BI1728" i="3"/>
  <c r="BH1728" i="3"/>
  <c r="BG1728" i="3"/>
  <c r="BF1728" i="3"/>
  <c r="T1728" i="3"/>
  <c r="R1728" i="3"/>
  <c r="P1728" i="3"/>
  <c r="BI1727" i="3"/>
  <c r="BH1727" i="3"/>
  <c r="BG1727" i="3"/>
  <c r="BF1727" i="3"/>
  <c r="T1727" i="3"/>
  <c r="R1727" i="3"/>
  <c r="P1727" i="3"/>
  <c r="BI1726" i="3"/>
  <c r="BH1726" i="3"/>
  <c r="BG1726" i="3"/>
  <c r="BF1726" i="3"/>
  <c r="T1726" i="3"/>
  <c r="R1726" i="3"/>
  <c r="P1726" i="3"/>
  <c r="BI1725" i="3"/>
  <c r="BH1725" i="3"/>
  <c r="BG1725" i="3"/>
  <c r="BF1725" i="3"/>
  <c r="T1725" i="3"/>
  <c r="R1725" i="3"/>
  <c r="P1725" i="3"/>
  <c r="BI1717" i="3"/>
  <c r="BH1717" i="3"/>
  <c r="BG1717" i="3"/>
  <c r="BF1717" i="3"/>
  <c r="T1717" i="3"/>
  <c r="R1717" i="3"/>
  <c r="P1717" i="3"/>
  <c r="BI1716" i="3"/>
  <c r="BH1716" i="3"/>
  <c r="BG1716" i="3"/>
  <c r="BF1716" i="3"/>
  <c r="T1716" i="3"/>
  <c r="R1716" i="3"/>
  <c r="P1716" i="3"/>
  <c r="BI1714" i="3"/>
  <c r="BH1714" i="3"/>
  <c r="BG1714" i="3"/>
  <c r="BF1714" i="3"/>
  <c r="T1714" i="3"/>
  <c r="R1714" i="3"/>
  <c r="P1714" i="3"/>
  <c r="BI1709" i="3"/>
  <c r="BH1709" i="3"/>
  <c r="BG1709" i="3"/>
  <c r="BF1709" i="3"/>
  <c r="T1709" i="3"/>
  <c r="R1709" i="3"/>
  <c r="P1709" i="3"/>
  <c r="BI1707" i="3"/>
  <c r="BH1707" i="3"/>
  <c r="BG1707" i="3"/>
  <c r="BF1707" i="3"/>
  <c r="T1707" i="3"/>
  <c r="R1707" i="3"/>
  <c r="P1707" i="3"/>
  <c r="BI1702" i="3"/>
  <c r="BH1702" i="3"/>
  <c r="BG1702" i="3"/>
  <c r="BF1702" i="3"/>
  <c r="T1702" i="3"/>
  <c r="R1702" i="3"/>
  <c r="P1702" i="3"/>
  <c r="BI1700" i="3"/>
  <c r="BH1700" i="3"/>
  <c r="BG1700" i="3"/>
  <c r="BF1700" i="3"/>
  <c r="T1700" i="3"/>
  <c r="R1700" i="3"/>
  <c r="P1700" i="3"/>
  <c r="BI1695" i="3"/>
  <c r="BH1695" i="3"/>
  <c r="BG1695" i="3"/>
  <c r="BF1695" i="3"/>
  <c r="T1695" i="3"/>
  <c r="R1695" i="3"/>
  <c r="P1695" i="3"/>
  <c r="BI1693" i="3"/>
  <c r="BH1693" i="3"/>
  <c r="BG1693" i="3"/>
  <c r="BF1693" i="3"/>
  <c r="T1693" i="3"/>
  <c r="R1693" i="3"/>
  <c r="P1693" i="3"/>
  <c r="BI1688" i="3"/>
  <c r="BH1688" i="3"/>
  <c r="BG1688" i="3"/>
  <c r="BF1688" i="3"/>
  <c r="T1688" i="3"/>
  <c r="R1688" i="3"/>
  <c r="P1688" i="3"/>
  <c r="BI1686" i="3"/>
  <c r="BH1686" i="3"/>
  <c r="BG1686" i="3"/>
  <c r="BF1686" i="3"/>
  <c r="T1686" i="3"/>
  <c r="R1686" i="3"/>
  <c r="P1686" i="3"/>
  <c r="BI1681" i="3"/>
  <c r="BH1681" i="3"/>
  <c r="BG1681" i="3"/>
  <c r="BF1681" i="3"/>
  <c r="T1681" i="3"/>
  <c r="R1681" i="3"/>
  <c r="P1681" i="3"/>
  <c r="BI1678" i="3"/>
  <c r="BH1678" i="3"/>
  <c r="BG1678" i="3"/>
  <c r="BF1678" i="3"/>
  <c r="T1678" i="3"/>
  <c r="R1678" i="3"/>
  <c r="P1678" i="3"/>
  <c r="BI1676" i="3"/>
  <c r="BH1676" i="3"/>
  <c r="BG1676" i="3"/>
  <c r="BF1676" i="3"/>
  <c r="T1676" i="3"/>
  <c r="R1676" i="3"/>
  <c r="P1676" i="3"/>
  <c r="BI1669" i="3"/>
  <c r="BH1669" i="3"/>
  <c r="BG1669" i="3"/>
  <c r="BF1669" i="3"/>
  <c r="T1669" i="3"/>
  <c r="R1669" i="3"/>
  <c r="P1669" i="3"/>
  <c r="BI1662" i="3"/>
  <c r="BH1662" i="3"/>
  <c r="BG1662" i="3"/>
  <c r="BF1662" i="3"/>
  <c r="T1662" i="3"/>
  <c r="R1662" i="3"/>
  <c r="P1662" i="3"/>
  <c r="BI1660" i="3"/>
  <c r="BH1660" i="3"/>
  <c r="BG1660" i="3"/>
  <c r="BF1660" i="3"/>
  <c r="T1660" i="3"/>
  <c r="R1660" i="3"/>
  <c r="P1660" i="3"/>
  <c r="BI1655" i="3"/>
  <c r="BH1655" i="3"/>
  <c r="BG1655" i="3"/>
  <c r="BF1655" i="3"/>
  <c r="T1655" i="3"/>
  <c r="R1655" i="3"/>
  <c r="P1655" i="3"/>
  <c r="BI1648" i="3"/>
  <c r="BH1648" i="3"/>
  <c r="BG1648" i="3"/>
  <c r="BF1648" i="3"/>
  <c r="T1648" i="3"/>
  <c r="R1648" i="3"/>
  <c r="P1648" i="3"/>
  <c r="BI1646" i="3"/>
  <c r="BH1646" i="3"/>
  <c r="BG1646" i="3"/>
  <c r="BF1646" i="3"/>
  <c r="T1646" i="3"/>
  <c r="R1646" i="3"/>
  <c r="P1646" i="3"/>
  <c r="BI1639" i="3"/>
  <c r="BH1639" i="3"/>
  <c r="BG1639" i="3"/>
  <c r="BF1639" i="3"/>
  <c r="T1639" i="3"/>
  <c r="R1639" i="3"/>
  <c r="P1639" i="3"/>
  <c r="BI1637" i="3"/>
  <c r="BH1637" i="3"/>
  <c r="BG1637" i="3"/>
  <c r="BF1637" i="3"/>
  <c r="T1637" i="3"/>
  <c r="R1637" i="3"/>
  <c r="P1637" i="3"/>
  <c r="BI1632" i="3"/>
  <c r="BH1632" i="3"/>
  <c r="BG1632" i="3"/>
  <c r="BF1632" i="3"/>
  <c r="T1632" i="3"/>
  <c r="R1632" i="3"/>
  <c r="P1632" i="3"/>
  <c r="BI1628" i="3"/>
  <c r="BH1628" i="3"/>
  <c r="BG1628" i="3"/>
  <c r="BF1628" i="3"/>
  <c r="T1628" i="3"/>
  <c r="T1627" i="3" s="1"/>
  <c r="R1628" i="3"/>
  <c r="R1627" i="3"/>
  <c r="P1628" i="3"/>
  <c r="P1627" i="3"/>
  <c r="BI1625" i="3"/>
  <c r="BH1625" i="3"/>
  <c r="BG1625" i="3"/>
  <c r="BF1625" i="3"/>
  <c r="T1625" i="3"/>
  <c r="R1625" i="3"/>
  <c r="P1625" i="3"/>
  <c r="BI1622" i="3"/>
  <c r="BH1622" i="3"/>
  <c r="BG1622" i="3"/>
  <c r="BF1622" i="3"/>
  <c r="T1622" i="3"/>
  <c r="R1622" i="3"/>
  <c r="P1622" i="3"/>
  <c r="BI1620" i="3"/>
  <c r="BH1620" i="3"/>
  <c r="BG1620" i="3"/>
  <c r="BF1620" i="3"/>
  <c r="T1620" i="3"/>
  <c r="R1620" i="3"/>
  <c r="P1620" i="3"/>
  <c r="BI1618" i="3"/>
  <c r="BH1618" i="3"/>
  <c r="BG1618" i="3"/>
  <c r="BF1618" i="3"/>
  <c r="T1618" i="3"/>
  <c r="R1618" i="3"/>
  <c r="P1618" i="3"/>
  <c r="BI1616" i="3"/>
  <c r="BH1616" i="3"/>
  <c r="BG1616" i="3"/>
  <c r="BF1616" i="3"/>
  <c r="T1616" i="3"/>
  <c r="R1616" i="3"/>
  <c r="P1616" i="3"/>
  <c r="BI1614" i="3"/>
  <c r="BH1614" i="3"/>
  <c r="BG1614" i="3"/>
  <c r="BF1614" i="3"/>
  <c r="T1614" i="3"/>
  <c r="R1614" i="3"/>
  <c r="P1614" i="3"/>
  <c r="BI1609" i="3"/>
  <c r="BH1609" i="3"/>
  <c r="BG1609" i="3"/>
  <c r="BF1609" i="3"/>
  <c r="T1609" i="3"/>
  <c r="R1609" i="3"/>
  <c r="P1609" i="3"/>
  <c r="BI1606" i="3"/>
  <c r="BH1606" i="3"/>
  <c r="BG1606" i="3"/>
  <c r="BF1606" i="3"/>
  <c r="T1606" i="3"/>
  <c r="R1606" i="3"/>
  <c r="P1606" i="3"/>
  <c r="BI1603" i="3"/>
  <c r="BH1603" i="3"/>
  <c r="BG1603" i="3"/>
  <c r="BF1603" i="3"/>
  <c r="T1603" i="3"/>
  <c r="R1603" i="3"/>
  <c r="P1603" i="3"/>
  <c r="BI1600" i="3"/>
  <c r="BH1600" i="3"/>
  <c r="BG1600" i="3"/>
  <c r="BF1600" i="3"/>
  <c r="T1600" i="3"/>
  <c r="R1600" i="3"/>
  <c r="P1600" i="3"/>
  <c r="BI1598" i="3"/>
  <c r="BH1598" i="3"/>
  <c r="BG1598" i="3"/>
  <c r="BF1598" i="3"/>
  <c r="T1598" i="3"/>
  <c r="R1598" i="3"/>
  <c r="P1598" i="3"/>
  <c r="BI1590" i="3"/>
  <c r="BH1590" i="3"/>
  <c r="BG1590" i="3"/>
  <c r="BF1590" i="3"/>
  <c r="T1590" i="3"/>
  <c r="R1590" i="3"/>
  <c r="P1590" i="3"/>
  <c r="BI1585" i="3"/>
  <c r="BH1585" i="3"/>
  <c r="BG1585" i="3"/>
  <c r="BF1585" i="3"/>
  <c r="T1585" i="3"/>
  <c r="R1585" i="3"/>
  <c r="P1585" i="3"/>
  <c r="BI1580" i="3"/>
  <c r="BH1580" i="3"/>
  <c r="BG1580" i="3"/>
  <c r="BF1580" i="3"/>
  <c r="T1580" i="3"/>
  <c r="R1580" i="3"/>
  <c r="P1580" i="3"/>
  <c r="BI1575" i="3"/>
  <c r="BH1575" i="3"/>
  <c r="BG1575" i="3"/>
  <c r="BF1575" i="3"/>
  <c r="T1575" i="3"/>
  <c r="R1575" i="3"/>
  <c r="P1575" i="3"/>
  <c r="BI1566" i="3"/>
  <c r="BH1566" i="3"/>
  <c r="BG1566" i="3"/>
  <c r="BF1566" i="3"/>
  <c r="T1566" i="3"/>
  <c r="R1566" i="3"/>
  <c r="P1566" i="3"/>
  <c r="BI1557" i="3"/>
  <c r="BH1557" i="3"/>
  <c r="BG1557" i="3"/>
  <c r="BF1557" i="3"/>
  <c r="T1557" i="3"/>
  <c r="R1557" i="3"/>
  <c r="P1557" i="3"/>
  <c r="BI1552" i="3"/>
  <c r="BH1552" i="3"/>
  <c r="BG1552" i="3"/>
  <c r="BF1552" i="3"/>
  <c r="T1552" i="3"/>
  <c r="R1552" i="3"/>
  <c r="P1552" i="3"/>
  <c r="BI1544" i="3"/>
  <c r="BH1544" i="3"/>
  <c r="BG1544" i="3"/>
  <c r="BF1544" i="3"/>
  <c r="T1544" i="3"/>
  <c r="R1544" i="3"/>
  <c r="P1544" i="3"/>
  <c r="BI1540" i="3"/>
  <c r="BH1540" i="3"/>
  <c r="BG1540" i="3"/>
  <c r="BF1540" i="3"/>
  <c r="T1540" i="3"/>
  <c r="R1540" i="3"/>
  <c r="P1540" i="3"/>
  <c r="BI1536" i="3"/>
  <c r="BH1536" i="3"/>
  <c r="BG1536" i="3"/>
  <c r="BF1536" i="3"/>
  <c r="T1536" i="3"/>
  <c r="R1536" i="3"/>
  <c r="P1536" i="3"/>
  <c r="BI1527" i="3"/>
  <c r="BH1527" i="3"/>
  <c r="BG1527" i="3"/>
  <c r="BF1527" i="3"/>
  <c r="T1527" i="3"/>
  <c r="R1527" i="3"/>
  <c r="P1527" i="3"/>
  <c r="BI1519" i="3"/>
  <c r="BH1519" i="3"/>
  <c r="BG1519" i="3"/>
  <c r="BF1519" i="3"/>
  <c r="T1519" i="3"/>
  <c r="R1519" i="3"/>
  <c r="P1519" i="3"/>
  <c r="BI1509" i="3"/>
  <c r="BH1509" i="3"/>
  <c r="BG1509" i="3"/>
  <c r="BF1509" i="3"/>
  <c r="T1509" i="3"/>
  <c r="R1509" i="3"/>
  <c r="P1509" i="3"/>
  <c r="BI1498" i="3"/>
  <c r="BH1498" i="3"/>
  <c r="BG1498" i="3"/>
  <c r="BF1498" i="3"/>
  <c r="T1498" i="3"/>
  <c r="R1498" i="3"/>
  <c r="P1498" i="3"/>
  <c r="BI1472" i="3"/>
  <c r="BH1472" i="3"/>
  <c r="BG1472" i="3"/>
  <c r="BF1472" i="3"/>
  <c r="T1472" i="3"/>
  <c r="R1472" i="3"/>
  <c r="P1472" i="3"/>
  <c r="BI1465" i="3"/>
  <c r="BH1465" i="3"/>
  <c r="BG1465" i="3"/>
  <c r="BF1465" i="3"/>
  <c r="T1465" i="3"/>
  <c r="R1465" i="3"/>
  <c r="P1465" i="3"/>
  <c r="BI1460" i="3"/>
  <c r="BH1460" i="3"/>
  <c r="BG1460" i="3"/>
  <c r="BF1460" i="3"/>
  <c r="T1460" i="3"/>
  <c r="R1460" i="3"/>
  <c r="P1460" i="3"/>
  <c r="BI1459" i="3"/>
  <c r="BH1459" i="3"/>
  <c r="BG1459" i="3"/>
  <c r="BF1459" i="3"/>
  <c r="T1459" i="3"/>
  <c r="R1459" i="3"/>
  <c r="P1459" i="3"/>
  <c r="BI1458" i="3"/>
  <c r="BH1458" i="3"/>
  <c r="BG1458" i="3"/>
  <c r="BF1458" i="3"/>
  <c r="T1458" i="3"/>
  <c r="R1458" i="3"/>
  <c r="P1458" i="3"/>
  <c r="BI1452" i="3"/>
  <c r="BH1452" i="3"/>
  <c r="BG1452" i="3"/>
  <c r="BF1452" i="3"/>
  <c r="T1452" i="3"/>
  <c r="R1452" i="3"/>
  <c r="P1452" i="3"/>
  <c r="BI1448" i="3"/>
  <c r="BH1448" i="3"/>
  <c r="BG1448" i="3"/>
  <c r="BF1448" i="3"/>
  <c r="T1448" i="3"/>
  <c r="R1448" i="3"/>
  <c r="P1448" i="3"/>
  <c r="BI1442" i="3"/>
  <c r="BH1442" i="3"/>
  <c r="BG1442" i="3"/>
  <c r="BF1442" i="3"/>
  <c r="T1442" i="3"/>
  <c r="R1442" i="3"/>
  <c r="P1442" i="3"/>
  <c r="BI1435" i="3"/>
  <c r="BH1435" i="3"/>
  <c r="BG1435" i="3"/>
  <c r="BF1435" i="3"/>
  <c r="T1435" i="3"/>
  <c r="R1435" i="3"/>
  <c r="P1435" i="3"/>
  <c r="BI1433" i="3"/>
  <c r="BH1433" i="3"/>
  <c r="BG1433" i="3"/>
  <c r="BF1433" i="3"/>
  <c r="T1433" i="3"/>
  <c r="R1433" i="3"/>
  <c r="P1433" i="3"/>
  <c r="BI1430" i="3"/>
  <c r="BH1430" i="3"/>
  <c r="BG1430" i="3"/>
  <c r="BF1430" i="3"/>
  <c r="T1430" i="3"/>
  <c r="R1430" i="3"/>
  <c r="P1430" i="3"/>
  <c r="BI1428" i="3"/>
  <c r="BH1428" i="3"/>
  <c r="BG1428" i="3"/>
  <c r="BF1428" i="3"/>
  <c r="T1428" i="3"/>
  <c r="R1428" i="3"/>
  <c r="P1428" i="3"/>
  <c r="BI1426" i="3"/>
  <c r="BH1426" i="3"/>
  <c r="BG1426" i="3"/>
  <c r="BF1426" i="3"/>
  <c r="T1426" i="3"/>
  <c r="R1426" i="3"/>
  <c r="P1426" i="3"/>
  <c r="BI1423" i="3"/>
  <c r="BH1423" i="3"/>
  <c r="BG1423" i="3"/>
  <c r="BF1423" i="3"/>
  <c r="T1423" i="3"/>
  <c r="R1423" i="3"/>
  <c r="P1423" i="3"/>
  <c r="BI1421" i="3"/>
  <c r="BH1421" i="3"/>
  <c r="BG1421" i="3"/>
  <c r="BF1421" i="3"/>
  <c r="T1421" i="3"/>
  <c r="R1421" i="3"/>
  <c r="P1421" i="3"/>
  <c r="BI1419" i="3"/>
  <c r="BH1419" i="3"/>
  <c r="BG1419" i="3"/>
  <c r="BF1419" i="3"/>
  <c r="T1419" i="3"/>
  <c r="R1419" i="3"/>
  <c r="P1419" i="3"/>
  <c r="BI1417" i="3"/>
  <c r="BH1417" i="3"/>
  <c r="BG1417" i="3"/>
  <c r="BF1417" i="3"/>
  <c r="T1417" i="3"/>
  <c r="R1417" i="3"/>
  <c r="P1417" i="3"/>
  <c r="BI1414" i="3"/>
  <c r="BH1414" i="3"/>
  <c r="BG1414" i="3"/>
  <c r="BF1414" i="3"/>
  <c r="T1414" i="3"/>
  <c r="R1414" i="3"/>
  <c r="P1414" i="3"/>
  <c r="BI1410" i="3"/>
  <c r="BH1410" i="3"/>
  <c r="BG1410" i="3"/>
  <c r="BF1410" i="3"/>
  <c r="T1410" i="3"/>
  <c r="R1410" i="3"/>
  <c r="P1410" i="3"/>
  <c r="BI1408" i="3"/>
  <c r="BH1408" i="3"/>
  <c r="BG1408" i="3"/>
  <c r="BF1408" i="3"/>
  <c r="T1408" i="3"/>
  <c r="R1408" i="3"/>
  <c r="P1408" i="3"/>
  <c r="BI1407" i="3"/>
  <c r="BH1407" i="3"/>
  <c r="BG1407" i="3"/>
  <c r="BF1407" i="3"/>
  <c r="T1407" i="3"/>
  <c r="R1407" i="3"/>
  <c r="P1407" i="3"/>
  <c r="BI1406" i="3"/>
  <c r="BH1406" i="3"/>
  <c r="BG1406" i="3"/>
  <c r="BF1406" i="3"/>
  <c r="T1406" i="3"/>
  <c r="R1406" i="3"/>
  <c r="P1406" i="3"/>
  <c r="BI1398" i="3"/>
  <c r="BH1398" i="3"/>
  <c r="BG1398" i="3"/>
  <c r="BF1398" i="3"/>
  <c r="T1398" i="3"/>
  <c r="R1398" i="3"/>
  <c r="P1398" i="3"/>
  <c r="BI1397" i="3"/>
  <c r="BH1397" i="3"/>
  <c r="BG1397" i="3"/>
  <c r="BF1397" i="3"/>
  <c r="T1397" i="3"/>
  <c r="R1397" i="3"/>
  <c r="P1397" i="3"/>
  <c r="BI1396" i="3"/>
  <c r="BH1396" i="3"/>
  <c r="BG1396" i="3"/>
  <c r="BF1396" i="3"/>
  <c r="T1396" i="3"/>
  <c r="R1396" i="3"/>
  <c r="P1396" i="3"/>
  <c r="BI1395" i="3"/>
  <c r="BH1395" i="3"/>
  <c r="BG1395" i="3"/>
  <c r="BF1395" i="3"/>
  <c r="T1395" i="3"/>
  <c r="R1395" i="3"/>
  <c r="P1395" i="3"/>
  <c r="BI1394" i="3"/>
  <c r="BH1394" i="3"/>
  <c r="BG1394" i="3"/>
  <c r="BF1394" i="3"/>
  <c r="T1394" i="3"/>
  <c r="R1394" i="3"/>
  <c r="P1394" i="3"/>
  <c r="BI1380" i="3"/>
  <c r="BH1380" i="3"/>
  <c r="BG1380" i="3"/>
  <c r="BF1380" i="3"/>
  <c r="T1380" i="3"/>
  <c r="R1380" i="3"/>
  <c r="P1380" i="3"/>
  <c r="BI1379" i="3"/>
  <c r="BH1379" i="3"/>
  <c r="BG1379" i="3"/>
  <c r="BF1379" i="3"/>
  <c r="T1379" i="3"/>
  <c r="R1379" i="3"/>
  <c r="P1379" i="3"/>
  <c r="BI1378" i="3"/>
  <c r="BH1378" i="3"/>
  <c r="BG1378" i="3"/>
  <c r="BF1378" i="3"/>
  <c r="T1378" i="3"/>
  <c r="R1378" i="3"/>
  <c r="P1378" i="3"/>
  <c r="BI1377" i="3"/>
  <c r="BH1377" i="3"/>
  <c r="BG1377" i="3"/>
  <c r="BF1377" i="3"/>
  <c r="T1377" i="3"/>
  <c r="R1377" i="3"/>
  <c r="P1377" i="3"/>
  <c r="BI1376" i="3"/>
  <c r="BH1376" i="3"/>
  <c r="BG1376" i="3"/>
  <c r="BF1376" i="3"/>
  <c r="T1376" i="3"/>
  <c r="R1376" i="3"/>
  <c r="P1376" i="3"/>
  <c r="BI1357" i="3"/>
  <c r="BH1357" i="3"/>
  <c r="BG1357" i="3"/>
  <c r="BF1357" i="3"/>
  <c r="T1357" i="3"/>
  <c r="R1357" i="3"/>
  <c r="P1357" i="3"/>
  <c r="BI1355" i="3"/>
  <c r="BH1355" i="3"/>
  <c r="BG1355" i="3"/>
  <c r="BF1355" i="3"/>
  <c r="T1355" i="3"/>
  <c r="R1355" i="3"/>
  <c r="P1355" i="3"/>
  <c r="BI1350" i="3"/>
  <c r="BH1350" i="3"/>
  <c r="BG1350" i="3"/>
  <c r="BF1350" i="3"/>
  <c r="T1350" i="3"/>
  <c r="R1350" i="3"/>
  <c r="P1350" i="3"/>
  <c r="BI1343" i="3"/>
  <c r="BH1343" i="3"/>
  <c r="BG1343" i="3"/>
  <c r="BF1343" i="3"/>
  <c r="T1343" i="3"/>
  <c r="R1343" i="3"/>
  <c r="P1343" i="3"/>
  <c r="BI1323" i="3"/>
  <c r="BH1323" i="3"/>
  <c r="BG1323" i="3"/>
  <c r="BF1323" i="3"/>
  <c r="T1323" i="3"/>
  <c r="R1323" i="3"/>
  <c r="P1323" i="3"/>
  <c r="BI1315" i="3"/>
  <c r="BH1315" i="3"/>
  <c r="BG1315" i="3"/>
  <c r="BF1315" i="3"/>
  <c r="T1315" i="3"/>
  <c r="R1315" i="3"/>
  <c r="P1315" i="3"/>
  <c r="BI1283" i="3"/>
  <c r="BH1283" i="3"/>
  <c r="BG1283" i="3"/>
  <c r="BF1283" i="3"/>
  <c r="T1283" i="3"/>
  <c r="R1283" i="3"/>
  <c r="P1283" i="3"/>
  <c r="BI1266" i="3"/>
  <c r="BH1266" i="3"/>
  <c r="BG1266" i="3"/>
  <c r="BF1266" i="3"/>
  <c r="T1266" i="3"/>
  <c r="R1266" i="3"/>
  <c r="P1266" i="3"/>
  <c r="BI1234" i="3"/>
  <c r="BH1234" i="3"/>
  <c r="BG1234" i="3"/>
  <c r="BF1234" i="3"/>
  <c r="T1234" i="3"/>
  <c r="R1234" i="3"/>
  <c r="P1234" i="3"/>
  <c r="BI1202" i="3"/>
  <c r="BH1202" i="3"/>
  <c r="BG1202" i="3"/>
  <c r="BF1202" i="3"/>
  <c r="T1202" i="3"/>
  <c r="R1202" i="3"/>
  <c r="P1202" i="3"/>
  <c r="BI1191" i="3"/>
  <c r="BH1191" i="3"/>
  <c r="BG1191" i="3"/>
  <c r="BF1191" i="3"/>
  <c r="T1191" i="3"/>
  <c r="R1191" i="3"/>
  <c r="P1191" i="3"/>
  <c r="BI1187" i="3"/>
  <c r="BH1187" i="3"/>
  <c r="BG1187" i="3"/>
  <c r="BF1187" i="3"/>
  <c r="T1187" i="3"/>
  <c r="R1187" i="3"/>
  <c r="P1187" i="3"/>
  <c r="BI1162" i="3"/>
  <c r="BH1162" i="3"/>
  <c r="BG1162" i="3"/>
  <c r="BF1162" i="3"/>
  <c r="T1162" i="3"/>
  <c r="R1162" i="3"/>
  <c r="P1162" i="3"/>
  <c r="BI1160" i="3"/>
  <c r="BH1160" i="3"/>
  <c r="BG1160" i="3"/>
  <c r="BF1160" i="3"/>
  <c r="T1160" i="3"/>
  <c r="R1160" i="3"/>
  <c r="P1160" i="3"/>
  <c r="BI1151" i="3"/>
  <c r="BH1151" i="3"/>
  <c r="BG1151" i="3"/>
  <c r="BF1151" i="3"/>
  <c r="T1151" i="3"/>
  <c r="R1151" i="3"/>
  <c r="P1151" i="3"/>
  <c r="BI1142" i="3"/>
  <c r="BH1142" i="3"/>
  <c r="BG1142" i="3"/>
  <c r="BF1142" i="3"/>
  <c r="T1142" i="3"/>
  <c r="R1142" i="3"/>
  <c r="P1142" i="3"/>
  <c r="BI1134" i="3"/>
  <c r="BH1134" i="3"/>
  <c r="BG1134" i="3"/>
  <c r="BF1134" i="3"/>
  <c r="T1134" i="3"/>
  <c r="R1134" i="3"/>
  <c r="P1134" i="3"/>
  <c r="BI1132" i="3"/>
  <c r="BH1132" i="3"/>
  <c r="BG1132" i="3"/>
  <c r="BF1132" i="3"/>
  <c r="T1132" i="3"/>
  <c r="R1132" i="3"/>
  <c r="P1132" i="3"/>
  <c r="BI1108" i="3"/>
  <c r="BH1108" i="3"/>
  <c r="BG1108" i="3"/>
  <c r="BF1108" i="3"/>
  <c r="T1108" i="3"/>
  <c r="R1108" i="3"/>
  <c r="P1108" i="3"/>
  <c r="BI1107" i="3"/>
  <c r="BH1107" i="3"/>
  <c r="BG1107" i="3"/>
  <c r="BF1107" i="3"/>
  <c r="T1107" i="3"/>
  <c r="R1107" i="3"/>
  <c r="P1107" i="3"/>
  <c r="BI1092" i="3"/>
  <c r="BH1092" i="3"/>
  <c r="BG1092" i="3"/>
  <c r="BF1092" i="3"/>
  <c r="T1092" i="3"/>
  <c r="R1092" i="3"/>
  <c r="P1092" i="3"/>
  <c r="BI1086" i="3"/>
  <c r="BH1086" i="3"/>
  <c r="BG1086" i="3"/>
  <c r="BF1086" i="3"/>
  <c r="T1086" i="3"/>
  <c r="R1086" i="3"/>
  <c r="P1086" i="3"/>
  <c r="BI1079" i="3"/>
  <c r="BH1079" i="3"/>
  <c r="BG1079" i="3"/>
  <c r="BF1079" i="3"/>
  <c r="T1079" i="3"/>
  <c r="R1079" i="3"/>
  <c r="P1079" i="3"/>
  <c r="BI1071" i="3"/>
  <c r="BH1071" i="3"/>
  <c r="BG1071" i="3"/>
  <c r="BF1071" i="3"/>
  <c r="T1071" i="3"/>
  <c r="R1071" i="3"/>
  <c r="P1071" i="3"/>
  <c r="BI1070" i="3"/>
  <c r="BH1070" i="3"/>
  <c r="BG1070" i="3"/>
  <c r="BF1070" i="3"/>
  <c r="T1070" i="3"/>
  <c r="R1070" i="3"/>
  <c r="P1070" i="3"/>
  <c r="BI1067" i="3"/>
  <c r="BH1067" i="3"/>
  <c r="BG1067" i="3"/>
  <c r="BF1067" i="3"/>
  <c r="T1067" i="3"/>
  <c r="R1067" i="3"/>
  <c r="P1067" i="3"/>
  <c r="BI1064" i="3"/>
  <c r="BH1064" i="3"/>
  <c r="BG1064" i="3"/>
  <c r="BF1064" i="3"/>
  <c r="T1064" i="3"/>
  <c r="R1064" i="3"/>
  <c r="P1064" i="3"/>
  <c r="BI1062" i="3"/>
  <c r="BH1062" i="3"/>
  <c r="BG1062" i="3"/>
  <c r="BF1062" i="3"/>
  <c r="T1062" i="3"/>
  <c r="R1062" i="3"/>
  <c r="P1062" i="3"/>
  <c r="BI1053" i="3"/>
  <c r="BH1053" i="3"/>
  <c r="BG1053" i="3"/>
  <c r="BF1053" i="3"/>
  <c r="T1053" i="3"/>
  <c r="R1053" i="3"/>
  <c r="P1053" i="3"/>
  <c r="BI1050" i="3"/>
  <c r="BH1050" i="3"/>
  <c r="BG1050" i="3"/>
  <c r="BF1050" i="3"/>
  <c r="T1050" i="3"/>
  <c r="R1050" i="3"/>
  <c r="P1050" i="3"/>
  <c r="BI1044" i="3"/>
  <c r="BH1044" i="3"/>
  <c r="BG1044" i="3"/>
  <c r="BF1044" i="3"/>
  <c r="T1044" i="3"/>
  <c r="R1044" i="3"/>
  <c r="P1044" i="3"/>
  <c r="BI1032" i="3"/>
  <c r="BH1032" i="3"/>
  <c r="BG1032" i="3"/>
  <c r="BF1032" i="3"/>
  <c r="T1032" i="3"/>
  <c r="R1032" i="3"/>
  <c r="P1032" i="3"/>
  <c r="BI1027" i="3"/>
  <c r="BH1027" i="3"/>
  <c r="BG1027" i="3"/>
  <c r="BF1027" i="3"/>
  <c r="T1027" i="3"/>
  <c r="R1027" i="3"/>
  <c r="P1027" i="3"/>
  <c r="BI1025" i="3"/>
  <c r="BH1025" i="3"/>
  <c r="BG1025" i="3"/>
  <c r="BF1025" i="3"/>
  <c r="T1025" i="3"/>
  <c r="R1025" i="3"/>
  <c r="P1025" i="3"/>
  <c r="BI1023" i="3"/>
  <c r="BH1023" i="3"/>
  <c r="BG1023" i="3"/>
  <c r="BF1023" i="3"/>
  <c r="T1023" i="3"/>
  <c r="R1023" i="3"/>
  <c r="P1023" i="3"/>
  <c r="BI1019" i="3"/>
  <c r="BH1019" i="3"/>
  <c r="BG1019" i="3"/>
  <c r="BF1019" i="3"/>
  <c r="T1019" i="3"/>
  <c r="R1019" i="3"/>
  <c r="P1019" i="3"/>
  <c r="BI1017" i="3"/>
  <c r="BH1017" i="3"/>
  <c r="BG1017" i="3"/>
  <c r="BF1017" i="3"/>
  <c r="T1017" i="3"/>
  <c r="R1017" i="3"/>
  <c r="P1017" i="3"/>
  <c r="BI1015" i="3"/>
  <c r="BH1015" i="3"/>
  <c r="BG1015" i="3"/>
  <c r="BF1015" i="3"/>
  <c r="T1015" i="3"/>
  <c r="R1015" i="3"/>
  <c r="P1015" i="3"/>
  <c r="BI1005" i="3"/>
  <c r="BH1005" i="3"/>
  <c r="BG1005" i="3"/>
  <c r="BF1005" i="3"/>
  <c r="T1005" i="3"/>
  <c r="R1005" i="3"/>
  <c r="P1005" i="3"/>
  <c r="BI998" i="3"/>
  <c r="BH998" i="3"/>
  <c r="BG998" i="3"/>
  <c r="BF998" i="3"/>
  <c r="T998" i="3"/>
  <c r="R998" i="3"/>
  <c r="P998" i="3"/>
  <c r="BI991" i="3"/>
  <c r="BH991" i="3"/>
  <c r="BG991" i="3"/>
  <c r="BF991" i="3"/>
  <c r="T991" i="3"/>
  <c r="R991" i="3"/>
  <c r="P991" i="3"/>
  <c r="BI989" i="3"/>
  <c r="BH989" i="3"/>
  <c r="BG989" i="3"/>
  <c r="BF989" i="3"/>
  <c r="T989" i="3"/>
  <c r="R989" i="3"/>
  <c r="P989" i="3"/>
  <c r="BI974" i="3"/>
  <c r="BH974" i="3"/>
  <c r="BG974" i="3"/>
  <c r="BF974" i="3"/>
  <c r="T974" i="3"/>
  <c r="R974" i="3"/>
  <c r="P974" i="3"/>
  <c r="BI972" i="3"/>
  <c r="BH972" i="3"/>
  <c r="BG972" i="3"/>
  <c r="BF972" i="3"/>
  <c r="T972" i="3"/>
  <c r="R972" i="3"/>
  <c r="P972" i="3"/>
  <c r="BI963" i="3"/>
  <c r="BH963" i="3"/>
  <c r="BG963" i="3"/>
  <c r="BF963" i="3"/>
  <c r="T963" i="3"/>
  <c r="R963" i="3"/>
  <c r="P963" i="3"/>
  <c r="BI956" i="3"/>
  <c r="BH956" i="3"/>
  <c r="BG956" i="3"/>
  <c r="BF956" i="3"/>
  <c r="T956" i="3"/>
  <c r="R956" i="3"/>
  <c r="P956" i="3"/>
  <c r="BI948" i="3"/>
  <c r="BH948" i="3"/>
  <c r="BG948" i="3"/>
  <c r="BF948" i="3"/>
  <c r="T948" i="3"/>
  <c r="R948" i="3"/>
  <c r="P948" i="3"/>
  <c r="BI946" i="3"/>
  <c r="BH946" i="3"/>
  <c r="BG946" i="3"/>
  <c r="BF946" i="3"/>
  <c r="T946" i="3"/>
  <c r="R946" i="3"/>
  <c r="P946" i="3"/>
  <c r="BI941" i="3"/>
  <c r="BH941" i="3"/>
  <c r="BG941" i="3"/>
  <c r="BF941" i="3"/>
  <c r="T941" i="3"/>
  <c r="R941" i="3"/>
  <c r="P941" i="3"/>
  <c r="BI939" i="3"/>
  <c r="BH939" i="3"/>
  <c r="BG939" i="3"/>
  <c r="BF939" i="3"/>
  <c r="T939" i="3"/>
  <c r="R939" i="3"/>
  <c r="P939" i="3"/>
  <c r="BI937" i="3"/>
  <c r="BH937" i="3"/>
  <c r="BG937" i="3"/>
  <c r="BF937" i="3"/>
  <c r="T937" i="3"/>
  <c r="R937" i="3"/>
  <c r="P937" i="3"/>
  <c r="BI932" i="3"/>
  <c r="BH932" i="3"/>
  <c r="BG932" i="3"/>
  <c r="BF932" i="3"/>
  <c r="T932" i="3"/>
  <c r="R932" i="3"/>
  <c r="P932" i="3"/>
  <c r="BI930" i="3"/>
  <c r="BH930" i="3"/>
  <c r="BG930" i="3"/>
  <c r="BF930" i="3"/>
  <c r="T930" i="3"/>
  <c r="R930" i="3"/>
  <c r="P930" i="3"/>
  <c r="BI928" i="3"/>
  <c r="BH928" i="3"/>
  <c r="BG928" i="3"/>
  <c r="BF928" i="3"/>
  <c r="T928" i="3"/>
  <c r="R928" i="3"/>
  <c r="P928" i="3"/>
  <c r="BI922" i="3"/>
  <c r="BH922" i="3"/>
  <c r="BG922" i="3"/>
  <c r="BF922" i="3"/>
  <c r="T922" i="3"/>
  <c r="R922" i="3"/>
  <c r="P922" i="3"/>
  <c r="BI914" i="3"/>
  <c r="BH914" i="3"/>
  <c r="BG914" i="3"/>
  <c r="BF914" i="3"/>
  <c r="T914" i="3"/>
  <c r="R914" i="3"/>
  <c r="P914" i="3"/>
  <c r="BI910" i="3"/>
  <c r="BH910" i="3"/>
  <c r="BG910" i="3"/>
  <c r="BF910" i="3"/>
  <c r="T910" i="3"/>
  <c r="R910" i="3"/>
  <c r="P910" i="3"/>
  <c r="BI906" i="3"/>
  <c r="BH906" i="3"/>
  <c r="BG906" i="3"/>
  <c r="BF906" i="3"/>
  <c r="T906" i="3"/>
  <c r="R906" i="3"/>
  <c r="P906" i="3"/>
  <c r="BI900" i="3"/>
  <c r="BH900" i="3"/>
  <c r="BG900" i="3"/>
  <c r="BF900" i="3"/>
  <c r="T900" i="3"/>
  <c r="R900" i="3"/>
  <c r="P900" i="3"/>
  <c r="BI896" i="3"/>
  <c r="BH896" i="3"/>
  <c r="BG896" i="3"/>
  <c r="BF896" i="3"/>
  <c r="T896" i="3"/>
  <c r="R896" i="3"/>
  <c r="P896" i="3"/>
  <c r="BI892" i="3"/>
  <c r="BH892" i="3"/>
  <c r="BG892" i="3"/>
  <c r="BF892" i="3"/>
  <c r="T892" i="3"/>
  <c r="R892" i="3"/>
  <c r="P892" i="3"/>
  <c r="BI801" i="3"/>
  <c r="BH801" i="3"/>
  <c r="BG801" i="3"/>
  <c r="BF801" i="3"/>
  <c r="T801" i="3"/>
  <c r="R801" i="3"/>
  <c r="P801" i="3"/>
  <c r="BI799" i="3"/>
  <c r="BH799" i="3"/>
  <c r="BG799" i="3"/>
  <c r="BF799" i="3"/>
  <c r="T799" i="3"/>
  <c r="R799" i="3"/>
  <c r="P799" i="3"/>
  <c r="BI797" i="3"/>
  <c r="BH797" i="3"/>
  <c r="BG797" i="3"/>
  <c r="BF797" i="3"/>
  <c r="T797" i="3"/>
  <c r="R797" i="3"/>
  <c r="P797" i="3"/>
  <c r="BI795" i="3"/>
  <c r="BH795" i="3"/>
  <c r="BG795" i="3"/>
  <c r="BF795" i="3"/>
  <c r="T795" i="3"/>
  <c r="R795" i="3"/>
  <c r="P795" i="3"/>
  <c r="BI793" i="3"/>
  <c r="BH793" i="3"/>
  <c r="BG793" i="3"/>
  <c r="BF793" i="3"/>
  <c r="T793" i="3"/>
  <c r="R793" i="3"/>
  <c r="P793" i="3"/>
  <c r="BI788" i="3"/>
  <c r="BH788" i="3"/>
  <c r="BG788" i="3"/>
  <c r="BF788" i="3"/>
  <c r="T788" i="3"/>
  <c r="R788" i="3"/>
  <c r="P788" i="3"/>
  <c r="BI776" i="3"/>
  <c r="BH776" i="3"/>
  <c r="BG776" i="3"/>
  <c r="BF776" i="3"/>
  <c r="T776" i="3"/>
  <c r="R776" i="3"/>
  <c r="P776" i="3"/>
  <c r="BI773" i="3"/>
  <c r="BH773" i="3"/>
  <c r="BG773" i="3"/>
  <c r="BF773" i="3"/>
  <c r="T773" i="3"/>
  <c r="R773" i="3"/>
  <c r="P773" i="3"/>
  <c r="BI768" i="3"/>
  <c r="BH768" i="3"/>
  <c r="BG768" i="3"/>
  <c r="BF768" i="3"/>
  <c r="T768" i="3"/>
  <c r="R768" i="3"/>
  <c r="P768" i="3"/>
  <c r="BI766" i="3"/>
  <c r="BH766" i="3"/>
  <c r="BG766" i="3"/>
  <c r="BF766" i="3"/>
  <c r="T766" i="3"/>
  <c r="R766" i="3"/>
  <c r="P766" i="3"/>
  <c r="BI751" i="3"/>
  <c r="BH751" i="3"/>
  <c r="BG751" i="3"/>
  <c r="BF751" i="3"/>
  <c r="T751" i="3"/>
  <c r="R751" i="3"/>
  <c r="P751" i="3"/>
  <c r="BI747" i="3"/>
  <c r="BH747" i="3"/>
  <c r="BG747" i="3"/>
  <c r="BF747" i="3"/>
  <c r="T747" i="3"/>
  <c r="R747" i="3"/>
  <c r="P747" i="3"/>
  <c r="BI730" i="3"/>
  <c r="BH730" i="3"/>
  <c r="BG730" i="3"/>
  <c r="BF730" i="3"/>
  <c r="T730" i="3"/>
  <c r="R730" i="3"/>
  <c r="P730" i="3"/>
  <c r="BI726" i="3"/>
  <c r="BH726" i="3"/>
  <c r="BG726" i="3"/>
  <c r="BF726" i="3"/>
  <c r="T726" i="3"/>
  <c r="R726" i="3"/>
  <c r="P726" i="3"/>
  <c r="BI724" i="3"/>
  <c r="BH724" i="3"/>
  <c r="BG724" i="3"/>
  <c r="BF724" i="3"/>
  <c r="T724" i="3"/>
  <c r="R724" i="3"/>
  <c r="P724" i="3"/>
  <c r="BI710" i="3"/>
  <c r="BH710" i="3"/>
  <c r="BG710" i="3"/>
  <c r="BF710" i="3"/>
  <c r="T710" i="3"/>
  <c r="R710" i="3"/>
  <c r="P710" i="3"/>
  <c r="BI696" i="3"/>
  <c r="BH696" i="3"/>
  <c r="BG696" i="3"/>
  <c r="BF696" i="3"/>
  <c r="T696" i="3"/>
  <c r="R696" i="3"/>
  <c r="P696" i="3"/>
  <c r="BI689" i="3"/>
  <c r="BH689" i="3"/>
  <c r="BG689" i="3"/>
  <c r="BF689" i="3"/>
  <c r="T689" i="3"/>
  <c r="R689" i="3"/>
  <c r="P689" i="3"/>
  <c r="BI669" i="3"/>
  <c r="BH669" i="3"/>
  <c r="BG669" i="3"/>
  <c r="BF669" i="3"/>
  <c r="T669" i="3"/>
  <c r="R669" i="3"/>
  <c r="P669" i="3"/>
  <c r="BI667" i="3"/>
  <c r="BH667" i="3"/>
  <c r="BG667" i="3"/>
  <c r="BF667" i="3"/>
  <c r="T667" i="3"/>
  <c r="R667" i="3"/>
  <c r="P667" i="3"/>
  <c r="BI654" i="3"/>
  <c r="BH654" i="3"/>
  <c r="BG654" i="3"/>
  <c r="BF654" i="3"/>
  <c r="T654" i="3"/>
  <c r="R654" i="3"/>
  <c r="P654" i="3"/>
  <c r="BI652" i="3"/>
  <c r="BH652" i="3"/>
  <c r="BG652" i="3"/>
  <c r="BF652" i="3"/>
  <c r="T652" i="3"/>
  <c r="R652" i="3"/>
  <c r="P652" i="3"/>
  <c r="BI625" i="3"/>
  <c r="BH625" i="3"/>
  <c r="BG625" i="3"/>
  <c r="BF625" i="3"/>
  <c r="T625" i="3"/>
  <c r="R625" i="3"/>
  <c r="P625" i="3"/>
  <c r="BI599" i="3"/>
  <c r="BH599" i="3"/>
  <c r="BG599" i="3"/>
  <c r="BF599" i="3"/>
  <c r="T599" i="3"/>
  <c r="R599" i="3"/>
  <c r="P599" i="3"/>
  <c r="BI596" i="3"/>
  <c r="BH596" i="3"/>
  <c r="BG596" i="3"/>
  <c r="BF596" i="3"/>
  <c r="T596" i="3"/>
  <c r="R596" i="3"/>
  <c r="P596" i="3"/>
  <c r="BI587" i="3"/>
  <c r="BH587" i="3"/>
  <c r="BG587" i="3"/>
  <c r="BF587" i="3"/>
  <c r="T587" i="3"/>
  <c r="R587" i="3"/>
  <c r="P587" i="3"/>
  <c r="BI575" i="3"/>
  <c r="BH575" i="3"/>
  <c r="BG575" i="3"/>
  <c r="BF575" i="3"/>
  <c r="T575" i="3"/>
  <c r="R575" i="3"/>
  <c r="P575" i="3"/>
  <c r="BI566" i="3"/>
  <c r="BH566" i="3"/>
  <c r="BG566" i="3"/>
  <c r="BF566" i="3"/>
  <c r="T566" i="3"/>
  <c r="R566" i="3"/>
  <c r="P566" i="3"/>
  <c r="BI555" i="3"/>
  <c r="BH555" i="3"/>
  <c r="BG555" i="3"/>
  <c r="BF555" i="3"/>
  <c r="T555" i="3"/>
  <c r="R555" i="3"/>
  <c r="P555" i="3"/>
  <c r="BI548" i="3"/>
  <c r="BH548" i="3"/>
  <c r="BG548" i="3"/>
  <c r="BF548" i="3"/>
  <c r="T548" i="3"/>
  <c r="R548" i="3"/>
  <c r="P548" i="3"/>
  <c r="BI528" i="3"/>
  <c r="BH528" i="3"/>
  <c r="BG528" i="3"/>
  <c r="BF528" i="3"/>
  <c r="T528" i="3"/>
  <c r="R528" i="3"/>
  <c r="P528" i="3"/>
  <c r="BI520" i="3"/>
  <c r="BH520" i="3"/>
  <c r="BG520" i="3"/>
  <c r="BF520" i="3"/>
  <c r="T520" i="3"/>
  <c r="R520" i="3"/>
  <c r="P520" i="3"/>
  <c r="BI511" i="3"/>
  <c r="BH511" i="3"/>
  <c r="BG511" i="3"/>
  <c r="BF511" i="3"/>
  <c r="T511" i="3"/>
  <c r="R511" i="3"/>
  <c r="P511" i="3"/>
  <c r="BI505" i="3"/>
  <c r="BH505" i="3"/>
  <c r="BG505" i="3"/>
  <c r="BF505" i="3"/>
  <c r="T505" i="3"/>
  <c r="R505" i="3"/>
  <c r="P505" i="3"/>
  <c r="BI503" i="3"/>
  <c r="BH503" i="3"/>
  <c r="BG503" i="3"/>
  <c r="BF503" i="3"/>
  <c r="T503" i="3"/>
  <c r="R503" i="3"/>
  <c r="P503" i="3"/>
  <c r="BI498" i="3"/>
  <c r="BH498" i="3"/>
  <c r="BG498" i="3"/>
  <c r="BF498" i="3"/>
  <c r="T498" i="3"/>
  <c r="R498" i="3"/>
  <c r="P498" i="3"/>
  <c r="BI492" i="3"/>
  <c r="BH492" i="3"/>
  <c r="BG492" i="3"/>
  <c r="BF492" i="3"/>
  <c r="T492" i="3"/>
  <c r="R492" i="3"/>
  <c r="P492" i="3"/>
  <c r="BI486" i="3"/>
  <c r="BH486" i="3"/>
  <c r="BG486" i="3"/>
  <c r="BF486" i="3"/>
  <c r="T486" i="3"/>
  <c r="R486" i="3"/>
  <c r="P486" i="3"/>
  <c r="BI477" i="3"/>
  <c r="BH477" i="3"/>
  <c r="BG477" i="3"/>
  <c r="BF477" i="3"/>
  <c r="T477" i="3"/>
  <c r="R477" i="3"/>
  <c r="P477" i="3"/>
  <c r="BI470" i="3"/>
  <c r="BH470" i="3"/>
  <c r="BG470" i="3"/>
  <c r="BF470" i="3"/>
  <c r="T470" i="3"/>
  <c r="R470" i="3"/>
  <c r="P470" i="3"/>
  <c r="BI464" i="3"/>
  <c r="BH464" i="3"/>
  <c r="BG464" i="3"/>
  <c r="BF464" i="3"/>
  <c r="T464" i="3"/>
  <c r="R464" i="3"/>
  <c r="P464" i="3"/>
  <c r="BI460" i="3"/>
  <c r="BH460" i="3"/>
  <c r="BG460" i="3"/>
  <c r="BF460" i="3"/>
  <c r="T460" i="3"/>
  <c r="R460" i="3"/>
  <c r="P460" i="3"/>
  <c r="BI456" i="3"/>
  <c r="BH456" i="3"/>
  <c r="BG456" i="3"/>
  <c r="BF456" i="3"/>
  <c r="T456" i="3"/>
  <c r="R456" i="3"/>
  <c r="P456" i="3"/>
  <c r="BI452" i="3"/>
  <c r="BH452" i="3"/>
  <c r="BG452" i="3"/>
  <c r="BF452" i="3"/>
  <c r="T452" i="3"/>
  <c r="R452" i="3"/>
  <c r="P452" i="3"/>
  <c r="BI444" i="3"/>
  <c r="BH444" i="3"/>
  <c r="BG444" i="3"/>
  <c r="BF444" i="3"/>
  <c r="T444" i="3"/>
  <c r="R444" i="3"/>
  <c r="P444" i="3"/>
  <c r="BI442" i="3"/>
  <c r="BH442" i="3"/>
  <c r="BG442" i="3"/>
  <c r="BF442" i="3"/>
  <c r="T442" i="3"/>
  <c r="R442" i="3"/>
  <c r="P442" i="3"/>
  <c r="BI437" i="3"/>
  <c r="BH437" i="3"/>
  <c r="BG437" i="3"/>
  <c r="BF437" i="3"/>
  <c r="T437" i="3"/>
  <c r="R437" i="3"/>
  <c r="P437" i="3"/>
  <c r="BI432" i="3"/>
  <c r="BH432" i="3"/>
  <c r="BG432" i="3"/>
  <c r="BF432" i="3"/>
  <c r="T432" i="3"/>
  <c r="R432" i="3"/>
  <c r="P432" i="3"/>
  <c r="BI422" i="3"/>
  <c r="BH422" i="3"/>
  <c r="BG422" i="3"/>
  <c r="BF422" i="3"/>
  <c r="T422" i="3"/>
  <c r="R422" i="3"/>
  <c r="P422" i="3"/>
  <c r="BI417" i="3"/>
  <c r="BH417" i="3"/>
  <c r="BG417" i="3"/>
  <c r="BF417" i="3"/>
  <c r="T417" i="3"/>
  <c r="R417" i="3"/>
  <c r="P417" i="3"/>
  <c r="BI412" i="3"/>
  <c r="BH412" i="3"/>
  <c r="BG412" i="3"/>
  <c r="BF412" i="3"/>
  <c r="T412" i="3"/>
  <c r="R412" i="3"/>
  <c r="P412" i="3"/>
  <c r="BI407" i="3"/>
  <c r="BH407" i="3"/>
  <c r="BG407" i="3"/>
  <c r="BF407" i="3"/>
  <c r="T407" i="3"/>
  <c r="R407" i="3"/>
  <c r="P407" i="3"/>
  <c r="BI369" i="3"/>
  <c r="BH369" i="3"/>
  <c r="BG369" i="3"/>
  <c r="BF369" i="3"/>
  <c r="T369" i="3"/>
  <c r="R369" i="3"/>
  <c r="P369" i="3"/>
  <c r="BI338" i="3"/>
  <c r="BH338" i="3"/>
  <c r="BG338" i="3"/>
  <c r="BF338" i="3"/>
  <c r="T338" i="3"/>
  <c r="R338" i="3"/>
  <c r="P338" i="3"/>
  <c r="BI319" i="3"/>
  <c r="BH319" i="3"/>
  <c r="BG319" i="3"/>
  <c r="BF319" i="3"/>
  <c r="T319" i="3"/>
  <c r="R319" i="3"/>
  <c r="P319" i="3"/>
  <c r="BI309" i="3"/>
  <c r="BH309" i="3"/>
  <c r="BG309" i="3"/>
  <c r="BF309" i="3"/>
  <c r="T309" i="3"/>
  <c r="R309" i="3"/>
  <c r="P309" i="3"/>
  <c r="BI304" i="3"/>
  <c r="BH304" i="3"/>
  <c r="BG304" i="3"/>
  <c r="BF304" i="3"/>
  <c r="T304" i="3"/>
  <c r="R304" i="3"/>
  <c r="P304" i="3"/>
  <c r="BI298" i="3"/>
  <c r="BH298" i="3"/>
  <c r="BG298" i="3"/>
  <c r="BF298" i="3"/>
  <c r="T298" i="3"/>
  <c r="R298" i="3"/>
  <c r="P298" i="3"/>
  <c r="BI296" i="3"/>
  <c r="BH296" i="3"/>
  <c r="BG296" i="3"/>
  <c r="BF296" i="3"/>
  <c r="T296" i="3"/>
  <c r="R296" i="3"/>
  <c r="P296" i="3"/>
  <c r="BI282" i="3"/>
  <c r="BH282" i="3"/>
  <c r="BG282" i="3"/>
  <c r="BF282" i="3"/>
  <c r="T282" i="3"/>
  <c r="R282" i="3"/>
  <c r="P282" i="3"/>
  <c r="BI269" i="3"/>
  <c r="BH269" i="3"/>
  <c r="BG269" i="3"/>
  <c r="BF269" i="3"/>
  <c r="T269" i="3"/>
  <c r="R269" i="3"/>
  <c r="P269" i="3"/>
  <c r="BI264" i="3"/>
  <c r="BH264" i="3"/>
  <c r="BG264" i="3"/>
  <c r="BF264" i="3"/>
  <c r="T264" i="3"/>
  <c r="R264" i="3"/>
  <c r="P264" i="3"/>
  <c r="BI262" i="3"/>
  <c r="BH262" i="3"/>
  <c r="BG262" i="3"/>
  <c r="BF262" i="3"/>
  <c r="T262" i="3"/>
  <c r="R262" i="3"/>
  <c r="P262" i="3"/>
  <c r="BI255" i="3"/>
  <c r="BH255" i="3"/>
  <c r="BG255" i="3"/>
  <c r="BF255" i="3"/>
  <c r="T255" i="3"/>
  <c r="R255" i="3"/>
  <c r="P255" i="3"/>
  <c r="BI250" i="3"/>
  <c r="BH250" i="3"/>
  <c r="BG250" i="3"/>
  <c r="BF250" i="3"/>
  <c r="T250" i="3"/>
  <c r="R250" i="3"/>
  <c r="P250" i="3"/>
  <c r="BI243" i="3"/>
  <c r="BH243" i="3"/>
  <c r="BG243" i="3"/>
  <c r="BF243" i="3"/>
  <c r="T243" i="3"/>
  <c r="R243" i="3"/>
  <c r="P243" i="3"/>
  <c r="BI240" i="3"/>
  <c r="BH240" i="3"/>
  <c r="BG240" i="3"/>
  <c r="BF240" i="3"/>
  <c r="T240" i="3"/>
  <c r="R240" i="3"/>
  <c r="P240" i="3"/>
  <c r="BI236" i="3"/>
  <c r="BH236" i="3"/>
  <c r="BG236" i="3"/>
  <c r="BF236" i="3"/>
  <c r="T236" i="3"/>
  <c r="R236" i="3"/>
  <c r="P236" i="3"/>
  <c r="BI233" i="3"/>
  <c r="BH233" i="3"/>
  <c r="BG233" i="3"/>
  <c r="BF233" i="3"/>
  <c r="T233" i="3"/>
  <c r="R233" i="3"/>
  <c r="P233" i="3"/>
  <c r="BI229" i="3"/>
  <c r="BH229" i="3"/>
  <c r="BG229" i="3"/>
  <c r="BF229" i="3"/>
  <c r="T229" i="3"/>
  <c r="R229" i="3"/>
  <c r="P229" i="3"/>
  <c r="BI226" i="3"/>
  <c r="BH226" i="3"/>
  <c r="BG226" i="3"/>
  <c r="BF226" i="3"/>
  <c r="T226" i="3"/>
  <c r="R226" i="3"/>
  <c r="P226" i="3"/>
  <c r="BI223" i="3"/>
  <c r="BH223" i="3"/>
  <c r="BG223" i="3"/>
  <c r="BF223" i="3"/>
  <c r="T223" i="3"/>
  <c r="R223" i="3"/>
  <c r="P223" i="3"/>
  <c r="BI217" i="3"/>
  <c r="BH217" i="3"/>
  <c r="BG217" i="3"/>
  <c r="BF217" i="3"/>
  <c r="T217" i="3"/>
  <c r="R217" i="3"/>
  <c r="P217" i="3"/>
  <c r="BI198" i="3"/>
  <c r="BH198" i="3"/>
  <c r="BG198" i="3"/>
  <c r="BF198" i="3"/>
  <c r="T198" i="3"/>
  <c r="R198" i="3"/>
  <c r="P198" i="3"/>
  <c r="BI193" i="3"/>
  <c r="BH193" i="3"/>
  <c r="BG193" i="3"/>
  <c r="BF193" i="3"/>
  <c r="T193" i="3"/>
  <c r="R193" i="3"/>
  <c r="P193" i="3"/>
  <c r="BI191" i="3"/>
  <c r="BH191" i="3"/>
  <c r="BG191" i="3"/>
  <c r="BF191" i="3"/>
  <c r="T191" i="3"/>
  <c r="R191" i="3"/>
  <c r="P191" i="3"/>
  <c r="BI183" i="3"/>
  <c r="BH183" i="3"/>
  <c r="BG183" i="3"/>
  <c r="BF183" i="3"/>
  <c r="T183" i="3"/>
  <c r="R183" i="3"/>
  <c r="P183" i="3"/>
  <c r="BI175" i="3"/>
  <c r="BH175" i="3"/>
  <c r="BG175" i="3"/>
  <c r="BF175" i="3"/>
  <c r="T175" i="3"/>
  <c r="R175" i="3"/>
  <c r="P175" i="3"/>
  <c r="BI168" i="3"/>
  <c r="BH168" i="3"/>
  <c r="BG168" i="3"/>
  <c r="BF168" i="3"/>
  <c r="T168" i="3"/>
  <c r="R168" i="3"/>
  <c r="P168" i="3"/>
  <c r="BI165" i="3"/>
  <c r="BH165" i="3"/>
  <c r="BG165" i="3"/>
  <c r="BF165" i="3"/>
  <c r="T165" i="3"/>
  <c r="R165" i="3"/>
  <c r="P165" i="3"/>
  <c r="BI160" i="3"/>
  <c r="BH160" i="3"/>
  <c r="BG160" i="3"/>
  <c r="BF160" i="3"/>
  <c r="T160" i="3"/>
  <c r="R160" i="3"/>
  <c r="P160" i="3"/>
  <c r="BI152" i="3"/>
  <c r="BH152" i="3"/>
  <c r="BG152" i="3"/>
  <c r="BF152" i="3"/>
  <c r="T152" i="3"/>
  <c r="R152" i="3"/>
  <c r="P152" i="3"/>
  <c r="BI144" i="3"/>
  <c r="BH144" i="3"/>
  <c r="BG144" i="3"/>
  <c r="BF144" i="3"/>
  <c r="T144" i="3"/>
  <c r="R144" i="3"/>
  <c r="P144" i="3"/>
  <c r="BI124" i="3"/>
  <c r="BH124" i="3"/>
  <c r="BG124" i="3"/>
  <c r="BF124" i="3"/>
  <c r="T124" i="3"/>
  <c r="R124" i="3"/>
  <c r="P124" i="3"/>
  <c r="BI115" i="3"/>
  <c r="BH115" i="3"/>
  <c r="BG115" i="3"/>
  <c r="BF115" i="3"/>
  <c r="T115" i="3"/>
  <c r="R115" i="3"/>
  <c r="P115" i="3"/>
  <c r="J109" i="3"/>
  <c r="J108" i="3"/>
  <c r="F108" i="3"/>
  <c r="F106" i="3"/>
  <c r="E104" i="3"/>
  <c r="J59" i="3"/>
  <c r="J58" i="3"/>
  <c r="F58" i="3"/>
  <c r="F56" i="3"/>
  <c r="E54" i="3"/>
  <c r="J20" i="3"/>
  <c r="E20" i="3"/>
  <c r="F59" i="3" s="1"/>
  <c r="J19" i="3"/>
  <c r="J14" i="3"/>
  <c r="J106" i="3" s="1"/>
  <c r="E7" i="3"/>
  <c r="E50" i="3" s="1"/>
  <c r="J37" i="2"/>
  <c r="J36" i="2"/>
  <c r="AY55" i="1" s="1"/>
  <c r="J35" i="2"/>
  <c r="AX55" i="1" s="1"/>
  <c r="BI258" i="2"/>
  <c r="BH258" i="2"/>
  <c r="BG258" i="2"/>
  <c r="BF258" i="2"/>
  <c r="T258" i="2"/>
  <c r="T257" i="2" s="1"/>
  <c r="R258" i="2"/>
  <c r="R257" i="2" s="1"/>
  <c r="P258" i="2"/>
  <c r="P257" i="2"/>
  <c r="BI254" i="2"/>
  <c r="BH254" i="2"/>
  <c r="BG254" i="2"/>
  <c r="BF254" i="2"/>
  <c r="T254" i="2"/>
  <c r="T253" i="2" s="1"/>
  <c r="T252" i="2" s="1"/>
  <c r="R254" i="2"/>
  <c r="R253" i="2"/>
  <c r="R252" i="2" s="1"/>
  <c r="P254" i="2"/>
  <c r="P253" i="2" s="1"/>
  <c r="P252" i="2" s="1"/>
  <c r="BI250" i="2"/>
  <c r="BH250" i="2"/>
  <c r="BG250" i="2"/>
  <c r="BF250" i="2"/>
  <c r="T250" i="2"/>
  <c r="R250" i="2"/>
  <c r="P250" i="2"/>
  <c r="BI248" i="2"/>
  <c r="BH248" i="2"/>
  <c r="BG248" i="2"/>
  <c r="BF248" i="2"/>
  <c r="T248" i="2"/>
  <c r="R248" i="2"/>
  <c r="P248" i="2"/>
  <c r="BI246" i="2"/>
  <c r="BH246" i="2"/>
  <c r="BG246" i="2"/>
  <c r="BF246" i="2"/>
  <c r="T246" i="2"/>
  <c r="R246" i="2"/>
  <c r="P246" i="2"/>
  <c r="BI244" i="2"/>
  <c r="BH244" i="2"/>
  <c r="BG244" i="2"/>
  <c r="BF244" i="2"/>
  <c r="T244" i="2"/>
  <c r="R244" i="2"/>
  <c r="P244" i="2"/>
  <c r="BI242" i="2"/>
  <c r="BH242" i="2"/>
  <c r="BG242" i="2"/>
  <c r="BF242" i="2"/>
  <c r="T242" i="2"/>
  <c r="R242" i="2"/>
  <c r="P242" i="2"/>
  <c r="BI239" i="2"/>
  <c r="BH239" i="2"/>
  <c r="BG239" i="2"/>
  <c r="BF239" i="2"/>
  <c r="T239" i="2"/>
  <c r="R239" i="2"/>
  <c r="P239" i="2"/>
  <c r="BI234" i="2"/>
  <c r="BH234" i="2"/>
  <c r="BG234" i="2"/>
  <c r="BF234" i="2"/>
  <c r="T234" i="2"/>
  <c r="R234" i="2"/>
  <c r="P234" i="2"/>
  <c r="BI231" i="2"/>
  <c r="BH231" i="2"/>
  <c r="BG231" i="2"/>
  <c r="BF231" i="2"/>
  <c r="T231" i="2"/>
  <c r="R231" i="2"/>
  <c r="P231" i="2"/>
  <c r="BI228" i="2"/>
  <c r="BH228" i="2"/>
  <c r="BG228" i="2"/>
  <c r="BF228" i="2"/>
  <c r="T228" i="2"/>
  <c r="R228" i="2"/>
  <c r="P228" i="2"/>
  <c r="BI225" i="2"/>
  <c r="BH225" i="2"/>
  <c r="BG225" i="2"/>
  <c r="BF225" i="2"/>
  <c r="T225" i="2"/>
  <c r="R225" i="2"/>
  <c r="P225" i="2"/>
  <c r="BI222" i="2"/>
  <c r="BH222" i="2"/>
  <c r="BG222" i="2"/>
  <c r="BF222" i="2"/>
  <c r="T222" i="2"/>
  <c r="R222" i="2"/>
  <c r="P222" i="2"/>
  <c r="BI218" i="2"/>
  <c r="BH218" i="2"/>
  <c r="BG218" i="2"/>
  <c r="BF218" i="2"/>
  <c r="T218" i="2"/>
  <c r="R218" i="2"/>
  <c r="P218" i="2"/>
  <c r="BI215" i="2"/>
  <c r="BH215" i="2"/>
  <c r="BG215" i="2"/>
  <c r="BF215" i="2"/>
  <c r="T215" i="2"/>
  <c r="R215" i="2"/>
  <c r="P215" i="2"/>
  <c r="BI212" i="2"/>
  <c r="BH212" i="2"/>
  <c r="BG212" i="2"/>
  <c r="BF212" i="2"/>
  <c r="T212" i="2"/>
  <c r="R212" i="2"/>
  <c r="P212" i="2"/>
  <c r="BI209" i="2"/>
  <c r="BH209" i="2"/>
  <c r="BG209" i="2"/>
  <c r="BF209" i="2"/>
  <c r="T209" i="2"/>
  <c r="R209" i="2"/>
  <c r="P209" i="2"/>
  <c r="BI204" i="2"/>
  <c r="BH204" i="2"/>
  <c r="BG204" i="2"/>
  <c r="BF204" i="2"/>
  <c r="T204" i="2"/>
  <c r="R204" i="2"/>
  <c r="P204" i="2"/>
  <c r="BI199" i="2"/>
  <c r="BH199" i="2"/>
  <c r="BG199" i="2"/>
  <c r="BF199" i="2"/>
  <c r="T199" i="2"/>
  <c r="R199" i="2"/>
  <c r="P199" i="2"/>
  <c r="BI189" i="2"/>
  <c r="BH189" i="2"/>
  <c r="BG189" i="2"/>
  <c r="BF189" i="2"/>
  <c r="T189" i="2"/>
  <c r="R189" i="2"/>
  <c r="P189" i="2"/>
  <c r="BI186" i="2"/>
  <c r="BH186" i="2"/>
  <c r="BG186" i="2"/>
  <c r="BF186" i="2"/>
  <c r="T186" i="2"/>
  <c r="R186" i="2"/>
  <c r="P186" i="2"/>
  <c r="BI184" i="2"/>
  <c r="BH184" i="2"/>
  <c r="BG184" i="2"/>
  <c r="BF184" i="2"/>
  <c r="T184" i="2"/>
  <c r="R184" i="2"/>
  <c r="P184" i="2"/>
  <c r="BI181" i="2"/>
  <c r="BH181" i="2"/>
  <c r="BG181" i="2"/>
  <c r="BF181" i="2"/>
  <c r="T181" i="2"/>
  <c r="R181" i="2"/>
  <c r="P181" i="2"/>
  <c r="BI178" i="2"/>
  <c r="BH178" i="2"/>
  <c r="BG178" i="2"/>
  <c r="BF178" i="2"/>
  <c r="T178" i="2"/>
  <c r="R178" i="2"/>
  <c r="P178" i="2"/>
  <c r="BI175" i="2"/>
  <c r="BH175" i="2"/>
  <c r="BG175" i="2"/>
  <c r="BF175" i="2"/>
  <c r="T175" i="2"/>
  <c r="R175" i="2"/>
  <c r="P175" i="2"/>
  <c r="BI172" i="2"/>
  <c r="BH172" i="2"/>
  <c r="BG172" i="2"/>
  <c r="BF172" i="2"/>
  <c r="T172" i="2"/>
  <c r="R172" i="2"/>
  <c r="P172" i="2"/>
  <c r="BI169" i="2"/>
  <c r="BH169" i="2"/>
  <c r="BG169" i="2"/>
  <c r="BF169" i="2"/>
  <c r="T169" i="2"/>
  <c r="R169" i="2"/>
  <c r="P169" i="2"/>
  <c r="BI166" i="2"/>
  <c r="BH166" i="2"/>
  <c r="BG166" i="2"/>
  <c r="BF166" i="2"/>
  <c r="T166" i="2"/>
  <c r="R166" i="2"/>
  <c r="P166" i="2"/>
  <c r="BI163" i="2"/>
  <c r="BH163" i="2"/>
  <c r="BG163" i="2"/>
  <c r="BF163" i="2"/>
  <c r="T163" i="2"/>
  <c r="R163" i="2"/>
  <c r="P163" i="2"/>
  <c r="BI160" i="2"/>
  <c r="BH160" i="2"/>
  <c r="BG160" i="2"/>
  <c r="BF160" i="2"/>
  <c r="T160" i="2"/>
  <c r="R160" i="2"/>
  <c r="P160" i="2"/>
  <c r="BI157" i="2"/>
  <c r="BH157" i="2"/>
  <c r="BG157" i="2"/>
  <c r="BF157" i="2"/>
  <c r="T157" i="2"/>
  <c r="R157" i="2"/>
  <c r="P157" i="2"/>
  <c r="BI154" i="2"/>
  <c r="BH154" i="2"/>
  <c r="BG154" i="2"/>
  <c r="BF154" i="2"/>
  <c r="T154" i="2"/>
  <c r="R154" i="2"/>
  <c r="P154" i="2"/>
  <c r="BI151" i="2"/>
  <c r="BH151" i="2"/>
  <c r="BG151" i="2"/>
  <c r="BF151" i="2"/>
  <c r="T151" i="2"/>
  <c r="R151" i="2"/>
  <c r="P151" i="2"/>
  <c r="BI149" i="2"/>
  <c r="BH149" i="2"/>
  <c r="BG149" i="2"/>
  <c r="BF149" i="2"/>
  <c r="T149" i="2"/>
  <c r="R149" i="2"/>
  <c r="P149" i="2"/>
  <c r="BI147" i="2"/>
  <c r="BH147" i="2"/>
  <c r="BG147" i="2"/>
  <c r="BF147" i="2"/>
  <c r="T147" i="2"/>
  <c r="R147" i="2"/>
  <c r="P147" i="2"/>
  <c r="BI145" i="2"/>
  <c r="BH145" i="2"/>
  <c r="BG145" i="2"/>
  <c r="BF145" i="2"/>
  <c r="T145" i="2"/>
  <c r="R145" i="2"/>
  <c r="P145" i="2"/>
  <c r="BI143" i="2"/>
  <c r="BH143" i="2"/>
  <c r="BG143" i="2"/>
  <c r="BF143" i="2"/>
  <c r="T143" i="2"/>
  <c r="R143" i="2"/>
  <c r="P143" i="2"/>
  <c r="BI141" i="2"/>
  <c r="BH141" i="2"/>
  <c r="BG141" i="2"/>
  <c r="BF141" i="2"/>
  <c r="T141" i="2"/>
  <c r="R141" i="2"/>
  <c r="P141" i="2"/>
  <c r="BI139" i="2"/>
  <c r="BH139" i="2"/>
  <c r="BG139" i="2"/>
  <c r="BF139" i="2"/>
  <c r="T139" i="2"/>
  <c r="R139" i="2"/>
  <c r="P139" i="2"/>
  <c r="BI137" i="2"/>
  <c r="BH137" i="2"/>
  <c r="BG137" i="2"/>
  <c r="BF137" i="2"/>
  <c r="T137" i="2"/>
  <c r="R137" i="2"/>
  <c r="P137" i="2"/>
  <c r="BI135" i="2"/>
  <c r="BH135" i="2"/>
  <c r="BG135" i="2"/>
  <c r="BF135" i="2"/>
  <c r="T135" i="2"/>
  <c r="R135" i="2"/>
  <c r="P135" i="2"/>
  <c r="BI133" i="2"/>
  <c r="BH133" i="2"/>
  <c r="BG133" i="2"/>
  <c r="BF133" i="2"/>
  <c r="T133" i="2"/>
  <c r="R133" i="2"/>
  <c r="P133" i="2"/>
  <c r="BI131" i="2"/>
  <c r="BH131" i="2"/>
  <c r="BG131" i="2"/>
  <c r="BF131" i="2"/>
  <c r="T131" i="2"/>
  <c r="R131" i="2"/>
  <c r="P131" i="2"/>
  <c r="BI129" i="2"/>
  <c r="BH129" i="2"/>
  <c r="BG129" i="2"/>
  <c r="BF129" i="2"/>
  <c r="T129" i="2"/>
  <c r="R129" i="2"/>
  <c r="P129" i="2"/>
  <c r="BI127" i="2"/>
  <c r="BH127" i="2"/>
  <c r="BG127" i="2"/>
  <c r="BF127" i="2"/>
  <c r="T127" i="2"/>
  <c r="R127" i="2"/>
  <c r="P127" i="2"/>
  <c r="BI125" i="2"/>
  <c r="BH125" i="2"/>
  <c r="BG125" i="2"/>
  <c r="BF125" i="2"/>
  <c r="T125" i="2"/>
  <c r="R125" i="2"/>
  <c r="P125" i="2"/>
  <c r="BI123" i="2"/>
  <c r="BH123" i="2"/>
  <c r="BG123" i="2"/>
  <c r="BF123" i="2"/>
  <c r="T123" i="2"/>
  <c r="R123" i="2"/>
  <c r="P123" i="2"/>
  <c r="BI121" i="2"/>
  <c r="BH121" i="2"/>
  <c r="BG121" i="2"/>
  <c r="BF121" i="2"/>
  <c r="T121" i="2"/>
  <c r="R121" i="2"/>
  <c r="P121" i="2"/>
  <c r="BI119" i="2"/>
  <c r="BH119" i="2"/>
  <c r="BG119" i="2"/>
  <c r="BF119" i="2"/>
  <c r="T119" i="2"/>
  <c r="R119" i="2"/>
  <c r="P119" i="2"/>
  <c r="BI117" i="2"/>
  <c r="BH117" i="2"/>
  <c r="BG117" i="2"/>
  <c r="BF117" i="2"/>
  <c r="T117" i="2"/>
  <c r="R117" i="2"/>
  <c r="P117" i="2"/>
  <c r="BI115" i="2"/>
  <c r="BH115" i="2"/>
  <c r="BG115" i="2"/>
  <c r="BF115" i="2"/>
  <c r="T115" i="2"/>
  <c r="R115" i="2"/>
  <c r="P115" i="2"/>
  <c r="BI113" i="2"/>
  <c r="BH113" i="2"/>
  <c r="BG113" i="2"/>
  <c r="BF113" i="2"/>
  <c r="T113" i="2"/>
  <c r="R113" i="2"/>
  <c r="P113" i="2"/>
  <c r="BI111" i="2"/>
  <c r="BH111" i="2"/>
  <c r="BG111" i="2"/>
  <c r="BF111" i="2"/>
  <c r="T111" i="2"/>
  <c r="R111" i="2"/>
  <c r="P111" i="2"/>
  <c r="BI109" i="2"/>
  <c r="F37" i="2" s="1"/>
  <c r="BH109" i="2"/>
  <c r="BG109" i="2"/>
  <c r="BF109" i="2"/>
  <c r="T109" i="2"/>
  <c r="R109" i="2"/>
  <c r="P109" i="2"/>
  <c r="BI104" i="2"/>
  <c r="BH104" i="2"/>
  <c r="F36" i="2" s="1"/>
  <c r="BG104" i="2"/>
  <c r="BF104" i="2"/>
  <c r="T104" i="2"/>
  <c r="R104" i="2"/>
  <c r="P104" i="2"/>
  <c r="BI97" i="2"/>
  <c r="BH97" i="2"/>
  <c r="BG97" i="2"/>
  <c r="F35" i="2" s="1"/>
  <c r="BF97" i="2"/>
  <c r="T97" i="2"/>
  <c r="R97" i="2"/>
  <c r="P97" i="2"/>
  <c r="BI94" i="2"/>
  <c r="BH94" i="2"/>
  <c r="BG94" i="2"/>
  <c r="BF94" i="2"/>
  <c r="J34" i="2" s="1"/>
  <c r="T94" i="2"/>
  <c r="R94" i="2"/>
  <c r="P94" i="2"/>
  <c r="BI91" i="2"/>
  <c r="BH91" i="2"/>
  <c r="BG91" i="2"/>
  <c r="BF91" i="2"/>
  <c r="T91" i="2"/>
  <c r="R91" i="2"/>
  <c r="P91" i="2"/>
  <c r="BI89" i="2"/>
  <c r="BH89" i="2"/>
  <c r="BG89" i="2"/>
  <c r="BF89" i="2"/>
  <c r="T89" i="2"/>
  <c r="R89" i="2"/>
  <c r="P89" i="2"/>
  <c r="J83" i="2"/>
  <c r="J82" i="2"/>
  <c r="F82" i="2"/>
  <c r="F80" i="2"/>
  <c r="E78" i="2"/>
  <c r="J55" i="2"/>
  <c r="J54" i="2"/>
  <c r="F54" i="2"/>
  <c r="F52" i="2"/>
  <c r="E50" i="2"/>
  <c r="J18" i="2"/>
  <c r="E18" i="2"/>
  <c r="F83" i="2"/>
  <c r="J17" i="2"/>
  <c r="J12" i="2"/>
  <c r="J52" i="2" s="1"/>
  <c r="E7" i="2"/>
  <c r="E76" i="2" s="1"/>
  <c r="L50" i="1"/>
  <c r="AM50" i="1"/>
  <c r="AM49" i="1"/>
  <c r="L49" i="1"/>
  <c r="AM47" i="1"/>
  <c r="L47" i="1"/>
  <c r="L45" i="1"/>
  <c r="L44" i="1"/>
  <c r="BK234" i="2"/>
  <c r="BK184" i="2"/>
  <c r="J2625" i="3"/>
  <c r="BK3072" i="3"/>
  <c r="J1027" i="3"/>
  <c r="J2193" i="3"/>
  <c r="J3076" i="3"/>
  <c r="BK587" i="3"/>
  <c r="BK1714" i="3"/>
  <c r="BK2438" i="3"/>
  <c r="BK126" i="4"/>
  <c r="BK221" i="4"/>
  <c r="J102" i="5"/>
  <c r="BK96" i="5"/>
  <c r="BK169" i="5"/>
  <c r="BK271" i="6"/>
  <c r="BK192" i="6"/>
  <c r="BK144" i="7"/>
  <c r="BK314" i="8"/>
  <c r="BK264" i="8"/>
  <c r="BK122" i="8"/>
  <c r="J189" i="9"/>
  <c r="J167" i="9"/>
  <c r="BK146" i="9"/>
  <c r="J108" i="9"/>
  <c r="J232" i="9"/>
  <c r="J149" i="10"/>
  <c r="J158" i="10"/>
  <c r="BK711" i="12"/>
  <c r="J395" i="12"/>
  <c r="BK96" i="28"/>
  <c r="J157" i="2"/>
  <c r="BK127" i="2"/>
  <c r="J2980" i="3"/>
  <c r="BK2055" i="3"/>
  <c r="J2282" i="3"/>
  <c r="J2710" i="3"/>
  <c r="BK2903" i="3"/>
  <c r="BK1762" i="3"/>
  <c r="J1994" i="3"/>
  <c r="BK3023" i="3"/>
  <c r="J2078" i="3"/>
  <c r="BK1019" i="3"/>
  <c r="J1727" i="3"/>
  <c r="BK2617" i="3"/>
  <c r="BK2401" i="3"/>
  <c r="J464" i="3"/>
  <c r="J138" i="4"/>
  <c r="J193" i="4"/>
  <c r="J132" i="5"/>
  <c r="BK149" i="5"/>
  <c r="J175" i="5"/>
  <c r="J202" i="5"/>
  <c r="BK252" i="5"/>
  <c r="J336" i="6"/>
  <c r="J142" i="6"/>
  <c r="J247" i="6"/>
  <c r="J153" i="7"/>
  <c r="BK377" i="8"/>
  <c r="BK335" i="8"/>
  <c r="J158" i="8"/>
  <c r="J220" i="8"/>
  <c r="BK118" i="9"/>
  <c r="J131" i="10"/>
  <c r="BK695" i="12"/>
  <c r="BK587" i="12"/>
  <c r="J665" i="12"/>
  <c r="BK109" i="13"/>
  <c r="J388" i="14"/>
  <c r="BK103" i="15"/>
  <c r="J115" i="16"/>
  <c r="BK303" i="17"/>
  <c r="BK202" i="18"/>
  <c r="J129" i="19"/>
  <c r="J111" i="21"/>
  <c r="BK200" i="24"/>
  <c r="BK222" i="24"/>
  <c r="BK156" i="26"/>
  <c r="BK206" i="27"/>
  <c r="BK239" i="2"/>
  <c r="J129" i="2"/>
  <c r="BK2621" i="3"/>
  <c r="BK946" i="3"/>
  <c r="J2184" i="3"/>
  <c r="BK1032" i="3"/>
  <c r="J477" i="3"/>
  <c r="J1423" i="3"/>
  <c r="BK262" i="3"/>
  <c r="BK914" i="3"/>
  <c r="J2189" i="3"/>
  <c r="J1790" i="3"/>
  <c r="J2179" i="3"/>
  <c r="J2913" i="3"/>
  <c r="BK3025" i="3"/>
  <c r="BK1315" i="3"/>
  <c r="J203" i="4"/>
  <c r="J221" i="4"/>
  <c r="J237" i="5"/>
  <c r="J152" i="5"/>
  <c r="BK114" i="5"/>
  <c r="J226" i="6"/>
  <c r="J138" i="6"/>
  <c r="J212" i="6"/>
  <c r="J238" i="6"/>
  <c r="BK121" i="7"/>
  <c r="J351" i="8"/>
  <c r="BK188" i="8"/>
  <c r="BK158" i="8"/>
  <c r="J150" i="9"/>
  <c r="J137" i="9"/>
  <c r="BK147" i="10"/>
  <c r="BK182" i="10"/>
  <c r="BK561" i="12"/>
  <c r="J386" i="12"/>
  <c r="J686" i="12"/>
  <c r="BK504" i="12"/>
  <c r="J133" i="14"/>
  <c r="J449" i="14"/>
  <c r="BK536" i="14"/>
  <c r="BK186" i="14"/>
  <c r="J111" i="15"/>
  <c r="BK134" i="16"/>
  <c r="J281" i="17"/>
  <c r="BK252" i="17"/>
  <c r="J162" i="18"/>
  <c r="BK180" i="18"/>
  <c r="BK127" i="18"/>
  <c r="J141" i="19"/>
  <c r="BK87" i="20"/>
  <c r="BK123" i="23"/>
  <c r="BK293" i="24"/>
  <c r="J113" i="24"/>
  <c r="BK162" i="26"/>
  <c r="J172" i="27"/>
  <c r="BK122" i="28"/>
  <c r="J720" i="12"/>
  <c r="BK627" i="12"/>
  <c r="J146" i="12"/>
  <c r="BK424" i="12"/>
  <c r="BK570" i="14"/>
  <c r="J775" i="14"/>
  <c r="J129" i="15"/>
  <c r="BK112" i="16"/>
  <c r="J238" i="17"/>
  <c r="J93" i="19"/>
  <c r="BK128" i="22"/>
  <c r="J125" i="23"/>
  <c r="BK272" i="24"/>
  <c r="BK230" i="24"/>
  <c r="J189" i="26"/>
  <c r="J166" i="27"/>
  <c r="BK128" i="10"/>
  <c r="J718" i="12"/>
  <c r="J337" i="12"/>
  <c r="BK620" i="12"/>
  <c r="J504" i="12"/>
  <c r="J737" i="14"/>
  <c r="J350" i="14"/>
  <c r="J108" i="14"/>
  <c r="BK550" i="14"/>
  <c r="BK242" i="2"/>
  <c r="J2783" i="3"/>
  <c r="J1598" i="3"/>
  <c r="J1606" i="3"/>
  <c r="BK548" i="3"/>
  <c r="J1414" i="3"/>
  <c r="J2511" i="3"/>
  <c r="J2052" i="3"/>
  <c r="BK1527" i="3"/>
  <c r="BK118" i="4"/>
  <c r="J170" i="5"/>
  <c r="J190" i="5"/>
  <c r="J110" i="5"/>
  <c r="BK334" i="6"/>
  <c r="BK138" i="6"/>
  <c r="J167" i="6"/>
  <c r="J174" i="8"/>
  <c r="J284" i="8"/>
  <c r="BK142" i="9"/>
  <c r="BK200" i="9"/>
  <c r="J182" i="10"/>
  <c r="J713" i="12"/>
  <c r="BK691" i="12"/>
  <c r="J579" i="12"/>
  <c r="J110" i="13"/>
  <c r="J384" i="14"/>
  <c r="BK746" i="14"/>
  <c r="J112" i="16"/>
  <c r="BK155" i="19"/>
  <c r="BK130" i="20"/>
  <c r="BK137" i="22"/>
  <c r="J280" i="24"/>
  <c r="J262" i="24"/>
  <c r="J112" i="26"/>
  <c r="J101" i="26"/>
  <c r="BK126" i="27"/>
  <c r="BK129" i="2"/>
  <c r="BK1732" i="3"/>
  <c r="BK2753" i="3"/>
  <c r="BK2424" i="3"/>
  <c r="J240" i="3"/>
  <c r="BK128" i="4"/>
  <c r="J207" i="4"/>
  <c r="BK154" i="5"/>
  <c r="BK165" i="5"/>
  <c r="J340" i="6"/>
  <c r="BK134" i="6"/>
  <c r="J222" i="6"/>
  <c r="BK268" i="6"/>
  <c r="J264" i="6"/>
  <c r="BK115" i="7"/>
  <c r="BK132" i="7"/>
  <c r="BK352" i="8"/>
  <c r="J184" i="8"/>
  <c r="J132" i="8"/>
  <c r="BK240" i="8"/>
  <c r="BK169" i="9"/>
  <c r="BK156" i="9"/>
  <c r="J218" i="9"/>
  <c r="BK153" i="10"/>
  <c r="J118" i="10"/>
  <c r="BK541" i="12"/>
  <c r="BK489" i="12"/>
  <c r="J418" i="12"/>
  <c r="J437" i="14"/>
  <c r="BK131" i="15"/>
  <c r="BK315" i="17"/>
  <c r="BK200" i="18"/>
  <c r="J115" i="19"/>
  <c r="BK101" i="22"/>
  <c r="J90" i="23"/>
  <c r="BK125" i="24"/>
  <c r="J137" i="26"/>
  <c r="BK188" i="27"/>
  <c r="J234" i="2"/>
  <c r="J91" i="2"/>
  <c r="J2629" i="3"/>
  <c r="BK2670" i="3"/>
  <c r="J998" i="3"/>
  <c r="BK726" i="3"/>
  <c r="J1379" i="3"/>
  <c r="BK2526" i="3"/>
  <c r="BK930" i="3"/>
  <c r="BK456" i="3"/>
  <c r="BK2910" i="3"/>
  <c r="BK2559" i="3"/>
  <c r="BK2142" i="3"/>
  <c r="J156" i="4"/>
  <c r="BK108" i="5"/>
  <c r="BK254" i="5"/>
  <c r="BK100" i="5"/>
  <c r="BK254" i="6"/>
  <c r="BK148" i="6"/>
  <c r="BK265" i="6"/>
  <c r="BK103" i="7"/>
  <c r="BK149" i="7"/>
  <c r="J316" i="8"/>
  <c r="J116" i="8"/>
  <c r="BK289" i="8"/>
  <c r="BK177" i="9"/>
  <c r="BK193" i="9"/>
  <c r="BK150" i="10"/>
  <c r="BK132" i="10"/>
  <c r="BK436" i="12"/>
  <c r="J561" i="12"/>
  <c r="BK289" i="12"/>
  <c r="J343" i="12"/>
  <c r="BK370" i="14"/>
  <c r="BK346" i="14"/>
  <c r="BK316" i="14"/>
  <c r="BK112" i="15"/>
  <c r="J116" i="16"/>
  <c r="BK311" i="17"/>
  <c r="J168" i="17"/>
  <c r="J138" i="18"/>
  <c r="BK166" i="18"/>
  <c r="BK161" i="18"/>
  <c r="J161" i="18"/>
  <c r="J116" i="18"/>
  <c r="J160" i="18"/>
  <c r="BK189" i="18"/>
  <c r="BK109" i="19"/>
  <c r="BK109" i="22"/>
  <c r="J145" i="23"/>
  <c r="J119" i="23"/>
  <c r="BK274" i="24"/>
  <c r="BK191" i="26"/>
  <c r="J120" i="26"/>
  <c r="BK172" i="27"/>
  <c r="BK113" i="2"/>
  <c r="BK147" i="2"/>
  <c r="BK3222" i="3"/>
  <c r="BK1637" i="3"/>
  <c r="J3086" i="3"/>
  <c r="BK1876" i="3"/>
  <c r="BK1688" i="3"/>
  <c r="J2617" i="3"/>
  <c r="J3048" i="3"/>
  <c r="BK689" i="3"/>
  <c r="BK1783" i="3"/>
  <c r="BK1999" i="3"/>
  <c r="BK2444" i="3"/>
  <c r="BK193" i="3"/>
  <c r="J2077" i="3"/>
  <c r="J2816" i="3"/>
  <c r="J2654" i="3"/>
  <c r="J930" i="3"/>
  <c r="BK181" i="4"/>
  <c r="J213" i="4"/>
  <c r="J207" i="5"/>
  <c r="BK127" i="5"/>
  <c r="BK160" i="5"/>
  <c r="BK125" i="6"/>
  <c r="BK200" i="6"/>
  <c r="BK263" i="6"/>
  <c r="J207" i="6"/>
  <c r="J141" i="7"/>
  <c r="BK125" i="7"/>
  <c r="J364" i="8"/>
  <c r="J222" i="8"/>
  <c r="J190" i="8"/>
  <c r="BK258" i="8"/>
  <c r="BK199" i="9"/>
  <c r="J168" i="9"/>
  <c r="J168" i="10"/>
  <c r="BK112" i="10"/>
  <c r="BK98" i="11"/>
  <c r="J196" i="12"/>
  <c r="J436" i="12"/>
  <c r="BK647" i="12"/>
  <c r="J377" i="12"/>
  <c r="J304" i="12"/>
  <c r="J544" i="12"/>
  <c r="BK737" i="14"/>
  <c r="J513" i="14"/>
  <c r="BK153" i="14"/>
  <c r="BK116" i="15"/>
  <c r="BK108" i="16"/>
  <c r="J213" i="17"/>
  <c r="BK274" i="17"/>
  <c r="BK121" i="18"/>
  <c r="BK109" i="12"/>
  <c r="BK283" i="12"/>
  <c r="J115" i="13"/>
  <c r="J489" i="14"/>
  <c r="BK270" i="14"/>
  <c r="J250" i="14"/>
  <c r="BK484" i="14"/>
  <c r="J144" i="14"/>
  <c r="J105" i="15"/>
  <c r="BK141" i="16"/>
  <c r="BK279" i="17"/>
  <c r="BK125" i="18"/>
  <c r="BK115" i="19"/>
  <c r="J101" i="20"/>
  <c r="BK144" i="3"/>
  <c r="BK217" i="3"/>
  <c r="J1430" i="3"/>
  <c r="J2958" i="3"/>
  <c r="J1092" i="3"/>
  <c r="BK2468" i="3"/>
  <c r="J1741" i="3"/>
  <c r="BK1343" i="3"/>
  <c r="J2484" i="3"/>
  <c r="BK1814" i="3"/>
  <c r="BK2773" i="3"/>
  <c r="BK1086" i="3"/>
  <c r="J1509" i="3"/>
  <c r="J136" i="4"/>
  <c r="J108" i="4"/>
  <c r="BK138" i="5"/>
  <c r="BK222" i="5"/>
  <c r="J113" i="5"/>
  <c r="BK235" i="5"/>
  <c r="J141" i="5"/>
  <c r="BK158" i="5"/>
  <c r="BK341" i="6"/>
  <c r="J146" i="9"/>
  <c r="BK120" i="10"/>
  <c r="BK676" i="12"/>
  <c r="J134" i="12"/>
  <c r="J119" i="13"/>
  <c r="J153" i="14"/>
  <c r="BK743" i="14"/>
  <c r="J425" i="14"/>
  <c r="J116" i="15"/>
  <c r="BK113" i="16"/>
  <c r="J107" i="19"/>
  <c r="BK85" i="19"/>
  <c r="J93" i="21"/>
  <c r="BK114" i="22"/>
  <c r="BK154" i="23"/>
  <c r="J215" i="24"/>
  <c r="BK147" i="24"/>
  <c r="J131" i="26"/>
  <c r="J125" i="26"/>
  <c r="J132" i="27"/>
  <c r="BK89" i="28"/>
  <c r="BK123" i="2"/>
  <c r="BK910" i="3"/>
  <c r="J1826" i="3"/>
  <c r="BK183" i="3"/>
  <c r="BK948" i="3"/>
  <c r="BK2387" i="3"/>
  <c r="BK1905" i="3"/>
  <c r="BK191" i="3"/>
  <c r="BK2340" i="3"/>
  <c r="J1498" i="3"/>
  <c r="J3023" i="3"/>
  <c r="BK2201" i="3"/>
  <c r="BK319" i="3"/>
  <c r="BK1283" i="3"/>
  <c r="J1681" i="3"/>
  <c r="BK142" i="4"/>
  <c r="BK148" i="4"/>
  <c r="BK171" i="4"/>
  <c r="J238" i="5"/>
  <c r="BK131" i="5"/>
  <c r="J98" i="5"/>
  <c r="J339" i="6"/>
  <c r="BK261" i="6"/>
  <c r="BK330" i="6"/>
  <c r="J313" i="6"/>
  <c r="BK247" i="6"/>
  <c r="J376" i="8"/>
  <c r="BK268" i="8"/>
  <c r="BK162" i="8"/>
  <c r="BK232" i="8"/>
  <c r="J206" i="9"/>
  <c r="J122" i="10"/>
  <c r="BK115" i="10"/>
  <c r="J413" i="12"/>
  <c r="J103" i="13"/>
  <c r="J759" i="14"/>
  <c r="BK374" i="14"/>
  <c r="J346" i="14"/>
  <c r="J109" i="15"/>
  <c r="J138" i="16"/>
  <c r="J270" i="17"/>
  <c r="BK231" i="17"/>
  <c r="BK152" i="18"/>
  <c r="J94" i="19"/>
  <c r="BK119" i="20"/>
  <c r="J97" i="22"/>
  <c r="BK148" i="23"/>
  <c r="BK94" i="24"/>
  <c r="BK95" i="24"/>
  <c r="J147" i="26"/>
  <c r="BK159" i="26"/>
  <c r="BK231" i="2"/>
  <c r="BK1266" i="3"/>
  <c r="BK1753" i="3"/>
  <c r="J2666" i="3"/>
  <c r="J2723" i="3"/>
  <c r="BK928" i="3"/>
  <c r="BK1323" i="3"/>
  <c r="J2109" i="3"/>
  <c r="BK120" i="4"/>
  <c r="J231" i="12"/>
  <c r="J658" i="12"/>
  <c r="J116" i="13"/>
  <c r="J125" i="15"/>
  <c r="BK124" i="16"/>
  <c r="BK94" i="17"/>
  <c r="BK257" i="17"/>
  <c r="BK91" i="19"/>
  <c r="J107" i="20"/>
  <c r="BK103" i="22"/>
  <c r="J142" i="23"/>
  <c r="BK90" i="23"/>
  <c r="J223" i="24"/>
  <c r="BK150" i="26"/>
  <c r="BK123" i="27"/>
  <c r="J123" i="2"/>
  <c r="BK137" i="2"/>
  <c r="BK941" i="3"/>
  <c r="BK974" i="3"/>
  <c r="BK2625" i="3"/>
  <c r="J652" i="3"/>
  <c r="J801" i="3"/>
  <c r="J2330" i="3"/>
  <c r="BK768" i="3"/>
  <c r="J2114" i="3"/>
  <c r="BK3214" i="3"/>
  <c r="BK1648" i="3"/>
  <c r="J1566" i="3"/>
  <c r="J112" i="4"/>
  <c r="BK238" i="4"/>
  <c r="BK228" i="5"/>
  <c r="BK105" i="5"/>
  <c r="BK217" i="5"/>
  <c r="BK151" i="5"/>
  <c r="BK132" i="5"/>
  <c r="J234" i="5"/>
  <c r="J117" i="5"/>
  <c r="BK272" i="6"/>
  <c r="BK186" i="6"/>
  <c r="BK312" i="6"/>
  <c r="J253" i="6"/>
  <c r="J157" i="7"/>
  <c r="J160" i="7"/>
  <c r="BK351" i="8"/>
  <c r="BK238" i="8"/>
  <c r="J304" i="8"/>
  <c r="J182" i="8"/>
  <c r="J200" i="9"/>
  <c r="BK236" i="9"/>
  <c r="BK161" i="10"/>
  <c r="J739" i="12"/>
  <c r="BK530" i="12"/>
  <c r="J243" i="12"/>
  <c r="J520" i="14"/>
  <c r="J180" i="14"/>
  <c r="BK111" i="15"/>
  <c r="J273" i="17"/>
  <c r="BK268" i="17"/>
  <c r="J158" i="18"/>
  <c r="J147" i="19"/>
  <c r="BK95" i="19"/>
  <c r="J2505" i="3"/>
  <c r="BK776" i="3"/>
  <c r="BK1509" i="3"/>
  <c r="BK1902" i="3"/>
  <c r="J3081" i="3"/>
  <c r="J946" i="3"/>
  <c r="BK1790" i="3"/>
  <c r="J1886" i="3"/>
  <c r="BK173" i="4"/>
  <c r="BK110" i="5"/>
  <c r="J172" i="5"/>
  <c r="J235" i="5"/>
  <c r="J342" i="6"/>
  <c r="J131" i="6"/>
  <c r="J314" i="6"/>
  <c r="J178" i="6"/>
  <c r="J180" i="6"/>
  <c r="J99" i="7"/>
  <c r="J375" i="8"/>
  <c r="BK126" i="8"/>
  <c r="BK274" i="8"/>
  <c r="BK225" i="9"/>
  <c r="J146" i="10"/>
  <c r="J248" i="12"/>
  <c r="BK464" i="12"/>
  <c r="J526" i="12"/>
  <c r="BK214" i="12"/>
  <c r="BK364" i="14"/>
  <c r="J654" i="14"/>
  <c r="J685" i="14"/>
  <c r="J570" i="14"/>
  <c r="J130" i="15"/>
  <c r="BK145" i="16"/>
  <c r="BK175" i="17"/>
  <c r="J158" i="17"/>
  <c r="J96" i="18"/>
  <c r="BK146" i="18"/>
  <c r="J132" i="18"/>
  <c r="J155" i="19"/>
  <c r="BK139" i="22"/>
  <c r="BK139" i="23"/>
  <c r="J228" i="24"/>
  <c r="J249" i="24"/>
  <c r="BK146" i="26"/>
  <c r="J98" i="18"/>
  <c r="J129" i="20"/>
  <c r="J134" i="23"/>
  <c r="BK252" i="24"/>
  <c r="J246" i="24"/>
  <c r="BK123" i="26"/>
  <c r="J203" i="27"/>
  <c r="J147" i="10"/>
  <c r="J139" i="12"/>
  <c r="J267" i="12"/>
  <c r="J595" i="12"/>
  <c r="BK115" i="13"/>
  <c r="BK234" i="14"/>
  <c r="J472" i="14"/>
  <c r="J135" i="2"/>
  <c r="BK3074" i="3"/>
  <c r="BK255" i="3"/>
  <c r="J566" i="3"/>
  <c r="J304" i="3"/>
  <c r="BK2579" i="3"/>
  <c r="BK2862" i="3"/>
  <c r="BK2441" i="3"/>
  <c r="BK498" i="3"/>
  <c r="BK2836" i="3"/>
  <c r="J2188" i="3"/>
  <c r="BK162" i="4"/>
  <c r="BK199" i="4"/>
  <c r="J176" i="5"/>
  <c r="J133" i="5"/>
  <c r="J94" i="5"/>
  <c r="BK255" i="6"/>
  <c r="BK264" i="6"/>
  <c r="BK144" i="6"/>
  <c r="BK129" i="7"/>
  <c r="BK375" i="8"/>
  <c r="BK236" i="8"/>
  <c r="BK216" i="8"/>
  <c r="J236" i="9"/>
  <c r="J177" i="10"/>
  <c r="BK199" i="12"/>
  <c r="BK409" i="12"/>
  <c r="BK595" i="12"/>
  <c r="J98" i="13"/>
  <c r="BK566" i="14"/>
  <c r="BK290" i="14"/>
  <c r="BK317" i="17"/>
  <c r="J143" i="19"/>
  <c r="BK129" i="20"/>
  <c r="J151" i="23"/>
  <c r="J194" i="24"/>
  <c r="J224" i="24"/>
  <c r="J182" i="26"/>
  <c r="BK147" i="27"/>
  <c r="J178" i="2"/>
  <c r="BK3220" i="3"/>
  <c r="BK2783" i="3"/>
  <c r="BK989" i="3"/>
  <c r="J2339" i="3"/>
  <c r="BK309" i="3"/>
  <c r="BK2111" i="3"/>
  <c r="J1023" i="3"/>
  <c r="BK2218" i="3"/>
  <c r="BK152" i="3"/>
  <c r="J1323" i="3"/>
  <c r="BK2478" i="3"/>
  <c r="J1419" i="3"/>
  <c r="BK2511" i="3"/>
  <c r="J963" i="3"/>
  <c r="BK2459" i="3"/>
  <c r="BK1632" i="3"/>
  <c r="J2826" i="3"/>
  <c r="BK417" i="3"/>
  <c r="BK2090" i="3"/>
  <c r="BK2258" i="3"/>
  <c r="BK110" i="4"/>
  <c r="J183" i="4"/>
  <c r="J213" i="5"/>
  <c r="J210" i="5"/>
  <c r="BK236" i="5"/>
  <c r="J154" i="5"/>
  <c r="J322" i="6"/>
  <c r="J191" i="6"/>
  <c r="J189" i="6"/>
  <c r="BK173" i="6"/>
  <c r="BK198" i="6"/>
  <c r="BK123" i="7"/>
  <c r="BK114" i="7"/>
  <c r="BK374" i="8"/>
  <c r="BK322" i="8"/>
  <c r="J198" i="8"/>
  <c r="J218" i="8"/>
  <c r="BK156" i="8"/>
  <c r="J162" i="9"/>
  <c r="BK108" i="9"/>
  <c r="J143" i="9"/>
  <c r="BK126" i="9"/>
  <c r="BK145" i="10"/>
  <c r="J104" i="11"/>
  <c r="BK564" i="12"/>
  <c r="J297" i="12"/>
  <c r="BK391" i="12"/>
  <c r="J614" i="12"/>
  <c r="J741" i="14"/>
  <c r="J238" i="14"/>
  <c r="J258" i="14"/>
  <c r="BK137" i="16"/>
  <c r="BK126" i="17"/>
  <c r="J200" i="18"/>
  <c r="BK141" i="20"/>
  <c r="BK121" i="22"/>
  <c r="BK134" i="23"/>
  <c r="BK235" i="24"/>
  <c r="J149" i="24"/>
  <c r="J127" i="26"/>
  <c r="BK203" i="27"/>
  <c r="BK94" i="28"/>
  <c r="BK212" i="2"/>
  <c r="J3146" i="3"/>
  <c r="J1266" i="3"/>
  <c r="J3050" i="3"/>
  <c r="J152" i="3"/>
  <c r="BK437" i="3"/>
  <c r="J956" i="3"/>
  <c r="J156" i="5"/>
  <c r="J277" i="6"/>
  <c r="J133" i="6"/>
  <c r="J293" i="6"/>
  <c r="J255" i="6"/>
  <c r="J146" i="6"/>
  <c r="BK116" i="7"/>
  <c r="J137" i="7"/>
  <c r="J324" i="8"/>
  <c r="BK124" i="8"/>
  <c r="J264" i="8"/>
  <c r="J227" i="9"/>
  <c r="J165" i="9"/>
  <c r="BK121" i="9"/>
  <c r="J152" i="10"/>
  <c r="J90" i="11"/>
  <c r="J695" i="12"/>
  <c r="J229" i="12"/>
  <c r="J522" i="12"/>
  <c r="J550" i="12"/>
  <c r="J618" i="14"/>
  <c r="BK528" i="14"/>
  <c r="J575" i="14"/>
  <c r="J126" i="15"/>
  <c r="BK133" i="16"/>
  <c r="BK335" i="17"/>
  <c r="J223" i="17"/>
  <c r="BK140" i="18"/>
  <c r="J197" i="18"/>
  <c r="BK110" i="18"/>
  <c r="BK134" i="18"/>
  <c r="BK182" i="18"/>
  <c r="J92" i="18"/>
  <c r="J113" i="19"/>
  <c r="BK125" i="22"/>
  <c r="J129" i="23"/>
  <c r="BK257" i="24"/>
  <c r="BK190" i="26"/>
  <c r="J154" i="26"/>
  <c r="J114" i="28"/>
  <c r="J133" i="2"/>
  <c r="BK2746" i="3"/>
  <c r="BK243" i="3"/>
  <c r="BK1700" i="3"/>
  <c r="BK669" i="3"/>
  <c r="BK1728" i="3"/>
  <c r="J2730" i="3"/>
  <c r="J183" i="3"/>
  <c r="J264" i="3"/>
  <c r="BK1622" i="3"/>
  <c r="J2427" i="3"/>
  <c r="BK3227" i="3"/>
  <c r="BK2492" i="3"/>
  <c r="J134" i="4"/>
  <c r="J247" i="5"/>
  <c r="J178" i="5"/>
  <c r="BK209" i="5"/>
  <c r="J193" i="6"/>
  <c r="BK203" i="6"/>
  <c r="J182" i="6"/>
  <c r="J121" i="7"/>
  <c r="BK106" i="7"/>
  <c r="BK336" i="8"/>
  <c r="J120" i="8"/>
  <c r="J204" i="8"/>
  <c r="J139" i="9"/>
  <c r="J120" i="9"/>
  <c r="J148" i="10"/>
  <c r="BK116" i="10"/>
  <c r="BK299" i="12"/>
  <c r="J299" i="12"/>
  <c r="BK601" i="12"/>
  <c r="BK342" i="14"/>
  <c r="J458" i="14"/>
  <c r="BK126" i="15"/>
  <c r="J132" i="16"/>
  <c r="J301" i="17"/>
  <c r="J90" i="18"/>
  <c r="J97" i="19"/>
  <c r="J121" i="22"/>
  <c r="J150" i="23"/>
  <c r="BK281" i="24"/>
  <c r="BK258" i="24"/>
  <c r="BK223" i="24"/>
  <c r="BK154" i="26"/>
  <c r="BK116" i="26"/>
  <c r="J195" i="27"/>
  <c r="J140" i="10"/>
  <c r="J675" i="12"/>
  <c r="J430" i="12"/>
  <c r="J340" i="12"/>
  <c r="BK599" i="12"/>
  <c r="BK118" i="13"/>
  <c r="BK605" i="14"/>
  <c r="J532" i="14"/>
  <c r="BK107" i="15"/>
  <c r="J133" i="16"/>
  <c r="J274" i="17"/>
  <c r="J108" i="18"/>
  <c r="J112" i="20"/>
  <c r="BK309" i="24"/>
  <c r="J93" i="24"/>
  <c r="J185" i="27"/>
  <c r="J102" i="28"/>
  <c r="BK133" i="2"/>
  <c r="BK109" i="2"/>
  <c r="J1884" i="3"/>
  <c r="BK2942" i="3"/>
  <c r="J1426" i="3"/>
  <c r="BK477" i="3"/>
  <c r="J2107" i="3"/>
  <c r="J2134" i="3"/>
  <c r="BK3118" i="3"/>
  <c r="J1840" i="3"/>
  <c r="J2836" i="3"/>
  <c r="BK3229" i="3"/>
  <c r="J2347" i="3"/>
  <c r="J2321" i="3"/>
  <c r="J197" i="4"/>
  <c r="BK108" i="4"/>
  <c r="J118" i="5"/>
  <c r="J185" i="5"/>
  <c r="BK249" i="5"/>
  <c r="BK186" i="5"/>
  <c r="J135" i="6"/>
  <c r="BK290" i="6"/>
  <c r="BK167" i="6"/>
  <c r="BK325" i="6"/>
  <c r="BK226" i="6"/>
  <c r="BK99" i="7"/>
  <c r="BK310" i="8"/>
  <c r="J300" i="8"/>
  <c r="BK134" i="8"/>
  <c r="J238" i="8"/>
  <c r="J174" i="9"/>
  <c r="BK163" i="9"/>
  <c r="J119" i="9"/>
  <c r="BK152" i="10"/>
  <c r="BK267" i="12"/>
  <c r="BK496" i="12"/>
  <c r="BK378" i="14"/>
  <c r="J583" i="14"/>
  <c r="J134" i="16"/>
  <c r="BK330" i="17"/>
  <c r="J137" i="19"/>
  <c r="J139" i="22"/>
  <c r="J143" i="23"/>
  <c r="BK143" i="24"/>
  <c r="BK208" i="24"/>
  <c r="BK192" i="27"/>
  <c r="J239" i="2"/>
  <c r="J2392" i="3"/>
  <c r="J1086" i="3"/>
  <c r="J1458" i="3"/>
  <c r="BK1398" i="3"/>
  <c r="BK2547" i="3"/>
  <c r="J3074" i="3"/>
  <c r="BK788" i="3"/>
  <c r="J1812" i="3"/>
  <c r="J2746" i="3"/>
  <c r="BK2263" i="3"/>
  <c r="J154" i="4"/>
  <c r="BK230" i="5"/>
  <c r="J208" i="5"/>
  <c r="BK194" i="5"/>
  <c r="BK332" i="6"/>
  <c r="BK191" i="6"/>
  <c r="J282" i="6"/>
  <c r="BK252" i="6"/>
  <c r="BK178" i="8"/>
  <c r="J277" i="8"/>
  <c r="J130" i="8"/>
  <c r="J176" i="10"/>
  <c r="BK720" i="12"/>
  <c r="J236" i="12"/>
  <c r="BK587" i="14"/>
  <c r="BK458" i="14"/>
  <c r="BK495" i="14"/>
  <c r="J125" i="16"/>
  <c r="J311" i="17"/>
  <c r="J202" i="18"/>
  <c r="J154" i="19"/>
  <c r="J130" i="22"/>
  <c r="J131" i="23"/>
  <c r="BK213" i="24"/>
  <c r="J90" i="25"/>
  <c r="J163" i="26"/>
  <c r="J145" i="2"/>
  <c r="BK143" i="2"/>
  <c r="J161" i="5"/>
  <c r="BK241" i="5"/>
  <c r="BK102" i="5"/>
  <c r="BK149" i="6"/>
  <c r="J330" i="6"/>
  <c r="BK197" i="6"/>
  <c r="BK157" i="7"/>
  <c r="BK359" i="8"/>
  <c r="J144" i="8"/>
  <c r="J188" i="8"/>
  <c r="J216" i="9"/>
  <c r="BK167" i="9"/>
  <c r="J126" i="9"/>
  <c r="J107" i="9"/>
  <c r="J518" i="12"/>
  <c r="BK402" i="12"/>
  <c r="BK579" i="14"/>
  <c r="BK388" i="14"/>
  <c r="BK654" i="14"/>
  <c r="J168" i="14"/>
  <c r="J144" i="16"/>
  <c r="J330" i="17"/>
  <c r="J139" i="17"/>
  <c r="BK114" i="18"/>
  <c r="BK144" i="20"/>
  <c r="J111" i="22"/>
  <c r="BK278" i="24"/>
  <c r="J96" i="25"/>
  <c r="BK189" i="26"/>
  <c r="J170" i="27"/>
  <c r="BK145" i="2"/>
  <c r="J248" i="2"/>
  <c r="J2533" i="3"/>
  <c r="BK2505" i="3"/>
  <c r="J747" i="3"/>
  <c r="J298" i="3"/>
  <c r="BK2730" i="3"/>
  <c r="BK2368" i="3"/>
  <c r="J3225" i="3"/>
  <c r="J972" i="3"/>
  <c r="BK2194" i="3"/>
  <c r="BK793" i="3"/>
  <c r="J1922" i="3"/>
  <c r="BK2410" i="3"/>
  <c r="BK1395" i="3"/>
  <c r="J2003" i="3"/>
  <c r="BK160" i="3"/>
  <c r="J102" i="4"/>
  <c r="BK228" i="4"/>
  <c r="J163" i="5"/>
  <c r="BK239" i="5"/>
  <c r="BK202" i="5"/>
  <c r="J144" i="5"/>
  <c r="BK115" i="5"/>
  <c r="BK200" i="5"/>
  <c r="J319" i="6"/>
  <c r="BK327" i="6"/>
  <c r="J208" i="6"/>
  <c r="J172" i="6"/>
  <c r="J177" i="6"/>
  <c r="BK160" i="7"/>
  <c r="J162" i="7"/>
  <c r="J344" i="8"/>
  <c r="J254" i="8"/>
  <c r="BK186" i="8"/>
  <c r="BK136" i="8"/>
  <c r="J169" i="9"/>
  <c r="J203" i="9"/>
  <c r="J107" i="10"/>
  <c r="J162" i="12"/>
  <c r="BK146" i="12"/>
  <c r="BK426" i="12"/>
  <c r="BK129" i="14"/>
  <c r="BK580" i="14"/>
  <c r="BK144" i="16"/>
  <c r="J207" i="17"/>
  <c r="J249" i="17"/>
  <c r="BK195" i="18"/>
  <c r="BK121" i="20"/>
  <c r="J310" i="24"/>
  <c r="J255" i="24"/>
  <c r="BK190" i="24"/>
  <c r="J171" i="26"/>
  <c r="J134" i="26"/>
  <c r="BK103" i="27"/>
  <c r="BK160" i="2"/>
  <c r="J117" i="2"/>
  <c r="J1355" i="3"/>
  <c r="J2674" i="3"/>
  <c r="BK1800" i="3"/>
  <c r="BK2155" i="3"/>
  <c r="BK956" i="3"/>
  <c r="BK1887" i="3"/>
  <c r="J2725" i="3"/>
  <c r="BK296" i="3"/>
  <c r="J2001" i="3"/>
  <c r="BK599" i="3"/>
  <c r="J217" i="3"/>
  <c r="BK1678" i="3"/>
  <c r="J2689" i="3"/>
  <c r="J115" i="3"/>
  <c r="J1552" i="3"/>
  <c r="BK90" i="4"/>
  <c r="J149" i="5"/>
  <c r="BK221" i="5"/>
  <c r="BK248" i="5"/>
  <c r="BK142" i="5"/>
  <c r="BK323" i="6"/>
  <c r="J256" i="6"/>
  <c r="J281" i="6"/>
  <c r="J132" i="6"/>
  <c r="BK107" i="7"/>
  <c r="BK354" i="8"/>
  <c r="J296" i="8"/>
  <c r="BK142" i="8"/>
  <c r="BK217" i="9"/>
  <c r="J111" i="9"/>
  <c r="BK113" i="10"/>
  <c r="J327" i="12"/>
  <c r="J372" i="12"/>
  <c r="J191" i="12"/>
  <c r="J117" i="13"/>
  <c r="BK454" i="14"/>
  <c r="J394" i="14"/>
  <c r="BK489" i="14"/>
  <c r="BK108" i="15"/>
  <c r="J105" i="16"/>
  <c r="BK350" i="17"/>
  <c r="BK195" i="17"/>
  <c r="J170" i="18"/>
  <c r="J156" i="18"/>
  <c r="J130" i="19"/>
  <c r="J87" i="20"/>
  <c r="J143" i="22"/>
  <c r="BK124" i="23"/>
  <c r="J271" i="24"/>
  <c r="BK228" i="24"/>
  <c r="BK144" i="26"/>
  <c r="BK125" i="27"/>
  <c r="BK176" i="10"/>
  <c r="BK100" i="11"/>
  <c r="BK526" i="12"/>
  <c r="BK552" i="12"/>
  <c r="BK129" i="12"/>
  <c r="BK350" i="14"/>
  <c r="BK563" i="14"/>
  <c r="BK105" i="15"/>
  <c r="J315" i="17"/>
  <c r="BK130" i="19"/>
  <c r="BK89" i="21"/>
  <c r="J127" i="23"/>
  <c r="J142" i="24"/>
  <c r="BK146" i="24"/>
  <c r="BK173" i="26"/>
  <c r="BK172" i="12"/>
  <c r="J688" i="12"/>
  <c r="J585" i="12"/>
  <c r="BK630" i="14"/>
  <c r="BK623" i="14"/>
  <c r="BK1646" i="3"/>
  <c r="J2277" i="3"/>
  <c r="J191" i="3"/>
  <c r="J3118" i="3"/>
  <c r="BK2733" i="3"/>
  <c r="BK2704" i="3"/>
  <c r="BK1357" i="3"/>
  <c r="J2775" i="3"/>
  <c r="J3172" i="3"/>
  <c r="BK1410" i="3"/>
  <c r="BK193" i="4"/>
  <c r="BK205" i="4"/>
  <c r="J246" i="5"/>
  <c r="J153" i="5"/>
  <c r="BK237" i="5"/>
  <c r="BK350" i="6"/>
  <c r="BK137" i="6"/>
  <c r="BK209" i="6"/>
  <c r="J128" i="6"/>
  <c r="BK126" i="7"/>
  <c r="BK362" i="8"/>
  <c r="BK202" i="9"/>
  <c r="J137" i="10"/>
  <c r="BK139" i="10"/>
  <c r="BK686" i="12"/>
  <c r="J155" i="12"/>
  <c r="BK486" i="12"/>
  <c r="BK741" i="14"/>
  <c r="BK618" i="14"/>
  <c r="J142" i="16"/>
  <c r="BK92" i="18"/>
  <c r="J117" i="19"/>
  <c r="BK108" i="21"/>
  <c r="J311" i="24"/>
  <c r="BK177" i="24"/>
  <c r="J198" i="24"/>
  <c r="J161" i="26"/>
  <c r="J99" i="28"/>
  <c r="BK3170" i="3"/>
  <c r="BK2710" i="3"/>
  <c r="J1350" i="3"/>
  <c r="BK2748" i="3"/>
  <c r="BK2084" i="3"/>
  <c r="J1410" i="3"/>
  <c r="J3227" i="3"/>
  <c r="BK1731" i="3"/>
  <c r="J2564" i="3"/>
  <c r="BK1772" i="3"/>
  <c r="BK2806" i="3"/>
  <c r="J2397" i="3"/>
  <c r="BK503" i="3"/>
  <c r="J1459" i="3"/>
  <c r="J2296" i="3"/>
  <c r="J1557" i="3"/>
  <c r="BK1498" i="3"/>
  <c r="BK2213" i="3"/>
  <c r="BK1669" i="3"/>
  <c r="BK134" i="4"/>
  <c r="J106" i="4"/>
  <c r="J187" i="5"/>
  <c r="BK203" i="5"/>
  <c r="J347" i="6"/>
  <c r="BK322" i="6"/>
  <c r="BK206" i="6"/>
  <c r="J209" i="6"/>
  <c r="J194" i="6"/>
  <c r="J280" i="6"/>
  <c r="J140" i="7"/>
  <c r="J155" i="7"/>
  <c r="J336" i="8"/>
  <c r="J160" i="8"/>
  <c r="BK246" i="8"/>
  <c r="BK168" i="9"/>
  <c r="J225" i="9"/>
  <c r="J238" i="9"/>
  <c r="BK146" i="10"/>
  <c r="J181" i="10"/>
  <c r="J631" i="12"/>
  <c r="BK243" i="12"/>
  <c r="BK675" i="12"/>
  <c r="J364" i="14"/>
  <c r="J228" i="14"/>
  <c r="BK140" i="14"/>
  <c r="BK123" i="16"/>
  <c r="BK307" i="17"/>
  <c r="J85" i="19"/>
  <c r="J87" i="21"/>
  <c r="BK137" i="23"/>
  <c r="J192" i="24"/>
  <c r="J170" i="26"/>
  <c r="BK176" i="27"/>
  <c r="BK175" i="2"/>
  <c r="J2785" i="3"/>
  <c r="BK3120" i="3"/>
  <c r="J2718" i="3"/>
  <c r="BK3050" i="3"/>
  <c r="J444" i="3"/>
  <c r="J1898" i="3"/>
  <c r="J2469" i="3"/>
  <c r="J1609" i="3"/>
  <c r="BK1824" i="3"/>
  <c r="J2613" i="3"/>
  <c r="J158" i="4"/>
  <c r="J90" i="4"/>
  <c r="J228" i="5"/>
  <c r="BK134" i="5"/>
  <c r="BK206" i="5"/>
  <c r="BK240" i="6"/>
  <c r="J176" i="6"/>
  <c r="J323" i="6"/>
  <c r="BK146" i="7"/>
  <c r="J338" i="8"/>
  <c r="J260" i="8"/>
  <c r="BK114" i="9"/>
  <c r="BK176" i="9"/>
  <c r="BK164" i="10"/>
  <c r="BK137" i="10"/>
  <c r="J555" i="12"/>
  <c r="J634" i="12"/>
  <c r="BK571" i="12"/>
  <c r="J104" i="13"/>
  <c r="J630" i="14"/>
  <c r="J242" i="14"/>
  <c r="BK429" i="14"/>
  <c r="BK506" i="14"/>
  <c r="J186" i="14"/>
  <c r="J149" i="16"/>
  <c r="BK271" i="17"/>
  <c r="BK207" i="17"/>
  <c r="J154" i="18"/>
  <c r="J120" i="18"/>
  <c r="BK178" i="18"/>
  <c r="BK86" i="18"/>
  <c r="J144" i="18"/>
  <c r="BK148" i="18"/>
  <c r="J127" i="18"/>
  <c r="BK117" i="19"/>
  <c r="J95" i="21"/>
  <c r="BK146" i="22"/>
  <c r="J139" i="23"/>
  <c r="BK276" i="24"/>
  <c r="BK120" i="26"/>
  <c r="BK115" i="26"/>
  <c r="J101" i="27"/>
  <c r="BK102" i="28"/>
  <c r="BK3081" i="3"/>
  <c r="J669" i="3"/>
  <c r="J2680" i="3"/>
  <c r="BK1519" i="3"/>
  <c r="J1959" i="3"/>
  <c r="J2802" i="3"/>
  <c r="BK555" i="3"/>
  <c r="J2461" i="3"/>
  <c r="J1527" i="3"/>
  <c r="BK2282" i="3"/>
  <c r="BK1566" i="3"/>
  <c r="BK1994" i="3"/>
  <c r="J2605" i="3"/>
  <c r="J599" i="3"/>
  <c r="J1887" i="3"/>
  <c r="BK1460" i="3"/>
  <c r="J142" i="4"/>
  <c r="BK119" i="5"/>
  <c r="BK99" i="5"/>
  <c r="J180" i="5"/>
  <c r="BK97" i="5"/>
  <c r="J156" i="6"/>
  <c r="BK196" i="6"/>
  <c r="BK299" i="6"/>
  <c r="J252" i="6"/>
  <c r="J230" i="6"/>
  <c r="BK158" i="6"/>
  <c r="BK156" i="7"/>
  <c r="BK370" i="8"/>
  <c r="BK330" i="8"/>
  <c r="J228" i="8"/>
  <c r="BK198" i="8"/>
  <c r="BK183" i="9"/>
  <c r="J116" i="9"/>
  <c r="J125" i="10"/>
  <c r="J165" i="10"/>
  <c r="BK397" i="12"/>
  <c r="J443" i="12"/>
  <c r="J351" i="12"/>
  <c r="J541" i="12"/>
  <c r="J487" i="14"/>
  <c r="BK524" i="14"/>
  <c r="BK220" i="14"/>
  <c r="J128" i="15"/>
  <c r="J93" i="15"/>
  <c r="J346" i="17"/>
  <c r="BK221" i="17"/>
  <c r="BK184" i="18"/>
  <c r="BK150" i="19"/>
  <c r="J130" i="20"/>
  <c r="BK108" i="22"/>
  <c r="J130" i="23"/>
  <c r="J312" i="24"/>
  <c r="BK273" i="24"/>
  <c r="BK250" i="14"/>
  <c r="J374" i="14"/>
  <c r="BK149" i="16"/>
  <c r="J307" i="17"/>
  <c r="J290" i="17"/>
  <c r="J139" i="19"/>
  <c r="J89" i="23"/>
  <c r="J206" i="24"/>
  <c r="BK248" i="24"/>
  <c r="J202" i="27"/>
  <c r="BK101" i="27"/>
  <c r="BK109" i="28"/>
  <c r="J189" i="2"/>
  <c r="BK91" i="2"/>
  <c r="J3134" i="3"/>
  <c r="BK1397" i="3"/>
  <c r="J2340" i="3"/>
  <c r="J1709" i="3"/>
  <c r="J2542" i="3"/>
  <c r="J1632" i="3"/>
  <c r="BK1886" i="3"/>
  <c r="BK566" i="3"/>
  <c r="BK2339" i="3"/>
  <c r="BK1585" i="3"/>
  <c r="J2579" i="3"/>
  <c r="BK2170" i="3"/>
  <c r="BK2937" i="3"/>
  <c r="J2409" i="3"/>
  <c r="BK2409" i="3"/>
  <c r="J1714" i="3"/>
  <c r="BK106" i="4"/>
  <c r="BK209" i="4"/>
  <c r="BK187" i="5"/>
  <c r="J203" i="5"/>
  <c r="BK109" i="5"/>
  <c r="J130" i="5"/>
  <c r="J220" i="5"/>
  <c r="BK231" i="5"/>
  <c r="BK345" i="6"/>
  <c r="J334" i="6"/>
  <c r="J234" i="6"/>
  <c r="BK253" i="6"/>
  <c r="BK168" i="6"/>
  <c r="BK311" i="6"/>
  <c r="J171" i="6"/>
  <c r="BK213" i="6"/>
  <c r="BK150" i="7"/>
  <c r="BK117" i="7"/>
  <c r="BK266" i="8"/>
  <c r="J291" i="8"/>
  <c r="BK180" i="8"/>
  <c r="BK171" i="9"/>
  <c r="BK151" i="9"/>
  <c r="J204" i="9"/>
  <c r="J154" i="9"/>
  <c r="J145" i="10"/>
  <c r="J141" i="10"/>
  <c r="BK731" i="12"/>
  <c r="J627" i="12"/>
  <c r="J420" i="12"/>
  <c r="J108" i="13"/>
  <c r="J605" i="14"/>
  <c r="J214" i="14"/>
  <c r="BK100" i="15"/>
  <c r="BK140" i="16"/>
  <c r="J278" i="17"/>
  <c r="J91" i="19"/>
  <c r="J148" i="22"/>
  <c r="BK147" i="23"/>
  <c r="BK193" i="24"/>
  <c r="J156" i="26"/>
  <c r="J180" i="26"/>
  <c r="J222" i="2"/>
  <c r="BK1379" i="3"/>
  <c r="J2704" i="3"/>
  <c r="BK1741" i="3"/>
  <c r="J3223" i="3"/>
  <c r="J2857" i="3"/>
  <c r="BK2299" i="3"/>
  <c r="J1603" i="3"/>
  <c r="J1806" i="3"/>
  <c r="BK1878" i="3"/>
  <c r="BK304" i="3"/>
  <c r="BK2812" i="3"/>
  <c r="J793" i="3"/>
  <c r="BK1660" i="3"/>
  <c r="BK1015" i="3"/>
  <c r="J217" i="4"/>
  <c r="J128" i="4"/>
  <c r="J135" i="5"/>
  <c r="BK116" i="5"/>
  <c r="BK144" i="5"/>
  <c r="BK112" i="5"/>
  <c r="BK155" i="5"/>
  <c r="J214" i="6"/>
  <c r="J325" i="6"/>
  <c r="J169" i="6"/>
  <c r="J359" i="8"/>
  <c r="J148" i="8"/>
  <c r="BK150" i="8"/>
  <c r="J126" i="8"/>
  <c r="J170" i="10"/>
  <c r="J123" i="10"/>
  <c r="BK550" i="12"/>
  <c r="BK105" i="13"/>
  <c r="BK759" i="14"/>
  <c r="BK421" i="14"/>
  <c r="J122" i="15"/>
  <c r="BK120" i="16"/>
  <c r="BK90" i="17"/>
  <c r="J182" i="18"/>
  <c r="BK105" i="19"/>
  <c r="J91" i="21"/>
  <c r="J114" i="23"/>
  <c r="BK297" i="24"/>
  <c r="J230" i="24"/>
  <c r="J257" i="24"/>
  <c r="BK108" i="26"/>
  <c r="J149" i="2"/>
  <c r="BK3172" i="3"/>
  <c r="J991" i="3"/>
  <c r="BK2048" i="3"/>
  <c r="J3232" i="3"/>
  <c r="J1428" i="3"/>
  <c r="J1880" i="3"/>
  <c r="BK1929" i="3"/>
  <c r="J2249" i="3"/>
  <c r="BK3157" i="3"/>
  <c r="BK213" i="4"/>
  <c r="BK234" i="4"/>
  <c r="BK117" i="5"/>
  <c r="J125" i="5"/>
  <c r="BK111" i="5"/>
  <c r="J274" i="6"/>
  <c r="J239" i="6"/>
  <c r="BK143" i="6"/>
  <c r="J149" i="7"/>
  <c r="J162" i="8"/>
  <c r="J287" i="8"/>
  <c r="BK272" i="8"/>
  <c r="J115" i="9"/>
  <c r="BK158" i="9"/>
  <c r="J233" i="9"/>
  <c r="J208" i="9"/>
  <c r="BK121" i="10"/>
  <c r="J105" i="10"/>
  <c r="BK413" i="12"/>
  <c r="BK607" i="12"/>
  <c r="BK645" i="12"/>
  <c r="J141" i="12"/>
  <c r="J543" i="14"/>
  <c r="J611" i="14"/>
  <c r="BK751" i="14"/>
  <c r="BK203" i="14"/>
  <c r="J151" i="16"/>
  <c r="BK172" i="17"/>
  <c r="J257" i="17"/>
  <c r="BK141" i="19"/>
  <c r="BK103" i="21"/>
  <c r="J144" i="22"/>
  <c r="J121" i="23"/>
  <c r="BK212" i="24"/>
  <c r="J145" i="26"/>
  <c r="BK174" i="27"/>
  <c r="J228" i="2"/>
  <c r="J218" i="2"/>
  <c r="J3072" i="3"/>
  <c r="J1460" i="3"/>
  <c r="BK112" i="14"/>
  <c r="BK180" i="14"/>
  <c r="J209" i="2"/>
  <c r="J2018" i="3"/>
  <c r="J3229" i="3"/>
  <c r="J2142" i="3"/>
  <c r="BK1727" i="3"/>
  <c r="J1829" i="3"/>
  <c r="BK1702" i="3"/>
  <c r="J1964" i="3"/>
  <c r="J892" i="3"/>
  <c r="J198" i="3"/>
  <c r="J1859" i="3"/>
  <c r="BK1027" i="3"/>
  <c r="J126" i="4"/>
  <c r="J251" i="5"/>
  <c r="BK226" i="5"/>
  <c r="J256" i="5"/>
  <c r="BK210" i="5"/>
  <c r="BK339" i="6"/>
  <c r="J217" i="6"/>
  <c r="J187" i="6"/>
  <c r="BK229" i="6"/>
  <c r="J146" i="7"/>
  <c r="J352" i="8"/>
  <c r="BK284" i="8"/>
  <c r="J246" i="8"/>
  <c r="BK170" i="9"/>
  <c r="BK154" i="9"/>
  <c r="J110" i="10"/>
  <c r="J725" i="12"/>
  <c r="J224" i="12"/>
  <c r="J651" i="12"/>
  <c r="BK106" i="13"/>
  <c r="BK306" i="14"/>
  <c r="J184" i="14"/>
  <c r="J124" i="16"/>
  <c r="BK270" i="17"/>
  <c r="BK97" i="19"/>
  <c r="BK97" i="22"/>
  <c r="J241" i="24"/>
  <c r="BK196" i="24"/>
  <c r="J144" i="26"/>
  <c r="BK198" i="27"/>
  <c r="J215" i="2"/>
  <c r="J432" i="3"/>
  <c r="J486" i="3"/>
  <c r="J2348" i="3"/>
  <c r="J937" i="3"/>
  <c r="J296" i="3"/>
  <c r="BK1880" i="3"/>
  <c r="J1015" i="3"/>
  <c r="BK1961" i="3"/>
  <c r="J2435" i="3"/>
  <c r="J2496" i="3"/>
  <c r="J201" i="4"/>
  <c r="J191" i="4"/>
  <c r="BK96" i="4"/>
  <c r="BK224" i="5"/>
  <c r="J120" i="5"/>
  <c r="BK342" i="6"/>
  <c r="J150" i="6"/>
  <c r="J312" i="6"/>
  <c r="BK324" i="6"/>
  <c r="J251" i="6"/>
  <c r="BK218" i="6"/>
  <c r="J115" i="7"/>
  <c r="J348" i="8"/>
  <c r="J138" i="8"/>
  <c r="J150" i="8"/>
  <c r="BK174" i="9"/>
  <c r="J140" i="9"/>
  <c r="J185" i="9"/>
  <c r="J155" i="10"/>
  <c r="BK157" i="10"/>
  <c r="J753" i="12"/>
  <c r="J321" i="12"/>
  <c r="BK660" i="12"/>
  <c r="BK278" i="12"/>
  <c r="J402" i="14"/>
  <c r="BK517" i="14"/>
  <c r="BK671" i="14"/>
  <c r="BK129" i="15"/>
  <c r="J108" i="16"/>
  <c r="J221" i="17"/>
  <c r="BK143" i="19"/>
  <c r="BK120" i="20"/>
  <c r="BK112" i="23"/>
  <c r="BK214" i="24"/>
  <c r="BK242" i="24"/>
  <c r="BK168" i="26"/>
  <c r="BK99" i="28"/>
  <c r="J113" i="2"/>
  <c r="BK117" i="2"/>
  <c r="J2454" i="3"/>
  <c r="BK2382" i="3"/>
  <c r="J1800" i="3"/>
  <c r="J1693" i="3"/>
  <c r="BK2367" i="3"/>
  <c r="BK168" i="3"/>
  <c r="J2371" i="3"/>
  <c r="J2541" i="3"/>
  <c r="J2886" i="3"/>
  <c r="BK1959" i="3"/>
  <c r="BK130" i="4"/>
  <c r="J134" i="5"/>
  <c r="J222" i="5"/>
  <c r="BK213" i="5"/>
  <c r="J100" i="5"/>
  <c r="J144" i="6"/>
  <c r="BK150" i="6"/>
  <c r="BK274" i="6"/>
  <c r="BK158" i="7"/>
  <c r="BK111" i="7"/>
  <c r="J208" i="8"/>
  <c r="J272" i="8"/>
  <c r="BK181" i="9"/>
  <c r="J220" i="9"/>
  <c r="J112" i="9"/>
  <c r="BK127" i="10"/>
  <c r="BK624" i="12"/>
  <c r="BK224" i="12"/>
  <c r="BK631" i="12"/>
  <c r="BK124" i="12"/>
  <c r="J609" i="14"/>
  <c r="J290" i="14"/>
  <c r="BK640" i="14"/>
  <c r="J162" i="14"/>
  <c r="J95" i="15"/>
  <c r="J317" i="17"/>
  <c r="J268" i="17"/>
  <c r="BK145" i="18"/>
  <c r="J176" i="18"/>
  <c r="BK129" i="18"/>
  <c r="J95" i="18"/>
  <c r="J172" i="18"/>
  <c r="BK145" i="19"/>
  <c r="J142" i="20"/>
  <c r="BK130" i="22"/>
  <c r="BK312" i="24"/>
  <c r="J94" i="24"/>
  <c r="BK180" i="27"/>
  <c r="J116" i="28"/>
  <c r="J119" i="2"/>
  <c r="BK2906" i="3"/>
  <c r="J2884" i="3"/>
  <c r="BK175" i="3"/>
  <c r="BK2411" i="3"/>
  <c r="J2585" i="3"/>
  <c r="J726" i="3"/>
  <c r="BK2826" i="3"/>
  <c r="J795" i="3"/>
  <c r="BK1459" i="3"/>
  <c r="J2401" i="3"/>
  <c r="BK167" i="4"/>
  <c r="BK160" i="4"/>
  <c r="J239" i="5"/>
  <c r="BK179" i="5"/>
  <c r="J309" i="6"/>
  <c r="BK245" i="6"/>
  <c r="J223" i="6"/>
  <c r="J140" i="6"/>
  <c r="J156" i="7"/>
  <c r="J147" i="7"/>
  <c r="BK324" i="8"/>
  <c r="BK296" i="8"/>
  <c r="J110" i="9"/>
  <c r="BK99" i="19"/>
  <c r="J103" i="21"/>
  <c r="BK117" i="23"/>
  <c r="J258" i="24"/>
  <c r="BK173" i="24"/>
  <c r="BK137" i="24"/>
  <c r="J124" i="26"/>
  <c r="BK145" i="26"/>
  <c r="J118" i="27"/>
  <c r="J109" i="10"/>
  <c r="J310" i="12"/>
  <c r="J334" i="12"/>
  <c r="BK218" i="12"/>
  <c r="J587" i="14"/>
  <c r="J230" i="14"/>
  <c r="J311" i="14"/>
  <c r="BK147" i="16"/>
  <c r="J303" i="17"/>
  <c r="BK168" i="17"/>
  <c r="J141" i="20"/>
  <c r="BK122" i="22"/>
  <c r="BK209" i="24"/>
  <c r="BK226" i="24"/>
  <c r="J1160" i="3"/>
  <c r="BK1985" i="3"/>
  <c r="BK2723" i="3"/>
  <c r="BK1767" i="3"/>
  <c r="BK2271" i="3"/>
  <c r="J2513" i="3"/>
  <c r="BK939" i="3"/>
  <c r="J2111" i="3"/>
  <c r="BK2927" i="3"/>
  <c r="BK1924" i="3"/>
  <c r="BK1884" i="3"/>
  <c r="BK2134" i="3"/>
  <c r="BK100" i="4"/>
  <c r="BK158" i="4"/>
  <c r="J151" i="5"/>
  <c r="BK246" i="5"/>
  <c r="J248" i="5"/>
  <c r="J333" i="6"/>
  <c r="BK287" i="6"/>
  <c r="J240" i="6"/>
  <c r="J126" i="6"/>
  <c r="J170" i="6"/>
  <c r="BK147" i="7"/>
  <c r="J128" i="8"/>
  <c r="BK196" i="8"/>
  <c r="BK144" i="8"/>
  <c r="J212" i="9"/>
  <c r="BK136" i="9"/>
  <c r="BK201" i="9"/>
  <c r="BK181" i="10"/>
  <c r="BK665" i="12"/>
  <c r="J581" i="12"/>
  <c r="BK98" i="13"/>
  <c r="BK252" i="14"/>
  <c r="BK520" i="14"/>
  <c r="BK138" i="16"/>
  <c r="BK223" i="17"/>
  <c r="BK139" i="20"/>
  <c r="J120" i="22"/>
  <c r="J306" i="24"/>
  <c r="J234" i="24"/>
  <c r="BK164" i="26"/>
  <c r="BK202" i="27"/>
  <c r="BK164" i="27"/>
  <c r="BK151" i="2"/>
  <c r="J269" i="3"/>
  <c r="J243" i="3"/>
  <c r="J1151" i="3"/>
  <c r="J1062" i="3"/>
  <c r="J928" i="3"/>
  <c r="BK1108" i="3"/>
  <c r="J1676" i="3"/>
  <c r="BK2574" i="3"/>
  <c r="J2482" i="3"/>
  <c r="BK667" i="3"/>
  <c r="BK232" i="4"/>
  <c r="J166" i="5"/>
  <c r="BK183" i="5"/>
  <c r="J157" i="5"/>
  <c r="J121" i="5"/>
  <c r="J276" i="6"/>
  <c r="J297" i="6"/>
  <c r="BK108" i="7"/>
  <c r="BK348" i="8"/>
  <c r="BK213" i="8"/>
  <c r="BK152" i="9"/>
  <c r="J241" i="12"/>
  <c r="BK222" i="12"/>
  <c r="J715" i="14"/>
  <c r="BK625" i="14"/>
  <c r="J625" i="14"/>
  <c r="J147" i="16"/>
  <c r="BK286" i="17"/>
  <c r="J282" i="17"/>
  <c r="J123" i="19"/>
  <c r="J104" i="20"/>
  <c r="BK104" i="22"/>
  <c r="J106" i="23"/>
  <c r="BK198" i="24"/>
  <c r="J97" i="25"/>
  <c r="J153" i="26"/>
  <c r="J244" i="2"/>
  <c r="BK3143" i="3"/>
  <c r="BK412" i="3"/>
  <c r="J1772" i="3"/>
  <c r="J2055" i="3"/>
  <c r="J528" i="3"/>
  <c r="J452" i="3"/>
  <c r="J1380" i="3"/>
  <c r="BK795" i="3"/>
  <c r="J1618" i="3"/>
  <c r="J234" i="4"/>
  <c r="J211" i="5"/>
  <c r="BK192" i="5"/>
  <c r="BK177" i="5"/>
  <c r="J343" i="6"/>
  <c r="BK304" i="6"/>
  <c r="BK222" i="6"/>
  <c r="J139" i="6"/>
  <c r="J128" i="7"/>
  <c r="J107" i="7"/>
  <c r="BK256" i="8"/>
  <c r="J172" i="8"/>
  <c r="BK123" i="9"/>
  <c r="J213" i="9"/>
  <c r="J141" i="9"/>
  <c r="J109" i="9"/>
  <c r="BK229" i="9"/>
  <c r="J145" i="9"/>
  <c r="BK109" i="10"/>
  <c r="J144" i="10"/>
  <c r="J273" i="12"/>
  <c r="J660" i="12"/>
  <c r="J617" i="12"/>
  <c r="J102" i="13"/>
  <c r="J338" i="14"/>
  <c r="BK126" i="14"/>
  <c r="J491" i="14"/>
  <c r="BK127" i="15"/>
  <c r="J344" i="17"/>
  <c r="J201" i="18"/>
  <c r="J121" i="19"/>
  <c r="J137" i="22"/>
  <c r="J88" i="23"/>
  <c r="J309" i="24"/>
  <c r="J196" i="24"/>
  <c r="BK205" i="27"/>
  <c r="BK215" i="2"/>
  <c r="J89" i="2"/>
  <c r="J2712" i="3"/>
  <c r="J2683" i="3"/>
  <c r="BK1695" i="3"/>
  <c r="BK165" i="3"/>
  <c r="BK1025" i="3"/>
  <c r="J1968" i="3"/>
  <c r="J2812" i="3"/>
  <c r="J1616" i="3"/>
  <c r="J710" i="3"/>
  <c r="J1343" i="3"/>
  <c r="BK2020" i="3"/>
  <c r="J2939" i="3"/>
  <c r="BK1107" i="3"/>
  <c r="J1861" i="3"/>
  <c r="BK112" i="4"/>
  <c r="J124" i="4"/>
  <c r="J179" i="4"/>
  <c r="BK244" i="5"/>
  <c r="BK178" i="5"/>
  <c r="J177" i="5"/>
  <c r="J124" i="5"/>
  <c r="J181" i="5"/>
  <c r="BK349" i="6"/>
  <c r="BK246" i="6"/>
  <c r="BK309" i="6"/>
  <c r="J163" i="6"/>
  <c r="J289" i="6"/>
  <c r="J211" i="6"/>
  <c r="J125" i="7"/>
  <c r="J113" i="7"/>
  <c r="J356" i="8"/>
  <c r="J122" i="8"/>
  <c r="J194" i="8"/>
  <c r="J217" i="9"/>
  <c r="J147" i="9"/>
  <c r="J180" i="10"/>
  <c r="J265" i="12"/>
  <c r="J109" i="12"/>
  <c r="J593" i="12"/>
  <c r="BK284" i="14"/>
  <c r="J190" i="14"/>
  <c r="J141" i="16"/>
  <c r="J279" i="17"/>
  <c r="J164" i="18"/>
  <c r="BK92" i="20"/>
  <c r="BK298" i="24"/>
  <c r="J179" i="24"/>
  <c r="J137" i="24"/>
  <c r="BK112" i="26"/>
  <c r="J168" i="27"/>
  <c r="J254" i="2"/>
  <c r="J163" i="2"/>
  <c r="J2535" i="3"/>
  <c r="BK2853" i="3"/>
  <c r="J1985" i="3"/>
  <c r="BK486" i="3"/>
  <c r="J2034" i="3"/>
  <c r="J587" i="3"/>
  <c r="BK2097" i="3"/>
  <c r="J2853" i="3"/>
  <c r="BK2654" i="3"/>
  <c r="BK1472" i="3"/>
  <c r="BK2397" i="3"/>
  <c r="J2410" i="3"/>
  <c r="J776" i="3"/>
  <c r="BK1603" i="3"/>
  <c r="BK2184" i="3"/>
  <c r="J2097" i="3"/>
  <c r="BK185" i="4"/>
  <c r="J148" i="4"/>
  <c r="J107" i="5"/>
  <c r="BK218" i="5"/>
  <c r="BK143" i="5"/>
  <c r="J169" i="5"/>
  <c r="J335" i="6"/>
  <c r="J185" i="6"/>
  <c r="BK281" i="6"/>
  <c r="BK146" i="6"/>
  <c r="BK214" i="6"/>
  <c r="BK163" i="7"/>
  <c r="J340" i="8"/>
  <c r="BK230" i="8"/>
  <c r="J135" i="9"/>
  <c r="BK216" i="9"/>
  <c r="J178" i="10"/>
  <c r="BK750" i="12"/>
  <c r="J564" i="12"/>
  <c r="BK614" i="12"/>
  <c r="J680" i="12"/>
  <c r="J595" i="14"/>
  <c r="BK116" i="14"/>
  <c r="BK444" i="14"/>
  <c r="BK674" i="14"/>
  <c r="BK130" i="15"/>
  <c r="J102" i="16"/>
  <c r="BK282" i="17"/>
  <c r="J110" i="18"/>
  <c r="J186" i="18"/>
  <c r="BK132" i="18"/>
  <c r="BK197" i="18"/>
  <c r="BK98" i="20"/>
  <c r="BK120" i="22"/>
  <c r="BK313" i="24"/>
  <c r="J187" i="24"/>
  <c r="BK95" i="25"/>
  <c r="BK143" i="26"/>
  <c r="BK130" i="27"/>
  <c r="J111" i="10"/>
  <c r="J92" i="11"/>
  <c r="BK438" i="12"/>
  <c r="J647" i="12"/>
  <c r="BK327" i="12"/>
  <c r="BK590" i="14"/>
  <c r="J429" i="14"/>
  <c r="BK122" i="15"/>
  <c r="J104" i="16"/>
  <c r="BK162" i="17"/>
  <c r="J94" i="17"/>
  <c r="J156" i="19"/>
  <c r="J94" i="22"/>
  <c r="J146" i="23"/>
  <c r="BK285" i="24"/>
  <c r="J177" i="24"/>
  <c r="J152" i="26"/>
  <c r="J100" i="26"/>
  <c r="BK105" i="27"/>
  <c r="J106" i="10"/>
  <c r="J432" i="12"/>
  <c r="J172" i="12"/>
  <c r="BK543" i="12"/>
  <c r="J97" i="13"/>
  <c r="J321" i="14"/>
  <c r="J398" i="14"/>
  <c r="J550" i="14"/>
  <c r="J186" i="2"/>
  <c r="J1064" i="3"/>
  <c r="BK2609" i="3"/>
  <c r="BK751" i="3"/>
  <c r="BK2028" i="3"/>
  <c r="BK2420" i="3"/>
  <c r="BK452" i="3"/>
  <c r="J1731" i="3"/>
  <c r="BK1974" i="3"/>
  <c r="BK2954" i="3"/>
  <c r="BK1625" i="3"/>
  <c r="BK2884" i="3"/>
  <c r="J1406" i="3"/>
  <c r="BK2698" i="3"/>
  <c r="J2490" i="3"/>
  <c r="J236" i="3"/>
  <c r="J160" i="4"/>
  <c r="BK225" i="5"/>
  <c r="J112" i="5"/>
  <c r="BK148" i="5"/>
  <c r="BK121" i="5"/>
  <c r="J344" i="6"/>
  <c r="BK305" i="6"/>
  <c r="BK223" i="6"/>
  <c r="BK241" i="6"/>
  <c r="J261" i="6"/>
  <c r="BK180" i="6"/>
  <c r="J112" i="7"/>
  <c r="J372" i="8"/>
  <c r="J226" i="8"/>
  <c r="BK118" i="8"/>
  <c r="J124" i="8"/>
  <c r="BK191" i="9"/>
  <c r="BK233" i="9"/>
  <c r="J170" i="9"/>
  <c r="J128" i="10"/>
  <c r="J741" i="12"/>
  <c r="J317" i="12"/>
  <c r="BK681" i="12"/>
  <c r="J166" i="12"/>
  <c r="BK346" i="12"/>
  <c r="BK384" i="14"/>
  <c r="J674" i="14"/>
  <c r="J616" i="14"/>
  <c r="BK532" i="14"/>
  <c r="BK102" i="16"/>
  <c r="BK152" i="19"/>
  <c r="J118" i="20"/>
  <c r="BK113" i="22"/>
  <c r="BK130" i="23"/>
  <c r="J200" i="24"/>
  <c r="J273" i="24"/>
  <c r="BK172" i="26"/>
  <c r="J150" i="26"/>
  <c r="BK124" i="26"/>
  <c r="BK114" i="27"/>
  <c r="BK1749" i="3"/>
  <c r="J2411" i="3"/>
  <c r="J1234" i="3"/>
  <c r="BK1681" i="3"/>
  <c r="J2937" i="3"/>
  <c r="J2069" i="3"/>
  <c r="J3120" i="3"/>
  <c r="J1807" i="3"/>
  <c r="BK1458" i="3"/>
  <c r="J114" i="4"/>
  <c r="J223" i="4"/>
  <c r="BK219" i="4"/>
  <c r="J231" i="5"/>
  <c r="BK140" i="5"/>
  <c r="J188" i="5"/>
  <c r="J105" i="5"/>
  <c r="BK308" i="6"/>
  <c r="J287" i="6"/>
  <c r="J164" i="6"/>
  <c r="J273" i="6"/>
  <c r="BK164" i="6"/>
  <c r="J196" i="6"/>
  <c r="J229" i="6"/>
  <c r="BK153" i="7"/>
  <c r="BK102" i="7"/>
  <c r="J370" i="8"/>
  <c r="BK328" i="8"/>
  <c r="BK226" i="8"/>
  <c r="J164" i="8"/>
  <c r="J209" i="9"/>
  <c r="J234" i="9"/>
  <c r="J211" i="9"/>
  <c r="BK130" i="9"/>
  <c r="J89" i="21"/>
  <c r="BK141" i="22"/>
  <c r="J117" i="23"/>
  <c r="J259" i="24"/>
  <c r="BK91" i="25"/>
  <c r="J177" i="26"/>
  <c r="BK151" i="27"/>
  <c r="BK222" i="2"/>
  <c r="J154" i="2"/>
  <c r="BK157" i="2"/>
  <c r="J2678" i="3"/>
  <c r="J226" i="3"/>
  <c r="BK2039" i="3"/>
  <c r="J3025" i="3"/>
  <c r="BK1406" i="3"/>
  <c r="BK1730" i="3"/>
  <c r="BK2649" i="3"/>
  <c r="BK1620" i="3"/>
  <c r="J1878" i="3"/>
  <c r="J2850" i="3"/>
  <c r="J1162" i="3"/>
  <c r="J2194" i="3"/>
  <c r="J3222" i="3"/>
  <c r="BK2480" i="3"/>
  <c r="J150" i="4"/>
  <c r="J132" i="4"/>
  <c r="J106" i="5"/>
  <c r="BK94" i="5"/>
  <c r="BK139" i="5"/>
  <c r="BK198" i="5"/>
  <c r="BK344" i="6"/>
  <c r="J216" i="6"/>
  <c r="BK242" i="6"/>
  <c r="J326" i="6"/>
  <c r="BK225" i="6"/>
  <c r="J127" i="7"/>
  <c r="J354" i="8"/>
  <c r="J274" i="8"/>
  <c r="BK140" i="8"/>
  <c r="J234" i="8"/>
  <c r="BK144" i="9"/>
  <c r="BK111" i="9"/>
  <c r="BK150" i="9"/>
  <c r="BK162" i="10"/>
  <c r="BK110" i="10"/>
  <c r="J397" i="12"/>
  <c r="BK420" i="12"/>
  <c r="J411" i="12"/>
  <c r="BK297" i="12"/>
  <c r="BK440" i="12"/>
  <c r="J272" i="14"/>
  <c r="BK685" i="14"/>
  <c r="J634" i="14"/>
  <c r="BK120" i="15"/>
  <c r="J145" i="16"/>
  <c r="J120" i="16"/>
  <c r="J166" i="17"/>
  <c r="BK144" i="17"/>
  <c r="J118" i="18"/>
  <c r="BK137" i="18"/>
  <c r="J178" i="18"/>
  <c r="BK88" i="18"/>
  <c r="BK174" i="18"/>
  <c r="BK87" i="19"/>
  <c r="BK94" i="22"/>
  <c r="BK303" i="24"/>
  <c r="J149" i="26"/>
  <c r="J158" i="26"/>
  <c r="J120" i="27"/>
  <c r="BK244" i="2"/>
  <c r="BK3168" i="3"/>
  <c r="BK2463" i="3"/>
  <c r="BK2179" i="3"/>
  <c r="BK233" i="3"/>
  <c r="J1929" i="3"/>
  <c r="J1142" i="3"/>
  <c r="BK2109" i="3"/>
  <c r="J1107" i="3"/>
  <c r="J1783" i="3"/>
  <c r="J3125" i="3"/>
  <c r="BK3070" i="3"/>
  <c r="BK2347" i="3"/>
  <c r="J140" i="4"/>
  <c r="BK251" i="5"/>
  <c r="J205" i="5"/>
  <c r="BK231" i="6"/>
  <c r="J137" i="6"/>
  <c r="BK133" i="6"/>
  <c r="J143" i="6"/>
  <c r="J111" i="7"/>
  <c r="BK134" i="7"/>
  <c r="BK224" i="8"/>
  <c r="J196" i="8"/>
  <c r="BK170" i="8"/>
  <c r="BK213" i="9"/>
  <c r="BK135" i="9"/>
  <c r="J171" i="10"/>
  <c r="BK522" i="12"/>
  <c r="BK191" i="12"/>
  <c r="J438" i="12"/>
  <c r="BK238" i="14"/>
  <c r="BK554" i="14"/>
  <c r="J114" i="15"/>
  <c r="BK105" i="16"/>
  <c r="J231" i="17"/>
  <c r="BK123" i="18"/>
  <c r="J103" i="19"/>
  <c r="BK84" i="21"/>
  <c r="BK143" i="22"/>
  <c r="J110" i="23"/>
  <c r="J245" i="24"/>
  <c r="J212" i="24"/>
  <c r="J143" i="24"/>
  <c r="BK113" i="26"/>
  <c r="BK98" i="27"/>
  <c r="J120" i="28"/>
  <c r="BK455" i="12"/>
  <c r="J185" i="12"/>
  <c r="J691" i="12"/>
  <c r="BK450" i="12"/>
  <c r="BK104" i="13"/>
  <c r="BK472" i="14"/>
  <c r="J579" i="14"/>
  <c r="BK101" i="15"/>
  <c r="BK131" i="16"/>
  <c r="J131" i="17"/>
  <c r="J193" i="18"/>
  <c r="J138" i="20"/>
  <c r="BK106" i="23"/>
  <c r="J261" i="24"/>
  <c r="BK138" i="24"/>
  <c r="J143" i="27"/>
  <c r="J231" i="2"/>
  <c r="BK139" i="2"/>
  <c r="BK3218" i="3"/>
  <c r="BK2535" i="3"/>
  <c r="BK1435" i="3"/>
  <c r="BK369" i="3"/>
  <c r="J799" i="3"/>
  <c r="J1974" i="3"/>
  <c r="BK596" i="3"/>
  <c r="J1660" i="3"/>
  <c r="J2079" i="3"/>
  <c r="BK799" i="3"/>
  <c r="BK177" i="4"/>
  <c r="J175" i="4"/>
  <c r="J230" i="5"/>
  <c r="J158" i="5"/>
  <c r="J182" i="5"/>
  <c r="J219" i="5"/>
  <c r="BK273" i="6"/>
  <c r="J244" i="6"/>
  <c r="J265" i="6"/>
  <c r="J224" i="6"/>
  <c r="BK258" i="6"/>
  <c r="BK129" i="6"/>
  <c r="J321" i="8"/>
  <c r="BK176" i="8"/>
  <c r="BK132" i="8"/>
  <c r="BK220" i="9"/>
  <c r="BK187" i="9"/>
  <c r="BK141" i="10"/>
  <c r="BK105" i="10"/>
  <c r="BK474" i="12"/>
  <c r="J183" i="12"/>
  <c r="J506" i="14"/>
  <c r="J216" i="14"/>
  <c r="BK290" i="17"/>
  <c r="BK111" i="19"/>
  <c r="BK112" i="20"/>
  <c r="BK145" i="23"/>
  <c r="BK254" i="24"/>
  <c r="J107" i="24"/>
  <c r="BK134" i="26"/>
  <c r="BK192" i="26"/>
  <c r="BK91" i="28"/>
  <c r="J104" i="2"/>
  <c r="J3157" i="3"/>
  <c r="J2201" i="3"/>
  <c r="J2492" i="3"/>
  <c r="BK1191" i="3"/>
  <c r="BK1600" i="3"/>
  <c r="BK1160" i="3"/>
  <c r="J1976" i="3"/>
  <c r="BK2392" i="3"/>
  <c r="J1987" i="3"/>
  <c r="BK124" i="4"/>
  <c r="J146" i="4"/>
  <c r="J224" i="5"/>
  <c r="BK227" i="5"/>
  <c r="J253" i="5"/>
  <c r="BK301" i="6"/>
  <c r="J153" i="6"/>
  <c r="BK162" i="6"/>
  <c r="BK224" i="6"/>
  <c r="BK372" i="8"/>
  <c r="J282" i="8"/>
  <c r="BK182" i="8"/>
  <c r="BK155" i="9"/>
  <c r="J121" i="10"/>
  <c r="J319" i="12"/>
  <c r="J591" i="12"/>
  <c r="BK360" i="14"/>
  <c r="J644" i="14"/>
  <c r="J504" i="14"/>
  <c r="J110" i="15"/>
  <c r="BK139" i="16"/>
  <c r="J299" i="17"/>
  <c r="BK154" i="18"/>
  <c r="BK135" i="20"/>
  <c r="BK91" i="22"/>
  <c r="J112" i="23"/>
  <c r="BK283" i="24"/>
  <c r="J146" i="24"/>
  <c r="J211" i="24"/>
  <c r="J175" i="26"/>
  <c r="BK2958" i="3"/>
  <c r="BK2613" i="3"/>
  <c r="BK1050" i="3"/>
  <c r="J1585" i="3"/>
  <c r="J2910" i="3"/>
  <c r="J948" i="3"/>
  <c r="BK1842" i="3"/>
  <c r="J215" i="5"/>
  <c r="J192" i="5"/>
  <c r="BK136" i="5"/>
  <c r="BK256" i="5"/>
  <c r="BK234" i="6"/>
  <c r="J236" i="6"/>
  <c r="J271" i="6"/>
  <c r="J257" i="6"/>
  <c r="J116" i="7"/>
  <c r="J126" i="7"/>
  <c r="J268" i="8"/>
  <c r="BK130" i="8"/>
  <c r="J113" i="9"/>
  <c r="BK132" i="9"/>
  <c r="J163" i="9"/>
  <c r="BK124" i="9"/>
  <c r="BK230" i="9"/>
  <c r="BK125" i="9"/>
  <c r="BK107" i="10"/>
  <c r="J173" i="10"/>
  <c r="BK700" i="12"/>
  <c r="BK654" i="12"/>
  <c r="J406" i="12"/>
  <c r="BK319" i="12"/>
  <c r="BK95" i="13"/>
  <c r="BK184" i="14"/>
  <c r="J765" i="14"/>
  <c r="J495" i="14"/>
  <c r="BK115" i="15"/>
  <c r="J242" i="24"/>
  <c r="J173" i="26"/>
  <c r="BK153" i="26"/>
  <c r="BK248" i="2"/>
  <c r="J172" i="2"/>
  <c r="BK2605" i="3"/>
  <c r="BK1234" i="3"/>
  <c r="J1717" i="3"/>
  <c r="BK2206" i="3"/>
  <c r="J1686" i="3"/>
  <c r="J2267" i="3"/>
  <c r="J460" i="3"/>
  <c r="J1575" i="3"/>
  <c r="J2420" i="3"/>
  <c r="J1639" i="3"/>
  <c r="J2512" i="3"/>
  <c r="BK2486" i="3"/>
  <c r="BK2554" i="3"/>
  <c r="J1452" i="3"/>
  <c r="J173" i="4"/>
  <c r="J219" i="4"/>
  <c r="BK230" i="4"/>
  <c r="J160" i="5"/>
  <c r="BK133" i="5"/>
  <c r="J212" i="5"/>
  <c r="J150" i="5"/>
  <c r="J218" i="5"/>
  <c r="J345" i="6"/>
  <c r="J221" i="6"/>
  <c r="BK276" i="6"/>
  <c r="J188" i="6"/>
  <c r="BK313" i="6"/>
  <c r="J151" i="7"/>
  <c r="J132" i="7"/>
  <c r="J374" i="8"/>
  <c r="J326" i="8"/>
  <c r="BK214" i="8"/>
  <c r="J152" i="8"/>
  <c r="BK190" i="8"/>
  <c r="J132" i="9"/>
  <c r="BK208" i="9"/>
  <c r="J114" i="10"/>
  <c r="J102" i="11"/>
  <c r="BK256" i="12"/>
  <c r="J409" i="12"/>
  <c r="BK481" i="12"/>
  <c r="J444" i="14"/>
  <c r="J108" i="15"/>
  <c r="BK344" i="17"/>
  <c r="J262" i="17"/>
  <c r="BK162" i="18"/>
  <c r="J105" i="19"/>
  <c r="J120" i="20"/>
  <c r="J98" i="23"/>
  <c r="J243" i="24"/>
  <c r="BK255" i="24"/>
  <c r="J168" i="26"/>
  <c r="J205" i="27"/>
  <c r="BK161" i="27"/>
  <c r="BK204" i="2"/>
  <c r="BK141" i="2"/>
  <c r="J2444" i="3"/>
  <c r="BK511" i="3"/>
  <c r="J2366" i="3"/>
  <c r="J1648" i="3"/>
  <c r="BK2330" i="3"/>
  <c r="J1417" i="3"/>
  <c r="BK2247" i="3"/>
  <c r="BK442" i="3"/>
  <c r="BK464" i="3"/>
  <c r="BK2427" i="3"/>
  <c r="J2662" i="3"/>
  <c r="J797" i="3"/>
  <c r="BK1350" i="3"/>
  <c r="J1842" i="3"/>
  <c r="J1956" i="3"/>
  <c r="J1396" i="3"/>
  <c r="BK191" i="4"/>
  <c r="J206" i="5"/>
  <c r="J244" i="5"/>
  <c r="J136" i="5"/>
  <c r="BK135" i="5"/>
  <c r="BK120" i="5"/>
  <c r="J286" i="6"/>
  <c r="J190" i="6"/>
  <c r="J245" i="6"/>
  <c r="BK154" i="6"/>
  <c r="J145" i="7"/>
  <c r="BK364" i="8"/>
  <c r="J202" i="8"/>
  <c r="J156" i="8"/>
  <c r="J134" i="9"/>
  <c r="J176" i="9"/>
  <c r="J129" i="10"/>
  <c r="J113" i="10"/>
  <c r="J446" i="12"/>
  <c r="J218" i="12"/>
  <c r="BK415" i="12"/>
  <c r="BK513" i="14"/>
  <c r="J268" i="14"/>
  <c r="J746" i="14"/>
  <c r="J270" i="14"/>
  <c r="J129" i="16"/>
  <c r="J332" i="17"/>
  <c r="J247" i="17"/>
  <c r="J148" i="18"/>
  <c r="BK120" i="18"/>
  <c r="J191" i="18"/>
  <c r="J109" i="19"/>
  <c r="J115" i="22"/>
  <c r="BK150" i="23"/>
  <c r="J263" i="24"/>
  <c r="J115" i="24"/>
  <c r="BK186" i="26"/>
  <c r="J188" i="27"/>
  <c r="J122" i="28"/>
  <c r="BK739" i="12"/>
  <c r="BK370" i="12"/>
  <c r="J464" i="12"/>
  <c r="J536" i="12"/>
  <c r="J105" i="13"/>
  <c r="J772" i="14"/>
  <c r="BK765" i="14"/>
  <c r="J137" i="16"/>
  <c r="J187" i="17"/>
  <c r="J271" i="17"/>
  <c r="BK132" i="19"/>
  <c r="BK91" i="21"/>
  <c r="J113" i="22"/>
  <c r="J297" i="24"/>
  <c r="J147" i="24"/>
  <c r="BK127" i="24"/>
  <c r="BK196" i="26"/>
  <c r="J198" i="27"/>
  <c r="J164" i="10"/>
  <c r="BK361" i="12"/>
  <c r="J169" i="12"/>
  <c r="J638" i="12"/>
  <c r="BK94" i="13"/>
  <c r="BK178" i="14"/>
  <c r="J406" i="14"/>
  <c r="BK158" i="14"/>
  <c r="J590" i="14"/>
  <c r="BK228" i="2"/>
  <c r="J2424" i="3"/>
  <c r="J2238" i="3"/>
  <c r="J1966" i="3"/>
  <c r="J939" i="3"/>
  <c r="J2374" i="3"/>
  <c r="BK2512" i="3"/>
  <c r="BK2533" i="3"/>
  <c r="J773" i="3"/>
  <c r="J2258" i="3"/>
  <c r="J189" i="4"/>
  <c r="BK223" i="4"/>
  <c r="BK211" i="5"/>
  <c r="J159" i="5"/>
  <c r="J200" i="6"/>
  <c r="J283" i="6"/>
  <c r="J151" i="6"/>
  <c r="J184" i="6"/>
  <c r="BK162" i="7"/>
  <c r="BK152" i="8"/>
  <c r="J177" i="9"/>
  <c r="BK189" i="9"/>
  <c r="J157" i="10"/>
  <c r="BK469" i="12"/>
  <c r="J503" i="12"/>
  <c r="J252" i="12"/>
  <c r="J306" i="14"/>
  <c r="BK108" i="14"/>
  <c r="BK511" i="14"/>
  <c r="J111" i="16"/>
  <c r="J152" i="19"/>
  <c r="BK107" i="20"/>
  <c r="BK125" i="23"/>
  <c r="J303" i="24"/>
  <c r="J260" i="24"/>
  <c r="J272" i="24"/>
  <c r="J135" i="26"/>
  <c r="J196" i="26"/>
  <c r="J114" i="27"/>
  <c r="BK166" i="2"/>
  <c r="J3078" i="3"/>
  <c r="BK2482" i="3"/>
  <c r="BK2633" i="3"/>
  <c r="J1819" i="3"/>
  <c r="J168" i="3"/>
  <c r="BK1616" i="3"/>
  <c r="BK2689" i="3"/>
  <c r="J1053" i="3"/>
  <c r="J1536" i="3"/>
  <c r="BK2712" i="3"/>
  <c r="BK991" i="3"/>
  <c r="BK2189" i="3"/>
  <c r="J144" i="3"/>
  <c r="BK432" i="3"/>
  <c r="J2367" i="3"/>
  <c r="BK2674" i="3"/>
  <c r="J2331" i="3"/>
  <c r="BK207" i="4"/>
  <c r="J238" i="4"/>
  <c r="BK189" i="4"/>
  <c r="BK107" i="5"/>
  <c r="J206" i="6"/>
  <c r="J298" i="6"/>
  <c r="BK251" i="6"/>
  <c r="BK291" i="6"/>
  <c r="BK159" i="6"/>
  <c r="J159" i="6"/>
  <c r="BK142" i="7"/>
  <c r="J366" i="8"/>
  <c r="J166" i="8"/>
  <c r="BK248" i="8"/>
  <c r="BK222" i="9"/>
  <c r="J127" i="9"/>
  <c r="J123" i="9"/>
  <c r="BK204" i="9"/>
  <c r="BK104" i="10"/>
  <c r="J291" i="12"/>
  <c r="J426" i="12"/>
  <c r="J601" i="12"/>
  <c r="BK717" i="14"/>
  <c r="BK659" i="14"/>
  <c r="BK410" i="14"/>
  <c r="J136" i="16"/>
  <c r="BK247" i="17"/>
  <c r="J234" i="17"/>
  <c r="BK128" i="19"/>
  <c r="BK127" i="20"/>
  <c r="BK152" i="23"/>
  <c r="J268" i="24"/>
  <c r="BK199" i="24"/>
  <c r="BK195" i="26"/>
  <c r="BK156" i="27"/>
  <c r="BK89" i="2"/>
  <c r="BK3125" i="3"/>
  <c r="BK1062" i="3"/>
  <c r="BK2322" i="3"/>
  <c r="BK2541" i="3"/>
  <c r="J2917" i="3"/>
  <c r="J2773" i="3"/>
  <c r="J766" i="3"/>
  <c r="BK906" i="3"/>
  <c r="J1448" i="3"/>
  <c r="BK1380" i="3"/>
  <c r="BK1992" i="3"/>
  <c r="BK136" i="4"/>
  <c r="BK188" i="5"/>
  <c r="BK137" i="5"/>
  <c r="J257" i="5"/>
  <c r="BK168" i="5"/>
  <c r="J168" i="6"/>
  <c r="J231" i="6"/>
  <c r="BK170" i="6"/>
  <c r="BK189" i="6"/>
  <c r="BK101" i="7"/>
  <c r="J332" i="8"/>
  <c r="J248" i="8"/>
  <c r="J191" i="9"/>
  <c r="J210" i="9"/>
  <c r="BK169" i="10"/>
  <c r="BK236" i="12"/>
  <c r="J543" i="12"/>
  <c r="BK155" i="12"/>
  <c r="BK462" i="14"/>
  <c r="J751" i="14"/>
  <c r="J182" i="14"/>
  <c r="J499" i="14"/>
  <c r="BK130" i="16"/>
  <c r="J236" i="17"/>
  <c r="BK158" i="18"/>
  <c r="J121" i="18"/>
  <c r="J112" i="18"/>
  <c r="BK95" i="18"/>
  <c r="BK160" i="18"/>
  <c r="BK136" i="18"/>
  <c r="BK123" i="19"/>
  <c r="BK148" i="22"/>
  <c r="J111" i="23"/>
  <c r="BK268" i="24"/>
  <c r="J160" i="26"/>
  <c r="J174" i="27"/>
  <c r="BK189" i="2"/>
  <c r="BK169" i="2"/>
  <c r="J1407" i="3"/>
  <c r="J2020" i="3"/>
  <c r="BK2071" i="3"/>
  <c r="BK1639" i="3"/>
  <c r="J1622" i="3"/>
  <c r="BK892" i="3"/>
  <c r="J1465" i="3"/>
  <c r="BK1964" i="3"/>
  <c r="J2463" i="3"/>
  <c r="J2071" i="3"/>
  <c r="BK92" i="4"/>
  <c r="J168" i="5"/>
  <c r="J95" i="5"/>
  <c r="J104" i="5"/>
  <c r="BK320" i="6"/>
  <c r="BK275" i="6"/>
  <c r="J318" i="6"/>
  <c r="BK282" i="8"/>
  <c r="J136" i="8"/>
  <c r="BK120" i="9"/>
  <c r="J219" i="9"/>
  <c r="BK156" i="10"/>
  <c r="J731" i="12"/>
  <c r="J214" i="12"/>
  <c r="BK514" i="12"/>
  <c r="BK183" i="12"/>
  <c r="J671" i="14"/>
  <c r="BK753" i="14"/>
  <c r="BK398" i="14"/>
  <c r="BK116" i="16"/>
  <c r="BK98" i="17"/>
  <c r="BK273" i="17"/>
  <c r="J128" i="19"/>
  <c r="J89" i="22"/>
  <c r="BK142" i="23"/>
  <c r="BK187" i="24"/>
  <c r="BK243" i="24"/>
  <c r="BK137" i="26"/>
  <c r="BK175" i="26"/>
  <c r="J176" i="27"/>
  <c r="BK170" i="27"/>
  <c r="BK104" i="11"/>
  <c r="J641" i="12"/>
  <c r="J462" i="12"/>
  <c r="BK443" i="12"/>
  <c r="J370" i="14"/>
  <c r="BK775" i="14"/>
  <c r="J252" i="14"/>
  <c r="J128" i="16"/>
  <c r="J136" i="17"/>
  <c r="BK164" i="18"/>
  <c r="J146" i="20"/>
  <c r="J296" i="24"/>
  <c r="J199" i="24"/>
  <c r="J186" i="26"/>
  <c r="J147" i="27"/>
  <c r="J212" i="2"/>
  <c r="BK258" i="2"/>
  <c r="BK2077" i="3"/>
  <c r="J412" i="3"/>
  <c r="BK1070" i="3"/>
  <c r="J2906" i="3"/>
  <c r="J1108" i="3"/>
  <c r="J1725" i="3"/>
  <c r="J2806" i="3"/>
  <c r="J689" i="3"/>
  <c r="J498" i="3"/>
  <c r="BK1407" i="3"/>
  <c r="J1961" i="3"/>
  <c r="J171" i="4"/>
  <c r="BK215" i="4"/>
  <c r="J164" i="5"/>
  <c r="BK182" i="5"/>
  <c r="J108" i="5"/>
  <c r="BK129" i="5"/>
  <c r="BK316" i="6"/>
  <c r="J148" i="6"/>
  <c r="J154" i="6"/>
  <c r="BK172" i="6"/>
  <c r="BK183" i="6"/>
  <c r="J131" i="7"/>
  <c r="J289" i="8"/>
  <c r="BK302" i="8"/>
  <c r="J230" i="8"/>
  <c r="BK147" i="9"/>
  <c r="J221" i="9"/>
  <c r="BK219" i="9"/>
  <c r="J116" i="10"/>
  <c r="BK111" i="10"/>
  <c r="J510" i="12"/>
  <c r="BK112" i="13"/>
  <c r="BK278" i="14"/>
  <c r="BK683" i="14"/>
  <c r="J99" i="15"/>
  <c r="BK342" i="17"/>
  <c r="BK121" i="19"/>
  <c r="BK95" i="21"/>
  <c r="BK131" i="23"/>
  <c r="J248" i="24"/>
  <c r="BK245" i="24"/>
  <c r="BK167" i="26"/>
  <c r="BK108" i="27"/>
  <c r="BK199" i="2"/>
  <c r="J1728" i="3"/>
  <c r="BK2275" i="3"/>
  <c r="J520" i="3"/>
  <c r="J2621" i="3"/>
  <c r="J2218" i="3"/>
  <c r="J492" i="3"/>
  <c r="J2526" i="3"/>
  <c r="J1050" i="3"/>
  <c r="BK1976" i="3"/>
  <c r="BK230" i="6"/>
  <c r="J254" i="6"/>
  <c r="BK317" i="6"/>
  <c r="J101" i="7"/>
  <c r="J140" i="8"/>
  <c r="J168" i="8"/>
  <c r="J229" i="9"/>
  <c r="BK706" i="12"/>
  <c r="J599" i="12"/>
  <c r="BK116" i="13"/>
  <c r="J264" i="14"/>
  <c r="J173" i="14"/>
  <c r="J101" i="15"/>
  <c r="BK236" i="17"/>
  <c r="BK201" i="18"/>
  <c r="J135" i="20"/>
  <c r="J122" i="22"/>
  <c r="BK121" i="23"/>
  <c r="J96" i="24"/>
  <c r="BK239" i="24"/>
  <c r="J191" i="26"/>
  <c r="J111" i="2"/>
  <c r="J166" i="2"/>
  <c r="J1357" i="3"/>
  <c r="BK1618" i="3"/>
  <c r="BK1900" i="3"/>
  <c r="BK2868" i="3"/>
  <c r="BK2114" i="3"/>
  <c r="BK2601" i="3"/>
  <c r="BK156" i="4"/>
  <c r="J225" i="4"/>
  <c r="J249" i="5"/>
  <c r="BK233" i="5"/>
  <c r="BK257" i="5"/>
  <c r="BK347" i="6"/>
  <c r="BK131" i="6"/>
  <c r="BK161" i="6"/>
  <c r="J145" i="6"/>
  <c r="BK207" i="6"/>
  <c r="BK112" i="7"/>
  <c r="BK342" i="8"/>
  <c r="J176" i="8"/>
  <c r="BK166" i="8"/>
  <c r="BK168" i="8"/>
  <c r="J230" i="9"/>
  <c r="BK137" i="9"/>
  <c r="J237" i="9"/>
  <c r="BK215" i="9"/>
  <c r="J169" i="10"/>
  <c r="J161" i="10"/>
  <c r="BK737" i="12"/>
  <c r="BK310" i="12"/>
  <c r="J500" i="12"/>
  <c r="J645" i="12"/>
  <c r="BK102" i="13"/>
  <c r="BK173" i="14"/>
  <c r="BK296" i="14"/>
  <c r="BK323" i="14"/>
  <c r="J118" i="15"/>
  <c r="J130" i="16"/>
  <c r="BK281" i="17"/>
  <c r="BK277" i="17"/>
  <c r="J101" i="19"/>
  <c r="BK138" i="20"/>
  <c r="J109" i="22"/>
  <c r="J256" i="24"/>
  <c r="J185" i="26"/>
  <c r="BK178" i="27"/>
  <c r="J184" i="2"/>
  <c r="BK104" i="2"/>
  <c r="AS66" i="1"/>
  <c r="BK2064" i="3"/>
  <c r="BK2490" i="3"/>
  <c r="BK1452" i="3"/>
  <c r="J974" i="3"/>
  <c r="BK2277" i="3"/>
  <c r="BK269" i="3"/>
  <c r="BK1857" i="3"/>
  <c r="J1421" i="3"/>
  <c r="BK2597" i="3"/>
  <c r="J2299" i="3"/>
  <c r="BK278" i="6"/>
  <c r="J127" i="6"/>
  <c r="BK212" i="6"/>
  <c r="J108" i="7"/>
  <c r="J163" i="7"/>
  <c r="J369" i="8"/>
  <c r="BK316" i="8"/>
  <c r="J306" i="8"/>
  <c r="BK254" i="8"/>
  <c r="J142" i="8"/>
  <c r="BK159" i="9"/>
  <c r="BK210" i="9"/>
  <c r="J150" i="10"/>
  <c r="BK725" i="12"/>
  <c r="BK446" i="12"/>
  <c r="BK518" i="12"/>
  <c r="J573" i="12"/>
  <c r="BK491" i="14"/>
  <c r="BK487" i="14"/>
  <c r="J100" i="15"/>
  <c r="J119" i="16"/>
  <c r="J162" i="17"/>
  <c r="J112" i="17"/>
  <c r="BK93" i="24"/>
  <c r="J254" i="24"/>
  <c r="J142" i="26"/>
  <c r="J143" i="26"/>
  <c r="J105" i="27"/>
  <c r="J92" i="28"/>
  <c r="J94" i="2"/>
  <c r="BK1423" i="3"/>
  <c r="J3218" i="3"/>
  <c r="BK2069" i="3"/>
  <c r="BK1465" i="3"/>
  <c r="J193" i="3"/>
  <c r="J1669" i="3"/>
  <c r="J2733" i="3"/>
  <c r="BK1064" i="3"/>
  <c r="J1580" i="3"/>
  <c r="J2748" i="3"/>
  <c r="J2309" i="3"/>
  <c r="BK972" i="3"/>
  <c r="J555" i="3"/>
  <c r="J1753" i="3"/>
  <c r="BK2542" i="3"/>
  <c r="BK2706" i="3"/>
  <c r="J309" i="3"/>
  <c r="J338" i="3"/>
  <c r="BK154" i="4"/>
  <c r="BK94" i="4"/>
  <c r="BK190" i="5"/>
  <c r="J114" i="5"/>
  <c r="J115" i="5"/>
  <c r="BK173" i="5"/>
  <c r="BK260" i="6"/>
  <c r="J232" i="6"/>
  <c r="J186" i="6"/>
  <c r="J316" i="6"/>
  <c r="J161" i="6"/>
  <c r="BK369" i="8"/>
  <c r="J243" i="8"/>
  <c r="BK306" i="8"/>
  <c r="J244" i="8"/>
  <c r="J181" i="9"/>
  <c r="J121" i="9"/>
  <c r="BK106" i="10"/>
  <c r="BK148" i="10"/>
  <c r="BK658" i="12"/>
  <c r="BK141" i="12"/>
  <c r="BK575" i="12"/>
  <c r="BK137" i="19"/>
  <c r="J87" i="19"/>
  <c r="BK87" i="21"/>
  <c r="J146" i="22"/>
  <c r="BK129" i="23"/>
  <c r="J95" i="24"/>
  <c r="BK90" i="25"/>
  <c r="J195" i="26"/>
  <c r="J192" i="27"/>
  <c r="J111" i="28"/>
  <c r="BK168" i="10"/>
  <c r="BK203" i="12"/>
  <c r="BK591" i="12"/>
  <c r="BK634" i="12"/>
  <c r="BK536" i="12"/>
  <c r="J99" i="13"/>
  <c r="BK352" i="14"/>
  <c r="J116" i="14"/>
  <c r="J94" i="15"/>
  <c r="BK337" i="17"/>
  <c r="BK215" i="17"/>
  <c r="BK156" i="18"/>
  <c r="BK129" i="19"/>
  <c r="J133" i="22"/>
  <c r="BK146" i="23"/>
  <c r="J222" i="24"/>
  <c r="J226" i="24"/>
  <c r="BK149" i="26"/>
  <c r="J98" i="27"/>
  <c r="BK126" i="10"/>
  <c r="J689" i="12"/>
  <c r="J455" i="12"/>
  <c r="J129" i="12"/>
  <c r="BK338" i="14"/>
  <c r="BK334" i="14"/>
  <c r="J125" i="2"/>
  <c r="BK747" i="3"/>
  <c r="BK1776" i="3"/>
  <c r="BK963" i="3"/>
  <c r="BK1725" i="3"/>
  <c r="BK3078" i="3"/>
  <c r="J914" i="3"/>
  <c r="J2698" i="3"/>
  <c r="J1005" i="3"/>
  <c r="J2349" i="3"/>
  <c r="BK2001" i="3"/>
  <c r="BK146" i="4"/>
  <c r="BK103" i="5"/>
  <c r="BK174" i="5"/>
  <c r="J140" i="5"/>
  <c r="J235" i="6"/>
  <c r="J327" i="6"/>
  <c r="J228" i="6"/>
  <c r="BK133" i="7"/>
  <c r="J330" i="8"/>
  <c r="J250" i="8"/>
  <c r="J118" i="8"/>
  <c r="J172" i="9"/>
  <c r="J136" i="9"/>
  <c r="BK170" i="10"/>
  <c r="BK418" i="12"/>
  <c r="J575" i="12"/>
  <c r="BK365" i="12"/>
  <c r="J106" i="13"/>
  <c r="BK268" i="14"/>
  <c r="J433" i="14"/>
  <c r="BK480" i="14"/>
  <c r="J340" i="17"/>
  <c r="BK93" i="19"/>
  <c r="J136" i="22"/>
  <c r="BK89" i="23"/>
  <c r="BK260" i="24"/>
  <c r="J125" i="24"/>
  <c r="J139" i="26"/>
  <c r="J126" i="26"/>
  <c r="J91" i="28"/>
  <c r="BK3134" i="3"/>
  <c r="BK2585" i="3"/>
  <c r="J229" i="3"/>
  <c r="J1283" i="3"/>
  <c r="J1408" i="3"/>
  <c r="BK1807" i="3"/>
  <c r="J167" i="4"/>
  <c r="J236" i="4"/>
  <c r="BK207" i="5"/>
  <c r="BK238" i="6"/>
  <c r="J149" i="6"/>
  <c r="J197" i="6"/>
  <c r="J324" i="6"/>
  <c r="BK182" i="6"/>
  <c r="BK154" i="7"/>
  <c r="BK159" i="7"/>
  <c r="J342" i="8"/>
  <c r="BK300" i="8"/>
  <c r="J302" i="8"/>
  <c r="BK218" i="8"/>
  <c r="J215" i="9"/>
  <c r="BK221" i="9"/>
  <c r="BK218" i="9"/>
  <c r="J122" i="9"/>
  <c r="BK119" i="10"/>
  <c r="J160" i="10"/>
  <c r="BK585" i="12"/>
  <c r="BK579" i="12"/>
  <c r="J603" i="12"/>
  <c r="J414" i="14"/>
  <c r="BK482" i="14"/>
  <c r="BK120" i="14"/>
  <c r="BK136" i="16"/>
  <c r="J252" i="17"/>
  <c r="BK139" i="19"/>
  <c r="BK101" i="20"/>
  <c r="BK110" i="23"/>
  <c r="BK97" i="24"/>
  <c r="BK149" i="24"/>
  <c r="J162" i="26"/>
  <c r="J246" i="2"/>
  <c r="J3214" i="3"/>
  <c r="J2569" i="3"/>
  <c r="J2855" i="3"/>
  <c r="BK1396" i="3"/>
  <c r="J2039" i="3"/>
  <c r="BK710" i="3"/>
  <c r="J1377" i="3"/>
  <c r="J1395" i="3"/>
  <c r="J1905" i="3"/>
  <c r="J2755" i="3"/>
  <c r="BK2421" i="3"/>
  <c r="BK470" i="3"/>
  <c r="J187" i="4"/>
  <c r="J127" i="5"/>
  <c r="BK167" i="5"/>
  <c r="J148" i="5"/>
  <c r="BK321" i="6"/>
  <c r="J291" i="6"/>
  <c r="BK194" i="6"/>
  <c r="BK143" i="7"/>
  <c r="J362" i="8"/>
  <c r="BK222" i="8"/>
  <c r="J224" i="8"/>
  <c r="J159" i="9"/>
  <c r="BK129" i="9"/>
  <c r="BK171" i="10"/>
  <c r="BK166" i="12"/>
  <c r="BK115" i="12"/>
  <c r="J676" i="12"/>
  <c r="J109" i="13"/>
  <c r="J112" i="14"/>
  <c r="BK272" i="14"/>
  <c r="J117" i="15"/>
  <c r="J350" i="17"/>
  <c r="BK249" i="17"/>
  <c r="J142" i="18"/>
  <c r="BK191" i="18"/>
  <c r="J88" i="18"/>
  <c r="BK98" i="18"/>
  <c r="J180" i="18"/>
  <c r="BK156" i="19"/>
  <c r="J92" i="20"/>
  <c r="J148" i="23"/>
  <c r="BK280" i="24"/>
  <c r="BK147" i="26"/>
  <c r="BK195" i="27"/>
  <c r="J89" i="28"/>
  <c r="AS69" i="1"/>
  <c r="J1187" i="3"/>
  <c r="J456" i="3"/>
  <c r="BK1628" i="3"/>
  <c r="BK2294" i="3"/>
  <c r="J2649" i="3"/>
  <c r="J2593" i="3"/>
  <c r="J2846" i="3"/>
  <c r="J1202" i="3"/>
  <c r="BK1686" i="3"/>
  <c r="BK104" i="4"/>
  <c r="BK236" i="4"/>
  <c r="J137" i="5"/>
  <c r="BK156" i="5"/>
  <c r="BK340" i="6"/>
  <c r="BK132" i="6"/>
  <c r="J294" i="6"/>
  <c r="J278" i="6"/>
  <c r="BK151" i="7"/>
  <c r="BK376" i="8"/>
  <c r="BK309" i="8"/>
  <c r="J134" i="8"/>
  <c r="BK133" i="9"/>
  <c r="J222" i="9"/>
  <c r="BK123" i="10"/>
  <c r="J126" i="10"/>
  <c r="BK252" i="12"/>
  <c r="BK169" i="12"/>
  <c r="J329" i="12"/>
  <c r="BK168" i="14"/>
  <c r="J484" i="14"/>
  <c r="J113" i="16"/>
  <c r="BK299" i="17"/>
  <c r="J166" i="18"/>
  <c r="J144" i="20"/>
  <c r="J128" i="22"/>
  <c r="BK114" i="23"/>
  <c r="J278" i="24"/>
  <c r="BK218" i="24"/>
  <c r="BK93" i="25"/>
  <c r="J108" i="26"/>
  <c r="J164" i="27"/>
  <c r="J96" i="28"/>
  <c r="BK372" i="12"/>
  <c r="J289" i="12"/>
  <c r="BK573" i="12"/>
  <c r="BK110" i="13"/>
  <c r="J334" i="14"/>
  <c r="BK611" i="14"/>
  <c r="J728" i="14"/>
  <c r="BK95" i="15"/>
  <c r="J325" i="17"/>
  <c r="BK108" i="17"/>
  <c r="J132" i="19"/>
  <c r="BK93" i="21"/>
  <c r="BK194" i="24"/>
  <c r="J214" i="24"/>
  <c r="J125" i="27"/>
  <c r="BK246" i="2"/>
  <c r="J109" i="2"/>
  <c r="BK264" i="3"/>
  <c r="BK1662" i="3"/>
  <c r="BK2079" i="3"/>
  <c r="BK2855" i="3"/>
  <c r="BK2422" i="3"/>
  <c r="J505" i="3"/>
  <c r="J1590" i="3"/>
  <c r="J2554" i="3"/>
  <c r="BK1044" i="3"/>
  <c r="J2995" i="3"/>
  <c r="J3168" i="3"/>
  <c r="J2559" i="3"/>
  <c r="J124" i="3"/>
  <c r="J116" i="4"/>
  <c r="BK197" i="4"/>
  <c r="J217" i="5"/>
  <c r="J226" i="5"/>
  <c r="BK125" i="5"/>
  <c r="BK180" i="5"/>
  <c r="BK232" i="6"/>
  <c r="BK208" i="6"/>
  <c r="BK227" i="6"/>
  <c r="J233" i="6"/>
  <c r="J305" i="6"/>
  <c r="J143" i="7"/>
  <c r="BK243" i="8"/>
  <c r="BK208" i="8"/>
  <c r="BK270" i="8"/>
  <c r="BK210" i="8"/>
  <c r="J118" i="9"/>
  <c r="BK238" i="9"/>
  <c r="BK206" i="9"/>
  <c r="BK131" i="10"/>
  <c r="BK351" i="12"/>
  <c r="J530" i="12"/>
  <c r="BK244" i="14"/>
  <c r="BK406" i="14"/>
  <c r="BK118" i="15"/>
  <c r="BK107" i="16"/>
  <c r="BK147" i="19"/>
  <c r="BK104" i="20"/>
  <c r="J108" i="22"/>
  <c r="J313" i="24"/>
  <c r="J153" i="24"/>
  <c r="BK142" i="24"/>
  <c r="J166" i="26"/>
  <c r="BK111" i="28"/>
  <c r="BK135" i="2"/>
  <c r="J2028" i="3"/>
  <c r="BK1987" i="3"/>
  <c r="J1726" i="3"/>
  <c r="J1662" i="3"/>
  <c r="BK2193" i="3"/>
  <c r="J2915" i="3"/>
  <c r="BK3223" i="3"/>
  <c r="J2601" i="3"/>
  <c r="J130" i="4"/>
  <c r="BK203" i="4"/>
  <c r="BK104" i="5"/>
  <c r="J165" i="5"/>
  <c r="BK185" i="5"/>
  <c r="BK184" i="6"/>
  <c r="BK233" i="6"/>
  <c r="J225" i="6"/>
  <c r="J106" i="7"/>
  <c r="BK318" i="8"/>
  <c r="BK220" i="8"/>
  <c r="J199" i="9"/>
  <c r="BK178" i="10"/>
  <c r="J98" i="11"/>
  <c r="BK291" i="12"/>
  <c r="BK325" i="12"/>
  <c r="BK182" i="14"/>
  <c r="BK124" i="14"/>
  <c r="J124" i="14"/>
  <c r="J97" i="15"/>
  <c r="BK139" i="17"/>
  <c r="J90" i="17"/>
  <c r="J97" i="21"/>
  <c r="BK140" i="22"/>
  <c r="BK102" i="23"/>
  <c r="BK275" i="24"/>
  <c r="BK113" i="24"/>
  <c r="BK126" i="26"/>
  <c r="BK98" i="26"/>
  <c r="J181" i="2"/>
  <c r="J258" i="2"/>
  <c r="BK2888" i="3"/>
  <c r="BK198" i="3"/>
  <c r="J2247" i="3"/>
  <c r="J511" i="3"/>
  <c r="J282" i="3"/>
  <c r="J768" i="3"/>
  <c r="J1620" i="3"/>
  <c r="J3070" i="3"/>
  <c r="J1876" i="3"/>
  <c r="BK2755" i="3"/>
  <c r="BK144" i="4"/>
  <c r="BK150" i="4"/>
  <c r="J162" i="5"/>
  <c r="BK95" i="5"/>
  <c r="BK98" i="5"/>
  <c r="J179" i="5"/>
  <c r="J250" i="5"/>
  <c r="BK328" i="6"/>
  <c r="BK216" i="6"/>
  <c r="J152" i="6"/>
  <c r="J315" i="6"/>
  <c r="J227" i="6"/>
  <c r="BK118" i="7"/>
  <c r="BK373" i="8"/>
  <c r="BK326" i="8"/>
  <c r="J256" i="8"/>
  <c r="BK244" i="8"/>
  <c r="J194" i="9"/>
  <c r="J129" i="9"/>
  <c r="J202" i="9"/>
  <c r="BK212" i="9"/>
  <c r="BK144" i="10"/>
  <c r="J154" i="10"/>
  <c r="BK753" i="12"/>
  <c r="BK493" i="12"/>
  <c r="J476" i="12"/>
  <c r="BK603" i="12"/>
  <c r="J380" i="14"/>
  <c r="J556" i="14"/>
  <c r="BK595" i="14"/>
  <c r="BK110" i="15"/>
  <c r="J103" i="16"/>
  <c r="BK309" i="17"/>
  <c r="J146" i="18"/>
  <c r="BK105" i="21"/>
  <c r="J103" i="22"/>
  <c r="J149" i="23"/>
  <c r="BK205" i="24"/>
  <c r="BK152" i="26"/>
  <c r="J99" i="26"/>
  <c r="BK104" i="28"/>
  <c r="J131" i="2"/>
  <c r="BK163" i="2"/>
  <c r="J3220" i="3"/>
  <c r="J2260" i="3"/>
  <c r="BK1151" i="3"/>
  <c r="J2061" i="3"/>
  <c r="J2498" i="3"/>
  <c r="J2706" i="3"/>
  <c r="J1472" i="3"/>
  <c r="BK2816" i="3"/>
  <c r="BK1442" i="3"/>
  <c r="J1820" i="3"/>
  <c r="J2206" i="3"/>
  <c r="BK187" i="4"/>
  <c r="BK156" i="6"/>
  <c r="J123" i="7"/>
  <c r="BK131" i="7"/>
  <c r="BK360" i="8"/>
  <c r="BK298" i="8"/>
  <c r="J266" i="8"/>
  <c r="J280" i="8"/>
  <c r="BK175" i="9"/>
  <c r="J183" i="9"/>
  <c r="J157" i="9"/>
  <c r="J136" i="10"/>
  <c r="BK102" i="10"/>
  <c r="J587" i="12"/>
  <c r="J690" i="12"/>
  <c r="J94" i="13"/>
  <c r="BK425" i="14"/>
  <c r="J112" i="15"/>
  <c r="BK110" i="16"/>
  <c r="J277" i="17"/>
  <c r="BK201" i="17"/>
  <c r="J129" i="18"/>
  <c r="J119" i="19"/>
  <c r="J105" i="21"/>
  <c r="J205" i="24"/>
  <c r="BK246" i="24"/>
  <c r="BK99" i="26"/>
  <c r="BK193" i="26"/>
  <c r="BK185" i="27"/>
  <c r="J106" i="28"/>
  <c r="J242" i="2"/>
  <c r="BK2716" i="3"/>
  <c r="J1067" i="3"/>
  <c r="BK2435" i="3"/>
  <c r="J1702" i="3"/>
  <c r="BK3232" i="3"/>
  <c r="J1315" i="3"/>
  <c r="BK2484" i="3"/>
  <c r="BK2980" i="3"/>
  <c r="J1044" i="3"/>
  <c r="J1814" i="3"/>
  <c r="BK2034" i="3"/>
  <c r="BK2802" i="3"/>
  <c r="BK1536" i="3"/>
  <c r="J2322" i="3"/>
  <c r="BK2498" i="3"/>
  <c r="J2294" i="3"/>
  <c r="BK164" i="4"/>
  <c r="J232" i="4"/>
  <c r="BK106" i="5"/>
  <c r="J232" i="5"/>
  <c r="J216" i="5"/>
  <c r="BK318" i="6"/>
  <c r="J301" i="6"/>
  <c r="J198" i="6"/>
  <c r="BK142" i="6"/>
  <c r="BK127" i="7"/>
  <c r="J114" i="7"/>
  <c r="J322" i="8"/>
  <c r="J214" i="8"/>
  <c r="J206" i="8"/>
  <c r="J142" i="9"/>
  <c r="BK115" i="9"/>
  <c r="J153" i="10"/>
  <c r="BK698" i="12"/>
  <c r="BK680" i="12"/>
  <c r="J278" i="12"/>
  <c r="BK340" i="12"/>
  <c r="BK276" i="14"/>
  <c r="J120" i="14"/>
  <c r="J480" i="14"/>
  <c r="J158" i="14"/>
  <c r="BK114" i="15"/>
  <c r="BK104" i="16"/>
  <c r="BK276" i="17"/>
  <c r="BK262" i="17"/>
  <c r="BK142" i="18"/>
  <c r="J86" i="18"/>
  <c r="BK102" i="18"/>
  <c r="J124" i="20"/>
  <c r="BK151" i="23"/>
  <c r="J308" i="24"/>
  <c r="J173" i="24"/>
  <c r="J146" i="26"/>
  <c r="BK100" i="26"/>
  <c r="J104" i="28"/>
  <c r="BK114" i="10"/>
  <c r="BK581" i="12"/>
  <c r="BK178" i="12"/>
  <c r="J567" i="12"/>
  <c r="J93" i="13"/>
  <c r="BK715" i="14"/>
  <c r="J102" i="15"/>
  <c r="J118" i="16"/>
  <c r="BK120" i="17"/>
  <c r="BK172" i="18"/>
  <c r="J133" i="20"/>
  <c r="BK133" i="22"/>
  <c r="BK308" i="24"/>
  <c r="BK249" i="24"/>
  <c r="J93" i="25"/>
  <c r="BK158" i="26"/>
  <c r="J115" i="10"/>
  <c r="BK129" i="10"/>
  <c r="BK503" i="12"/>
  <c r="BK617" i="12"/>
  <c r="BK500" i="12"/>
  <c r="J743" i="14"/>
  <c r="BK583" i="14"/>
  <c r="BK669" i="14"/>
  <c r="BK225" i="2"/>
  <c r="J223" i="3"/>
  <c r="BK1355" i="3"/>
  <c r="J1655" i="3"/>
  <c r="J2584" i="3"/>
  <c r="J2942" i="3"/>
  <c r="J2155" i="3"/>
  <c r="J900" i="3"/>
  <c r="J1781" i="3"/>
  <c r="BK2081" i="3"/>
  <c r="J233" i="3"/>
  <c r="BK492" i="3"/>
  <c r="J144" i="4"/>
  <c r="BK232" i="5"/>
  <c r="BK145" i="5"/>
  <c r="J194" i="5"/>
  <c r="BK151" i="6"/>
  <c r="BK176" i="6"/>
  <c r="J299" i="6"/>
  <c r="BK277" i="6"/>
  <c r="J110" i="7"/>
  <c r="BK346" i="8"/>
  <c r="BK147" i="8"/>
  <c r="J128" i="9"/>
  <c r="J124" i="9"/>
  <c r="BK173" i="10"/>
  <c r="BK659" i="12"/>
  <c r="BK430" i="12"/>
  <c r="BK231" i="12"/>
  <c r="J118" i="13"/>
  <c r="BK449" i="14"/>
  <c r="BK726" i="14"/>
  <c r="BK111" i="16"/>
  <c r="BK90" i="18"/>
  <c r="BK125" i="20"/>
  <c r="BK149" i="23"/>
  <c r="BK259" i="24"/>
  <c r="J207" i="24"/>
  <c r="J95" i="25"/>
  <c r="J169" i="26"/>
  <c r="J133" i="27"/>
  <c r="J151" i="2"/>
  <c r="J2868" i="3"/>
  <c r="BK1421" i="3"/>
  <c r="J2927" i="3"/>
  <c r="BK2003" i="3"/>
  <c r="BK730" i="3"/>
  <c r="BK1956" i="3"/>
  <c r="BK3086" i="3"/>
  <c r="J2048" i="3"/>
  <c r="BK444" i="3"/>
  <c r="BK1726" i="3"/>
  <c r="BK2915" i="3"/>
  <c r="J2081" i="3"/>
  <c r="J2642" i="3"/>
  <c r="J596" i="3"/>
  <c r="J2090" i="3"/>
  <c r="BK520" i="3"/>
  <c r="BK1826" i="3"/>
  <c r="J2504" i="3"/>
  <c r="BK2629" i="3"/>
  <c r="J100" i="4"/>
  <c r="J230" i="4"/>
  <c r="BK245" i="5"/>
  <c r="J186" i="5"/>
  <c r="BK166" i="5"/>
  <c r="J175" i="6"/>
  <c r="J134" i="6"/>
  <c r="BK298" i="6"/>
  <c r="BK244" i="6"/>
  <c r="BK310" i="6"/>
  <c r="BK155" i="7"/>
  <c r="BK113" i="7"/>
  <c r="J318" i="8"/>
  <c r="BK280" i="8"/>
  <c r="J115" i="12"/>
  <c r="J659" i="14"/>
  <c r="J753" i="14"/>
  <c r="J528" i="14"/>
  <c r="J107" i="15"/>
  <c r="BK278" i="17"/>
  <c r="J195" i="18"/>
  <c r="BK133" i="20"/>
  <c r="J101" i="22"/>
  <c r="BK282" i="24"/>
  <c r="J138" i="24"/>
  <c r="J172" i="26"/>
  <c r="BK120" i="27"/>
  <c r="BK125" i="2"/>
  <c r="BK2913" i="3"/>
  <c r="J319" i="3"/>
  <c r="J575" i="3"/>
  <c r="J2965" i="3"/>
  <c r="J2716" i="3"/>
  <c r="BK236" i="3"/>
  <c r="BK2965" i="3"/>
  <c r="BK1053" i="3"/>
  <c r="J1019" i="3"/>
  <c r="J215" i="4"/>
  <c r="J94" i="4"/>
  <c r="BK205" i="5"/>
  <c r="BK157" i="5"/>
  <c r="J209" i="5"/>
  <c r="BK331" i="6"/>
  <c r="BK257" i="6"/>
  <c r="BK221" i="6"/>
  <c r="J204" i="6"/>
  <c r="J158" i="7"/>
  <c r="BK174" i="8"/>
  <c r="J204" i="2"/>
  <c r="BK94" i="2"/>
  <c r="J2534" i="3"/>
  <c r="BK2785" i="3"/>
  <c r="BK226" i="3"/>
  <c r="BK1590" i="3"/>
  <c r="BK1693" i="3"/>
  <c r="BK2349" i="3"/>
  <c r="BK2886" i="3"/>
  <c r="BK338" i="3"/>
  <c r="BK1134" i="3"/>
  <c r="BK179" i="4"/>
  <c r="BK153" i="5"/>
  <c r="J227" i="5"/>
  <c r="BK176" i="5"/>
  <c r="J139" i="5"/>
  <c r="J192" i="6"/>
  <c r="BK199" i="6"/>
  <c r="BK175" i="6"/>
  <c r="J250" i="6"/>
  <c r="BK139" i="7"/>
  <c r="J200" i="8"/>
  <c r="J192" i="8"/>
  <c r="BK157" i="9"/>
  <c r="J156" i="9"/>
  <c r="J152" i="9"/>
  <c r="J125" i="9"/>
  <c r="BK235" i="9"/>
  <c r="BK211" i="9"/>
  <c r="BK125" i="10"/>
  <c r="J159" i="10"/>
  <c r="BK476" i="12"/>
  <c r="J424" i="12"/>
  <c r="BK241" i="12"/>
  <c r="J552" i="12"/>
  <c r="BK117" i="13"/>
  <c r="BK311" i="14"/>
  <c r="J683" i="14"/>
  <c r="J524" i="14"/>
  <c r="J131" i="16"/>
  <c r="J286" i="17"/>
  <c r="J215" i="17"/>
  <c r="BK135" i="19"/>
  <c r="BK111" i="21"/>
  <c r="J118" i="22"/>
  <c r="J124" i="23"/>
  <c r="J193" i="24"/>
  <c r="J98" i="26"/>
  <c r="BK131" i="26"/>
  <c r="BK143" i="27"/>
  <c r="AS81" i="1"/>
  <c r="BK1606" i="3"/>
  <c r="BK1922" i="3"/>
  <c r="BK3076" i="3"/>
  <c r="J1397" i="3"/>
  <c r="J696" i="3"/>
  <c r="BK1417" i="3"/>
  <c r="BK1426" i="3"/>
  <c r="J2478" i="3"/>
  <c r="J1600" i="3"/>
  <c r="BK2850" i="3"/>
  <c r="J369" i="3"/>
  <c r="BK2164" i="3"/>
  <c r="BK2310" i="3"/>
  <c r="BK201" i="4"/>
  <c r="BK116" i="4"/>
  <c r="J118" i="4"/>
  <c r="BK215" i="5"/>
  <c r="BK253" i="5"/>
  <c r="BK101" i="5"/>
  <c r="J119" i="5"/>
  <c r="J241" i="5"/>
  <c r="J167" i="5"/>
  <c r="J341" i="6"/>
  <c r="BK155" i="6"/>
  <c r="BK303" i="6"/>
  <c r="BK319" i="6"/>
  <c r="J199" i="6"/>
  <c r="BK140" i="10"/>
  <c r="J120" i="10"/>
  <c r="BK343" i="12"/>
  <c r="BK555" i="12"/>
  <c r="BK99" i="13"/>
  <c r="J220" i="14"/>
  <c r="BK96" i="15"/>
  <c r="BK119" i="16"/>
  <c r="J293" i="17"/>
  <c r="J116" i="23"/>
  <c r="BK251" i="24"/>
  <c r="J97" i="24"/>
  <c r="BK127" i="26"/>
  <c r="BK166" i="27"/>
  <c r="BK218" i="2"/>
  <c r="J147" i="2"/>
  <c r="BK2666" i="3"/>
  <c r="BK240" i="3"/>
  <c r="BK2564" i="3"/>
  <c r="BK1202" i="3"/>
  <c r="BK1820" i="3"/>
  <c r="J2903" i="3"/>
  <c r="BK797" i="3"/>
  <c r="BK1378" i="3"/>
  <c r="BK2569" i="3"/>
  <c r="J1079" i="3"/>
  <c r="BK998" i="3"/>
  <c r="J1070" i="3"/>
  <c r="J1992" i="3"/>
  <c r="BK2374" i="3"/>
  <c r="J2486" i="3"/>
  <c r="BK140" i="4"/>
  <c r="BK98" i="4"/>
  <c r="J229" i="5"/>
  <c r="J221" i="5"/>
  <c r="BK250" i="5"/>
  <c r="J179" i="6"/>
  <c r="J246" i="6"/>
  <c r="J295" i="6"/>
  <c r="J270" i="6"/>
  <c r="BK135" i="7"/>
  <c r="J312" i="8"/>
  <c r="BK194" i="8"/>
  <c r="BK277" i="8"/>
  <c r="BK203" i="9"/>
  <c r="BK139" i="9"/>
  <c r="J127" i="10"/>
  <c r="BK727" i="12"/>
  <c r="J481" i="12"/>
  <c r="J391" i="12"/>
  <c r="BK119" i="13"/>
  <c r="BK224" i="14"/>
  <c r="BK190" i="14"/>
  <c r="J342" i="14"/>
  <c r="BK94" i="15"/>
  <c r="J123" i="16"/>
  <c r="BK340" i="17"/>
  <c r="BK100" i="18"/>
  <c r="BK108" i="18"/>
  <c r="J137" i="18"/>
  <c r="BK107" i="19"/>
  <c r="BK118" i="22"/>
  <c r="BK89" i="22"/>
  <c r="J282" i="24"/>
  <c r="BK253" i="24"/>
  <c r="J116" i="26"/>
  <c r="J133" i="26"/>
  <c r="BK133" i="27"/>
  <c r="BK154" i="10"/>
  <c r="BK688" i="12"/>
  <c r="BK406" i="12"/>
  <c r="J178" i="12"/>
  <c r="J113" i="13"/>
  <c r="J234" i="14"/>
  <c r="J96" i="15"/>
  <c r="BK115" i="16"/>
  <c r="J172" i="17"/>
  <c r="J189" i="18"/>
  <c r="BK95" i="20"/>
  <c r="J106" i="22"/>
  <c r="J102" i="23"/>
  <c r="BK256" i="24"/>
  <c r="BK206" i="24"/>
  <c r="BK139" i="26"/>
  <c r="J130" i="27"/>
  <c r="BK136" i="10"/>
  <c r="BK713" i="12"/>
  <c r="J469" i="12"/>
  <c r="BK304" i="12"/>
  <c r="BK111" i="13"/>
  <c r="J278" i="14"/>
  <c r="J597" i="14"/>
  <c r="J360" i="14"/>
  <c r="J127" i="15"/>
  <c r="BK1377" i="3"/>
  <c r="BK2102" i="3"/>
  <c r="BK1829" i="3"/>
  <c r="J932" i="3"/>
  <c r="BK2848" i="3"/>
  <c r="BK1376" i="3"/>
  <c r="J250" i="3"/>
  <c r="BK1580" i="3"/>
  <c r="BK1861" i="3"/>
  <c r="J2457" i="3"/>
  <c r="J2382" i="3"/>
  <c r="BK138" i="4"/>
  <c r="J96" i="4"/>
  <c r="BK130" i="5"/>
  <c r="J174" i="5"/>
  <c r="BK240" i="5"/>
  <c r="BK247" i="5"/>
  <c r="BK333" i="6"/>
  <c r="J260" i="6"/>
  <c r="J125" i="6"/>
  <c r="BK120" i="7"/>
  <c r="BK312" i="8"/>
  <c r="J180" i="8"/>
  <c r="BK227" i="9"/>
  <c r="J166" i="9"/>
  <c r="J167" i="10"/>
  <c r="J159" i="12"/>
  <c r="BK689" i="12"/>
  <c r="BK92" i="28"/>
  <c r="BK111" i="2"/>
  <c r="BK2662" i="3"/>
  <c r="BK505" i="3"/>
  <c r="J2441" i="3"/>
  <c r="BK1614" i="3"/>
  <c r="BK229" i="3"/>
  <c r="BK2018" i="3"/>
  <c r="J667" i="3"/>
  <c r="BK2457" i="3"/>
  <c r="BK1079" i="3"/>
  <c r="J2954" i="3"/>
  <c r="BK932" i="3"/>
  <c r="J2589" i="3"/>
  <c r="J1857" i="3"/>
  <c r="J165" i="3"/>
  <c r="J1802" i="3"/>
  <c r="BK2725" i="3"/>
  <c r="J1519" i="3"/>
  <c r="J2609" i="3"/>
  <c r="J788" i="3"/>
  <c r="J1902" i="3"/>
  <c r="J2064" i="3"/>
  <c r="J181" i="4"/>
  <c r="J164" i="4"/>
  <c r="J143" i="5"/>
  <c r="BK118" i="5"/>
  <c r="J349" i="6"/>
  <c r="J263" i="6"/>
  <c r="J331" i="6"/>
  <c r="J317" i="6"/>
  <c r="BK326" i="6"/>
  <c r="BK126" i="6"/>
  <c r="BK462" i="12"/>
  <c r="BK159" i="12"/>
  <c r="BK394" i="14"/>
  <c r="BK321" i="14"/>
  <c r="BK402" i="14"/>
  <c r="BK132" i="16"/>
  <c r="J98" i="17"/>
  <c r="J99" i="19"/>
  <c r="J108" i="21"/>
  <c r="BK115" i="22"/>
  <c r="J298" i="24"/>
  <c r="BK271" i="24"/>
  <c r="J157" i="26"/>
  <c r="BK117" i="26"/>
  <c r="BK209" i="2"/>
  <c r="J139" i="2"/>
  <c r="J1614" i="3"/>
  <c r="J2438" i="3"/>
  <c r="J2275" i="3"/>
  <c r="BK1575" i="3"/>
  <c r="BK2228" i="3"/>
  <c r="J2164" i="3"/>
  <c r="J2633" i="3"/>
  <c r="BK1598" i="3"/>
  <c r="BK1966" i="3"/>
  <c r="BK2188" i="3"/>
  <c r="BK1557" i="3"/>
  <c r="J228" i="4"/>
  <c r="BK217" i="4"/>
  <c r="BK184" i="5"/>
  <c r="BK216" i="5"/>
  <c r="BK124" i="5"/>
  <c r="BK139" i="6"/>
  <c r="BK217" i="6"/>
  <c r="J155" i="6"/>
  <c r="J117" i="7"/>
  <c r="J346" i="8"/>
  <c r="BK304" i="8"/>
  <c r="BK172" i="8"/>
  <c r="J148" i="9"/>
  <c r="J240" i="9"/>
  <c r="BK159" i="10"/>
  <c r="J668" i="12"/>
  <c r="J654" i="12"/>
  <c r="J325" i="12"/>
  <c r="BK433" i="14"/>
  <c r="J129" i="14"/>
  <c r="J462" i="14"/>
  <c r="J536" i="14"/>
  <c r="BK128" i="15"/>
  <c r="J107" i="16"/>
  <c r="BK213" i="17"/>
  <c r="J125" i="18"/>
  <c r="J168" i="18"/>
  <c r="BK168" i="18"/>
  <c r="BK138" i="18"/>
  <c r="J152" i="18"/>
  <c r="J111" i="19"/>
  <c r="BK106" i="22"/>
  <c r="BK119" i="23"/>
  <c r="J216" i="24"/>
  <c r="J135" i="27"/>
  <c r="J225" i="2"/>
  <c r="BK149" i="2"/>
  <c r="J1071" i="3"/>
  <c r="BK2371" i="3"/>
  <c r="J2290" i="3"/>
  <c r="BK1067" i="3"/>
  <c r="BK2908" i="3"/>
  <c r="J470" i="3"/>
  <c r="BK625" i="3"/>
  <c r="BK1414" i="3"/>
  <c r="J1795" i="3"/>
  <c r="J2084" i="3"/>
  <c r="J1730" i="3"/>
  <c r="J211" i="4"/>
  <c r="BK162" i="5"/>
  <c r="J240" i="5"/>
  <c r="BK335" i="6"/>
  <c r="BK289" i="6"/>
  <c r="BK211" i="6"/>
  <c r="J241" i="6"/>
  <c r="BK104" i="7"/>
  <c r="BK344" i="8"/>
  <c r="J298" i="8"/>
  <c r="BK232" i="9"/>
  <c r="BK128" i="9"/>
  <c r="BK194" i="9"/>
  <c r="J119" i="10"/>
  <c r="BK668" i="12"/>
  <c r="BK651" i="12"/>
  <c r="BK139" i="12"/>
  <c r="J421" i="14"/>
  <c r="BK414" i="14"/>
  <c r="BK104" i="15"/>
  <c r="J140" i="16"/>
  <c r="BK245" i="17"/>
  <c r="J127" i="20"/>
  <c r="BK134" i="22"/>
  <c r="J154" i="23"/>
  <c r="BK291" i="24"/>
  <c r="BK216" i="24"/>
  <c r="J209" i="24"/>
  <c r="BK129" i="26"/>
  <c r="J159" i="26"/>
  <c r="J108" i="27"/>
  <c r="J104" i="10"/>
  <c r="J727" i="12"/>
  <c r="BK395" i="12"/>
  <c r="J571" i="12"/>
  <c r="J124" i="12"/>
  <c r="J112" i="13"/>
  <c r="J726" i="14"/>
  <c r="BK162" i="14"/>
  <c r="BK125" i="15"/>
  <c r="J337" i="17"/>
  <c r="BK131" i="17"/>
  <c r="BK186" i="18"/>
  <c r="BK113" i="19"/>
  <c r="J84" i="21"/>
  <c r="J281" i="24"/>
  <c r="BK234" i="24"/>
  <c r="J206" i="27"/>
  <c r="J151" i="27"/>
  <c r="BK254" i="2"/>
  <c r="J548" i="3"/>
  <c r="J1017" i="3"/>
  <c r="BK724" i="3"/>
  <c r="BK2658" i="3"/>
  <c r="BK896" i="3"/>
  <c r="BK282" i="3"/>
  <c r="J1435" i="3"/>
  <c r="J2670" i="3"/>
  <c r="BK900" i="3"/>
  <c r="J1637" i="3"/>
  <c r="J1025" i="3"/>
  <c r="BK114" i="4"/>
  <c r="BK175" i="4"/>
  <c r="J96" i="5"/>
  <c r="BK147" i="5"/>
  <c r="BK113" i="5"/>
  <c r="J103" i="5"/>
  <c r="BK204" i="6"/>
  <c r="BK329" i="6"/>
  <c r="BK283" i="6"/>
  <c r="BK169" i="6"/>
  <c r="BK138" i="7"/>
  <c r="BK200" i="8"/>
  <c r="BK148" i="8"/>
  <c r="BK202" i="8"/>
  <c r="J130" i="9"/>
  <c r="J155" i="9"/>
  <c r="BK134" i="9"/>
  <c r="BK177" i="10"/>
  <c r="BK118" i="10"/>
  <c r="BK381" i="12"/>
  <c r="J95" i="13"/>
  <c r="BK380" i="14"/>
  <c r="BK230" i="14"/>
  <c r="BK117" i="15"/>
  <c r="BK96" i="18"/>
  <c r="J95" i="20"/>
  <c r="BK116" i="23"/>
  <c r="J283" i="24"/>
  <c r="BK107" i="24"/>
  <c r="BK157" i="26"/>
  <c r="J129" i="26"/>
  <c r="BK178" i="2"/>
  <c r="BK2917" i="3"/>
  <c r="BK1448" i="3"/>
  <c r="J503" i="3"/>
  <c r="BK2455" i="3"/>
  <c r="BK2107" i="3"/>
  <c r="BK1709" i="3"/>
  <c r="J2421" i="3"/>
  <c r="J2908" i="3"/>
  <c r="BK922" i="3"/>
  <c r="J205" i="4"/>
  <c r="J177" i="4"/>
  <c r="J223" i="5"/>
  <c r="J173" i="5"/>
  <c r="J196" i="5"/>
  <c r="BK343" i="6"/>
  <c r="J183" i="6"/>
  <c r="BK270" i="6"/>
  <c r="BK179" i="6"/>
  <c r="J328" i="8"/>
  <c r="J263" i="8"/>
  <c r="J186" i="8"/>
  <c r="J132" i="10"/>
  <c r="J100" i="11"/>
  <c r="J457" i="12"/>
  <c r="J100" i="13"/>
  <c r="BK437" i="14"/>
  <c r="J717" i="14"/>
  <c r="J120" i="15"/>
  <c r="BK121" i="2"/>
  <c r="J175" i="2"/>
  <c r="BK2683" i="3"/>
  <c r="J2368" i="3"/>
  <c r="J2213" i="3"/>
  <c r="BK937" i="3"/>
  <c r="BK1430" i="3"/>
  <c r="BK1707" i="3"/>
  <c r="J2422" i="3"/>
  <c r="J2574" i="3"/>
  <c r="J92" i="4"/>
  <c r="J120" i="4"/>
  <c r="J131" i="5"/>
  <c r="BK159" i="5"/>
  <c r="BK123" i="5"/>
  <c r="J337" i="6"/>
  <c r="BK187" i="6"/>
  <c r="BK256" i="6"/>
  <c r="BK294" i="6"/>
  <c r="BK140" i="6"/>
  <c r="J154" i="7"/>
  <c r="J335" i="8"/>
  <c r="BK185" i="9"/>
  <c r="BK166" i="9"/>
  <c r="BK113" i="9"/>
  <c r="J224" i="9"/>
  <c r="BK122" i="10"/>
  <c r="BK718" i="12"/>
  <c r="J199" i="12"/>
  <c r="J415" i="12"/>
  <c r="BK100" i="13"/>
  <c r="J739" i="14"/>
  <c r="J352" i="14"/>
  <c r="BK543" i="14"/>
  <c r="J126" i="16"/>
  <c r="BK234" i="17"/>
  <c r="J102" i="18"/>
  <c r="BK126" i="19"/>
  <c r="J134" i="22"/>
  <c r="BK143" i="23"/>
  <c r="BK296" i="24"/>
  <c r="J91" i="25"/>
  <c r="BK171" i="26"/>
  <c r="J123" i="27"/>
  <c r="J199" i="2"/>
  <c r="J97" i="2"/>
  <c r="J2848" i="3"/>
  <c r="BK298" i="3"/>
  <c r="BK2348" i="3"/>
  <c r="J262" i="3"/>
  <c r="BK652" i="3"/>
  <c r="BK422" i="3"/>
  <c r="BK124" i="3"/>
  <c r="BK2680" i="3"/>
  <c r="BK528" i="3"/>
  <c r="BK1819" i="3"/>
  <c r="J160" i="3"/>
  <c r="BK2309" i="3"/>
  <c r="BK2718" i="3"/>
  <c r="BK575" i="3"/>
  <c r="J1032" i="3"/>
  <c r="BK169" i="4"/>
  <c r="J185" i="4"/>
  <c r="J236" i="5"/>
  <c r="J155" i="5"/>
  <c r="J189" i="5"/>
  <c r="J243" i="5"/>
  <c r="J255" i="5"/>
  <c r="J145" i="5"/>
  <c r="BK338" i="6"/>
  <c r="BK185" i="6"/>
  <c r="J332" i="6"/>
  <c r="BK286" i="6"/>
  <c r="BK127" i="6"/>
  <c r="BK137" i="7"/>
  <c r="BK145" i="7"/>
  <c r="BK234" i="8"/>
  <c r="J310" i="8"/>
  <c r="BK164" i="8"/>
  <c r="J197" i="9"/>
  <c r="BK109" i="9"/>
  <c r="BK166" i="10"/>
  <c r="J166" i="10"/>
  <c r="J370" i="12"/>
  <c r="J283" i="12"/>
  <c r="BK386" i="12"/>
  <c r="BK103" i="13"/>
  <c r="J244" i="14"/>
  <c r="J101" i="16"/>
  <c r="J108" i="17"/>
  <c r="BK106" i="18"/>
  <c r="BK119" i="19"/>
  <c r="J125" i="22"/>
  <c r="BK270" i="24"/>
  <c r="BK266" i="24"/>
  <c r="BK182" i="26"/>
  <c r="BK163" i="26"/>
  <c r="BK114" i="28"/>
  <c r="BK186" i="2"/>
  <c r="BK131" i="2"/>
  <c r="BK1540" i="3"/>
  <c r="J2888" i="3"/>
  <c r="J2310" i="3"/>
  <c r="BK250" i="3"/>
  <c r="BK1968" i="3"/>
  <c r="BK3146" i="3"/>
  <c r="BK1795" i="3"/>
  <c r="J1716" i="3"/>
  <c r="BK2995" i="3"/>
  <c r="BK1716" i="3"/>
  <c r="J422" i="3"/>
  <c r="BK2637" i="3"/>
  <c r="J1749" i="3"/>
  <c r="BK2238" i="3"/>
  <c r="BK1092" i="3"/>
  <c r="BK801" i="3"/>
  <c r="BK189" i="5"/>
  <c r="BK128" i="5"/>
  <c r="J198" i="5"/>
  <c r="BK181" i="5"/>
  <c r="BK348" i="6"/>
  <c r="BK145" i="6"/>
  <c r="BK178" i="6"/>
  <c r="BK177" i="6"/>
  <c r="BK193" i="6"/>
  <c r="J102" i="7"/>
  <c r="J144" i="7"/>
  <c r="BK250" i="8"/>
  <c r="BK192" i="8"/>
  <c r="J164" i="9"/>
  <c r="BK107" i="9"/>
  <c r="BK165" i="10"/>
  <c r="BK134" i="10"/>
  <c r="BK95" i="11"/>
  <c r="BK432" i="12"/>
  <c r="J501" i="12"/>
  <c r="BK638" i="12"/>
  <c r="BK92" i="13"/>
  <c r="J323" i="14"/>
  <c r="BK772" i="14"/>
  <c r="J454" i="14"/>
  <c r="J148" i="14"/>
  <c r="J139" i="16"/>
  <c r="BK301" i="17"/>
  <c r="J126" i="17"/>
  <c r="J100" i="18"/>
  <c r="J140" i="18"/>
  <c r="J174" i="18"/>
  <c r="BK112" i="18"/>
  <c r="BK124" i="20"/>
  <c r="BK138" i="22"/>
  <c r="J123" i="23"/>
  <c r="J270" i="24"/>
  <c r="J213" i="24"/>
  <c r="BK180" i="26"/>
  <c r="BK132" i="27"/>
  <c r="J162" i="10"/>
  <c r="J365" i="12"/>
  <c r="BK196" i="12"/>
  <c r="J346" i="12"/>
  <c r="BK317" i="12"/>
  <c r="BK302" i="14"/>
  <c r="BK616" i="14"/>
  <c r="BK142" i="16"/>
  <c r="J309" i="17"/>
  <c r="J134" i="18"/>
  <c r="BK123" i="20"/>
  <c r="BK90" i="22"/>
  <c r="J152" i="23"/>
  <c r="J276" i="24"/>
  <c r="J235" i="24"/>
  <c r="BK133" i="26"/>
  <c r="J167" i="26"/>
  <c r="BK179" i="10"/>
  <c r="BK102" i="11"/>
  <c r="J474" i="12"/>
  <c r="J361" i="12"/>
  <c r="J381" i="12"/>
  <c r="J203" i="14"/>
  <c r="BK609" i="14"/>
  <c r="BK216" i="14"/>
  <c r="J2468" i="3"/>
  <c r="BK2857" i="3"/>
  <c r="J1688" i="3"/>
  <c r="BK1433" i="3"/>
  <c r="BK1394" i="3"/>
  <c r="BK2296" i="3"/>
  <c r="J417" i="3"/>
  <c r="BK2267" i="3"/>
  <c r="BK1655" i="3"/>
  <c r="J1707" i="3"/>
  <c r="J98" i="4"/>
  <c r="BK122" i="4"/>
  <c r="BK126" i="5"/>
  <c r="J147" i="5"/>
  <c r="J183" i="5"/>
  <c r="BK280" i="6"/>
  <c r="BK297" i="6"/>
  <c r="J158" i="6"/>
  <c r="BK152" i="7"/>
  <c r="BK138" i="8"/>
  <c r="BK253" i="8"/>
  <c r="J158" i="9"/>
  <c r="BK234" i="9"/>
  <c r="J174" i="10"/>
  <c r="BK334" i="12"/>
  <c r="BK544" i="12"/>
  <c r="J517" i="14"/>
  <c r="BK133" i="14"/>
  <c r="BK286" i="14"/>
  <c r="J2387" i="3"/>
  <c r="BK1717" i="3"/>
  <c r="J2263" i="3"/>
  <c r="J1394" i="3"/>
  <c r="BK2775" i="3"/>
  <c r="BK1812" i="3"/>
  <c r="BK1609" i="3"/>
  <c r="BK2846" i="3"/>
  <c r="J1625" i="3"/>
  <c r="J1900" i="3"/>
  <c r="J2963" i="3"/>
  <c r="J1378" i="3"/>
  <c r="BK2504" i="3"/>
  <c r="BK3225" i="3"/>
  <c r="BK1132" i="3"/>
  <c r="BK773" i="3"/>
  <c r="J154" i="8"/>
  <c r="J178" i="8"/>
  <c r="BK184" i="8"/>
  <c r="J117" i="9"/>
  <c r="BK140" i="9"/>
  <c r="J179" i="9"/>
  <c r="J134" i="10"/>
  <c r="BK265" i="12"/>
  <c r="J534" i="12"/>
  <c r="BK534" i="12"/>
  <c r="J316" i="14"/>
  <c r="J554" i="14"/>
  <c r="J131" i="15"/>
  <c r="J110" i="16"/>
  <c r="BK144" i="18"/>
  <c r="J139" i="20"/>
  <c r="J140" i="22"/>
  <c r="BK311" i="24"/>
  <c r="J239" i="24"/>
  <c r="BK161" i="26"/>
  <c r="BK154" i="2"/>
  <c r="J169" i="2"/>
  <c r="J906" i="3"/>
  <c r="J1924" i="3"/>
  <c r="J2459" i="3"/>
  <c r="J2753" i="3"/>
  <c r="BK2454" i="3"/>
  <c r="J625" i="3"/>
  <c r="BK766" i="3"/>
  <c r="J751" i="3"/>
  <c r="J1628" i="3"/>
  <c r="J1191" i="3"/>
  <c r="BK102" i="4"/>
  <c r="J110" i="4"/>
  <c r="BK172" i="5"/>
  <c r="BK164" i="5"/>
  <c r="J123" i="5"/>
  <c r="BK188" i="6"/>
  <c r="J320" i="6"/>
  <c r="BK174" i="6"/>
  <c r="J135" i="7"/>
  <c r="J377" i="8"/>
  <c r="BK204" i="8"/>
  <c r="J147" i="8"/>
  <c r="BK119" i="9"/>
  <c r="J235" i="9"/>
  <c r="J156" i="10"/>
  <c r="J681" i="12"/>
  <c r="BK185" i="12"/>
  <c r="BK273" i="12"/>
  <c r="BK97" i="13"/>
  <c r="BK556" i="14"/>
  <c r="J284" i="14"/>
  <c r="BK93" i="15"/>
  <c r="BK126" i="16"/>
  <c r="J181" i="17"/>
  <c r="J198" i="18"/>
  <c r="BK116" i="18"/>
  <c r="J136" i="18"/>
  <c r="BK104" i="18"/>
  <c r="J184" i="18"/>
  <c r="BK150" i="18"/>
  <c r="BK198" i="18"/>
  <c r="J123" i="20"/>
  <c r="J91" i="22"/>
  <c r="J291" i="24"/>
  <c r="BK192" i="24"/>
  <c r="J190" i="26"/>
  <c r="BK185" i="26"/>
  <c r="BK139" i="27"/>
  <c r="J141" i="2"/>
  <c r="BK119" i="2"/>
  <c r="J2547" i="3"/>
  <c r="BK2593" i="3"/>
  <c r="J654" i="3"/>
  <c r="J1398" i="3"/>
  <c r="J2102" i="3"/>
  <c r="J2862" i="3"/>
  <c r="J3143" i="3"/>
  <c r="BK1187" i="3"/>
  <c r="BK1859" i="3"/>
  <c r="BK2249" i="3"/>
  <c r="BK1017" i="3"/>
  <c r="J2271" i="3"/>
  <c r="BK2678" i="3"/>
  <c r="BK1023" i="3"/>
  <c r="J255" i="3"/>
  <c r="J152" i="4"/>
  <c r="BK220" i="5"/>
  <c r="J252" i="5"/>
  <c r="J116" i="5"/>
  <c r="J348" i="6"/>
  <c r="BK135" i="6"/>
  <c r="J205" i="6"/>
  <c r="BK250" i="6"/>
  <c r="J203" i="6"/>
  <c r="BK190" i="6"/>
  <c r="J120" i="7"/>
  <c r="BK356" i="8"/>
  <c r="J314" i="8"/>
  <c r="J253" i="8"/>
  <c r="BK260" i="8"/>
  <c r="J187" i="9"/>
  <c r="BK141" i="9"/>
  <c r="BK172" i="9"/>
  <c r="BK237" i="9"/>
  <c r="BK174" i="10"/>
  <c r="J744" i="12"/>
  <c r="J706" i="12"/>
  <c r="J489" i="12"/>
  <c r="J496" i="12"/>
  <c r="J610" i="12"/>
  <c r="BK248" i="12"/>
  <c r="BK634" i="14"/>
  <c r="BK728" i="14"/>
  <c r="J302" i="14"/>
  <c r="J103" i="15"/>
  <c r="J148" i="16"/>
  <c r="BK332" i="17"/>
  <c r="J175" i="17"/>
  <c r="BK187" i="17"/>
  <c r="BK101" i="19"/>
  <c r="BK118" i="20"/>
  <c r="J90" i="22"/>
  <c r="BK116" i="22"/>
  <c r="BK306" i="24"/>
  <c r="J218" i="24"/>
  <c r="BK115" i="24"/>
  <c r="BK262" i="24"/>
  <c r="BK169" i="26"/>
  <c r="BK142" i="26"/>
  <c r="J165" i="26"/>
  <c r="J190" i="27"/>
  <c r="J126" i="27"/>
  <c r="BK120" i="28"/>
  <c r="BK741" i="12"/>
  <c r="BK690" i="12"/>
  <c r="J486" i="12"/>
  <c r="J620" i="12"/>
  <c r="BK377" i="12"/>
  <c r="BK229" i="12"/>
  <c r="J678" i="14"/>
  <c r="J410" i="14"/>
  <c r="BK678" i="14"/>
  <c r="J580" i="14"/>
  <c r="J140" i="14"/>
  <c r="BK102" i="15"/>
  <c r="BK129" i="16"/>
  <c r="BK238" i="17"/>
  <c r="BK293" i="17"/>
  <c r="BK94" i="18"/>
  <c r="J126" i="19"/>
  <c r="J125" i="20"/>
  <c r="J253" i="24"/>
  <c r="BK263" i="24"/>
  <c r="J164" i="26"/>
  <c r="J161" i="27"/>
  <c r="J94" i="28"/>
  <c r="J137" i="2"/>
  <c r="BK1419" i="3"/>
  <c r="BK2870" i="3"/>
  <c r="BK654" i="3"/>
  <c r="BK1802" i="3"/>
  <c r="J941" i="3"/>
  <c r="J1776" i="3"/>
  <c r="J2480" i="3"/>
  <c r="J1442" i="3"/>
  <c r="J2658" i="3"/>
  <c r="J1540" i="3"/>
  <c r="BK1005" i="3"/>
  <c r="BK2331" i="3"/>
  <c r="J1376" i="3"/>
  <c r="BK2642" i="3"/>
  <c r="J407" i="3"/>
  <c r="BK460" i="3"/>
  <c r="BK152" i="4"/>
  <c r="BK238" i="5"/>
  <c r="J138" i="5"/>
  <c r="BK219" i="5"/>
  <c r="BK208" i="5"/>
  <c r="J129" i="5"/>
  <c r="J350" i="6"/>
  <c r="J275" i="6"/>
  <c r="BK163" i="6"/>
  <c r="J321" i="6"/>
  <c r="J258" i="6"/>
  <c r="J218" i="6"/>
  <c r="BK236" i="6"/>
  <c r="J118" i="7"/>
  <c r="J134" i="7"/>
  <c r="J278" i="8"/>
  <c r="J213" i="8"/>
  <c r="BK228" i="8"/>
  <c r="J207" i="9"/>
  <c r="J151" i="9"/>
  <c r="BK198" i="9"/>
  <c r="J144" i="9"/>
  <c r="J139" i="10"/>
  <c r="J95" i="11"/>
  <c r="BK337" i="12"/>
  <c r="BK134" i="12"/>
  <c r="J623" i="14"/>
  <c r="J640" i="14"/>
  <c r="BK197" i="14"/>
  <c r="BK151" i="16"/>
  <c r="J201" i="17"/>
  <c r="BK97" i="21"/>
  <c r="BK136" i="22"/>
  <c r="J93" i="23"/>
  <c r="BK261" i="24"/>
  <c r="BK97" i="25"/>
  <c r="J115" i="26"/>
  <c r="J180" i="27"/>
  <c r="J250" i="2"/>
  <c r="BK2461" i="3"/>
  <c r="J169" i="4"/>
  <c r="BK212" i="5"/>
  <c r="BK163" i="5"/>
  <c r="J242" i="5"/>
  <c r="BK152" i="5"/>
  <c r="J99" i="5"/>
  <c r="J213" i="6"/>
  <c r="J329" i="6"/>
  <c r="BK171" i="6"/>
  <c r="BK153" i="6"/>
  <c r="J103" i="7"/>
  <c r="BK340" i="8"/>
  <c r="BK293" i="8"/>
  <c r="BK291" i="8"/>
  <c r="BK117" i="9"/>
  <c r="BK224" i="9"/>
  <c r="BK155" i="10"/>
  <c r="J624" i="12"/>
  <c r="BK641" i="12"/>
  <c r="BK113" i="13"/>
  <c r="BK499" i="14"/>
  <c r="J224" i="14"/>
  <c r="J356" i="14"/>
  <c r="BK214" i="14"/>
  <c r="BK125" i="16"/>
  <c r="J335" i="17"/>
  <c r="BK136" i="17"/>
  <c r="J94" i="18"/>
  <c r="J150" i="19"/>
  <c r="J121" i="20"/>
  <c r="J142" i="22"/>
  <c r="J137" i="23"/>
  <c r="J274" i="24"/>
  <c r="BK264" i="24"/>
  <c r="BK207" i="24"/>
  <c r="J123" i="26"/>
  <c r="J127" i="2"/>
  <c r="BK250" i="2"/>
  <c r="J1762" i="3"/>
  <c r="BK1898" i="3"/>
  <c r="J922" i="3"/>
  <c r="BK2496" i="3"/>
  <c r="BK2534" i="3"/>
  <c r="BK1544" i="3"/>
  <c r="BK2052" i="3"/>
  <c r="BK2321" i="3"/>
  <c r="J200" i="5"/>
  <c r="J233" i="5"/>
  <c r="BK223" i="5"/>
  <c r="J303" i="6"/>
  <c r="BK295" i="6"/>
  <c r="BK228" i="6"/>
  <c r="J174" i="6"/>
  <c r="BK366" i="8"/>
  <c r="BK263" i="8"/>
  <c r="BK160" i="8"/>
  <c r="BK165" i="9"/>
  <c r="J175" i="9"/>
  <c r="BK162" i="9"/>
  <c r="BK122" i="9"/>
  <c r="BK209" i="9"/>
  <c r="BK149" i="10"/>
  <c r="BK92" i="11"/>
  <c r="J700" i="12"/>
  <c r="J356" i="12"/>
  <c r="BK597" i="14"/>
  <c r="J296" i="14"/>
  <c r="J378" i="14"/>
  <c r="BK97" i="15"/>
  <c r="BK128" i="16"/>
  <c r="J276" i="17"/>
  <c r="J145" i="19"/>
  <c r="BK128" i="20"/>
  <c r="BK144" i="22"/>
  <c r="BK127" i="23"/>
  <c r="J264" i="24"/>
  <c r="J117" i="26"/>
  <c r="BK118" i="27"/>
  <c r="BK115" i="2"/>
  <c r="BK181" i="2"/>
  <c r="J1700" i="3"/>
  <c r="BK1840" i="3"/>
  <c r="J1544" i="3"/>
  <c r="J1732" i="3"/>
  <c r="BK2469" i="3"/>
  <c r="J175" i="3"/>
  <c r="BK1781" i="3"/>
  <c r="BK2584" i="3"/>
  <c r="J1695" i="3"/>
  <c r="BK2963" i="3"/>
  <c r="BK1142" i="3"/>
  <c r="J1999" i="3"/>
  <c r="J896" i="3"/>
  <c r="J122" i="4"/>
  <c r="J162" i="4"/>
  <c r="J199" i="4"/>
  <c r="BK175" i="5"/>
  <c r="BK150" i="5"/>
  <c r="J111" i="5"/>
  <c r="BK170" i="5"/>
  <c r="BK161" i="5"/>
  <c r="J304" i="6"/>
  <c r="BK205" i="6"/>
  <c r="J242" i="6"/>
  <c r="J272" i="6"/>
  <c r="J159" i="7"/>
  <c r="BK141" i="7"/>
  <c r="J142" i="7"/>
  <c r="BK338" i="8"/>
  <c r="BK206" i="8"/>
  <c r="BK116" i="8"/>
  <c r="J236" i="8"/>
  <c r="J201" i="9"/>
  <c r="BK112" i="9"/>
  <c r="J103" i="10"/>
  <c r="J711" i="12"/>
  <c r="BK411" i="12"/>
  <c r="J495" i="12"/>
  <c r="J92" i="13"/>
  <c r="BK739" i="14"/>
  <c r="BK123" i="15"/>
  <c r="BK325" i="17"/>
  <c r="BK166" i="17"/>
  <c r="BK176" i="18"/>
  <c r="BK89" i="19"/>
  <c r="J98" i="20"/>
  <c r="J285" i="24"/>
  <c r="J208" i="24"/>
  <c r="BK96" i="25"/>
  <c r="BK101" i="26"/>
  <c r="BK135" i="27"/>
  <c r="J115" i="2"/>
  <c r="BK128" i="7"/>
  <c r="BK332" i="8"/>
  <c r="BK278" i="8"/>
  <c r="J198" i="9"/>
  <c r="BK116" i="9"/>
  <c r="BK130" i="10"/>
  <c r="BK167" i="10"/>
  <c r="BK329" i="12"/>
  <c r="J222" i="12"/>
  <c r="J514" i="12"/>
  <c r="J111" i="13"/>
  <c r="BK504" i="14"/>
  <c r="J197" i="14"/>
  <c r="J669" i="14"/>
  <c r="BK258" i="14"/>
  <c r="J115" i="15"/>
  <c r="BK101" i="16"/>
  <c r="BK158" i="17"/>
  <c r="BK193" i="18"/>
  <c r="J150" i="18"/>
  <c r="J95" i="19"/>
  <c r="J99" i="21"/>
  <c r="BK111" i="22"/>
  <c r="BK88" i="23"/>
  <c r="BK215" i="24"/>
  <c r="BK177" i="26"/>
  <c r="J178" i="27"/>
  <c r="J109" i="28"/>
  <c r="J450" i="12"/>
  <c r="J402" i="12"/>
  <c r="BK501" i="12"/>
  <c r="J203" i="12"/>
  <c r="BK93" i="13"/>
  <c r="J126" i="14"/>
  <c r="J286" i="14"/>
  <c r="BK148" i="16"/>
  <c r="J245" i="17"/>
  <c r="J120" i="17"/>
  <c r="J89" i="19"/>
  <c r="J128" i="20"/>
  <c r="BK142" i="22"/>
  <c r="BK98" i="23"/>
  <c r="J127" i="24"/>
  <c r="BK96" i="24"/>
  <c r="BK166" i="26"/>
  <c r="J179" i="10"/>
  <c r="BK158" i="10"/>
  <c r="BK209" i="12"/>
  <c r="J493" i="12"/>
  <c r="BK162" i="12"/>
  <c r="BK644" i="14"/>
  <c r="BK242" i="14"/>
  <c r="J128" i="5"/>
  <c r="J310" i="6"/>
  <c r="BK128" i="6"/>
  <c r="J150" i="7"/>
  <c r="J139" i="7"/>
  <c r="BK321" i="8"/>
  <c r="BK287" i="8"/>
  <c r="J216" i="8"/>
  <c r="BK110" i="9"/>
  <c r="BK160" i="10"/>
  <c r="BK90" i="11"/>
  <c r="J440" i="12"/>
  <c r="BK457" i="12"/>
  <c r="BK510" i="12"/>
  <c r="J276" i="14"/>
  <c r="J104" i="18"/>
  <c r="J119" i="20"/>
  <c r="J114" i="22"/>
  <c r="J293" i="24"/>
  <c r="BK224" i="24"/>
  <c r="BK153" i="24"/>
  <c r="J192" i="26"/>
  <c r="BK168" i="27"/>
  <c r="BK172" i="2"/>
  <c r="BK2939" i="3"/>
  <c r="BK1552" i="3"/>
  <c r="J3170" i="3"/>
  <c r="J2228" i="3"/>
  <c r="J1134" i="3"/>
  <c r="BK115" i="3"/>
  <c r="J1433" i="3"/>
  <c r="BK1757" i="3"/>
  <c r="BK407" i="3"/>
  <c r="BK2290" i="3"/>
  <c r="J730" i="3"/>
  <c r="J1678" i="3"/>
  <c r="BK2589" i="3"/>
  <c r="J1824" i="3"/>
  <c r="BK3048" i="3"/>
  <c r="BK2260" i="3"/>
  <c r="J2870" i="3"/>
  <c r="J910" i="3"/>
  <c r="J989" i="3"/>
  <c r="BK195" i="4"/>
  <c r="BK183" i="4"/>
  <c r="J109" i="5"/>
  <c r="J254" i="5"/>
  <c r="J225" i="5"/>
  <c r="BK336" i="6"/>
  <c r="BK235" i="6"/>
  <c r="J268" i="6"/>
  <c r="J129" i="6"/>
  <c r="J173" i="6"/>
  <c r="J104" i="7"/>
  <c r="J129" i="7"/>
  <c r="J138" i="7"/>
  <c r="J360" i="8"/>
  <c r="J309" i="8"/>
  <c r="J258" i="8"/>
  <c r="BK154" i="8"/>
  <c r="BK143" i="9"/>
  <c r="BK164" i="9"/>
  <c r="BK197" i="9"/>
  <c r="BK148" i="9"/>
  <c r="BK180" i="10"/>
  <c r="BK103" i="10"/>
  <c r="J737" i="12"/>
  <c r="J659" i="12"/>
  <c r="J698" i="12"/>
  <c r="BK593" i="12"/>
  <c r="J256" i="12"/>
  <c r="BK148" i="14"/>
  <c r="BK135" i="14"/>
  <c r="J178" i="14"/>
  <c r="BK264" i="14"/>
  <c r="J104" i="15"/>
  <c r="J342" i="17"/>
  <c r="J144" i="17"/>
  <c r="BK170" i="18"/>
  <c r="BK94" i="19"/>
  <c r="J141" i="22"/>
  <c r="J147" i="23"/>
  <c r="BK179" i="24"/>
  <c r="J190" i="24"/>
  <c r="BK135" i="26"/>
  <c r="J193" i="26"/>
  <c r="BK106" i="28"/>
  <c r="AS56" i="1"/>
  <c r="J724" i="3"/>
  <c r="BK1071" i="3"/>
  <c r="BK223" i="3"/>
  <c r="BK2078" i="3"/>
  <c r="J437" i="3"/>
  <c r="BK1676" i="3"/>
  <c r="BK2513" i="3"/>
  <c r="BK696" i="3"/>
  <c r="BK2366" i="3"/>
  <c r="J442" i="3"/>
  <c r="BK1806" i="3"/>
  <c r="J1132" i="3"/>
  <c r="J209" i="4"/>
  <c r="J195" i="4"/>
  <c r="BK229" i="5"/>
  <c r="J245" i="5"/>
  <c r="BK196" i="5"/>
  <c r="J97" i="5"/>
  <c r="J338" i="6"/>
  <c r="BK314" i="6"/>
  <c r="BK315" i="6"/>
  <c r="J308" i="6"/>
  <c r="BK282" i="6"/>
  <c r="BK140" i="7"/>
  <c r="J373" i="8"/>
  <c r="J293" i="8"/>
  <c r="BK120" i="8"/>
  <c r="BK128" i="8"/>
  <c r="BK207" i="9"/>
  <c r="BK145" i="9"/>
  <c r="J112" i="10"/>
  <c r="BK744" i="12"/>
  <c r="BK356" i="12"/>
  <c r="BK610" i="12"/>
  <c r="J607" i="12"/>
  <c r="BK108" i="13"/>
  <c r="BK228" i="14"/>
  <c r="J511" i="14"/>
  <c r="J482" i="14"/>
  <c r="J123" i="15"/>
  <c r="BK103" i="16"/>
  <c r="BK181" i="17"/>
  <c r="J195" i="17"/>
  <c r="J123" i="18"/>
  <c r="J114" i="18"/>
  <c r="J106" i="18"/>
  <c r="BK118" i="18"/>
  <c r="J145" i="18"/>
  <c r="BK103" i="19"/>
  <c r="BK146" i="20"/>
  <c r="J116" i="22"/>
  <c r="BK93" i="23"/>
  <c r="BK211" i="24"/>
  <c r="BK160" i="26"/>
  <c r="J139" i="27"/>
  <c r="J143" i="2"/>
  <c r="BK97" i="2"/>
  <c r="J2637" i="3"/>
  <c r="J275" i="24"/>
  <c r="BK170" i="26"/>
  <c r="BK190" i="27"/>
  <c r="BK116" i="28"/>
  <c r="J160" i="2"/>
  <c r="BK132" i="4"/>
  <c r="J104" i="4"/>
  <c r="BK234" i="5"/>
  <c r="J126" i="5"/>
  <c r="J142" i="5"/>
  <c r="BK255" i="5"/>
  <c r="J184" i="5"/>
  <c r="BK141" i="5"/>
  <c r="BK337" i="6"/>
  <c r="J328" i="6"/>
  <c r="J311" i="6"/>
  <c r="BK293" i="6"/>
  <c r="J162" i="6"/>
  <c r="J152" i="7"/>
  <c r="BK110" i="7"/>
  <c r="J240" i="8"/>
  <c r="J170" i="8"/>
  <c r="J270" i="8"/>
  <c r="J171" i="9"/>
  <c r="BK179" i="9"/>
  <c r="BK240" i="9"/>
  <c r="J114" i="9"/>
  <c r="BK127" i="9"/>
  <c r="J102" i="10"/>
  <c r="J750" i="12"/>
  <c r="BK567" i="12"/>
  <c r="BK321" i="12"/>
  <c r="BK575" i="14"/>
  <c r="J135" i="14"/>
  <c r="J563" i="14"/>
  <c r="BK99" i="15"/>
  <c r="BK118" i="16"/>
  <c r="J135" i="19"/>
  <c r="BK142" i="20"/>
  <c r="J138" i="22"/>
  <c r="BK111" i="23"/>
  <c r="J266" i="24"/>
  <c r="J252" i="24"/>
  <c r="BK241" i="24"/>
  <c r="J113" i="26"/>
  <c r="J156" i="27"/>
  <c r="J103" i="27"/>
  <c r="J121" i="2"/>
  <c r="BK1162" i="3"/>
  <c r="J2597" i="3"/>
  <c r="J1646" i="3"/>
  <c r="J1757" i="3"/>
  <c r="BK2061" i="3"/>
  <c r="J1767" i="3"/>
  <c r="J2455" i="3"/>
  <c r="BK1408" i="3"/>
  <c r="J2170" i="3"/>
  <c r="BK1428" i="3"/>
  <c r="BK211" i="4"/>
  <c r="BK225" i="4"/>
  <c r="BK243" i="5"/>
  <c r="J101" i="5"/>
  <c r="BK242" i="5"/>
  <c r="J290" i="6"/>
  <c r="BK239" i="6"/>
  <c r="BK152" i="6"/>
  <c r="J133" i="7"/>
  <c r="J210" i="8"/>
  <c r="J232" i="8"/>
  <c r="J193" i="9"/>
  <c r="J133" i="9"/>
  <c r="J130" i="10"/>
  <c r="BK495" i="12"/>
  <c r="J209" i="12"/>
  <c r="BK144" i="14"/>
  <c r="BK356" i="14"/>
  <c r="J566" i="14"/>
  <c r="BK109" i="15"/>
  <c r="BK346" i="17"/>
  <c r="BK112" i="17"/>
  <c r="BK154" i="19"/>
  <c r="BK99" i="21"/>
  <c r="J104" i="22"/>
  <c r="BK310" i="24"/>
  <c r="J251" i="24"/>
  <c r="BK125" i="26"/>
  <c r="BK165" i="26"/>
  <c r="T288" i="8" l="1"/>
  <c r="T279" i="8"/>
  <c r="R211" i="2"/>
  <c r="P114" i="3"/>
  <c r="T303" i="3"/>
  <c r="R1409" i="3"/>
  <c r="BK1904" i="3"/>
  <c r="J1904" i="3"/>
  <c r="J76" i="3" s="1"/>
  <c r="T2426" i="3"/>
  <c r="R2962" i="3"/>
  <c r="BK3213" i="3"/>
  <c r="J3213" i="3"/>
  <c r="J89" i="3" s="1"/>
  <c r="T89" i="4"/>
  <c r="BK93" i="5"/>
  <c r="J93" i="5" s="1"/>
  <c r="J64" i="5" s="1"/>
  <c r="P146" i="5"/>
  <c r="P191" i="5"/>
  <c r="P147" i="6"/>
  <c r="T181" i="6"/>
  <c r="BK220" i="6"/>
  <c r="J220" i="6"/>
  <c r="J81" i="6" s="1"/>
  <c r="BK243" i="6"/>
  <c r="J243" i="6" s="1"/>
  <c r="J83" i="6" s="1"/>
  <c r="R307" i="6"/>
  <c r="R306" i="6" s="1"/>
  <c r="BK130" i="7"/>
  <c r="J130" i="7"/>
  <c r="J71" i="7" s="1"/>
  <c r="R130" i="7"/>
  <c r="R161" i="7"/>
  <c r="P242" i="8"/>
  <c r="P215" i="8"/>
  <c r="P320" i="8"/>
  <c r="P311" i="8"/>
  <c r="BK350" i="8"/>
  <c r="P368" i="8"/>
  <c r="P361" i="8"/>
  <c r="BK101" i="10"/>
  <c r="P117" i="10"/>
  <c r="T151" i="10"/>
  <c r="T175" i="10"/>
  <c r="BK247" i="12"/>
  <c r="J247" i="12"/>
  <c r="J69" i="12" s="1"/>
  <c r="P435" i="12"/>
  <c r="P449" i="12"/>
  <c r="R449" i="12"/>
  <c r="BK619" i="12"/>
  <c r="J619" i="12"/>
  <c r="J77" i="12" s="1"/>
  <c r="P626" i="12"/>
  <c r="R697" i="12"/>
  <c r="R91" i="13"/>
  <c r="T101" i="13"/>
  <c r="T172" i="14"/>
  <c r="T519" i="14"/>
  <c r="P682" i="14"/>
  <c r="R745" i="14"/>
  <c r="P92" i="15"/>
  <c r="P106" i="15"/>
  <c r="R124" i="15"/>
  <c r="R109" i="16"/>
  <c r="T135" i="16"/>
  <c r="BK267" i="17"/>
  <c r="J267" i="17"/>
  <c r="J65" i="17" s="1"/>
  <c r="T85" i="18"/>
  <c r="BK188" i="18"/>
  <c r="J188" i="18"/>
  <c r="J64" i="18"/>
  <c r="BK84" i="19"/>
  <c r="T125" i="19"/>
  <c r="P86" i="20"/>
  <c r="BK83" i="21"/>
  <c r="J83" i="21"/>
  <c r="J61" i="21" s="1"/>
  <c r="T88" i="22"/>
  <c r="T87" i="23"/>
  <c r="T92" i="24"/>
  <c r="P204" i="24"/>
  <c r="P284" i="24"/>
  <c r="T307" i="24"/>
  <c r="R94" i="25"/>
  <c r="BK97" i="26"/>
  <c r="J97" i="26"/>
  <c r="J65" i="26"/>
  <c r="R184" i="26"/>
  <c r="R183" i="26" s="1"/>
  <c r="P88" i="2"/>
  <c r="P211" i="2"/>
  <c r="BK775" i="3"/>
  <c r="J775" i="3" s="1"/>
  <c r="J69" i="3" s="1"/>
  <c r="P1680" i="3"/>
  <c r="R2426" i="3"/>
  <c r="P2962" i="3"/>
  <c r="BK3145" i="3"/>
  <c r="J3145" i="3" s="1"/>
  <c r="J88" i="3" s="1"/>
  <c r="R89" i="4"/>
  <c r="BK146" i="5"/>
  <c r="J146" i="5"/>
  <c r="J66" i="5" s="1"/>
  <c r="BK191" i="5"/>
  <c r="J191" i="5"/>
  <c r="J68" i="5" s="1"/>
  <c r="BK130" i="6"/>
  <c r="J130" i="6" s="1"/>
  <c r="J66" i="6" s="1"/>
  <c r="T141" i="6"/>
  <c r="P166" i="6"/>
  <c r="R202" i="6"/>
  <c r="BK215" i="6"/>
  <c r="J215" i="6" s="1"/>
  <c r="J79" i="6" s="1"/>
  <c r="R249" i="6"/>
  <c r="T307" i="6"/>
  <c r="T306" i="6"/>
  <c r="T100" i="7"/>
  <c r="T97" i="7" s="1"/>
  <c r="R124" i="7"/>
  <c r="R119" i="7" s="1"/>
  <c r="P130" i="7"/>
  <c r="T161" i="7"/>
  <c r="P212" i="8"/>
  <c r="P149" i="8" s="1"/>
  <c r="T242" i="8"/>
  <c r="T215" i="8" s="1"/>
  <c r="P262" i="8"/>
  <c r="P255" i="8" s="1"/>
  <c r="BK368" i="8"/>
  <c r="J368" i="8" s="1"/>
  <c r="J91" i="8"/>
  <c r="R132" i="22"/>
  <c r="T141" i="23"/>
  <c r="T238" i="24"/>
  <c r="P307" i="24"/>
  <c r="R89" i="25"/>
  <c r="R88" i="25"/>
  <c r="P775" i="3"/>
  <c r="T1615" i="3"/>
  <c r="T1631" i="3"/>
  <c r="P2113" i="3"/>
  <c r="BK2262" i="3"/>
  <c r="J2262" i="3"/>
  <c r="J79" i="3" s="1"/>
  <c r="T2682" i="3"/>
  <c r="R2912" i="3"/>
  <c r="P3080" i="3"/>
  <c r="R3213" i="3"/>
  <c r="P227" i="4"/>
  <c r="P122" i="5"/>
  <c r="P171" i="5"/>
  <c r="BK204" i="5"/>
  <c r="J204" i="5"/>
  <c r="J69" i="5" s="1"/>
  <c r="T124" i="6"/>
  <c r="BK147" i="6"/>
  <c r="J147" i="6" s="1"/>
  <c r="J69" i="6" s="1"/>
  <c r="R166" i="6"/>
  <c r="P202" i="6"/>
  <c r="R215" i="6"/>
  <c r="BK249" i="6"/>
  <c r="J249" i="6"/>
  <c r="J85" i="6" s="1"/>
  <c r="R262" i="6"/>
  <c r="P279" i="6"/>
  <c r="T288" i="6"/>
  <c r="P296" i="6"/>
  <c r="R302" i="6"/>
  <c r="BK100" i="7"/>
  <c r="J100" i="7"/>
  <c r="J66" i="7" s="1"/>
  <c r="T136" i="7"/>
  <c r="BK242" i="8"/>
  <c r="J242" i="8"/>
  <c r="J69" i="8" s="1"/>
  <c r="T262" i="8"/>
  <c r="T255" i="8" s="1"/>
  <c r="R350" i="8"/>
  <c r="R337" i="8" s="1"/>
  <c r="BK371" i="8"/>
  <c r="J371" i="8" s="1"/>
  <c r="J92" i="8" s="1"/>
  <c r="BK106" i="9"/>
  <c r="J106" i="9"/>
  <c r="J65" i="9" s="1"/>
  <c r="P131" i="9"/>
  <c r="P149" i="9"/>
  <c r="BK161" i="9"/>
  <c r="BK173" i="9"/>
  <c r="J173" i="9"/>
  <c r="J72" i="9" s="1"/>
  <c r="P188" i="9"/>
  <c r="P196" i="9"/>
  <c r="BK214" i="9"/>
  <c r="J214" i="9"/>
  <c r="J77" i="9" s="1"/>
  <c r="T228" i="9"/>
  <c r="P101" i="10"/>
  <c r="BK124" i="10"/>
  <c r="J124" i="10"/>
  <c r="J68" i="10" s="1"/>
  <c r="BK138" i="10"/>
  <c r="J138" i="10"/>
  <c r="J71" i="10" s="1"/>
  <c r="R143" i="10"/>
  <c r="T163" i="10"/>
  <c r="R145" i="12"/>
  <c r="R198" i="12"/>
  <c r="BK401" i="12"/>
  <c r="J401" i="12"/>
  <c r="J70" i="12" s="1"/>
  <c r="P554" i="12"/>
  <c r="R619" i="12"/>
  <c r="BK697" i="12"/>
  <c r="J697" i="12" s="1"/>
  <c r="J82" i="12" s="1"/>
  <c r="T96" i="13"/>
  <c r="P114" i="13"/>
  <c r="T107" i="14"/>
  <c r="R128" i="14"/>
  <c r="T128" i="14"/>
  <c r="P134" i="14"/>
  <c r="T134" i="14"/>
  <c r="R479" i="14"/>
  <c r="T594" i="14"/>
  <c r="BK758" i="14"/>
  <c r="J758" i="14" s="1"/>
  <c r="J82" i="14" s="1"/>
  <c r="R92" i="15"/>
  <c r="BK113" i="15"/>
  <c r="J113" i="15" s="1"/>
  <c r="J67" i="15" s="1"/>
  <c r="P119" i="15"/>
  <c r="R106" i="16"/>
  <c r="T117" i="16"/>
  <c r="T122" i="16"/>
  <c r="R146" i="16"/>
  <c r="BK174" i="17"/>
  <c r="J174" i="17" s="1"/>
  <c r="J63" i="17" s="1"/>
  <c r="R251" i="17"/>
  <c r="P85" i="18"/>
  <c r="T155" i="18"/>
  <c r="P125" i="19"/>
  <c r="R111" i="20"/>
  <c r="T119" i="22"/>
  <c r="R128" i="23"/>
  <c r="R238" i="24"/>
  <c r="BK89" i="25"/>
  <c r="J89" i="25"/>
  <c r="J64" i="25"/>
  <c r="R97" i="26"/>
  <c r="R176" i="26"/>
  <c r="P134" i="27"/>
  <c r="R88" i="2"/>
  <c r="T211" i="2"/>
  <c r="BK197" i="3"/>
  <c r="J197" i="3"/>
  <c r="J66" i="3"/>
  <c r="P197" i="3"/>
  <c r="P554" i="3"/>
  <c r="BK1680" i="3"/>
  <c r="J1680" i="3" s="1"/>
  <c r="J75" i="3" s="1"/>
  <c r="BK2113" i="3"/>
  <c r="J2113" i="3"/>
  <c r="J78" i="3" s="1"/>
  <c r="P2262" i="3"/>
  <c r="P2298" i="3"/>
  <c r="BK2852" i="3"/>
  <c r="J2852" i="3" s="1"/>
  <c r="J83" i="3" s="1"/>
  <c r="P2912" i="3"/>
  <c r="BK3080" i="3"/>
  <c r="J3080" i="3"/>
  <c r="J87" i="3" s="1"/>
  <c r="P3213" i="3"/>
  <c r="T166" i="4"/>
  <c r="R93" i="5"/>
  <c r="P214" i="5"/>
  <c r="T130" i="6"/>
  <c r="T147" i="6"/>
  <c r="P181" i="6"/>
  <c r="T220" i="6"/>
  <c r="T243" i="6"/>
  <c r="T267" i="6"/>
  <c r="T285" i="6"/>
  <c r="T292" i="6"/>
  <c r="T346" i="6"/>
  <c r="T109" i="7"/>
  <c r="T105" i="7"/>
  <c r="P136" i="7"/>
  <c r="T146" i="8"/>
  <c r="T115" i="8"/>
  <c r="P252" i="8"/>
  <c r="P245" i="8"/>
  <c r="BK320" i="8"/>
  <c r="J320" i="8"/>
  <c r="J83" i="8"/>
  <c r="R106" i="9"/>
  <c r="R131" i="9"/>
  <c r="R149" i="9"/>
  <c r="T161" i="9"/>
  <c r="BK196" i="9"/>
  <c r="R205" i="9"/>
  <c r="R223" i="9"/>
  <c r="R228" i="9"/>
  <c r="R108" i="10"/>
  <c r="R124" i="10"/>
  <c r="R138" i="10"/>
  <c r="P143" i="10"/>
  <c r="P163" i="10"/>
  <c r="P172" i="10"/>
  <c r="P97" i="11"/>
  <c r="P88" i="11" s="1"/>
  <c r="P145" i="12"/>
  <c r="T198" i="12"/>
  <c r="P401" i="12"/>
  <c r="R554" i="12"/>
  <c r="T626" i="12"/>
  <c r="BK667" i="12"/>
  <c r="J667" i="12" s="1"/>
  <c r="J81" i="12" s="1"/>
  <c r="R743" i="12"/>
  <c r="R96" i="13"/>
  <c r="T114" i="13"/>
  <c r="R172" i="14"/>
  <c r="P519" i="14"/>
  <c r="P565" i="14"/>
  <c r="T682" i="14"/>
  <c r="R98" i="15"/>
  <c r="BK119" i="15"/>
  <c r="J119" i="15" s="1"/>
  <c r="J68" i="15" s="1"/>
  <c r="P100" i="16"/>
  <c r="P109" i="16"/>
  <c r="R117" i="16"/>
  <c r="BK122" i="16"/>
  <c r="BK135" i="16"/>
  <c r="J135" i="16"/>
  <c r="J73" i="16" s="1"/>
  <c r="T143" i="16"/>
  <c r="P89" i="17"/>
  <c r="P157" i="17"/>
  <c r="P267" i="17"/>
  <c r="BK85" i="18"/>
  <c r="R131" i="18"/>
  <c r="R188" i="18"/>
  <c r="P84" i="19"/>
  <c r="R149" i="19"/>
  <c r="T111" i="20"/>
  <c r="P88" i="22"/>
  <c r="T197" i="24"/>
  <c r="T204" i="24"/>
  <c r="R284" i="24"/>
  <c r="P94" i="25"/>
  <c r="BK122" i="27"/>
  <c r="J122" i="27" s="1"/>
  <c r="J68" i="27" s="1"/>
  <c r="R187" i="27"/>
  <c r="T227" i="2"/>
  <c r="R303" i="3"/>
  <c r="T1409" i="3"/>
  <c r="T1904" i="3"/>
  <c r="T2083" i="3"/>
  <c r="R2262" i="3"/>
  <c r="R2298" i="3"/>
  <c r="P2852" i="3"/>
  <c r="BK2941" i="3"/>
  <c r="J2941" i="3"/>
  <c r="J85" i="3"/>
  <c r="T3080" i="3"/>
  <c r="P166" i="4"/>
  <c r="R122" i="5"/>
  <c r="R171" i="5"/>
  <c r="P204" i="5"/>
  <c r="P136" i="6"/>
  <c r="R157" i="6"/>
  <c r="T160" i="6"/>
  <c r="R195" i="6"/>
  <c r="R210" i="6"/>
  <c r="R237" i="6"/>
  <c r="R259" i="6"/>
  <c r="P307" i="6"/>
  <c r="P306" i="6"/>
  <c r="R146" i="8"/>
  <c r="R115" i="8"/>
  <c r="R276" i="8"/>
  <c r="R265" i="8" s="1"/>
  <c r="P334" i="8"/>
  <c r="P323" i="8"/>
  <c r="R358" i="8"/>
  <c r="R353" i="8"/>
  <c r="P106" i="9"/>
  <c r="R138" i="9"/>
  <c r="BK153" i="9"/>
  <c r="J153" i="9" s="1"/>
  <c r="J69" i="9" s="1"/>
  <c r="R173" i="9"/>
  <c r="P214" i="9"/>
  <c r="BK228" i="9"/>
  <c r="J228" i="9"/>
  <c r="J80" i="9"/>
  <c r="R101" i="10"/>
  <c r="T117" i="10"/>
  <c r="P135" i="10"/>
  <c r="P151" i="10"/>
  <c r="BK175" i="10"/>
  <c r="J175" i="10"/>
  <c r="J77" i="10"/>
  <c r="R97" i="11"/>
  <c r="R88" i="11" s="1"/>
  <c r="BK108" i="12"/>
  <c r="J108" i="12" s="1"/>
  <c r="J65" i="12" s="1"/>
  <c r="BK145" i="12"/>
  <c r="J145" i="12" s="1"/>
  <c r="J66" i="12" s="1"/>
  <c r="P213" i="12"/>
  <c r="T401" i="12"/>
  <c r="BK488" i="12"/>
  <c r="P619" i="12"/>
  <c r="R626" i="12"/>
  <c r="BK653" i="12"/>
  <c r="J653" i="12" s="1"/>
  <c r="J80" i="12" s="1"/>
  <c r="T653" i="12"/>
  <c r="P743" i="12"/>
  <c r="T91" i="13"/>
  <c r="BK107" i="13"/>
  <c r="J107" i="13" s="1"/>
  <c r="J67" i="13" s="1"/>
  <c r="BK172" i="14"/>
  <c r="J172" i="14"/>
  <c r="J68" i="14"/>
  <c r="P479" i="14"/>
  <c r="R498" i="14"/>
  <c r="BK574" i="14"/>
  <c r="J574" i="14" s="1"/>
  <c r="J76" i="14" s="1"/>
  <c r="R682" i="14"/>
  <c r="T98" i="15"/>
  <c r="T124" i="15"/>
  <c r="R100" i="16"/>
  <c r="T109" i="16"/>
  <c r="R122" i="16"/>
  <c r="BK143" i="16"/>
  <c r="J143" i="16"/>
  <c r="J74" i="16" s="1"/>
  <c r="BK157" i="17"/>
  <c r="J157" i="17"/>
  <c r="J62" i="17"/>
  <c r="R267" i="17"/>
  <c r="BK131" i="18"/>
  <c r="J131" i="18" s="1"/>
  <c r="J61" i="18"/>
  <c r="BK183" i="18"/>
  <c r="J183" i="18"/>
  <c r="J63" i="18"/>
  <c r="P134" i="19"/>
  <c r="T86" i="20"/>
  <c r="R88" i="22"/>
  <c r="P87" i="23"/>
  <c r="P92" i="24"/>
  <c r="R204" i="24"/>
  <c r="R141" i="26"/>
  <c r="P188" i="26"/>
  <c r="P187" i="26" s="1"/>
  <c r="P97" i="27"/>
  <c r="T122" i="27"/>
  <c r="T201" i="27"/>
  <c r="T200" i="27"/>
  <c r="BK88" i="2"/>
  <c r="P227" i="2"/>
  <c r="T114" i="3"/>
  <c r="T197" i="3"/>
  <c r="R554" i="3"/>
  <c r="R1680" i="3"/>
  <c r="P2426" i="3"/>
  <c r="T2962" i="3"/>
  <c r="T3213" i="3"/>
  <c r="R166" i="4"/>
  <c r="P93" i="5"/>
  <c r="T214" i="5"/>
  <c r="BK136" i="6"/>
  <c r="J136" i="6"/>
  <c r="J67" i="6"/>
  <c r="P157" i="6"/>
  <c r="P160" i="6"/>
  <c r="BK195" i="6"/>
  <c r="J195" i="6" s="1"/>
  <c r="J75" i="6" s="1"/>
  <c r="P210" i="6"/>
  <c r="BK237" i="6"/>
  <c r="J237" i="6"/>
  <c r="J82" i="6"/>
  <c r="T259" i="6"/>
  <c r="BK307" i="6"/>
  <c r="J307" i="6" s="1"/>
  <c r="J99" i="6" s="1"/>
  <c r="R109" i="7"/>
  <c r="R105" i="7"/>
  <c r="R136" i="7"/>
  <c r="R212" i="8"/>
  <c r="R149" i="8"/>
  <c r="T252" i="8"/>
  <c r="T245" i="8" s="1"/>
  <c r="P276" i="8"/>
  <c r="P265" i="8" s="1"/>
  <c r="P371" i="8"/>
  <c r="T106" i="9"/>
  <c r="T138" i="9"/>
  <c r="R153" i="9"/>
  <c r="T173" i="9"/>
  <c r="T205" i="9"/>
  <c r="P223" i="9"/>
  <c r="P228" i="9"/>
  <c r="P108" i="10"/>
  <c r="T124" i="10"/>
  <c r="R135" i="10"/>
  <c r="BK143" i="10"/>
  <c r="J143" i="10" s="1"/>
  <c r="J73" i="10" s="1"/>
  <c r="R163" i="10"/>
  <c r="R172" i="10"/>
  <c r="P89" i="11"/>
  <c r="AU65" i="1"/>
  <c r="R108" i="12"/>
  <c r="BK213" i="12"/>
  <c r="J213" i="12" s="1"/>
  <c r="J68" i="12" s="1"/>
  <c r="R401" i="12"/>
  <c r="R488" i="12"/>
  <c r="R633" i="12"/>
  <c r="T667" i="12"/>
  <c r="P91" i="13"/>
  <c r="R101" i="13"/>
  <c r="T107" i="13"/>
  <c r="BK107" i="14"/>
  <c r="BK128" i="14"/>
  <c r="J128" i="14"/>
  <c r="J66" i="14"/>
  <c r="P351" i="14"/>
  <c r="BK519" i="14"/>
  <c r="J519" i="14" s="1"/>
  <c r="J74" i="14" s="1"/>
  <c r="BK565" i="14"/>
  <c r="J565" i="14" s="1"/>
  <c r="J75" i="14" s="1"/>
  <c r="P574" i="14"/>
  <c r="T574" i="14"/>
  <c r="P673" i="14"/>
  <c r="T758" i="14"/>
  <c r="R106" i="15"/>
  <c r="R119" i="15"/>
  <c r="BK109" i="16"/>
  <c r="J109" i="16"/>
  <c r="J67" i="16"/>
  <c r="T114" i="16"/>
  <c r="P122" i="16"/>
  <c r="R135" i="16"/>
  <c r="T146" i="16"/>
  <c r="T89" i="17"/>
  <c r="T157" i="17"/>
  <c r="P251" i="17"/>
  <c r="T329" i="17"/>
  <c r="R85" i="18"/>
  <c r="R155" i="18"/>
  <c r="T183" i="18"/>
  <c r="R134" i="19"/>
  <c r="BK111" i="20"/>
  <c r="J111" i="20" s="1"/>
  <c r="J63" i="20" s="1"/>
  <c r="T132" i="22"/>
  <c r="BK87" i="23"/>
  <c r="J87" i="23" s="1"/>
  <c r="R141" i="23"/>
  <c r="P197" i="24"/>
  <c r="P217" i="24"/>
  <c r="BK284" i="24"/>
  <c r="J284" i="24" s="1"/>
  <c r="J66" i="24" s="1"/>
  <c r="R307" i="24"/>
  <c r="P97" i="26"/>
  <c r="BK188" i="26"/>
  <c r="J188" i="26" s="1"/>
  <c r="J73" i="26" s="1"/>
  <c r="BK97" i="27"/>
  <c r="J97" i="27" s="1"/>
  <c r="J65" i="27" s="1"/>
  <c r="BK113" i="27"/>
  <c r="J113" i="27"/>
  <c r="J67" i="27" s="1"/>
  <c r="P122" i="27"/>
  <c r="BK227" i="2"/>
  <c r="J227" i="2"/>
  <c r="J63" i="2" s="1"/>
  <c r="R775" i="3"/>
  <c r="BK1615" i="3"/>
  <c r="J1615" i="3"/>
  <c r="J71" i="3" s="1"/>
  <c r="R1904" i="3"/>
  <c r="R2083" i="3"/>
  <c r="T2262" i="3"/>
  <c r="T2298" i="3"/>
  <c r="T2852" i="3"/>
  <c r="T2941" i="3"/>
  <c r="T3145" i="3"/>
  <c r="R227" i="4"/>
  <c r="BK122" i="5"/>
  <c r="J122" i="5" s="1"/>
  <c r="J65" i="5" s="1"/>
  <c r="BK171" i="5"/>
  <c r="J171" i="5"/>
  <c r="J67" i="5" s="1"/>
  <c r="R204" i="5"/>
  <c r="BK124" i="6"/>
  <c r="J124" i="6" s="1"/>
  <c r="J65" i="6" s="1"/>
  <c r="P141" i="6"/>
  <c r="BK166" i="6"/>
  <c r="T195" i="6"/>
  <c r="T215" i="6"/>
  <c r="P249" i="6"/>
  <c r="R267" i="6"/>
  <c r="BK285" i="6"/>
  <c r="BK284" i="6" s="1"/>
  <c r="J284" i="6" s="1"/>
  <c r="J91" i="6" s="1"/>
  <c r="P292" i="6"/>
  <c r="BK302" i="6"/>
  <c r="J302" i="6" s="1"/>
  <c r="J97" i="6" s="1"/>
  <c r="P109" i="7"/>
  <c r="P105" i="7"/>
  <c r="BK148" i="7"/>
  <c r="J148" i="7" s="1"/>
  <c r="J73" i="7" s="1"/>
  <c r="BK212" i="8"/>
  <c r="BK334" i="8"/>
  <c r="J334" i="8"/>
  <c r="J85" i="8" s="1"/>
  <c r="BK358" i="8"/>
  <c r="J358" i="8" s="1"/>
  <c r="J89" i="8" s="1"/>
  <c r="T371" i="8"/>
  <c r="BK138" i="9"/>
  <c r="J138" i="9" s="1"/>
  <c r="J67" i="9"/>
  <c r="T153" i="9"/>
  <c r="T188" i="9"/>
  <c r="BK205" i="9"/>
  <c r="J205" i="9"/>
  <c r="J76" i="9" s="1"/>
  <c r="BK223" i="9"/>
  <c r="J223" i="9" s="1"/>
  <c r="J78" i="9" s="1"/>
  <c r="R231" i="9"/>
  <c r="T101" i="10"/>
  <c r="R117" i="10"/>
  <c r="BK135" i="10"/>
  <c r="J135" i="10" s="1"/>
  <c r="J70" i="10" s="1"/>
  <c r="R151" i="10"/>
  <c r="BK172" i="10"/>
  <c r="J172" i="10" s="1"/>
  <c r="J76" i="10" s="1"/>
  <c r="T89" i="11"/>
  <c r="T108" i="12"/>
  <c r="BK198" i="12"/>
  <c r="J198" i="12"/>
  <c r="J67" i="12" s="1"/>
  <c r="T213" i="12"/>
  <c r="T435" i="12"/>
  <c r="BK554" i="12"/>
  <c r="J554" i="12" s="1"/>
  <c r="J76" i="12" s="1"/>
  <c r="P633" i="12"/>
  <c r="R667" i="12"/>
  <c r="R107" i="14"/>
  <c r="P128" i="14"/>
  <c r="BK134" i="14"/>
  <c r="J134" i="14" s="1"/>
  <c r="J67" i="14" s="1"/>
  <c r="R134" i="14"/>
  <c r="BK479" i="14"/>
  <c r="J479" i="14"/>
  <c r="J70" i="14" s="1"/>
  <c r="P498" i="14"/>
  <c r="P594" i="14"/>
  <c r="T673" i="14"/>
  <c r="P745" i="14"/>
  <c r="BK98" i="15"/>
  <c r="J98" i="15" s="1"/>
  <c r="J65" i="15" s="1"/>
  <c r="T113" i="15"/>
  <c r="BK100" i="16"/>
  <c r="J100" i="16" s="1"/>
  <c r="J65" i="16" s="1"/>
  <c r="BK114" i="16"/>
  <c r="J114" i="16"/>
  <c r="J68" i="16" s="1"/>
  <c r="P127" i="16"/>
  <c r="BK146" i="16"/>
  <c r="J146" i="16"/>
  <c r="J75" i="16" s="1"/>
  <c r="R174" i="17"/>
  <c r="T251" i="17"/>
  <c r="P131" i="18"/>
  <c r="P188" i="18"/>
  <c r="T134" i="19"/>
  <c r="R83" i="21"/>
  <c r="R82" i="21"/>
  <c r="R81" i="21" s="1"/>
  <c r="BK132" i="22"/>
  <c r="J132" i="22" s="1"/>
  <c r="J64" i="22" s="1"/>
  <c r="T128" i="23"/>
  <c r="R197" i="24"/>
  <c r="T217" i="24"/>
  <c r="R295" i="24"/>
  <c r="R294" i="24" s="1"/>
  <c r="BK141" i="26"/>
  <c r="J141" i="26" s="1"/>
  <c r="J67" i="26" s="1"/>
  <c r="P184" i="26"/>
  <c r="P183" i="26"/>
  <c r="T134" i="27"/>
  <c r="P201" i="27"/>
  <c r="P200" i="27"/>
  <c r="R146" i="5"/>
  <c r="R191" i="5"/>
  <c r="R130" i="6"/>
  <c r="T136" i="6"/>
  <c r="BK157" i="6"/>
  <c r="J157" i="6" s="1"/>
  <c r="J70" i="6"/>
  <c r="BK160" i="6"/>
  <c r="J160" i="6" s="1"/>
  <c r="J71" i="6" s="1"/>
  <c r="BK202" i="6"/>
  <c r="J202" i="6" s="1"/>
  <c r="J77" i="6" s="1"/>
  <c r="T210" i="6"/>
  <c r="T237" i="6"/>
  <c r="P259" i="6"/>
  <c r="T262" i="6"/>
  <c r="BK279" i="6"/>
  <c r="J279" i="6" s="1"/>
  <c r="J90" i="6" s="1"/>
  <c r="R288" i="6"/>
  <c r="T296" i="6"/>
  <c r="P346" i="6"/>
  <c r="BK109" i="7"/>
  <c r="J109" i="7"/>
  <c r="J68" i="7" s="1"/>
  <c r="BK136" i="7"/>
  <c r="J136" i="7" s="1"/>
  <c r="J72" i="7" s="1"/>
  <c r="P161" i="7"/>
  <c r="T212" i="8"/>
  <c r="T149" i="8" s="1"/>
  <c r="R262" i="8"/>
  <c r="R255" i="8" s="1"/>
  <c r="R308" i="8"/>
  <c r="R297" i="8" s="1"/>
  <c r="P358" i="8"/>
  <c r="P353" i="8" s="1"/>
  <c r="R371" i="8"/>
  <c r="BK131" i="9"/>
  <c r="J131" i="9"/>
  <c r="J66" i="9"/>
  <c r="BK149" i="9"/>
  <c r="J149" i="9" s="1"/>
  <c r="J68" i="9" s="1"/>
  <c r="P153" i="9"/>
  <c r="P173" i="9"/>
  <c r="P205" i="9"/>
  <c r="T223" i="9"/>
  <c r="P231" i="9"/>
  <c r="BK108" i="10"/>
  <c r="J108" i="10" s="1"/>
  <c r="J66" i="10"/>
  <c r="P124" i="10"/>
  <c r="P138" i="10"/>
  <c r="T143" i="10"/>
  <c r="T142" i="10"/>
  <c r="T172" i="10"/>
  <c r="P108" i="12"/>
  <c r="T145" i="12"/>
  <c r="P198" i="12"/>
  <c r="R213" i="12"/>
  <c r="BK435" i="12"/>
  <c r="J435" i="12" s="1"/>
  <c r="J71" i="12" s="1"/>
  <c r="T554" i="12"/>
  <c r="T633" i="12"/>
  <c r="P667" i="12"/>
  <c r="T743" i="12"/>
  <c r="BK96" i="13"/>
  <c r="J96" i="13"/>
  <c r="J65" i="13" s="1"/>
  <c r="P107" i="13"/>
  <c r="T351" i="14"/>
  <c r="T498" i="14"/>
  <c r="R565" i="14"/>
  <c r="BK682" i="14"/>
  <c r="J682" i="14" s="1"/>
  <c r="J80" i="14" s="1"/>
  <c r="T745" i="14"/>
  <c r="P98" i="15"/>
  <c r="P113" i="15"/>
  <c r="T119" i="15"/>
  <c r="T100" i="16"/>
  <c r="R114" i="16"/>
  <c r="BK127" i="16"/>
  <c r="J127" i="16"/>
  <c r="J72" i="16" s="1"/>
  <c r="P143" i="16"/>
  <c r="R89" i="17"/>
  <c r="T267" i="17"/>
  <c r="BK155" i="18"/>
  <c r="J155" i="18"/>
  <c r="J62" i="18" s="1"/>
  <c r="P183" i="18"/>
  <c r="BK125" i="19"/>
  <c r="J125" i="19"/>
  <c r="J61" i="19"/>
  <c r="P149" i="19"/>
  <c r="P132" i="22"/>
  <c r="P141" i="23"/>
  <c r="P238" i="24"/>
  <c r="T295" i="24"/>
  <c r="T294" i="24" s="1"/>
  <c r="BK94" i="25"/>
  <c r="J94" i="25"/>
  <c r="J66" i="25" s="1"/>
  <c r="T176" i="26"/>
  <c r="T184" i="26"/>
  <c r="T183" i="26" s="1"/>
  <c r="R97" i="27"/>
  <c r="R113" i="27"/>
  <c r="BK187" i="27"/>
  <c r="J187" i="27" s="1"/>
  <c r="J70" i="27" s="1"/>
  <c r="BK303" i="3"/>
  <c r="J303" i="3"/>
  <c r="J67" i="3" s="1"/>
  <c r="BK554" i="3"/>
  <c r="J554" i="3" s="1"/>
  <c r="J68" i="3"/>
  <c r="P1409" i="3"/>
  <c r="P1615" i="3"/>
  <c r="P1904" i="3"/>
  <c r="BK2083" i="3"/>
  <c r="J2083" i="3" s="1"/>
  <c r="J77" i="3" s="1"/>
  <c r="P2083" i="3"/>
  <c r="BK2298" i="3"/>
  <c r="J2298" i="3"/>
  <c r="J80" i="3" s="1"/>
  <c r="BK2682" i="3"/>
  <c r="J2682" i="3"/>
  <c r="J82" i="3" s="1"/>
  <c r="BK2962" i="3"/>
  <c r="J2962" i="3" s="1"/>
  <c r="J86" i="3" s="1"/>
  <c r="R3145" i="3"/>
  <c r="BK227" i="4"/>
  <c r="J227" i="4" s="1"/>
  <c r="J66" i="4"/>
  <c r="T122" i="5"/>
  <c r="T171" i="5"/>
  <c r="T204" i="5"/>
  <c r="R141" i="6"/>
  <c r="BK181" i="6"/>
  <c r="J181" i="6" s="1"/>
  <c r="J74" i="6" s="1"/>
  <c r="T202" i="6"/>
  <c r="T201" i="6" s="1"/>
  <c r="P215" i="6"/>
  <c r="T249" i="6"/>
  <c r="T248" i="6"/>
  <c r="P267" i="6"/>
  <c r="P266" i="6" s="1"/>
  <c r="P285" i="6"/>
  <c r="BK292" i="6"/>
  <c r="J292" i="6" s="1"/>
  <c r="J94" i="6" s="1"/>
  <c r="P302" i="6"/>
  <c r="BK124" i="7"/>
  <c r="BK119" i="7" s="1"/>
  <c r="P148" i="7"/>
  <c r="BK146" i="8"/>
  <c r="J146" i="8" s="1"/>
  <c r="J65" i="8" s="1"/>
  <c r="BK252" i="8"/>
  <c r="J252" i="8"/>
  <c r="J71" i="8" s="1"/>
  <c r="T276" i="8"/>
  <c r="T265" i="8"/>
  <c r="P308" i="8"/>
  <c r="P297" i="8" s="1"/>
  <c r="R334" i="8"/>
  <c r="R323" i="8" s="1"/>
  <c r="BK97" i="11"/>
  <c r="J97" i="11"/>
  <c r="J66" i="11" s="1"/>
  <c r="T247" i="12"/>
  <c r="R435" i="12"/>
  <c r="T488" i="12"/>
  <c r="BK633" i="12"/>
  <c r="J633" i="12" s="1"/>
  <c r="J79" i="12" s="1"/>
  <c r="P653" i="12"/>
  <c r="R653" i="12"/>
  <c r="BK743" i="12"/>
  <c r="J743" i="12"/>
  <c r="J83" i="12" s="1"/>
  <c r="P96" i="13"/>
  <c r="R114" i="13"/>
  <c r="BK351" i="14"/>
  <c r="J351" i="14" s="1"/>
  <c r="J69" i="14" s="1"/>
  <c r="R519" i="14"/>
  <c r="T565" i="14"/>
  <c r="R574" i="14"/>
  <c r="BK673" i="14"/>
  <c r="J673" i="14" s="1"/>
  <c r="J79" i="14" s="1"/>
  <c r="R758" i="14"/>
  <c r="BK92" i="15"/>
  <c r="J92" i="15"/>
  <c r="J64" i="15"/>
  <c r="T106" i="15"/>
  <c r="P124" i="15"/>
  <c r="BK106" i="16"/>
  <c r="J106" i="16"/>
  <c r="J66" i="16" s="1"/>
  <c r="BK117" i="16"/>
  <c r="J117" i="16"/>
  <c r="J69" i="16"/>
  <c r="R127" i="16"/>
  <c r="P146" i="16"/>
  <c r="BK89" i="17"/>
  <c r="J89" i="17"/>
  <c r="J61" i="17" s="1"/>
  <c r="R157" i="17"/>
  <c r="BK251" i="17"/>
  <c r="J251" i="17"/>
  <c r="J64" i="17" s="1"/>
  <c r="P329" i="17"/>
  <c r="P155" i="18"/>
  <c r="R183" i="18"/>
  <c r="R125" i="19"/>
  <c r="R83" i="19" s="1"/>
  <c r="P119" i="22"/>
  <c r="R87" i="23"/>
  <c r="R86" i="23"/>
  <c r="R85" i="23" s="1"/>
  <c r="BK197" i="24"/>
  <c r="J197" i="24" s="1"/>
  <c r="J62" i="24"/>
  <c r="R217" i="24"/>
  <c r="R91" i="24" s="1"/>
  <c r="R90" i="24" s="1"/>
  <c r="T284" i="24"/>
  <c r="BK307" i="24"/>
  <c r="J307" i="24"/>
  <c r="J70" i="24" s="1"/>
  <c r="T94" i="25"/>
  <c r="BK176" i="26"/>
  <c r="J176" i="26"/>
  <c r="J68" i="26"/>
  <c r="BK184" i="26"/>
  <c r="BK183" i="26"/>
  <c r="J183" i="26"/>
  <c r="J70" i="26" s="1"/>
  <c r="BK134" i="27"/>
  <c r="J134" i="27" s="1"/>
  <c r="J69" i="27"/>
  <c r="T187" i="27"/>
  <c r="R227" i="2"/>
  <c r="R114" i="3"/>
  <c r="R197" i="3"/>
  <c r="T554" i="3"/>
  <c r="T1680" i="3"/>
  <c r="BK2426" i="3"/>
  <c r="J2426" i="3"/>
  <c r="J81" i="3" s="1"/>
  <c r="R2852" i="3"/>
  <c r="R2941" i="3"/>
  <c r="BK89" i="4"/>
  <c r="J89" i="4" s="1"/>
  <c r="J64" i="4" s="1"/>
  <c r="T227" i="4"/>
  <c r="BK214" i="5"/>
  <c r="J214" i="5" s="1"/>
  <c r="J70" i="5" s="1"/>
  <c r="P130" i="6"/>
  <c r="R147" i="6"/>
  <c r="R181" i="6"/>
  <c r="R220" i="6"/>
  <c r="P243" i="6"/>
  <c r="P262" i="6"/>
  <c r="T279" i="6"/>
  <c r="BK288" i="6"/>
  <c r="J288" i="6"/>
  <c r="J93" i="6" s="1"/>
  <c r="BK296" i="6"/>
  <c r="J296" i="6"/>
  <c r="J95" i="6" s="1"/>
  <c r="T302" i="6"/>
  <c r="R100" i="7"/>
  <c r="R97" i="7"/>
  <c r="P124" i="7"/>
  <c r="P119" i="7" s="1"/>
  <c r="T148" i="7"/>
  <c r="T308" i="8"/>
  <c r="T297" i="8" s="1"/>
  <c r="T334" i="8"/>
  <c r="T323" i="8" s="1"/>
  <c r="T358" i="8"/>
  <c r="T353" i="8"/>
  <c r="BK134" i="19"/>
  <c r="J134" i="19"/>
  <c r="J62" i="19"/>
  <c r="P111" i="20"/>
  <c r="R119" i="22"/>
  <c r="P128" i="23"/>
  <c r="R92" i="24"/>
  <c r="BK204" i="24"/>
  <c r="J204" i="24"/>
  <c r="J63" i="24" s="1"/>
  <c r="BK295" i="24"/>
  <c r="BK294" i="24" s="1"/>
  <c r="J294" i="24" s="1"/>
  <c r="J68" i="24" s="1"/>
  <c r="T89" i="25"/>
  <c r="T88" i="25"/>
  <c r="T141" i="26"/>
  <c r="T96" i="26" s="1"/>
  <c r="T95" i="26" s="1"/>
  <c r="P113" i="27"/>
  <c r="R122" i="27"/>
  <c r="T88" i="2"/>
  <c r="T87" i="2"/>
  <c r="T86" i="2"/>
  <c r="BK114" i="3"/>
  <c r="P303" i="3"/>
  <c r="BK1409" i="3"/>
  <c r="J1409" i="3" s="1"/>
  <c r="J70" i="3" s="1"/>
  <c r="BK1631" i="3"/>
  <c r="J1631" i="3"/>
  <c r="J74" i="3" s="1"/>
  <c r="R1631" i="3"/>
  <c r="T2113" i="3"/>
  <c r="P2682" i="3"/>
  <c r="BK2912" i="3"/>
  <c r="J2912" i="3"/>
  <c r="J84" i="3" s="1"/>
  <c r="P2941" i="3"/>
  <c r="P3145" i="3"/>
  <c r="BK166" i="4"/>
  <c r="J166" i="4"/>
  <c r="J65" i="4"/>
  <c r="T146" i="5"/>
  <c r="T191" i="5"/>
  <c r="P124" i="6"/>
  <c r="P123" i="6"/>
  <c r="BK141" i="6"/>
  <c r="J141" i="6" s="1"/>
  <c r="J68" i="6" s="1"/>
  <c r="T157" i="6"/>
  <c r="R160" i="6"/>
  <c r="P195" i="6"/>
  <c r="BK210" i="6"/>
  <c r="J210" i="6"/>
  <c r="J78" i="6"/>
  <c r="P237" i="6"/>
  <c r="BK259" i="6"/>
  <c r="J259" i="6"/>
  <c r="J86" i="6" s="1"/>
  <c r="BK267" i="6"/>
  <c r="BK266" i="6" s="1"/>
  <c r="J266" i="6"/>
  <c r="J88" i="6" s="1"/>
  <c r="R285" i="6"/>
  <c r="R292" i="6"/>
  <c r="R346" i="6"/>
  <c r="R148" i="7"/>
  <c r="R242" i="8"/>
  <c r="R215" i="8" s="1"/>
  <c r="BK262" i="8"/>
  <c r="BK255" i="8" s="1"/>
  <c r="J255" i="8" s="1"/>
  <c r="J72" i="8" s="1"/>
  <c r="J262" i="8"/>
  <c r="J73" i="8" s="1"/>
  <c r="BK308" i="8"/>
  <c r="J308" i="8"/>
  <c r="J81" i="8" s="1"/>
  <c r="T320" i="8"/>
  <c r="T311" i="8" s="1"/>
  <c r="T350" i="8"/>
  <c r="T337" i="8" s="1"/>
  <c r="R368" i="8"/>
  <c r="R361" i="8"/>
  <c r="P138" i="9"/>
  <c r="T149" i="9"/>
  <c r="R161" i="9"/>
  <c r="BK188" i="9"/>
  <c r="J188" i="9"/>
  <c r="J73" i="9" s="1"/>
  <c r="R196" i="9"/>
  <c r="R214" i="9"/>
  <c r="R195" i="9" s="1"/>
  <c r="BK231" i="9"/>
  <c r="J231" i="9"/>
  <c r="J81" i="9" s="1"/>
  <c r="BK117" i="10"/>
  <c r="J117" i="10"/>
  <c r="J67" i="10" s="1"/>
  <c r="T135" i="10"/>
  <c r="T138" i="10"/>
  <c r="BK163" i="10"/>
  <c r="J163" i="10"/>
  <c r="J75" i="10" s="1"/>
  <c r="P175" i="10"/>
  <c r="BK89" i="11"/>
  <c r="J89" i="11" s="1"/>
  <c r="J64" i="11" s="1"/>
  <c r="T97" i="11"/>
  <c r="P247" i="12"/>
  <c r="BK449" i="12"/>
  <c r="J449" i="12" s="1"/>
  <c r="J74" i="12" s="1"/>
  <c r="T449" i="12"/>
  <c r="BK626" i="12"/>
  <c r="J626" i="12"/>
  <c r="J78" i="12"/>
  <c r="P697" i="12"/>
  <c r="BK91" i="13"/>
  <c r="J91" i="13" s="1"/>
  <c r="J64" i="13"/>
  <c r="P101" i="13"/>
  <c r="R107" i="13"/>
  <c r="P172" i="14"/>
  <c r="T479" i="14"/>
  <c r="BK594" i="14"/>
  <c r="J594" i="14"/>
  <c r="J78" i="14" s="1"/>
  <c r="R673" i="14"/>
  <c r="BK745" i="14"/>
  <c r="J745" i="14" s="1"/>
  <c r="J81" i="14" s="1"/>
  <c r="T92" i="15"/>
  <c r="T91" i="15" s="1"/>
  <c r="R113" i="15"/>
  <c r="P106" i="16"/>
  <c r="P114" i="16"/>
  <c r="P135" i="16"/>
  <c r="T174" i="17"/>
  <c r="R329" i="17"/>
  <c r="T131" i="18"/>
  <c r="T188" i="18"/>
  <c r="T84" i="19"/>
  <c r="BK149" i="19"/>
  <c r="J149" i="19"/>
  <c r="J63" i="19" s="1"/>
  <c r="R86" i="20"/>
  <c r="R85" i="20"/>
  <c r="R84" i="20"/>
  <c r="P83" i="21"/>
  <c r="P82" i="21"/>
  <c r="P81" i="21" s="1"/>
  <c r="AU77" i="1" s="1"/>
  <c r="BK88" i="22"/>
  <c r="J88" i="22" s="1"/>
  <c r="J61" i="22" s="1"/>
  <c r="BK128" i="23"/>
  <c r="J128" i="23" s="1"/>
  <c r="J62" i="23" s="1"/>
  <c r="BK92" i="24"/>
  <c r="BK217" i="24"/>
  <c r="J217" i="24"/>
  <c r="J64" i="24" s="1"/>
  <c r="T97" i="26"/>
  <c r="P176" i="26"/>
  <c r="T188" i="26"/>
  <c r="T187" i="26"/>
  <c r="R134" i="27"/>
  <c r="R201" i="27"/>
  <c r="R200" i="27"/>
  <c r="BK211" i="2"/>
  <c r="J211" i="2" s="1"/>
  <c r="J62" i="2" s="1"/>
  <c r="T775" i="3"/>
  <c r="R1615" i="3"/>
  <c r="P1631" i="3"/>
  <c r="R2113" i="3"/>
  <c r="R2682" i="3"/>
  <c r="T2912" i="3"/>
  <c r="R3080" i="3"/>
  <c r="P89" i="4"/>
  <c r="P88" i="4" s="1"/>
  <c r="AU58" i="1" s="1"/>
  <c r="T93" i="5"/>
  <c r="T92" i="5" s="1"/>
  <c r="R214" i="5"/>
  <c r="R124" i="6"/>
  <c r="R123" i="6" s="1"/>
  <c r="R136" i="6"/>
  <c r="T166" i="6"/>
  <c r="T165" i="6"/>
  <c r="P220" i="6"/>
  <c r="P219" i="6" s="1"/>
  <c r="R243" i="6"/>
  <c r="BK262" i="6"/>
  <c r="J262" i="6" s="1"/>
  <c r="J87" i="6" s="1"/>
  <c r="R279" i="6"/>
  <c r="P288" i="6"/>
  <c r="R296" i="6"/>
  <c r="BK346" i="6"/>
  <c r="J346" i="6"/>
  <c r="J100" i="6"/>
  <c r="P100" i="7"/>
  <c r="P97" i="7"/>
  <c r="P96" i="7" s="1"/>
  <c r="AU61" i="1"/>
  <c r="T124" i="7"/>
  <c r="T119" i="7" s="1"/>
  <c r="T130" i="7"/>
  <c r="BK161" i="7"/>
  <c r="J161" i="7" s="1"/>
  <c r="J74" i="7" s="1"/>
  <c r="P146" i="8"/>
  <c r="P115" i="8"/>
  <c r="R252" i="8"/>
  <c r="R245" i="8"/>
  <c r="BK276" i="8"/>
  <c r="J276" i="8"/>
  <c r="J75" i="8" s="1"/>
  <c r="R320" i="8"/>
  <c r="R311" i="8"/>
  <c r="P350" i="8"/>
  <c r="P337" i="8"/>
  <c r="T368" i="8"/>
  <c r="T361" i="8" s="1"/>
  <c r="T131" i="9"/>
  <c r="P161" i="9"/>
  <c r="R188" i="9"/>
  <c r="T196" i="9"/>
  <c r="T195" i="9" s="1"/>
  <c r="T214" i="9"/>
  <c r="T231" i="9"/>
  <c r="T108" i="10"/>
  <c r="BK151" i="10"/>
  <c r="J151" i="10" s="1"/>
  <c r="J74" i="10"/>
  <c r="R175" i="10"/>
  <c r="R89" i="11"/>
  <c r="R247" i="12"/>
  <c r="P488" i="12"/>
  <c r="T619" i="12"/>
  <c r="T697" i="12"/>
  <c r="BK101" i="13"/>
  <c r="J101" i="13" s="1"/>
  <c r="J66" i="13" s="1"/>
  <c r="BK114" i="13"/>
  <c r="J114" i="13" s="1"/>
  <c r="J68" i="13" s="1"/>
  <c r="P107" i="14"/>
  <c r="R351" i="14"/>
  <c r="BK498" i="14"/>
  <c r="R594" i="14"/>
  <c r="P758" i="14"/>
  <c r="BK106" i="15"/>
  <c r="J106" i="15" s="1"/>
  <c r="J66" i="15" s="1"/>
  <c r="BK124" i="15"/>
  <c r="J124" i="15"/>
  <c r="J69" i="15" s="1"/>
  <c r="T106" i="16"/>
  <c r="P117" i="16"/>
  <c r="T127" i="16"/>
  <c r="R143" i="16"/>
  <c r="P174" i="17"/>
  <c r="BK329" i="17"/>
  <c r="J329" i="17"/>
  <c r="J66" i="17" s="1"/>
  <c r="R84" i="19"/>
  <c r="T149" i="19"/>
  <c r="BK86" i="20"/>
  <c r="J86" i="20"/>
  <c r="J61" i="20" s="1"/>
  <c r="T83" i="21"/>
  <c r="T82" i="21" s="1"/>
  <c r="T81" i="21" s="1"/>
  <c r="BK119" i="22"/>
  <c r="J119" i="22"/>
  <c r="J62" i="22" s="1"/>
  <c r="BK141" i="23"/>
  <c r="J141" i="23" s="1"/>
  <c r="J64" i="23"/>
  <c r="BK238" i="24"/>
  <c r="J238" i="24" s="1"/>
  <c r="J65" i="24" s="1"/>
  <c r="P295" i="24"/>
  <c r="P294" i="24" s="1"/>
  <c r="P89" i="25"/>
  <c r="P88" i="25" s="1"/>
  <c r="AU82" i="1" s="1"/>
  <c r="P141" i="26"/>
  <c r="R188" i="26"/>
  <c r="R187" i="26"/>
  <c r="T97" i="27"/>
  <c r="T113" i="27"/>
  <c r="P187" i="27"/>
  <c r="BK201" i="27"/>
  <c r="BK200" i="27"/>
  <c r="J200" i="27" s="1"/>
  <c r="BK88" i="28"/>
  <c r="J88" i="28" s="1"/>
  <c r="J61" i="28" s="1"/>
  <c r="P88" i="28"/>
  <c r="R88" i="28"/>
  <c r="T88" i="28"/>
  <c r="BK101" i="28"/>
  <c r="J101" i="28"/>
  <c r="J63" i="28" s="1"/>
  <c r="P101" i="28"/>
  <c r="R101" i="28"/>
  <c r="T101" i="28"/>
  <c r="BK108" i="28"/>
  <c r="J108" i="28"/>
  <c r="J64" i="28" s="1"/>
  <c r="P108" i="28"/>
  <c r="R108" i="28"/>
  <c r="T108" i="28"/>
  <c r="BK113" i="28"/>
  <c r="J113" i="28"/>
  <c r="J65" i="28" s="1"/>
  <c r="P113" i="28"/>
  <c r="R113" i="28"/>
  <c r="T113" i="28"/>
  <c r="BK119" i="28"/>
  <c r="J119" i="28" s="1"/>
  <c r="J66" i="28" s="1"/>
  <c r="P119" i="28"/>
  <c r="R119" i="28"/>
  <c r="T119" i="28"/>
  <c r="BK257" i="2"/>
  <c r="J257" i="2"/>
  <c r="J66" i="2"/>
  <c r="BK286" i="8"/>
  <c r="J286" i="8"/>
  <c r="J77" i="8" s="1"/>
  <c r="BK147" i="22"/>
  <c r="J147" i="22"/>
  <c r="J66" i="22" s="1"/>
  <c r="J119" i="7"/>
  <c r="J69" i="7" s="1"/>
  <c r="BK245" i="8"/>
  <c r="J245" i="8" s="1"/>
  <c r="J70" i="8"/>
  <c r="BK323" i="8"/>
  <c r="J323" i="8" s="1"/>
  <c r="J84" i="8" s="1"/>
  <c r="BK94" i="11"/>
  <c r="J94" i="11" s="1"/>
  <c r="J65" i="11" s="1"/>
  <c r="BK349" i="17"/>
  <c r="J349" i="17"/>
  <c r="J67" i="17"/>
  <c r="BK292" i="24"/>
  <c r="J292" i="24"/>
  <c r="J67" i="24"/>
  <c r="BK92" i="25"/>
  <c r="J92" i="25"/>
  <c r="J65" i="25" s="1"/>
  <c r="BK265" i="8"/>
  <c r="J265" i="8" s="1"/>
  <c r="J74" i="8" s="1"/>
  <c r="BK107" i="27"/>
  <c r="J107" i="27"/>
  <c r="J66" i="27" s="1"/>
  <c r="BK150" i="16"/>
  <c r="J150" i="16" s="1"/>
  <c r="J76" i="16"/>
  <c r="BK129" i="22"/>
  <c r="J129" i="22" s="1"/>
  <c r="J63" i="22" s="1"/>
  <c r="BK115" i="8"/>
  <c r="J115" i="8" s="1"/>
  <c r="J64" i="8" s="1"/>
  <c r="BK297" i="8"/>
  <c r="J297" i="8"/>
  <c r="J80" i="8"/>
  <c r="BK311" i="8"/>
  <c r="J311" i="8"/>
  <c r="J82" i="8"/>
  <c r="BK279" i="8"/>
  <c r="J279" i="8" s="1"/>
  <c r="J76" i="8" s="1"/>
  <c r="BK752" i="12"/>
  <c r="J752" i="12" s="1"/>
  <c r="J84" i="12"/>
  <c r="BK145" i="22"/>
  <c r="J145" i="22" s="1"/>
  <c r="J65" i="22" s="1"/>
  <c r="BK445" i="12"/>
  <c r="J445" i="12" s="1"/>
  <c r="J72" i="12" s="1"/>
  <c r="BK494" i="14"/>
  <c r="J494" i="14"/>
  <c r="J71" i="14" s="1"/>
  <c r="BK3231" i="3"/>
  <c r="J3231" i="3"/>
  <c r="J90" i="3"/>
  <c r="BK361" i="8"/>
  <c r="J361" i="8"/>
  <c r="J90" i="8" s="1"/>
  <c r="BK589" i="14"/>
  <c r="J589" i="14"/>
  <c r="J77" i="14" s="1"/>
  <c r="BK106" i="20"/>
  <c r="J106" i="20"/>
  <c r="J62" i="20" s="1"/>
  <c r="BK138" i="23"/>
  <c r="J138" i="23" s="1"/>
  <c r="J63" i="23"/>
  <c r="BK138" i="26"/>
  <c r="J138" i="26" s="1"/>
  <c r="J66" i="26" s="1"/>
  <c r="BK295" i="8"/>
  <c r="BK181" i="26"/>
  <c r="J181" i="26"/>
  <c r="J69" i="26" s="1"/>
  <c r="BK197" i="27"/>
  <c r="J197" i="27"/>
  <c r="J71" i="27"/>
  <c r="BK253" i="2"/>
  <c r="J253" i="2"/>
  <c r="J65" i="2" s="1"/>
  <c r="BK300" i="6"/>
  <c r="J300" i="6"/>
  <c r="J96" i="6" s="1"/>
  <c r="BK98" i="7"/>
  <c r="J98" i="7"/>
  <c r="J65" i="7" s="1"/>
  <c r="BK226" i="9"/>
  <c r="J226" i="9" s="1"/>
  <c r="J79" i="9"/>
  <c r="BK239" i="9"/>
  <c r="J239" i="9" s="1"/>
  <c r="J82" i="9" s="1"/>
  <c r="BK133" i="10"/>
  <c r="J133" i="10" s="1"/>
  <c r="J69" i="10" s="1"/>
  <c r="BK774" i="14"/>
  <c r="J774" i="14"/>
  <c r="J83" i="14" s="1"/>
  <c r="BK145" i="20"/>
  <c r="J145" i="20"/>
  <c r="J64" i="20"/>
  <c r="BK153" i="23"/>
  <c r="J153" i="23"/>
  <c r="J65" i="23" s="1"/>
  <c r="BK1627" i="3"/>
  <c r="J1627" i="3"/>
  <c r="J72" i="3" s="1"/>
  <c r="BK215" i="8"/>
  <c r="J215" i="8"/>
  <c r="J68" i="8" s="1"/>
  <c r="BK353" i="8"/>
  <c r="J353" i="8" s="1"/>
  <c r="J88" i="8" s="1"/>
  <c r="BK98" i="28"/>
  <c r="J98" i="28" s="1"/>
  <c r="J62" i="28" s="1"/>
  <c r="J72" i="27"/>
  <c r="BE94" i="28"/>
  <c r="BE120" i="28"/>
  <c r="J52" i="28"/>
  <c r="BE89" i="28"/>
  <c r="BE99" i="28"/>
  <c r="BE104" i="28"/>
  <c r="E76" i="28"/>
  <c r="BE122" i="28"/>
  <c r="BE114" i="28"/>
  <c r="J201" i="27"/>
  <c r="J73" i="27"/>
  <c r="BE91" i="28"/>
  <c r="BE111" i="28"/>
  <c r="F55" i="28"/>
  <c r="BE106" i="28"/>
  <c r="BE96" i="28"/>
  <c r="BE109" i="28"/>
  <c r="BE116" i="28"/>
  <c r="BE92" i="28"/>
  <c r="BE102" i="28"/>
  <c r="E83" i="27"/>
  <c r="BE125" i="27"/>
  <c r="BE105" i="27"/>
  <c r="BE114" i="27"/>
  <c r="BE123" i="27"/>
  <c r="BE147" i="27"/>
  <c r="BE168" i="27"/>
  <c r="F92" i="27"/>
  <c r="BE120" i="27"/>
  <c r="BE174" i="27"/>
  <c r="J89" i="27"/>
  <c r="BE135" i="27"/>
  <c r="BE161" i="27"/>
  <c r="BE176" i="27"/>
  <c r="BE98" i="27"/>
  <c r="BE130" i="27"/>
  <c r="BE151" i="27"/>
  <c r="BE156" i="27"/>
  <c r="BE172" i="27"/>
  <c r="BE178" i="27"/>
  <c r="J184" i="26"/>
  <c r="J71" i="26" s="1"/>
  <c r="BE101" i="27"/>
  <c r="BK187" i="26"/>
  <c r="J187" i="26" s="1"/>
  <c r="J72" i="26" s="1"/>
  <c r="BE103" i="27"/>
  <c r="BE133" i="27"/>
  <c r="BE143" i="27"/>
  <c r="BE170" i="27"/>
  <c r="BE180" i="27"/>
  <c r="BE185" i="27"/>
  <c r="BE198" i="27"/>
  <c r="BK96" i="26"/>
  <c r="BK95" i="26" s="1"/>
  <c r="J95" i="26" s="1"/>
  <c r="J63" i="26" s="1"/>
  <c r="BE108" i="27"/>
  <c r="BE139" i="27"/>
  <c r="BE166" i="27"/>
  <c r="BE190" i="27"/>
  <c r="BE195" i="27"/>
  <c r="BE203" i="27"/>
  <c r="BE206" i="27"/>
  <c r="BE118" i="27"/>
  <c r="BE126" i="27"/>
  <c r="BE202" i="27"/>
  <c r="BE205" i="27"/>
  <c r="BE132" i="27"/>
  <c r="BE164" i="27"/>
  <c r="BE188" i="27"/>
  <c r="BE192" i="27"/>
  <c r="BK88" i="25"/>
  <c r="J88" i="25" s="1"/>
  <c r="J63" i="25"/>
  <c r="J89" i="26"/>
  <c r="BE135" i="26"/>
  <c r="BE137" i="26"/>
  <c r="BE146" i="26"/>
  <c r="BE168" i="26"/>
  <c r="BE173" i="26"/>
  <c r="BE186" i="26"/>
  <c r="BE112" i="26"/>
  <c r="BE159" i="26"/>
  <c r="BE163" i="26"/>
  <c r="BE170" i="26"/>
  <c r="BE171" i="26"/>
  <c r="BE108" i="26"/>
  <c r="BE115" i="26"/>
  <c r="BE120" i="26"/>
  <c r="BE134" i="26"/>
  <c r="BE153" i="26"/>
  <c r="BE161" i="26"/>
  <c r="BE165" i="26"/>
  <c r="BE167" i="26"/>
  <c r="BE177" i="26"/>
  <c r="BE192" i="26"/>
  <c r="BE195" i="26"/>
  <c r="BE100" i="26"/>
  <c r="BE129" i="26"/>
  <c r="BE145" i="26"/>
  <c r="BE172" i="26"/>
  <c r="BE175" i="26"/>
  <c r="BE191" i="26"/>
  <c r="BE193" i="26"/>
  <c r="BE196" i="26"/>
  <c r="BE113" i="26"/>
  <c r="BE124" i="26"/>
  <c r="BE144" i="26"/>
  <c r="BE150" i="26"/>
  <c r="BE162" i="26"/>
  <c r="BE164" i="26"/>
  <c r="E50" i="26"/>
  <c r="BE98" i="26"/>
  <c r="BE127" i="26"/>
  <c r="BE139" i="26"/>
  <c r="BE160" i="26"/>
  <c r="BE169" i="26"/>
  <c r="BE189" i="26"/>
  <c r="F59" i="26"/>
  <c r="BE126" i="26"/>
  <c r="BE131" i="26"/>
  <c r="BE143" i="26"/>
  <c r="BE147" i="26"/>
  <c r="BE157" i="26"/>
  <c r="BE182" i="26"/>
  <c r="BE99" i="26"/>
  <c r="BE116" i="26"/>
  <c r="BE125" i="26"/>
  <c r="BE142" i="26"/>
  <c r="BE149" i="26"/>
  <c r="BE152" i="26"/>
  <c r="BE154" i="26"/>
  <c r="BE180" i="26"/>
  <c r="BE156" i="26"/>
  <c r="BE158" i="26"/>
  <c r="BE185" i="26"/>
  <c r="BE190" i="26"/>
  <c r="BE101" i="26"/>
  <c r="BE117" i="26"/>
  <c r="BE123" i="26"/>
  <c r="BE133" i="26"/>
  <c r="BE166" i="26"/>
  <c r="E50" i="25"/>
  <c r="BE90" i="25"/>
  <c r="BE97" i="25"/>
  <c r="J295" i="24"/>
  <c r="J69" i="24"/>
  <c r="BE96" i="25"/>
  <c r="J92" i="24"/>
  <c r="J61" i="24" s="1"/>
  <c r="F59" i="25"/>
  <c r="BE95" i="25"/>
  <c r="BE93" i="25"/>
  <c r="BE91" i="25"/>
  <c r="J56" i="25"/>
  <c r="J61" i="23"/>
  <c r="BE93" i="24"/>
  <c r="BE192" i="24"/>
  <c r="BE242" i="24"/>
  <c r="F87" i="24"/>
  <c r="BE107" i="24"/>
  <c r="BE125" i="24"/>
  <c r="BE194" i="24"/>
  <c r="BE215" i="24"/>
  <c r="BE228" i="24"/>
  <c r="BE248" i="24"/>
  <c r="BE153" i="24"/>
  <c r="BE179" i="24"/>
  <c r="BE214" i="24"/>
  <c r="BE216" i="24"/>
  <c r="BE235" i="24"/>
  <c r="BE249" i="24"/>
  <c r="BE254" i="24"/>
  <c r="BE256" i="24"/>
  <c r="J84" i="24"/>
  <c r="BE94" i="24"/>
  <c r="BE137" i="24"/>
  <c r="BE138" i="24"/>
  <c r="BE146" i="24"/>
  <c r="BE213" i="24"/>
  <c r="BE222" i="24"/>
  <c r="BE224" i="24"/>
  <c r="BE261" i="24"/>
  <c r="BE266" i="24"/>
  <c r="BE96" i="24"/>
  <c r="BE142" i="24"/>
  <c r="BE147" i="24"/>
  <c r="BE196" i="24"/>
  <c r="BE209" i="24"/>
  <c r="BE230" i="24"/>
  <c r="BE255" i="24"/>
  <c r="BE208" i="24"/>
  <c r="BE193" i="24"/>
  <c r="BE200" i="24"/>
  <c r="BE212" i="24"/>
  <c r="BE218" i="24"/>
  <c r="BE234" i="24"/>
  <c r="BE245" i="24"/>
  <c r="BE258" i="24"/>
  <c r="BE264" i="24"/>
  <c r="BE272" i="24"/>
  <c r="E80" i="24"/>
  <c r="BE199" i="24"/>
  <c r="BE226" i="24"/>
  <c r="BE246" i="24"/>
  <c r="BE253" i="24"/>
  <c r="BE263" i="24"/>
  <c r="BE270" i="24"/>
  <c r="BE278" i="24"/>
  <c r="BE143" i="24"/>
  <c r="BE173" i="24"/>
  <c r="BE198" i="24"/>
  <c r="BE206" i="24"/>
  <c r="BE223" i="24"/>
  <c r="BE239" i="24"/>
  <c r="BE262" i="24"/>
  <c r="BE97" i="24"/>
  <c r="BE113" i="24"/>
  <c r="BE127" i="24"/>
  <c r="BE149" i="24"/>
  <c r="BE177" i="24"/>
  <c r="BE190" i="24"/>
  <c r="BE207" i="24"/>
  <c r="BE211" i="24"/>
  <c r="BE243" i="24"/>
  <c r="BE251" i="24"/>
  <c r="BE257" i="24"/>
  <c r="BE260" i="24"/>
  <c r="BE268" i="24"/>
  <c r="BE271" i="24"/>
  <c r="BE273" i="24"/>
  <c r="BE274" i="24"/>
  <c r="BE95" i="24"/>
  <c r="BE115" i="24"/>
  <c r="BE187" i="24"/>
  <c r="BE205" i="24"/>
  <c r="BE241" i="24"/>
  <c r="BE252" i="24"/>
  <c r="BE259" i="24"/>
  <c r="BE275" i="24"/>
  <c r="BE276" i="24"/>
  <c r="BE280" i="24"/>
  <c r="BE281" i="24"/>
  <c r="BE282" i="24"/>
  <c r="BE283" i="24"/>
  <c r="BE285" i="24"/>
  <c r="BE291" i="24"/>
  <c r="BE293" i="24"/>
  <c r="BE296" i="24"/>
  <c r="BE297" i="24"/>
  <c r="BE298" i="24"/>
  <c r="BE303" i="24"/>
  <c r="BE306" i="24"/>
  <c r="BE308" i="24"/>
  <c r="BE309" i="24"/>
  <c r="BE310" i="24"/>
  <c r="BE311" i="24"/>
  <c r="BE312" i="24"/>
  <c r="BE313" i="24"/>
  <c r="E48" i="23"/>
  <c r="BE93" i="23"/>
  <c r="J52" i="23"/>
  <c r="BE88" i="23"/>
  <c r="F82" i="23"/>
  <c r="BE106" i="23"/>
  <c r="BE121" i="23"/>
  <c r="BE125" i="23"/>
  <c r="BE127" i="23"/>
  <c r="BE146" i="23"/>
  <c r="BE90" i="23"/>
  <c r="BE102" i="23"/>
  <c r="BE116" i="23"/>
  <c r="BE123" i="23"/>
  <c r="BE129" i="23"/>
  <c r="BE134" i="23"/>
  <c r="BE137" i="23"/>
  <c r="BE139" i="23"/>
  <c r="BE142" i="23"/>
  <c r="BE145" i="23"/>
  <c r="BE147" i="23"/>
  <c r="BE150" i="23"/>
  <c r="BE152" i="23"/>
  <c r="BE98" i="23"/>
  <c r="BE111" i="23"/>
  <c r="BE112" i="23"/>
  <c r="BE117" i="23"/>
  <c r="BE119" i="23"/>
  <c r="BE148" i="23"/>
  <c r="BE89" i="23"/>
  <c r="BE110" i="23"/>
  <c r="BE114" i="23"/>
  <c r="BE124" i="23"/>
  <c r="BE130" i="23"/>
  <c r="BE131" i="23"/>
  <c r="BE143" i="23"/>
  <c r="BE149" i="23"/>
  <c r="BE151" i="23"/>
  <c r="BE154" i="23"/>
  <c r="F83" i="22"/>
  <c r="BE90" i="22"/>
  <c r="BE97" i="22"/>
  <c r="BE101" i="22"/>
  <c r="BE111" i="22"/>
  <c r="BE121" i="22"/>
  <c r="BE122" i="22"/>
  <c r="BE128" i="22"/>
  <c r="BE133" i="22"/>
  <c r="BE137" i="22"/>
  <c r="BE139" i="22"/>
  <c r="J52" i="22"/>
  <c r="BE89" i="22"/>
  <c r="BE116" i="22"/>
  <c r="BE118" i="22"/>
  <c r="BE120" i="22"/>
  <c r="BE138" i="22"/>
  <c r="BE148" i="22"/>
  <c r="E48" i="22"/>
  <c r="BE91" i="22"/>
  <c r="BE108" i="22"/>
  <c r="BE109" i="22"/>
  <c r="BE113" i="22"/>
  <c r="BE115" i="22"/>
  <c r="BE125" i="22"/>
  <c r="BE134" i="22"/>
  <c r="BE140" i="22"/>
  <c r="BE142" i="22"/>
  <c r="BE144" i="22"/>
  <c r="BE94" i="22"/>
  <c r="BE103" i="22"/>
  <c r="BE104" i="22"/>
  <c r="BE106" i="22"/>
  <c r="BE114" i="22"/>
  <c r="BE130" i="22"/>
  <c r="BE136" i="22"/>
  <c r="BE141" i="22"/>
  <c r="BE143" i="22"/>
  <c r="BE146" i="22"/>
  <c r="AW78" i="1"/>
  <c r="BC78" i="1"/>
  <c r="E48" i="21"/>
  <c r="BE93" i="21"/>
  <c r="BE95" i="21"/>
  <c r="BE99" i="21"/>
  <c r="BK85" i="20"/>
  <c r="BK84" i="20"/>
  <c r="J84" i="20" s="1"/>
  <c r="J59" i="20" s="1"/>
  <c r="F55" i="21"/>
  <c r="J75" i="21"/>
  <c r="BE89" i="21"/>
  <c r="BE108" i="21"/>
  <c r="BE111" i="21"/>
  <c r="BE84" i="21"/>
  <c r="BE97" i="21"/>
  <c r="BE103" i="21"/>
  <c r="BE105" i="21"/>
  <c r="BE87" i="21"/>
  <c r="BE91" i="21"/>
  <c r="BE133" i="20"/>
  <c r="E48" i="20"/>
  <c r="BE129" i="20"/>
  <c r="BE135" i="20"/>
  <c r="BE142" i="20"/>
  <c r="BE95" i="20"/>
  <c r="BE104" i="20"/>
  <c r="J52" i="20"/>
  <c r="BE112" i="20"/>
  <c r="BE130" i="20"/>
  <c r="J84" i="19"/>
  <c r="J60" i="19" s="1"/>
  <c r="F81" i="20"/>
  <c r="BE107" i="20"/>
  <c r="BE128" i="20"/>
  <c r="BE139" i="20"/>
  <c r="BE144" i="20"/>
  <c r="BE146" i="20"/>
  <c r="BE120" i="20"/>
  <c r="BE138" i="20"/>
  <c r="BE87" i="20"/>
  <c r="BE98" i="20"/>
  <c r="BE123" i="20"/>
  <c r="BE92" i="20"/>
  <c r="BE118" i="20"/>
  <c r="BE141" i="20"/>
  <c r="BE124" i="20"/>
  <c r="BE119" i="20"/>
  <c r="BE125" i="20"/>
  <c r="BE101" i="20"/>
  <c r="BE121" i="20"/>
  <c r="BE127" i="20"/>
  <c r="BE99" i="19"/>
  <c r="BE109" i="19"/>
  <c r="J80" i="19"/>
  <c r="BE89" i="19"/>
  <c r="BE111" i="19"/>
  <c r="BE121" i="19"/>
  <c r="BE97" i="19"/>
  <c r="BE95" i="19"/>
  <c r="BE107" i="19"/>
  <c r="J85" i="18"/>
  <c r="J60" i="18"/>
  <c r="J77" i="19"/>
  <c r="BE91" i="19"/>
  <c r="E48" i="19"/>
  <c r="F55" i="19"/>
  <c r="BE94" i="19"/>
  <c r="BE105" i="19"/>
  <c r="BE115" i="19"/>
  <c r="BE123" i="19"/>
  <c r="BE119" i="19"/>
  <c r="BE128" i="19"/>
  <c r="BE101" i="19"/>
  <c r="BE129" i="19"/>
  <c r="BE85" i="19"/>
  <c r="BE130" i="19"/>
  <c r="BE132" i="19"/>
  <c r="BE141" i="19"/>
  <c r="BE143" i="19"/>
  <c r="BE145" i="19"/>
  <c r="BE154" i="19"/>
  <c r="BE155" i="19"/>
  <c r="BE156" i="19"/>
  <c r="BE93" i="19"/>
  <c r="BE103" i="19"/>
  <c r="BE135" i="19"/>
  <c r="BE137" i="19"/>
  <c r="BE139" i="19"/>
  <c r="BE147" i="19"/>
  <c r="BE150" i="19"/>
  <c r="BE126" i="19"/>
  <c r="BE87" i="19"/>
  <c r="BE113" i="19"/>
  <c r="BE117" i="19"/>
  <c r="BE152" i="19"/>
  <c r="J52" i="18"/>
  <c r="BE110" i="18"/>
  <c r="BE118" i="18"/>
  <c r="BE154" i="18"/>
  <c r="BE166" i="18"/>
  <c r="BE200" i="18"/>
  <c r="E74" i="18"/>
  <c r="BE86" i="18"/>
  <c r="BE88" i="18"/>
  <c r="BE92" i="18"/>
  <c r="BE108" i="18"/>
  <c r="BE127" i="18"/>
  <c r="BE132" i="18"/>
  <c r="BE140" i="18"/>
  <c r="BE158" i="18"/>
  <c r="BE168" i="18"/>
  <c r="BE201" i="18"/>
  <c r="J55" i="18"/>
  <c r="BE95" i="18"/>
  <c r="BE96" i="18"/>
  <c r="BE114" i="18"/>
  <c r="BE202" i="18"/>
  <c r="BK88" i="17"/>
  <c r="J88" i="17" s="1"/>
  <c r="J60" i="17" s="1"/>
  <c r="BE98" i="18"/>
  <c r="BE120" i="18"/>
  <c r="BE142" i="18"/>
  <c r="BE178" i="18"/>
  <c r="BE104" i="18"/>
  <c r="BE112" i="18"/>
  <c r="BE123" i="18"/>
  <c r="BE164" i="18"/>
  <c r="BE172" i="18"/>
  <c r="BE176" i="18"/>
  <c r="BE198" i="18"/>
  <c r="F55" i="18"/>
  <c r="BE129" i="18"/>
  <c r="BE137" i="18"/>
  <c r="BE146" i="18"/>
  <c r="BE186" i="18"/>
  <c r="BE94" i="18"/>
  <c r="BE134" i="18"/>
  <c r="BE138" i="18"/>
  <c r="BE152" i="18"/>
  <c r="BE184" i="18"/>
  <c r="BE125" i="18"/>
  <c r="BE144" i="18"/>
  <c r="BE161" i="18"/>
  <c r="BE106" i="18"/>
  <c r="BE145" i="18"/>
  <c r="BE150" i="18"/>
  <c r="BE156" i="18"/>
  <c r="BE174" i="18"/>
  <c r="BE182" i="18"/>
  <c r="BE136" i="18"/>
  <c r="BE162" i="18"/>
  <c r="BE193" i="18"/>
  <c r="BE195" i="18"/>
  <c r="BE90" i="18"/>
  <c r="BE100" i="18"/>
  <c r="BE102" i="18"/>
  <c r="BE116" i="18"/>
  <c r="BE121" i="18"/>
  <c r="BE148" i="18"/>
  <c r="BE170" i="18"/>
  <c r="BE180" i="18"/>
  <c r="BE160" i="18"/>
  <c r="BE189" i="18"/>
  <c r="BE191" i="18"/>
  <c r="BE197" i="18"/>
  <c r="BK99" i="16"/>
  <c r="J99" i="16" s="1"/>
  <c r="J64" i="16" s="1"/>
  <c r="J52" i="17"/>
  <c r="BE98" i="17"/>
  <c r="BE252" i="17"/>
  <c r="BE94" i="17"/>
  <c r="BE207" i="17"/>
  <c r="BE236" i="17"/>
  <c r="BE247" i="17"/>
  <c r="BE90" i="17"/>
  <c r="BE262" i="17"/>
  <c r="BE276" i="17"/>
  <c r="BE278" i="17"/>
  <c r="BE108" i="17"/>
  <c r="BE131" i="17"/>
  <c r="BE136" i="17"/>
  <c r="BE279" i="17"/>
  <c r="BE282" i="17"/>
  <c r="J122" i="16"/>
  <c r="J71" i="16"/>
  <c r="F55" i="17"/>
  <c r="BE166" i="17"/>
  <c r="BE195" i="17"/>
  <c r="BE231" i="17"/>
  <c r="BE257" i="17"/>
  <c r="BE281" i="17"/>
  <c r="BE126" i="17"/>
  <c r="BE175" i="17"/>
  <c r="BE187" i="17"/>
  <c r="BE201" i="17"/>
  <c r="BE234" i="17"/>
  <c r="BE245" i="17"/>
  <c r="BE268" i="17"/>
  <c r="BE277" i="17"/>
  <c r="BE162" i="17"/>
  <c r="BE181" i="17"/>
  <c r="BE215" i="17"/>
  <c r="BE223" i="17"/>
  <c r="BE301" i="17"/>
  <c r="E77" i="17"/>
  <c r="BE112" i="17"/>
  <c r="BE139" i="17"/>
  <c r="BE213" i="17"/>
  <c r="BE221" i="17"/>
  <c r="BE290" i="17"/>
  <c r="BE309" i="17"/>
  <c r="BE172" i="17"/>
  <c r="BE249" i="17"/>
  <c r="BE274" i="17"/>
  <c r="BE286" i="17"/>
  <c r="BE299" i="17"/>
  <c r="BE303" i="17"/>
  <c r="BE144" i="17"/>
  <c r="BE238" i="17"/>
  <c r="BE271" i="17"/>
  <c r="BE293" i="17"/>
  <c r="BE120" i="17"/>
  <c r="BE273" i="17"/>
  <c r="BE307" i="17"/>
  <c r="BE311" i="17"/>
  <c r="BE158" i="17"/>
  <c r="BE168" i="17"/>
  <c r="BE270" i="17"/>
  <c r="BE315" i="17"/>
  <c r="BE317" i="17"/>
  <c r="BE325" i="17"/>
  <c r="BE330" i="17"/>
  <c r="BE332" i="17"/>
  <c r="BE335" i="17"/>
  <c r="BE337" i="17"/>
  <c r="BE340" i="17"/>
  <c r="BE342" i="17"/>
  <c r="BE344" i="17"/>
  <c r="BE346" i="17"/>
  <c r="BE350" i="17"/>
  <c r="J56" i="16"/>
  <c r="F95" i="16"/>
  <c r="BE118" i="16"/>
  <c r="BE138" i="16"/>
  <c r="BE105" i="16"/>
  <c r="BE112" i="16"/>
  <c r="BE126" i="16"/>
  <c r="BE129" i="16"/>
  <c r="BE133" i="16"/>
  <c r="BE108" i="16"/>
  <c r="BE140" i="16"/>
  <c r="E86" i="16"/>
  <c r="BE101" i="16"/>
  <c r="BE103" i="16"/>
  <c r="BE125" i="16"/>
  <c r="BE104" i="16"/>
  <c r="BE107" i="16"/>
  <c r="BE131" i="16"/>
  <c r="BE110" i="16"/>
  <c r="BE111" i="16"/>
  <c r="BE115" i="16"/>
  <c r="BE116" i="16"/>
  <c r="BE119" i="16"/>
  <c r="BE123" i="16"/>
  <c r="BE124" i="16"/>
  <c r="BE128" i="16"/>
  <c r="BE130" i="16"/>
  <c r="BE132" i="16"/>
  <c r="BE102" i="16"/>
  <c r="BE139" i="16"/>
  <c r="BE113" i="16"/>
  <c r="BE120" i="16"/>
  <c r="BE134" i="16"/>
  <c r="BE136" i="16"/>
  <c r="BE141" i="16"/>
  <c r="BE145" i="16"/>
  <c r="BE148" i="16"/>
  <c r="BE142" i="16"/>
  <c r="BE144" i="16"/>
  <c r="BE147" i="16"/>
  <c r="BE151" i="16"/>
  <c r="BE137" i="16"/>
  <c r="BE149" i="16"/>
  <c r="BE108" i="15"/>
  <c r="BE111" i="15"/>
  <c r="BE114" i="15"/>
  <c r="J498" i="14"/>
  <c r="J73" i="14"/>
  <c r="BE102" i="15"/>
  <c r="BE110" i="15"/>
  <c r="E79" i="15"/>
  <c r="BE103" i="15"/>
  <c r="BE112" i="15"/>
  <c r="BE116" i="15"/>
  <c r="J59" i="15"/>
  <c r="BE109" i="15"/>
  <c r="J107" i="14"/>
  <c r="J65" i="14" s="1"/>
  <c r="F88" i="15"/>
  <c r="BE105" i="15"/>
  <c r="BE115" i="15"/>
  <c r="J56" i="15"/>
  <c r="BE99" i="15"/>
  <c r="BE100" i="15"/>
  <c r="BE104" i="15"/>
  <c r="BE107" i="15"/>
  <c r="BE117" i="15"/>
  <c r="BE123" i="15"/>
  <c r="BE93" i="15"/>
  <c r="BE94" i="15"/>
  <c r="BE96" i="15"/>
  <c r="BE97" i="15"/>
  <c r="BE101" i="15"/>
  <c r="BE120" i="15"/>
  <c r="BE127" i="15"/>
  <c r="BE95" i="15"/>
  <c r="BE118" i="15"/>
  <c r="BE126" i="15"/>
  <c r="BE128" i="15"/>
  <c r="BE130" i="15"/>
  <c r="BE131" i="15"/>
  <c r="BE122" i="15"/>
  <c r="BE125" i="15"/>
  <c r="BE129" i="15"/>
  <c r="BE116" i="14"/>
  <c r="BE238" i="14"/>
  <c r="BE272" i="14"/>
  <c r="BE321" i="14"/>
  <c r="BE334" i="14"/>
  <c r="BE388" i="14"/>
  <c r="BE454" i="14"/>
  <c r="BE504" i="14"/>
  <c r="BE506" i="14"/>
  <c r="BE513" i="14"/>
  <c r="BE524" i="14"/>
  <c r="BK90" i="13"/>
  <c r="J90" i="13"/>
  <c r="BE173" i="14"/>
  <c r="BE182" i="14"/>
  <c r="BE268" i="14"/>
  <c r="BE489" i="14"/>
  <c r="BE550" i="14"/>
  <c r="BE570" i="14"/>
  <c r="BE583" i="14"/>
  <c r="J99" i="14"/>
  <c r="BE234" i="14"/>
  <c r="BE250" i="14"/>
  <c r="BE264" i="14"/>
  <c r="BE356" i="14"/>
  <c r="BE384" i="14"/>
  <c r="BE398" i="14"/>
  <c r="BE414" i="14"/>
  <c r="BE449" i="14"/>
  <c r="BE556" i="14"/>
  <c r="BE611" i="14"/>
  <c r="BE630" i="14"/>
  <c r="BE640" i="14"/>
  <c r="BE678" i="14"/>
  <c r="BE685" i="14"/>
  <c r="BE715" i="14"/>
  <c r="BE717" i="14"/>
  <c r="BE751" i="14"/>
  <c r="BE242" i="14"/>
  <c r="BE342" i="14"/>
  <c r="BE433" i="14"/>
  <c r="BE462" i="14"/>
  <c r="BE532" i="14"/>
  <c r="BE671" i="14"/>
  <c r="BE743" i="14"/>
  <c r="BE124" i="14"/>
  <c r="BE220" i="14"/>
  <c r="BE230" i="14"/>
  <c r="BE244" i="14"/>
  <c r="BE278" i="14"/>
  <c r="BE296" i="14"/>
  <c r="BE394" i="14"/>
  <c r="BE429" i="14"/>
  <c r="BE511" i="14"/>
  <c r="BE543" i="14"/>
  <c r="BE575" i="14"/>
  <c r="BE587" i="14"/>
  <c r="BE669" i="14"/>
  <c r="BE683" i="14"/>
  <c r="E93" i="14"/>
  <c r="BE108" i="14"/>
  <c r="BE126" i="14"/>
  <c r="BE135" i="14"/>
  <c r="BE178" i="14"/>
  <c r="BE186" i="14"/>
  <c r="BE197" i="14"/>
  <c r="BE216" i="14"/>
  <c r="BE224" i="14"/>
  <c r="BE270" i="14"/>
  <c r="BE286" i="14"/>
  <c r="BE410" i="14"/>
  <c r="BE528" i="14"/>
  <c r="BE595" i="14"/>
  <c r="BE654" i="14"/>
  <c r="BE674" i="14"/>
  <c r="BE739" i="14"/>
  <c r="BE144" i="14"/>
  <c r="BE184" i="14"/>
  <c r="BE302" i="14"/>
  <c r="BE306" i="14"/>
  <c r="BE323" i="14"/>
  <c r="BE338" i="14"/>
  <c r="BE364" i="14"/>
  <c r="BE370" i="14"/>
  <c r="BE437" i="14"/>
  <c r="BE480" i="14"/>
  <c r="BE484" i="14"/>
  <c r="BE520" i="14"/>
  <c r="BE590" i="14"/>
  <c r="BE623" i="14"/>
  <c r="BE728" i="14"/>
  <c r="BE737" i="14"/>
  <c r="F59" i="14"/>
  <c r="BE112" i="14"/>
  <c r="BE140" i="14"/>
  <c r="BE153" i="14"/>
  <c r="BE190" i="14"/>
  <c r="BE214" i="14"/>
  <c r="BE258" i="14"/>
  <c r="BE284" i="14"/>
  <c r="BE350" i="14"/>
  <c r="BE360" i="14"/>
  <c r="BE378" i="14"/>
  <c r="BE487" i="14"/>
  <c r="BE616" i="14"/>
  <c r="BE659" i="14"/>
  <c r="BE741" i="14"/>
  <c r="BE765" i="14"/>
  <c r="BE168" i="14"/>
  <c r="BE203" i="14"/>
  <c r="BE228" i="14"/>
  <c r="BE252" i="14"/>
  <c r="BE352" i="14"/>
  <c r="BE406" i="14"/>
  <c r="BE421" i="14"/>
  <c r="BE491" i="14"/>
  <c r="BE495" i="14"/>
  <c r="BE499" i="14"/>
  <c r="BE609" i="14"/>
  <c r="BE634" i="14"/>
  <c r="BE644" i="14"/>
  <c r="BE726" i="14"/>
  <c r="BE746" i="14"/>
  <c r="BE772" i="14"/>
  <c r="BE775" i="14"/>
  <c r="BE162" i="14"/>
  <c r="BE311" i="14"/>
  <c r="BE374" i="14"/>
  <c r="BE380" i="14"/>
  <c r="BE402" i="14"/>
  <c r="BE425" i="14"/>
  <c r="BE472" i="14"/>
  <c r="BE482" i="14"/>
  <c r="BE563" i="14"/>
  <c r="BE566" i="14"/>
  <c r="BE579" i="14"/>
  <c r="BE625" i="14"/>
  <c r="BE129" i="14"/>
  <c r="BE133" i="14"/>
  <c r="BE158" i="14"/>
  <c r="BE458" i="14"/>
  <c r="BE517" i="14"/>
  <c r="BE605" i="14"/>
  <c r="BE618" i="14"/>
  <c r="BE120" i="14"/>
  <c r="BE148" i="14"/>
  <c r="BE180" i="14"/>
  <c r="BE276" i="14"/>
  <c r="BE290" i="14"/>
  <c r="BE316" i="14"/>
  <c r="BE346" i="14"/>
  <c r="BE444" i="14"/>
  <c r="BE536" i="14"/>
  <c r="BE554" i="14"/>
  <c r="BE580" i="14"/>
  <c r="BE597" i="14"/>
  <c r="BE753" i="14"/>
  <c r="BE759" i="14"/>
  <c r="BE93" i="13"/>
  <c r="BE102" i="13"/>
  <c r="BE108" i="13"/>
  <c r="BE118" i="13"/>
  <c r="J488" i="12"/>
  <c r="J75" i="12" s="1"/>
  <c r="BE117" i="13"/>
  <c r="J56" i="13"/>
  <c r="J87" i="13"/>
  <c r="BE100" i="13"/>
  <c r="BE109" i="13"/>
  <c r="E78" i="13"/>
  <c r="BE94" i="13"/>
  <c r="BE98" i="13"/>
  <c r="BE110" i="13"/>
  <c r="BE115" i="13"/>
  <c r="F59" i="13"/>
  <c r="BE97" i="13"/>
  <c r="BE111" i="13"/>
  <c r="BE92" i="13"/>
  <c r="BE99" i="13"/>
  <c r="BE106" i="13"/>
  <c r="BE113" i="13"/>
  <c r="BE95" i="13"/>
  <c r="BE103" i="13"/>
  <c r="BE105" i="13"/>
  <c r="BE104" i="13"/>
  <c r="BE112" i="13"/>
  <c r="BE116" i="13"/>
  <c r="BE119" i="13"/>
  <c r="BE256" i="12"/>
  <c r="BE319" i="12"/>
  <c r="BE329" i="12"/>
  <c r="BE386" i="12"/>
  <c r="BE443" i="12"/>
  <c r="BE455" i="12"/>
  <c r="BE464" i="12"/>
  <c r="BE522" i="12"/>
  <c r="BE536" i="12"/>
  <c r="BE552" i="12"/>
  <c r="BE573" i="12"/>
  <c r="BE587" i="12"/>
  <c r="BE236" i="12"/>
  <c r="BE265" i="12"/>
  <c r="BE297" i="12"/>
  <c r="BE304" i="12"/>
  <c r="BE343" i="12"/>
  <c r="BE397" i="12"/>
  <c r="BE450" i="12"/>
  <c r="BE476" i="12"/>
  <c r="BE489" i="12"/>
  <c r="BE510" i="12"/>
  <c r="BE555" i="12"/>
  <c r="BE564" i="12"/>
  <c r="BE631" i="12"/>
  <c r="BE645" i="12"/>
  <c r="E94" i="12"/>
  <c r="F103" i="12"/>
  <c r="BE159" i="12"/>
  <c r="BE229" i="12"/>
  <c r="BE283" i="12"/>
  <c r="BE351" i="12"/>
  <c r="BE370" i="12"/>
  <c r="BE409" i="12"/>
  <c r="BE426" i="12"/>
  <c r="BE474" i="12"/>
  <c r="BE504" i="12"/>
  <c r="BE541" i="12"/>
  <c r="BE571" i="12"/>
  <c r="BE617" i="12"/>
  <c r="BE668" i="12"/>
  <c r="BE139" i="12"/>
  <c r="BE289" i="12"/>
  <c r="BE377" i="12"/>
  <c r="BE415" i="12"/>
  <c r="BE462" i="12"/>
  <c r="BE603" i="12"/>
  <c r="BE610" i="12"/>
  <c r="BE634" i="12"/>
  <c r="BE654" i="12"/>
  <c r="BE689" i="12"/>
  <c r="BE530" i="12"/>
  <c r="BE561" i="12"/>
  <c r="BE595" i="12"/>
  <c r="BE607" i="12"/>
  <c r="BE638" i="12"/>
  <c r="BE676" i="12"/>
  <c r="BE129" i="12"/>
  <c r="BE146" i="12"/>
  <c r="BE243" i="12"/>
  <c r="BE267" i="12"/>
  <c r="BE310" i="12"/>
  <c r="BE440" i="12"/>
  <c r="BE599" i="12"/>
  <c r="BE627" i="12"/>
  <c r="BE641" i="12"/>
  <c r="BE658" i="12"/>
  <c r="BE172" i="12"/>
  <c r="BE209" i="12"/>
  <c r="BE222" i="12"/>
  <c r="BE291" i="12"/>
  <c r="BE299" i="12"/>
  <c r="BE321" i="12"/>
  <c r="BE395" i="12"/>
  <c r="BE430" i="12"/>
  <c r="BE469" i="12"/>
  <c r="BE493" i="12"/>
  <c r="BE503" i="12"/>
  <c r="BE518" i="12"/>
  <c r="BE585" i="12"/>
  <c r="BE601" i="12"/>
  <c r="BE651" i="12"/>
  <c r="BE690" i="12"/>
  <c r="BE124" i="12"/>
  <c r="BE162" i="12"/>
  <c r="BE185" i="12"/>
  <c r="BE196" i="12"/>
  <c r="BE203" i="12"/>
  <c r="BE214" i="12"/>
  <c r="BE231" i="12"/>
  <c r="BE241" i="12"/>
  <c r="BE248" i="12"/>
  <c r="BE317" i="12"/>
  <c r="BE334" i="12"/>
  <c r="BE361" i="12"/>
  <c r="BE372" i="12"/>
  <c r="BE391" i="12"/>
  <c r="BE411" i="12"/>
  <c r="BE436" i="12"/>
  <c r="BE534" i="12"/>
  <c r="BE620" i="12"/>
  <c r="BE624" i="12"/>
  <c r="BE675" i="12"/>
  <c r="BE688" i="12"/>
  <c r="BE700" i="12"/>
  <c r="BE155" i="12"/>
  <c r="BE166" i="12"/>
  <c r="BE178" i="12"/>
  <c r="BE183" i="12"/>
  <c r="BE191" i="12"/>
  <c r="BE199" i="12"/>
  <c r="BE346" i="12"/>
  <c r="BE406" i="12"/>
  <c r="BE413" i="12"/>
  <c r="BE446" i="12"/>
  <c r="BE457" i="12"/>
  <c r="BE486" i="12"/>
  <c r="BE495" i="12"/>
  <c r="BE496" i="12"/>
  <c r="BE543" i="12"/>
  <c r="BE550" i="12"/>
  <c r="BE567" i="12"/>
  <c r="BE579" i="12"/>
  <c r="BE593" i="12"/>
  <c r="BE660" i="12"/>
  <c r="BE665" i="12"/>
  <c r="BE680" i="12"/>
  <c r="BE698" i="12"/>
  <c r="BE273" i="12"/>
  <c r="BE337" i="12"/>
  <c r="BE340" i="12"/>
  <c r="BE365" i="12"/>
  <c r="BE424" i="12"/>
  <c r="BE500" i="12"/>
  <c r="BE514" i="12"/>
  <c r="BE526" i="12"/>
  <c r="BE544" i="12"/>
  <c r="BE575" i="12"/>
  <c r="BE581" i="12"/>
  <c r="BE695" i="12"/>
  <c r="BE169" i="12"/>
  <c r="BE218" i="12"/>
  <c r="BE278" i="12"/>
  <c r="BE325" i="12"/>
  <c r="BE381" i="12"/>
  <c r="BE402" i="12"/>
  <c r="BE418" i="12"/>
  <c r="BE438" i="12"/>
  <c r="BE481" i="12"/>
  <c r="BE501" i="12"/>
  <c r="BE591" i="12"/>
  <c r="BE647" i="12"/>
  <c r="BE681" i="12"/>
  <c r="BE686" i="12"/>
  <c r="BE691" i="12"/>
  <c r="J56" i="12"/>
  <c r="BE109" i="12"/>
  <c r="BE115" i="12"/>
  <c r="BE134" i="12"/>
  <c r="BE141" i="12"/>
  <c r="BE224" i="12"/>
  <c r="BE252" i="12"/>
  <c r="BE327" i="12"/>
  <c r="BE356" i="12"/>
  <c r="BE420" i="12"/>
  <c r="BE432" i="12"/>
  <c r="BE614" i="12"/>
  <c r="BE659" i="12"/>
  <c r="BE706" i="12"/>
  <c r="BE711" i="12"/>
  <c r="BE713" i="12"/>
  <c r="BE718" i="12"/>
  <c r="BE720" i="12"/>
  <c r="BE725" i="12"/>
  <c r="BE727" i="12"/>
  <c r="BE731" i="12"/>
  <c r="BE737" i="12"/>
  <c r="BE739" i="12"/>
  <c r="BE741" i="12"/>
  <c r="BE744" i="12"/>
  <c r="BE750" i="12"/>
  <c r="BE753" i="12"/>
  <c r="J101" i="10"/>
  <c r="J65" i="10"/>
  <c r="BE100" i="11"/>
  <c r="BE90" i="11"/>
  <c r="BE95" i="11"/>
  <c r="J85" i="11"/>
  <c r="BK142" i="10"/>
  <c r="J142" i="10" s="1"/>
  <c r="J72" i="10" s="1"/>
  <c r="F59" i="11"/>
  <c r="BE104" i="11"/>
  <c r="J56" i="11"/>
  <c r="BE98" i="11"/>
  <c r="E50" i="11"/>
  <c r="BE92" i="11"/>
  <c r="BE102" i="11"/>
  <c r="J161" i="9"/>
  <c r="J71" i="9"/>
  <c r="J196" i="9"/>
  <c r="J75" i="9"/>
  <c r="BE127" i="10"/>
  <c r="BE134" i="10"/>
  <c r="BE141" i="10"/>
  <c r="BE144" i="10"/>
  <c r="BE147" i="10"/>
  <c r="BE148" i="10"/>
  <c r="BE150" i="10"/>
  <c r="BE156" i="10"/>
  <c r="BE158" i="10"/>
  <c r="BE164" i="10"/>
  <c r="BE168" i="10"/>
  <c r="F59" i="10"/>
  <c r="BE103" i="10"/>
  <c r="BE113" i="10"/>
  <c r="BE114" i="10"/>
  <c r="BE140" i="10"/>
  <c r="E50" i="10"/>
  <c r="BE109" i="10"/>
  <c r="BE118" i="10"/>
  <c r="BE121" i="10"/>
  <c r="BE122" i="10"/>
  <c r="BE130" i="10"/>
  <c r="BE131" i="10"/>
  <c r="BE132" i="10"/>
  <c r="BE155" i="10"/>
  <c r="BE167" i="10"/>
  <c r="BE169" i="10"/>
  <c r="BE179" i="10"/>
  <c r="J93" i="10"/>
  <c r="BE107" i="10"/>
  <c r="BE123" i="10"/>
  <c r="BE146" i="10"/>
  <c r="BE154" i="10"/>
  <c r="BE161" i="10"/>
  <c r="BE174" i="10"/>
  <c r="BE136" i="10"/>
  <c r="BE137" i="10"/>
  <c r="BE149" i="10"/>
  <c r="BE159" i="10"/>
  <c r="BE162" i="10"/>
  <c r="BE165" i="10"/>
  <c r="BE166" i="10"/>
  <c r="BE176" i="10"/>
  <c r="BE181" i="10"/>
  <c r="BE182" i="10"/>
  <c r="BE145" i="10"/>
  <c r="BE152" i="10"/>
  <c r="BE173" i="10"/>
  <c r="BE105" i="10"/>
  <c r="BE119" i="10"/>
  <c r="BE120" i="10"/>
  <c r="BE170" i="10"/>
  <c r="BE177" i="10"/>
  <c r="BE102" i="10"/>
  <c r="BE110" i="10"/>
  <c r="BE112" i="10"/>
  <c r="BE180" i="10"/>
  <c r="BE106" i="10"/>
  <c r="BE111" i="10"/>
  <c r="BE115" i="10"/>
  <c r="BE125" i="10"/>
  <c r="BE157" i="10"/>
  <c r="BE171" i="10"/>
  <c r="BE178" i="10"/>
  <c r="BE104" i="10"/>
  <c r="BE116" i="10"/>
  <c r="BE129" i="10"/>
  <c r="BE153" i="10"/>
  <c r="BE126" i="10"/>
  <c r="BE128" i="10"/>
  <c r="BE139" i="10"/>
  <c r="BE160" i="10"/>
  <c r="J56" i="9"/>
  <c r="BE120" i="9"/>
  <c r="BE143" i="9"/>
  <c r="BE162" i="9"/>
  <c r="BE170" i="9"/>
  <c r="BE171" i="9"/>
  <c r="BE172" i="9"/>
  <c r="BE191" i="9"/>
  <c r="BE202" i="9"/>
  <c r="BE203" i="9"/>
  <c r="BE220" i="9"/>
  <c r="BE225" i="9"/>
  <c r="BE110" i="9"/>
  <c r="BE114" i="9"/>
  <c r="BE121" i="9"/>
  <c r="BE128" i="9"/>
  <c r="BE130" i="9"/>
  <c r="BE133" i="9"/>
  <c r="BE147" i="9"/>
  <c r="BE154" i="9"/>
  <c r="BE159" i="9"/>
  <c r="BE164" i="9"/>
  <c r="BE197" i="9"/>
  <c r="BE199" i="9"/>
  <c r="BE235" i="9"/>
  <c r="F59" i="9"/>
  <c r="J101" i="9"/>
  <c r="BE126" i="9"/>
  <c r="BE166" i="9"/>
  <c r="BE174" i="9"/>
  <c r="BE176" i="9"/>
  <c r="BE179" i="9"/>
  <c r="BE209" i="9"/>
  <c r="BE217" i="9"/>
  <c r="BE221" i="9"/>
  <c r="BE233" i="9"/>
  <c r="BE238" i="9"/>
  <c r="BE240" i="9"/>
  <c r="E92" i="9"/>
  <c r="BE123" i="9"/>
  <c r="BE129" i="9"/>
  <c r="BE142" i="9"/>
  <c r="BE181" i="9"/>
  <c r="BE194" i="9"/>
  <c r="BE208" i="9"/>
  <c r="BE210" i="9"/>
  <c r="BE212" i="9"/>
  <c r="BE230" i="9"/>
  <c r="BE236" i="9"/>
  <c r="BE113" i="9"/>
  <c r="BE127" i="9"/>
  <c r="BE141" i="9"/>
  <c r="BE156" i="9"/>
  <c r="BE185" i="9"/>
  <c r="BE200" i="9"/>
  <c r="BE204" i="9"/>
  <c r="BE234" i="9"/>
  <c r="BE237" i="9"/>
  <c r="BE118" i="9"/>
  <c r="BE136" i="9"/>
  <c r="BE148" i="9"/>
  <c r="BE158" i="9"/>
  <c r="BE175" i="9"/>
  <c r="BE187" i="9"/>
  <c r="BE193" i="9"/>
  <c r="BE206" i="9"/>
  <c r="BE224" i="9"/>
  <c r="BE232" i="9"/>
  <c r="BE107" i="9"/>
  <c r="BE112" i="9"/>
  <c r="BE116" i="9"/>
  <c r="BE117" i="9"/>
  <c r="BE132" i="9"/>
  <c r="BE211" i="9"/>
  <c r="BE227" i="9"/>
  <c r="BE111" i="9"/>
  <c r="BE119" i="9"/>
  <c r="BE122" i="9"/>
  <c r="BE145" i="9"/>
  <c r="BE146" i="9"/>
  <c r="BE168" i="9"/>
  <c r="BE177" i="9"/>
  <c r="BE189" i="9"/>
  <c r="BE213" i="9"/>
  <c r="BE108" i="9"/>
  <c r="BE109" i="9"/>
  <c r="BE135" i="9"/>
  <c r="BE140" i="9"/>
  <c r="BE144" i="9"/>
  <c r="BE152" i="9"/>
  <c r="BE155" i="9"/>
  <c r="BE163" i="9"/>
  <c r="BE169" i="9"/>
  <c r="BE198" i="9"/>
  <c r="BE207" i="9"/>
  <c r="BE215" i="9"/>
  <c r="BE219" i="9"/>
  <c r="BE222" i="9"/>
  <c r="BE229" i="9"/>
  <c r="BE137" i="9"/>
  <c r="BE139" i="9"/>
  <c r="BE151" i="9"/>
  <c r="BE201" i="9"/>
  <c r="BE218" i="9"/>
  <c r="BE115" i="9"/>
  <c r="BE124" i="9"/>
  <c r="BE125" i="9"/>
  <c r="BE134" i="9"/>
  <c r="BE150" i="9"/>
  <c r="BE157" i="9"/>
  <c r="BE165" i="9"/>
  <c r="BE167" i="9"/>
  <c r="BE183" i="9"/>
  <c r="BE216" i="9"/>
  <c r="F59" i="8"/>
  <c r="J111" i="8"/>
  <c r="BE122" i="8"/>
  <c r="BE150" i="8"/>
  <c r="BE166" i="8"/>
  <c r="BE174" i="8"/>
  <c r="BE172" i="8"/>
  <c r="BE176" i="8"/>
  <c r="BE178" i="8"/>
  <c r="BE186" i="8"/>
  <c r="BE196" i="8"/>
  <c r="BE202" i="8"/>
  <c r="BE256" i="8"/>
  <c r="BK97" i="7"/>
  <c r="BE154" i="8"/>
  <c r="BE158" i="8"/>
  <c r="BE192" i="8"/>
  <c r="BE200" i="8"/>
  <c r="BE240" i="8"/>
  <c r="BE248" i="8"/>
  <c r="BE254" i="8"/>
  <c r="BE260" i="8"/>
  <c r="BK105" i="7"/>
  <c r="J105" i="7"/>
  <c r="J67" i="7"/>
  <c r="BE138" i="8"/>
  <c r="BE142" i="8"/>
  <c r="BE147" i="8"/>
  <c r="BE152" i="8"/>
  <c r="BE182" i="8"/>
  <c r="BE190" i="8"/>
  <c r="BE208" i="8"/>
  <c r="BE220" i="8"/>
  <c r="BE224" i="8"/>
  <c r="BE226" i="8"/>
  <c r="BE118" i="8"/>
  <c r="BE134" i="8"/>
  <c r="BE160" i="8"/>
  <c r="BE184" i="8"/>
  <c r="BE194" i="8"/>
  <c r="BE198" i="8"/>
  <c r="BE238" i="8"/>
  <c r="BE250" i="8"/>
  <c r="BE287" i="8"/>
  <c r="E102" i="8"/>
  <c r="BE124" i="8"/>
  <c r="BE210" i="8"/>
  <c r="BE243" i="8"/>
  <c r="BE264" i="8"/>
  <c r="BE266" i="8"/>
  <c r="BE268" i="8"/>
  <c r="BE272" i="8"/>
  <c r="BE278" i="8"/>
  <c r="BE280" i="8"/>
  <c r="BE293" i="8"/>
  <c r="BE132" i="8"/>
  <c r="BE136" i="8"/>
  <c r="BE168" i="8"/>
  <c r="BE188" i="8"/>
  <c r="BE204" i="8"/>
  <c r="BE216" i="8"/>
  <c r="BE222" i="8"/>
  <c r="BE232" i="8"/>
  <c r="BE234" i="8"/>
  <c r="BE298" i="8"/>
  <c r="BE300" i="8"/>
  <c r="BE304" i="8"/>
  <c r="BE309" i="8"/>
  <c r="BE164" i="8"/>
  <c r="BE258" i="8"/>
  <c r="BE263" i="8"/>
  <c r="BE274" i="8"/>
  <c r="BE277" i="8"/>
  <c r="BE296" i="8"/>
  <c r="J56" i="8"/>
  <c r="BE128" i="8"/>
  <c r="BE213" i="8"/>
  <c r="BE236" i="8"/>
  <c r="BE289" i="8"/>
  <c r="BE302" i="8"/>
  <c r="BE306" i="8"/>
  <c r="BE130" i="8"/>
  <c r="BE148" i="8"/>
  <c r="BE206" i="8"/>
  <c r="BE230" i="8"/>
  <c r="BE270" i="8"/>
  <c r="BE291" i="8"/>
  <c r="BE120" i="8"/>
  <c r="BE126" i="8"/>
  <c r="BE140" i="8"/>
  <c r="BE144" i="8"/>
  <c r="BE156" i="8"/>
  <c r="BE170" i="8"/>
  <c r="BE246" i="8"/>
  <c r="BE284" i="8"/>
  <c r="BE116" i="8"/>
  <c r="BE162" i="8"/>
  <c r="BE180" i="8"/>
  <c r="BE214" i="8"/>
  <c r="BE218" i="8"/>
  <c r="BE228" i="8"/>
  <c r="BE244" i="8"/>
  <c r="BE253" i="8"/>
  <c r="BE282" i="8"/>
  <c r="BE310" i="8"/>
  <c r="BE312" i="8"/>
  <c r="BE314" i="8"/>
  <c r="BE316" i="8"/>
  <c r="BE318" i="8"/>
  <c r="BE321" i="8"/>
  <c r="BE322" i="8"/>
  <c r="BE324" i="8"/>
  <c r="BE326" i="8"/>
  <c r="BE328" i="8"/>
  <c r="BE330" i="8"/>
  <c r="BE332" i="8"/>
  <c r="BE335" i="8"/>
  <c r="BE336" i="8"/>
  <c r="BE338" i="8"/>
  <c r="BE340" i="8"/>
  <c r="BE342" i="8"/>
  <c r="BE344" i="8"/>
  <c r="BE346" i="8"/>
  <c r="BE348" i="8"/>
  <c r="BE351" i="8"/>
  <c r="BE352" i="8"/>
  <c r="BE354" i="8"/>
  <c r="BE356" i="8"/>
  <c r="BE359" i="8"/>
  <c r="BE360" i="8"/>
  <c r="BE362" i="8"/>
  <c r="BE364" i="8"/>
  <c r="BE366" i="8"/>
  <c r="BE369" i="8"/>
  <c r="BE370" i="8"/>
  <c r="BE372" i="8"/>
  <c r="BE373" i="8"/>
  <c r="BE374" i="8"/>
  <c r="BE375" i="8"/>
  <c r="BE376" i="8"/>
  <c r="BE377" i="8"/>
  <c r="J93" i="7"/>
  <c r="BE106" i="7"/>
  <c r="BE110" i="7"/>
  <c r="J166" i="6"/>
  <c r="J73" i="6"/>
  <c r="E50" i="7"/>
  <c r="BE160" i="7"/>
  <c r="BK306" i="6"/>
  <c r="J306" i="6" s="1"/>
  <c r="J98" i="6" s="1"/>
  <c r="F59" i="7"/>
  <c r="BE103" i="7"/>
  <c r="BE115" i="7"/>
  <c r="BE116" i="7"/>
  <c r="BE117" i="7"/>
  <c r="BE120" i="7"/>
  <c r="BE123" i="7"/>
  <c r="BE125" i="7"/>
  <c r="BE126" i="7"/>
  <c r="BE129" i="7"/>
  <c r="BE134" i="7"/>
  <c r="BE142" i="7"/>
  <c r="BE144" i="7"/>
  <c r="BE145" i="7"/>
  <c r="BE149" i="7"/>
  <c r="BE150" i="7"/>
  <c r="BE152" i="7"/>
  <c r="BE156" i="7"/>
  <c r="BE158" i="7"/>
  <c r="BE163" i="7"/>
  <c r="BE101" i="7"/>
  <c r="BE162" i="7"/>
  <c r="BE102" i="7"/>
  <c r="BK219" i="6"/>
  <c r="J219" i="6"/>
  <c r="J80" i="6"/>
  <c r="BK248" i="6"/>
  <c r="J248" i="6"/>
  <c r="J84" i="6"/>
  <c r="J267" i="6"/>
  <c r="J89" i="6" s="1"/>
  <c r="BE111" i="7"/>
  <c r="BE114" i="7"/>
  <c r="BE118" i="7"/>
  <c r="BE128" i="7"/>
  <c r="BE141" i="7"/>
  <c r="BE143" i="7"/>
  <c r="BE151" i="7"/>
  <c r="BE107" i="7"/>
  <c r="BE113" i="7"/>
  <c r="BE121" i="7"/>
  <c r="BE127" i="7"/>
  <c r="BE131" i="7"/>
  <c r="BE133" i="7"/>
  <c r="BE135" i="7"/>
  <c r="BE137" i="7"/>
  <c r="BE139" i="7"/>
  <c r="BE140" i="7"/>
  <c r="BE155" i="7"/>
  <c r="BE104" i="7"/>
  <c r="BE108" i="7"/>
  <c r="BE112" i="7"/>
  <c r="BE132" i="7"/>
  <c r="BE138" i="7"/>
  <c r="BE146" i="7"/>
  <c r="BE147" i="7"/>
  <c r="BE153" i="7"/>
  <c r="BE154" i="7"/>
  <c r="BE157" i="7"/>
  <c r="J56" i="7"/>
  <c r="BE159" i="7"/>
  <c r="BE99" i="7"/>
  <c r="BK92" i="5"/>
  <c r="J92" i="5" s="1"/>
  <c r="J32" i="5" s="1"/>
  <c r="BE125" i="6"/>
  <c r="BE171" i="6"/>
  <c r="BE199" i="6"/>
  <c r="BE216" i="6"/>
  <c r="BE222" i="6"/>
  <c r="BE230" i="6"/>
  <c r="BE260" i="6"/>
  <c r="BE263" i="6"/>
  <c r="BE277" i="6"/>
  <c r="BE289" i="6"/>
  <c r="BE294" i="6"/>
  <c r="BE298" i="6"/>
  <c r="BE139" i="6"/>
  <c r="BE152" i="6"/>
  <c r="BE156" i="6"/>
  <c r="BE158" i="6"/>
  <c r="BE179" i="6"/>
  <c r="BE208" i="6"/>
  <c r="BE255" i="6"/>
  <c r="BE272" i="6"/>
  <c r="BE291" i="6"/>
  <c r="BE297" i="6"/>
  <c r="BE304" i="6"/>
  <c r="BE315" i="6"/>
  <c r="BE317" i="6"/>
  <c r="E50" i="6"/>
  <c r="J119" i="6"/>
  <c r="BE148" i="6"/>
  <c r="BE169" i="6"/>
  <c r="BE175" i="6"/>
  <c r="BE185" i="6"/>
  <c r="BE200" i="6"/>
  <c r="BE205" i="6"/>
  <c r="BE223" i="6"/>
  <c r="BE227" i="6"/>
  <c r="J56" i="6"/>
  <c r="F119" i="6"/>
  <c r="BE127" i="6"/>
  <c r="BE132" i="6"/>
  <c r="BE153" i="6"/>
  <c r="BE155" i="6"/>
  <c r="BE163" i="6"/>
  <c r="BE173" i="6"/>
  <c r="BE183" i="6"/>
  <c r="BE198" i="6"/>
  <c r="BE206" i="6"/>
  <c r="BE213" i="6"/>
  <c r="BE234" i="6"/>
  <c r="BE257" i="6"/>
  <c r="BE264" i="6"/>
  <c r="BE273" i="6"/>
  <c r="BE274" i="6"/>
  <c r="BE312" i="6"/>
  <c r="BE321" i="6"/>
  <c r="BE168" i="6"/>
  <c r="BE176" i="6"/>
  <c r="BE187" i="6"/>
  <c r="BE191" i="6"/>
  <c r="BE217" i="6"/>
  <c r="BE229" i="6"/>
  <c r="BE235" i="6"/>
  <c r="BE250" i="6"/>
  <c r="BE254" i="6"/>
  <c r="BE275" i="6"/>
  <c r="BE278" i="6"/>
  <c r="BE286" i="6"/>
  <c r="BE314" i="6"/>
  <c r="BE327" i="6"/>
  <c r="BE129" i="6"/>
  <c r="BE134" i="6"/>
  <c r="BE137" i="6"/>
  <c r="BE138" i="6"/>
  <c r="BE142" i="6"/>
  <c r="BE180" i="6"/>
  <c r="BE188" i="6"/>
  <c r="BE194" i="6"/>
  <c r="BE228" i="6"/>
  <c r="BE231" i="6"/>
  <c r="BE233" i="6"/>
  <c r="BE319" i="6"/>
  <c r="BE329" i="6"/>
  <c r="BE331" i="6"/>
  <c r="BE135" i="6"/>
  <c r="BE144" i="6"/>
  <c r="BE146" i="6"/>
  <c r="BE154" i="6"/>
  <c r="BE190" i="6"/>
  <c r="BE193" i="6"/>
  <c r="BE214" i="6"/>
  <c r="BE238" i="6"/>
  <c r="BE239" i="6"/>
  <c r="BE251" i="6"/>
  <c r="BE261" i="6"/>
  <c r="BE299" i="6"/>
  <c r="BE322" i="6"/>
  <c r="BE128" i="6"/>
  <c r="BE133" i="6"/>
  <c r="BE149" i="6"/>
  <c r="BE182" i="6"/>
  <c r="BE207" i="6"/>
  <c r="BE212" i="6"/>
  <c r="BE224" i="6"/>
  <c r="BE225" i="6"/>
  <c r="BE232" i="6"/>
  <c r="BE283" i="6"/>
  <c r="BE287" i="6"/>
  <c r="BE301" i="6"/>
  <c r="BE324" i="6"/>
  <c r="BE143" i="6"/>
  <c r="BE145" i="6"/>
  <c r="BE150" i="6"/>
  <c r="BE151" i="6"/>
  <c r="BE167" i="6"/>
  <c r="BE174" i="6"/>
  <c r="BE177" i="6"/>
  <c r="BE184" i="6"/>
  <c r="BE204" i="6"/>
  <c r="BE240" i="6"/>
  <c r="BE245" i="6"/>
  <c r="BE246" i="6"/>
  <c r="BE253" i="6"/>
  <c r="BE258" i="6"/>
  <c r="BE271" i="6"/>
  <c r="BE282" i="6"/>
  <c r="BE290" i="6"/>
  <c r="BE303" i="6"/>
  <c r="BE305" i="6"/>
  <c r="BE310" i="6"/>
  <c r="BE313" i="6"/>
  <c r="BE316" i="6"/>
  <c r="BE323" i="6"/>
  <c r="BE326" i="6"/>
  <c r="BE126" i="6"/>
  <c r="BE131" i="6"/>
  <c r="BE140" i="6"/>
  <c r="BE170" i="6"/>
  <c r="BE211" i="6"/>
  <c r="BE221" i="6"/>
  <c r="BE226" i="6"/>
  <c r="BE265" i="6"/>
  <c r="BE276" i="6"/>
  <c r="BE280" i="6"/>
  <c r="BE295" i="6"/>
  <c r="BE309" i="6"/>
  <c r="BE318" i="6"/>
  <c r="BE320" i="6"/>
  <c r="BE161" i="6"/>
  <c r="BE178" i="6"/>
  <c r="BE192" i="6"/>
  <c r="BE197" i="6"/>
  <c r="BE209" i="6"/>
  <c r="BE241" i="6"/>
  <c r="BE242" i="6"/>
  <c r="BE247" i="6"/>
  <c r="BE270" i="6"/>
  <c r="BE308" i="6"/>
  <c r="BE311" i="6"/>
  <c r="BE328" i="6"/>
  <c r="BE159" i="6"/>
  <c r="BE162" i="6"/>
  <c r="BE164" i="6"/>
  <c r="BE172" i="6"/>
  <c r="BE186" i="6"/>
  <c r="BE189" i="6"/>
  <c r="BE196" i="6"/>
  <c r="BE203" i="6"/>
  <c r="BE218" i="6"/>
  <c r="BE236" i="6"/>
  <c r="BE244" i="6"/>
  <c r="BE252" i="6"/>
  <c r="BE256" i="6"/>
  <c r="BE268" i="6"/>
  <c r="BE281" i="6"/>
  <c r="BE293" i="6"/>
  <c r="BE325" i="6"/>
  <c r="BE330" i="6"/>
  <c r="BE332" i="6"/>
  <c r="BE333" i="6"/>
  <c r="BE334" i="6"/>
  <c r="BE335" i="6"/>
  <c r="BE336" i="6"/>
  <c r="BE337" i="6"/>
  <c r="BE338" i="6"/>
  <c r="BE339" i="6"/>
  <c r="BE340" i="6"/>
  <c r="BE341" i="6"/>
  <c r="BE342" i="6"/>
  <c r="BE343" i="6"/>
  <c r="BE344" i="6"/>
  <c r="BE345" i="6"/>
  <c r="BE347" i="6"/>
  <c r="BE348" i="6"/>
  <c r="BE349" i="6"/>
  <c r="BE350" i="6"/>
  <c r="J56" i="5"/>
  <c r="J89" i="5"/>
  <c r="BE142" i="5"/>
  <c r="BE145" i="5"/>
  <c r="BE148" i="5"/>
  <c r="BE163" i="5"/>
  <c r="BE174" i="5"/>
  <c r="BE178" i="5"/>
  <c r="BE198" i="5"/>
  <c r="BE210" i="5"/>
  <c r="BE220" i="5"/>
  <c r="BE242" i="5"/>
  <c r="BE249" i="5"/>
  <c r="E50" i="5"/>
  <c r="BE98" i="5"/>
  <c r="BE108" i="5"/>
  <c r="BE128" i="5"/>
  <c r="BE149" i="5"/>
  <c r="BE156" i="5"/>
  <c r="BE160" i="5"/>
  <c r="BE170" i="5"/>
  <c r="BE182" i="5"/>
  <c r="BE189" i="5"/>
  <c r="BE190" i="5"/>
  <c r="BE203" i="5"/>
  <c r="BE212" i="5"/>
  <c r="BE222" i="5"/>
  <c r="BE224" i="5"/>
  <c r="BE227" i="5"/>
  <c r="BE234" i="5"/>
  <c r="BE238" i="5"/>
  <c r="BE244" i="5"/>
  <c r="BE247" i="5"/>
  <c r="BE252" i="5"/>
  <c r="BE253" i="5"/>
  <c r="BE254" i="5"/>
  <c r="F89" i="5"/>
  <c r="BE118" i="5"/>
  <c r="BE124" i="5"/>
  <c r="BE130" i="5"/>
  <c r="BE143" i="5"/>
  <c r="BE153" i="5"/>
  <c r="BE166" i="5"/>
  <c r="BE172" i="5"/>
  <c r="BE97" i="5"/>
  <c r="BE103" i="5"/>
  <c r="BE106" i="5"/>
  <c r="BE109" i="5"/>
  <c r="BE113" i="5"/>
  <c r="BE114" i="5"/>
  <c r="BE115" i="5"/>
  <c r="BE116" i="5"/>
  <c r="BE117" i="5"/>
  <c r="BE119" i="5"/>
  <c r="BE126" i="5"/>
  <c r="BE133" i="5"/>
  <c r="BE137" i="5"/>
  <c r="BE144" i="5"/>
  <c r="BE152" i="5"/>
  <c r="BE167" i="5"/>
  <c r="BE187" i="5"/>
  <c r="BE192" i="5"/>
  <c r="BE205" i="5"/>
  <c r="BE208" i="5"/>
  <c r="BE215" i="5"/>
  <c r="BE216" i="5"/>
  <c r="BE217" i="5"/>
  <c r="BE218" i="5"/>
  <c r="BE225" i="5"/>
  <c r="BE228" i="5"/>
  <c r="BE245" i="5"/>
  <c r="BE99" i="5"/>
  <c r="BE101" i="5"/>
  <c r="BE123" i="5"/>
  <c r="BE141" i="5"/>
  <c r="BE159" i="5"/>
  <c r="BE184" i="5"/>
  <c r="BE196" i="5"/>
  <c r="BE213" i="5"/>
  <c r="BE219" i="5"/>
  <c r="BE250" i="5"/>
  <c r="BE251" i="5"/>
  <c r="BE256" i="5"/>
  <c r="BE257" i="5"/>
  <c r="BE95" i="5"/>
  <c r="BE105" i="5"/>
  <c r="BE111" i="5"/>
  <c r="BE131" i="5"/>
  <c r="BE150" i="5"/>
  <c r="BE155" i="5"/>
  <c r="BE176" i="5"/>
  <c r="BE179" i="5"/>
  <c r="BE186" i="5"/>
  <c r="BE194" i="5"/>
  <c r="BE94" i="5"/>
  <c r="BE121" i="5"/>
  <c r="BE127" i="5"/>
  <c r="BE169" i="5"/>
  <c r="BE202" i="5"/>
  <c r="BE206" i="5"/>
  <c r="BE207" i="5"/>
  <c r="BE211" i="5"/>
  <c r="BE231" i="5"/>
  <c r="BE241" i="5"/>
  <c r="BE243" i="5"/>
  <c r="BE248" i="5"/>
  <c r="BE102" i="5"/>
  <c r="BE107" i="5"/>
  <c r="BE120" i="5"/>
  <c r="BE125" i="5"/>
  <c r="BE134" i="5"/>
  <c r="BE138" i="5"/>
  <c r="BE183" i="5"/>
  <c r="BE236" i="5"/>
  <c r="BE240" i="5"/>
  <c r="BE104" i="5"/>
  <c r="BE110" i="5"/>
  <c r="BE129" i="5"/>
  <c r="BE135" i="5"/>
  <c r="BE140" i="5"/>
  <c r="BE147" i="5"/>
  <c r="BE151" i="5"/>
  <c r="BE158" i="5"/>
  <c r="BE180" i="5"/>
  <c r="BE200" i="5"/>
  <c r="BE209" i="5"/>
  <c r="BE237" i="5"/>
  <c r="BE239" i="5"/>
  <c r="BE96" i="5"/>
  <c r="BE100" i="5"/>
  <c r="BE132" i="5"/>
  <c r="BE136" i="5"/>
  <c r="BE157" i="5"/>
  <c r="BE161" i="5"/>
  <c r="BE165" i="5"/>
  <c r="BE173" i="5"/>
  <c r="BE177" i="5"/>
  <c r="BE221" i="5"/>
  <c r="BE226" i="5"/>
  <c r="BE230" i="5"/>
  <c r="BE233" i="5"/>
  <c r="BE246" i="5"/>
  <c r="BE112" i="5"/>
  <c r="BE154" i="5"/>
  <c r="BE162" i="5"/>
  <c r="BE175" i="5"/>
  <c r="BE181" i="5"/>
  <c r="BE185" i="5"/>
  <c r="BE188" i="5"/>
  <c r="BE223" i="5"/>
  <c r="BE232" i="5"/>
  <c r="BE139" i="5"/>
  <c r="BE164" i="5"/>
  <c r="BE168" i="5"/>
  <c r="BE229" i="5"/>
  <c r="BE235" i="5"/>
  <c r="BE255" i="5"/>
  <c r="J114" i="3"/>
  <c r="J65" i="3" s="1"/>
  <c r="BK1630" i="3"/>
  <c r="J1630" i="3"/>
  <c r="J73" i="3"/>
  <c r="BE98" i="4"/>
  <c r="BE104" i="4"/>
  <c r="BE114" i="4"/>
  <c r="BE122" i="4"/>
  <c r="BE162" i="4"/>
  <c r="F85" i="4"/>
  <c r="BE102" i="4"/>
  <c r="BE112" i="4"/>
  <c r="BE124" i="4"/>
  <c r="BE150" i="4"/>
  <c r="BE160" i="4"/>
  <c r="BE169" i="4"/>
  <c r="BE209" i="4"/>
  <c r="BE221" i="4"/>
  <c r="BE223" i="4"/>
  <c r="BE234" i="4"/>
  <c r="E76" i="4"/>
  <c r="BE100" i="4"/>
  <c r="BE118" i="4"/>
  <c r="BE152" i="4"/>
  <c r="BE173" i="4"/>
  <c r="BE177" i="4"/>
  <c r="BE201" i="4"/>
  <c r="BE219" i="4"/>
  <c r="BE228" i="4"/>
  <c r="BE232" i="4"/>
  <c r="J82" i="4"/>
  <c r="BE92" i="4"/>
  <c r="BE106" i="4"/>
  <c r="BE179" i="4"/>
  <c r="BE189" i="4"/>
  <c r="BE191" i="4"/>
  <c r="BE197" i="4"/>
  <c r="BE199" i="4"/>
  <c r="BE213" i="4"/>
  <c r="BE230" i="4"/>
  <c r="BE236" i="4"/>
  <c r="BE238" i="4"/>
  <c r="J85" i="4"/>
  <c r="BE126" i="4"/>
  <c r="BE130" i="4"/>
  <c r="BE138" i="4"/>
  <c r="BE154" i="4"/>
  <c r="BE171" i="4"/>
  <c r="BE181" i="4"/>
  <c r="BE193" i="4"/>
  <c r="BE205" i="4"/>
  <c r="BE96" i="4"/>
  <c r="BE217" i="4"/>
  <c r="BE225" i="4"/>
  <c r="BE94" i="4"/>
  <c r="BE132" i="4"/>
  <c r="BE142" i="4"/>
  <c r="BE164" i="4"/>
  <c r="BE183" i="4"/>
  <c r="BE187" i="4"/>
  <c r="BE90" i="4"/>
  <c r="BE108" i="4"/>
  <c r="BE128" i="4"/>
  <c r="BE148" i="4"/>
  <c r="BE158" i="4"/>
  <c r="BE211" i="4"/>
  <c r="BE116" i="4"/>
  <c r="BE136" i="4"/>
  <c r="BE207" i="4"/>
  <c r="BE120" i="4"/>
  <c r="BE144" i="4"/>
  <c r="BE167" i="4"/>
  <c r="BE185" i="4"/>
  <c r="BE203" i="4"/>
  <c r="BE215" i="4"/>
  <c r="BE110" i="4"/>
  <c r="BE134" i="4"/>
  <c r="BE140" i="4"/>
  <c r="BE146" i="4"/>
  <c r="BE156" i="4"/>
  <c r="BE175" i="4"/>
  <c r="BE195" i="4"/>
  <c r="J56" i="3"/>
  <c r="F109" i="3"/>
  <c r="BE669" i="3"/>
  <c r="BE696" i="3"/>
  <c r="BE776" i="3"/>
  <c r="BE793" i="3"/>
  <c r="BE956" i="3"/>
  <c r="BE972" i="3"/>
  <c r="BE1067" i="3"/>
  <c r="BE1187" i="3"/>
  <c r="BE1266" i="3"/>
  <c r="BE1417" i="3"/>
  <c r="BE1575" i="3"/>
  <c r="BE1590" i="3"/>
  <c r="BE1688" i="3"/>
  <c r="BE1709" i="3"/>
  <c r="BE1727" i="3"/>
  <c r="BE1731" i="3"/>
  <c r="BE1783" i="3"/>
  <c r="BE1840" i="3"/>
  <c r="BE1859" i="3"/>
  <c r="BE1880" i="3"/>
  <c r="BE1985" i="3"/>
  <c r="BE2001" i="3"/>
  <c r="BE2034" i="3"/>
  <c r="BE2039" i="3"/>
  <c r="BE2102" i="3"/>
  <c r="BE2238" i="3"/>
  <c r="BE2247" i="3"/>
  <c r="BE2392" i="3"/>
  <c r="BE2427" i="3"/>
  <c r="BE2455" i="3"/>
  <c r="BE2468" i="3"/>
  <c r="BE2478" i="3"/>
  <c r="BE2498" i="3"/>
  <c r="BE2504" i="3"/>
  <c r="BE2505" i="3"/>
  <c r="BE2535" i="3"/>
  <c r="BE2542" i="3"/>
  <c r="BE2579" i="3"/>
  <c r="BE2584" i="3"/>
  <c r="BE2589" i="3"/>
  <c r="BE2605" i="3"/>
  <c r="BE2621" i="3"/>
  <c r="BE2637" i="3"/>
  <c r="BE124" i="3"/>
  <c r="BE160" i="3"/>
  <c r="BE165" i="3"/>
  <c r="BE298" i="3"/>
  <c r="BE437" i="3"/>
  <c r="BE503" i="3"/>
  <c r="BE596" i="3"/>
  <c r="BE928" i="3"/>
  <c r="BE1025" i="3"/>
  <c r="BE1032" i="3"/>
  <c r="BE1062" i="3"/>
  <c r="BE1071" i="3"/>
  <c r="BE1202" i="3"/>
  <c r="BE1544" i="3"/>
  <c r="BE1749" i="3"/>
  <c r="BE1757" i="3"/>
  <c r="BE1826" i="3"/>
  <c r="BE1861" i="3"/>
  <c r="BE1905" i="3"/>
  <c r="BE1922" i="3"/>
  <c r="BE2018" i="3"/>
  <c r="BE2064" i="3"/>
  <c r="BE2069" i="3"/>
  <c r="BE2078" i="3"/>
  <c r="BE2111" i="3"/>
  <c r="BE2142" i="3"/>
  <c r="BE2218" i="3"/>
  <c r="BE2271" i="3"/>
  <c r="BE2277" i="3"/>
  <c r="BE2290" i="3"/>
  <c r="BE2294" i="3"/>
  <c r="BE2322" i="3"/>
  <c r="BE2348" i="3"/>
  <c r="BE2366" i="3"/>
  <c r="BE2387" i="3"/>
  <c r="BE2422" i="3"/>
  <c r="BE2511" i="3"/>
  <c r="BE2513" i="3"/>
  <c r="BE2597" i="3"/>
  <c r="BE2658" i="3"/>
  <c r="BE2670" i="3"/>
  <c r="BE2704" i="3"/>
  <c r="BE2716" i="3"/>
  <c r="BE2725" i="3"/>
  <c r="BE2730" i="3"/>
  <c r="BE2733" i="3"/>
  <c r="BE2748" i="3"/>
  <c r="BE2846" i="3"/>
  <c r="BE2850" i="3"/>
  <c r="BE2954" i="3"/>
  <c r="BE2958" i="3"/>
  <c r="BE3118" i="3"/>
  <c r="BE3125" i="3"/>
  <c r="BE3134" i="3"/>
  <c r="BE3143" i="3"/>
  <c r="BE3168" i="3"/>
  <c r="BE3218" i="3"/>
  <c r="BE3227" i="3"/>
  <c r="BE115" i="3"/>
  <c r="BE217" i="3"/>
  <c r="BE243" i="3"/>
  <c r="BE456" i="3"/>
  <c r="BE460" i="3"/>
  <c r="BE625" i="3"/>
  <c r="BE667" i="3"/>
  <c r="BE930" i="3"/>
  <c r="BE937" i="3"/>
  <c r="BE1044" i="3"/>
  <c r="BE1064" i="3"/>
  <c r="BE1107" i="3"/>
  <c r="BE1151" i="3"/>
  <c r="BE1465" i="3"/>
  <c r="BE1509" i="3"/>
  <c r="BE1519" i="3"/>
  <c r="BE1646" i="3"/>
  <c r="BE1676" i="3"/>
  <c r="BE1678" i="3"/>
  <c r="BE1681" i="3"/>
  <c r="BE1695" i="3"/>
  <c r="BE1730" i="3"/>
  <c r="BE1762" i="3"/>
  <c r="BE1876" i="3"/>
  <c r="BE2107" i="3"/>
  <c r="BE2109" i="3"/>
  <c r="BE2155" i="3"/>
  <c r="BE2193" i="3"/>
  <c r="BE2374" i="3"/>
  <c r="BE2410" i="3"/>
  <c r="BE2411" i="3"/>
  <c r="BE2441" i="3"/>
  <c r="BE2547" i="3"/>
  <c r="BE2629" i="3"/>
  <c r="BE2678" i="3"/>
  <c r="BE2680" i="3"/>
  <c r="BE2712" i="3"/>
  <c r="BE2718" i="3"/>
  <c r="BE2746" i="3"/>
  <c r="BE2785" i="3"/>
  <c r="BE2806" i="3"/>
  <c r="BE2906" i="3"/>
  <c r="BE2980" i="3"/>
  <c r="BE3025" i="3"/>
  <c r="BE3076" i="3"/>
  <c r="BE3078" i="3"/>
  <c r="E100" i="3"/>
  <c r="BE183" i="3"/>
  <c r="BE255" i="3"/>
  <c r="BE432" i="3"/>
  <c r="BE528" i="3"/>
  <c r="BE766" i="3"/>
  <c r="BE896" i="3"/>
  <c r="BE1355" i="3"/>
  <c r="BE1376" i="3"/>
  <c r="BE1394" i="3"/>
  <c r="BE1398" i="3"/>
  <c r="BE1423" i="3"/>
  <c r="BE1430" i="3"/>
  <c r="BE1435" i="3"/>
  <c r="BE1452" i="3"/>
  <c r="BE1472" i="3"/>
  <c r="BE1540" i="3"/>
  <c r="BE1625" i="3"/>
  <c r="BE1628" i="3"/>
  <c r="BE1693" i="3"/>
  <c r="BE1700" i="3"/>
  <c r="BE1707" i="3"/>
  <c r="BE1732" i="3"/>
  <c r="BK252" i="2"/>
  <c r="J252" i="2"/>
  <c r="J64" i="2" s="1"/>
  <c r="BE152" i="3"/>
  <c r="BE233" i="3"/>
  <c r="BE250" i="3"/>
  <c r="BE262" i="3"/>
  <c r="BE338" i="3"/>
  <c r="BE407" i="3"/>
  <c r="BE486" i="3"/>
  <c r="BE511" i="3"/>
  <c r="BE710" i="3"/>
  <c r="BE795" i="3"/>
  <c r="BE801" i="3"/>
  <c r="BE910" i="3"/>
  <c r="BE922" i="3"/>
  <c r="BE989" i="3"/>
  <c r="BE1092" i="3"/>
  <c r="BE1379" i="3"/>
  <c r="BE1433" i="3"/>
  <c r="BE1527" i="3"/>
  <c r="BE1580" i="3"/>
  <c r="BE1603" i="3"/>
  <c r="BE1606" i="3"/>
  <c r="BE1726" i="3"/>
  <c r="BE1842" i="3"/>
  <c r="BE1956" i="3"/>
  <c r="BE1961" i="3"/>
  <c r="BE2003" i="3"/>
  <c r="BE2071" i="3"/>
  <c r="BE2077" i="3"/>
  <c r="BE2084" i="3"/>
  <c r="BE2164" i="3"/>
  <c r="BE2170" i="3"/>
  <c r="BE2260" i="3"/>
  <c r="BE2263" i="3"/>
  <c r="BE2282" i="3"/>
  <c r="BE2310" i="3"/>
  <c r="BE2321" i="3"/>
  <c r="BE2424" i="3"/>
  <c r="BE2490" i="3"/>
  <c r="BE2492" i="3"/>
  <c r="BE2601" i="3"/>
  <c r="BE2609" i="3"/>
  <c r="BE2674" i="3"/>
  <c r="BE2753" i="3"/>
  <c r="BE2783" i="3"/>
  <c r="BE2857" i="3"/>
  <c r="BE2862" i="3"/>
  <c r="BE2884" i="3"/>
  <c r="BE2888" i="3"/>
  <c r="BE2939" i="3"/>
  <c r="BE3070" i="3"/>
  <c r="BE3081" i="3"/>
  <c r="BE168" i="3"/>
  <c r="BE191" i="3"/>
  <c r="BE223" i="3"/>
  <c r="BE229" i="3"/>
  <c r="BE498" i="3"/>
  <c r="BE724" i="3"/>
  <c r="BE974" i="3"/>
  <c r="BE1050" i="3"/>
  <c r="BE1132" i="3"/>
  <c r="BE1380" i="3"/>
  <c r="BE1396" i="3"/>
  <c r="BE1408" i="3"/>
  <c r="BE1414" i="3"/>
  <c r="BE1616" i="3"/>
  <c r="BE1639" i="3"/>
  <c r="BE1662" i="3"/>
  <c r="BE1716" i="3"/>
  <c r="BE1728" i="3"/>
  <c r="BE1753" i="3"/>
  <c r="BE1807" i="3"/>
  <c r="BE1819" i="3"/>
  <c r="BE1820" i="3"/>
  <c r="BE1824" i="3"/>
  <c r="BE1829" i="3"/>
  <c r="BE1857" i="3"/>
  <c r="BE1898" i="3"/>
  <c r="BE1902" i="3"/>
  <c r="BE1924" i="3"/>
  <c r="BE1964" i="3"/>
  <c r="BE2048" i="3"/>
  <c r="BE2061" i="3"/>
  <c r="BE2179" i="3"/>
  <c r="BE2228" i="3"/>
  <c r="BE2249" i="3"/>
  <c r="BE2258" i="3"/>
  <c r="BE2267" i="3"/>
  <c r="BE2382" i="3"/>
  <c r="BE2409" i="3"/>
  <c r="BE2420" i="3"/>
  <c r="BE2438" i="3"/>
  <c r="BE2444" i="3"/>
  <c r="BE2457" i="3"/>
  <c r="BE2482" i="3"/>
  <c r="BE2484" i="3"/>
  <c r="BE2534" i="3"/>
  <c r="BE2541" i="3"/>
  <c r="BE2554" i="3"/>
  <c r="BE2559" i="3"/>
  <c r="BE2564" i="3"/>
  <c r="BE2593" i="3"/>
  <c r="BE2613" i="3"/>
  <c r="BE2633" i="3"/>
  <c r="BE2654" i="3"/>
  <c r="BE2689" i="3"/>
  <c r="BE2698" i="3"/>
  <c r="BE2706" i="3"/>
  <c r="BE2836" i="3"/>
  <c r="BE2915" i="3"/>
  <c r="BE3172" i="3"/>
  <c r="BE3222" i="3"/>
  <c r="BE444" i="3"/>
  <c r="BE520" i="3"/>
  <c r="BE555" i="3"/>
  <c r="BE788" i="3"/>
  <c r="BE799" i="3"/>
  <c r="BE906" i="3"/>
  <c r="BE1019" i="3"/>
  <c r="BE1027" i="3"/>
  <c r="BE1070" i="3"/>
  <c r="BE1350" i="3"/>
  <c r="BE1378" i="3"/>
  <c r="BE1410" i="3"/>
  <c r="BE1421" i="3"/>
  <c r="BE1459" i="3"/>
  <c r="BE1566" i="3"/>
  <c r="BE1618" i="3"/>
  <c r="BE1648" i="3"/>
  <c r="BE1669" i="3"/>
  <c r="BE1800" i="3"/>
  <c r="BE2097" i="3"/>
  <c r="BE2339" i="3"/>
  <c r="BE2340" i="3"/>
  <c r="BE2347" i="3"/>
  <c r="BE2349" i="3"/>
  <c r="BE2421" i="3"/>
  <c r="BE2480" i="3"/>
  <c r="BE2496" i="3"/>
  <c r="BE2617" i="3"/>
  <c r="BE2683" i="3"/>
  <c r="BE2710" i="3"/>
  <c r="BE2723" i="3"/>
  <c r="BE2775" i="3"/>
  <c r="BE2802" i="3"/>
  <c r="BE2826" i="3"/>
  <c r="BE2855" i="3"/>
  <c r="BE2870" i="3"/>
  <c r="BE3072" i="3"/>
  <c r="BE3086" i="3"/>
  <c r="BE3120" i="3"/>
  <c r="J88" i="2"/>
  <c r="J61" i="2" s="1"/>
  <c r="BE144" i="3"/>
  <c r="BE193" i="3"/>
  <c r="BE226" i="3"/>
  <c r="BE264" i="3"/>
  <c r="BE470" i="3"/>
  <c r="BE477" i="3"/>
  <c r="BE548" i="3"/>
  <c r="BE599" i="3"/>
  <c r="BE726" i="3"/>
  <c r="BE747" i="3"/>
  <c r="BE768" i="3"/>
  <c r="BE773" i="3"/>
  <c r="BE892" i="3"/>
  <c r="BE900" i="3"/>
  <c r="BE946" i="3"/>
  <c r="BE1005" i="3"/>
  <c r="BE1162" i="3"/>
  <c r="BE1343" i="3"/>
  <c r="BE1377" i="3"/>
  <c r="BE1395" i="3"/>
  <c r="BE1407" i="3"/>
  <c r="BE1426" i="3"/>
  <c r="BE1442" i="3"/>
  <c r="BE1622" i="3"/>
  <c r="BE1637" i="3"/>
  <c r="BE1655" i="3"/>
  <c r="BE1702" i="3"/>
  <c r="BE1741" i="3"/>
  <c r="BE1776" i="3"/>
  <c r="BE1790" i="3"/>
  <c r="BE1802" i="3"/>
  <c r="BE1812" i="3"/>
  <c r="BE2886" i="3"/>
  <c r="BE2937" i="3"/>
  <c r="BE3023" i="3"/>
  <c r="BE3074" i="3"/>
  <c r="BE236" i="3"/>
  <c r="BE240" i="3"/>
  <c r="BE296" i="3"/>
  <c r="BE369" i="3"/>
  <c r="BE412" i="3"/>
  <c r="BE452" i="3"/>
  <c r="BE492" i="3"/>
  <c r="BE566" i="3"/>
  <c r="BE652" i="3"/>
  <c r="BE730" i="3"/>
  <c r="BE914" i="3"/>
  <c r="BE939" i="3"/>
  <c r="BE948" i="3"/>
  <c r="BE963" i="3"/>
  <c r="BE991" i="3"/>
  <c r="BE1086" i="3"/>
  <c r="BE1315" i="3"/>
  <c r="BE1536" i="3"/>
  <c r="BE1552" i="3"/>
  <c r="BE1767" i="3"/>
  <c r="BE1806" i="3"/>
  <c r="BE1884" i="3"/>
  <c r="BE1959" i="3"/>
  <c r="BE1987" i="3"/>
  <c r="BE1999" i="3"/>
  <c r="BE2028" i="3"/>
  <c r="BE2055" i="3"/>
  <c r="BE2184" i="3"/>
  <c r="BE2188" i="3"/>
  <c r="BE2189" i="3"/>
  <c r="BE2275" i="3"/>
  <c r="BE2330" i="3"/>
  <c r="BE2331" i="3"/>
  <c r="BE2367" i="3"/>
  <c r="BE2368" i="3"/>
  <c r="BE2371" i="3"/>
  <c r="BE2397" i="3"/>
  <c r="BE2401" i="3"/>
  <c r="BE2435" i="3"/>
  <c r="BE2461" i="3"/>
  <c r="BE2463" i="3"/>
  <c r="BE2469" i="3"/>
  <c r="BE2533" i="3"/>
  <c r="BE2574" i="3"/>
  <c r="BE2642" i="3"/>
  <c r="BE2649" i="3"/>
  <c r="BE2662" i="3"/>
  <c r="BE2666" i="3"/>
  <c r="BE2853" i="3"/>
  <c r="BE2868" i="3"/>
  <c r="BE2910" i="3"/>
  <c r="BE2913" i="3"/>
  <c r="BE2917" i="3"/>
  <c r="BE2963" i="3"/>
  <c r="BE2965" i="3"/>
  <c r="BE3157" i="3"/>
  <c r="BE175" i="3"/>
  <c r="BE269" i="3"/>
  <c r="BE309" i="3"/>
  <c r="BE422" i="3"/>
  <c r="BE464" i="3"/>
  <c r="BE505" i="3"/>
  <c r="BE941" i="3"/>
  <c r="BE1053" i="3"/>
  <c r="BE1079" i="3"/>
  <c r="BE1234" i="3"/>
  <c r="BE1406" i="3"/>
  <c r="BE1419" i="3"/>
  <c r="BE1448" i="3"/>
  <c r="BE1460" i="3"/>
  <c r="BE1557" i="3"/>
  <c r="BE1598" i="3"/>
  <c r="BE1600" i="3"/>
  <c r="BE1614" i="3"/>
  <c r="BE1632" i="3"/>
  <c r="BE1772" i="3"/>
  <c r="BE1781" i="3"/>
  <c r="BE1795" i="3"/>
  <c r="BE1929" i="3"/>
  <c r="BE1974" i="3"/>
  <c r="BE1992" i="3"/>
  <c r="BE1994" i="3"/>
  <c r="BE2020" i="3"/>
  <c r="BE2052" i="3"/>
  <c r="BE2090" i="3"/>
  <c r="BE2309" i="3"/>
  <c r="BE3214" i="3"/>
  <c r="BE3220" i="3"/>
  <c r="BE3225" i="3"/>
  <c r="BE3229" i="3"/>
  <c r="BE3232" i="3"/>
  <c r="BE198" i="3"/>
  <c r="BE319" i="3"/>
  <c r="BE587" i="3"/>
  <c r="BE1015" i="3"/>
  <c r="BE1142" i="3"/>
  <c r="BE1160" i="3"/>
  <c r="BE1191" i="3"/>
  <c r="BE1283" i="3"/>
  <c r="BE1323" i="3"/>
  <c r="BE1357" i="3"/>
  <c r="BE1458" i="3"/>
  <c r="BE1498" i="3"/>
  <c r="BE1585" i="3"/>
  <c r="BE1609" i="3"/>
  <c r="BE1620" i="3"/>
  <c r="BE1660" i="3"/>
  <c r="BE1714" i="3"/>
  <c r="BE1725" i="3"/>
  <c r="BE1814" i="3"/>
  <c r="BE1878" i="3"/>
  <c r="BE1886" i="3"/>
  <c r="BE1887" i="3"/>
  <c r="BE1900" i="3"/>
  <c r="BE1966" i="3"/>
  <c r="BE1968" i="3"/>
  <c r="BE1976" i="3"/>
  <c r="BE2079" i="3"/>
  <c r="BE2081" i="3"/>
  <c r="BE2114" i="3"/>
  <c r="BE2134" i="3"/>
  <c r="BE2194" i="3"/>
  <c r="BE2201" i="3"/>
  <c r="BE2206" i="3"/>
  <c r="BE2213" i="3"/>
  <c r="BE2296" i="3"/>
  <c r="BE2299" i="3"/>
  <c r="BE2454" i="3"/>
  <c r="BE2486" i="3"/>
  <c r="BE2512" i="3"/>
  <c r="BE2526" i="3"/>
  <c r="BE2569" i="3"/>
  <c r="BE2585" i="3"/>
  <c r="BE2625" i="3"/>
  <c r="BE2755" i="3"/>
  <c r="BE2773" i="3"/>
  <c r="BE2848" i="3"/>
  <c r="BE2903" i="3"/>
  <c r="BE2908" i="3"/>
  <c r="BE3146" i="3"/>
  <c r="BE3170" i="3"/>
  <c r="BE282" i="3"/>
  <c r="BE304" i="3"/>
  <c r="BE417" i="3"/>
  <c r="BE442" i="3"/>
  <c r="BE575" i="3"/>
  <c r="BE654" i="3"/>
  <c r="BE689" i="3"/>
  <c r="BE751" i="3"/>
  <c r="BE797" i="3"/>
  <c r="BE932" i="3"/>
  <c r="BE998" i="3"/>
  <c r="BE1017" i="3"/>
  <c r="BE1023" i="3"/>
  <c r="BE1108" i="3"/>
  <c r="BE1134" i="3"/>
  <c r="BE1397" i="3"/>
  <c r="BE1428" i="3"/>
  <c r="BE1686" i="3"/>
  <c r="BE1717" i="3"/>
  <c r="BE2459" i="3"/>
  <c r="BE2812" i="3"/>
  <c r="BE2816" i="3"/>
  <c r="BE2927" i="3"/>
  <c r="BE2942" i="3"/>
  <c r="BE2995" i="3"/>
  <c r="BE3048" i="3"/>
  <c r="BE3050" i="3"/>
  <c r="BE3223" i="3"/>
  <c r="F55" i="2"/>
  <c r="BE104" i="2"/>
  <c r="BE113" i="2"/>
  <c r="BE121" i="2"/>
  <c r="BE123" i="2"/>
  <c r="BE133" i="2"/>
  <c r="BE139" i="2"/>
  <c r="BE145" i="2"/>
  <c r="BE154" i="2"/>
  <c r="BE160" i="2"/>
  <c r="BE163" i="2"/>
  <c r="BE166" i="2"/>
  <c r="BE169" i="2"/>
  <c r="BE172" i="2"/>
  <c r="BE178" i="2"/>
  <c r="BE212" i="2"/>
  <c r="BE258" i="2"/>
  <c r="BE246" i="2"/>
  <c r="BE248" i="2"/>
  <c r="AW55" i="1"/>
  <c r="E48" i="2"/>
  <c r="BE89" i="2"/>
  <c r="BE91" i="2"/>
  <c r="BE111" i="2"/>
  <c r="BE115" i="2"/>
  <c r="BE117" i="2"/>
  <c r="BE143" i="2"/>
  <c r="BE151" i="2"/>
  <c r="J80" i="2"/>
  <c r="BE109" i="2"/>
  <c r="BE119" i="2"/>
  <c r="BE125" i="2"/>
  <c r="BE131" i="2"/>
  <c r="BE137" i="2"/>
  <c r="BE141" i="2"/>
  <c r="BE222" i="2"/>
  <c r="BE231" i="2"/>
  <c r="BE234" i="2"/>
  <c r="BE239" i="2"/>
  <c r="BE242" i="2"/>
  <c r="BE250" i="2"/>
  <c r="BE254" i="2"/>
  <c r="BE94" i="2"/>
  <c r="BE97" i="2"/>
  <c r="BE127" i="2"/>
  <c r="BE129" i="2"/>
  <c r="BE135" i="2"/>
  <c r="BE147" i="2"/>
  <c r="BE149" i="2"/>
  <c r="BE157" i="2"/>
  <c r="BE175" i="2"/>
  <c r="BE181" i="2"/>
  <c r="BE184" i="2"/>
  <c r="BE186" i="2"/>
  <c r="BE189" i="2"/>
  <c r="BE199" i="2"/>
  <c r="BE204" i="2"/>
  <c r="BE209" i="2"/>
  <c r="BE215" i="2"/>
  <c r="BE218" i="2"/>
  <c r="BE225" i="2"/>
  <c r="BE228" i="2"/>
  <c r="BE244" i="2"/>
  <c r="BB55" i="1"/>
  <c r="BC55" i="1"/>
  <c r="BD55" i="1"/>
  <c r="F34" i="2"/>
  <c r="F38" i="4"/>
  <c r="BC58" i="1"/>
  <c r="F39" i="5"/>
  <c r="BD59" i="1" s="1"/>
  <c r="F36" i="21"/>
  <c r="BC77" i="1"/>
  <c r="F39" i="26"/>
  <c r="BD83" i="1" s="1"/>
  <c r="F36" i="10"/>
  <c r="BA64" i="1"/>
  <c r="J34" i="17"/>
  <c r="AW73" i="1" s="1"/>
  <c r="F35" i="20"/>
  <c r="BB76" i="1"/>
  <c r="F38" i="5"/>
  <c r="BC59" i="1" s="1"/>
  <c r="F35" i="21"/>
  <c r="BB77" i="1"/>
  <c r="J36" i="26"/>
  <c r="AW83" i="1" s="1"/>
  <c r="J36" i="11"/>
  <c r="AW65" i="1"/>
  <c r="F38" i="14"/>
  <c r="BC70" i="1" s="1"/>
  <c r="J34" i="21"/>
  <c r="AW77" i="1"/>
  <c r="F37" i="23"/>
  <c r="BD79" i="1" s="1"/>
  <c r="F36" i="14"/>
  <c r="BA70" i="1" s="1"/>
  <c r="F35" i="23"/>
  <c r="BB79" i="1" s="1"/>
  <c r="F37" i="6"/>
  <c r="BB60" i="1"/>
  <c r="F37" i="12"/>
  <c r="BB67" i="1" s="1"/>
  <c r="F34" i="28"/>
  <c r="BA85" i="1" s="1"/>
  <c r="F38" i="6"/>
  <c r="BC60" i="1" s="1"/>
  <c r="F36" i="25"/>
  <c r="BA82" i="1"/>
  <c r="F37" i="26"/>
  <c r="BB83" i="1" s="1"/>
  <c r="F36" i="13"/>
  <c r="BA68" i="1"/>
  <c r="J36" i="14"/>
  <c r="AW70" i="1"/>
  <c r="F34" i="22"/>
  <c r="BA78" i="1"/>
  <c r="F38" i="25"/>
  <c r="BC82" i="1" s="1"/>
  <c r="F36" i="26"/>
  <c r="BA83" i="1"/>
  <c r="F36" i="5"/>
  <c r="BA59" i="1"/>
  <c r="J36" i="10"/>
  <c r="AW64" i="1"/>
  <c r="J36" i="16"/>
  <c r="AW72" i="1" s="1"/>
  <c r="J34" i="19"/>
  <c r="AW75" i="1"/>
  <c r="F37" i="27"/>
  <c r="BB84" i="1"/>
  <c r="F38" i="10"/>
  <c r="BC64" i="1"/>
  <c r="F36" i="24"/>
  <c r="BC80" i="1" s="1"/>
  <c r="F36" i="17"/>
  <c r="BC73" i="1"/>
  <c r="F35" i="22"/>
  <c r="BB78" i="1"/>
  <c r="F36" i="28"/>
  <c r="BC85" i="1"/>
  <c r="F37" i="10"/>
  <c r="BB64" i="1"/>
  <c r="F36" i="16"/>
  <c r="BA72" i="1" s="1"/>
  <c r="F36" i="23"/>
  <c r="BC79" i="1"/>
  <c r="F39" i="7"/>
  <c r="BD61" i="1" s="1"/>
  <c r="J36" i="13"/>
  <c r="AW68" i="1"/>
  <c r="F38" i="16"/>
  <c r="BC72" i="1"/>
  <c r="J34" i="24"/>
  <c r="AW80" i="1"/>
  <c r="F39" i="6"/>
  <c r="BD60" i="1" s="1"/>
  <c r="F37" i="21"/>
  <c r="BD77" i="1"/>
  <c r="F37" i="24"/>
  <c r="BD80" i="1" s="1"/>
  <c r="F37" i="18"/>
  <c r="BD74" i="1"/>
  <c r="F37" i="8"/>
  <c r="BB62" i="1" s="1"/>
  <c r="F38" i="3"/>
  <c r="BC57" i="1"/>
  <c r="F38" i="15"/>
  <c r="BC71" i="1" s="1"/>
  <c r="F34" i="23"/>
  <c r="BA79" i="1"/>
  <c r="F37" i="28"/>
  <c r="BD85" i="1" s="1"/>
  <c r="J36" i="6"/>
  <c r="AW60" i="1"/>
  <c r="F36" i="19"/>
  <c r="BC75" i="1" s="1"/>
  <c r="F37" i="5"/>
  <c r="BB59" i="1"/>
  <c r="F37" i="25"/>
  <c r="BB82" i="1" s="1"/>
  <c r="J36" i="4"/>
  <c r="AW58" i="1"/>
  <c r="F34" i="19"/>
  <c r="BA75" i="1" s="1"/>
  <c r="J36" i="5"/>
  <c r="AW59" i="1"/>
  <c r="F37" i="20"/>
  <c r="BD76" i="1" s="1"/>
  <c r="J34" i="23"/>
  <c r="AW79" i="1"/>
  <c r="F36" i="27"/>
  <c r="BA84" i="1" s="1"/>
  <c r="F36" i="6"/>
  <c r="BA60" i="1"/>
  <c r="F38" i="11"/>
  <c r="BC65" i="1" s="1"/>
  <c r="F36" i="12"/>
  <c r="BA67" i="1"/>
  <c r="F36" i="18"/>
  <c r="BC74" i="1" s="1"/>
  <c r="F37" i="7"/>
  <c r="BB61" i="1"/>
  <c r="F35" i="24"/>
  <c r="BB80" i="1" s="1"/>
  <c r="F37" i="11"/>
  <c r="BB65" i="1"/>
  <c r="F34" i="17"/>
  <c r="BA73" i="1" s="1"/>
  <c r="F36" i="11"/>
  <c r="BA65" i="1"/>
  <c r="F37" i="14"/>
  <c r="BB70" i="1" s="1"/>
  <c r="F39" i="10"/>
  <c r="BD64" i="1"/>
  <c r="F37" i="16"/>
  <c r="BB72" i="1" s="1"/>
  <c r="F39" i="27"/>
  <c r="BD84" i="1"/>
  <c r="J36" i="12"/>
  <c r="AW67" i="1" s="1"/>
  <c r="F39" i="14"/>
  <c r="BD70" i="1"/>
  <c r="F38" i="12"/>
  <c r="BC67" i="1" s="1"/>
  <c r="AS54" i="1"/>
  <c r="J36" i="15"/>
  <c r="AW71" i="1" s="1"/>
  <c r="F39" i="15"/>
  <c r="BD71" i="1"/>
  <c r="F37" i="19"/>
  <c r="BD75" i="1" s="1"/>
  <c r="F36" i="7"/>
  <c r="BA61" i="1"/>
  <c r="F39" i="13"/>
  <c r="BD68" i="1" s="1"/>
  <c r="F37" i="22"/>
  <c r="BD78" i="1"/>
  <c r="F37" i="9"/>
  <c r="BB63" i="1" s="1"/>
  <c r="F35" i="18"/>
  <c r="BB74" i="1"/>
  <c r="F38" i="7"/>
  <c r="BC61" i="1" s="1"/>
  <c r="J34" i="20"/>
  <c r="AW76" i="1"/>
  <c r="F39" i="25"/>
  <c r="BD82" i="1" s="1"/>
  <c r="J36" i="27"/>
  <c r="AW84" i="1"/>
  <c r="J36" i="7"/>
  <c r="AW61" i="1" s="1"/>
  <c r="F38" i="13"/>
  <c r="BC68" i="1"/>
  <c r="F36" i="20"/>
  <c r="BC76" i="1" s="1"/>
  <c r="J36" i="3"/>
  <c r="AW57" i="1"/>
  <c r="J32" i="13"/>
  <c r="F36" i="15"/>
  <c r="BA71" i="1" s="1"/>
  <c r="F35" i="19"/>
  <c r="BB75" i="1"/>
  <c r="F39" i="3"/>
  <c r="BD57" i="1" s="1"/>
  <c r="F39" i="11"/>
  <c r="BD65" i="1"/>
  <c r="F39" i="16"/>
  <c r="BD72" i="1" s="1"/>
  <c r="F35" i="28"/>
  <c r="BB85" i="1"/>
  <c r="F36" i="3"/>
  <c r="BA57" i="1" s="1"/>
  <c r="F37" i="15"/>
  <c r="BB71" i="1"/>
  <c r="F34" i="21"/>
  <c r="BA77" i="1" s="1"/>
  <c r="F38" i="26"/>
  <c r="BC83" i="1"/>
  <c r="F39" i="9"/>
  <c r="BD63" i="1" s="1"/>
  <c r="F34" i="20"/>
  <c r="BA76" i="1"/>
  <c r="J34" i="28"/>
  <c r="AW85" i="1" s="1"/>
  <c r="J36" i="8"/>
  <c r="AW62" i="1"/>
  <c r="F39" i="12"/>
  <c r="BD67" i="1" s="1"/>
  <c r="F39" i="8"/>
  <c r="BD62" i="1"/>
  <c r="F36" i="4"/>
  <c r="BA58" i="1" s="1"/>
  <c r="J36" i="9"/>
  <c r="AW63" i="1"/>
  <c r="F34" i="18"/>
  <c r="BA74" i="1" s="1"/>
  <c r="F37" i="4"/>
  <c r="BB58" i="1"/>
  <c r="F39" i="4"/>
  <c r="BD58" i="1" s="1"/>
  <c r="F37" i="3"/>
  <c r="BB57" i="1"/>
  <c r="F38" i="8"/>
  <c r="BC62" i="1" s="1"/>
  <c r="F36" i="8"/>
  <c r="BA62" i="1"/>
  <c r="F34" i="24"/>
  <c r="BA80" i="1" s="1"/>
  <c r="J36" i="25"/>
  <c r="AW82" i="1"/>
  <c r="F38" i="27"/>
  <c r="BC84" i="1" s="1"/>
  <c r="F37" i="17"/>
  <c r="BD73" i="1"/>
  <c r="J34" i="18"/>
  <c r="AW74" i="1" s="1"/>
  <c r="F36" i="9"/>
  <c r="BA63" i="1"/>
  <c r="F38" i="9"/>
  <c r="BC63" i="1" s="1"/>
  <c r="F37" i="13"/>
  <c r="BB68" i="1"/>
  <c r="F35" i="17"/>
  <c r="BB73" i="1" s="1"/>
  <c r="P114" i="8" l="1"/>
  <c r="AU62" i="1" s="1"/>
  <c r="J285" i="6"/>
  <c r="J92" i="6" s="1"/>
  <c r="J350" i="8"/>
  <c r="J87" i="8" s="1"/>
  <c r="BK337" i="8"/>
  <c r="J337" i="8" s="1"/>
  <c r="J86" i="8" s="1"/>
  <c r="J212" i="8"/>
  <c r="J67" i="8" s="1"/>
  <c r="BK149" i="8"/>
  <c r="J295" i="8"/>
  <c r="J79" i="8" s="1"/>
  <c r="BK288" i="8"/>
  <c r="J288" i="8" s="1"/>
  <c r="J78" i="8" s="1"/>
  <c r="J124" i="7"/>
  <c r="J70" i="7" s="1"/>
  <c r="T85" i="20"/>
  <c r="T84" i="20" s="1"/>
  <c r="BK88" i="11"/>
  <c r="J88" i="11" s="1"/>
  <c r="J32" i="11" s="1"/>
  <c r="BK87" i="22"/>
  <c r="J87" i="22" s="1"/>
  <c r="J60" i="22" s="1"/>
  <c r="BK105" i="9"/>
  <c r="J105" i="9" s="1"/>
  <c r="J64" i="9" s="1"/>
  <c r="BK107" i="12"/>
  <c r="J107" i="12" s="1"/>
  <c r="J64" i="12" s="1"/>
  <c r="BK91" i="15"/>
  <c r="J91" i="15" s="1"/>
  <c r="J63" i="15" s="1"/>
  <c r="P92" i="5"/>
  <c r="AU59" i="1" s="1"/>
  <c r="P448" i="12"/>
  <c r="BA55" i="1"/>
  <c r="T114" i="8"/>
  <c r="R114" i="8"/>
  <c r="T96" i="7"/>
  <c r="P91" i="24"/>
  <c r="P90" i="24"/>
  <c r="AU80" i="1"/>
  <c r="T90" i="13"/>
  <c r="P87" i="22"/>
  <c r="P86" i="22"/>
  <c r="AU78" i="1"/>
  <c r="R92" i="5"/>
  <c r="T87" i="22"/>
  <c r="T86" i="22"/>
  <c r="BK100" i="10"/>
  <c r="J100" i="10" s="1"/>
  <c r="J64" i="10" s="1"/>
  <c r="R88" i="17"/>
  <c r="R87" i="17"/>
  <c r="P248" i="6"/>
  <c r="R84" i="18"/>
  <c r="BK87" i="2"/>
  <c r="J87" i="2"/>
  <c r="J60" i="2" s="1"/>
  <c r="T106" i="14"/>
  <c r="R87" i="28"/>
  <c r="R86" i="28"/>
  <c r="BK497" i="14"/>
  <c r="J497" i="14" s="1"/>
  <c r="J72" i="14" s="1"/>
  <c r="R160" i="9"/>
  <c r="BK86" i="23"/>
  <c r="J86" i="23"/>
  <c r="J60" i="23"/>
  <c r="T113" i="3"/>
  <c r="P107" i="12"/>
  <c r="P106" i="12" s="1"/>
  <c r="AU67" i="1" s="1"/>
  <c r="P1630" i="3"/>
  <c r="BK88" i="4"/>
  <c r="J88" i="4" s="1"/>
  <c r="J63" i="4" s="1"/>
  <c r="T99" i="16"/>
  <c r="R142" i="10"/>
  <c r="P195" i="9"/>
  <c r="P160" i="9"/>
  <c r="R165" i="6"/>
  <c r="P87" i="2"/>
  <c r="P86" i="2" s="1"/>
  <c r="AU55" i="1" s="1"/>
  <c r="BK83" i="19"/>
  <c r="J83" i="19"/>
  <c r="R90" i="13"/>
  <c r="T1630" i="3"/>
  <c r="R106" i="14"/>
  <c r="T121" i="16"/>
  <c r="P100" i="10"/>
  <c r="R248" i="6"/>
  <c r="R284" i="6"/>
  <c r="BK123" i="6"/>
  <c r="BK122" i="6" s="1"/>
  <c r="J122" i="6" s="1"/>
  <c r="J32" i="6" s="1"/>
  <c r="AG60" i="1" s="1"/>
  <c r="P96" i="26"/>
  <c r="P95" i="26" s="1"/>
  <c r="AU83" i="1" s="1"/>
  <c r="R448" i="12"/>
  <c r="R99" i="16"/>
  <c r="P83" i="19"/>
  <c r="AU75" i="1" s="1"/>
  <c r="T284" i="6"/>
  <c r="R96" i="26"/>
  <c r="R95" i="26" s="1"/>
  <c r="R201" i="6"/>
  <c r="T84" i="18"/>
  <c r="P91" i="15"/>
  <c r="AU71" i="1"/>
  <c r="P87" i="28"/>
  <c r="P86" i="28"/>
  <c r="AU85" i="1"/>
  <c r="BK91" i="24"/>
  <c r="J91" i="24" s="1"/>
  <c r="J60" i="24" s="1"/>
  <c r="T88" i="11"/>
  <c r="P121" i="16"/>
  <c r="P98" i="16" s="1"/>
  <c r="AU72" i="1" s="1"/>
  <c r="R121" i="16"/>
  <c r="P88" i="17"/>
  <c r="P87" i="17"/>
  <c r="AU73" i="1" s="1"/>
  <c r="P99" i="16"/>
  <c r="BK195" i="9"/>
  <c r="J195" i="9" s="1"/>
  <c r="J74" i="9" s="1"/>
  <c r="P84" i="18"/>
  <c r="AU74" i="1" s="1"/>
  <c r="T91" i="24"/>
  <c r="T90" i="24"/>
  <c r="T87" i="28"/>
  <c r="T86" i="28"/>
  <c r="T96" i="27"/>
  <c r="T95" i="27"/>
  <c r="R219" i="6"/>
  <c r="P284" i="6"/>
  <c r="P96" i="27"/>
  <c r="P95" i="27"/>
  <c r="AU84" i="1"/>
  <c r="BK448" i="12"/>
  <c r="J448" i="12" s="1"/>
  <c r="J73" i="12" s="1"/>
  <c r="R100" i="10"/>
  <c r="R99" i="10" s="1"/>
  <c r="BK121" i="16"/>
  <c r="J121" i="16"/>
  <c r="J70" i="16"/>
  <c r="R105" i="9"/>
  <c r="R104" i="9" s="1"/>
  <c r="T83" i="19"/>
  <c r="BK113" i="3"/>
  <c r="J113" i="3" s="1"/>
  <c r="J64" i="3" s="1"/>
  <c r="R113" i="3"/>
  <c r="R107" i="12"/>
  <c r="R106" i="12"/>
  <c r="P105" i="9"/>
  <c r="P104" i="9"/>
  <c r="AU63" i="1"/>
  <c r="P142" i="10"/>
  <c r="T266" i="6"/>
  <c r="R91" i="15"/>
  <c r="R88" i="4"/>
  <c r="P113" i="3"/>
  <c r="P112" i="3" s="1"/>
  <c r="AU57" i="1" s="1"/>
  <c r="R96" i="27"/>
  <c r="R95" i="27" s="1"/>
  <c r="T497" i="14"/>
  <c r="T100" i="10"/>
  <c r="T99" i="10"/>
  <c r="T88" i="17"/>
  <c r="T87" i="17" s="1"/>
  <c r="BK106" i="14"/>
  <c r="J106" i="14"/>
  <c r="J64" i="14" s="1"/>
  <c r="P90" i="13"/>
  <c r="AU68" i="1"/>
  <c r="T105" i="9"/>
  <c r="P86" i="23"/>
  <c r="P85" i="23" s="1"/>
  <c r="AU79" i="1" s="1"/>
  <c r="R497" i="14"/>
  <c r="T160" i="9"/>
  <c r="R87" i="2"/>
  <c r="R86" i="2"/>
  <c r="T123" i="6"/>
  <c r="P85" i="20"/>
  <c r="P84" i="20" s="1"/>
  <c r="AU76" i="1" s="1"/>
  <c r="R96" i="7"/>
  <c r="T107" i="12"/>
  <c r="BK201" i="6"/>
  <c r="J201" i="6"/>
  <c r="J76" i="6"/>
  <c r="R266" i="6"/>
  <c r="R87" i="22"/>
  <c r="R86" i="22"/>
  <c r="BK84" i="18"/>
  <c r="J84" i="18" s="1"/>
  <c r="J30" i="18" s="1"/>
  <c r="AG74" i="1" s="1"/>
  <c r="P201" i="6"/>
  <c r="T88" i="4"/>
  <c r="P106" i="14"/>
  <c r="T448" i="12"/>
  <c r="P497" i="14"/>
  <c r="BK165" i="6"/>
  <c r="J165" i="6"/>
  <c r="J72" i="6" s="1"/>
  <c r="R1630" i="3"/>
  <c r="T219" i="6"/>
  <c r="P165" i="6"/>
  <c r="P122" i="6"/>
  <c r="AU60" i="1" s="1"/>
  <c r="T86" i="23"/>
  <c r="T85" i="23"/>
  <c r="BK96" i="27"/>
  <c r="J96" i="27"/>
  <c r="J64" i="27" s="1"/>
  <c r="BK82" i="21"/>
  <c r="J82" i="21"/>
  <c r="J60" i="21" s="1"/>
  <c r="BK87" i="28"/>
  <c r="J87" i="28"/>
  <c r="J60" i="28" s="1"/>
  <c r="J96" i="26"/>
  <c r="J64" i="26" s="1"/>
  <c r="BK86" i="22"/>
  <c r="J86" i="22"/>
  <c r="J59" i="22" s="1"/>
  <c r="J85" i="20"/>
  <c r="J60" i="20"/>
  <c r="BK87" i="17"/>
  <c r="J87" i="17" s="1"/>
  <c r="J30" i="17" s="1"/>
  <c r="AG73" i="1" s="1"/>
  <c r="BK98" i="16"/>
  <c r="J98" i="16"/>
  <c r="J63" i="16"/>
  <c r="AG68" i="1"/>
  <c r="J63" i="13"/>
  <c r="BK106" i="12"/>
  <c r="J106" i="12" s="1"/>
  <c r="J32" i="12" s="1"/>
  <c r="AG67" i="1" s="1"/>
  <c r="AG66" i="1" s="1"/>
  <c r="AG65" i="1"/>
  <c r="J63" i="11"/>
  <c r="BK96" i="7"/>
  <c r="J96" i="7"/>
  <c r="J63" i="7"/>
  <c r="J97" i="7"/>
  <c r="J64" i="7"/>
  <c r="AG59" i="1"/>
  <c r="J63" i="5"/>
  <c r="BK86" i="2"/>
  <c r="J86" i="2"/>
  <c r="J59" i="2" s="1"/>
  <c r="J33" i="18"/>
  <c r="AV74" i="1" s="1"/>
  <c r="AT74" i="1" s="1"/>
  <c r="BB56" i="1"/>
  <c r="AX56" i="1" s="1"/>
  <c r="J30" i="19"/>
  <c r="AG75" i="1"/>
  <c r="AN75" i="1" s="1"/>
  <c r="J35" i="4"/>
  <c r="AV58" i="1"/>
  <c r="AT58" i="1"/>
  <c r="F35" i="7"/>
  <c r="AZ61" i="1"/>
  <c r="J33" i="2"/>
  <c r="AV55" i="1"/>
  <c r="AT55" i="1"/>
  <c r="F33" i="17"/>
  <c r="AZ73" i="1" s="1"/>
  <c r="F33" i="19"/>
  <c r="AZ75" i="1"/>
  <c r="F35" i="4"/>
  <c r="AZ58" i="1" s="1"/>
  <c r="BD81" i="1"/>
  <c r="BB66" i="1"/>
  <c r="AX66" i="1" s="1"/>
  <c r="J35" i="14"/>
  <c r="AV70" i="1" s="1"/>
  <c r="AT70" i="1" s="1"/>
  <c r="F33" i="2"/>
  <c r="AZ55" i="1" s="1"/>
  <c r="BB69" i="1"/>
  <c r="AX69" i="1"/>
  <c r="J33" i="24"/>
  <c r="AV80" i="1"/>
  <c r="AT80" i="1" s="1"/>
  <c r="F35" i="13"/>
  <c r="AZ68" i="1"/>
  <c r="F35" i="26"/>
  <c r="AZ83" i="1"/>
  <c r="BD66" i="1"/>
  <c r="J35" i="13"/>
  <c r="AV68" i="1"/>
  <c r="AT68" i="1" s="1"/>
  <c r="AN68" i="1" s="1"/>
  <c r="J33" i="17"/>
  <c r="AV73" i="1" s="1"/>
  <c r="AT73" i="1" s="1"/>
  <c r="F35" i="16"/>
  <c r="AZ72" i="1" s="1"/>
  <c r="J35" i="27"/>
  <c r="AV84" i="1" s="1"/>
  <c r="AT84" i="1" s="1"/>
  <c r="F35" i="11"/>
  <c r="AZ65" i="1" s="1"/>
  <c r="BC81" i="1"/>
  <c r="AY81" i="1"/>
  <c r="F33" i="28"/>
  <c r="AZ85" i="1"/>
  <c r="BA66" i="1"/>
  <c r="AW66" i="1"/>
  <c r="F35" i="10"/>
  <c r="AZ64" i="1"/>
  <c r="J35" i="9"/>
  <c r="AV63" i="1" s="1"/>
  <c r="AT63" i="1" s="1"/>
  <c r="F35" i="6"/>
  <c r="AZ60" i="1" s="1"/>
  <c r="F35" i="25"/>
  <c r="AZ82" i="1"/>
  <c r="BA56" i="1"/>
  <c r="AW56" i="1" s="1"/>
  <c r="J33" i="21"/>
  <c r="AV77" i="1" s="1"/>
  <c r="AT77" i="1" s="1"/>
  <c r="F35" i="3"/>
  <c r="AZ57" i="1" s="1"/>
  <c r="J35" i="16"/>
  <c r="AV72" i="1"/>
  <c r="AT72" i="1" s="1"/>
  <c r="F35" i="5"/>
  <c r="AZ59" i="1" s="1"/>
  <c r="F33" i="23"/>
  <c r="AZ79" i="1"/>
  <c r="F35" i="27"/>
  <c r="AZ84" i="1"/>
  <c r="BC69" i="1"/>
  <c r="AY69" i="1" s="1"/>
  <c r="F33" i="18"/>
  <c r="AZ74" i="1" s="1"/>
  <c r="F33" i="24"/>
  <c r="AZ80" i="1"/>
  <c r="F33" i="20"/>
  <c r="AZ76" i="1" s="1"/>
  <c r="J35" i="8"/>
  <c r="AV62" i="1" s="1"/>
  <c r="AT62" i="1" s="1"/>
  <c r="J35" i="15"/>
  <c r="AV71" i="1"/>
  <c r="AT71" i="1"/>
  <c r="BA69" i="1"/>
  <c r="AW69" i="1"/>
  <c r="J35" i="25"/>
  <c r="AV82" i="1"/>
  <c r="AT82" i="1"/>
  <c r="F35" i="8"/>
  <c r="AZ62" i="1"/>
  <c r="J33" i="20"/>
  <c r="AV76" i="1" s="1"/>
  <c r="AT76" i="1" s="1"/>
  <c r="J35" i="7"/>
  <c r="AV61" i="1" s="1"/>
  <c r="AT61" i="1" s="1"/>
  <c r="J33" i="22"/>
  <c r="AV78" i="1" s="1"/>
  <c r="AT78" i="1" s="1"/>
  <c r="J35" i="11"/>
  <c r="AV65" i="1"/>
  <c r="AT65" i="1"/>
  <c r="AN65" i="1" s="1"/>
  <c r="BB81" i="1"/>
  <c r="AX81" i="1"/>
  <c r="J35" i="10"/>
  <c r="AV64" i="1"/>
  <c r="AT64" i="1" s="1"/>
  <c r="BC66" i="1"/>
  <c r="AY66" i="1"/>
  <c r="F35" i="15"/>
  <c r="AZ71" i="1"/>
  <c r="J32" i="25"/>
  <c r="AG82" i="1" s="1"/>
  <c r="J32" i="26"/>
  <c r="AG83" i="1" s="1"/>
  <c r="J35" i="5"/>
  <c r="AV59" i="1"/>
  <c r="AT59" i="1" s="1"/>
  <c r="AN59" i="1" s="1"/>
  <c r="BD69" i="1"/>
  <c r="F33" i="22"/>
  <c r="AZ78" i="1"/>
  <c r="J33" i="19"/>
  <c r="AV75" i="1"/>
  <c r="AT75" i="1"/>
  <c r="BC56" i="1"/>
  <c r="AY56" i="1"/>
  <c r="J30" i="20"/>
  <c r="AG76" i="1"/>
  <c r="J33" i="23"/>
  <c r="AV79" i="1"/>
  <c r="AT79" i="1"/>
  <c r="F35" i="12"/>
  <c r="AZ67" i="1"/>
  <c r="F35" i="14"/>
  <c r="AZ70" i="1" s="1"/>
  <c r="J35" i="12"/>
  <c r="AV67" i="1"/>
  <c r="AT67" i="1" s="1"/>
  <c r="F35" i="9"/>
  <c r="AZ63" i="1" s="1"/>
  <c r="J35" i="26"/>
  <c r="AV83" i="1"/>
  <c r="AT83" i="1" s="1"/>
  <c r="BD56" i="1"/>
  <c r="F33" i="21"/>
  <c r="AZ77" i="1" s="1"/>
  <c r="J33" i="28"/>
  <c r="AV85" i="1" s="1"/>
  <c r="AT85" i="1" s="1"/>
  <c r="BA81" i="1"/>
  <c r="AW81" i="1" s="1"/>
  <c r="J35" i="6"/>
  <c r="AV60" i="1"/>
  <c r="AT60" i="1" s="1"/>
  <c r="J35" i="3"/>
  <c r="AV57" i="1" s="1"/>
  <c r="AT57" i="1" s="1"/>
  <c r="J32" i="15" l="1"/>
  <c r="AG71" i="1" s="1"/>
  <c r="J123" i="6"/>
  <c r="J64" i="6" s="1"/>
  <c r="BK114" i="8"/>
  <c r="J114" i="8" s="1"/>
  <c r="J149" i="8"/>
  <c r="J66" i="8" s="1"/>
  <c r="P105" i="14"/>
  <c r="AU70" i="1" s="1"/>
  <c r="AU69" i="1" s="1"/>
  <c r="T104" i="9"/>
  <c r="T106" i="12"/>
  <c r="R122" i="6"/>
  <c r="R112" i="3"/>
  <c r="R98" i="16"/>
  <c r="T112" i="3"/>
  <c r="R105" i="14"/>
  <c r="T105" i="14"/>
  <c r="P99" i="10"/>
  <c r="AU64" i="1"/>
  <c r="AU56" i="1" s="1"/>
  <c r="T98" i="16"/>
  <c r="T122" i="6"/>
  <c r="BK112" i="3"/>
  <c r="J112" i="3"/>
  <c r="BK99" i="10"/>
  <c r="J99" i="10"/>
  <c r="BK105" i="14"/>
  <c r="J105" i="14"/>
  <c r="J63" i="14" s="1"/>
  <c r="BK90" i="24"/>
  <c r="J90" i="24"/>
  <c r="J59" i="24"/>
  <c r="J59" i="19"/>
  <c r="J59" i="18"/>
  <c r="BK81" i="21"/>
  <c r="J81" i="21"/>
  <c r="BK85" i="23"/>
  <c r="J85" i="23"/>
  <c r="J59" i="23"/>
  <c r="BK160" i="9"/>
  <c r="J160" i="9" s="1"/>
  <c r="J70" i="9" s="1"/>
  <c r="BK95" i="27"/>
  <c r="J95" i="27"/>
  <c r="J32" i="27" s="1"/>
  <c r="AG84" i="1" s="1"/>
  <c r="AG81" i="1" s="1"/>
  <c r="BK86" i="28"/>
  <c r="J86" i="28"/>
  <c r="J59" i="28"/>
  <c r="AN83" i="1"/>
  <c r="AN82" i="1"/>
  <c r="J41" i="26"/>
  <c r="J41" i="25"/>
  <c r="AN76" i="1"/>
  <c r="J39" i="20"/>
  <c r="J39" i="19"/>
  <c r="AN73" i="1"/>
  <c r="J59" i="17"/>
  <c r="J39" i="18"/>
  <c r="J39" i="17"/>
  <c r="AN71" i="1"/>
  <c r="J41" i="15"/>
  <c r="AN67" i="1"/>
  <c r="J63" i="12"/>
  <c r="J41" i="13"/>
  <c r="J41" i="12"/>
  <c r="J41" i="11"/>
  <c r="AN60" i="1"/>
  <c r="J63" i="6"/>
  <c r="J41" i="6"/>
  <c r="J41" i="5"/>
  <c r="AN74" i="1"/>
  <c r="J30" i="22"/>
  <c r="AG78" i="1"/>
  <c r="AN78" i="1" s="1"/>
  <c r="AZ56" i="1"/>
  <c r="AV56" i="1"/>
  <c r="AT56" i="1" s="1"/>
  <c r="AZ69" i="1"/>
  <c r="AV69" i="1" s="1"/>
  <c r="AT69" i="1" s="1"/>
  <c r="J32" i="10"/>
  <c r="AG64" i="1" s="1"/>
  <c r="J32" i="4"/>
  <c r="AG58" i="1"/>
  <c r="AZ81" i="1"/>
  <c r="AV81" i="1" s="1"/>
  <c r="AT81" i="1" s="1"/>
  <c r="AU66" i="1"/>
  <c r="BA54" i="1"/>
  <c r="AW54" i="1" s="1"/>
  <c r="AK30" i="1" s="1"/>
  <c r="J30" i="2"/>
  <c r="AG55" i="1"/>
  <c r="J32" i="3"/>
  <c r="AG57" i="1"/>
  <c r="J30" i="21"/>
  <c r="AG77" i="1" s="1"/>
  <c r="BD54" i="1"/>
  <c r="W33" i="1" s="1"/>
  <c r="AU81" i="1"/>
  <c r="AZ66" i="1"/>
  <c r="AV66" i="1"/>
  <c r="AT66" i="1"/>
  <c r="AN66" i="1" s="1"/>
  <c r="J32" i="7"/>
  <c r="AG61" i="1" s="1"/>
  <c r="AN61" i="1" s="1"/>
  <c r="J32" i="16"/>
  <c r="AG72" i="1" s="1"/>
  <c r="AN72" i="1" s="1"/>
  <c r="BC54" i="1"/>
  <c r="W32" i="1" s="1"/>
  <c r="BB54" i="1"/>
  <c r="AX54" i="1" s="1"/>
  <c r="J32" i="8" l="1"/>
  <c r="J63" i="8"/>
  <c r="J41" i="27"/>
  <c r="J41" i="3"/>
  <c r="J41" i="10"/>
  <c r="J41" i="4"/>
  <c r="J39" i="21"/>
  <c r="BK104" i="9"/>
  <c r="J104" i="9" s="1"/>
  <c r="J32" i="9" s="1"/>
  <c r="AG63" i="1" s="1"/>
  <c r="AN63" i="1" s="1"/>
  <c r="J63" i="27"/>
  <c r="J63" i="10"/>
  <c r="J63" i="3"/>
  <c r="J59" i="21"/>
  <c r="AN81" i="1"/>
  <c r="J39" i="22"/>
  <c r="J41" i="16"/>
  <c r="J41" i="7"/>
  <c r="J39" i="2"/>
  <c r="AN55" i="1"/>
  <c r="AN84" i="1"/>
  <c r="AN77" i="1"/>
  <c r="AN58" i="1"/>
  <c r="AN64" i="1"/>
  <c r="AN57" i="1"/>
  <c r="J32" i="14"/>
  <c r="AG70" i="1"/>
  <c r="AN70" i="1" s="1"/>
  <c r="AU54" i="1"/>
  <c r="J30" i="23"/>
  <c r="AG79" i="1" s="1"/>
  <c r="AN79" i="1" s="1"/>
  <c r="W30" i="1"/>
  <c r="J30" i="28"/>
  <c r="AG85" i="1"/>
  <c r="AZ54" i="1"/>
  <c r="AV54" i="1"/>
  <c r="AK29" i="1"/>
  <c r="AY54" i="1"/>
  <c r="W31" i="1"/>
  <c r="J30" i="24"/>
  <c r="AG80" i="1"/>
  <c r="AN80" i="1"/>
  <c r="AG62" i="1" l="1"/>
  <c r="AN62" i="1" s="1"/>
  <c r="J41" i="8"/>
  <c r="J41" i="14"/>
  <c r="J41" i="9"/>
  <c r="J39" i="23"/>
  <c r="J39" i="28"/>
  <c r="J39" i="24"/>
  <c r="J63" i="9"/>
  <c r="AN85" i="1"/>
  <c r="AG69" i="1"/>
  <c r="AN69" i="1" s="1"/>
  <c r="AG56" i="1"/>
  <c r="W29" i="1"/>
  <c r="AT54" i="1"/>
  <c r="AN56" i="1" l="1"/>
  <c r="AG54" i="1"/>
  <c r="AK26" i="1" s="1"/>
  <c r="AK35" i="1" s="1"/>
  <c r="AN54" i="1" l="1"/>
</calcChain>
</file>

<file path=xl/sharedStrings.xml><?xml version="1.0" encoding="utf-8"?>
<sst xmlns="http://schemas.openxmlformats.org/spreadsheetml/2006/main" count="75210" uniqueCount="8578">
  <si>
    <t>Export Komplet</t>
  </si>
  <si>
    <t>VZ</t>
  </si>
  <si>
    <t>2.0</t>
  </si>
  <si>
    <t>ZAMOK</t>
  </si>
  <si>
    <t>False</t>
  </si>
  <si>
    <t>{bfb209e8-b87b-4ac0-8b39-325d3fd8afd3}</t>
  </si>
  <si>
    <t>0,01</t>
  </si>
  <si>
    <t>21</t>
  </si>
  <si>
    <t>12</t>
  </si>
  <si>
    <t>REKAPITULACE STAVBY</t>
  </si>
  <si>
    <t>v ---  níže se nacházejí doplnkové a pomocné údaje k sestavám  --- v</t>
  </si>
  <si>
    <t>Návod na vyplnění</t>
  </si>
  <si>
    <t>0,001</t>
  </si>
  <si>
    <t>Kód:</t>
  </si>
  <si>
    <t>240076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</si>
  <si>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</si>
  <si>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</si>
  <si>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Zpracování PD - ZŠ F-M, ul. J. Čapka 2555 - tělocvična II.</t>
  </si>
  <si>
    <t>KSO:</t>
  </si>
  <si>
    <t>802 43</t>
  </si>
  <si>
    <t>CC-CZ:</t>
  </si>
  <si>
    <t>126</t>
  </si>
  <si>
    <t>Místo:</t>
  </si>
  <si>
    <t>J. Čapka 2555, Frýdek Místek</t>
  </si>
  <si>
    <t>Datum:</t>
  </si>
  <si>
    <t>19. 3. 2025</t>
  </si>
  <si>
    <t>Zadavatel:</t>
  </si>
  <si>
    <t>IČ:</t>
  </si>
  <si>
    <t/>
  </si>
  <si>
    <t>Statutární město Frýdek - Místek</t>
  </si>
  <si>
    <t>DIČ:</t>
  </si>
  <si>
    <t>Účastník:</t>
  </si>
  <si>
    <t>Vyplň údaj</t>
  </si>
  <si>
    <t>Projektant:</t>
  </si>
  <si>
    <t>Energy Benefit Centre a.s., Ostrava</t>
  </si>
  <si>
    <t>True</t>
  </si>
  <si>
    <t>Zpracovatel:</t>
  </si>
  <si>
    <t>---</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</si>
  <si>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</si>
  <si>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</si>
  <si>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</si>
  <si>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</si>
  <si>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</si>
  <si>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</si>
  <si>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</si>
  <si>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</si>
  <si>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</si>
  <si>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</si>
  <si>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</si>
  <si>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</si>
  <si>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</si>
  <si>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</si>
  <si>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</si>
  <si>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</si>
  <si>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</si>
  <si>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</si>
  <si>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</si>
  <si>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</si>
  <si>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</si>
  <si>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</si>
  <si>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</si>
  <si>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</si>
  <si>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</si>
  <si>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</si>
  <si>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</si>
  <si>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</si>
  <si>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</si>
  <si>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</si>
  <si>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</si>
  <si>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</si>
  <si>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</si>
  <si>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</si>
  <si>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</si>
  <si>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</si>
  <si>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</si>
  <si>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</si>
  <si>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</si>
  <si>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</si>
  <si>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</si>
  <si>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 01</t>
  </si>
  <si>
    <t>Příprava území</t>
  </si>
  <si>
    <t>STA</t>
  </si>
  <si>
    <t>1</t>
  </si>
  <si>
    <t>{93adf77d-a4d6-487b-b67e-9ac8c3b98d01}</t>
  </si>
  <si>
    <t>2</t>
  </si>
  <si>
    <t>SO 02</t>
  </si>
  <si>
    <t>Tělocvična</t>
  </si>
  <si>
    <t>{00b1f1e9-ae09-4c86-ae35-1318cb931617}</t>
  </si>
  <si>
    <t>D.1.1, D1.2</t>
  </si>
  <si>
    <t>Tělocvična - ASŘ, SKŘ</t>
  </si>
  <si>
    <t>Soupis</t>
  </si>
  <si>
    <t>{f87f0e5a-b770-404e-b33a-e3f3d798738e}</t>
  </si>
  <si>
    <t>D.1.1.2</t>
  </si>
  <si>
    <t>Interiér</t>
  </si>
  <si>
    <t>{eedb022b-4b9d-4d18-94db-a0606440e1fe}</t>
  </si>
  <si>
    <t>D.1.4.1</t>
  </si>
  <si>
    <t>Elektroinstalace silnoproud</t>
  </si>
  <si>
    <t>{8f48856e-7c5e-4c30-b3eb-c3a9d01513e5}</t>
  </si>
  <si>
    <t>D.1.4.2</t>
  </si>
  <si>
    <t>Elektroinstalace slaboproud</t>
  </si>
  <si>
    <t>{e8bd0406-3812-4557-b463-5b08b784543e}</t>
  </si>
  <si>
    <t>D.1.4.3</t>
  </si>
  <si>
    <t>Měření a regulace</t>
  </si>
  <si>
    <t>{16bf466f-62f1-4457-b7e0-3553738bace2}</t>
  </si>
  <si>
    <t>D.1.4.4</t>
  </si>
  <si>
    <t>Vzduchotechnika</t>
  </si>
  <si>
    <t>{0816e546-79ce-47f8-9621-39c8e9fc417d}</t>
  </si>
  <si>
    <t>D.1.4.5</t>
  </si>
  <si>
    <t>Vytápění</t>
  </si>
  <si>
    <t>{5ed6f3c8-3899-48a6-8c98-9116c8dee276}</t>
  </si>
  <si>
    <t>D.1.4.6</t>
  </si>
  <si>
    <t>Zdravotechnika</t>
  </si>
  <si>
    <t>{a7f1c116-60e3-45d8-b280-25131afb4958}</t>
  </si>
  <si>
    <t>D.1.4.9</t>
  </si>
  <si>
    <t>Prostorová akustika</t>
  </si>
  <si>
    <t>{d8705f4c-d9cc-4421-b012-8189a9552552}</t>
  </si>
  <si>
    <t>SO 03</t>
  </si>
  <si>
    <t>Spojovací krček</t>
  </si>
  <si>
    <t>{5e692df3-ee3f-4071-ae70-f3e1fbb21e1f}</t>
  </si>
  <si>
    <t>D.1.1, D.1.2</t>
  </si>
  <si>
    <t>Spojovací krček - ASŘ, SKŘ</t>
  </si>
  <si>
    <t>{db1626a6-00df-48ee-b388-22ca3e1dc293}</t>
  </si>
  <si>
    <t>{8a565824-89ea-4ca6-b0a8-06215c9e5f93}</t>
  </si>
  <si>
    <t>SO 04</t>
  </si>
  <si>
    <t>Stavební úpravy hyg. zázemí bloku E</t>
  </si>
  <si>
    <t>{a206bc7e-c7b9-41bc-8a9b-7b2139ad1382}</t>
  </si>
  <si>
    <t>Blok E - ASŘ, SKŘ</t>
  </si>
  <si>
    <t>{b0b56b44-fc05-4e2a-90b4-78e9b31847e9}</t>
  </si>
  <si>
    <t>{4b44f915-b2e4-45f6-bef9-872d59b36257}</t>
  </si>
  <si>
    <t>{9f0dfed9-b19e-47e9-afe9-476ab7c76144}</t>
  </si>
  <si>
    <t>SO 05</t>
  </si>
  <si>
    <t>Komunikační a zpevněné plochy</t>
  </si>
  <si>
    <t>{5e6d5f22-b59d-4273-ac80-b0ac2a839502}</t>
  </si>
  <si>
    <t>SO 06</t>
  </si>
  <si>
    <t>Veřejné osvětlení</t>
  </si>
  <si>
    <t>{a8ff2231-bae6-4b0c-8fd4-f13402fbe707}</t>
  </si>
  <si>
    <t>SO 07</t>
  </si>
  <si>
    <t>Areálové rozvody NN</t>
  </si>
  <si>
    <t>{223e738d-ceda-463d-af72-638cdeb9592f}</t>
  </si>
  <si>
    <t>SO 08</t>
  </si>
  <si>
    <t>Oplocení</t>
  </si>
  <si>
    <t>{31082756-8ab7-4286-92e0-f6e785034f9a}</t>
  </si>
  <si>
    <t>SO 09</t>
  </si>
  <si>
    <t>Zeleň a sadové úpravy</t>
  </si>
  <si>
    <t>{7405c143-412b-4270-be63-ee2daf073074}</t>
  </si>
  <si>
    <t>IO 01</t>
  </si>
  <si>
    <t>Přípojka jednotné kanalizace</t>
  </si>
  <si>
    <t>{d929dd05-20ba-418d-8573-9a97dd5b39eb}</t>
  </si>
  <si>
    <t>IO 02</t>
  </si>
  <si>
    <t>Areálová splašková kanalizace</t>
  </si>
  <si>
    <t>{c26bdfc1-8767-4310-9f99-a53204d12940}</t>
  </si>
  <si>
    <t>IO 03</t>
  </si>
  <si>
    <t>Areálová dešťová kanalizace</t>
  </si>
  <si>
    <t>{abf5dc6e-cfda-4fed-ab7e-3a0ed69ee30f}</t>
  </si>
  <si>
    <t>IO 04</t>
  </si>
  <si>
    <t>Oprava stávající přípojky vody</t>
  </si>
  <si>
    <t>{a3a38141-947c-4163-94cb-987cae81b184}</t>
  </si>
  <si>
    <t>Odbočka pro SO 02 Tělocvična</t>
  </si>
  <si>
    <t>{1d9843af-1f93-4fbf-91f8-2aaa35106570}</t>
  </si>
  <si>
    <t>{44f86c9d-47ff-4dea-9c94-4ff6f579ccc3}</t>
  </si>
  <si>
    <t>3</t>
  </si>
  <si>
    <t>Stavební úpravy vodoměrné šachty</t>
  </si>
  <si>
    <t>{8ddf9f9e-47a0-4356-bb9e-deb97695f164}</t>
  </si>
  <si>
    <t>VRN</t>
  </si>
  <si>
    <t>Vedlejší rozpočtové náklady</t>
  </si>
  <si>
    <t>{aba194db-2eb9-41b4-990a-667d81d0ea5c}</t>
  </si>
  <si>
    <t>KRYCÍ LIST SOUPISU PRACÍ</t>
  </si>
  <si>
    <t>Objekt:</t>
  </si>
  <si>
    <t>SO 01 - Příprava území</t>
  </si>
  <si>
    <t>76445755</t>
  </si>
  <si>
    <t>Ing. Alena Chmelová, Opava</t>
  </si>
  <si>
    <t>REKAPITULACE ČLENĚNÍ SOUPISU PRACÍ</t>
  </si>
  <si>
    <t>Kód dílu - Popis</t>
  </si>
  <si>
    <t>Cena celkem [CZK]</t>
  </si>
  <si>
    <t>-1</t>
  </si>
  <si>
    <t>HSV - Práce a dodávky HSV</t>
  </si>
  <si>
    <t xml:space="preserve">    1 - Zemní práce</t>
  </si>
  <si>
    <t xml:space="preserve">    9 - Ostatní konstrukce a práce, bourání</t>
  </si>
  <si>
    <t xml:space="preserve">    997 - Přesun sutě</t>
  </si>
  <si>
    <t>M - Práce a dodávky M</t>
  </si>
  <si>
    <t xml:space="preserve">    21-M - Elektromontáže</t>
  </si>
  <si>
    <t xml:space="preserve">    46-M - Zemní práce při extr.mont.pracích</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</si>
  <si>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</si>
  <si>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</si>
  <si>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</si>
  <si>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</si>
  <si>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</si>
  <si>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</si>
  <si>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</si>
  <si>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</si>
  <si>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</si>
  <si>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</si>
  <si>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</si>
  <si>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</si>
  <si>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</si>
  <si>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</si>
  <si>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</si>
  <si>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</si>
  <si>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</si>
  <si>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</si>
  <si>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111251102</t>
  </si>
  <si>
    <t>Odstranění křovin a stromů s odstraněním kořenů strojně průměru kmene do 100 mm v rovině nebo ve svahu sklonu terénu do 1:5, při celkové ploše přes 100 do 500 m2</t>
  </si>
  <si>
    <t>m2</t>
  </si>
  <si>
    <t>CS ÚRS 2024 02</t>
  </si>
  <si>
    <t>4</t>
  </si>
  <si>
    <t>1236096370</t>
  </si>
  <si>
    <t>Online PSC</t>
  </si>
  <si>
    <t>https://podminky.urs.cz/item/CS_URS_2024_02/111251102</t>
  </si>
  <si>
    <t>112101102</t>
  </si>
  <si>
    <t>Odstranění stromů s odřezáním kmene a s odvětvením listnatých, průměru kmene přes 300 do 500 mm</t>
  </si>
  <si>
    <t>kus</t>
  </si>
  <si>
    <t>-320723723</t>
  </si>
  <si>
    <t>https://podminky.urs.cz/item/CS_URS_2024_02/112101102</t>
  </si>
  <si>
    <t>VV</t>
  </si>
  <si>
    <t>"ořech"  1</t>
  </si>
  <si>
    <t>112101103</t>
  </si>
  <si>
    <t>Odstranění stromů s odřezáním kmene a s odvětvením listnatých, průměru kmene přes 500 do 700 mm</t>
  </si>
  <si>
    <t>-942588908</t>
  </si>
  <si>
    <t>https://podminky.urs.cz/item/CS_URS_2024_02/112101103</t>
  </si>
  <si>
    <t>"třešeň"  1</t>
  </si>
  <si>
    <t>112101104</t>
  </si>
  <si>
    <t>Odstranění stromů s odřezáním kmene a s odvětvením listnatých, průměru kmene přes 700 do 900 mm</t>
  </si>
  <si>
    <t>-566025399</t>
  </si>
  <si>
    <t>https://podminky.urs.cz/item/CS_URS_2024_02/112101104</t>
  </si>
  <si>
    <t>"lípa"  1</t>
  </si>
  <si>
    <t>"javor"  6</t>
  </si>
  <si>
    <t>Součet</t>
  </si>
  <si>
    <t>5</t>
  </si>
  <si>
    <t>112101106</t>
  </si>
  <si>
    <t>Odstranění stromů s odřezáním kmene a s odvětvením listnatých, průměru kmene přes 1100 do 1300 mm</t>
  </si>
  <si>
    <t>217067004</t>
  </si>
  <si>
    <t>https://podminky.urs.cz/item/CS_URS_2024_02/112101106</t>
  </si>
  <si>
    <t>"javor"  1</t>
  </si>
  <si>
    <t>6</t>
  </si>
  <si>
    <t>112251102</t>
  </si>
  <si>
    <t>Odstranění pařezů strojně s jejich vykopáním nebo vytrháním průměru přes 300 do 500 mm</t>
  </si>
  <si>
    <t>1956662809</t>
  </si>
  <si>
    <t>https://podminky.urs.cz/item/CS_URS_2024_02/112251102</t>
  </si>
  <si>
    <t>7</t>
  </si>
  <si>
    <t>112251103</t>
  </si>
  <si>
    <t>Odstranění pařezů strojně s jejich vykopáním nebo vytrháním průměru přes 500 do 700 mm</t>
  </si>
  <si>
    <t>-844291246</t>
  </si>
  <si>
    <t>https://podminky.urs.cz/item/CS_URS_2024_02/112251103</t>
  </si>
  <si>
    <t>8</t>
  </si>
  <si>
    <t>112251104</t>
  </si>
  <si>
    <t>Odstranění pařezů strojně s jejich vykopáním nebo vytrháním průměru přes 700 do 900 mm</t>
  </si>
  <si>
    <t>-881527165</t>
  </si>
  <si>
    <t>https://podminky.urs.cz/item/CS_URS_2024_02/112251104</t>
  </si>
  <si>
    <t>9</t>
  </si>
  <si>
    <t>112251107</t>
  </si>
  <si>
    <t>Odstranění pařezů strojně s jejich vykopáním nebo vytrháním průměru přes 1100 do 1300 mm</t>
  </si>
  <si>
    <t>345991961</t>
  </si>
  <si>
    <t>https://podminky.urs.cz/item/CS_URS_2024_02/112251107</t>
  </si>
  <si>
    <t>10</t>
  </si>
  <si>
    <t>113106144</t>
  </si>
  <si>
    <t>Rozebrání dlažeb komunikací pro pěší s přemístěním hmot na skládku na vzdálenost do 3 m nebo s naložením na dopravní prostředek s ložem z kameniva nebo živice a s jakoukoliv výplní spár strojně plochy jednotlivě přes 50 m2 ze zámkové dlažby</t>
  </si>
  <si>
    <t>-1042924097</t>
  </si>
  <si>
    <t>https://podminky.urs.cz/item/CS_URS_2024_02/113106144</t>
  </si>
  <si>
    <t>11</t>
  </si>
  <si>
    <t>113107324</t>
  </si>
  <si>
    <t>Odstranění podkladů nebo krytů strojně plochy jednotlivě do 50 m2 s přemístěním hmot na skládku na vzdálenost do 3 m nebo s naložením na dopravní prostředek z kameniva hrubého drceného, o tl. vrstvy přes 300 do 400 mm</t>
  </si>
  <si>
    <t>-1211447484</t>
  </si>
  <si>
    <t>https://podminky.urs.cz/item/CS_URS_2024_02/113107324</t>
  </si>
  <si>
    <t>113202111</t>
  </si>
  <si>
    <t>Vytrhání obrub s vybouráním lože, s přemístěním hmot na skládku na vzdálenost do 3 m nebo s naložením na dopravní prostředek z krajníků nebo obrubníků stojatých</t>
  </si>
  <si>
    <t>m</t>
  </si>
  <si>
    <t>1100870442</t>
  </si>
  <si>
    <t>https://podminky.urs.cz/item/CS_URS_2024_02/113202111</t>
  </si>
  <si>
    <t>13</t>
  </si>
  <si>
    <t>121151126</t>
  </si>
  <si>
    <t>Sejmutí ornice strojně při souvislé ploše přes 500 m2, tl. vrstvy přes 300 do 400 mm</t>
  </si>
  <si>
    <t>-1571858869</t>
  </si>
  <si>
    <t>https://podminky.urs.cz/item/CS_URS_2024_02/121151126</t>
  </si>
  <si>
    <t>14</t>
  </si>
  <si>
    <t>162201402</t>
  </si>
  <si>
    <t>Vodorovné přemístění větví, kmenů nebo pařezů s naložením, složením a dopravou do 1000 m větví stromů listnatých, průměru kmene přes 300 do 500 mm</t>
  </si>
  <si>
    <t>471242866</t>
  </si>
  <si>
    <t>https://podminky.urs.cz/item/CS_URS_2024_02/162201402</t>
  </si>
  <si>
    <t>15</t>
  </si>
  <si>
    <t>162201403</t>
  </si>
  <si>
    <t>Vodorovné přemístění větví, kmenů nebo pařezů s naložením, složením a dopravou do 1000 m větví stromů listnatých, průměru kmene přes 500 do 700 mm</t>
  </si>
  <si>
    <t>1333246873</t>
  </si>
  <si>
    <t>https://podminky.urs.cz/item/CS_URS_2024_02/162201403</t>
  </si>
  <si>
    <t>16</t>
  </si>
  <si>
    <t>162201404</t>
  </si>
  <si>
    <t>Vodorovné přemístění větví, kmenů nebo pařezů s naložením, složením a dopravou do 1000 m větví stromů listnatých, průměru kmene přes 700 do 900 mm</t>
  </si>
  <si>
    <t>1856519790</t>
  </si>
  <si>
    <t>https://podminky.urs.cz/item/CS_URS_2024_02/162201404</t>
  </si>
  <si>
    <t>17</t>
  </si>
  <si>
    <t>162201501</t>
  </si>
  <si>
    <t>Vodorovné přemístění větví, kmenů nebo pařezů s naložením, složením a dopravou do 1000 m větví stromů listnatých, průměru kmene přes 1100 do 1300 mm</t>
  </si>
  <si>
    <t>-105940006</t>
  </si>
  <si>
    <t>https://podminky.urs.cz/item/CS_URS_2024_02/162201501</t>
  </si>
  <si>
    <t>18</t>
  </si>
  <si>
    <t>162201412</t>
  </si>
  <si>
    <t>Vodorovné přemístění větví, kmenů nebo pařezů s naložením, složením a dopravou do 1000 m kmenů stromů listnatých, průměru přes 300 do 500 mm</t>
  </si>
  <si>
    <t>1275861763</t>
  </si>
  <si>
    <t>https://podminky.urs.cz/item/CS_URS_2024_02/162201412</t>
  </si>
  <si>
    <t>19</t>
  </si>
  <si>
    <t>162201413</t>
  </si>
  <si>
    <t>Vodorovné přemístění větví, kmenů nebo pařezů s naložením, složením a dopravou do 1000 m kmenů stromů listnatých, průměru přes 500 do 700 mm</t>
  </si>
  <si>
    <t>-610318759</t>
  </si>
  <si>
    <t>https://podminky.urs.cz/item/CS_URS_2024_02/162201413</t>
  </si>
  <si>
    <t>20</t>
  </si>
  <si>
    <t>162201414</t>
  </si>
  <si>
    <t>Vodorovné přemístění větví, kmenů nebo pařezů s naložením, složením a dopravou do 1000 m kmenů stromů listnatých, průměru přes 700 do 900 mm</t>
  </si>
  <si>
    <t>-765657698</t>
  </si>
  <si>
    <t>https://podminky.urs.cz/item/CS_URS_2024_02/162201414</t>
  </si>
  <si>
    <t>162201511</t>
  </si>
  <si>
    <t>Vodorovné přemístění větví, kmenů nebo pařezů s naložením, složením a dopravou do 1000 m kmenů stromů listnatých, průměru přes 1100 do 1300 mm</t>
  </si>
  <si>
    <t>906757711</t>
  </si>
  <si>
    <t>https://podminky.urs.cz/item/CS_URS_2024_02/162201511</t>
  </si>
  <si>
    <t>22</t>
  </si>
  <si>
    <t>162201422</t>
  </si>
  <si>
    <t>Vodorovné přemístění větví, kmenů nebo pařezů s naložením, složením a dopravou do 1000 m pařezů kmenů, průměru přes 300 do 500 mm</t>
  </si>
  <si>
    <t>364324142</t>
  </si>
  <si>
    <t>https://podminky.urs.cz/item/CS_URS_2024_02/162201422</t>
  </si>
  <si>
    <t>23</t>
  </si>
  <si>
    <t>162201423</t>
  </si>
  <si>
    <t>Vodorovné přemístění větví, kmenů nebo pařezů s naložením, složením a dopravou do 1000 m pařezů kmenů, průměru přes 500 do 700 mm</t>
  </si>
  <si>
    <t>2000335999</t>
  </si>
  <si>
    <t>https://podminky.urs.cz/item/CS_URS_2024_02/162201423</t>
  </si>
  <si>
    <t>24</t>
  </si>
  <si>
    <t>162201424</t>
  </si>
  <si>
    <t>Vodorovné přemístění větví, kmenů nebo pařezů s naložením, složením a dopravou do 1000 m pařezů kmenů, průměru přes 700 do 900 mm</t>
  </si>
  <si>
    <t>-1254284549</t>
  </si>
  <si>
    <t>https://podminky.urs.cz/item/CS_URS_2024_02/162201424</t>
  </si>
  <si>
    <t>25</t>
  </si>
  <si>
    <t>162201521</t>
  </si>
  <si>
    <t>Vodorovné přemístění větví, kmenů nebo pařezů s naložením, složením a dopravou do 1000 m pařezů kmenů, průměru přes 1100 do 1300 mm</t>
  </si>
  <si>
    <t>-1456304172</t>
  </si>
  <si>
    <t>https://podminky.urs.cz/item/CS_URS_2024_02/162201521</t>
  </si>
  <si>
    <t>26</t>
  </si>
  <si>
    <t>162301501</t>
  </si>
  <si>
    <t>Vodorovné přemístění smýcených křovin do průměru kmene 100 mm na vzdálenost do 5 000 m</t>
  </si>
  <si>
    <t>-1868147934</t>
  </si>
  <si>
    <t>https://podminky.urs.cz/item/CS_URS_2024_02/162301501</t>
  </si>
  <si>
    <t>27</t>
  </si>
  <si>
    <t>162301932</t>
  </si>
  <si>
    <t>Vodorovné přemístění větví, kmenů nebo pařezů s naložením, složením a dopravou Příplatek k cenám za každých dalších i započatých 1000 m přes 1000 m větví stromů listnatých, průměru kmene přes 300 do 500 mm</t>
  </si>
  <si>
    <t>1196518997</t>
  </si>
  <si>
    <t>https://podminky.urs.cz/item/CS_URS_2024_02/162301932</t>
  </si>
  <si>
    <t>1*14 'Přepočtené koeficientem množství</t>
  </si>
  <si>
    <t>28</t>
  </si>
  <si>
    <t>162301933</t>
  </si>
  <si>
    <t>Vodorovné přemístění větví, kmenů nebo pařezů s naložením, složením a dopravou Příplatek k cenám za každých dalších i započatých 1000 m přes 1000 m větví stromů listnatých, průměru kmene přes 500 do 700 mm</t>
  </si>
  <si>
    <t>-1316060363</t>
  </si>
  <si>
    <t>https://podminky.urs.cz/item/CS_URS_2024_02/162301933</t>
  </si>
  <si>
    <t>29</t>
  </si>
  <si>
    <t>162301934</t>
  </si>
  <si>
    <t>Vodorovné přemístění větví, kmenů nebo pařezů s naložením, složením a dopravou Příplatek k cenám za každých dalších i započatých 1000 m přes 1000 m větví stromů listnatých, průměru kmene přes 700 do 900 mm</t>
  </si>
  <si>
    <t>1838379913</t>
  </si>
  <si>
    <t>https://podminky.urs.cz/item/CS_URS_2024_02/162301934</t>
  </si>
  <si>
    <t>9*14 'Přepočtené koeficientem množství</t>
  </si>
  <si>
    <t>30</t>
  </si>
  <si>
    <t>162301936</t>
  </si>
  <si>
    <t>Vodorovné přemístění větví, kmenů nebo pařezů s naložením, složením a dopravou Příplatek k cenám za každých dalších i započatých 1000 m přes 1000 m větví stromů listnatých, průměru kmene přes 1100 do 1300 mm</t>
  </si>
  <si>
    <t>220758411</t>
  </si>
  <si>
    <t>https://podminky.urs.cz/item/CS_URS_2024_02/162301936</t>
  </si>
  <si>
    <t>2*14 'Přepočtené koeficientem množství</t>
  </si>
  <si>
    <t>31</t>
  </si>
  <si>
    <t>162301952</t>
  </si>
  <si>
    <t>Vodorovné přemístění větví, kmenů nebo pařezů s naložením, složením a dopravou Příplatek k cenám za každých dalších i započatých 1000 m přes 1000 m kmenů stromů listnatých, o průměru přes 300 do 500 mm</t>
  </si>
  <si>
    <t>-1176683491</t>
  </si>
  <si>
    <t>https://podminky.urs.cz/item/CS_URS_2024_02/162301952</t>
  </si>
  <si>
    <t>32</t>
  </si>
  <si>
    <t>162301953</t>
  </si>
  <si>
    <t>Vodorovné přemístění větví, kmenů nebo pařezů s naložením, složením a dopravou Příplatek k cenám za každých dalších i započatých 1000 m přes 1000 m kmenů stromů listnatých, o průměru přes 500 do 700 mm</t>
  </si>
  <si>
    <t>-546317945</t>
  </si>
  <si>
    <t>https://podminky.urs.cz/item/CS_URS_2024_02/162301953</t>
  </si>
  <si>
    <t>33</t>
  </si>
  <si>
    <t>162301954</t>
  </si>
  <si>
    <t>Vodorovné přemístění větví, kmenů nebo pařezů s naložením, složením a dopravou Příplatek k cenám za každých dalších i započatých 1000 m přes 1000 m kmenů stromů listnatých, o průměru přes 700 do 900 mm</t>
  </si>
  <si>
    <t>-1287876525</t>
  </si>
  <si>
    <t>https://podminky.urs.cz/item/CS_URS_2024_02/162301954</t>
  </si>
  <si>
    <t>34</t>
  </si>
  <si>
    <t>162301956</t>
  </si>
  <si>
    <t>Vodorovné přemístění větví, kmenů nebo pařezů s naložením, složením a dopravou Příplatek k cenám za každých dalších i započatých 1000 m přes 1000 m kmenů stromů listnatých, o průměru přes 1100 do 1300 mm</t>
  </si>
  <si>
    <t>1514790549</t>
  </si>
  <si>
    <t>https://podminky.urs.cz/item/CS_URS_2024_02/162301956</t>
  </si>
  <si>
    <t>35</t>
  </si>
  <si>
    <t>162301972</t>
  </si>
  <si>
    <t>Vodorovné přemístění větví, kmenů nebo pařezů s naložením, složením a dopravou Příplatek k cenám za každých dalších i započatých 1000 m přes 1000 m pařezů kmenů, průměru přes 300 do 500 mm</t>
  </si>
  <si>
    <t>1004856384</t>
  </si>
  <si>
    <t>https://podminky.urs.cz/item/CS_URS_2024_02/162301972</t>
  </si>
  <si>
    <t>36</t>
  </si>
  <si>
    <t>162301973</t>
  </si>
  <si>
    <t>Vodorovné přemístění větví, kmenů nebo pařezů s naložením, složením a dopravou Příplatek k cenám za každých dalších i započatých 1000 m přes 1000 m pařezů kmenů, průměru přes 500 do 700 mm</t>
  </si>
  <si>
    <t>1095219647</t>
  </si>
  <si>
    <t>https://podminky.urs.cz/item/CS_URS_2024_02/162301973</t>
  </si>
  <si>
    <t>37</t>
  </si>
  <si>
    <t>162301974</t>
  </si>
  <si>
    <t>Vodorovné přemístění větví, kmenů nebo pařezů s naložením, složením a dopravou Příplatek k cenám za každých dalších i započatých 1000 m přes 1000 m pařezů kmenů, průměru přes 700 do 900 mm</t>
  </si>
  <si>
    <t>126759096</t>
  </si>
  <si>
    <t>https://podminky.urs.cz/item/CS_URS_2024_02/162301974</t>
  </si>
  <si>
    <t>38</t>
  </si>
  <si>
    <t>162301976</t>
  </si>
  <si>
    <t>Vodorovné přemístění větví, kmenů nebo pařezů s naložením, složením a dopravou Příplatek k cenám za každých dalších i započatých 1000 m přes 1000 m pařezů kmenů, průměru přes 1100 do 1300 mm</t>
  </si>
  <si>
    <t>-1516351718</t>
  </si>
  <si>
    <t>https://podminky.urs.cz/item/CS_URS_2024_02/162301976</t>
  </si>
  <si>
    <t>39</t>
  </si>
  <si>
    <t>162301981</t>
  </si>
  <si>
    <t>Vodorovné přemístění smýcených křovin Příplatek k ceně za každých dalších i započatých 1 000 m</t>
  </si>
  <si>
    <t>607736760</t>
  </si>
  <si>
    <t>https://podminky.urs.cz/item/CS_URS_2024_02/162301981</t>
  </si>
  <si>
    <t>168*10 'Přepočtené koeficientem množství</t>
  </si>
  <si>
    <t>40</t>
  </si>
  <si>
    <t>162751117</t>
  </si>
  <si>
    <t>Vodorovné přemístění výkopku nebo sypaniny po suchu na obvyklém dopravním prostředku, bez naložení výkopku, avšak se složením bez rozhrnutí z horniny třídy těžitelnosti I skupiny 1 až 3 na vzdálenost přes 9 000 do 10 000 m</t>
  </si>
  <si>
    <t>m3</t>
  </si>
  <si>
    <t>2077919736</t>
  </si>
  <si>
    <t>https://podminky.urs.cz/item/CS_URS_2024_02/162751117</t>
  </si>
  <si>
    <t>dle TZ a PD</t>
  </si>
  <si>
    <t>meziskládka - ornice bude částečně použita zpět - viz rozpočet  SO 09 Zeleň a sadové úpravy</t>
  </si>
  <si>
    <t>"rozpočet  SO 09 Zeleň a sadové úpravy"   126,600</t>
  </si>
  <si>
    <t>"rozpočet IO 04 Stav.  úpravy vodoměrné šachty"  3,000</t>
  </si>
  <si>
    <t>Mezisoučet</t>
  </si>
  <si>
    <t>přebytečná ornice bude odvezena a uložena na skládku za poplatek</t>
  </si>
  <si>
    <t>2850*0,400-129,6</t>
  </si>
  <si>
    <t>41</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</si>
  <si>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</si>
  <si>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</si>
  <si>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-1134902092</t>
  </si>
  <si>
    <t>https://podminky.urs.cz/item/CS_URS_2024_02/162751119</t>
  </si>
  <si>
    <t>1010,4*12 'Přepočtené koeficientem množství</t>
  </si>
  <si>
    <t>42</t>
  </si>
  <si>
    <t>171201231</t>
  </si>
  <si>
    <t>Poplatek za uložení stavebního odpadu na recyklační skládce (skládkovné) zeminy a kamení zatříděného do Katalogu odpadů pod kódem 17 05 04</t>
  </si>
  <si>
    <t>t</t>
  </si>
  <si>
    <t>1313866502</t>
  </si>
  <si>
    <t>https://podminky.urs.cz/item/CS_URS_2024_02/171201231</t>
  </si>
  <si>
    <t>přebytečná ornice</t>
  </si>
  <si>
    <t>1010,4*1,8 'Přepočtené koeficientem množství</t>
  </si>
  <si>
    <t>43</t>
  </si>
  <si>
    <t>171251201</t>
  </si>
  <si>
    <t>Uložení sypaniny na skládky nebo meziskládky bez hutnění s upravením uložené sypaniny do předepsaného tvaru</t>
  </si>
  <si>
    <t>-257516822</t>
  </si>
  <si>
    <t>https://podminky.urs.cz/item/CS_URS_2024_02/171251201</t>
  </si>
  <si>
    <t>Ostatní konstrukce a práce, bourání</t>
  </si>
  <si>
    <t>44</t>
  </si>
  <si>
    <t>961044111</t>
  </si>
  <si>
    <t>Bourání základů z betonu prostého</t>
  </si>
  <si>
    <t>12594283</t>
  </si>
  <si>
    <t>https://podminky.urs.cz/item/CS_URS_2024_02/961044111</t>
  </si>
  <si>
    <t>"patky pro sloupky oplocení"  43*0,200</t>
  </si>
  <si>
    <t>45</t>
  </si>
  <si>
    <t>966049831</t>
  </si>
  <si>
    <t>Rozebrání prefabrikovaných plotových desek betonových</t>
  </si>
  <si>
    <t>-1408357959</t>
  </si>
  <si>
    <t>https://podminky.urs.cz/item/CS_URS_2024_02/966049831</t>
  </si>
  <si>
    <t>"podhrabové desky "  25</t>
  </si>
  <si>
    <t>46</t>
  </si>
  <si>
    <t>966071711</t>
  </si>
  <si>
    <t>Bourání plotových sloupků a vzpěr ocelových trubkových nebo profilovaných výšky do 2,50 m zabetonovaných</t>
  </si>
  <si>
    <t>-1485155040</t>
  </si>
  <si>
    <t>https://podminky.urs.cz/item/CS_URS_2024_02/966071711</t>
  </si>
  <si>
    <t>(7,000+68,000+3,600)/2,000</t>
  </si>
  <si>
    <t>47</t>
  </si>
  <si>
    <t>966072811</t>
  </si>
  <si>
    <t>Rozebrání oplocení z dílců rámových na ocelové sloupky, výšky přes 1 do 2 m</t>
  </si>
  <si>
    <t>-247354888</t>
  </si>
  <si>
    <t>https://podminky.urs.cz/item/CS_URS_2024_02/966072811</t>
  </si>
  <si>
    <t>7,000+68,000+3,600</t>
  </si>
  <si>
    <t>48</t>
  </si>
  <si>
    <t>966073812</t>
  </si>
  <si>
    <t>Rozebrání vrat a vrátek k oplocení plochy jednotlivě přes 6 do 10 m2</t>
  </si>
  <si>
    <t>731181135</t>
  </si>
  <si>
    <t>https://podminky.urs.cz/item/CS_URS_2024_02/966073812</t>
  </si>
  <si>
    <t>997</t>
  </si>
  <si>
    <t>Přesun sutě</t>
  </si>
  <si>
    <t>49</t>
  </si>
  <si>
    <t>997221551</t>
  </si>
  <si>
    <t>Vodorovná doprava suti bez naložení, ale se složením a s hrubým urovnáním ze sypkých materiálů, na vzdálenost do 1 km</t>
  </si>
  <si>
    <t>-97295311</t>
  </si>
  <si>
    <t>https://podminky.urs.cz/item/CS_URS_2024_02/997221551</t>
  </si>
  <si>
    <t>"ŠD"  278,400</t>
  </si>
  <si>
    <t>50</t>
  </si>
  <si>
    <t>997221559</t>
  </si>
  <si>
    <t>Vodorovná doprava suti bez naložení, ale se složením a s hrubým urovnáním Příplatek k ceně za každý další započatý 1 km přes 1 km</t>
  </si>
  <si>
    <t>770656185</t>
  </si>
  <si>
    <t>https://podminky.urs.cz/item/CS_URS_2024_02/997221559</t>
  </si>
  <si>
    <t>278,4*22 'Přepočtené koeficientem množství</t>
  </si>
  <si>
    <t>51</t>
  </si>
  <si>
    <t>997221571</t>
  </si>
  <si>
    <t>Vodorovná doprava vybouraných hmot bez naložení, ale se složením a s hrubým urovnáním na vzdálenost do 1 km</t>
  </si>
  <si>
    <t>1002446557</t>
  </si>
  <si>
    <t>https://podminky.urs.cz/item/CS_URS_2024_02/997221571</t>
  </si>
  <si>
    <t>"beton=dlažba, obruby, podhrabové desky"  196,700</t>
  </si>
  <si>
    <t>"směs= oplocení, ostatní"  27,507</t>
  </si>
  <si>
    <t>52</t>
  </si>
  <si>
    <t>997221579</t>
  </si>
  <si>
    <t>Vodorovná doprava vybouraných hmot bez naložení, ale se složením a s hrubým urovnáním na vzdálenost Příplatek k ceně za každý další započatý 1 km přes 1 km</t>
  </si>
  <si>
    <t>835339241</t>
  </si>
  <si>
    <t>https://podminky.urs.cz/item/CS_URS_2024_02/997221579</t>
  </si>
  <si>
    <t>224,207*22 'Přepočtené koeficientem množství</t>
  </si>
  <si>
    <t>53</t>
  </si>
  <si>
    <t>997221611</t>
  </si>
  <si>
    <t>Nakládání na dopravní prostředky pro vodorovnou dopravu suti</t>
  </si>
  <si>
    <t>2100438478</t>
  </si>
  <si>
    <t>https://podminky.urs.cz/item/CS_URS_2024_02/997221611</t>
  </si>
  <si>
    <t>54</t>
  </si>
  <si>
    <t>997221612</t>
  </si>
  <si>
    <t>Nakládání na dopravní prostředky pro vodorovnou dopravu vybouraných hmot</t>
  </si>
  <si>
    <t>268062362</t>
  </si>
  <si>
    <t>https://podminky.urs.cz/item/CS_URS_2024_02/997221612</t>
  </si>
  <si>
    <t>55</t>
  </si>
  <si>
    <t>997221861</t>
  </si>
  <si>
    <t>Poplatek za uložení stavebního odpadu na recyklační skládce (skládkovné) z prostého betonu zatříděného do Katalogu odpadů pod kódem 17 01 01</t>
  </si>
  <si>
    <t>-327702337</t>
  </si>
  <si>
    <t>https://podminky.urs.cz/item/CS_URS_2024_02/997221861</t>
  </si>
  <si>
    <t>56</t>
  </si>
  <si>
    <t>997221873</t>
  </si>
  <si>
    <t>1939889056</t>
  </si>
  <si>
    <t>https://podminky.urs.cz/item/CS_URS_2024_02/997221873</t>
  </si>
  <si>
    <t>57</t>
  </si>
  <si>
    <t>997013631</t>
  </si>
  <si>
    <t>Poplatek za uložení stavebního odpadu na skládce (skládkovné) směsného stavebního a demoličního zatříděného do Katalogu odpadů pod kódem 17 09 04</t>
  </si>
  <si>
    <t>1032174010</t>
  </si>
  <si>
    <t>https://podminky.urs.cz/item/CS_URS_2024_02/997013631</t>
  </si>
  <si>
    <t>M</t>
  </si>
  <si>
    <t>Práce a dodávky M</t>
  </si>
  <si>
    <t>21-M</t>
  </si>
  <si>
    <t>Elektromontáže</t>
  </si>
  <si>
    <t>58</t>
  </si>
  <si>
    <t>218040011</t>
  </si>
  <si>
    <t>Demontáž sloupů a stožárů venkovního vedení nn bez výstroje ocelových včetně oddělení stožáru od základu, položení a rozebrání dříku na jednotlivé díly, uříznutí základového dílu, manipulace dílů na staveništi a naložení, bez bourání betonového základu trubkových jednoduchých do 12 m</t>
  </si>
  <si>
    <t>64</t>
  </si>
  <si>
    <t>1381164369</t>
  </si>
  <si>
    <t>https://podminky.urs.cz/item/CS_URS_2024_02/218040011</t>
  </si>
  <si>
    <t>"stožár VO"  2</t>
  </si>
  <si>
    <t>46-M</t>
  </si>
  <si>
    <t>Zemní práce při extr.mont.pracích</t>
  </si>
  <si>
    <t>59</t>
  </si>
  <si>
    <t>468051121</t>
  </si>
  <si>
    <t>Bourání základu betonového</t>
  </si>
  <si>
    <t>1847668507</t>
  </si>
  <si>
    <t>https://podminky.urs.cz/item/CS_URS_2024_02/468051121</t>
  </si>
  <si>
    <t>"stožár VO"  0,500*2</t>
  </si>
  <si>
    <t>PD1_podl</t>
  </si>
  <si>
    <t>PD1 - SKLADBA SYSTÉMOVÉ SPORTOVNÍ PODLAHY</t>
  </si>
  <si>
    <t>1103</t>
  </si>
  <si>
    <t>PD2_podl</t>
  </si>
  <si>
    <t>PD2 - SKLADBA PODLAHY 1.NP - ZÁZEMÍ (PODLAHA NA TERÉNU), DLAŽBA</t>
  </si>
  <si>
    <t>9,6</t>
  </si>
  <si>
    <t>PD3_podl</t>
  </si>
  <si>
    <t>PD3 - SKLADBA PODLAHY 1.NP - ZÁZEMÍ (PODLAHA NA TERÉNU), DLAŽBA + PT</t>
  </si>
  <si>
    <t>148,7</t>
  </si>
  <si>
    <t>PD4_podl</t>
  </si>
  <si>
    <t>PD4 - SKLADBA PODLAHY 1.NP - ZÁZEMÍ (PODLAHA NA TERÉNU), LINOELUM</t>
  </si>
  <si>
    <t>122,2</t>
  </si>
  <si>
    <t>PD5_podl</t>
  </si>
  <si>
    <t>PD5 - SKLADBA PODLAHY 1.NP - ZÁZEMÍ (PODLAHA NA TERÉNU), LINOLEUM + PT</t>
  </si>
  <si>
    <t>55,7</t>
  </si>
  <si>
    <t>PD6_podl</t>
  </si>
  <si>
    <t>PD6 - SKLADBA PODLAHY 1.NP - ZÁZEMÍ (PODLAHA NA TERÉNU), ČISTÍCÍ KOBEREC</t>
  </si>
  <si>
    <t>34,4</t>
  </si>
  <si>
    <t>PD7_podl</t>
  </si>
  <si>
    <t>PD7 - SKLADBA PODLAHY 1.NP - ZÁZEMÍ (PODLAHA NA TERÉNU), STĚRKA</t>
  </si>
  <si>
    <t>30,4</t>
  </si>
  <si>
    <t>SO 02 - Tělocvična</t>
  </si>
  <si>
    <t>PD8_podl</t>
  </si>
  <si>
    <t>PD8 - SKLADBA PODLAHY 2.NP - ZÁZEMÍ (PODLAHA NA STROPĚ), DLAŽBA + PT</t>
  </si>
  <si>
    <t>160,9</t>
  </si>
  <si>
    <t>Soupis:</t>
  </si>
  <si>
    <t>PD9_podl</t>
  </si>
  <si>
    <t>PD9 - SKLADBA PODLAHY 2.NP - ZÁZEMÍ (PODLAHA NA STROPĚ), LINOLEUM + PT</t>
  </si>
  <si>
    <t>93,7</t>
  </si>
  <si>
    <t>D.1.1, D1.2 - Tělocvična - ASŘ, SKŘ</t>
  </si>
  <si>
    <t xml:space="preserve">    2 - Zakládání</t>
  </si>
  <si>
    <t xml:space="preserve">    3 - Svislé a kompletní konstrukce</t>
  </si>
  <si>
    <t xml:space="preserve">    4 - Vodorovné konstrukce</t>
  </si>
  <si>
    <t xml:space="preserve">    6 - Úpravy povrchů, podlahy a osazování výplní</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</si>
  <si>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</si>
  <si>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</si>
  <si>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</si>
  <si>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</si>
  <si>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</si>
  <si>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</si>
  <si>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</si>
  <si>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</si>
  <si>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</si>
  <si>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</si>
  <si>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</si>
  <si>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</si>
  <si>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</si>
  <si>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778 - Sportovní podlaha</t>
  </si>
  <si>
    <t xml:space="preserve">    781 - Dokončovací práce - obklady</t>
  </si>
  <si>
    <t xml:space="preserve">    783 - Dokončovací práce - nátěry</t>
  </si>
  <si>
    <t xml:space="preserve">    784 - Dokončovací práce - malby a tapety</t>
  </si>
  <si>
    <t xml:space="preserve">    786 - Dokončovací práce - čalounické úpravy</t>
  </si>
  <si>
    <t>HZS - Hodinové zúčtovací sazby</t>
  </si>
  <si>
    <t>122251104</t>
  </si>
  <si>
    <t>Odkopávky a prokopávky nezapažené strojně v hornině třídy těžitelnosti I skupiny 3 přes 100 do 500 m3</t>
  </si>
  <si>
    <t>-1450032891</t>
  </si>
  <si>
    <t>https://podminky.urs.cz/item/CS_URS_2024_02/122251104</t>
  </si>
  <si>
    <t>dle TZ a PD, v.č. D.1.1 ASŘ 101</t>
  </si>
  <si>
    <t>odměřeno z DWG, vč. objektu  SO 03</t>
  </si>
  <si>
    <t>na úroveň -0,90 m</t>
  </si>
  <si>
    <t>1060,000*0,250</t>
  </si>
  <si>
    <t>na úroveň -1,35 m</t>
  </si>
  <si>
    <t>(89,000+44,300*2)*0,450</t>
  </si>
  <si>
    <t>132251254</t>
  </si>
  <si>
    <t>Hloubení nezapažených rýh šířky přes 800 do 2 000 mm strojně s urovnáním dna do předepsaného profilu a spádu v hornině třídy těžitelnosti I skupiny 3 přes 100 do 500 m3</t>
  </si>
  <si>
    <t>-291298880</t>
  </si>
  <si>
    <t>https://podminky.urs.cz/item/CS_URS_2024_02/132251254</t>
  </si>
  <si>
    <t>osa 1-19/A na úroveň  -1,950m, (plocha x hl.  odměřeno z DWG)</t>
  </si>
  <si>
    <t>118,000*0,850</t>
  </si>
  <si>
    <t>"svahování"   (47,500*2+2,500*2)*0,800*0,800/2</t>
  </si>
  <si>
    <t>osa 1-19/F na úroveň  -1,950m,  (plocha x hl.  odměřeno z DWG)</t>
  </si>
  <si>
    <t>118,000*1,050</t>
  </si>
  <si>
    <t>"svahování"   (47,700+3,400*2+5,200)*0,950*0,950/2</t>
  </si>
  <si>
    <t>"svahování"  (20,300*2)*0,500*0,500/2</t>
  </si>
  <si>
    <t>výkopy pro pásy na úroveň  -1,450m,  (dlxšxv  odměřeno z DWG)</t>
  </si>
  <si>
    <t>"osa 4-19/zázemí"  (1,020+37,800+32,900)*0,700*0,100</t>
  </si>
  <si>
    <t>"osa 4-19/zázemí"  (3,980+3,270*2)*0,700*0,550</t>
  </si>
  <si>
    <t>"osa 1-9/E-F"  (20,230+2,010*2+1,810+0,525+4,105)*0,700*0,100+2,010*0,895*0,100</t>
  </si>
  <si>
    <t>"osa 11-19/E-F"  (20,130+2,010*3+1,810+0,525+4,105)*0,700*0,100+2,010*0,800*0,100</t>
  </si>
  <si>
    <t>"pod vstupem, recepcí"  (5,540+9,710+5,430+3,330+2,300+2,205)*0,700*0,550</t>
  </si>
  <si>
    <t>"osa 1/A-E, 19/A-E"  23,520*1,000*0,550*2</t>
  </si>
  <si>
    <t>svahování</t>
  </si>
  <si>
    <t>(54,200+1,260+32,500+44,000*2+24,800+10,000+36,000+19,000+15,500)*0,450*0,450/2</t>
  </si>
  <si>
    <t>-1477621546</t>
  </si>
  <si>
    <t>meziskládka - zemina k zásypům tam a zpět</t>
  </si>
  <si>
    <t>(303,100+80,350)*2</t>
  </si>
  <si>
    <t>skládka - přebytečná zemina</t>
  </si>
  <si>
    <t>"objekt SO 02"  344,920+367,384-383,450</t>
  </si>
  <si>
    <t>-1895909557</t>
  </si>
  <si>
    <t>344,920+367,384-383,450</t>
  </si>
  <si>
    <t>"zemina k obsypům pro objekt SO 03"  -(39,100-13,430)</t>
  </si>
  <si>
    <t>303,184*12 'Přepočtené koeficientem množství</t>
  </si>
  <si>
    <t>167151101</t>
  </si>
  <si>
    <t>Nakládání, skládání a překládání neulehlého výkopku nebo sypaniny strojně nakládání, množství do 100 m3, z horniny třídy těžitelnosti I, skupiny 1 až 3</t>
  </si>
  <si>
    <t>-216969762</t>
  </si>
  <si>
    <t>https://podminky.urs.cz/item/CS_URS_2024_02/167151101</t>
  </si>
  <si>
    <t xml:space="preserve">meziskládka - zemina k zásypům </t>
  </si>
  <si>
    <t>303,100+80,350</t>
  </si>
  <si>
    <t>1477562292</t>
  </si>
  <si>
    <t>303,184*1,8 'Přepočtené koeficientem množství</t>
  </si>
  <si>
    <t>-364696560</t>
  </si>
  <si>
    <t>174151101</t>
  </si>
  <si>
    <t>Zásyp sypaninou z jakékoliv horniny strojně s uložením výkopku ve vrstvách se zhutněním jam, šachet, rýh nebo kolem objektů v těchto vykopávkách</t>
  </si>
  <si>
    <t>-624619779</t>
  </si>
  <si>
    <t>https://podminky.urs.cz/item/CS_URS_2024_02/174151101</t>
  </si>
  <si>
    <t>dle TZ a PD, v.č. D.1.1 ASŘ 102</t>
  </si>
  <si>
    <t xml:space="preserve">profil x dl. </t>
  </si>
  <si>
    <t>"S"  1,600*66,000</t>
  </si>
  <si>
    <t>"J"  1,700*50,000</t>
  </si>
  <si>
    <t>"V, Z"  1,500*(35,000+40,000)</t>
  </si>
  <si>
    <t>175151201</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</si>
  <si>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</si>
  <si>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-1623035204</t>
  </si>
  <si>
    <t>https://podminky.urs.cz/item/CS_URS_2024_02/175151201</t>
  </si>
  <si>
    <t>"S"  0,100*66,000</t>
  </si>
  <si>
    <t>"J"  0,800*50,000</t>
  </si>
  <si>
    <t>"V, Z"  0,450*(35,000+40,000)</t>
  </si>
  <si>
    <t>175151209</t>
  </si>
  <si>
    <t>Obsypání objektů nad přilehlým původním terénem strojně Příplatek k ceně za prohození sypaniny</t>
  </si>
  <si>
    <t>1074547794</t>
  </si>
  <si>
    <t>https://podminky.urs.cz/item/CS_URS_2024_02/175151209</t>
  </si>
  <si>
    <t>181912112</t>
  </si>
  <si>
    <t>Úprava pláně vyrovnáním výškových rozdílů ručně v hornině třídy těžitelnosti I skupiny 3 se zhutněním</t>
  </si>
  <si>
    <t>218462264</t>
  </si>
  <si>
    <t>https://podminky.urs.cz/item/CS_URS_2024_02/181912112</t>
  </si>
  <si>
    <t>"pod základy"  1720,000</t>
  </si>
  <si>
    <t>Zakládání</t>
  </si>
  <si>
    <t>213221101</t>
  </si>
  <si>
    <t>Ochranná vrstva na základové spáře tl. do 150 mm z prostého betonu bez zvláštních nároků na prostředí tř. C 12/15</t>
  </si>
  <si>
    <t>-1182725889</t>
  </si>
  <si>
    <t>https://podminky.urs.cz/item/CS_URS_2024_02/213221101</t>
  </si>
  <si>
    <t>odměřeno z DWG   plocha x tl.</t>
  </si>
  <si>
    <t>podkladní beton pod pásy tl. 100 mm, SÚ= -0,600m</t>
  </si>
  <si>
    <t>podkladní beton tl. 100 mm, SÚ= -1,450m</t>
  </si>
  <si>
    <t>(51,000+28,000)*0,100</t>
  </si>
  <si>
    <t>(51,000-1,200-0,500)*0,100*2</t>
  </si>
  <si>
    <t>0,700*1,200*3*0,100</t>
  </si>
  <si>
    <t>podkladní beton tl. 100 mm, SÚ= -1,950m</t>
  </si>
  <si>
    <t>"osa F, A"  118,000*0,100*2</t>
  </si>
  <si>
    <t>podkladní beton pod deskou tl. 100 mm, SÚ= -0,600m</t>
  </si>
  <si>
    <t>"tělocvična"  1077,000*0,100</t>
  </si>
  <si>
    <t>"pod tribunou"  (6,300+0,960+1,840+18,700+17,400+17,000+6,500+11,200+6,300+0,960+1,840)*0,100</t>
  </si>
  <si>
    <t>"zázemí + vstup"  (125,000+99,000+17,100)*0,100</t>
  </si>
  <si>
    <t>182,322*1,05</t>
  </si>
  <si>
    <t>270001111</t>
  </si>
  <si>
    <t>Vytvoření prostupů v základových konstrukcích z monolitického betonu nebo železobetonu osazením trub, prefabrikovaných dílců, dutinových tvarovek, apod., do bednění vnější průřezové plochy přes 0,02 do 0,05 m2, tloušťky zdi do 0,5 m</t>
  </si>
  <si>
    <t>1268298470</t>
  </si>
  <si>
    <t>https://podminky.urs.cz/item/CS_URS_2024_02/270001111</t>
  </si>
  <si>
    <t>"DN 250 ocel"  5</t>
  </si>
  <si>
    <t>"DN 200 PVC" 5</t>
  </si>
  <si>
    <t>14011108</t>
  </si>
  <si>
    <t>trubka ocelová bezešvá hladká jakost 11 353 245x8,0mm</t>
  </si>
  <si>
    <t>-1693369699</t>
  </si>
  <si>
    <t>"DN 250 ocel"  5*0,500</t>
  </si>
  <si>
    <t>2,5*1,1 'Přepočtené koeficientem množství</t>
  </si>
  <si>
    <t>28611107</t>
  </si>
  <si>
    <t>trubka kanalizační PVC-U plnostěnná jednovrstvá s rázovou odolností DN 200x6000mm SN12</t>
  </si>
  <si>
    <t>524103864</t>
  </si>
  <si>
    <t>"DN 200 PVC" 5*0,500</t>
  </si>
  <si>
    <t>270001112</t>
  </si>
  <si>
    <t>Vytvoření prostupů v základových konstrukcích z monolitického betonu nebo železobetonu osazením trub, prefabrikovaných dílců, dutinových tvarovek, apod., do bednění vnější průřezové plochy přes 0,02 do 0,05 m2, tloušťky zdi přes 0,5 do 1,0 m</t>
  </si>
  <si>
    <t>1640450974</t>
  </si>
  <si>
    <t>https://podminky.urs.cz/item/CS_URS_2024_02/270001112</t>
  </si>
  <si>
    <t>"DN 200 PVC"  10</t>
  </si>
  <si>
    <t>-985884140</t>
  </si>
  <si>
    <t>"DN 200 PVC"  10*1,000</t>
  </si>
  <si>
    <t>10*1,1 'Přepočtené koeficientem množství</t>
  </si>
  <si>
    <t>270001113</t>
  </si>
  <si>
    <t>Vytvoření prostupů v základových konstrukcích z monolitického betonu nebo železobetonu osazením trub, prefabrikovaných dílců, dutinových tvarovek, apod., do bednění vnější průřezové plochy přes 0,02 do 0,05 m2, tloušťky zdi přes 1,0 do 1,5 m</t>
  </si>
  <si>
    <t>1862193792</t>
  </si>
  <si>
    <t>https://podminky.urs.cz/item/CS_URS_2024_02/270001113</t>
  </si>
  <si>
    <t>"DN 200 PVC"  1</t>
  </si>
  <si>
    <t>-532398184</t>
  </si>
  <si>
    <t>"DN 200 PVC"  1*1,400</t>
  </si>
  <si>
    <t>1,4*1,1 'Přepočtené koeficientem množství</t>
  </si>
  <si>
    <t>2715322-001R</t>
  </si>
  <si>
    <t>Podsyp pod základové konstrukce se zhutněním a urovnáním povrchu z kameniva hrubého, frakce 0 - 32 mm</t>
  </si>
  <si>
    <t>-298459019</t>
  </si>
  <si>
    <t>profil x dl.</t>
  </si>
  <si>
    <t>3,400*42,800+1,500</t>
  </si>
  <si>
    <t>12,800*43,850</t>
  </si>
  <si>
    <t>0,900*(2,300+5,430)</t>
  </si>
  <si>
    <t>273322511</t>
  </si>
  <si>
    <t>Základy z betonu železového (bez výztuže) desky z betonu se zvýšenými nároky na prostředí tř. C 25/30</t>
  </si>
  <si>
    <t>385976403</t>
  </si>
  <si>
    <t>https://podminky.urs.cz/item/CS_URS_2024_02/273322511</t>
  </si>
  <si>
    <t xml:space="preserve">dle TZ a PD, v.č. D.1.1 ASŘ </t>
  </si>
  <si>
    <t>skladba PD2-PD7,   odměřeno z DWG</t>
  </si>
  <si>
    <t>1630,000*0,200</t>
  </si>
  <si>
    <t>273351121</t>
  </si>
  <si>
    <t>Bednění základů desek zřízení</t>
  </si>
  <si>
    <t>-268543187</t>
  </si>
  <si>
    <t>https://podminky.urs.cz/item/CS_URS_2024_02/273351121</t>
  </si>
  <si>
    <t>ŽB deska,   odměřeno z DWG</t>
  </si>
  <si>
    <t>180,000*0,200</t>
  </si>
  <si>
    <t>"vč. bednění prostupů"  10,000</t>
  </si>
  <si>
    <t>273351122</t>
  </si>
  <si>
    <t>Bednění základů desek odstranění</t>
  </si>
  <si>
    <t>2059766776</t>
  </si>
  <si>
    <t>https://podminky.urs.cz/item/CS_URS_2024_02/273351122</t>
  </si>
  <si>
    <t>273362021</t>
  </si>
  <si>
    <t>Výztuž základů desek ze svařovaných sítí z drátů typu KARI</t>
  </si>
  <si>
    <t>683802206</t>
  </si>
  <si>
    <t>https://podminky.urs.cz/item/CS_URS_2024_02/273362021</t>
  </si>
  <si>
    <t>dle TZ a PD, v.č. D.1.2 SKŘ, v.č. 155 Výztuž základů</t>
  </si>
  <si>
    <t>vč. vyztužení zákl. desky objektu SO 03 - Spojovací krček</t>
  </si>
  <si>
    <t>19,310*1,05*1,08</t>
  </si>
  <si>
    <t>274322511</t>
  </si>
  <si>
    <t>Základy z betonu železového (bez výztuže) pasy z betonu se zvýšenými nároky na prostředí tř. C 25/30</t>
  </si>
  <si>
    <t>1006685873</t>
  </si>
  <si>
    <t>https://podminky.urs.cz/item/CS_URS_2024_02/274322511</t>
  </si>
  <si>
    <t>SÚ -1,850m</t>
  </si>
  <si>
    <t>"osa 1-19/A, F"  (45,450*1,400*0,550)*2+(45,450*2,100*0,800)*2</t>
  </si>
  <si>
    <t>SÚ -1,350m</t>
  </si>
  <si>
    <t>"osa 4-19/zázemí, recepce"  (43,760+5,600+9,010+3,325+2,300+2,405+5,730)*0,500*0,850</t>
  </si>
  <si>
    <t>"osa 4-19/zázemí, recepce"  (32,665+3,880*2)*0,500*0,850</t>
  </si>
  <si>
    <t>"osa 1-9/E-F pod tribunou"  (19,225+2,660*3+4,305+0,725)*0,500*0,850+3,160*0,695*0,850</t>
  </si>
  <si>
    <t>"osa 11-19/E-F pod tribunou"  (19,225+2,660*4+4,305+0,725)*0,500*0,850+3,160*0,600*0,850</t>
  </si>
  <si>
    <t>"osa 1/A-E, 19/A-E" (24,170*0,800*0,850)*2</t>
  </si>
  <si>
    <t>"základy pod pož. schodiště"  0,500*1,450*0,850*3</t>
  </si>
  <si>
    <t>274351121</t>
  </si>
  <si>
    <t>Bednění základů pasů rovné zřízení</t>
  </si>
  <si>
    <t>-1431074129</t>
  </si>
  <si>
    <t>https://podminky.urs.cz/item/CS_URS_2024_02/274351121</t>
  </si>
  <si>
    <t>"osa 1-19/A, F"  (45,450*2*0,550)*2+(45,450*2*0,800)*2</t>
  </si>
  <si>
    <t>"osa 4-19/zázemí, recepce"  (43,760+5,600+9,010+3,325+2,300+2,405+5,730)*2*0,850</t>
  </si>
  <si>
    <t>"osa 4-19/zázemí, recepce"  (32,665+3,880*2)*2*0,850</t>
  </si>
  <si>
    <t>"osa 1-9/E-F pod tribunou"  (19,225+2,660*3+4,305+0,725)*2*0,850+3,160*2*0,850</t>
  </si>
  <si>
    <t>"osa 11-19/E-F pod tribunou"  (19,225+2,660*4+4,305+0,725)*2*0,850+3,160*2*0,850</t>
  </si>
  <si>
    <t>"osa 1/A-E, 19/A-E" (24,170*2*0,850)*2</t>
  </si>
  <si>
    <t>"základy pod pož. schodiště"  2*1,450*0,850*3</t>
  </si>
  <si>
    <t>"čela, bednění prostupů"  50,000</t>
  </si>
  <si>
    <t>274351122</t>
  </si>
  <si>
    <t>Bednění základů pasů rovné odstranění</t>
  </si>
  <si>
    <t>-1950238905</t>
  </si>
  <si>
    <t>https://podminky.urs.cz/item/CS_URS_2024_02/274351122</t>
  </si>
  <si>
    <t>274361821</t>
  </si>
  <si>
    <t>Výztuž základů pasů z betonářské oceli 10 505 (R) nebo BSt 500</t>
  </si>
  <si>
    <t>-206471647</t>
  </si>
  <si>
    <t>https://podminky.urs.cz/item/CS_URS_2024_02/274361821</t>
  </si>
  <si>
    <t>vč. vyztužení zákl. pasů objektu SO 03 - Spojovací krček</t>
  </si>
  <si>
    <t>"bez kari sítě"  40,574-21,898</t>
  </si>
  <si>
    <t>Svislé a kompletní konstrukce</t>
  </si>
  <si>
    <t>311113153</t>
  </si>
  <si>
    <t>Nadzákladové zdi z betonových tvárnic ztraceného bednění hladkých, včetně výplně z betonu třídy C 25/30, tloušťky zdiva přes 200 do 250 mm</t>
  </si>
  <si>
    <t>-301954517</t>
  </si>
  <si>
    <t>https://podminky.urs.cz/item/CS_URS_2024_02/311113153</t>
  </si>
  <si>
    <t>atika tělocvičny</t>
  </si>
  <si>
    <t>(45,060+29,170)*2*1,400</t>
  </si>
  <si>
    <t>311235101</t>
  </si>
  <si>
    <t>Zdivo jednovrstvé z cihel děrovaných broušených na celoplošnou tenkovrstvou maltu, pevnost cihel do P10, tl. zdiva 175 mm</t>
  </si>
  <si>
    <t>2079628669</t>
  </si>
  <si>
    <t>https://podminky.urs.cz/item/CS_URS_2024_02/311235101</t>
  </si>
  <si>
    <t>1.NP</t>
  </si>
  <si>
    <t>zázemí</t>
  </si>
  <si>
    <t>(32,100+4,580)*3,300</t>
  </si>
  <si>
    <t>-1,050*2,100*3</t>
  </si>
  <si>
    <t>-0,950*2,100*3</t>
  </si>
  <si>
    <t>-2,680*2,700</t>
  </si>
  <si>
    <t>311235131</t>
  </si>
  <si>
    <t>Zdivo jednovrstvé z cihel děrovaných broušených na celoplošnou tenkovrstvou maltu, pevnost cihel do P10, tl. zdiva 240 mm</t>
  </si>
  <si>
    <t>-1152324063</t>
  </si>
  <si>
    <t>https://podminky.urs.cz/item/CS_URS_2024_02/311235131</t>
  </si>
  <si>
    <t>vstup</t>
  </si>
  <si>
    <t>5,950*3,050</t>
  </si>
  <si>
    <t>-1,050*2,100</t>
  </si>
  <si>
    <t>-2,500*2,750</t>
  </si>
  <si>
    <t>pod tribunou</t>
  </si>
  <si>
    <t>3,300*3,300*5</t>
  </si>
  <si>
    <t>-1,050*2,100*2</t>
  </si>
  <si>
    <t>-1,600*2,100</t>
  </si>
  <si>
    <t>4,550*2,600*2</t>
  </si>
  <si>
    <t>-1,500*2,100</t>
  </si>
  <si>
    <t>atika nad 2.NP</t>
  </si>
  <si>
    <t>(6,400+9,500+43,800+6,700)*0,600</t>
  </si>
  <si>
    <t>311235151</t>
  </si>
  <si>
    <t>Zdivo jednovrstvé z cihel děrovaných broušených na celoplošnou tenkovrstvou maltu, pevnost cihel do P10, tl. zdiva 300 mm</t>
  </si>
  <si>
    <t>1861547395</t>
  </si>
  <si>
    <t>https://podminky.urs.cz/item/CS_URS_2024_02/311235151</t>
  </si>
  <si>
    <t>zázemí vnitřní</t>
  </si>
  <si>
    <t>4,750*3,300</t>
  </si>
  <si>
    <t>(17,850*2,200+3,300*3,300)*2</t>
  </si>
  <si>
    <t>-1,950*1,900</t>
  </si>
  <si>
    <t>-1,200*2,200*2</t>
  </si>
  <si>
    <t>2.NP</t>
  </si>
  <si>
    <t>8,750*3,100</t>
  </si>
  <si>
    <t>-1,750*2,700</t>
  </si>
  <si>
    <t>36,750*1,950</t>
  </si>
  <si>
    <t>-(1,500*4-1,050*4-3,950)*1,000</t>
  </si>
  <si>
    <t>tělocvična fasáda osa F</t>
  </si>
  <si>
    <t>7,710*1,950</t>
  </si>
  <si>
    <t>45,060*1,150</t>
  </si>
  <si>
    <t>tělocvična fasáda osa 1</t>
  </si>
  <si>
    <t>29,170*(2,150+2,000)</t>
  </si>
  <si>
    <t>tělocvična fasáda osa A</t>
  </si>
  <si>
    <t>45,060*(3,000+1,150)</t>
  </si>
  <si>
    <t>tělocvična fasáda osa 19</t>
  </si>
  <si>
    <t>26,670*(3,500+1,200)</t>
  </si>
  <si>
    <t>-1,250*3,500*6</t>
  </si>
  <si>
    <t>2,500*1,150</t>
  </si>
  <si>
    <t>311235181</t>
  </si>
  <si>
    <t>Zdivo jednovrstvé z cihel děrovaných broušených na celoplošnou tenkovrstvou maltu, pevnost cihel do P10, tl. zdiva 380 mm</t>
  </si>
  <si>
    <t>1863769757</t>
  </si>
  <si>
    <t>https://podminky.urs.cz/item/CS_URS_2024_02/311235181</t>
  </si>
  <si>
    <t>vstup a zázemí fasáda</t>
  </si>
  <si>
    <t>(3,005+2,300+3,325+2,500)*3,300</t>
  </si>
  <si>
    <t>-1,100*1,100</t>
  </si>
  <si>
    <t>(4,550+43,760+6,250)*3,300</t>
  </si>
  <si>
    <t>-2,000*0,750*6</t>
  </si>
  <si>
    <t>-1,050*2,250</t>
  </si>
  <si>
    <t>-1,950*2,050</t>
  </si>
  <si>
    <t>36,750*3,300</t>
  </si>
  <si>
    <t>-0,950*2,100*5</t>
  </si>
  <si>
    <t>-1,950*2,200</t>
  </si>
  <si>
    <t>tělocvična fasáda</t>
  </si>
  <si>
    <t>(7,630+29,170+44,300)*3,350</t>
  </si>
  <si>
    <t>-1,250*0,750</t>
  </si>
  <si>
    <t>29,170*2,800</t>
  </si>
  <si>
    <t>-1,950*2,050*2</t>
  </si>
  <si>
    <t>(5,950+9,130+43,760+6,250)*3,100</t>
  </si>
  <si>
    <t>-4,700*2,350</t>
  </si>
  <si>
    <t>-2,000*1,850*7</t>
  </si>
  <si>
    <t>-1,050*2,700</t>
  </si>
  <si>
    <t>36,750*1,150</t>
  </si>
  <si>
    <t>-1,050*1,150*4</t>
  </si>
  <si>
    <t>7,710*1,150</t>
  </si>
  <si>
    <t>311238931</t>
  </si>
  <si>
    <t>Založení zdiva z broušených cihel na zakládací maltu, tlouštky zdiva přes 150 do 175 mm</t>
  </si>
  <si>
    <t>1127618295</t>
  </si>
  <si>
    <t>https://podminky.urs.cz/item/CS_URS_2024_02/311238931</t>
  </si>
  <si>
    <t>(32,100+4,580)-1,050*3-0,950*3-2,680</t>
  </si>
  <si>
    <t>311238935</t>
  </si>
  <si>
    <t>Založení zdiva z broušených cihel na zakládací maltu, tlouštky zdiva přes 200 do 250 mm</t>
  </si>
  <si>
    <t>-1438597591</t>
  </si>
  <si>
    <t>https://podminky.urs.cz/item/CS_URS_2024_02/311238935</t>
  </si>
  <si>
    <t>(5,950+3,300*5+4,550*2)-1,050*4-2,500-1,600-1,500</t>
  </si>
  <si>
    <t>311238937</t>
  </si>
  <si>
    <t>Založení zdiva z broušených cihel na zakládací maltu, tlouštky zdiva přes 250 do 300 mm</t>
  </si>
  <si>
    <t>2144668862</t>
  </si>
  <si>
    <t>https://podminky.urs.cz/item/CS_URS_2024_02/311238937</t>
  </si>
  <si>
    <t>4,750+17,850*2+3,300*2-1,050-1,950-1,200*2</t>
  </si>
  <si>
    <t>311238939</t>
  </si>
  <si>
    <t>Založení zdiva z broušených cihel na zakládací maltu, tlouštky zdiva přes 300 do 380 mm</t>
  </si>
  <si>
    <t>242719781</t>
  </si>
  <si>
    <t>https://podminky.urs.cz/item/CS_URS_2024_02/311238939</t>
  </si>
  <si>
    <t>(3,005+2,300+3,325+2,500)-1,100-2,500</t>
  </si>
  <si>
    <t>(4,550+43,760+6,250)-2,000*6-1,050-1,950</t>
  </si>
  <si>
    <t>36,750-0,950*5-1,950</t>
  </si>
  <si>
    <t>(7,630+29,170+44,300)-1,250-1,950</t>
  </si>
  <si>
    <t>29,170-1,950*2-1,100-1,050</t>
  </si>
  <si>
    <t>311321611</t>
  </si>
  <si>
    <t>Nadzákladové zdi z betonu železového (bez výztuže) nosné bez zvláštních nároků na vliv prostředí tř. C 30/37</t>
  </si>
  <si>
    <t>-96242835</t>
  </si>
  <si>
    <t>https://podminky.urs.cz/item/CS_URS_2024_02/311321611</t>
  </si>
  <si>
    <t>ostění otvoru (prostup na střechu pro VZT) provedeno jako dobetonávka  2x</t>
  </si>
  <si>
    <t>0,600</t>
  </si>
  <si>
    <t>311351121</t>
  </si>
  <si>
    <t>Bednění nadzákladových zdí nosných rovné oboustranné za každou stranu zřízení</t>
  </si>
  <si>
    <t>1968038917</t>
  </si>
  <si>
    <t>https://podminky.urs.cz/item/CS_URS_2024_02/311351121</t>
  </si>
  <si>
    <t>8,000</t>
  </si>
  <si>
    <t>311351122</t>
  </si>
  <si>
    <t>Bednění nadzákladových zdí nosných rovné oboustranné za každou stranu odstranění</t>
  </si>
  <si>
    <t>-408775198</t>
  </si>
  <si>
    <t>https://podminky.urs.cz/item/CS_URS_2024_02/311351122</t>
  </si>
  <si>
    <t>311361821</t>
  </si>
  <si>
    <t>Výztuž nadzákladových zdí nosných svislých nebo odkloněných od svislice, rovných nebo oblých z betonářské oceli 10 505 (R) nebo BSt 500</t>
  </si>
  <si>
    <t>-582378217</t>
  </si>
  <si>
    <t>https://podminky.urs.cz/item/CS_URS_2024_02/311361821</t>
  </si>
  <si>
    <t>atika tělocvičny tl. 250 mm</t>
  </si>
  <si>
    <t>"40 kg/m3"  ((45,060+29,170)*2*1,400)*0,250*0,040</t>
  </si>
  <si>
    <t>0,600*0,100</t>
  </si>
  <si>
    <t>317168013</t>
  </si>
  <si>
    <t>Překlady keramické ploché osazené do maltového lože, výšky překladu 71 mm šířky 115 mm, délky 1500 mm</t>
  </si>
  <si>
    <t>1723837863</t>
  </si>
  <si>
    <t>https://podminky.urs.cz/item/CS_URS_2024_02/317168013</t>
  </si>
  <si>
    <t>dle TZ a PD, v.č. D.1.1 ASŘ 404 Výpis překladů</t>
  </si>
  <si>
    <t>"PR/21"  1</t>
  </si>
  <si>
    <t>317168021</t>
  </si>
  <si>
    <t>Překlady keramické ploché osazené do maltového lože, výšky překladu 71 mm šířky 145 mm, délky 1000 mm</t>
  </si>
  <si>
    <t>-129634261</t>
  </si>
  <si>
    <t>https://podminky.urs.cz/item/CS_URS_2024_02/317168021</t>
  </si>
  <si>
    <t>"PR/27"  1</t>
  </si>
  <si>
    <t>317168022</t>
  </si>
  <si>
    <t>Překlady keramické ploché osazené do maltového lože, výšky překladu 71 mm šířky 145 mm, délky 1250 mm</t>
  </si>
  <si>
    <t>-1078908990</t>
  </si>
  <si>
    <t>https://podminky.urs.cz/item/CS_URS_2024_02/317168022</t>
  </si>
  <si>
    <t>"PR/23"  22</t>
  </si>
  <si>
    <t>317168051</t>
  </si>
  <si>
    <t>Překlady keramické vysoké osazené do maltového lože, šířky překladu 70 mm výšky 238 mm, délky 1000 mm</t>
  </si>
  <si>
    <t>-1811009488</t>
  </si>
  <si>
    <t>https://podminky.urs.cz/item/CS_URS_2024_02/317168051</t>
  </si>
  <si>
    <t>"PR/24"  1*1</t>
  </si>
  <si>
    <t>"PR/26"  2*1</t>
  </si>
  <si>
    <t>317168052</t>
  </si>
  <si>
    <t>Překlady keramické vysoké osazené do maltového lože, šířky překladu 70 mm výšky 238 mm, délky 1250 mm</t>
  </si>
  <si>
    <t>-402033476</t>
  </si>
  <si>
    <t>https://podminky.urs.cz/item/CS_URS_2024_02/317168052</t>
  </si>
  <si>
    <t>"PR/10"  4*4</t>
  </si>
  <si>
    <t>"PR/16"  3*1</t>
  </si>
  <si>
    <t>"PR/19"  3*2</t>
  </si>
  <si>
    <t>317168053</t>
  </si>
  <si>
    <t>Překlady keramické vysoké osazené do maltového lože, šířky překladu 70 mm výšky 238 mm, délky 1500 mm</t>
  </si>
  <si>
    <t>823149830</t>
  </si>
  <si>
    <t>https://podminky.urs.cz/item/CS_URS_2024_02/317168053</t>
  </si>
  <si>
    <t>"PR/07"  4*4</t>
  </si>
  <si>
    <t>"PR/11"  4*3</t>
  </si>
  <si>
    <t>"PR/14"  4*7</t>
  </si>
  <si>
    <t>"PR/17"  3*3</t>
  </si>
  <si>
    <t>"PR/20"  2*3</t>
  </si>
  <si>
    <t>317168054</t>
  </si>
  <si>
    <t>Překlady keramické vysoké osazené do maltového lože, šířky překladu 70 mm výšky 238 mm, délky 1750 mm</t>
  </si>
  <si>
    <t>-1115729555</t>
  </si>
  <si>
    <t>https://podminky.urs.cz/item/CS_URS_2024_02/317168054</t>
  </si>
  <si>
    <t>"PR/15"  4*4</t>
  </si>
  <si>
    <t>"PR/25"  1*1</t>
  </si>
  <si>
    <t>317168057</t>
  </si>
  <si>
    <t>Překlady keramické vysoké osazené do maltového lože, šířky překladu 70 mm výšky 238 mm, délky 2500 mm</t>
  </si>
  <si>
    <t>-1902138144</t>
  </si>
  <si>
    <t>https://podminky.urs.cz/item/CS_URS_2024_02/317168057</t>
  </si>
  <si>
    <t>"PR/08"  4*17</t>
  </si>
  <si>
    <t>"PR/13"  4*1</t>
  </si>
  <si>
    <t>317941125</t>
  </si>
  <si>
    <t>Osazování ocelových válcovaných nosníků na zdivu I nebo IE nebo U nebo UE nebo L č. 24 a výše nebo výšky přes 220 mm</t>
  </si>
  <si>
    <t>-1828731046</t>
  </si>
  <si>
    <t>https://podminky.urs.cz/item/CS_URS_2024_02/317941125</t>
  </si>
  <si>
    <t>PR/06 HEA 280, váha 78 kg/m  ... sp. hr =+5,370</t>
  </si>
  <si>
    <t>4,550*78,0/1000</t>
  </si>
  <si>
    <t>13011000</t>
  </si>
  <si>
    <t>ocel profilová jakost S235JR (11 375) průřez HEA 280</t>
  </si>
  <si>
    <t>-1790835565</t>
  </si>
  <si>
    <t>0,355*1,08 'Přepočtené koeficientem množství</t>
  </si>
  <si>
    <t>317998110</t>
  </si>
  <si>
    <t>Izolace tepelná mezi překlady z pěnového polystyrenu výšky 24 cm, tloušťky do 30 mm</t>
  </si>
  <si>
    <t>-1679510577</t>
  </si>
  <si>
    <t>https://podminky.urs.cz/item/CS_URS_2024_02/317998110</t>
  </si>
  <si>
    <t>"PR/19"  1,250*3</t>
  </si>
  <si>
    <t>"PR/20"  1,500*3</t>
  </si>
  <si>
    <t>317998115</t>
  </si>
  <si>
    <t>Izolace tepelná mezi překlady z pěnového polystyrenu výšky 24 cm, tloušťky 100 mm</t>
  </si>
  <si>
    <t>1211947687</t>
  </si>
  <si>
    <t>https://podminky.urs.cz/item/CS_URS_2024_02/317998115</t>
  </si>
  <si>
    <t>"PR/07"  1,500*4</t>
  </si>
  <si>
    <t>"PR/08"  2,500*17</t>
  </si>
  <si>
    <t>"PR/10"  1,250*4</t>
  </si>
  <si>
    <t>"PR/11"  1,500*3</t>
  </si>
  <si>
    <t>"PR/13"  2,500*1</t>
  </si>
  <si>
    <t>342244211</t>
  </si>
  <si>
    <t>Příčky jednoduché z cihel děrovaných broušených, na tenkovrstvou maltu, pevnost cihel do P15, tl. příčky 115 mm</t>
  </si>
  <si>
    <t>1745907970</t>
  </si>
  <si>
    <t>https://podminky.urs.cz/item/CS_URS_2024_02/342244211</t>
  </si>
  <si>
    <t>1.NP, m.č...</t>
  </si>
  <si>
    <t>"101/102"  2,250*3,300</t>
  </si>
  <si>
    <t>-1,200*1,100</t>
  </si>
  <si>
    <t>"116"  0,785*3,300</t>
  </si>
  <si>
    <t>342244221</t>
  </si>
  <si>
    <t>Příčky jednoduché z cihel děrovaných broušených, na tenkovrstvou maltu, pevnost cihel do P15, tl. příčky 140 mm</t>
  </si>
  <si>
    <t>-1757516718</t>
  </si>
  <si>
    <t>https://podminky.urs.cz/item/CS_URS_2024_02/342244221</t>
  </si>
  <si>
    <t>"104/103, 119"  (1,500*3,300-1,050*2,100)*2</t>
  </si>
  <si>
    <t>"105-114"  (4,575*7+2,400+3,000*2)*3,300</t>
  </si>
  <si>
    <t>"115-117"  (4,575*2+3,445+3,850)*3,300</t>
  </si>
  <si>
    <t>-0,950*2,100*2</t>
  </si>
  <si>
    <t>2.NP, m.č...</t>
  </si>
  <si>
    <t>"203-210"  (15,300+4,350*5+2,350+3,850+3,000)*3,100</t>
  </si>
  <si>
    <t>-0,950*2,100*8</t>
  </si>
  <si>
    <t>"211-213"  (13,900+3,300*2+2,000+1,150)*3,100</t>
  </si>
  <si>
    <t>-0,950*2,100*4</t>
  </si>
  <si>
    <t>"214"  (7,550+4,650)*3,100</t>
  </si>
  <si>
    <t>342291121</t>
  </si>
  <si>
    <t>Ukotvení příček plochými kotvami, do konstrukce cihelné</t>
  </si>
  <si>
    <t>62777607</t>
  </si>
  <si>
    <t>https://podminky.urs.cz/item/CS_URS_2024_02/342291121</t>
  </si>
  <si>
    <t>"1.NP"   50*3,300</t>
  </si>
  <si>
    <t>"2.NP"   30*3,100</t>
  </si>
  <si>
    <t>Vodorovné konstrukce</t>
  </si>
  <si>
    <t>410002101</t>
  </si>
  <si>
    <t>Vytvoření prostupů ve vodorovných konstrukcích z monolitického betonu nebo železobetonu osazením trub, prefabrikovaných dílců, dutinových tvarovek, apod., do bednění vnější průřezové plochy do 0,02 m2, tloušťky zdi do 0,5 m</t>
  </si>
  <si>
    <t>2107719267</t>
  </si>
  <si>
    <t>https://podminky.urs.cz/item/CS_URS_2024_02/410002101</t>
  </si>
  <si>
    <t>prostupy, m.č...</t>
  </si>
  <si>
    <t>"104 ZTI pr. 125 mm"  2</t>
  </si>
  <si>
    <t>"110 ZTI pr. 125 mm"  2</t>
  </si>
  <si>
    <t>"106 ZTI pr. 125 mm"  2</t>
  </si>
  <si>
    <t>"104 ZTI pr. 125 mm"  1</t>
  </si>
  <si>
    <t>"102 ZTI pr. 125 mm"  1</t>
  </si>
  <si>
    <t>"203 ZTI pr. 125 mm"  1</t>
  </si>
  <si>
    <t>28611117</t>
  </si>
  <si>
    <t>trubka kanalizační PVC DN 125x500mm SN4</t>
  </si>
  <si>
    <t>-1838057725</t>
  </si>
  <si>
    <t>"104 ZTI pr. 125 mm"  2*0,500</t>
  </si>
  <si>
    <t>"110 ZTI pr. 125 mm"  2*0,500</t>
  </si>
  <si>
    <t>"106 ZTI pr. 125 mm"  2*0,500</t>
  </si>
  <si>
    <t>"104 ZTI pr. 125 mm"  1*0,500</t>
  </si>
  <si>
    <t>"102 ZTI pr. 125 mm"  1*0,500</t>
  </si>
  <si>
    <t>"203 ZTI pr. 125 mm"  1*0,500</t>
  </si>
  <si>
    <t>4,5*1,1 'Přepočtené koeficientem množství</t>
  </si>
  <si>
    <t>410002111</t>
  </si>
  <si>
    <t>Vytvoření prostupů ve vodorovných konstrukcích z monolitického betonu nebo železobetonu osazením trub, prefabrikovaných dílců, dutinových tvarovek, apod., do bednění vnější průřezové plochy přes 0,02 do 0,05 m2, tloušťky zdi do 0,5 m</t>
  </si>
  <si>
    <t>1236757865</t>
  </si>
  <si>
    <t>https://podminky.urs.cz/item/CS_URS_2024_02/410002111</t>
  </si>
  <si>
    <t>"106 ZTI pr. 160 mm"  1</t>
  </si>
  <si>
    <t>"104 ZTI pr. 160 mm"  2</t>
  </si>
  <si>
    <t>"107  VZT  pr. 140 mm"  2</t>
  </si>
  <si>
    <t>"212, 213 ZTI  pr. 160 mm"  3</t>
  </si>
  <si>
    <t>"202 EL pr. 150 mm"  2</t>
  </si>
  <si>
    <t>"208, 205, 206, 204 ZTI  pr. 160 mm"  4</t>
  </si>
  <si>
    <t>"205 VZT  pr. 200 mm"  1</t>
  </si>
  <si>
    <t>60</t>
  </si>
  <si>
    <t>28611130</t>
  </si>
  <si>
    <t>trubka kanalizační PVC DN 160x500mm SN4</t>
  </si>
  <si>
    <t>1000362044</t>
  </si>
  <si>
    <t>"106 ZTI pr. 160 mm"  1*0,500</t>
  </si>
  <si>
    <t>"104 ZTI pr. 160 mm"  2*0,500</t>
  </si>
  <si>
    <t>"107  VZT  pr. 140 mm"  2*0,500</t>
  </si>
  <si>
    <t>"212, 213 ZTI  pr. 160 mm"  3*0,500</t>
  </si>
  <si>
    <t>"202 EL pr. 150 mm"  2*0,500</t>
  </si>
  <si>
    <t>"208, 205, 206, 204 ZTI  pr. 160 mm"  4*0,500</t>
  </si>
  <si>
    <t>7*1,1 'Přepočtené koeficientem množství</t>
  </si>
  <si>
    <t>61</t>
  </si>
  <si>
    <t>28611135</t>
  </si>
  <si>
    <t>trubka kanalizační PVC DN 200x500mm SN4</t>
  </si>
  <si>
    <t>794597543</t>
  </si>
  <si>
    <t>"205 VZT  pr. 200 mm"  1*0,500</t>
  </si>
  <si>
    <t>0,5*1,1 'Přepočtené koeficientem množství</t>
  </si>
  <si>
    <t>62</t>
  </si>
  <si>
    <t>411321616</t>
  </si>
  <si>
    <t>Stropy z betonu železového (bez výztuže) stropů deskových, plochých střech, desek balkonových, desek hřibových stropů včetně hlavic hřibových sloupů tř. C 30/37</t>
  </si>
  <si>
    <t>54224194</t>
  </si>
  <si>
    <t>https://podminky.urs.cz/item/CS_URS_2024_02/411321616</t>
  </si>
  <si>
    <t>dle TZ a PD, v.č. D.1.2  SKŘ</t>
  </si>
  <si>
    <t>strop nad 1.NP</t>
  </si>
  <si>
    <t>"úroveň HH+3,200"  375,000*0,200</t>
  </si>
  <si>
    <t>"odpočet schodiště vstupu"  -16,000*0,200</t>
  </si>
  <si>
    <t>"šikmá část pod tribunou"  19,730*2,600*2*0,200</t>
  </si>
  <si>
    <t>"úroveň +2,100"  14,000*2*0,200</t>
  </si>
  <si>
    <t>"změny výšek"  5,000</t>
  </si>
  <si>
    <t>průvlaky/překlady   dlxšxv</t>
  </si>
  <si>
    <t>"PR01"  3,500*0,175*0,300</t>
  </si>
  <si>
    <t>"P01"  2,925*0,380*0,150</t>
  </si>
  <si>
    <t>"P05"  2,350*0,250*0,250</t>
  </si>
  <si>
    <t>"P04 žebro/atika"  (4,830+2,355+0,800)*0,240*0,250</t>
  </si>
  <si>
    <t>"P02"  3,705*0,380*0,250</t>
  </si>
  <si>
    <t>"P03"  3,705*0,250*0,250</t>
  </si>
  <si>
    <t>strop nad 2.NP</t>
  </si>
  <si>
    <t>"úroveň HH+6,550"  321,000*0,250</t>
  </si>
  <si>
    <t>"odpočet prostupu pro světlík"  -1,000*2,000*0,250</t>
  </si>
  <si>
    <t>"odpočet prostupu šachty VZT"  -1,320*0,400*0,250</t>
  </si>
  <si>
    <t>"P06"  2,650*0,300*0,300</t>
  </si>
  <si>
    <t>"P07"  5,830*0,380*0,250</t>
  </si>
  <si>
    <t>63</t>
  </si>
  <si>
    <t>411351011</t>
  </si>
  <si>
    <t>Bednění stropních konstrukcí - bez podpěrné konstrukce desek tloušťky stropní desky přes 5 do 25 cm zřízení</t>
  </si>
  <si>
    <t>-1499341004</t>
  </si>
  <si>
    <t>https://podminky.urs.cz/item/CS_URS_2024_02/411351011</t>
  </si>
  <si>
    <t>"úroveň HH+3,200"  375,000</t>
  </si>
  <si>
    <t>"šikmá část pod tribunou"  19,730*2,600*2</t>
  </si>
  <si>
    <t>"úroveň +2,100"  14,000*2</t>
  </si>
  <si>
    <t>"změny výšek"  50,000</t>
  </si>
  <si>
    <t>"obvod stropu"  135,000*0,200</t>
  </si>
  <si>
    <t>průvlaky/překlady (boky)  dlxšxv</t>
  </si>
  <si>
    <t>"PR01"  3,500*2*0,300</t>
  </si>
  <si>
    <t>"P01"  2,925*2*0,150</t>
  </si>
  <si>
    <t>"P05"  2,350*2*0,250</t>
  </si>
  <si>
    <t>"P04 žebro/atika"  (4,830+2,355+0,800)*2*0,250</t>
  </si>
  <si>
    <t>"P02"  3,705*2*0,250</t>
  </si>
  <si>
    <t>"P03"  3,705*2*0,250</t>
  </si>
  <si>
    <t>"úroveň HH+6,550"  321,000</t>
  </si>
  <si>
    <t>"obvod stropu"  110,000*0,250</t>
  </si>
  <si>
    <t>"P06"  2,650*2*0,300</t>
  </si>
  <si>
    <t>"P07"  5,830*2*0,250</t>
  </si>
  <si>
    <t>prostupy nad 1.NP, 2.NP</t>
  </si>
  <si>
    <t>25,000</t>
  </si>
  <si>
    <t>411351012</t>
  </si>
  <si>
    <t>Bednění stropních konstrukcí - bez podpěrné konstrukce desek tloušťky stropní desky přes 5 do 25 cm odstranění</t>
  </si>
  <si>
    <t>2142218303</t>
  </si>
  <si>
    <t>https://podminky.urs.cz/item/CS_URS_2024_02/411351012</t>
  </si>
  <si>
    <t>65</t>
  </si>
  <si>
    <t>411354313</t>
  </si>
  <si>
    <t>Podpěrná konstrukce stropů - desek, kleneb a skořepin výška podepření do 4 m tloušťka stropu přes 15 do 25 cm zřízení</t>
  </si>
  <si>
    <t>1367959757</t>
  </si>
  <si>
    <t>https://podminky.urs.cz/item/CS_URS_2024_02/411354313</t>
  </si>
  <si>
    <t>průvlaky/překlady - součástí stropu</t>
  </si>
  <si>
    <t>66</t>
  </si>
  <si>
    <t>411354314</t>
  </si>
  <si>
    <t>Podpěrná konstrukce stropů - desek, kleneb a skořepin výška podepření do 4 m tloušťka stropu přes 15 do 25 cm odstranění</t>
  </si>
  <si>
    <t>-900668416</t>
  </si>
  <si>
    <t>https://podminky.urs.cz/item/CS_URS_2024_02/411354314</t>
  </si>
  <si>
    <t>67</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</si>
  <si>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</si>
  <si>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</si>
  <si>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1979812241</t>
  </si>
  <si>
    <t>https://podminky.urs.cz/item/CS_URS_2024_02/411361821</t>
  </si>
  <si>
    <t>strop nad 1.NP, v.č. ...</t>
  </si>
  <si>
    <t>"d.1.2.140_vykres_vyztuze_stropni_desky_d.1.1_preklady_a_nadvlak"  152,55/1000</t>
  </si>
  <si>
    <t>"d.1.2.141_vykres_vyztuze_stropni_desky_d.1.1_prvni_vrstva_dolni_smer_y"  1720,58/1000</t>
  </si>
  <si>
    <t>"d.1.2.142_vykres_vyztuze_stropni_desky_d.1.1_druha_vrstva_dolni_smer_x"  1773,73/1000</t>
  </si>
  <si>
    <t>"d.1.2.143_vykres_vyztuze_stropni_desky_d.1.1_lemovani"  1066,64/1000</t>
  </si>
  <si>
    <t>"d.1.2.144_vykres_vyztuze_stropni_desky_d.1.1_dovyztuzeni"  (41,78+116,08)/1000</t>
  </si>
  <si>
    <t>"d.1.2.145_vykres_vyztuze_stropni_desky_d.1.1_třeti_vrstva_horni_smer_y"  1786,09/1000</t>
  </si>
  <si>
    <t>"d.1.2.146_vykres_vyztuze_stropni_desky_d.1.1_ctvrta_vrstva_horni_smer_x"  1720,58/1000</t>
  </si>
  <si>
    <t>"d.1.2.147_vykres_vyztuze_stropni_desky_d.1.2.a d.1.3_hlavni_nosna_a_lemovani_smer_y"  (2631,18+367,49)/1000</t>
  </si>
  <si>
    <t>"d.1.2.148_vykres_vyztuze_stropni_desky_d.1.2 a d.1.3_rozdelovaci_vyztuz_smer_x"  (572,98+574,50)/1000</t>
  </si>
  <si>
    <t>strop nad 2.NP, v.č...</t>
  </si>
  <si>
    <t>"d.1.2.150_vykres_vyztuze_desky_d.2.1_síte_dolni"  20,89/1000</t>
  </si>
  <si>
    <t>"d.1.2.151_vykres_vyztuze_stropni_desky_d.2.1_lemovani_a_preklady"  1094,36/1000</t>
  </si>
  <si>
    <t>"d.1.2.152_vykres_vyztuze_stropni_desky_d.2.1_dovyztuzeni"  (67,36+702,25)/1000</t>
  </si>
  <si>
    <t>68</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</si>
  <si>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</si>
  <si>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</si>
  <si>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-1610563667</t>
  </si>
  <si>
    <t>https://podminky.urs.cz/item/CS_URS_2024_02/411362021</t>
  </si>
  <si>
    <t>"d.1.2.150_vykres_vyztuze_desky_d.2.1_síte_dolni"  3318,63/1000</t>
  </si>
  <si>
    <t>"d.1.2.153_vykres_vyztuze_stropni_desky_d.2.1_site_horni"  3371,33/1000</t>
  </si>
  <si>
    <t>69</t>
  </si>
  <si>
    <t>417321616</t>
  </si>
  <si>
    <t>Ztužující pásy a věnce z betonu železového (bez výztuže) tř. C 30/37</t>
  </si>
  <si>
    <t>-809689408</t>
  </si>
  <si>
    <t>https://podminky.urs.cz/item/CS_URS_2024_02/417321616</t>
  </si>
  <si>
    <t>věnec v úrovni SH=+3,050</t>
  </si>
  <si>
    <t>98,000*1,1*0,380*0,250</t>
  </si>
  <si>
    <t>věnec v úrovni SH=+6,300</t>
  </si>
  <si>
    <t>111,000*1,1*0,300*0,250</t>
  </si>
  <si>
    <t>věnec v úrovni SH=+7,700</t>
  </si>
  <si>
    <t>(45,060+29,200)*2*0,300*0,250</t>
  </si>
  <si>
    <t>věnec atiky zázemí a vstupu SH=+7,150</t>
  </si>
  <si>
    <t>(6,400+9,500+43,800+6,700)*0,250*0,130</t>
  </si>
  <si>
    <t>změna výškových úrovní věnců - není zakresleno v PD ASŘ</t>
  </si>
  <si>
    <t>4,00</t>
  </si>
  <si>
    <t>70</t>
  </si>
  <si>
    <t>417351115</t>
  </si>
  <si>
    <t>Bednění bočnic ztužujících pásů a věnců včetně vzpěr zřízení</t>
  </si>
  <si>
    <t>247521730</t>
  </si>
  <si>
    <t>https://podminky.urs.cz/item/CS_URS_2024_02/417351115</t>
  </si>
  <si>
    <t>98,000*1,1*2*0,250</t>
  </si>
  <si>
    <t>111,000*1,1*2*0,250</t>
  </si>
  <si>
    <t>(45,060+29,200)*2*2*0,250</t>
  </si>
  <si>
    <t>(6,400+9,500+43,800+6,700)*2*0,130</t>
  </si>
  <si>
    <t>15,000</t>
  </si>
  <si>
    <t>71</t>
  </si>
  <si>
    <t>417351116</t>
  </si>
  <si>
    <t>Bednění bočnic ztužujících pásů a věnců včetně vzpěr odstranění</t>
  </si>
  <si>
    <t>1518277210</t>
  </si>
  <si>
    <t>https://podminky.urs.cz/item/CS_URS_2024_02/417351116</t>
  </si>
  <si>
    <t>72</t>
  </si>
  <si>
    <t>417361821</t>
  </si>
  <si>
    <t>Výztuž ztužujících pásů a věnců z betonářské oceli 10 505 (R) nebo BSt 500</t>
  </si>
  <si>
    <t>188582264</t>
  </si>
  <si>
    <t>https://podminky.urs.cz/item/CS_URS_2024_02/417361821</t>
  </si>
  <si>
    <t>" 200 kg/m3"  36,696*0,200</t>
  </si>
  <si>
    <t>73</t>
  </si>
  <si>
    <t>430321616</t>
  </si>
  <si>
    <t>Schodišťové konstrukce a rampy z betonu železového (bez výztuže) stupně, schodnice, ramena, podesty s nosníky tř. C 30/37</t>
  </si>
  <si>
    <t>1900972647</t>
  </si>
  <si>
    <t>https://podminky.urs.cz/item/CS_URS_2024_02/430321616</t>
  </si>
  <si>
    <t>schodiště vstupu m.č. 101</t>
  </si>
  <si>
    <t>"podesta"  1,900*1,900*0,200</t>
  </si>
  <si>
    <t>"ramena"  3,100*1,900*2*0,150</t>
  </si>
  <si>
    <t>"stupně"  1,500*20*(0,165*0,300)/2</t>
  </si>
  <si>
    <t>"1. stupeň"  1,900*0,280*0,300</t>
  </si>
  <si>
    <t>schodiště  na tribunu 2x</t>
  </si>
  <si>
    <t>"ramena"  4,000*1,500*2*0,180</t>
  </si>
  <si>
    <t>"stupně"  1,250*(12+12)*(0,175*0,275)/2</t>
  </si>
  <si>
    <t>"1. stupeň"  1,500*0,280*0,275*2</t>
  </si>
  <si>
    <t>schodiště tribuny 4x</t>
  </si>
  <si>
    <t>"stupně"  1,550*9*(0,134*0,267)/2*4</t>
  </si>
  <si>
    <t>74</t>
  </si>
  <si>
    <t>430361821</t>
  </si>
  <si>
    <t>Výztuž schodišťových konstrukcí a ramp stupňů, schodnic, ramen, podest s nosníky z betonářské oceli 10 505 (R) nebo BSt 500</t>
  </si>
  <si>
    <t>-963417718</t>
  </si>
  <si>
    <t>https://podminky.urs.cz/item/CS_URS_2024_02/430361821</t>
  </si>
  <si>
    <t>" 180 kg/m3"  7,503*0,180</t>
  </si>
  <si>
    <t>75</t>
  </si>
  <si>
    <t>431351121</t>
  </si>
  <si>
    <t>Bednění podest, podstupňových desek a ramp včetně podpěrné konstrukce výšky do 4 m půdorysně přímočarých zřízení</t>
  </si>
  <si>
    <t>-467293526</t>
  </si>
  <si>
    <t>https://podminky.urs.cz/item/CS_URS_2024_02/431351121</t>
  </si>
  <si>
    <t>"podesta"  1,500*1,500</t>
  </si>
  <si>
    <t>"ramena"  3,100*2,500*2</t>
  </si>
  <si>
    <t>"stupně"  1,500*20*0,165</t>
  </si>
  <si>
    <t>"1. stupeň"  1,500*2*0,300+1,000</t>
  </si>
  <si>
    <t>"ramena"  4,000*1,250*2</t>
  </si>
  <si>
    <t>"stupně"  1,250*(12+12)*0,175</t>
  </si>
  <si>
    <t>"1. stupeň"  1,500*2*0,275*2+2,000</t>
  </si>
  <si>
    <t>76</t>
  </si>
  <si>
    <t>431351122</t>
  </si>
  <si>
    <t>Bednění podest, podstupňových desek a ramp včetně podpěrné konstrukce výšky do 4 m půdorysně přímočarých odstranění</t>
  </si>
  <si>
    <t>923969166</t>
  </si>
  <si>
    <t>https://podminky.urs.cz/item/CS_URS_2024_02/431351122</t>
  </si>
  <si>
    <t>77</t>
  </si>
  <si>
    <t>434351141</t>
  </si>
  <si>
    <t>Bednění stupňů betonovaných na podstupňové desce nebo na terénu půdorysně přímočarých zřízení</t>
  </si>
  <si>
    <t>-1146063403</t>
  </si>
  <si>
    <t>https://podminky.urs.cz/item/CS_URS_2024_02/434351141</t>
  </si>
  <si>
    <t>"stupně"  (1,550*9*0,134*4)+(2,500*0,500*2*4)</t>
  </si>
  <si>
    <t>78</t>
  </si>
  <si>
    <t>434351142</t>
  </si>
  <si>
    <t>Bednění stupňů betonovaných na podstupňové desce nebo na terénu půdorysně přímočarých odstranění</t>
  </si>
  <si>
    <t>1941676501</t>
  </si>
  <si>
    <t>https://podminky.urs.cz/item/CS_URS_2024_02/434351142</t>
  </si>
  <si>
    <t>Úpravy povrchů, podlahy a osazování výplní</t>
  </si>
  <si>
    <t>79</t>
  </si>
  <si>
    <t>611131321</t>
  </si>
  <si>
    <t>Podkladní a spojovací vrstva vnitřních omítaných ploch penetrace disperzní nanášená strojně stropů</t>
  </si>
  <si>
    <t>505198441</t>
  </si>
  <si>
    <t>https://podminky.urs.cz/item/CS_URS_2024_02/611131321</t>
  </si>
  <si>
    <t>dle TZ a PD, D.1.1 ASŘ</t>
  </si>
  <si>
    <t>1.NP, m.č. ...</t>
  </si>
  <si>
    <t>"101"    6,60</t>
  </si>
  <si>
    <t>"102"  12,60+2,625*0,150*2</t>
  </si>
  <si>
    <t>"103"  22,000+6,000*0,300</t>
  </si>
  <si>
    <t>"117-127"  8,30+7,10+30,40+9,60+23,90+14,20+40,00+13,90+5,70+14,70+9,60</t>
  </si>
  <si>
    <t>"201"  36,000</t>
  </si>
  <si>
    <t>80</t>
  </si>
  <si>
    <t>611131325</t>
  </si>
  <si>
    <t>Podkladní a spojovací vrstva vnitřních omítaných ploch penetrace disperzní nanášená strojně schodišťových konstrukcí</t>
  </si>
  <si>
    <t>1274851474</t>
  </si>
  <si>
    <t>https://podminky.urs.cz/item/CS_URS_2024_02/611131325</t>
  </si>
  <si>
    <t>1.NP, m.č. 103</t>
  </si>
  <si>
    <t>1,500*1,500+(3,600*2,000)*2</t>
  </si>
  <si>
    <t>81</t>
  </si>
  <si>
    <t>611321341</t>
  </si>
  <si>
    <t>Omítka vápenocementová vnitřních ploch nanášená strojně dvouvrstvá, tloušťky jádrové omítky do 10 mm a tloušťky štuku do 3 mm štuková vodorovných konstrukcí stropů rovných</t>
  </si>
  <si>
    <t>-715205820</t>
  </si>
  <si>
    <t>https://podminky.urs.cz/item/CS_URS_2024_02/611321341</t>
  </si>
  <si>
    <t>82</t>
  </si>
  <si>
    <t>611321345</t>
  </si>
  <si>
    <t>Omítka vápenocementová vnitřních ploch nanášená strojně dvouvrstvá, tloušťky jádrové omítky do 10 mm a tloušťky štuku do 3 mm štuková schodišťových konstrukcí stropů, stěn, ramen nebo nosníků</t>
  </si>
  <si>
    <t>1217834634</t>
  </si>
  <si>
    <t>https://podminky.urs.cz/item/CS_URS_2024_02/611321345</t>
  </si>
  <si>
    <t>83</t>
  </si>
  <si>
    <t>611321391</t>
  </si>
  <si>
    <t>Omítka vápenocementová vnitřních ploch nanášená strojně Příplatek k cenám za každých dalších i započatých 5 mm tloušťky omítky přes 10 mm stropů</t>
  </si>
  <si>
    <t>-733062906</t>
  </si>
  <si>
    <t>https://podminky.urs.cz/item/CS_URS_2024_02/611321391</t>
  </si>
  <si>
    <t>84</t>
  </si>
  <si>
    <t>611321395</t>
  </si>
  <si>
    <t>Omítka vápenocementová vnitřních ploch nanášená strojně Příplatek k cenám za každých dalších i započatých 5 mm tloušťky omítky přes 10 mm schodišťových konstrukcí</t>
  </si>
  <si>
    <t>292235259</t>
  </si>
  <si>
    <t>https://podminky.urs.cz/item/CS_URS_2024_02/611321395</t>
  </si>
  <si>
    <t>85</t>
  </si>
  <si>
    <t>612131321</t>
  </si>
  <si>
    <t>Podkladní a spojovací vrstva vnitřních omítaných ploch penetrace disperzní nanášená strojně stěn</t>
  </si>
  <si>
    <t>-1462796615</t>
  </si>
  <si>
    <t>https://podminky.urs.cz/item/CS_URS_2024_02/612131321</t>
  </si>
  <si>
    <t>pod VCM vnitřní omítku</t>
  </si>
  <si>
    <t>1.NP, m.č. ...  obvod x výška</t>
  </si>
  <si>
    <t>"101, 102</t>
  </si>
  <si>
    <t>(11,1+15,5)*3,000</t>
  </si>
  <si>
    <t>-2,500*2,750*2</t>
  </si>
  <si>
    <t>-1,200*1,100*2-1,100*1,100*2</t>
  </si>
  <si>
    <t>"ostění"  (2,500+2,750*2)*(0,300+0,100)</t>
  </si>
  <si>
    <t>(1,100+1,100*2)*(0,300+0,150)</t>
  </si>
  <si>
    <t>(1,050+2,100*2)*0,300</t>
  </si>
  <si>
    <t>"103</t>
  </si>
  <si>
    <t>24,9*3,000</t>
  </si>
  <si>
    <t>-1,700*2,750-2,500*2,750</t>
  </si>
  <si>
    <t>"ostění"  (1,050+2,100*2)*0,150</t>
  </si>
  <si>
    <t>(2,500+2,750*2)*0,100</t>
  </si>
  <si>
    <t>"104, 119</t>
  </si>
  <si>
    <t>(76,0+24,1)*3,000</t>
  </si>
  <si>
    <t>-1,050*2,100*6-0,950*2,100*5</t>
  </si>
  <si>
    <t>"ostění"  (2,000+0,750*2)*0,300*6</t>
  </si>
  <si>
    <t>(1,050+2,250*2)*0,300+(1,950+2,050*2)*0,300</t>
  </si>
  <si>
    <t>(1,950+2,200*2)*0,300</t>
  </si>
  <si>
    <t>"105-114</t>
  </si>
  <si>
    <t>(9,5+9,6+15,7+10,5+10,5+15,3+15,3+10,4+10,5+15,3)*3,000</t>
  </si>
  <si>
    <t>-1,050*2,100*6</t>
  </si>
  <si>
    <t>-0,950*2,100*12</t>
  </si>
  <si>
    <t>"ostění"    (1,050+2,100*2)*0,150*3+(0,950+2,100*2)*0,100*3</t>
  </si>
  <si>
    <t>"115-118</t>
  </si>
  <si>
    <t>(11,5+14,4+11,8+11,6)*3,000</t>
  </si>
  <si>
    <t>-1,050*2,100*1</t>
  </si>
  <si>
    <t>"ostění"    (1,050+2,100*2)*0,100+(0,950+2,100*2)*0,300</t>
  </si>
  <si>
    <t>"120, 129</t>
  </si>
  <si>
    <t>(13,7+8,9)*3,000</t>
  </si>
  <si>
    <t>-1,250*0,750-1,050*2,100*2</t>
  </si>
  <si>
    <t xml:space="preserve"> "ostění"  (1,050+2,100*2)*0,150+(1,250+0,750*2)*0,300</t>
  </si>
  <si>
    <t>"121, 126</t>
  </si>
  <si>
    <t>(21,5+15,8)*3,000</t>
  </si>
  <si>
    <t>-1,950*1,900-1,600*2,100-1,050*2,100</t>
  </si>
  <si>
    <t>"ostění"  (1,050*2,100*2)*0,150</t>
  </si>
  <si>
    <t>(1,950+1,900*2)*0,200+(1,600+2,100*2)*0,150</t>
  </si>
  <si>
    <t>"122-125</t>
  </si>
  <si>
    <t>((6,750+3,300*3+6,610+2,690)*2+(1,200*2+5,600))*3,000</t>
  </si>
  <si>
    <t>-0,900*2,200*2-1,200*2,200*4</t>
  </si>
  <si>
    <t>-0,950*2,100*3-1,050*2,100</t>
  </si>
  <si>
    <t>-1,950*2,200-0,950*2,200</t>
  </si>
  <si>
    <t>"ostění"  (0,950+2,100*2)*0,300*3</t>
  </si>
  <si>
    <t>(0,950+2,200*2)*0,300+(1,200+2,200*2)*0,300*2</t>
  </si>
  <si>
    <t>(0,900+2,200*2)*0,300</t>
  </si>
  <si>
    <t>"127, 128</t>
  </si>
  <si>
    <t>(12,8+7,4)*3,000</t>
  </si>
  <si>
    <t>-1,600*2,100-1,050*2,100*2</t>
  </si>
  <si>
    <t>"ostění"  (1,050+2,100*2)*0,300</t>
  </si>
  <si>
    <t>"201</t>
  </si>
  <si>
    <t>20,7*3,000</t>
  </si>
  <si>
    <t>-1,750*2,700-4,700*2,350</t>
  </si>
  <si>
    <t>"ostění"  (4,700+2,350*2)*0,300</t>
  </si>
  <si>
    <t>"202</t>
  </si>
  <si>
    <t>82,0*3,000</t>
  </si>
  <si>
    <t>-1,750*2,700-0,950*2,100*7</t>
  </si>
  <si>
    <t>-1,050*2,100-1,050*2,700</t>
  </si>
  <si>
    <t>-1,050*2,050*4-1,500*1,000*4-3,950*1,000</t>
  </si>
  <si>
    <t>"ostění"    (1,750+2,700*2)*0,250</t>
  </si>
  <si>
    <t>(1,050+2,700*2)*0,300</t>
  </si>
  <si>
    <t>(1,050+2,050*2)*0,230*4+(1,500+1,000*2)*0,230*4+(3,950+1,000*2)*0,230</t>
  </si>
  <si>
    <t>"203-210</t>
  </si>
  <si>
    <t>(7,7+12,6+7,9+12,5+14,5+10,2+10,2+14,5)*3,000</t>
  </si>
  <si>
    <t>-0,950*2,100*11</t>
  </si>
  <si>
    <t>-2,000*1,850*2</t>
  </si>
  <si>
    <t>"ostění"  (2,000+1,850*2)*0,300*2</t>
  </si>
  <si>
    <t>"211-214</t>
  </si>
  <si>
    <t>(18,2+17,2+16,1+24,2)*3,000</t>
  </si>
  <si>
    <t>-0,950*2,100*4-1,050*2,100</t>
  </si>
  <si>
    <t>-2,000*1,850*5</t>
  </si>
  <si>
    <t>"ostění"  (2,000+1,850*2)*0,300*5</t>
  </si>
  <si>
    <t>"215, 130</t>
  </si>
  <si>
    <t>(44,300+28,600)*2*5,350</t>
  </si>
  <si>
    <t>"ostění"  (1,250+3,500*2)*0,230*6</t>
  </si>
  <si>
    <t>86</t>
  </si>
  <si>
    <t>612142001</t>
  </si>
  <si>
    <t>Pletivo vnitřních ploch v ploše nebo pruzích, na plném podkladu sklovláknité vtlačené do tmelu včetně tmelu stěn</t>
  </si>
  <si>
    <t>795909286</t>
  </si>
  <si>
    <t>https://podminky.urs.cz/item/CS_URS_2024_02/612142001</t>
  </si>
  <si>
    <t>"sjednocení povrchů ocel/beton/zdivo, nároží otvorů"  700,000</t>
  </si>
  <si>
    <t>87</t>
  </si>
  <si>
    <t>612321311</t>
  </si>
  <si>
    <t>Omítka vápenocementová vnitřních ploch nanášená strojně jednovrstvá, tloušťky do 10 mm hrubá zatřená svislých konstrukcí stěn</t>
  </si>
  <si>
    <t>-368220959</t>
  </si>
  <si>
    <t>https://podminky.urs.cz/item/CS_URS_2024_02/612321311</t>
  </si>
  <si>
    <t>"pod keram. obklady"  451,802</t>
  </si>
  <si>
    <t>88</t>
  </si>
  <si>
    <t>612321341</t>
  </si>
  <si>
    <t>Omítka vápenocementová vnitřních ploch nanášená strojně dvouvrstvá, tloušťky jádrové omítky do 10 mm a tloušťky štuku do 3 mm štuková svislých konstrukcí stěn</t>
  </si>
  <si>
    <t>-1080162739</t>
  </si>
  <si>
    <t>https://podminky.urs.cz/item/CS_URS_2024_02/612321341</t>
  </si>
  <si>
    <t>"VCM omítka celkem - výměra viz Penetrace"   2715,847</t>
  </si>
  <si>
    <t>"odpočet keram. obkladů"  -451,802</t>
  </si>
  <si>
    <t>89</t>
  </si>
  <si>
    <t>612321391</t>
  </si>
  <si>
    <t>Omítka vápenocementová vnitřních ploch nanášená strojně Příplatek k cenám za každých dalších i započatých 5 mm tloušťky omítky přes 10 mm stěn</t>
  </si>
  <si>
    <t>-569005089</t>
  </si>
  <si>
    <t>https://podminky.urs.cz/item/CS_URS_2024_02/612321391</t>
  </si>
  <si>
    <t>90</t>
  </si>
  <si>
    <t>612325101</t>
  </si>
  <si>
    <t>Vápenocementová omítka rýh hrubá, ve stěnách, šířky rýhy do 150 mm</t>
  </si>
  <si>
    <t>-1448306763</t>
  </si>
  <si>
    <t>https://podminky.urs.cz/item/CS_URS_2024_02/612325101</t>
  </si>
  <si>
    <t>Dle TZ a PD</t>
  </si>
  <si>
    <t>"pro profese ZTI, UT, VYT, apod.."  0,070*100,000+0,150*60,000</t>
  </si>
  <si>
    <t>91</t>
  </si>
  <si>
    <t>612325102</t>
  </si>
  <si>
    <t>Vápenocementová omítka rýh hrubá, ve stěnách, šířky rýhy přes 150 do 300 mm</t>
  </si>
  <si>
    <t>1092871153</t>
  </si>
  <si>
    <t>https://podminky.urs.cz/item/CS_URS_2024_02/612325102</t>
  </si>
  <si>
    <t>1.NP, m.č. 104 drážka pro ZTI</t>
  </si>
  <si>
    <t>3,500*0,175</t>
  </si>
  <si>
    <t>fasáda  drážka pro ZTI</t>
  </si>
  <si>
    <t>8,500*0,160</t>
  </si>
  <si>
    <t>92</t>
  </si>
  <si>
    <t>619991005</t>
  </si>
  <si>
    <t>Zakrytí vnitřních ploch před znečištěním fólií včetně pozdějšího odkrytí stěn nebo svislých ploch</t>
  </si>
  <si>
    <t>-685749896</t>
  </si>
  <si>
    <t>https://podminky.urs.cz/item/CS_URS_2024_02/619991005</t>
  </si>
  <si>
    <t>"otvory - okna, dveře fasáda"  102,406</t>
  </si>
  <si>
    <t>"otvory - okna, dveře vnitřní"  600,000</t>
  </si>
  <si>
    <t>93</t>
  </si>
  <si>
    <t>621131321</t>
  </si>
  <si>
    <t>Podkladní a spojovací vrstva vnějších omítaných ploch penetrace nanášená strojně podhledů</t>
  </si>
  <si>
    <t>1974494867</t>
  </si>
  <si>
    <t>https://podminky.urs.cz/item/CS_URS_2024_02/621131321</t>
  </si>
  <si>
    <t>94</t>
  </si>
  <si>
    <t>621151031</t>
  </si>
  <si>
    <t>Penetrační nátěr vnějších pastovitých tenkovrstvých omítek silikonový podhledů</t>
  </si>
  <si>
    <t>324127667</t>
  </si>
  <si>
    <t>https://podminky.urs.cz/item/CS_URS_2024_02/621151031</t>
  </si>
  <si>
    <t>95</t>
  </si>
  <si>
    <t>621211021</t>
  </si>
  <si>
    <t>Montáž kontaktního zateplení lepením a mechanickým kotvením z polystyrenových desek (dodávka ve specifikaci) na vnější podhledy, na podklad betonový nebo z lehčeného betonu nebo keramický, tloušťky desek přes 80 do 120 mm</t>
  </si>
  <si>
    <t>1723968603</t>
  </si>
  <si>
    <t>https://podminky.urs.cz/item/CS_URS_2024_02/621211021</t>
  </si>
  <si>
    <t>F3 - SKLADBA OBVODOVÉ STĚNY ZÁZEMÍ</t>
  </si>
  <si>
    <t>2,300*3,325</t>
  </si>
  <si>
    <t>96</t>
  </si>
  <si>
    <t>28375939</t>
  </si>
  <si>
    <t>deska EPS 70 fasádní λ=0,039 tl 120mm</t>
  </si>
  <si>
    <t>-1186032738</t>
  </si>
  <si>
    <t>7,648*1,05 'Přepočtené koeficientem množství</t>
  </si>
  <si>
    <t>97</t>
  </si>
  <si>
    <t>621251101</t>
  </si>
  <si>
    <t>Montáž kontaktního zateplení lepením a mechanickým kotvením Příplatek k cenám za zápustnou montáž kotev s použitím tepelněizolačních zátek na vnější podhledy z polystyrenu</t>
  </si>
  <si>
    <t>-289996146</t>
  </si>
  <si>
    <t>https://podminky.urs.cz/item/CS_URS_2024_02/621251101</t>
  </si>
  <si>
    <t>98</t>
  </si>
  <si>
    <t>621321311</t>
  </si>
  <si>
    <t>Omítka vápenocementová vnějších ploch nanášená strojně jednovrstvá, tloušťky do 15 mm hrubá zatřená podhledů</t>
  </si>
  <si>
    <t>-1248025026</t>
  </si>
  <si>
    <t>https://podminky.urs.cz/item/CS_URS_2024_02/621321311</t>
  </si>
  <si>
    <t>99</t>
  </si>
  <si>
    <t>621531012</t>
  </si>
  <si>
    <t>Omítka tenkovrstvá silikonová vnějších ploch probarvená bez penetrace zatíraná (škrábaná), zrnitost 1,5 mm podhledů</t>
  </si>
  <si>
    <t>-828208139</t>
  </si>
  <si>
    <t>https://podminky.urs.cz/item/CS_URS_2024_02/621531012</t>
  </si>
  <si>
    <t>100</t>
  </si>
  <si>
    <t>622131321</t>
  </si>
  <si>
    <t>Podkladní a spojovací vrstva vnějších omítaných ploch penetrace nanášená strojně stěn</t>
  </si>
  <si>
    <t>416083424</t>
  </si>
  <si>
    <t>https://podminky.urs.cz/item/CS_URS_2024_02/622131321</t>
  </si>
  <si>
    <t>"výměra viz pol. Montáž kontaktního zateplení stěn.."  426,010</t>
  </si>
  <si>
    <t>F1, F2 - SKLADBA OBVODOVÉ STĚNY TĚLOCVIČNY - DO VÝŠKY ~3,3m</t>
  </si>
  <si>
    <t>"výměra viz pol. Montáž zavěšené odvětr. fasády"  1068,813</t>
  </si>
  <si>
    <t>101</t>
  </si>
  <si>
    <t>622142001</t>
  </si>
  <si>
    <t>Pletivo vnějších ploch v ploše nebo pruzích, na plném podkladu sklovláknité vtlačené do tmelu stěn</t>
  </si>
  <si>
    <t>607183874</t>
  </si>
  <si>
    <t>https://podminky.urs.cz/item/CS_URS_2024_02/622142001</t>
  </si>
  <si>
    <t>skladba ZS1, ZS2 - sokl nad  a pod terénem</t>
  </si>
  <si>
    <t>"tělocvična"   110,000*0,700</t>
  </si>
  <si>
    <t>"zázemí a vstup"   (54,000+12,000)*1,500</t>
  </si>
  <si>
    <t>102</t>
  </si>
  <si>
    <t>622143003</t>
  </si>
  <si>
    <t>Montáž omítkových profilů plastových, pozinkovaných nebo dřevěných upevněných vtlačením do podkladní vrstvy nebo přibitím rohových s tkaninou</t>
  </si>
  <si>
    <t>848044021</t>
  </si>
  <si>
    <t>https://podminky.urs.cz/item/CS_URS_2024_02/622143003</t>
  </si>
  <si>
    <t>"ostění vnitřních oken, dveří" 5,500*30  +6,000*4  +7,500</t>
  </si>
  <si>
    <t>"ostění vnitřních oken"  3,300*2+2,500*8+6,000*2</t>
  </si>
  <si>
    <t>"nároží"  3,000*20</t>
  </si>
  <si>
    <t>"ostění oken, dveří na fasádě - viz APU lišty"  163,364</t>
  </si>
  <si>
    <t>200,0</t>
  </si>
  <si>
    <t>103</t>
  </si>
  <si>
    <t>55343022</t>
  </si>
  <si>
    <t>profil rohový Pz s kulatou úzkou hlavou pro vnitřní omítky tl 12mm</t>
  </si>
  <si>
    <t>-468710133</t>
  </si>
  <si>
    <t>658,464*1,05 'Přepočtené koeficientem množství</t>
  </si>
  <si>
    <t>104</t>
  </si>
  <si>
    <t>622143004</t>
  </si>
  <si>
    <t>Montáž omítkových profilů plastových, pozinkovaných nebo dřevěných upevněných vtlačením do podkladní vrstvy nebo přibitím začišťovacích samolepících pro vytvoření dilatujícího spoje s okenním rámem</t>
  </si>
  <si>
    <t>1676219662</t>
  </si>
  <si>
    <t>https://podminky.urs.cz/item/CS_URS_2024_02/622143004</t>
  </si>
  <si>
    <t>ostění dveří na fasádě</t>
  </si>
  <si>
    <t>(1,950+2,0205*2)*4</t>
  </si>
  <si>
    <t>1,050+2,250*2</t>
  </si>
  <si>
    <t>2,500+2,750*2</t>
  </si>
  <si>
    <t>ostění oken na fasádě</t>
  </si>
  <si>
    <t>1,250+0,750*2</t>
  </si>
  <si>
    <t>(2,000+0,750*2)*6</t>
  </si>
  <si>
    <t>1,100+1,100*2</t>
  </si>
  <si>
    <t>(1,250+3,500*2)*6</t>
  </si>
  <si>
    <t>(2,000+1,850*2)*7</t>
  </si>
  <si>
    <t>4,700+2,350*2</t>
  </si>
  <si>
    <t>105</t>
  </si>
  <si>
    <t>59051516</t>
  </si>
  <si>
    <t>profil začišťovací PVC pro ostění vnitřních omítek</t>
  </si>
  <si>
    <t>-1951274162</t>
  </si>
  <si>
    <t>163,364*1,05 'Přepočtené koeficientem množství</t>
  </si>
  <si>
    <t>106</t>
  </si>
  <si>
    <t>622151021</t>
  </si>
  <si>
    <t>Penetrační nátěr vnějších pastovitých tenkovrstvých omítek mozaikových akrylátový stěn</t>
  </si>
  <si>
    <t>-699936075</t>
  </si>
  <si>
    <t>https://podminky.urs.cz/item/CS_URS_2024_02/622151021</t>
  </si>
  <si>
    <t>skladba ZS1 - sokl nad terénem</t>
  </si>
  <si>
    <t>"tělocvična"   110,000*0,600</t>
  </si>
  <si>
    <t>"zázemí a vstup"   (54,000+12,000)*0,450</t>
  </si>
  <si>
    <t>107</t>
  </si>
  <si>
    <t>622151031</t>
  </si>
  <si>
    <t>Penetrační nátěr vnějších pastovitých tenkovrstvých omítek silikonový stěn</t>
  </si>
  <si>
    <t>-157231011</t>
  </si>
  <si>
    <t>https://podminky.urs.cz/item/CS_URS_2024_02/622151031</t>
  </si>
  <si>
    <t>"ETICS- EPS tl. 120 mm"  426,010</t>
  </si>
  <si>
    <t>"ostění otvorů - viz APU lišty"   99,650*0,120</t>
  </si>
  <si>
    <t>108</t>
  </si>
  <si>
    <t>622211021</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</si>
  <si>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</si>
  <si>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966617956</t>
  </si>
  <si>
    <t>https://podminky.urs.cz/item/CS_URS_2024_02/622211021</t>
  </si>
  <si>
    <t>odměřeno z dwg</t>
  </si>
  <si>
    <t>"J"  40,000-4,700*2,350</t>
  </si>
  <si>
    <t xml:space="preserve">"V" 71,000-1,100*1,100 </t>
  </si>
  <si>
    <t>"S" 320,000-2,000*0,750*6-2,000*1,850*6</t>
  </si>
  <si>
    <t>"Z"  45,000-2,000*1,850-1,050*2,700</t>
  </si>
  <si>
    <t>109</t>
  </si>
  <si>
    <t>382570562</t>
  </si>
  <si>
    <t>426,01*1,05 'Přepočtené koeficientem množství</t>
  </si>
  <si>
    <t>110</t>
  </si>
  <si>
    <t>622251101</t>
  </si>
  <si>
    <t>Montáž kontaktního zateplení lepením a mechanickým kotvením Příplatek k cenám za zápustnou montáž kotev s použitím tepelněizolačních zátek na vnější stěny z polystyrenu</t>
  </si>
  <si>
    <t>1199224697</t>
  </si>
  <si>
    <t>https://podminky.urs.cz/item/CS_URS_2024_02/622251101</t>
  </si>
  <si>
    <t>111</t>
  </si>
  <si>
    <t>622252001</t>
  </si>
  <si>
    <t>Montáž profilů kontaktního zateplení zakládacích soklových připevněných hmoždinkami</t>
  </si>
  <si>
    <t>333105713</t>
  </si>
  <si>
    <t>https://podminky.urs.cz/item/CS_URS_2024_02/622252001</t>
  </si>
  <si>
    <t>6,400+12,500+44,000+7,000</t>
  </si>
  <si>
    <t>112</t>
  </si>
  <si>
    <t>28342211</t>
  </si>
  <si>
    <t>profil zakládací PVC s výztužnou tkaninou pro izolant tl 100-140mm včetně okapnice</t>
  </si>
  <si>
    <t>588560152</t>
  </si>
  <si>
    <t>69,9*1,05 'Přepočtené koeficientem množství</t>
  </si>
  <si>
    <t>113</t>
  </si>
  <si>
    <t>622252002</t>
  </si>
  <si>
    <t>Montáž profilů kontaktního zateplení ostatních stěnových, dilatačních apod. lepených do tmelu</t>
  </si>
  <si>
    <t>1682625984</t>
  </si>
  <si>
    <t>https://podminky.urs.cz/item/CS_URS_2024_02/622252002</t>
  </si>
  <si>
    <t>114</t>
  </si>
  <si>
    <t>63127416</t>
  </si>
  <si>
    <t>profil rohový PVC s výztužnou tkaninou š 100/100mm</t>
  </si>
  <si>
    <t>-45475605</t>
  </si>
  <si>
    <t>"ostění oken, dveří - boky"    2,050*2+0,750*12+2,250*2+2,750*2+1,100*2+2,700*2+1,850*14+2,350*2</t>
  </si>
  <si>
    <t>"nároží"  8,000*3</t>
  </si>
  <si>
    <t>85,3*1,05 'Přepočtené koeficientem množství</t>
  </si>
  <si>
    <t>115</t>
  </si>
  <si>
    <t>28342205</t>
  </si>
  <si>
    <t>profil napojovací okenní PVC s výztužnou tkaninou 6mm</t>
  </si>
  <si>
    <t>2109462108</t>
  </si>
  <si>
    <t xml:space="preserve">ostění oken, dveří </t>
  </si>
  <si>
    <t>1,950+2,050*2</t>
  </si>
  <si>
    <t>1,050+2,700*2</t>
  </si>
  <si>
    <t>99,65*1,05 'Přepočtené koeficientem množství</t>
  </si>
  <si>
    <t>116</t>
  </si>
  <si>
    <t>59051510</t>
  </si>
  <si>
    <t>profil napojovací nadokenní PVC s okapnicí s výztužnou tkaninou</t>
  </si>
  <si>
    <t>-979186831</t>
  </si>
  <si>
    <t xml:space="preserve">nadpraží oken, dveří </t>
  </si>
  <si>
    <t>1,950+1,050+2,500+2,000*6+1,100+2,000*7+4,700+1,050</t>
  </si>
  <si>
    <t>"podhled"  8,000</t>
  </si>
  <si>
    <t>46,35*1,05 'Přepočtené koeficientem množství</t>
  </si>
  <si>
    <t>117</t>
  </si>
  <si>
    <t>59051512</t>
  </si>
  <si>
    <t>profil napojovací parapetní PVC s okapnicí a výztužnou tkaninou</t>
  </si>
  <si>
    <t>1986563962</t>
  </si>
  <si>
    <t>2,000*13+4,700+1,100</t>
  </si>
  <si>
    <t>31,8*1,05 'Přepočtené koeficientem množství</t>
  </si>
  <si>
    <t>118</t>
  </si>
  <si>
    <t>622273R</t>
  </si>
  <si>
    <t>Montáž zavěšené odvětrávané fasády na kovové nosné konstrukci z fasádních desek na dvousměrném roštu, opláštění stěn s vložením tepelné izolace, tloušťky 120 mm</t>
  </si>
  <si>
    <t>-2081577551</t>
  </si>
  <si>
    <t>dle TZ a PD,  D.1.1  ASŘ</t>
  </si>
  <si>
    <t xml:space="preserve">F1, F2 - SKLADBA OBVODOVÉ STĚNY TĚLOCVIČNY </t>
  </si>
  <si>
    <t>"J"  421,000</t>
  </si>
  <si>
    <t>"V"  238,000-1,250*3,500*6</t>
  </si>
  <si>
    <t>"S"  167,000</t>
  </si>
  <si>
    <t>"Z"  270,000-1,250*0,750</t>
  </si>
  <si>
    <t>119</t>
  </si>
  <si>
    <t>62-F1, F2</t>
  </si>
  <si>
    <t>FASÁDNÍ OBKLADOVÁ PLECHOVÁ KAZETA Z OCELOVÉHO POZINKOVANÉHO PLECHU (2300x500mm) NA DVOUSMĚRNÉM ROŠTU</t>
  </si>
  <si>
    <t>-354154010</t>
  </si>
  <si>
    <t>1068,813*1,25 'Přepočtené koeficientem množství</t>
  </si>
  <si>
    <t>120</t>
  </si>
  <si>
    <t>622273R.a</t>
  </si>
  <si>
    <t>Vytvoření loga (vlnky) pomocí perforace fasádního panelu</t>
  </si>
  <si>
    <t>kpl</t>
  </si>
  <si>
    <t>857818715</t>
  </si>
  <si>
    <t>Logo a sportovní motiv bude naceněno dle  výkresu č. 301 Pohled jižní</t>
  </si>
  <si>
    <t>"rozměr 2300x1500mm"  1</t>
  </si>
  <si>
    <t>121</t>
  </si>
  <si>
    <t>622273R.b</t>
  </si>
  <si>
    <t>Vytvoření sportovního motivu pomocí perforace fasádního panelu s různou velikostí</t>
  </si>
  <si>
    <t>-354599500</t>
  </si>
  <si>
    <t>"rozměr 2300x500 mm x 50 ks =57,5 m2"  1</t>
  </si>
  <si>
    <t>122</t>
  </si>
  <si>
    <t>622273R.c</t>
  </si>
  <si>
    <t>D+M UV stabilní fólie na zavěšené fasádě v místě loga a sportovního motivu</t>
  </si>
  <si>
    <t>1536754785</t>
  </si>
  <si>
    <t>123</t>
  </si>
  <si>
    <t>622321311</t>
  </si>
  <si>
    <t>Omítka vápenocementová vnějších ploch nanášená strojně jednovrstvá, tloušťky do 15 mm hrubá zatřená stěn</t>
  </si>
  <si>
    <t>617277353</t>
  </si>
  <si>
    <t>https://podminky.urs.cz/item/CS_URS_2024_02/622321311</t>
  </si>
  <si>
    <t>124</t>
  </si>
  <si>
    <t>622511112</t>
  </si>
  <si>
    <t>Omítka tenkovrstvá akrylátová vnějších ploch probarvená bez penetrace mozaiková střednězrnná stěn</t>
  </si>
  <si>
    <t>-536008649</t>
  </si>
  <si>
    <t>https://podminky.urs.cz/item/CS_URS_2024_02/622511112</t>
  </si>
  <si>
    <t>125</t>
  </si>
  <si>
    <t>622531012</t>
  </si>
  <si>
    <t>Omítka tenkovrstvá silikonová vnějších ploch probarvená bez penetrace zatíraná (škrábaná), zrnitost 1,5 mm stěn</t>
  </si>
  <si>
    <t>-1681117609</t>
  </si>
  <si>
    <t>https://podminky.urs.cz/item/CS_URS_2024_02/622531012</t>
  </si>
  <si>
    <t>OMÍTKA SE ZVÝŠENOU BIOCIDNÍ OCHRANOU</t>
  </si>
  <si>
    <t>"viz penetrace pod omítku"  437,968</t>
  </si>
  <si>
    <t>629991012</t>
  </si>
  <si>
    <t>Zakrytí vnějších ploch před znečištěním včetně pozdějšího odkrytí výplní otvorů a svislých ploch fólií přilepenou na začišťovací lištu</t>
  </si>
  <si>
    <t>219289495</t>
  </si>
  <si>
    <t>https://podminky.urs.cz/item/CS_URS_2024_02/629991012</t>
  </si>
  <si>
    <t>otvory na fasádě</t>
  </si>
  <si>
    <t>1,950*2,050*4</t>
  </si>
  <si>
    <t>1,050*2,250</t>
  </si>
  <si>
    <t>2,500*2,750</t>
  </si>
  <si>
    <t>1,050*2,700</t>
  </si>
  <si>
    <t>1,250*0,750</t>
  </si>
  <si>
    <t>2,000*0,750*6</t>
  </si>
  <si>
    <t>1,100*1,100</t>
  </si>
  <si>
    <t>1,250*3,500*6</t>
  </si>
  <si>
    <t>2,000*1,850*7</t>
  </si>
  <si>
    <t>4,700*2,350</t>
  </si>
  <si>
    <t>127</t>
  </si>
  <si>
    <t>62-F1, F2..d</t>
  </si>
  <si>
    <t>D+M zavěšené fasády - provedení všech detailů, nároží, ostění otvorů, apod.</t>
  </si>
  <si>
    <t>-500799240</t>
  </si>
  <si>
    <t>128</t>
  </si>
  <si>
    <t>631311115</t>
  </si>
  <si>
    <t>Mazanina z betonu prostého bez zvýšených nároků na prostředí tl. přes 50 do 80 mm tř. C 20/25</t>
  </si>
  <si>
    <t>838886490</t>
  </si>
  <si>
    <t>https://podminky.urs.cz/item/CS_URS_2024_02/631311115</t>
  </si>
  <si>
    <t>PD2_podl*0,060</t>
  </si>
  <si>
    <t>PD3_podl*0,060</t>
  </si>
  <si>
    <t>PD4_podl*0,060</t>
  </si>
  <si>
    <t>PD5_podl*0,060</t>
  </si>
  <si>
    <t>PD6_podl*0,060</t>
  </si>
  <si>
    <t>PD7_podl*0,060</t>
  </si>
  <si>
    <t>FIG</t>
  </si>
  <si>
    <t>Rozpad figury: PD2_podl</t>
  </si>
  <si>
    <t>"1.NP, m.č. 120"  9,60</t>
  </si>
  <si>
    <t>Rozpad figury: PD3_podl</t>
  </si>
  <si>
    <t>1.NP, m.č. 103-106, 108, 109, 112, 113, 115, 116</t>
  </si>
  <si>
    <t>37,20+59,50+4,80+4,80+6,60+6,60+6,60+6,70+6,90+9,00</t>
  </si>
  <si>
    <t>Rozpad figury: PD4_podl</t>
  </si>
  <si>
    <t>1.NP, m.č. 102, 117, 118, 121-126</t>
  </si>
  <si>
    <t>12,60+8,30+7,10+23,90+14,20+21,80+13,90+5,70+14,70</t>
  </si>
  <si>
    <t>Rozpad figury: PD5_podl</t>
  </si>
  <si>
    <t>"1.NP, m.č. 107, 110, 111, 114"  14,60+13,70+13,70+13,70</t>
  </si>
  <si>
    <t>Rozpad figury: PD6_podl</t>
  </si>
  <si>
    <t>"1.NP, m.č. 101, 123, 127"  6,60+18,20+9,60</t>
  </si>
  <si>
    <t>Rozpad figury: PD7_podl</t>
  </si>
  <si>
    <t>"1.NP, m.č. 119"  30,40</t>
  </si>
  <si>
    <t>129</t>
  </si>
  <si>
    <t>631319011</t>
  </si>
  <si>
    <t>Příplatek k cenám mazanin za úpravu povrchu mazaniny přehlazením, mazanina tl. přes 50 do 80 mm</t>
  </si>
  <si>
    <t>1460284108</t>
  </si>
  <si>
    <t>https://podminky.urs.cz/item/CS_URS_2024_02/631319011</t>
  </si>
  <si>
    <t>130</t>
  </si>
  <si>
    <t>631319232</t>
  </si>
  <si>
    <t>Příplatek k cenám betonových mazanin za vyztužení skleněnými vlákny objemové vyztužení 3 kg/m3</t>
  </si>
  <si>
    <t>573020216</t>
  </si>
  <si>
    <t>https://podminky.urs.cz/item/CS_URS_2024_02/631319232</t>
  </si>
  <si>
    <t xml:space="preserve">PD3 - SKLADBA PODLAHY 1.NP - ZÁZEMÍ (PODLAHA NA TERÉNU), DLAŽBA + PT   </t>
  </si>
  <si>
    <t>"1.NP, m.č. 108, 109, 112, 113 "  (6,60*3+6,70)*0,065</t>
  </si>
  <si>
    <t xml:space="preserve">PD8 - SKLADBA PODLAHY 2.NP - ZÁZEMÍ (PODLAHA NA STROPĚ), DLAŽBA + PT   </t>
  </si>
  <si>
    <t>"2.NP, m.č. 208, 209, 212 "   (6,30+6,30+9,50)*0,063</t>
  </si>
  <si>
    <t>131</t>
  </si>
  <si>
    <t>631342R</t>
  </si>
  <si>
    <t>Cementová litá pěna - pěnobeton objemové hmotnosti 1000 kg/m3</t>
  </si>
  <si>
    <t>1732230963</t>
  </si>
  <si>
    <t>dle TZ a PD,   SKŘ, ASŘ</t>
  </si>
  <si>
    <t>PD10 - SKLADBA PODLAHY 2.NP - TRIBUNA</t>
  </si>
  <si>
    <t>"úroveň +3,300"  34,000*0,100</t>
  </si>
  <si>
    <t>"úroveň +3,300 stupeň"  2*19,430*((0,400+0,100)/2*0,600)</t>
  </si>
  <si>
    <t>"úroveň +2,900 stupeň"  2*19,430*(0,800*0,400/2)</t>
  </si>
  <si>
    <t>"úroveň +2,500 stupeň"  (13,950*(0,800*0,400/2)+5,480*(0,400*0,200/2))*2</t>
  </si>
  <si>
    <t>132</t>
  </si>
  <si>
    <t>631351101</t>
  </si>
  <si>
    <t>Bednění v podlahách rýh a hran zřízení</t>
  </si>
  <si>
    <t>1799075377</t>
  </si>
  <si>
    <t>https://podminky.urs.cz/item/CS_URS_2024_02/631351101</t>
  </si>
  <si>
    <t>"úroveň +3,300"  (5,600+1,000*2)*0,100</t>
  </si>
  <si>
    <t>"úroveň +3,300, +2,900, +2,500 stupeň"  6*19,430*0,400</t>
  </si>
  <si>
    <t>133</t>
  </si>
  <si>
    <t>631351102</t>
  </si>
  <si>
    <t>Bednění v podlahách rýh a hran odstranění</t>
  </si>
  <si>
    <t>480857375</t>
  </si>
  <si>
    <t>https://podminky.urs.cz/item/CS_URS_2024_02/631351102</t>
  </si>
  <si>
    <t>134</t>
  </si>
  <si>
    <t>631362021</t>
  </si>
  <si>
    <t>Výztuž mazanin ze svařovaných sítí z drátů typu KARI</t>
  </si>
  <si>
    <t>-287460433</t>
  </si>
  <si>
    <t>https://podminky.urs.cz/item/CS_URS_2024_02/631362021</t>
  </si>
  <si>
    <t>skladba PD2, kari 6/150/150, váha 3,003 kg/m2</t>
  </si>
  <si>
    <t>PD2_podl*3,003*1,2/1000</t>
  </si>
  <si>
    <t>PD3_podl*3,003*1,2/1000</t>
  </si>
  <si>
    <t>PD4_podl*3,003*1,2/1000</t>
  </si>
  <si>
    <t>PD5_podl*3,003*1,2/1000</t>
  </si>
  <si>
    <t>PD6_podl*3,003*1,2/1000</t>
  </si>
  <si>
    <t>PD7_podl*3,003*1,2/1000</t>
  </si>
  <si>
    <t>135</t>
  </si>
  <si>
    <t>632451022</t>
  </si>
  <si>
    <t>Potěr cementový vyrovnávací z malty (MC-15) v pásu o průměrné (střední) tl. přes 20 do 30 mm</t>
  </si>
  <si>
    <t>-1929083866</t>
  </si>
  <si>
    <t>https://podminky.urs.cz/item/CS_URS_2024_02/632451022</t>
  </si>
  <si>
    <t>"pod parapety oken"  (33,050+28,200)*0,300</t>
  </si>
  <si>
    <t>136</t>
  </si>
  <si>
    <t>632451101</t>
  </si>
  <si>
    <t>Potěr cementový samonivelační ze suchých směsí tloušťky přes 2 do 5 mm</t>
  </si>
  <si>
    <t>1761862721</t>
  </si>
  <si>
    <t>https://podminky.urs.cz/item/CS_URS_2024_02/632451101</t>
  </si>
  <si>
    <t>potěr CT-C25-F5</t>
  </si>
  <si>
    <t>"finální úprava podlahy"  PD7_podl</t>
  </si>
  <si>
    <t>137</t>
  </si>
  <si>
    <t>632451234</t>
  </si>
  <si>
    <t>Potěr cementový samonivelační litý tř. C 25, tl. přes 45 do 50 mm</t>
  </si>
  <si>
    <t>64674991</t>
  </si>
  <si>
    <t>https://podminky.urs.cz/item/CS_URS_2024_02/632451234</t>
  </si>
  <si>
    <t>Rozpad figury: PD8_podl</t>
  </si>
  <si>
    <t>2.NP, m.č. 201-206, 208, 209, 212</t>
  </si>
  <si>
    <t>36,00+79,60+3,70+8,10+3,40+8,00+6,30+6,30+9,50</t>
  </si>
  <si>
    <t>Rozpad figury: PD9_podl</t>
  </si>
  <si>
    <t>"2.NP, m.č. 207, 210, 211, 213, 214"  12,60+11,90+19,10+15,70+34,40</t>
  </si>
  <si>
    <t>138</t>
  </si>
  <si>
    <t>632451292</t>
  </si>
  <si>
    <t>Potěr cementový samonivelační litý Příplatek k cenám za každých dalších i započatých 5 mm tloušťky přes 50 mm tř. C 25</t>
  </si>
  <si>
    <t>1324594970</t>
  </si>
  <si>
    <t>https://podminky.urs.cz/item/CS_URS_2024_02/632451292</t>
  </si>
  <si>
    <t>"tl. 75 mm"  PD2_podl*5</t>
  </si>
  <si>
    <t>"tl. 65 mm"  PD3_podl*3</t>
  </si>
  <si>
    <t>"tl. 86 mm"  PD4_podl*8</t>
  </si>
  <si>
    <t>"tl. 76 mm"  PD5_podl*6</t>
  </si>
  <si>
    <t>"tl. 78 mm"  PD6_podl*6</t>
  </si>
  <si>
    <t>"tl. 87 mm"  PD7_podl*8</t>
  </si>
  <si>
    <t>"tl. 63 mm"  PD8_podl*3</t>
  </si>
  <si>
    <t>"tl. 73 mm"  PD9_podl*5</t>
  </si>
  <si>
    <t>139</t>
  </si>
  <si>
    <t>632481213</t>
  </si>
  <si>
    <t>Separační vrstva k oddělení podlahových vrstev z polyetylénové fólie</t>
  </si>
  <si>
    <t>-130097915</t>
  </si>
  <si>
    <t>https://podminky.urs.cz/item/CS_URS_2024_02/632481213</t>
  </si>
  <si>
    <t>140</t>
  </si>
  <si>
    <t>633811111</t>
  </si>
  <si>
    <t>Povrchová úprava betonových podlah broušení nerovností do 2 mm (stržení šlemu)</t>
  </si>
  <si>
    <t>843278350</t>
  </si>
  <si>
    <t>https://podminky.urs.cz/item/CS_URS_2024_02/633811111</t>
  </si>
  <si>
    <t>141</t>
  </si>
  <si>
    <t>634112126</t>
  </si>
  <si>
    <t>Obvodová dilatace mezi stěnou a mazaninou nebo potěrem podlahovým páskem z pěnového PE s fólií tl. do 10 mm, výšky 100 mm</t>
  </si>
  <si>
    <t>826325014</t>
  </si>
  <si>
    <t>https://podminky.urs.cz/item/CS_URS_2024_02/634112126</t>
  </si>
  <si>
    <t xml:space="preserve">PD4 - SKLADBA PODLAHY 1.NP - ZÁZEMÍ (PODLAHA NA TERÉNU), LINOELUM   </t>
  </si>
  <si>
    <t>"1.NP, m.č. 102, 117, 118, 121-126"   15,5+11,8+11,6+21,5+17,5+21,8+17,4+9,4+15,8</t>
  </si>
  <si>
    <t xml:space="preserve">PD7 - SKLADBA PODLAHY 1.NP - ZÁZEMÍ (PODLAHA NA TERÉNU), STĚRKA   </t>
  </si>
  <si>
    <t>"1.NP, m.č. 119"  24,1</t>
  </si>
  <si>
    <t>142</t>
  </si>
  <si>
    <t>634112123</t>
  </si>
  <si>
    <t>Obvodová dilatace mezi stěnou a mazaninou nebo potěrem podlahovým páskem z pěnového PE s fólií tl. do 10 mm, výšky 80 mm</t>
  </si>
  <si>
    <t>-1460747983</t>
  </si>
  <si>
    <t>https://podminky.urs.cz/item/CS_URS_2024_02/634112123</t>
  </si>
  <si>
    <t xml:space="preserve">PD2 - SKLADBA PODLAHY 1.NP - ZÁZEMÍ (PODLAHA NA TERÉNU), DLAŽBA   </t>
  </si>
  <si>
    <t>"1.NP, m.č. 120"  13,7*2</t>
  </si>
  <si>
    <t>"1.NP, m.č. 103-106, 108, 109, 112, 113, 115, 116  "  (24,9+76,0+9,5+9,6+10,5+10,5+10,4+10,5+11,5+14,4)*2</t>
  </si>
  <si>
    <t xml:space="preserve">PD5 - SKLADBA PODLAHY 1.NP - ZÁZEMÍ (PODLAHA NA TERÉNU), LINOLEUM + PT   </t>
  </si>
  <si>
    <t>"1.NP, m.č. 107, 110, 111, 114"  (15,7+15,3+15,3+15,3)*2</t>
  </si>
  <si>
    <t xml:space="preserve">PD6 - SKLADBA PODLAHY 1.NP - ZÁZEMÍ (PODLAHA NA TERÉNU), ČISTÍCÍ KOBEREC   </t>
  </si>
  <si>
    <t>"1.NP, m.č. 101, 123, 127"  (11,1+21,8+12,8)*2</t>
  </si>
  <si>
    <t>"2.NP, m.č. 201-206, 208, 209, 212"   20,7+82,0+7,7+12,6+7,9+12,5+10,2+10,2+17,2</t>
  </si>
  <si>
    <t xml:space="preserve">PD9 - SKLADBA PODLAHY 2.NP - ZÁZEMÍ (PODLAHA NA STROPĚ), LINOLEUM + PT   </t>
  </si>
  <si>
    <t>"2.NP, m.č. 207, 210, 211, 213, 214"  14,5+14,5+18,2+16,10+24,2</t>
  </si>
  <si>
    <t>143</t>
  </si>
  <si>
    <t>634911113</t>
  </si>
  <si>
    <t>Řezání dilatačních nebo smršťovacích spár v čerstvé betonové mazanině nebo potěru šířky do 5 mm, hloubky přes 20 do 50 mm</t>
  </si>
  <si>
    <t>80328735</t>
  </si>
  <si>
    <t>https://podminky.urs.cz/item/CS_URS_2024_02/634911113</t>
  </si>
  <si>
    <t>smršťovací trhliny v základové desce</t>
  </si>
  <si>
    <t>"osa B, C, D, E, F"  45,500*4+51,700</t>
  </si>
  <si>
    <t>"osa 3, 5, 7, 9, 11, 13, 15, 17, 19"  30,200+36,300*8</t>
  </si>
  <si>
    <t>144</t>
  </si>
  <si>
    <t>63-PD1-R1</t>
  </si>
  <si>
    <t>Roznášecí deska sportovní podlahy z betonových bloků (dlažby)</t>
  </si>
  <si>
    <t>-825195631</t>
  </si>
  <si>
    <t xml:space="preserve">PD1 - SKLADBA SYSTÉMOVÉ SPORTOVNÍ PODLAHY </t>
  </si>
  <si>
    <t>ROZNÁŠECÍ DESKA - BETONOVÁ DESKA 200x200x80 (4ks/m2/) V OSOVÉM ROZPONU 550x500mm, tl. 80 mm</t>
  </si>
  <si>
    <t>"1.NP, m.č. 130 tělocvična"  (1103,000*0,200*0,200*4)*1,05</t>
  </si>
  <si>
    <t>145</t>
  </si>
  <si>
    <t>59245030</t>
  </si>
  <si>
    <t>dlažba skladebná betonová 200x200mm tl 80mm přírodní</t>
  </si>
  <si>
    <t>-1915008717</t>
  </si>
  <si>
    <t>185,304*1,02 'Přepočtené koeficientem množství</t>
  </si>
  <si>
    <t>146</t>
  </si>
  <si>
    <t>642942111</t>
  </si>
  <si>
    <t>Osazování zárubní nebo rámů kovových dveřních lisovaných nebo z úhelníků bez dveřních křídel na cementovou maltu, plochy otvoru do 2,5 m2</t>
  </si>
  <si>
    <t>-705344628</t>
  </si>
  <si>
    <t>https://podminky.urs.cz/item/CS_URS_2024_02/642942111</t>
  </si>
  <si>
    <t>dle TZ a PD,  D.1.1  ASŘ, 402 - Výpis dveří</t>
  </si>
  <si>
    <t>"D/14  800/100"  1</t>
  </si>
  <si>
    <t>"D/15, 16, 17  800/100"  3</t>
  </si>
  <si>
    <t>"D/20  800/140"  1</t>
  </si>
  <si>
    <t>"D/21  800/140"  1</t>
  </si>
  <si>
    <t>"D/24  800/140"  5</t>
  </si>
  <si>
    <t>"D/36-46  800/140"  11</t>
  </si>
  <si>
    <t>"D/09  900/100"  1</t>
  </si>
  <si>
    <t>"D/10  900/100"  1</t>
  </si>
  <si>
    <t>"D/12  900/100"  1</t>
  </si>
  <si>
    <t>"D/13  900/100"  1</t>
  </si>
  <si>
    <t>"D/19  900/140"  1</t>
  </si>
  <si>
    <t>"D/27  900/140"  1</t>
  </si>
  <si>
    <t>"D/31  900/140"  1</t>
  </si>
  <si>
    <t>147</t>
  </si>
  <si>
    <t>55331482</t>
  </si>
  <si>
    <t>zárubeň jednokřídlá ocelová pro zdění tl stěny 75-100mm rozměru 800/1970, 2100mm</t>
  </si>
  <si>
    <t>-1079876530</t>
  </si>
  <si>
    <t>148</t>
  </si>
  <si>
    <t>55331487</t>
  </si>
  <si>
    <t>zárubeň jednokřídlá ocelová pro zdění tl stěny 110-150mm rozměru 800/1970, 2100mm</t>
  </si>
  <si>
    <t>129603911</t>
  </si>
  <si>
    <t>149</t>
  </si>
  <si>
    <t>55331483</t>
  </si>
  <si>
    <t>zárubeň jednokřídlá ocelová pro zdění tl stěny 75-100mm rozměru 900/1970, 2100mm</t>
  </si>
  <si>
    <t>816980567</t>
  </si>
  <si>
    <t>150</t>
  </si>
  <si>
    <t>55331488</t>
  </si>
  <si>
    <t>zárubeň jednokřídlá ocelová pro zdění tl stěny 110-150mm rozměru 900/1970, 2100mm</t>
  </si>
  <si>
    <t>857695318</t>
  </si>
  <si>
    <t>151</t>
  </si>
  <si>
    <t>642945111</t>
  </si>
  <si>
    <t>Osazování ocelových zárubní protipožárních nebo protiplynových dveří do vynechaného otvoru, s obetonováním, dveří jednokřídlových do 2,5 m2</t>
  </si>
  <si>
    <t>313811400</t>
  </si>
  <si>
    <t>https://podminky.urs.cz/item/CS_URS_2024_02/642945111</t>
  </si>
  <si>
    <t>"D/18  800/100  EW15 DP3-C"  1</t>
  </si>
  <si>
    <t>"D/23  800/140  EW15 DP3-C"  1</t>
  </si>
  <si>
    <t>"D/25  800/140  EW15 DP3-C"  1</t>
  </si>
  <si>
    <t>"D/26  800/140  EW15 DP3-C"  1</t>
  </si>
  <si>
    <t>"D/11  900/140  EI15 DP3-C-S"  1</t>
  </si>
  <si>
    <t>"D/28  900/140  EW15 DP3-C"  1</t>
  </si>
  <si>
    <t>"D/29  900/140  EI15 DP3-C-S"  1</t>
  </si>
  <si>
    <t>"D/52  900/100  EW15 DP3-C"  1</t>
  </si>
  <si>
    <t>152</t>
  </si>
  <si>
    <t>55331557</t>
  </si>
  <si>
    <t>zárubeň jednokřídlá ocelová pro zdění s protipožární úpravou tl stěny 75-100mm rozměru 800/1970, 2100mm</t>
  </si>
  <si>
    <t>757631394</t>
  </si>
  <si>
    <t>153</t>
  </si>
  <si>
    <t>55331562</t>
  </si>
  <si>
    <t>zárubeň jednokřídlá ocelová pro zdění s protipožární úpravou tl stěny 110-150mm rozměru 800/1970, 2100mm</t>
  </si>
  <si>
    <t>1290616558</t>
  </si>
  <si>
    <t>154</t>
  </si>
  <si>
    <t>55331558</t>
  </si>
  <si>
    <t>zárubeň jednokřídlá ocelová pro zdění s protipožární úpravou tl stěny 75-100mm rozměru 900/1970, 2100mm</t>
  </si>
  <si>
    <t>462090729</t>
  </si>
  <si>
    <t>155</t>
  </si>
  <si>
    <t>55331563</t>
  </si>
  <si>
    <t>zárubeň jednokřídlá ocelová pro zdění s protipožární úpravou tl stěny 110-150mm rozměru 900/1970, 2100mm</t>
  </si>
  <si>
    <t>-666428483</t>
  </si>
  <si>
    <t>156</t>
  </si>
  <si>
    <t>642945112</t>
  </si>
  <si>
    <t>Osazování ocelových zárubní protipožárních nebo protiplynových dveří do vynechaného otvoru, s obetonováním, dveří dvoukřídlových přes 2,5 do 6,5 m2</t>
  </si>
  <si>
    <t>-63946296</t>
  </si>
  <si>
    <t>https://podminky.urs.cz/item/CS_URS_2024_02/642945112</t>
  </si>
  <si>
    <t>"D/22  1800/140  EW15 DP3-C_koord"  1</t>
  </si>
  <si>
    <t>"D/30  1800/100  EW15 DP3-C_koord"  1</t>
  </si>
  <si>
    <t>"D/32  1450/100  EW15 DP3-C_koord"  1</t>
  </si>
  <si>
    <t>157</t>
  </si>
  <si>
    <t>64-D/22</t>
  </si>
  <si>
    <t>zárubeň dvoukřídlá ocelová pro zdění s protipožární úpravou tl stěny 140mm rozměru 1800/2100mm</t>
  </si>
  <si>
    <t>671476035</t>
  </si>
  <si>
    <t>158</t>
  </si>
  <si>
    <t>64-D/30</t>
  </si>
  <si>
    <t>zárubeň dvoukřídlá ocelová pro zdění s protipožární úpravou tl stěny 100mm rozměru 1800/2100mm</t>
  </si>
  <si>
    <t>-542460102</t>
  </si>
  <si>
    <t>159</t>
  </si>
  <si>
    <t>55331759</t>
  </si>
  <si>
    <t>zárubeň dvoukřídlá ocelová pro zdění s protipožární úpravou tl stěny 75-100mm rozměru 1450/1970, 2100mm</t>
  </si>
  <si>
    <t>-235761143</t>
  </si>
  <si>
    <t>160</t>
  </si>
  <si>
    <t>941311112</t>
  </si>
  <si>
    <t>Lešení řadové modulové lehké pracovní s podlahami s provozním zatížením tř. 3 do 200 kg/m2 šířky tř. SW06 od 0,6 do 0,9 m výšky přes 10 do 25 m montáž</t>
  </si>
  <si>
    <t>-177649756</t>
  </si>
  <si>
    <t>https://podminky.urs.cz/item/CS_URS_2024_02/941311112</t>
  </si>
  <si>
    <t>(57,000+39,000)*2*11,000</t>
  </si>
  <si>
    <t>161</t>
  </si>
  <si>
    <t>941311212</t>
  </si>
  <si>
    <t>Lešení řadové modulové lehké pracovní s podlahami s provozním zatížením tř. 3 do 200 kg/m2 šířky tř. SW06 od 0,6 do 0,9 m výšky přes 10 do 25 m příplatek k ceně za každý den použití</t>
  </si>
  <si>
    <t>-1856257665</t>
  </si>
  <si>
    <t>https://podminky.urs.cz/item/CS_URS_2024_02/941311212</t>
  </si>
  <si>
    <t>2112*300 'Přepočtené koeficientem množství</t>
  </si>
  <si>
    <t>162</t>
  </si>
  <si>
    <t>941311332</t>
  </si>
  <si>
    <t>Odborná prohlídka lešení řadového modulového lehkého pracovního s podlahami s provozním zatížením tř. 3 do 200 kg/m2 šířky tř. SW06 přes 0,6 do 0,9 m výšky do 25 m, celkové plochy přes 2 000 do 4 000 m2 zakrytého sítěmi</t>
  </si>
  <si>
    <t>1293975971</t>
  </si>
  <si>
    <t>https://podminky.urs.cz/item/CS_URS_2024_02/941311332</t>
  </si>
  <si>
    <t>163</t>
  </si>
  <si>
    <t>941311812</t>
  </si>
  <si>
    <t>Lešení řadové modulové lehké pracovní s podlahami s provozním zatížením tř. 3 do 200 kg/m2 šířky tř. SW06 od 0,6 do 0,9 m výšky přes 10 do 25 m demontáž</t>
  </si>
  <si>
    <t>1634280882</t>
  </si>
  <si>
    <t>https://podminky.urs.cz/item/CS_URS_2024_02/941311812</t>
  </si>
  <si>
    <t>164</t>
  </si>
  <si>
    <t>944511111</t>
  </si>
  <si>
    <t>Síť ochranná zavěšená na konstrukci lešení z textilie z umělých vláken montáž</t>
  </si>
  <si>
    <t>1247923611</t>
  </si>
  <si>
    <t>https://podminky.urs.cz/item/CS_URS_2024_02/944511111</t>
  </si>
  <si>
    <t>165</t>
  </si>
  <si>
    <t>944511211</t>
  </si>
  <si>
    <t>Síť ochranná zavěšená na konstrukci lešení z textilie z umělých vláken příplatek k ceně za každý den použití</t>
  </si>
  <si>
    <t>378339725</t>
  </si>
  <si>
    <t>https://podminky.urs.cz/item/CS_URS_2024_02/944511211</t>
  </si>
  <si>
    <t>166</t>
  </si>
  <si>
    <t>944511811</t>
  </si>
  <si>
    <t>Síť ochranná zavěšená na konstrukci lešení z textilie z umělých vláken demontáž</t>
  </si>
  <si>
    <t>-1074502327</t>
  </si>
  <si>
    <t>https://podminky.urs.cz/item/CS_URS_2024_02/944511811</t>
  </si>
  <si>
    <t>167</t>
  </si>
  <si>
    <t>946112116</t>
  </si>
  <si>
    <t>Věže pojízdné trubkové nebo dílcové s maximálním zatížením podlahy do 200 kg/m2 šířky přes 0,9 do 1,6 m, délky do 3,2 m výšky přes 5,5 m do 6,6 m montáž</t>
  </si>
  <si>
    <t>-1779377994</t>
  </si>
  <si>
    <t>https://podminky.urs.cz/item/CS_URS_2024_02/946112116</t>
  </si>
  <si>
    <t>168</t>
  </si>
  <si>
    <t>946112216</t>
  </si>
  <si>
    <t>Věže pojízdné trubkové nebo dílcové s maximálním zatížením podlahy do 200 kg/m2 šířky přes 0,9 do 1,6 m, délky do 3,2 m výšky přes 5,5 m do 6,6 m příplatek k ceně za každý den použití</t>
  </si>
  <si>
    <t>1855403160</t>
  </si>
  <si>
    <t>https://podminky.urs.cz/item/CS_URS_2024_02/946112216</t>
  </si>
  <si>
    <t>4*210 'Přepočtené koeficientem množství</t>
  </si>
  <si>
    <t>169</t>
  </si>
  <si>
    <t>946112816</t>
  </si>
  <si>
    <t>Věže pojízdné trubkové nebo dílcové s maximálním zatížením podlahy do 200 kg/m2 šířky přes 0,9 do 1,6 m, délky do 3,2 m výšky přes 5,5 m do 6,6 m demontáž</t>
  </si>
  <si>
    <t>-1008616267</t>
  </si>
  <si>
    <t>https://podminky.urs.cz/item/CS_URS_2024_02/946112816</t>
  </si>
  <si>
    <t>170</t>
  </si>
  <si>
    <t>949101111</t>
  </si>
  <si>
    <t>Lešení pomocné pracovní pro objekty pozemních staveb pro zatížení do 150 kg/m2, o výšce lešeňové podlahy do 1,9 m</t>
  </si>
  <si>
    <t>-1170611800</t>
  </si>
  <si>
    <t>https://podminky.urs.cz/item/CS_URS_2024_02/949101111</t>
  </si>
  <si>
    <t>"1.NP+2.NP"  1511,6+391,0</t>
  </si>
  <si>
    <t>"podél tribuny"  44,000*1,000</t>
  </si>
  <si>
    <t>"tělocvična m.č. 130 - viz pojízdné věže"  -1103,000</t>
  </si>
  <si>
    <t>171</t>
  </si>
  <si>
    <t>952901111</t>
  </si>
  <si>
    <t>Vyčištění budov nebo objektů před předáním do užívání budov bytové nebo občanské výstavby, světlé výšky podlaží do 4 m</t>
  </si>
  <si>
    <t>1277607580</t>
  </si>
  <si>
    <t>https://podminky.urs.cz/item/CS_URS_2024_02/952901111</t>
  </si>
  <si>
    <t>"tělocvična m.č. 130"  -1103,000</t>
  </si>
  <si>
    <t>172</t>
  </si>
  <si>
    <t>952901114</t>
  </si>
  <si>
    <t>Vyčištění budov nebo objektů před předáním do užívání budov bytové nebo občanské výstavby, světlé výšky podlaží přes 4 m</t>
  </si>
  <si>
    <t>912969966</t>
  </si>
  <si>
    <t>https://podminky.urs.cz/item/CS_URS_2024_02/952901114</t>
  </si>
  <si>
    <t>"tělocvična m.č. 130"  1103,000</t>
  </si>
  <si>
    <t>173</t>
  </si>
  <si>
    <t>953943211</t>
  </si>
  <si>
    <t>Osazování drobných kovových předmětů kotvených do stěny hasicího přístroje</t>
  </si>
  <si>
    <t>-1697056203</t>
  </si>
  <si>
    <t>https://podminky.urs.cz/item/CS_URS_2024_02/953943211</t>
  </si>
  <si>
    <t>dle TZ a PD, v.č. D.1.1 ASŘ 407 Výpis ostatních výrobků</t>
  </si>
  <si>
    <t>"OS/05a"  14</t>
  </si>
  <si>
    <t>"OS/05b"  2</t>
  </si>
  <si>
    <t>174</t>
  </si>
  <si>
    <t>9-OS/05a</t>
  </si>
  <si>
    <t>přístroj hasicí přenosný práškový, 21A, 6 kg</t>
  </si>
  <si>
    <t>-1837449885</t>
  </si>
  <si>
    <t>175</t>
  </si>
  <si>
    <t>9-OS/05b</t>
  </si>
  <si>
    <t>přístroj hasicí přenosný sněhový, 55B, 5 kg</t>
  </si>
  <si>
    <t>1870945096</t>
  </si>
  <si>
    <t>176</t>
  </si>
  <si>
    <t>971033231</t>
  </si>
  <si>
    <t>Vybourání otvorů ve zdivu základovém nebo nadzákladovém z cihel, tvárnic, příčkovek z cihel pálených na maltu vápennou nebo vápenocementovou plochy do 0,0225 m2, tl. do 150 mm</t>
  </si>
  <si>
    <t>-1057870837</t>
  </si>
  <si>
    <t>https://podminky.urs.cz/item/CS_URS_2024_02/971033231</t>
  </si>
  <si>
    <t>"105/106  ZTI 160*150 mm"  1</t>
  </si>
  <si>
    <t>177</t>
  </si>
  <si>
    <t>971033241</t>
  </si>
  <si>
    <t>Vybourání otvorů ve zdivu základovém nebo nadzákladovém z cihel, tvárnic, příčkovek z cihel pálených na maltu vápennou nebo vápenocementovou plochy do 0,0225 m2, tl. do 300 mm</t>
  </si>
  <si>
    <t>-1617856893</t>
  </si>
  <si>
    <t>https://podminky.urs.cz/item/CS_URS_2024_02/971033241</t>
  </si>
  <si>
    <t>"103/105  EL 150x100 mm"  1</t>
  </si>
  <si>
    <t xml:space="preserve">"104/115  ZTI 125x125 mm"  1  </t>
  </si>
  <si>
    <t>178</t>
  </si>
  <si>
    <t>971033331</t>
  </si>
  <si>
    <t>Vybourání otvorů ve zdivu základovém nebo nadzákladovém z cihel, tvárnic, příčkovek z cihel pálených na maltu vápennou nebo vápenocementovou plochy do 0,09 m2, tl. do 150 mm</t>
  </si>
  <si>
    <t>-1638569893</t>
  </si>
  <si>
    <t>https://podminky.urs.cz/item/CS_URS_2024_02/971033331</t>
  </si>
  <si>
    <t>"111/110 VZT  320x220 mm"  1</t>
  </si>
  <si>
    <t>"111/110, 112 EL  350x100 mm"  2</t>
  </si>
  <si>
    <t>"104, 112/114 EL  350x100 mm"  2</t>
  </si>
  <si>
    <t>"118, 104/116 EL  350x100 mm"  3</t>
  </si>
  <si>
    <t xml:space="preserve">"116/115  ZTI 210x150 mm"  1  </t>
  </si>
  <si>
    <t>"112/113 Zti  220x150 mm"  1</t>
  </si>
  <si>
    <t>"107, 110/108 EL  350x100 mm"  2</t>
  </si>
  <si>
    <t>"108/109 ZTI  220x150 mm"  1</t>
  </si>
  <si>
    <t>"105/127 EL  350x150 mm"  1</t>
  </si>
  <si>
    <t>"107/105 EL  350x100 mm"  1</t>
  </si>
  <si>
    <t>"212  ZTI  200x150 mm" 1</t>
  </si>
  <si>
    <t>"202/212 VZT  200x165 mm"  1</t>
  </si>
  <si>
    <t>"212  ZTI a VZT  280x150 mm"  1</t>
  </si>
  <si>
    <t>"211, 213/212 VZT  280x180 mm"  2</t>
  </si>
  <si>
    <t>"210/211  VZT  480x180 mm"  1</t>
  </si>
  <si>
    <t>"202/210  VZT  440x165 mm"  1</t>
  </si>
  <si>
    <t>"202/208 VZT  330x205 mm"  1</t>
  </si>
  <si>
    <t>"207, 210/208  VZT  305x180 mm"  2</t>
  </si>
  <si>
    <t>"208/šachta  VZT 440x165 mm"  1</t>
  </si>
  <si>
    <t>"208/209  VZT 440x165 mm"  1</t>
  </si>
  <si>
    <t>"208/209  ZTI 210x150 mm"  1</t>
  </si>
  <si>
    <t>179</t>
  </si>
  <si>
    <t>971033341</t>
  </si>
  <si>
    <t>Vybourání otvorů ve zdivu základovém nebo nadzákladovém z cihel, tvárnic, příčkovek z cihel pálených na maltu vápennou nebo vápenocementovou plochy do 0,09 m2, tl. do 300 mm</t>
  </si>
  <si>
    <t>23761790</t>
  </si>
  <si>
    <t>https://podminky.urs.cz/item/CS_URS_2024_02/971033341</t>
  </si>
  <si>
    <t xml:space="preserve">"104/115  ZTI 210x150 mm"  1  </t>
  </si>
  <si>
    <t>"104/113 Zti  220x150 mm"  1</t>
  </si>
  <si>
    <t>"104/109 ZTI  220x150 mm"  1</t>
  </si>
  <si>
    <t>"104/107 ZTI  160x230 mm"  1</t>
  </si>
  <si>
    <t>"104/107 ZTI  270x150 mm"  1</t>
  </si>
  <si>
    <t>"104/106 ZTI  260x150 mm"  1</t>
  </si>
  <si>
    <t>180</t>
  </si>
  <si>
    <t>971033431</t>
  </si>
  <si>
    <t>Vybourání otvorů ve zdivu základovém nebo nadzákladovém z cihel, tvárnic, příčkovek z cihel pálených na maltu vápennou nebo vápenocementovou plochy do 0,25 m2, tl. do 150 mm</t>
  </si>
  <si>
    <t>348032593</t>
  </si>
  <si>
    <t>https://podminky.urs.cz/item/CS_URS_2024_02/971033431</t>
  </si>
  <si>
    <t>"111, 114/113 VZT  305x305 mm"  2</t>
  </si>
  <si>
    <t>"111/110 VZT  435x305 mm"  1</t>
  </si>
  <si>
    <t>"104/119  ZTI  300x150 mm"  1</t>
  </si>
  <si>
    <t>"111/110 VZT  305x305 mm"  1</t>
  </si>
  <si>
    <t>"208/šachta  VZT 440x205 mm"  1</t>
  </si>
  <si>
    <t>181</t>
  </si>
  <si>
    <t>971033441</t>
  </si>
  <si>
    <t>Vybourání otvorů ve zdivu základovém nebo nadzákladovém z cihel, tvárnic, příčkovek z cihel pálených na maltu vápennou nebo vápenocementovou plochy do 0,25 m2, tl. do 300 mm</t>
  </si>
  <si>
    <t>-953486971</t>
  </si>
  <si>
    <t>https://podminky.urs.cz/item/CS_URS_2024_02/971033441</t>
  </si>
  <si>
    <t>"121/123  VZT  410x340 mm"  1</t>
  </si>
  <si>
    <t>"126/127  VZT  410x340 mm"  1</t>
  </si>
  <si>
    <t>"104/110  ZTI  300x150 mm"  1</t>
  </si>
  <si>
    <t>182</t>
  </si>
  <si>
    <t>973031151</t>
  </si>
  <si>
    <t>Vysekání výklenků nebo kapes ve zdivu z cihel na maltu vápennou nebo vápenocementovou výklenků, pohledové plochy přes 0,25 m2</t>
  </si>
  <si>
    <t>-1610274657</t>
  </si>
  <si>
    <t>https://podminky.urs.cz/item/CS_URS_2024_02/973031151</t>
  </si>
  <si>
    <t>"m.č. 123 nika pro zásuvky"  0,500*0,500*0,100</t>
  </si>
  <si>
    <t>"m.č. 123 nika pro vypínače"  0,500*0,560*0,100</t>
  </si>
  <si>
    <t>"m.č. 123 nika pro hydrant"  0,710*0,710*0,125</t>
  </si>
  <si>
    <t>"m.č. 130, nika pro El. rozvaděč RF"  0,714*1,072*0,150</t>
  </si>
  <si>
    <t>183</t>
  </si>
  <si>
    <t>974032142</t>
  </si>
  <si>
    <t>Vysekání rýh ve stěnách nebo příčkách z dutých cihel, tvárnic, desek z dutých cihel nebo tvárnic do hl. 70 mm a šířky do 70 mm</t>
  </si>
  <si>
    <t>512</t>
  </si>
  <si>
    <t>19719016</t>
  </si>
  <si>
    <t>https://podminky.urs.cz/item/CS_URS_2024_02/974032142</t>
  </si>
  <si>
    <t>"pro profese ZTI, UT, VYT, apod.."  100,000</t>
  </si>
  <si>
    <t>184</t>
  </si>
  <si>
    <t>974032164</t>
  </si>
  <si>
    <t>Vysekání rýh ve stěnách nebo příčkách z dutých cihel, tvárnic, desek z dutých cihel nebo tvárnic do hl. 150 mm a šířky do 150 mm</t>
  </si>
  <si>
    <t>-2057621450</t>
  </si>
  <si>
    <t>https://podminky.urs.cz/item/CS_URS_2024_02/974032164</t>
  </si>
  <si>
    <t>"pro profese ZTI, UT, VYT, apod.."  60,000</t>
  </si>
  <si>
    <t>185</t>
  </si>
  <si>
    <t>974032165</t>
  </si>
  <si>
    <t>Vysekání rýh ve stěnách nebo příčkách z dutých cihel, tvárnic, desek z dutých cihel nebo tvárnic do hl. 150 mm a šířky do 200 mm</t>
  </si>
  <si>
    <t>1957203891</t>
  </si>
  <si>
    <t>https://podminky.urs.cz/item/CS_URS_2024_02/974032165</t>
  </si>
  <si>
    <t>3,500</t>
  </si>
  <si>
    <t>8,500</t>
  </si>
  <si>
    <t>186</t>
  </si>
  <si>
    <t>974032169</t>
  </si>
  <si>
    <t>Vysekání rýh ve stěnách nebo příčkách z dutých cihel, tvárnic, desek z dutých cihel nebo tvárnic do hl. 150 mm a šířky Příplatek k ceně -2167 za každých dalších 100 mm šířky rýhy hl. do 150 mm</t>
  </si>
  <si>
    <t>2015521769</t>
  </si>
  <si>
    <t>https://podminky.urs.cz/item/CS_URS_2024_02/974032169</t>
  </si>
  <si>
    <t>187</t>
  </si>
  <si>
    <t>977151122</t>
  </si>
  <si>
    <t>Jádrové vrty diamantovými korunkami do stavebních materiálů (železobetonu, betonu, cihel, obkladů, dlažeb, kamene) průměru přes 120 do 130 mm</t>
  </si>
  <si>
    <t>-504669839</t>
  </si>
  <si>
    <t>https://podminky.urs.cz/item/CS_URS_2024_02/977151122</t>
  </si>
  <si>
    <t>"213/202  VZT  pr. 120 mm"  0,150*2</t>
  </si>
  <si>
    <t>"211/202  VZT  pr. 120 mm"  0,150*2</t>
  </si>
  <si>
    <t>"212  VZT  pr. 120 mm"  0,150*1</t>
  </si>
  <si>
    <t>"204/203  VZT  pr. 120 mm"  0,150*1</t>
  </si>
  <si>
    <t>188</t>
  </si>
  <si>
    <t>977151123</t>
  </si>
  <si>
    <t>Jádrové vrty diamantovými korunkami do stavebních materiálů (železobetonu, betonu, cihel, obkladů, dlažeb, kamene) průměru přes 130 do 150 mm</t>
  </si>
  <si>
    <t>1933655701</t>
  </si>
  <si>
    <t>https://podminky.urs.cz/item/CS_URS_2024_02/977151123</t>
  </si>
  <si>
    <t>"120, 121/ext  VZT  pr. 140 mm"  0,550*2</t>
  </si>
  <si>
    <t>"105, 106, 108/107  VZT  pr. 140 mm"  0,150*3</t>
  </si>
  <si>
    <t>"108/126  VZT  pr. 140 mm"  0,380</t>
  </si>
  <si>
    <t>"204, 206/205  VZT  pr. 140 mm"  0,150*3</t>
  </si>
  <si>
    <t>189</t>
  </si>
  <si>
    <t>977151124</t>
  </si>
  <si>
    <t>Jádrové vrty diamantovými korunkami do stavebních materiálů (železobetonu, betonu, cihel, obkladů, dlažeb, kamene) průměru přes 150 do 180 mm</t>
  </si>
  <si>
    <t>926506236</t>
  </si>
  <si>
    <t>https://podminky.urs.cz/item/CS_URS_2024_02/977151124</t>
  </si>
  <si>
    <t>"115/116 VZT  pr. 180 mm"  0,150</t>
  </si>
  <si>
    <t>190</t>
  </si>
  <si>
    <t>977151126</t>
  </si>
  <si>
    <t>Jádrové vrty diamantovými korunkami do stavebních materiálů (železobetonu, betonu, cihel, obkladů, dlažeb, kamene) průměru přes 200 do 225 mm</t>
  </si>
  <si>
    <t>-137926245</t>
  </si>
  <si>
    <t>https://podminky.urs.cz/item/CS_URS_2024_02/977151126</t>
  </si>
  <si>
    <t>"108, 109/110  VZT  pr. 220 mm"  0,150*2</t>
  </si>
  <si>
    <t>191</t>
  </si>
  <si>
    <t>977151127</t>
  </si>
  <si>
    <t>Jádrové vrty diamantovými korunkami do stavebních materiálů (železobetonu, betonu, cihel, obkladů, dlažeb, kamene) průměru přes 225 do 250 mm</t>
  </si>
  <si>
    <t>-609189937</t>
  </si>
  <si>
    <t>https://podminky.urs.cz/item/CS_URS_2024_02/977151127</t>
  </si>
  <si>
    <t>"112/111, 114  VZT  pr. 240 mm"  0,150*2</t>
  </si>
  <si>
    <t>192</t>
  </si>
  <si>
    <t>977151128</t>
  </si>
  <si>
    <t>Jádrové vrty diamantovými korunkami do stavebních materiálů (železobetonu, betonu, cihel, obkladů, dlažeb, kamene) průměru přes 250 do 300 mm</t>
  </si>
  <si>
    <t>-1757097444</t>
  </si>
  <si>
    <t>https://podminky.urs.cz/item/CS_URS_2024_02/977151128</t>
  </si>
  <si>
    <t>"112, 113/111 VZT  pr. 265 mm"  0,150*2</t>
  </si>
  <si>
    <t>"109/110  VZT  pr. 280 mm"  0,150</t>
  </si>
  <si>
    <t>"109/107  VZT  pr. 280 mm"  0,150</t>
  </si>
  <si>
    <t>193</t>
  </si>
  <si>
    <t>993111111</t>
  </si>
  <si>
    <t>Dovoz a odvoz lešení včetně naložení a složení řadového, na vzdálenost do 10 km</t>
  </si>
  <si>
    <t>-372666146</t>
  </si>
  <si>
    <t>https://podminky.urs.cz/item/CS_URS_2024_02/993111111</t>
  </si>
  <si>
    <t>194</t>
  </si>
  <si>
    <t>993111119</t>
  </si>
  <si>
    <t>Dovoz a odvoz lešení včetně naložení a složení řadového, na vzdálenost Příplatek k ceně za každých dalších i započatých 10 km přes 10 km</t>
  </si>
  <si>
    <t>237019772</t>
  </si>
  <si>
    <t>https://podminky.urs.cz/item/CS_URS_2024_02/993111119</t>
  </si>
  <si>
    <t>2112*2 'Přepočtené koeficientem množství</t>
  </si>
  <si>
    <t>195</t>
  </si>
  <si>
    <t>993121111</t>
  </si>
  <si>
    <t>Dovoz a odvoz lešení včetně naložení a složení prostorového lehkého, na vzdálenost do 10 km</t>
  </si>
  <si>
    <t>1290248707</t>
  </si>
  <si>
    <t>https://podminky.urs.cz/item/CS_URS_2024_02/993121111</t>
  </si>
  <si>
    <t>"pojízdné věže"  1,600*3,200*6,600*4</t>
  </si>
  <si>
    <t>196</t>
  </si>
  <si>
    <t>993121119</t>
  </si>
  <si>
    <t>Dovoz a odvoz lešení včetně naložení a složení prostorového lehkého, na vzdálenost Příplatek k ceně za každých dalších i započatých 10 km přes 10 km</t>
  </si>
  <si>
    <t>-1507113602</t>
  </si>
  <si>
    <t>https://podminky.urs.cz/item/CS_URS_2024_02/993121119</t>
  </si>
  <si>
    <t>135,168*2 'Přepočtené koeficientem množství</t>
  </si>
  <si>
    <t>197</t>
  </si>
  <si>
    <t>99-001R</t>
  </si>
  <si>
    <t>D+M piktogramů a informačních tabulek</t>
  </si>
  <si>
    <t>-554390768</t>
  </si>
  <si>
    <t>dle TZ a PD, v.č. D.1.1 ASŘ , INT</t>
  </si>
  <si>
    <t>-dodávka a montáž informačních polepů dveří výšky 1000 mm a 50 mm - podrobně viz projekt interiéru</t>
  </si>
  <si>
    <t>-dodávka a montáž piktogramů, informačních, výstražných, únikových a dalších tabulek v objektu</t>
  </si>
  <si>
    <t>198</t>
  </si>
  <si>
    <t>99-002R</t>
  </si>
  <si>
    <t>D+M požárních ucpávek</t>
  </si>
  <si>
    <t>262144</t>
  </si>
  <si>
    <t>-1204596691</t>
  </si>
  <si>
    <t>199</t>
  </si>
  <si>
    <t>997013113</t>
  </si>
  <si>
    <t>Vnitrostaveništní doprava suti a vybouraných hmot vodorovně do 50 m s naložením základní pro budovy a haly výšky přes 9 do 12 m</t>
  </si>
  <si>
    <t>25792186</t>
  </si>
  <si>
    <t>https://podminky.urs.cz/item/CS_URS_2024_02/997013113</t>
  </si>
  <si>
    <t>200</t>
  </si>
  <si>
    <t>997013219</t>
  </si>
  <si>
    <t>Vnitrostaveništní doprava suti a vybouraných hmot vodorovně do 50 m s naložením Příplatek k cenám -3111 až -3217 za zvětšenou vodorovnou dopravu přes vymezenou dopravní vzdálenost za každých dalších započatých 10 m</t>
  </si>
  <si>
    <t>-2078959748</t>
  </si>
  <si>
    <t>https://podminky.urs.cz/item/CS_URS_2024_02/997013219</t>
  </si>
  <si>
    <t>201</t>
  </si>
  <si>
    <t>997013501</t>
  </si>
  <si>
    <t>Odvoz suti a vybouraných hmot na skládku nebo meziskládku se složením, na vzdálenost do 1 km</t>
  </si>
  <si>
    <t>-2031345835</t>
  </si>
  <si>
    <t>https://podminky.urs.cz/item/CS_URS_2024_02/997013501</t>
  </si>
  <si>
    <t>202</t>
  </si>
  <si>
    <t>997013509</t>
  </si>
  <si>
    <t>Odvoz suti a vybouraných hmot na skládku nebo meziskládku se složením, na vzdálenost Příplatek k ceně za každý další započatý 1 km přes 1 km</t>
  </si>
  <si>
    <t>-83883064</t>
  </si>
  <si>
    <t>https://podminky.urs.cz/item/CS_URS_2024_02/997013509</t>
  </si>
  <si>
    <t>5,27*21 'Přepočtené koeficientem množství</t>
  </si>
  <si>
    <t>203</t>
  </si>
  <si>
    <t>1545975996</t>
  </si>
  <si>
    <t>998</t>
  </si>
  <si>
    <t>Přesun hmot</t>
  </si>
  <si>
    <t>204</t>
  </si>
  <si>
    <t>998011002</t>
  </si>
  <si>
    <t>Přesun hmot pro budovy občanské výstavby, bydlení, výrobu a služby s nosnou svislou konstrukcí zděnou z cihel, tvárnic nebo kamene vodorovná dopravní vzdálenost do 100 m základní pro budovy výšky přes 6 do 12 m</t>
  </si>
  <si>
    <t>2012272497</t>
  </si>
  <si>
    <t>https://podminky.urs.cz/item/CS_URS_2024_02/998011002</t>
  </si>
  <si>
    <t>PSV</t>
  </si>
  <si>
    <t>Práce a dodávky PSV</t>
  </si>
  <si>
    <t>711</t>
  </si>
  <si>
    <t>Izolace proti vodě, vlhkosti a plynům</t>
  </si>
  <si>
    <t>205</t>
  </si>
  <si>
    <t>711111001</t>
  </si>
  <si>
    <t>Provedení izolace proti zemní vlhkosti natěradly a tmely za studena na ploše vodorovné V nátěrem penetračním</t>
  </si>
  <si>
    <t>1743078890</t>
  </si>
  <si>
    <t>https://podminky.urs.cz/item/CS_URS_2024_02/711111001</t>
  </si>
  <si>
    <t>"podkladní ŽB deska"  1630,000</t>
  </si>
  <si>
    <t>206</t>
  </si>
  <si>
    <t>11163150</t>
  </si>
  <si>
    <t>lak penetrační asfaltový</t>
  </si>
  <si>
    <t>860591788</t>
  </si>
  <si>
    <t>1630*0,0003 'Přepočtené koeficientem množství</t>
  </si>
  <si>
    <t>207</t>
  </si>
  <si>
    <t>711112001</t>
  </si>
  <si>
    <t>Provedení izolace proti zemní vlhkosti natěradly a tmely za studena na ploše svislé S nátěrem penetračním</t>
  </si>
  <si>
    <t>-222092467</t>
  </si>
  <si>
    <t>https://podminky.urs.cz/item/CS_URS_2024_02/711112001</t>
  </si>
  <si>
    <t>skladba ZS1, ZS2 - pod TI XPS, resp. asfaltovou lepící hmotu</t>
  </si>
  <si>
    <t>"HI základů tělocvična"   110,000*0,700</t>
  </si>
  <si>
    <t>"HI základů zázemí a vstup"   (54,000+12,000)*1,500</t>
  </si>
  <si>
    <t>208</t>
  </si>
  <si>
    <t>-710598543</t>
  </si>
  <si>
    <t>176*0,00034 'Přepočtené koeficientem množství</t>
  </si>
  <si>
    <t>209</t>
  </si>
  <si>
    <t>711113127</t>
  </si>
  <si>
    <t>Izolace proti zemní vlhkosti natěradly a tmely za studena na ploše svislé S těsnicí stěrkou jednosložkovu na bázi cementu</t>
  </si>
  <si>
    <t>1544911110</t>
  </si>
  <si>
    <t>https://podminky.urs.cz/item/CS_URS_2024_02/711113127</t>
  </si>
  <si>
    <t>skladba  ZS2 - sokl pod terénem - pod nopovou folii</t>
  </si>
  <si>
    <t>"tělocvična"   110,000*0,500</t>
  </si>
  <si>
    <t>"zázemí a vstup"   (54,000+12,000)*1,200</t>
  </si>
  <si>
    <t>210</t>
  </si>
  <si>
    <t>711141559</t>
  </si>
  <si>
    <t>Provedení izolace proti zemní vlhkosti pásy přitavením NAIP na ploše vodorovné V</t>
  </si>
  <si>
    <t>-53036142</t>
  </si>
  <si>
    <t>https://podminky.urs.cz/item/CS_URS_2024_02/711141559</t>
  </si>
  <si>
    <t>"podkladní ŽB deska"  1630,000*2</t>
  </si>
  <si>
    <t>211</t>
  </si>
  <si>
    <t>62853004</t>
  </si>
  <si>
    <t>pás asfaltový natavitelný modifikovaný SBS s vložkou ze skleněné tkaniny a spalitelnou PE fólií nebo jemnozrnným minerálním posypem na horním povrchu tl 4,0mm</t>
  </si>
  <si>
    <t>670876343</t>
  </si>
  <si>
    <t>3260*1,1655 'Přepočtené koeficientem množství</t>
  </si>
  <si>
    <t>212</t>
  </si>
  <si>
    <t>711161212</t>
  </si>
  <si>
    <t>Izolace proti zemní vlhkosti a beztlakové vodě nopovými fóliemi na ploše svislé S vrstva ochranná, odvětrávací a drenážní výška nopku 8,0 mm, tl. fólie do 0,6 mm</t>
  </si>
  <si>
    <t>622646120</t>
  </si>
  <si>
    <t>https://podminky.urs.cz/item/CS_URS_2024_02/711161212</t>
  </si>
  <si>
    <t xml:space="preserve">skladba  ZS2 - sokl pod terénem </t>
  </si>
  <si>
    <t>213</t>
  </si>
  <si>
    <t>711161383</t>
  </si>
  <si>
    <t>Izolace proti zemní vlhkosti a beztlakové vodě nopovými fóliemi ostatní ukončení izolace lištou</t>
  </si>
  <si>
    <t>-492852275</t>
  </si>
  <si>
    <t>https://podminky.urs.cz/item/CS_URS_2024_02/711161383</t>
  </si>
  <si>
    <t>"tělocvična"   110,000</t>
  </si>
  <si>
    <t>"zázemí a vstup"   54,000+12,000</t>
  </si>
  <si>
    <t>214</t>
  </si>
  <si>
    <t>998711102</t>
  </si>
  <si>
    <t>Přesun hmot pro izolace proti vodě, vlhkosti a plynům stanovený z hmotnosti přesunovaného materiálu vodorovná dopravní vzdálenost do 50 m základní v objektech výšky přes 6 do 12 m</t>
  </si>
  <si>
    <t>-552809403</t>
  </si>
  <si>
    <t>https://podminky.urs.cz/item/CS_URS_2024_02/998711102</t>
  </si>
  <si>
    <t>215</t>
  </si>
  <si>
    <t>998711192</t>
  </si>
  <si>
    <t>Přesun hmot pro izolace proti vodě, vlhkosti a plynům stanovený z hmotnosti přesunovaného materiálu vodorovná dopravní vzdálenost do 50 m Příplatek k cenám za zvětšený přesun přes vymezenou vodorovnou dopravní vzdálenost do 100 m</t>
  </si>
  <si>
    <t>-601670604</t>
  </si>
  <si>
    <t>https://podminky.urs.cz/item/CS_URS_2024_02/998711192</t>
  </si>
  <si>
    <t>712</t>
  </si>
  <si>
    <t>Povlakové krytiny</t>
  </si>
  <si>
    <t>216</t>
  </si>
  <si>
    <t>712311101</t>
  </si>
  <si>
    <t>Provedení povlakové krytiny střech plochých do 10° natěradly a tmely za studena nátěrem lakem penetračním nebo asfaltovým</t>
  </si>
  <si>
    <t>-914055559</t>
  </si>
  <si>
    <t>https://podminky.urs.cz/item/CS_URS_2024_02/712311101</t>
  </si>
  <si>
    <t>S2 - SKLADBA STŘECHY NAD ZÁZEMÍM</t>
  </si>
  <si>
    <t>"odměřeno z dwg"  293,000+13,000</t>
  </si>
  <si>
    <t>217</t>
  </si>
  <si>
    <t>-317959121</t>
  </si>
  <si>
    <t>306*0,00032 'Přepočtené koeficientem množství</t>
  </si>
  <si>
    <t>218</t>
  </si>
  <si>
    <t>712331111</t>
  </si>
  <si>
    <t>Provedení povlakové krytiny střech plochých do 10° pásy na sucho podkladní samolepící asfaltový pás</t>
  </si>
  <si>
    <t>-1115826075</t>
  </si>
  <si>
    <t>https://podminky.urs.cz/item/CS_URS_2024_02/712331111</t>
  </si>
  <si>
    <t>S1 - SKLADBA STŘECHY NAD PLOCHOU TĚLOCVIČNY: VEGETAČNÍ (EXTENZIVNÍ) STŘECHA</t>
  </si>
  <si>
    <t>44,560*28,670</t>
  </si>
  <si>
    <t>219</t>
  </si>
  <si>
    <t>62853001</t>
  </si>
  <si>
    <t>pás asfaltový samolepicí modifikovaný SBS s vložkou ze skleněné tkaniny se spalitelnou fólií nebo jemnozrnným minerálním posypem nebo textilií na horním povrchu tl 4,0mm</t>
  </si>
  <si>
    <t>1653671828</t>
  </si>
  <si>
    <t>1277,535*1,1655 'Přepočtené koeficientem množství</t>
  </si>
  <si>
    <t>220</t>
  </si>
  <si>
    <t>712341559</t>
  </si>
  <si>
    <t>Provedení povlakové krytiny střech plochých do 10° pásy přitavením NAIP v plné ploše</t>
  </si>
  <si>
    <t>-1598511082</t>
  </si>
  <si>
    <t>https://podminky.urs.cz/item/CS_URS_2024_02/712341559</t>
  </si>
  <si>
    <t>221</t>
  </si>
  <si>
    <t>62855021</t>
  </si>
  <si>
    <t>pás asfaltový natavitelný modifikovaný SBS s vložkou z polyesterové rohože s odolností proti prorůstání kořínků a hrubozrnným břidličným posypem na horním povrchu tl 5,2mm</t>
  </si>
  <si>
    <t>-1106750076</t>
  </si>
  <si>
    <t>222</t>
  </si>
  <si>
    <t>712341659</t>
  </si>
  <si>
    <t>Provedení povlakové krytiny střech plochých do 10° pásy přitavením NAIP bodově</t>
  </si>
  <si>
    <t>-221207766</t>
  </si>
  <si>
    <t>https://podminky.urs.cz/item/CS_URS_2024_02/712341659</t>
  </si>
  <si>
    <t>223</t>
  </si>
  <si>
    <t>2122432302</t>
  </si>
  <si>
    <t>306*1,1655 'Přepočtené koeficientem množství</t>
  </si>
  <si>
    <t>224</t>
  </si>
  <si>
    <t>712361701</t>
  </si>
  <si>
    <t>Provedení povlakové krytiny střech plochých do 10° fólií položenou volně s přilepením spojů</t>
  </si>
  <si>
    <t>198761806</t>
  </si>
  <si>
    <t>https://podminky.urs.cz/item/CS_URS_2024_02/712361701</t>
  </si>
  <si>
    <t>"parozábrana"  44,560*28,670</t>
  </si>
  <si>
    <t>225</t>
  </si>
  <si>
    <t>28329234</t>
  </si>
  <si>
    <t>fólie PE homogenní pro parotěsnou vrstvu zejména plochých střech tl 0,2mm</t>
  </si>
  <si>
    <t>-302952409</t>
  </si>
  <si>
    <t>226</t>
  </si>
  <si>
    <t>28329291</t>
  </si>
  <si>
    <t>páska spojovací butylkaučuková oboustranně lepící parotěsných folií š 15mm</t>
  </si>
  <si>
    <t>-1305462160</t>
  </si>
  <si>
    <t>227</t>
  </si>
  <si>
    <t>712363115</t>
  </si>
  <si>
    <t>Provedení povlakové krytiny střech plochých do 10° fólií ostatní činnosti při pokládání hydroizolačních fólií (materiál ve specifikaci) zaizolování prostupů střešní rovinou kruhový průřez, průměr do 300 mm</t>
  </si>
  <si>
    <t>-854634511</t>
  </si>
  <si>
    <t>https://podminky.urs.cz/item/CS_URS_2024_02/712363115</t>
  </si>
  <si>
    <t>"OS/15 prostup pro kabely" 2</t>
  </si>
  <si>
    <t>"kotvící bod U1, U3, U4" 20+7+6</t>
  </si>
  <si>
    <t>"výfuková hlavice VZT pr. 160 mm"  2</t>
  </si>
  <si>
    <t>228</t>
  </si>
  <si>
    <t>28342067</t>
  </si>
  <si>
    <t>prostup pro kabely s integrovanou manžetou z PVC DN 100</t>
  </si>
  <si>
    <t>-479572232</t>
  </si>
  <si>
    <t>229</t>
  </si>
  <si>
    <t>28342024</t>
  </si>
  <si>
    <t>manžeta těsnící pro prostupy hydroizolací z PVC otevřená kruhová vnitřní průměr 40-70</t>
  </si>
  <si>
    <t>2068583957</t>
  </si>
  <si>
    <t>230</t>
  </si>
  <si>
    <t>28342027</t>
  </si>
  <si>
    <t>manžeta těsnící pro prostupy hydroizolací z PVC otevřená kruhová vnitřní průměr 120-180</t>
  </si>
  <si>
    <t>950017205</t>
  </si>
  <si>
    <t>231</t>
  </si>
  <si>
    <t>712363122</t>
  </si>
  <si>
    <t>Provedení povlakové krytiny střech plochých do 10° fólií ostatní činnosti při pokládání hydroizolačních fólií (materiál ve specifikaci) zaizolování prostupů střešní rovinou provedení rohů a koutů izolačními tvarovkami horkovzdušným navařením</t>
  </si>
  <si>
    <t>-1048149492</t>
  </si>
  <si>
    <t>https://podminky.urs.cz/item/CS_URS_2024_02/712363122</t>
  </si>
  <si>
    <t>232</t>
  </si>
  <si>
    <t>28322070</t>
  </si>
  <si>
    <t>roh vnitřní pro střešní fólie mPVC šedé</t>
  </si>
  <si>
    <t>431317297</t>
  </si>
  <si>
    <t>233</t>
  </si>
  <si>
    <t>28322071</t>
  </si>
  <si>
    <t>roh vnější pro střešní fólie mPVC šedá</t>
  </si>
  <si>
    <t>1290793504</t>
  </si>
  <si>
    <t>234</t>
  </si>
  <si>
    <t>712363352</t>
  </si>
  <si>
    <t>Povlakové krytiny střech plochých do 10° z tvarovaných poplastovaných lišt pro mPVC vnitřní koutová lišta rš 100 mm</t>
  </si>
  <si>
    <t>-316064062</t>
  </si>
  <si>
    <t>https://podminky.urs.cz/item/CS_URS_2024_02/712363352</t>
  </si>
  <si>
    <t>dle TZ a PD, v.č. D.1.1 ASŘ 405 Výpis klmp výrobků, 501 Detaily</t>
  </si>
  <si>
    <t>střecha S2</t>
  </si>
  <si>
    <t>"K/08"  74,70*2</t>
  </si>
  <si>
    <t>"napojení střechy S2 na stěnu tělocvičny"  50,000*2</t>
  </si>
  <si>
    <t>střecha S1</t>
  </si>
  <si>
    <t>(44,380+28,670)*2*2</t>
  </si>
  <si>
    <t>235</t>
  </si>
  <si>
    <t>712363353</t>
  </si>
  <si>
    <t>Povlakové krytiny střech plochých do 10° z tvarovaných poplastovaných lišt pro mPVC vnější koutová lišta rš 100 mm</t>
  </si>
  <si>
    <t>-1888926647</t>
  </si>
  <si>
    <t>https://podminky.urs.cz/item/CS_URS_2024_02/712363353</t>
  </si>
  <si>
    <t>"K/08"  74,700</t>
  </si>
  <si>
    <t>(44,380+28,670)*2</t>
  </si>
  <si>
    <t>236</t>
  </si>
  <si>
    <t>712363354</t>
  </si>
  <si>
    <t>Povlakové krytiny střech plochých do 10° z tvarovaných poplastovaných lišt pro mPVC stěnová lišta vyhnutá rš 71 mm</t>
  </si>
  <si>
    <t>-1813999045</t>
  </si>
  <si>
    <t>https://podminky.urs.cz/item/CS_URS_2024_02/712363354</t>
  </si>
  <si>
    <t>"napojení střechy S2 na stěnu tělocvičny"  50,000</t>
  </si>
  <si>
    <t>237</t>
  </si>
  <si>
    <t>712363384</t>
  </si>
  <si>
    <t>Povlakové krytiny střech plochých do 10° z tvarovaných poplastovaných lišt ostatní atypická výroba profilů o větší rš</t>
  </si>
  <si>
    <t>1027368254</t>
  </si>
  <si>
    <t>https://podminky.urs.cz/item/CS_URS_2024_02/712363384</t>
  </si>
  <si>
    <t>dle TZ a PD, v.č. D.1.1 ASŘ 405 Výpis klmp výrobků</t>
  </si>
  <si>
    <t>"K/08 okapnice, r.š. 330 mm"  74,700*0,330</t>
  </si>
  <si>
    <t>238</t>
  </si>
  <si>
    <t>712363604</t>
  </si>
  <si>
    <t>Provedení povlakové krytiny střech plochých do 10° z mechanicky kotvených hydroizolačních fólií včetně položení fólie a horkovzdušného svaření tl. tepelné izolace přes 240 mm budovy výšky do 18 m, kotvené do betonu vnitřní pole</t>
  </si>
  <si>
    <t>-1458406999</t>
  </si>
  <si>
    <t>https://podminky.urs.cz/item/CS_URS_2024_02/712363604</t>
  </si>
  <si>
    <t>"odměřeno z dwg"  (293,000+13,000)*0,8</t>
  </si>
  <si>
    <t>239</t>
  </si>
  <si>
    <t>712363605</t>
  </si>
  <si>
    <t>Provedení povlakové krytiny střech plochých do 10° z mechanicky kotvených hydroizolačních fólií včetně položení fólie a horkovzdušného svaření tl. tepelné izolace přes 240 mm budovy výšky do 18 m, kotvené do betonu krajní pole</t>
  </si>
  <si>
    <t>2028813283</t>
  </si>
  <si>
    <t>https://podminky.urs.cz/item/CS_URS_2024_02/712363605</t>
  </si>
  <si>
    <t>"odměřeno z dwg"  (293,000+13,000)*0,1</t>
  </si>
  <si>
    <t>240</t>
  </si>
  <si>
    <t>712363606</t>
  </si>
  <si>
    <t>Provedení povlakové krytiny střech plochých do 10° z mechanicky kotvených hydroizolačních fólií včetně položení fólie a horkovzdušného svaření tl. tepelné izolace přes 240 mm budovy výšky do 18 m, kotvené do betonu rohové pole</t>
  </si>
  <si>
    <t>-698130404</t>
  </si>
  <si>
    <t>https://podminky.urs.cz/item/CS_URS_2024_02/712363606</t>
  </si>
  <si>
    <t>241</t>
  </si>
  <si>
    <t>28322011</t>
  </si>
  <si>
    <t>fólie hydroizolační střešní mPVC mechanicky kotvená šedá tl 1,8mm</t>
  </si>
  <si>
    <t>-128675074</t>
  </si>
  <si>
    <t>293,000+13,000</t>
  </si>
  <si>
    <t>242</t>
  </si>
  <si>
    <t>712391171</t>
  </si>
  <si>
    <t>Provedení povlakové krytiny střech plochých do 10° -ostatní práce provedení vrstvy textilní podkladní</t>
  </si>
  <si>
    <t>-1035455552</t>
  </si>
  <si>
    <t>https://podminky.urs.cz/item/CS_URS_2024_02/712391171</t>
  </si>
  <si>
    <t>243</t>
  </si>
  <si>
    <t>69311226</t>
  </si>
  <si>
    <t>geotextilie netkaná separační, ochranná, filtrační, drenážní PES 150g/m2</t>
  </si>
  <si>
    <t>-2069004927</t>
  </si>
  <si>
    <t>306*1,155 'Přepočtené koeficientem množství</t>
  </si>
  <si>
    <t>244</t>
  </si>
  <si>
    <t>712771203</t>
  </si>
  <si>
    <t>Provedení drenážní vrstvy vegetační střechy z kameniva, tloušťky násypu přes 100 do 200 mm, sklon střechy do 5°</t>
  </si>
  <si>
    <t>1156894614</t>
  </si>
  <si>
    <t>https://podminky.urs.cz/item/CS_URS_2024_02/712771203</t>
  </si>
  <si>
    <t>(44,380+27,700)*2*0,400</t>
  </si>
  <si>
    <t>43,580*0,800*2</t>
  </si>
  <si>
    <t>245</t>
  </si>
  <si>
    <t>58333674</t>
  </si>
  <si>
    <t>kamenivo těžené hrubé frakce 16/32</t>
  </si>
  <si>
    <t>-701002115</t>
  </si>
  <si>
    <t>127,392*0,110</t>
  </si>
  <si>
    <t>"vpustě"  0,800*0,800*0,080*10</t>
  </si>
  <si>
    <t>14,525*2 'Přepočtené koeficientem množství</t>
  </si>
  <si>
    <t>246</t>
  </si>
  <si>
    <t>712771221</t>
  </si>
  <si>
    <t>Provedení drenážní vrstvy vegetační střechy z plastových nopových fólií, výšky nopů do 25 mm, sklon střechy do 5°</t>
  </si>
  <si>
    <t>2117799999</t>
  </si>
  <si>
    <t>https://podminky.urs.cz/item/CS_URS_2024_02/712771221</t>
  </si>
  <si>
    <t>247</t>
  </si>
  <si>
    <t>28323026</t>
  </si>
  <si>
    <t>fólie profilovaná (nopová) perforovaná HDPE s nakašírovanou filtrační textilií s hydroakumulační a drenážní funkcí do vegetačních střech s výškou nopů do 30mm</t>
  </si>
  <si>
    <t>-1157561359</t>
  </si>
  <si>
    <t>1277,535*1,1025 'Přepočtené koeficientem množství</t>
  </si>
  <si>
    <t>248</t>
  </si>
  <si>
    <t>712771255</t>
  </si>
  <si>
    <t>Provedení drenážní vrstvy vegetační střechy odvodnění osazením kontrolní šachty na střešní vpusť</t>
  </si>
  <si>
    <t>-1007473122</t>
  </si>
  <si>
    <t>https://podminky.urs.cz/item/CS_URS_2024_02/712771255</t>
  </si>
  <si>
    <t>"OS/16"  10</t>
  </si>
  <si>
    <t>249</t>
  </si>
  <si>
    <t>69334337</t>
  </si>
  <si>
    <t>šachta kontrolní odvodnění vegetačních střech PA 400x400mm v 330mm</t>
  </si>
  <si>
    <t>-1858392633</t>
  </si>
  <si>
    <t>250</t>
  </si>
  <si>
    <t>712771401</t>
  </si>
  <si>
    <t>Provedení vegetační vrstvy vegetační střechy ze substrátu, tloušťky do 100 mm, sklon střechy do 5°</t>
  </si>
  <si>
    <t>897203812</t>
  </si>
  <si>
    <t>https://podminky.urs.cz/item/CS_URS_2024_02/712771401</t>
  </si>
  <si>
    <t>"odměřeno z dwg"  1137,000</t>
  </si>
  <si>
    <t>251</t>
  </si>
  <si>
    <t>10321225</t>
  </si>
  <si>
    <t>substrát vegetačních střech extenzivní s nízkým obsahem organické složky</t>
  </si>
  <si>
    <t>120294120</t>
  </si>
  <si>
    <t>"odměřeno z dwg"  1137,000*0,080</t>
  </si>
  <si>
    <t>252</t>
  </si>
  <si>
    <t>712771521</t>
  </si>
  <si>
    <t>Založení vegetace vegetační střechy položením vegetační nebo trávníkové rohože, sklon střechy do 5°</t>
  </si>
  <si>
    <t>1215021870</t>
  </si>
  <si>
    <t>https://podminky.urs.cz/item/CS_URS_2024_02/712771521</t>
  </si>
  <si>
    <t>253</t>
  </si>
  <si>
    <t>69334504</t>
  </si>
  <si>
    <t>koberec rozchodníkový vegetačních střech</t>
  </si>
  <si>
    <t>-1571186917</t>
  </si>
  <si>
    <t>254</t>
  </si>
  <si>
    <t>712771613</t>
  </si>
  <si>
    <t>Provedení ochranných pásů vegetační střechy osazení ochranné kačírkové lišty navařením na hydroizolaci</t>
  </si>
  <si>
    <t>1502558937</t>
  </si>
  <si>
    <t>https://podminky.urs.cz/item/CS_URS_2024_02/712771613</t>
  </si>
  <si>
    <t>"OS/17" 314,000</t>
  </si>
  <si>
    <t>255</t>
  </si>
  <si>
    <t>69334023</t>
  </si>
  <si>
    <t>lišta kačírková Al výška 100-120mm</t>
  </si>
  <si>
    <t>1612679887</t>
  </si>
  <si>
    <t>314*1,02 'Přepočtené koeficientem množství</t>
  </si>
  <si>
    <t>256</t>
  </si>
  <si>
    <t>28322025</t>
  </si>
  <si>
    <t>fólie hydroizolační střešní mPVC nevyztužená určená na detaily šedá tl 2,0mm</t>
  </si>
  <si>
    <t>1314565849</t>
  </si>
  <si>
    <t>314,000*0,300</t>
  </si>
  <si>
    <t>94,2*1,1 'Přepočtené koeficientem množství</t>
  </si>
  <si>
    <t>257</t>
  </si>
  <si>
    <t>712811101</t>
  </si>
  <si>
    <t>Provedení povlakové krytiny střech samostatným vytažením izolačního povlaku za studena na konstrukce převyšující úroveň střechy, nátěrem penetračním</t>
  </si>
  <si>
    <t>-1674492387</t>
  </si>
  <si>
    <t>https://podminky.urs.cz/item/CS_URS_2024_02/712811101</t>
  </si>
  <si>
    <t>střecha zázemí</t>
  </si>
  <si>
    <t>"atika"  67,000*(0,750+0,250)</t>
  </si>
  <si>
    <t>"stěna"  40,000*0,750</t>
  </si>
  <si>
    <t>střecha vstupu</t>
  </si>
  <si>
    <t>"atika"  8,000*(0,250+0,250)</t>
  </si>
  <si>
    <t>"stěna"  8,300*0,450</t>
  </si>
  <si>
    <t>258</t>
  </si>
  <si>
    <t>-1948806743</t>
  </si>
  <si>
    <t>104,735*0,00035 'Přepočtené koeficientem množství</t>
  </si>
  <si>
    <t>259</t>
  </si>
  <si>
    <t>712831101</t>
  </si>
  <si>
    <t>Provedení povlakové krytiny střech samostatným vytažením izolačního povlaku pásy na sucho na konstrukce převyšující úroveň střechy, AIP, NAIP nebo tkaninou</t>
  </si>
  <si>
    <t>33230227</t>
  </si>
  <si>
    <t>https://podminky.urs.cz/item/CS_URS_2024_02/712831101</t>
  </si>
  <si>
    <t xml:space="preserve">S1 - SKLADBA STŘECHY NAD PLOCHOU TĚLOCVIČNY: VEGETAČNÍ (EXTENZIVNÍ) STŘECHA </t>
  </si>
  <si>
    <t>"atika - SBS pás"   (45,060+29,170)*2*(0,800+0,550)</t>
  </si>
  <si>
    <t>střecha zázemí - geotextilie</t>
  </si>
  <si>
    <t>"atika"  67,000*(0,400+0,500)</t>
  </si>
  <si>
    <t>"stěna"  40,000*0,300</t>
  </si>
  <si>
    <t>"atika"  8,000*0,600</t>
  </si>
  <si>
    <t>"stěna"  8,300*0,300</t>
  </si>
  <si>
    <t>260</t>
  </si>
  <si>
    <t>1670223093</t>
  </si>
  <si>
    <t>200,421*1,2 'Přepočtené koeficientem množství</t>
  </si>
  <si>
    <t>261</t>
  </si>
  <si>
    <t>473561178</t>
  </si>
  <si>
    <t>79,59*1,2 'Přepočtené koeficientem množství</t>
  </si>
  <si>
    <t>262</t>
  </si>
  <si>
    <t>712841559</t>
  </si>
  <si>
    <t>Provedení povlakové krytiny střech samostatným vytažením izolačního povlaku pásy přitavením na konstrukce převyšující úroveň střechy, NAIP</t>
  </si>
  <si>
    <t>343816930</t>
  </si>
  <si>
    <t>https://podminky.urs.cz/item/CS_URS_2024_02/712841559</t>
  </si>
  <si>
    <t>"atika"   (45,060+29,170)*2*(0,800+0,550)</t>
  </si>
  <si>
    <t>263</t>
  </si>
  <si>
    <t>644599334</t>
  </si>
  <si>
    <t>264</t>
  </si>
  <si>
    <t>778371137</t>
  </si>
  <si>
    <t>104,735*1,2 'Přepočtené koeficientem množství</t>
  </si>
  <si>
    <t>265</t>
  </si>
  <si>
    <t>712-001R</t>
  </si>
  <si>
    <t>Provedení povlakové krytiny vytažením fólií na konstrukce převyšující úroveň střechy položenou volně s přilepením spojů</t>
  </si>
  <si>
    <t>-1492535214</t>
  </si>
  <si>
    <t>"atika - parozábrana"   (45,060+29,170)*2*(1,100+0,250)</t>
  </si>
  <si>
    <t>266</t>
  </si>
  <si>
    <t>-946367966</t>
  </si>
  <si>
    <t>267</t>
  </si>
  <si>
    <t>-1447215745</t>
  </si>
  <si>
    <t>268</t>
  </si>
  <si>
    <t>712861702</t>
  </si>
  <si>
    <t>Provedení povlakové krytiny střech samostatným vytažením izolačního povlaku fólií na konstrukce převyšující úroveň střechy, přilepenou bodově</t>
  </si>
  <si>
    <t>554855269</t>
  </si>
  <si>
    <t>https://podminky.urs.cz/item/CS_URS_2024_02/712861702</t>
  </si>
  <si>
    <t>269</t>
  </si>
  <si>
    <t>-1680912470</t>
  </si>
  <si>
    <t>270</t>
  </si>
  <si>
    <t>998712102</t>
  </si>
  <si>
    <t>Přesun hmot pro povlakové krytiny stanovený z hmotnosti přesunovaného materiálu vodorovná dopravní vzdálenost do 50 m základní v objektech výšky přes 6 do 12 m</t>
  </si>
  <si>
    <t>958766756</t>
  </si>
  <si>
    <t>https://podminky.urs.cz/item/CS_URS_2024_02/998712102</t>
  </si>
  <si>
    <t>271</t>
  </si>
  <si>
    <t>998712192</t>
  </si>
  <si>
    <t>Přesun hmot pro povlakové krytiny stanovený z hmotnosti přesunovaného materiálu vodorovná dopravní vzdálenost do 50 m Příplatek k cenám za zvětšený přesun přes vymezenou vodorovnou dopravní vzdálenost do 100 m</t>
  </si>
  <si>
    <t>537921823</t>
  </si>
  <si>
    <t>https://podminky.urs.cz/item/CS_URS_2024_02/998712192</t>
  </si>
  <si>
    <t>713</t>
  </si>
  <si>
    <t>Izolace tepelné</t>
  </si>
  <si>
    <t>272</t>
  </si>
  <si>
    <t>713121111</t>
  </si>
  <si>
    <t>Montáž tepelné izolace podlah rohožemi, pásy, deskami, dílci, bloky (izolační materiál ve specifikaci) kladenými volně jednovrstvá</t>
  </si>
  <si>
    <t>-26184593</t>
  </si>
  <si>
    <t>https://podminky.urs.cz/item/CS_URS_2024_02/713121111</t>
  </si>
  <si>
    <t>kročejová izolace tl. 20</t>
  </si>
  <si>
    <t>tepelná izolace tl. 140</t>
  </si>
  <si>
    <t>Rozpad figury: PD1_podl</t>
  </si>
  <si>
    <t>"1.NP, m.č. 130"   1103,000</t>
  </si>
  <si>
    <t>273</t>
  </si>
  <si>
    <t>28376551</t>
  </si>
  <si>
    <t>deska polystyrénová pro snížení kročejového hluku (max. zatížení 4 kN/m2) tl 20mm</t>
  </si>
  <si>
    <t>1270906277</t>
  </si>
  <si>
    <t>254,6*1,05 'Přepočtené koeficientem množství</t>
  </si>
  <si>
    <t>274</t>
  </si>
  <si>
    <t>63152147</t>
  </si>
  <si>
    <t>pás tepelně izolační univerzální λ=0,038-0,039 tl 140mm</t>
  </si>
  <si>
    <t>1099843141</t>
  </si>
  <si>
    <t>1103*1,02 'Přepočtené koeficientem množství</t>
  </si>
  <si>
    <t>275</t>
  </si>
  <si>
    <t>713121121</t>
  </si>
  <si>
    <t>Montáž tepelné izolace podlah rohožemi, pásy, deskami, dílci, bloky (izolační materiál ve specifikaci) kladenými volně dvouvrstvá</t>
  </si>
  <si>
    <t>1945753988</t>
  </si>
  <si>
    <t>https://podminky.urs.cz/item/CS_URS_2024_02/713121121</t>
  </si>
  <si>
    <t>EPS 100</t>
  </si>
  <si>
    <t>"tl. 60+80 mm=140 mm"  PD2_podl</t>
  </si>
  <si>
    <t>"tl. 60+40 mm=100 mm"  PD3_podl</t>
  </si>
  <si>
    <t>"tl. 60+80 mm=140 mm" PD4_podl</t>
  </si>
  <si>
    <t>"tl. 60+40 mm=100 mm"  PD5_podl</t>
  </si>
  <si>
    <t>"tl. 60+80 mm=140 mm"  PD6_podl</t>
  </si>
  <si>
    <t>EPS 200</t>
  </si>
  <si>
    <t>"tl. 60+80 mm=140 mm"  PD7_podl</t>
  </si>
  <si>
    <t>276</t>
  </si>
  <si>
    <t>28372303</t>
  </si>
  <si>
    <t>deska EPS 100 pro konstrukce s běžným zatížením λ=0,037 tl 40mm</t>
  </si>
  <si>
    <t>644967616</t>
  </si>
  <si>
    <t>148,700+55,700</t>
  </si>
  <si>
    <t>204,4*1,05 'Přepočtené koeficientem množství</t>
  </si>
  <si>
    <t>277</t>
  </si>
  <si>
    <t>28372306</t>
  </si>
  <si>
    <t>deska EPS 100 pro konstrukce s běžným zatížením λ=0,037 tl 60mm</t>
  </si>
  <si>
    <t>501627069</t>
  </si>
  <si>
    <t>370,6*1,05 'Přepočtené koeficientem množství</t>
  </si>
  <si>
    <t>278</t>
  </si>
  <si>
    <t>28372308</t>
  </si>
  <si>
    <t>deska EPS 100 pro konstrukce s běžným zatížením λ=0,037 tl 80mm</t>
  </si>
  <si>
    <t>2094249292</t>
  </si>
  <si>
    <t>9,600+122,200+34,400</t>
  </si>
  <si>
    <t>166,2*1,05 'Přepočtené koeficientem množství</t>
  </si>
  <si>
    <t>279</t>
  </si>
  <si>
    <t>28375922</t>
  </si>
  <si>
    <t>deska EPS 200 pro konstrukce s velmi vysokým zatížením λ=0,034 tl 60mm</t>
  </si>
  <si>
    <t>532706564</t>
  </si>
  <si>
    <t>30,4*1,05 'Přepočtené koeficientem množství</t>
  </si>
  <si>
    <t>280</t>
  </si>
  <si>
    <t>28375924</t>
  </si>
  <si>
    <t>deska EPS 200 pro konstrukce s velmi vysokým zatížením λ=0,034 tl 80mm</t>
  </si>
  <si>
    <t>139071327</t>
  </si>
  <si>
    <t>281</t>
  </si>
  <si>
    <t>713-001R</t>
  </si>
  <si>
    <t>Montáž izolace tepelné stěn lepením celoplošně v kombinaci s mechanickým kotvením rohoží, pásů, dílců, desek tl do 100mm - lepení asfaltovou hydroizolační hmotou tl. cca 20 mm</t>
  </si>
  <si>
    <t>-914271309</t>
  </si>
  <si>
    <t xml:space="preserve">skladba ZS1, ZS2 </t>
  </si>
  <si>
    <t>"TI základů tělocvična"   110,000*0,700</t>
  </si>
  <si>
    <t>"TI základů zázemí a vstup"   (54,000+12,000)*1,500</t>
  </si>
  <si>
    <t>282</t>
  </si>
  <si>
    <t>28376442</t>
  </si>
  <si>
    <t>deska XPS hrana rovná a strukturovaný povrch 300kPA λ=0,035 tl 80mm</t>
  </si>
  <si>
    <t>-1413076738</t>
  </si>
  <si>
    <t>176*1,05 'Přepočtené koeficientem množství</t>
  </si>
  <si>
    <t>283</t>
  </si>
  <si>
    <t>713131241</t>
  </si>
  <si>
    <t>Montáž tepelné izolace stěn rohožemi, pásy, deskami, dílci, bloky (izolační materiál ve specifikaci) lepením celoplošně s mechanickým kotvením, tloušťky izolace do 100 mm</t>
  </si>
  <si>
    <t>1032164577</t>
  </si>
  <si>
    <t>https://podminky.urs.cz/item/CS_URS_2024_02/713131241</t>
  </si>
  <si>
    <t>"atika"   (45,060+29,170)*2*(0,800+0,500)</t>
  </si>
  <si>
    <t>284</t>
  </si>
  <si>
    <t>28375912</t>
  </si>
  <si>
    <t>deska EPS 150 pro konstrukce s vysokým zatížením λ=0,035 tl 80mm</t>
  </si>
  <si>
    <t>2011148216</t>
  </si>
  <si>
    <t>253,298*1,05 'Přepočtené koeficientem množství</t>
  </si>
  <si>
    <t>285</t>
  </si>
  <si>
    <t>713141151</t>
  </si>
  <si>
    <t>Montáž tepelné izolace střech plochých rohožemi, pásy, deskami, dílci, bloky (izolační materiál ve specifikaci) kladenými volně jednovrstvá</t>
  </si>
  <si>
    <t>-642572872</t>
  </si>
  <si>
    <t>https://podminky.urs.cz/item/CS_URS_2024_02/713141151</t>
  </si>
  <si>
    <t>286</t>
  </si>
  <si>
    <t>28375992</t>
  </si>
  <si>
    <t>deska EPS 150 pro konstrukce s vysokým zatížením λ=0,035 tl 180mm</t>
  </si>
  <si>
    <t>580319064</t>
  </si>
  <si>
    <t>306*1,05 'Přepočtené koeficientem množství</t>
  </si>
  <si>
    <t>287</t>
  </si>
  <si>
    <t>713141152</t>
  </si>
  <si>
    <t>Montáž tepelné izolace střech plochých rohožemi, pásy, deskami, dílci, bloky (izolační materiál ve specifikaci) kladenými volně dvouvrstvá</t>
  </si>
  <si>
    <t>654810921</t>
  </si>
  <si>
    <t>https://podminky.urs.cz/item/CS_URS_2024_02/713141152</t>
  </si>
  <si>
    <t>288</t>
  </si>
  <si>
    <t>28375960</t>
  </si>
  <si>
    <t>deska EPS 200 pro konstrukce s velmi vysokým zatížením λ=0,034 tl 140mm</t>
  </si>
  <si>
    <t>1506593505</t>
  </si>
  <si>
    <t>1277,535*1,05 'Přepočtené koeficientem množství</t>
  </si>
  <si>
    <t>289</t>
  </si>
  <si>
    <t>63140403</t>
  </si>
  <si>
    <t>deska tepelně izolační minerální plochých střech dvouvrstvá λ=0,038-0,039 tl 100mm</t>
  </si>
  <si>
    <t>-608166636</t>
  </si>
  <si>
    <t>290</t>
  </si>
  <si>
    <t>713141212</t>
  </si>
  <si>
    <t>Montáž tepelné izolace střech plochých atikovými klíny přilepenými za studena nízkoexpanzní (PUR) pěnou</t>
  </si>
  <si>
    <t>-501355253</t>
  </si>
  <si>
    <t>https://podminky.urs.cz/item/CS_URS_2024_02/713141212</t>
  </si>
  <si>
    <t>(44,560+28,670)*2</t>
  </si>
  <si>
    <t>291</t>
  </si>
  <si>
    <t>63152005</t>
  </si>
  <si>
    <t>klín atikový přechodný minerální plochých střech tl 50x50mm</t>
  </si>
  <si>
    <t>207949099</t>
  </si>
  <si>
    <t>251,195*1,05 'Přepočtené koeficientem množství</t>
  </si>
  <si>
    <t>292</t>
  </si>
  <si>
    <t>713141252</t>
  </si>
  <si>
    <t>Montáž tepelné izolace střech plochých mechanické přikotvení šrouby včetně dodávky šroubů, bez položení tepelné izolace tl. izolace přes 200 do 240 mm do trapézového plechu nebo do dřeva</t>
  </si>
  <si>
    <t>-1919250034</t>
  </si>
  <si>
    <t>https://podminky.urs.cz/item/CS_URS_2024_02/713141252</t>
  </si>
  <si>
    <t>odpočet v místě spádování podélných stran do vpustí</t>
  </si>
  <si>
    <t>-44,560*1,850*2</t>
  </si>
  <si>
    <t>293</t>
  </si>
  <si>
    <t>713141262</t>
  </si>
  <si>
    <t>Montáž tepelné izolace střech plochých mechanické přikotvení šrouby včetně dodávky šroubů, bez položení tepelné izolace tl. izolace přes 240 mm do trapézového plechu nebo do dřeva</t>
  </si>
  <si>
    <t>-469945321</t>
  </si>
  <si>
    <t>https://podminky.urs.cz/item/CS_URS_2024_02/713141262</t>
  </si>
  <si>
    <t>v místě spádování podélných stran do vpustí</t>
  </si>
  <si>
    <t>44,560*1,850*2</t>
  </si>
  <si>
    <t>294</t>
  </si>
  <si>
    <t>713141263</t>
  </si>
  <si>
    <t>Montáž tepelné izolace střech plochých mechanické přikotvení šrouby včetně dodávky šroubů, bez položení tepelné izolace tl. izolace přes 240 mm do betonu</t>
  </si>
  <si>
    <t>1260248342</t>
  </si>
  <si>
    <t>https://podminky.urs.cz/item/CS_URS_2024_02/713141263</t>
  </si>
  <si>
    <t>"odměřeno z dwg - EPS 150"  293,000+13,000</t>
  </si>
  <si>
    <t>295</t>
  </si>
  <si>
    <t>713141336</t>
  </si>
  <si>
    <t>Montáž tepelné izolace střech plochých spádovými klíny v ploše přilepenými za studena nízkoexpanzní (PUR) pěnou</t>
  </si>
  <si>
    <t>1147759131</t>
  </si>
  <si>
    <t>https://podminky.urs.cz/item/CS_URS_2024_02/713141336</t>
  </si>
  <si>
    <t>spádování podélných stran do vpustí</t>
  </si>
  <si>
    <t>"EPS 200"  44,560*1,850*2</t>
  </si>
  <si>
    <t>296</t>
  </si>
  <si>
    <t>28376143</t>
  </si>
  <si>
    <t>klín izolační spád do 5% EPS 200</t>
  </si>
  <si>
    <t>1605064641</t>
  </si>
  <si>
    <t>(44,560*1,850*(0,040+0,100)/2)*2</t>
  </si>
  <si>
    <t>11,541*1,05 'Přepočtené koeficientem množství</t>
  </si>
  <si>
    <t>297</t>
  </si>
  <si>
    <t>28376142</t>
  </si>
  <si>
    <t>klín izolační spád do 5% EPS 150</t>
  </si>
  <si>
    <t>1631637905</t>
  </si>
  <si>
    <t>"EPS 150"  (293,000+13,000)*(0,030+0,190)/2</t>
  </si>
  <si>
    <t>33,66*1,05 'Přepočtené koeficientem množství</t>
  </si>
  <si>
    <t>298</t>
  </si>
  <si>
    <t>713141358</t>
  </si>
  <si>
    <t>Montáž tepelné izolace střech plochých spádovými klíny na zhlaví atiky šířky do 500 mm mechanicky ukotvenými šrouby</t>
  </si>
  <si>
    <t>1166048244</t>
  </si>
  <si>
    <t>https://podminky.urs.cz/item/CS_URS_2024_02/713141358</t>
  </si>
  <si>
    <t>"atika"  8,000</t>
  </si>
  <si>
    <t>299</t>
  </si>
  <si>
    <t>771480478</t>
  </si>
  <si>
    <t>8,000*0,500*(0,110+0,080)/2</t>
  </si>
  <si>
    <t>0,38*1,05 'Přepočtené koeficientem množství</t>
  </si>
  <si>
    <t>300</t>
  </si>
  <si>
    <t>713191233</t>
  </si>
  <si>
    <t>Montáž tepelné izolace stavebních konstrukcí - doplňky a konstrukční součásti stěn a sloupů překrytí fólií položenou volně s přelepením spojů</t>
  </si>
  <si>
    <t>-1826924948</t>
  </si>
  <si>
    <t>https://podminky.urs.cz/item/CS_URS_2024_02/713191233</t>
  </si>
  <si>
    <t>"DIFUZNĚ OTEVŘENÁ FÓLIE LEHKÉHO TYPU - výměra viz montáž fasády"  1068,813</t>
  </si>
  <si>
    <t>301</t>
  </si>
  <si>
    <t>28329038</t>
  </si>
  <si>
    <t>fólie PES difuzně propustná fasádní (spára max 20 mm, max. 20% plochy), 210 g/m2</t>
  </si>
  <si>
    <t>-231644260</t>
  </si>
  <si>
    <t>1068,813*1,221 'Přepočtené koeficientem množství</t>
  </si>
  <si>
    <t>302</t>
  </si>
  <si>
    <t>713191321</t>
  </si>
  <si>
    <t>Montáž tepelné izolace stavebních konstrukcí - doplňky a konstrukční součásti střech plochých osazení odvětrávacích komínků</t>
  </si>
  <si>
    <t>-1776412291</t>
  </si>
  <si>
    <t>https://podminky.urs.cz/item/CS_URS_2024_02/713191321</t>
  </si>
  <si>
    <t>"OS/18  DN 75" 1</t>
  </si>
  <si>
    <t>"OS/19  DN 110" 5</t>
  </si>
  <si>
    <t>303</t>
  </si>
  <si>
    <t>28342052</t>
  </si>
  <si>
    <t>komínek střešní odvětrávací s integrovanou manžetou z PVC DN 70</t>
  </si>
  <si>
    <t>652587584</t>
  </si>
  <si>
    <t>304</t>
  </si>
  <si>
    <t>28342053</t>
  </si>
  <si>
    <t>komínek střešní odvětrávací s integrovanou manžetou z PVC DN 100</t>
  </si>
  <si>
    <t>1647946948</t>
  </si>
  <si>
    <t>305</t>
  </si>
  <si>
    <t>998713102</t>
  </si>
  <si>
    <t>Přesun hmot pro izolace tepelné stanovený z hmotnosti přesunovaného materiálu vodorovná dopravní vzdálenost do 50 m s užitím mechanizace v objektech výšky přes 6 m do 12 m</t>
  </si>
  <si>
    <t>1057444779</t>
  </si>
  <si>
    <t>https://podminky.urs.cz/item/CS_URS_2024_02/998713102</t>
  </si>
  <si>
    <t>306</t>
  </si>
  <si>
    <t>998713192</t>
  </si>
  <si>
    <t>Přesun hmot pro izolace tepelné stanovený z hmotnosti přesunovaného materiálu vodorovná dopravní vzdálenost do 50 m Příplatek k cenám za zvětšený přesun přes vymezenou vodorovnou dopravní vzdálenost do 100 m</t>
  </si>
  <si>
    <t>-1707586864</t>
  </si>
  <si>
    <t>https://podminky.urs.cz/item/CS_URS_2024_02/998713192</t>
  </si>
  <si>
    <t>762</t>
  </si>
  <si>
    <t>Konstrukce tesařské</t>
  </si>
  <si>
    <t>307</t>
  </si>
  <si>
    <t>762361332</t>
  </si>
  <si>
    <t>Konstrukční vrstva pod klempířské prvky pro oplechování horních ploch zdí a nadezdívek (atik) z vodovzdorné překližky šroubovaných do podkladu, tloušťky desky 21 mm</t>
  </si>
  <si>
    <t>1215269826</t>
  </si>
  <si>
    <t>https://podminky.urs.cz/item/CS_URS_2024_02/762361332</t>
  </si>
  <si>
    <t>"K/08 podklad atiky"  74,700*0,460</t>
  </si>
  <si>
    <t>"K/09 podklad atiky"  150,000*0,460</t>
  </si>
  <si>
    <t>308</t>
  </si>
  <si>
    <t>762526110</t>
  </si>
  <si>
    <t>Položení podlah položení polštářů pod podlahy osové vzdálenosti do 65 cm</t>
  </si>
  <si>
    <t>-1671700993</t>
  </si>
  <si>
    <t>https://podminky.urs.cz/item/CS_URS_2024_02/762526110</t>
  </si>
  <si>
    <t>podložky pod sportovní podlahu</t>
  </si>
  <si>
    <t>309</t>
  </si>
  <si>
    <t>60512125</t>
  </si>
  <si>
    <t>hranol stavební řezivo průřezu do 120cm2 do dl 6m</t>
  </si>
  <si>
    <t>-519932532</t>
  </si>
  <si>
    <t>KOMBINACE DVOU DŘEVĚNÝCH PODKLADKŮ SESTŘELENÝCH K SOBĚ V CELKOVÉ tl. 128 mm (např. 120x200x100mm + 100x200x28mm), V CELKOVÉM SPOJENÍ DO JEDNÉ PODLOŽKY</t>
  </si>
  <si>
    <t xml:space="preserve"> (4ks/m2/)</t>
  </si>
  <si>
    <t>1103,000*4*0,120*0,200*0,100</t>
  </si>
  <si>
    <t>10,589*1,15 'Přepočtené koeficientem množství</t>
  </si>
  <si>
    <t>310</t>
  </si>
  <si>
    <t>60511081</t>
  </si>
  <si>
    <t>řezivo jehličnaté středové smrk tl 18-32mm dl 4-5m</t>
  </si>
  <si>
    <t>1071545033</t>
  </si>
  <si>
    <t>1103,000*4*0,120*0,200*0,028</t>
  </si>
  <si>
    <t>2,965*1,15 'Přepočtené koeficientem množství</t>
  </si>
  <si>
    <t>311</t>
  </si>
  <si>
    <t>762595001</t>
  </si>
  <si>
    <t>Spojovací prostředky podlah a podkladových konstrukcí hřebíky, vruty</t>
  </si>
  <si>
    <t>1462016411</t>
  </si>
  <si>
    <t>https://podminky.urs.cz/item/CS_URS_2024_02/762595001</t>
  </si>
  <si>
    <t>312</t>
  </si>
  <si>
    <t>998762102</t>
  </si>
  <si>
    <t>Přesun hmot pro konstrukce tesařské stanovený z hmotnosti přesunovaného materiálu vodorovná dopravní vzdálenost do 50 m základní v objektech výšky přes 6 do 12 m</t>
  </si>
  <si>
    <t>108675800</t>
  </si>
  <si>
    <t>https://podminky.urs.cz/item/CS_URS_2024_02/998762102</t>
  </si>
  <si>
    <t>313</t>
  </si>
  <si>
    <t>998762194</t>
  </si>
  <si>
    <t>Přesun hmot pro konstrukce tesařské stanovený z hmotnosti přesunovaného materiálu vodorovná dopravní vzdálenost do 50 m Příplatek k cenám za zvětšený přesun přes vymezenou vodorovnou dopravní vzdálenost do 1000 m</t>
  </si>
  <si>
    <t>-1894881582</t>
  </si>
  <si>
    <t>https://podminky.urs.cz/item/CS_URS_2024_02/998762194</t>
  </si>
  <si>
    <t>763</t>
  </si>
  <si>
    <t>Konstrukce suché výstavby</t>
  </si>
  <si>
    <t>314</t>
  </si>
  <si>
    <t>763121422</t>
  </si>
  <si>
    <t>Stěna předsazená ze sádrokartonových desek s nosnou konstrukcí z ocelových profilů CW, UW jednoduše opláštěná deskou impregnovanou H2 tl. 12,5 mm bez izolace, EI 15, stěna tl. 62,5 mm, profil 50</t>
  </si>
  <si>
    <t>-1417522890</t>
  </si>
  <si>
    <t>https://podminky.urs.cz/item/CS_URS_2024_02/763121422</t>
  </si>
  <si>
    <t>"105, 106"  (2,125+2,300+2,400)*3,000</t>
  </si>
  <si>
    <t>"110"  (0,200+0,200)*3,000</t>
  </si>
  <si>
    <t>"127, 104"  (1,000+0,300)*3,000*2</t>
  </si>
  <si>
    <t>"115" (1,890+0,500+0,150)*3,000</t>
  </si>
  <si>
    <t>"116"  (0,900+1,700+0,150+0,950*2+0,150*2)*3,000</t>
  </si>
  <si>
    <t>"204-206"  (1,850+2,350+1,900)*3,000</t>
  </si>
  <si>
    <t>"208"  (0,650+0,200)*3,000</t>
  </si>
  <si>
    <t>"202"  (1,050+0,300)*3,000</t>
  </si>
  <si>
    <t>"210"  (0,530+1,420)*3,000</t>
  </si>
  <si>
    <t>"212"  0,900*3,000</t>
  </si>
  <si>
    <t>"213"  (0,420+0,370)*3,000</t>
  </si>
  <si>
    <t>"214"  (1,320+0,300)*3,000</t>
  </si>
  <si>
    <t>315</t>
  </si>
  <si>
    <t>763121712</t>
  </si>
  <si>
    <t>Stěna předsazená ze sádrokartonových desek ostatní konstrukce a práce na předsazených stěnách ze sádrokartonových desek zalomení stěny</t>
  </si>
  <si>
    <t>-1531335586</t>
  </si>
  <si>
    <t>https://podminky.urs.cz/item/CS_URS_2024_02/763121712</t>
  </si>
  <si>
    <t>1.NP, m.č. 127, 110, 104, 115, 116</t>
  </si>
  <si>
    <t>3,000*7</t>
  </si>
  <si>
    <t>2.NP, m.č. 208, 210, 202, 213, 214</t>
  </si>
  <si>
    <t>3,000*5</t>
  </si>
  <si>
    <t>316</t>
  </si>
  <si>
    <t>763131411</t>
  </si>
  <si>
    <t>Podhled ze sádrokartonových desek dvouvrstvá zavěšená spodní konstrukce z ocelových profilů CD, UD jednoduše opláštěná deskou standardní A, tl. 12,5 mm, bez izolace</t>
  </si>
  <si>
    <t>-609516723</t>
  </si>
  <si>
    <t>https://podminky.urs.cz/item/CS_URS_2024_02/763131411</t>
  </si>
  <si>
    <t>podhled C2</t>
  </si>
  <si>
    <t>"102"  2,625*1,920</t>
  </si>
  <si>
    <t>"104, 107, 110, 111, 114"  59,50+14,60+13,70+13,70+13,70</t>
  </si>
  <si>
    <t>2.NP, m.č... 202, 207, 210, 211, 213, 214</t>
  </si>
  <si>
    <t>"202, 207, 210, 211, 213, 214"  79,60+12,60+11,90+19,10+15,70+34,40+136,40</t>
  </si>
  <si>
    <t>"215"  44,460*3,700</t>
  </si>
  <si>
    <t>317</t>
  </si>
  <si>
    <t>763131421</t>
  </si>
  <si>
    <t>Podhled ze sádrokartonových desek dvouvrstvá zavěšená spodní konstrukce z ocelových profilů CD, UD dvojitě opláštěná deskami standardními A, tl. 2 x 12,5 mm, bez izolace</t>
  </si>
  <si>
    <t>768560857</t>
  </si>
  <si>
    <t>https://podminky.urs.cz/item/CS_URS_2024_02/763131421</t>
  </si>
  <si>
    <t>prostor tělocvičny a nad tribunami, m.č. 128-130, 215</t>
  </si>
  <si>
    <t>"celkem podhled"  1271,000</t>
  </si>
  <si>
    <t>"svisle = změna výškových úrovní"  44,460*1,000</t>
  </si>
  <si>
    <t>"odpočet akustického podhledu, viz rozpočet D.1.4.9"  -417,600</t>
  </si>
  <si>
    <t>"odpočet ÚT panelů"  -24,100*0,450*12</t>
  </si>
  <si>
    <t>318</t>
  </si>
  <si>
    <t>763131722</t>
  </si>
  <si>
    <t>Podhled ze sádrokartonových desek ostatní práce a konstrukce na podhledech ze sádrokartonových desek skokové změny výšky podhledu přes 0,5 m</t>
  </si>
  <si>
    <t>1434214811</t>
  </si>
  <si>
    <t>https://podminky.urs.cz/item/CS_URS_2024_02/763131722</t>
  </si>
  <si>
    <t xml:space="preserve">2.NP, m.č... </t>
  </si>
  <si>
    <t>"215"  44,460</t>
  </si>
  <si>
    <t>319</t>
  </si>
  <si>
    <t>763131765</t>
  </si>
  <si>
    <t>Podhled ze sádrokartonových desek Příplatek k cenám za výšku zavěšení přes 0,5 do 1,0 m</t>
  </si>
  <si>
    <t>167314131</t>
  </si>
  <si>
    <t>https://podminky.urs.cz/item/CS_URS_2024_02/763131765</t>
  </si>
  <si>
    <t>podhled nad tribunami, m.č. 128, 129, 215</t>
  </si>
  <si>
    <t>"úroveň +3,200 m"  44,460*3,680</t>
  </si>
  <si>
    <t>320</t>
  </si>
  <si>
    <t>763164511</t>
  </si>
  <si>
    <t>Obklad konstrukcí sádrokartonovými deskami včetně ochranných úhelníků ve tvaru L rozvinuté šíře do 0,4 m, opláštěný deskou standardní A, tl. 12,5 mm</t>
  </si>
  <si>
    <t>-923905490</t>
  </si>
  <si>
    <t>https://podminky.urs.cz/item/CS_URS_2024_02/763164511</t>
  </si>
  <si>
    <t>"1.NP, m.č. 103"  5,950</t>
  </si>
  <si>
    <t>321</t>
  </si>
  <si>
    <t>763172323</t>
  </si>
  <si>
    <t>Montáž dvířek pro konstrukce ze sádrokartonových desek revizních jednoplášťových pro příčky a předsazené stěny velikost (šxv) 400 x 400 mm</t>
  </si>
  <si>
    <t>1442528600</t>
  </si>
  <si>
    <t>https://podminky.urs.cz/item/CS_URS_2024_02/763172323</t>
  </si>
  <si>
    <t>"OS/13"  10</t>
  </si>
  <si>
    <t>322</t>
  </si>
  <si>
    <t>59030712</t>
  </si>
  <si>
    <t>dvířka revizní jednokřídlá s automatickým zámkem 400x400mm</t>
  </si>
  <si>
    <t>523383095</t>
  </si>
  <si>
    <t>323</t>
  </si>
  <si>
    <t>763172355</t>
  </si>
  <si>
    <t>Montáž dvířek pro konstrukce ze sádrokartonových desek revizních jednoplášťových pro podhledy velikost (šxv) 600 x 600 mm</t>
  </si>
  <si>
    <t>125311804</t>
  </si>
  <si>
    <t>https://podminky.urs.cz/item/CS_URS_2024_02/763172355</t>
  </si>
  <si>
    <t>"OS/11"  2</t>
  </si>
  <si>
    <t>324</t>
  </si>
  <si>
    <t>59030714</t>
  </si>
  <si>
    <t>dvířka revizní jednokřídlá s automatickým zámkem 600x600mm</t>
  </si>
  <si>
    <t>-1512433881</t>
  </si>
  <si>
    <t>325</t>
  </si>
  <si>
    <t>763365R</t>
  </si>
  <si>
    <t xml:space="preserve">Montáž obkladu ocelových nosníků cementovláknitými deskami rozvinuté šíře do 0,5 m, opláštění deskou protipožární </t>
  </si>
  <si>
    <t>203991201</t>
  </si>
  <si>
    <t>dle TZ a PD,  ASŘ , PBŘ</t>
  </si>
  <si>
    <t>POŽÁRNÍ OCHRANA PÁSNIC OCELOVÝCH SLOUPŮ PROTIPOŽÁRNÍ DESKOU DLE PBŘ</t>
  </si>
  <si>
    <t>"sloupy"   3,100*14</t>
  </si>
  <si>
    <t>"překlad PR/06, HEA 280"  4,550</t>
  </si>
  <si>
    <t>326</t>
  </si>
  <si>
    <t>RMAT0001</t>
  </si>
  <si>
    <t>deska cementovláknitá protipožární</t>
  </si>
  <si>
    <t>1921487825</t>
  </si>
  <si>
    <t>"sloupy"   3,100*14*0,300</t>
  </si>
  <si>
    <t>"překlad PR/06, HEA 280"  4,550*0,280</t>
  </si>
  <si>
    <t>14,294*1,1 'Přepočtené koeficientem množství</t>
  </si>
  <si>
    <t>327</t>
  </si>
  <si>
    <t>763365R.1</t>
  </si>
  <si>
    <t xml:space="preserve">Montáž obkladu ocelových nosníků cementovláknitými deskami tvaru U bez spodní konstrukce rozvinuté šíře přes 0,5 m do 0,75 m, opláštění deskou protipožární </t>
  </si>
  <si>
    <t>1683562856</t>
  </si>
  <si>
    <t>PROTIPOŽÁRNÍ OBKLAD OCELOVÝCH SLOUPŮ DLE PBŘ</t>
  </si>
  <si>
    <t>"sloupy"   5,000*19*2</t>
  </si>
  <si>
    <t>328</t>
  </si>
  <si>
    <t>RMAT0002</t>
  </si>
  <si>
    <t>-1926493529</t>
  </si>
  <si>
    <t>"sloupy"   (5,000*19*2)*0,700</t>
  </si>
  <si>
    <t>"překlad PR/06, HEA 280"  4,550*0,700</t>
  </si>
  <si>
    <t>136,185*1,1 'Přepočtené koeficientem množství</t>
  </si>
  <si>
    <t>329</t>
  </si>
  <si>
    <t>763412112</t>
  </si>
  <si>
    <t>Sanitární příčky vhodné do suchého prostředí dělící z dřevotřískových desek laminovaných tl. 18 mm</t>
  </si>
  <si>
    <t>-851165880</t>
  </si>
  <si>
    <t>https://podminky.urs.cz/item/CS_URS_2024_02/763412112</t>
  </si>
  <si>
    <t>kompletní provedení dle výpisu</t>
  </si>
  <si>
    <t>"OS/06, m.č. 115"  (1,130+0,100*2+0,290)*2,000</t>
  </si>
  <si>
    <t>"OS/07, m.č. 116"  (0,930+0,925*2+0,300)*2,000</t>
  </si>
  <si>
    <t>"OS/08, m.č. 204"  (1,580+0,100*2+0,250)*2,000</t>
  </si>
  <si>
    <t>"OS/09, m.č. 206"  (1,730+0,125*2+0,250)*2,000</t>
  </si>
  <si>
    <t>"OS/10, m.č. 212"  (0,900+0,150+0,120)*2,000</t>
  </si>
  <si>
    <t>330</t>
  </si>
  <si>
    <t>763412122</t>
  </si>
  <si>
    <t>Sanitární příčky vhodné do suchého prostředí dveře vnitřní do sanitárních příček šířky do 800 mm, výšky do 2 000 mm z dřevotřískových desek laminovaných včetně nerezového kování tl. 18 mm</t>
  </si>
  <si>
    <t>-586923921</t>
  </si>
  <si>
    <t>https://podminky.urs.cz/item/CS_URS_2024_02/763412122</t>
  </si>
  <si>
    <t>"OS/06, m.č. 115"  2</t>
  </si>
  <si>
    <t>"OS/07, m.č. 116"  2</t>
  </si>
  <si>
    <t>"OS/08, m.č. 204"  2</t>
  </si>
  <si>
    <t>"OS/09, m.č. 206"  2</t>
  </si>
  <si>
    <t>"OS/10, m.č. 212"  1</t>
  </si>
  <si>
    <t>331</t>
  </si>
  <si>
    <t>763431001</t>
  </si>
  <si>
    <t>Montáž podhledu minerálního včetně zavěšeného roštu viditelného s panely vyjímatelnými, velikosti panelů do 0,36 m2</t>
  </si>
  <si>
    <t>250231315</t>
  </si>
  <si>
    <t>https://podminky.urs.cz/item/CS_URS_2024_02/763431001</t>
  </si>
  <si>
    <t>podhled C1</t>
  </si>
  <si>
    <t>1.NP, m.č. 105, 106, 108, 109, 112, 113, 115, 116</t>
  </si>
  <si>
    <t>4,800*2+6,60*2+6,60+6,70+6,90+9,00</t>
  </si>
  <si>
    <t>2.NP, m.č. 203-206, 208, 209, 212</t>
  </si>
  <si>
    <t>3,70+8,10+3,40+8,00+6,30+6,30+9,50</t>
  </si>
  <si>
    <t>332</t>
  </si>
  <si>
    <t>763-C1</t>
  </si>
  <si>
    <t>PODHLEDOVÁ KAZETA tl. 15 mm DO VLHKÉHO PROSTŘEDÍ, rozměr 600x600 mm</t>
  </si>
  <si>
    <t>-352845192</t>
  </si>
  <si>
    <t>97,3*1,1 'Přepočtené koeficientem množství</t>
  </si>
  <si>
    <t>333</t>
  </si>
  <si>
    <t>763431201</t>
  </si>
  <si>
    <t>Montáž podhledu minerálního napojení na stěnu lištou obvodovou</t>
  </si>
  <si>
    <t>-2070157316</t>
  </si>
  <si>
    <t>https://podminky.urs.cz/item/CS_URS_2024_02/763431201</t>
  </si>
  <si>
    <t>9,5+9,6+10,5+10,5+10,4+10,5+11,5+14,4</t>
  </si>
  <si>
    <t>7,7+12,6+7,9+12,5+10,2+10,2+17,2</t>
  </si>
  <si>
    <t>334</t>
  </si>
  <si>
    <t>998763402</t>
  </si>
  <si>
    <t>Přesun hmot pro konstrukce montované z desek sádrokartonových, sádrovláknitých, cementovláknitých nebo cementových stanovený procentní sazbou (%) z ceny vodorovná dopravní vzdálenost do 50 m základní v objektech výšky přes 6 do 12 m</t>
  </si>
  <si>
    <t>%</t>
  </si>
  <si>
    <t>-515964377</t>
  </si>
  <si>
    <t>https://podminky.urs.cz/item/CS_URS_2024_02/998763402</t>
  </si>
  <si>
    <t>335</t>
  </si>
  <si>
    <t>998763491</t>
  </si>
  <si>
    <t>Přesun hmot pro konstrukce montované z desek sádrokartonových, sádrovláknitých, cementovláknitých nebo cementových stanovený procentní sazbou (%) z ceny vodorovná dopravní vzdálenost do 50 m Příplatek k cenám za zvětšený přesun přes vymezenou vodorovnou dopravní vzdálenost do 100 m</t>
  </si>
  <si>
    <t>-1693926069</t>
  </si>
  <si>
    <t>https://podminky.urs.cz/item/CS_URS_2024_02/998763491</t>
  </si>
  <si>
    <t>764</t>
  </si>
  <si>
    <t>Konstrukce klempířské</t>
  </si>
  <si>
    <t>336</t>
  </si>
  <si>
    <t>764011612</t>
  </si>
  <si>
    <t>Podkladní plech z pozinkovaného plechu s povrchovou úpravou rš 200 mm</t>
  </si>
  <si>
    <t>887748418</t>
  </si>
  <si>
    <t>https://podminky.urs.cz/item/CS_URS_2024_02/764011612</t>
  </si>
  <si>
    <t>"K/09 , příponka r.š. 176 mm"  150,000</t>
  </si>
  <si>
    <t>337</t>
  </si>
  <si>
    <t>764011617</t>
  </si>
  <si>
    <t>Podkladní plech z pozinkovaného plechu s povrchovou úpravou rš 670 mm</t>
  </si>
  <si>
    <t>60208564</t>
  </si>
  <si>
    <t>https://podminky.urs.cz/item/CS_URS_2024_02/764011617</t>
  </si>
  <si>
    <t>"K/09 , příponka r.š. 660 mm"  150,000</t>
  </si>
  <si>
    <t>338</t>
  </si>
  <si>
    <t>764215608</t>
  </si>
  <si>
    <t>Oplechování horních ploch zdí a nadezdívek (atik) z pozinkovaného plechu s povrchovou úpravou celoplošně lepené rš 750 mm</t>
  </si>
  <si>
    <t>-2116747436</t>
  </si>
  <si>
    <t>https://podminky.urs.cz/item/CS_URS_2024_02/764215608</t>
  </si>
  <si>
    <t>"K/09 , r.š. 700 mm"  150,000</t>
  </si>
  <si>
    <t>339</t>
  </si>
  <si>
    <t>764215646</t>
  </si>
  <si>
    <t>Oplechování horních ploch zdí a nadezdívek (atik) z pozinkovaného plechu s povrchovou úpravou Příplatek k cenám za zvýšenou pracnost při provedení rohu nebo koutu přes rš 400 mm</t>
  </si>
  <si>
    <t>-1098754635</t>
  </si>
  <si>
    <t>https://podminky.urs.cz/item/CS_URS_2024_02/764215646</t>
  </si>
  <si>
    <t>340</t>
  </si>
  <si>
    <t>764-100R</t>
  </si>
  <si>
    <t>D+M těsnící pěnové pásky EPDM pod atikový plech</t>
  </si>
  <si>
    <t>-1705121453</t>
  </si>
  <si>
    <t>dle TZ a PD, v.č. D.1.1 ASŘ  501 Detaily</t>
  </si>
  <si>
    <t>"oddíl 764    viz atiky" 150,000</t>
  </si>
  <si>
    <t>"oddíl 712   K/08 okapnice, r.š. 330 mm"  74,700</t>
  </si>
  <si>
    <t>341</t>
  </si>
  <si>
    <t>764216643</t>
  </si>
  <si>
    <t>Oplechování parapetů z pozinkovaného plechu s povrchovou úpravou rovných celoplošně lepené, bez rohů rš 250 mm</t>
  </si>
  <si>
    <t>-1998178581</t>
  </si>
  <si>
    <t>https://podminky.urs.cz/item/CS_URS_2024_02/764216643</t>
  </si>
  <si>
    <t>"K/01, r.š. 230 mm"  1,250*1</t>
  </si>
  <si>
    <t>"K/02, r.š. 230 mm"  2,000*13</t>
  </si>
  <si>
    <t>"K/03, r.š. 230 mm"  1,100*1</t>
  </si>
  <si>
    <t>"K/04, r.š. 230 mm"  4,700*1</t>
  </si>
  <si>
    <t>342</t>
  </si>
  <si>
    <t>764216644</t>
  </si>
  <si>
    <t>Oplechování parapetů z pozinkovaného plechu s povrchovou úpravou rovných celoplošně lepené, bez rohů rš 330 mm</t>
  </si>
  <si>
    <t>-1635417076</t>
  </si>
  <si>
    <t>https://podminky.urs.cz/item/CS_URS_2024_02/764216644</t>
  </si>
  <si>
    <t>"K/05, r.š. 313 mm"  4,700*6</t>
  </si>
  <si>
    <t>343</t>
  </si>
  <si>
    <t>998764202</t>
  </si>
  <si>
    <t>Přesun hmot pro konstrukce klempířské stanovený procentní sazbou (%) z ceny vodorovná dopravní vzdálenost do 50 m s užitím mechanizace v objektech výšky přes 6 do 12 m</t>
  </si>
  <si>
    <t>-119348991</t>
  </si>
  <si>
    <t>https://podminky.urs.cz/item/CS_URS_2024_02/998764202</t>
  </si>
  <si>
    <t>344</t>
  </si>
  <si>
    <t>998764292</t>
  </si>
  <si>
    <t>Přesun hmot pro konstrukce klempířské stanovený procentní sazbou (%) z ceny vodorovná dopravní vzdálenost do 50 m Příplatek k cenám za zvětšený přesun přes vymezenou vodorovnou dopravní vzdálenost do 100 m</t>
  </si>
  <si>
    <t>-1504419348</t>
  </si>
  <si>
    <t>https://podminky.urs.cz/item/CS_URS_2024_02/998764292</t>
  </si>
  <si>
    <t>766</t>
  </si>
  <si>
    <t>Konstrukce truhlářské</t>
  </si>
  <si>
    <t>345</t>
  </si>
  <si>
    <t>766660001</t>
  </si>
  <si>
    <t>Montáž dveřních křídel dřevěných nebo plastových otevíravých do ocelové zárubně povrchově upravených jednokřídlových, šířky do 800 mm</t>
  </si>
  <si>
    <t>-698938827</t>
  </si>
  <si>
    <t>https://podminky.urs.cz/item/CS_URS_2024_02/766660001</t>
  </si>
  <si>
    <t>346</t>
  </si>
  <si>
    <t>61162086</t>
  </si>
  <si>
    <t>dveře jednokřídlé dřevotřískové povrch laminátový plné 800x1970-2100mm</t>
  </si>
  <si>
    <t>-679817122</t>
  </si>
  <si>
    <t>347</t>
  </si>
  <si>
    <t>766660002</t>
  </si>
  <si>
    <t>Montáž dveřních křídel dřevěných nebo plastových otevíravých do ocelové zárubně povrchově upravených jednokřídlových, šířky přes 800 mm</t>
  </si>
  <si>
    <t>-1109979465</t>
  </si>
  <si>
    <t>https://podminky.urs.cz/item/CS_URS_2024_02/766660002</t>
  </si>
  <si>
    <t>348</t>
  </si>
  <si>
    <t>61162087</t>
  </si>
  <si>
    <t>dveře jednokřídlé dřevotřískové povrch laminátový plné 900x1970-2100mm</t>
  </si>
  <si>
    <t>707244242</t>
  </si>
  <si>
    <t>349</t>
  </si>
  <si>
    <t>766660021</t>
  </si>
  <si>
    <t>Montáž dveřních křídel dřevěných nebo plastových otevíravých do ocelové zárubně protipožárních jednokřídlových, šířky do 800 mm</t>
  </si>
  <si>
    <t>-27049069</t>
  </si>
  <si>
    <t>https://podminky.urs.cz/item/CS_URS_2024_02/766660021</t>
  </si>
  <si>
    <t>350</t>
  </si>
  <si>
    <t>611.01R</t>
  </si>
  <si>
    <t>dveře jednokřídlé dřevotřískové protipožární  povrch laminátový plné, světlá šířka 800 mm</t>
  </si>
  <si>
    <t>-1098206023</t>
  </si>
  <si>
    <t>351</t>
  </si>
  <si>
    <t>766660022</t>
  </si>
  <si>
    <t>Montáž dveřních křídel dřevěných nebo plastových otevíravých do ocelové zárubně protipožárních jednokřídlových, šířky přes 800 mm</t>
  </si>
  <si>
    <t>-1292281288</t>
  </si>
  <si>
    <t>https://podminky.urs.cz/item/CS_URS_2024_02/766660022</t>
  </si>
  <si>
    <t>352</t>
  </si>
  <si>
    <t>611.02R</t>
  </si>
  <si>
    <t>dveře jednokřídlé dřevotřískové protipožární  povrch laminátový plné, světlá šířka 900 mm</t>
  </si>
  <si>
    <t>1279030291</t>
  </si>
  <si>
    <t>353</t>
  </si>
  <si>
    <t>766660031</t>
  </si>
  <si>
    <t>Montáž dveřních křídel dřevěných nebo plastových otevíravých do ocelové zárubně protipožárních dvoukřídlových jakékoliv šířky</t>
  </si>
  <si>
    <t>-832844160</t>
  </si>
  <si>
    <t>https://podminky.urs.cz/item/CS_URS_2024_02/766660031</t>
  </si>
  <si>
    <t>354</t>
  </si>
  <si>
    <t>611.03R</t>
  </si>
  <si>
    <t>dveře dvoukřídlé dřevotřískové protipožární  povrch laminátový plné, světlá šířka 1450 mm</t>
  </si>
  <si>
    <t>-1335866541</t>
  </si>
  <si>
    <t>355</t>
  </si>
  <si>
    <t>611.04R</t>
  </si>
  <si>
    <t>dveře dvoukřídlé dřevotřískové protipožární  povrch laminátový plné, světlá šířka 1800 mm</t>
  </si>
  <si>
    <t>313910772</t>
  </si>
  <si>
    <t>356</t>
  </si>
  <si>
    <t>766660717</t>
  </si>
  <si>
    <t>Montáž dveřních doplňků samozavírače na zárubeň ocelovou</t>
  </si>
  <si>
    <t>-626601740</t>
  </si>
  <si>
    <t>https://podminky.urs.cz/item/CS_URS_2024_02/766660717</t>
  </si>
  <si>
    <t>357</t>
  </si>
  <si>
    <t>54917250</t>
  </si>
  <si>
    <t>samozavírač dveří hydraulický</t>
  </si>
  <si>
    <t>1954565134</t>
  </si>
  <si>
    <t>358</t>
  </si>
  <si>
    <t>54917R</t>
  </si>
  <si>
    <t>samozavírač dveří  s koordinátorem zavírání</t>
  </si>
  <si>
    <t>305683343</t>
  </si>
  <si>
    <t>359</t>
  </si>
  <si>
    <t>766-001R</t>
  </si>
  <si>
    <t>D+M vrchního kování dveří klika/klika broušená nerez + zámek + cylindr. vložka</t>
  </si>
  <si>
    <t>1222198966</t>
  </si>
  <si>
    <t>dle TZ a PD, v.č. D.1.1 ASŘ 402 Výpis dveří</t>
  </si>
  <si>
    <t>"všechny vnitřní dveře (oddíl 766) kromě D/11"  40-1</t>
  </si>
  <si>
    <t>360</t>
  </si>
  <si>
    <t>766-003R</t>
  </si>
  <si>
    <t>D+M vrchního kování dveří PANIKOVÁ klika/klika broušená nerez + zámek + cylindr. vložka</t>
  </si>
  <si>
    <t>1746232808</t>
  </si>
  <si>
    <t>"vnitřní dveře D/11"  1</t>
  </si>
  <si>
    <t>361</t>
  </si>
  <si>
    <t>766-002R</t>
  </si>
  <si>
    <t>D+M vodorovného madla dveřních křídel</t>
  </si>
  <si>
    <t>-1459743901</t>
  </si>
  <si>
    <t>362</t>
  </si>
  <si>
    <t>766-ON/03</t>
  </si>
  <si>
    <t>D+M plastového okna do otvoru 2000x750 mm</t>
  </si>
  <si>
    <t>-1194397743</t>
  </si>
  <si>
    <t>dle TZ a PD, v.č. D.1.1 ASŘ 403 Výpis oken</t>
  </si>
  <si>
    <t>kompletní provedení dle výpisu, vč. parotěsných a paropropustných pásek</t>
  </si>
  <si>
    <t>- int. a ext parapety v samostatných položkách</t>
  </si>
  <si>
    <t>"ON/03"  6</t>
  </si>
  <si>
    <t>363</t>
  </si>
  <si>
    <t>766-ON/04</t>
  </si>
  <si>
    <t>D+M plastového okna do otvoru 1250x750 mm</t>
  </si>
  <si>
    <t>-572578976</t>
  </si>
  <si>
    <t>"ON/04"  1</t>
  </si>
  <si>
    <t>364</t>
  </si>
  <si>
    <t>766-ON/07</t>
  </si>
  <si>
    <t>D+M plastového okna do otvoru 2000x1850 mm</t>
  </si>
  <si>
    <t>1695865802</t>
  </si>
  <si>
    <t>"ON/07"  7</t>
  </si>
  <si>
    <t>365</t>
  </si>
  <si>
    <t>766-D/05</t>
  </si>
  <si>
    <t>D+M vchodových plastových dveří vč. zárubně, do otvoru 1050x2250 mm</t>
  </si>
  <si>
    <t>-1147330037</t>
  </si>
  <si>
    <t>"D/05" 1</t>
  </si>
  <si>
    <t>366</t>
  </si>
  <si>
    <t>766694116</t>
  </si>
  <si>
    <t>Montáž ostatních truhlářských konstrukcí parapetních desek dřevěných nebo plastových šířky do 300 mm</t>
  </si>
  <si>
    <t>-310467867</t>
  </si>
  <si>
    <t>https://podminky.urs.cz/item/CS_URS_2024_02/766694116</t>
  </si>
  <si>
    <t>"ON/08"  1*1,200*2</t>
  </si>
  <si>
    <t>"ON/09"  1*1,100*2</t>
  </si>
  <si>
    <t>"ON/10"  4*1,500*2</t>
  </si>
  <si>
    <t>"ON/11"  1*3,950*2</t>
  </si>
  <si>
    <t>367</t>
  </si>
  <si>
    <t>61144401</t>
  </si>
  <si>
    <t>parapet plastový vnitřní š 250mm</t>
  </si>
  <si>
    <t>-1046446198</t>
  </si>
  <si>
    <t>368</t>
  </si>
  <si>
    <t>61144019</t>
  </si>
  <si>
    <t>koncovka k parapetu plastovému vnitřnímu 1 pár</t>
  </si>
  <si>
    <t>sada</t>
  </si>
  <si>
    <t>1451304670</t>
  </si>
  <si>
    <t>369</t>
  </si>
  <si>
    <t>766694126</t>
  </si>
  <si>
    <t>Montáž ostatních truhlářských konstrukcí parapetních desek dřevěných nebo plastových šířky přes 300 mm</t>
  </si>
  <si>
    <t>-1376088447</t>
  </si>
  <si>
    <t>https://podminky.urs.cz/item/CS_URS_2024_02/766694126</t>
  </si>
  <si>
    <t>"ON/02"  1*1,100</t>
  </si>
  <si>
    <t>"ON/03"  6*2,000</t>
  </si>
  <si>
    <t>"ON/04"  1*1,250</t>
  </si>
  <si>
    <t>"ON/06"  1*4,700</t>
  </si>
  <si>
    <t>"ON/07"  7*2,000</t>
  </si>
  <si>
    <t>370</t>
  </si>
  <si>
    <t>61144403</t>
  </si>
  <si>
    <t>parapet plastový vnitřní š 350mm</t>
  </si>
  <si>
    <t>1041859287</t>
  </si>
  <si>
    <t>371</t>
  </si>
  <si>
    <t>534268309</t>
  </si>
  <si>
    <t>372</t>
  </si>
  <si>
    <t>998766202</t>
  </si>
  <si>
    <t>Přesun hmot pro konstrukce truhlářské stanovený procentní sazbou (%) z ceny vodorovná dopravní vzdálenost do 50 m základní v objektech výšky přes 6 do 12 m</t>
  </si>
  <si>
    <t>-980445977</t>
  </si>
  <si>
    <t>https://podminky.urs.cz/item/CS_URS_2024_02/998766202</t>
  </si>
  <si>
    <t>373</t>
  </si>
  <si>
    <t>998766292</t>
  </si>
  <si>
    <t>Přesun hmot pro konstrukce truhlářské stanovený procentní sazbou (%) z ceny vodorovná dopravní vzdálenost do 50 m Příplatek k cenám za zvětšený přesun přes vymezenou vodorovnou dopravní vzdálenost do 100 m</t>
  </si>
  <si>
    <t>-482944128</t>
  </si>
  <si>
    <t>https://podminky.urs.cz/item/CS_URS_2024_02/998766292</t>
  </si>
  <si>
    <t>767</t>
  </si>
  <si>
    <t>Konstrukce zámečnické</t>
  </si>
  <si>
    <t>374</t>
  </si>
  <si>
    <t>767122111</t>
  </si>
  <si>
    <t>Montáž stěn a příček s výplní drátěnou sítí spojených šroubováním</t>
  </si>
  <si>
    <t>1238358148</t>
  </si>
  <si>
    <t>https://podminky.urs.cz/item/CS_URS_2024_02/767122111</t>
  </si>
  <si>
    <t>dle TZ a PD, v.č. D.1.1 ASŘ 406 Výpis zámečnických výrobků</t>
  </si>
  <si>
    <t>"Z/04"  6,750*2,625</t>
  </si>
  <si>
    <t>"Z/05"  6,610*2,625</t>
  </si>
  <si>
    <t>"Z/06"  2,690*2,625</t>
  </si>
  <si>
    <t>375</t>
  </si>
  <si>
    <t>767-Z/04</t>
  </si>
  <si>
    <t>dělící konstrukce m.č. 122, rozměr 6750x2625 mm, PÚ RAL 7016</t>
  </si>
  <si>
    <t>-1309668297</t>
  </si>
  <si>
    <t>"Z/04"  1</t>
  </si>
  <si>
    <t>376</t>
  </si>
  <si>
    <t>767-Z/05</t>
  </si>
  <si>
    <t>dělící konstrukce m.č. 124, rozměr 6610x2625 mm, PÚ RAL 7016</t>
  </si>
  <si>
    <t>-907090541</t>
  </si>
  <si>
    <t>"Z/05"  1</t>
  </si>
  <si>
    <t>377</t>
  </si>
  <si>
    <t>767-Z/06</t>
  </si>
  <si>
    <t>dělící konstrukce m.č. 125, rozměr 2690x2625 mm, PÚ RAL 7016</t>
  </si>
  <si>
    <t>1916811788</t>
  </si>
  <si>
    <t>"Z/06"  1</t>
  </si>
  <si>
    <t>378</t>
  </si>
  <si>
    <t>767163121</t>
  </si>
  <si>
    <t>Montáž zábradlí přímého v interiéru v rovině (na rovné ploše) kotveného do betonu</t>
  </si>
  <si>
    <t>1908357427</t>
  </si>
  <si>
    <t>https://podminky.urs.cz/item/CS_URS_2024_02/767163121</t>
  </si>
  <si>
    <t>"Z/11"  3,550+1,200</t>
  </si>
  <si>
    <t>"Z/14 oblouk"  5,800</t>
  </si>
  <si>
    <t>"Z16, Z18" 14,575*2</t>
  </si>
  <si>
    <t>"Z/21"  (6,200+0,550*2)</t>
  </si>
  <si>
    <t>"Z/22, Z/23"  4,525*2</t>
  </si>
  <si>
    <t>379</t>
  </si>
  <si>
    <t>767-Z/11</t>
  </si>
  <si>
    <t>zabezpečení schodiště v m.č. 103, PÚ RAL 7016, vč. kotevních prvků</t>
  </si>
  <si>
    <t>1938719552</t>
  </si>
  <si>
    <t>380</t>
  </si>
  <si>
    <t>767-Z/14</t>
  </si>
  <si>
    <t>zábradlí obloukové s výplní ze síťoviny z nerez oceli, PÚ RAL 7016, vč. kotevních prvků</t>
  </si>
  <si>
    <t>-142245830</t>
  </si>
  <si>
    <t>381</t>
  </si>
  <si>
    <t>767-Z/16, 18</t>
  </si>
  <si>
    <t>zábradlí s výplní ze síťoviny z nerez oceli, PÚ RAL 7016, vč. kotevních prvků</t>
  </si>
  <si>
    <t>-1531034995</t>
  </si>
  <si>
    <t>382</t>
  </si>
  <si>
    <t>767-Z/21</t>
  </si>
  <si>
    <t>-704825076</t>
  </si>
  <si>
    <t>383</t>
  </si>
  <si>
    <t>767-Z/22, 23</t>
  </si>
  <si>
    <t>204193086</t>
  </si>
  <si>
    <t>384</t>
  </si>
  <si>
    <t>767165111</t>
  </si>
  <si>
    <t>Montáž zábradlí madel šroubováním</t>
  </si>
  <si>
    <t>489056395</t>
  </si>
  <si>
    <t>https://podminky.urs.cz/item/CS_URS_2024_02/767165111</t>
  </si>
  <si>
    <t>"Z/10"  3,400</t>
  </si>
  <si>
    <t>385</t>
  </si>
  <si>
    <t>767-Z/10</t>
  </si>
  <si>
    <t>madlo, PÚ RAL 7016</t>
  </si>
  <si>
    <t>-2117983712</t>
  </si>
  <si>
    <t>386</t>
  </si>
  <si>
    <t>767223221</t>
  </si>
  <si>
    <t>Montáž zábradlí přímého v interiéru na schodišti kotveného do betonu</t>
  </si>
  <si>
    <t>1388279434</t>
  </si>
  <si>
    <t>https://podminky.urs.cz/item/CS_URS_2024_02/767223221</t>
  </si>
  <si>
    <t>"Z/12"  3,253</t>
  </si>
  <si>
    <t>"Z/13"  3,150</t>
  </si>
  <si>
    <t>"Z/15, Z/17"  3,763*2</t>
  </si>
  <si>
    <t>"Z/19, Z/20"  (0,525+1,700)*2</t>
  </si>
  <si>
    <t>387</t>
  </si>
  <si>
    <t>767-Z/12</t>
  </si>
  <si>
    <t>-1041086476</t>
  </si>
  <si>
    <t>388</t>
  </si>
  <si>
    <t>767-Z/13</t>
  </si>
  <si>
    <t>-1357099526</t>
  </si>
  <si>
    <t>389</t>
  </si>
  <si>
    <t>767-Z/15, 17</t>
  </si>
  <si>
    <t>805268181</t>
  </si>
  <si>
    <t>390</t>
  </si>
  <si>
    <t>767-Z/19, 20</t>
  </si>
  <si>
    <t>-883084179</t>
  </si>
  <si>
    <t>391</t>
  </si>
  <si>
    <t>767531121</t>
  </si>
  <si>
    <t>Montáž vstupních čisticích zón z rohoží osazení rámu mosazného nebo hliníkového zapuštěného z L profilů</t>
  </si>
  <si>
    <t>-347909349</t>
  </si>
  <si>
    <t>https://podminky.urs.cz/item/CS_URS_2024_02/767531121</t>
  </si>
  <si>
    <t>"OS/20"  (1,800+1,500)*2</t>
  </si>
  <si>
    <t>392</t>
  </si>
  <si>
    <t>69752160</t>
  </si>
  <si>
    <t>rám pro zapuštění profil L-30/30 25/25 20/30 15/30-Al</t>
  </si>
  <si>
    <t>131169732</t>
  </si>
  <si>
    <t>6,6*1,1 'Přepočtené koeficientem množství</t>
  </si>
  <si>
    <t>393</t>
  </si>
  <si>
    <t>767531215</t>
  </si>
  <si>
    <t>Montáž vstupních čisticích zón z rohoží kovových nebo plastových plochy přes 2 m2</t>
  </si>
  <si>
    <t>-885004914</t>
  </si>
  <si>
    <t>https://podminky.urs.cz/item/CS_URS_2024_02/767531215</t>
  </si>
  <si>
    <t>"OS/20"  1,800*1,500</t>
  </si>
  <si>
    <t>394</t>
  </si>
  <si>
    <t>69752030</t>
  </si>
  <si>
    <t>rohož vstupní provedení hliník nebo mosaz/gumové vlnovky/</t>
  </si>
  <si>
    <t>-77064630</t>
  </si>
  <si>
    <t>2,7*1,1 'Přepočtené koeficientem množství</t>
  </si>
  <si>
    <t>395</t>
  </si>
  <si>
    <t>767646411</t>
  </si>
  <si>
    <t>Montáž revizních dveří a dvířek hliníkových, ocelových nebo plastových s rámem jednokřídlových, plochy do 0,5 m2</t>
  </si>
  <si>
    <t>-209841223</t>
  </si>
  <si>
    <t>https://podminky.urs.cz/item/CS_URS_2024_02/767646411</t>
  </si>
  <si>
    <t>"OS/12"  1</t>
  </si>
  <si>
    <t>"OS/14"  1</t>
  </si>
  <si>
    <t>396</t>
  </si>
  <si>
    <t>56245711</t>
  </si>
  <si>
    <t>dvířka revizní 400x400 bílá se zámkem</t>
  </si>
  <si>
    <t>1152962017</t>
  </si>
  <si>
    <t>397</t>
  </si>
  <si>
    <t>767881118</t>
  </si>
  <si>
    <t>Montáž záchytného systému proti pádu bodů samostatných nebo v systému s poddajným kotvícím vedením do trapézového plechu samořeznými vruty, motýlkovými a provlékacími příchytkami</t>
  </si>
  <si>
    <t>350126039</t>
  </si>
  <si>
    <t>https://podminky.urs.cz/item/CS_URS_2024_02/767881118</t>
  </si>
  <si>
    <t>dle TZ a PD, v.č. D.1.1 ASŘ 105</t>
  </si>
  <si>
    <t>"kotvící bod U1+U3"  20+7</t>
  </si>
  <si>
    <t>"kotvící bod U4"  6</t>
  </si>
  <si>
    <t>398</t>
  </si>
  <si>
    <t>70921304</t>
  </si>
  <si>
    <t>kotvicí bod pro trapézové a sendvičových konstrukce dl 600mm</t>
  </si>
  <si>
    <t>1646781939</t>
  </si>
  <si>
    <t>399</t>
  </si>
  <si>
    <t>70921309</t>
  </si>
  <si>
    <t>kotvicí bod pro trapézové a sendvičových konstrukce ztužený dl 600mm</t>
  </si>
  <si>
    <t>-1524795907</t>
  </si>
  <si>
    <t>400</t>
  </si>
  <si>
    <t>767881161</t>
  </si>
  <si>
    <t>Montáž záchytného systému proti pádu nástavců určených k upevnění na sloupky nebo body v systému poddajného kotvícího vedení montáž lana uchycení lana k nástavcům</t>
  </si>
  <si>
    <t>-943519248</t>
  </si>
  <si>
    <t>https://podminky.urs.cz/item/CS_URS_2024_02/767881161</t>
  </si>
  <si>
    <t>střecha S2 - permanentní nerezové lano</t>
  </si>
  <si>
    <t>"dl. 9,8 m"  1</t>
  </si>
  <si>
    <t>"dl. 27,7 m"  1</t>
  </si>
  <si>
    <t>"dl. 5,75 m"  1</t>
  </si>
  <si>
    <t>střecha S1, S2 - montážní lano</t>
  </si>
  <si>
    <t>"S1 dl. 127 m"  4</t>
  </si>
  <si>
    <t>"S2 dl. 3,6 m"  1</t>
  </si>
  <si>
    <t>401</t>
  </si>
  <si>
    <t>31452201</t>
  </si>
  <si>
    <t>nerezové lano určené pro systémy s požadavkem na permanentní kotvicí vedení tl 8mm</t>
  </si>
  <si>
    <t>-532730716</t>
  </si>
  <si>
    <t>"dl. 9,8 m"  9,800</t>
  </si>
  <si>
    <t>"dl. 27,7 m"  27,700</t>
  </si>
  <si>
    <t>"dl. 5,75 m"  5,750</t>
  </si>
  <si>
    <t>43,25*1,1 'Přepočtené koeficientem množství</t>
  </si>
  <si>
    <t>402</t>
  </si>
  <si>
    <t>31452203</t>
  </si>
  <si>
    <t>koncovka k nerez lanu napínací pro systémy s požadavkem na permanentní kotvicí vedení lano tl 8mm</t>
  </si>
  <si>
    <t>-1259666972</t>
  </si>
  <si>
    <t>403</t>
  </si>
  <si>
    <t>31452205</t>
  </si>
  <si>
    <t>koncovka k nerez lanu pevná určená k nalisování na nerezové lano lano tl 8mm</t>
  </si>
  <si>
    <t>-1879328226</t>
  </si>
  <si>
    <t>404</t>
  </si>
  <si>
    <t>314-001R</t>
  </si>
  <si>
    <t>montážní lano vč. kompletního příslušenství</t>
  </si>
  <si>
    <t>-1740788331</t>
  </si>
  <si>
    <t>"S1 dl. 127 m"  127,000</t>
  </si>
  <si>
    <t>"S2 dl. 3,6 m"  3,600</t>
  </si>
  <si>
    <t>130,6*1,1 'Přepočtené koeficientem množství</t>
  </si>
  <si>
    <t>405</t>
  </si>
  <si>
    <t>767-001R</t>
  </si>
  <si>
    <t>Záchytný systém - revize, předání do užívání, štítky</t>
  </si>
  <si>
    <t>65201622</t>
  </si>
  <si>
    <t>406</t>
  </si>
  <si>
    <t>767-ON/02</t>
  </si>
  <si>
    <t>D+M hliníkového okna do otvoru 1100x1100 mm</t>
  </si>
  <si>
    <t>832947724</t>
  </si>
  <si>
    <t>"ON/02"  1</t>
  </si>
  <si>
    <t>407</t>
  </si>
  <si>
    <t>767-ON/05</t>
  </si>
  <si>
    <t>D+M hliníkového okna do otvoru 1250x3500 mm</t>
  </si>
  <si>
    <t>-830199966</t>
  </si>
  <si>
    <t>- int.  parapety součástí obkladu stěny B1</t>
  </si>
  <si>
    <t>- ext parapety součástí fasády z plechových kazet</t>
  </si>
  <si>
    <t>- venkovní žaluzie v samostatné položce</t>
  </si>
  <si>
    <t>"ON/05"  6</t>
  </si>
  <si>
    <t>408</t>
  </si>
  <si>
    <t>767-ON/06</t>
  </si>
  <si>
    <t>D+M hliníkového okna do otvoru 4700x2350 mm</t>
  </si>
  <si>
    <t>750932187</t>
  </si>
  <si>
    <t>"ON/06"  1</t>
  </si>
  <si>
    <t>409</t>
  </si>
  <si>
    <t>767-ON/08</t>
  </si>
  <si>
    <t>D+M interiérového hliníkového okna do otvoru 1200x1100 mm</t>
  </si>
  <si>
    <t>-748878571</t>
  </si>
  <si>
    <t>- int. parapety v samostatné položce</t>
  </si>
  <si>
    <t>"ON/08"  1</t>
  </si>
  <si>
    <t>410</t>
  </si>
  <si>
    <t>767-ON/09</t>
  </si>
  <si>
    <t>D+M interiérového hliníkového okna do otvoru 1100x1100 mm, PO EI30 DP1</t>
  </si>
  <si>
    <t>1170385008</t>
  </si>
  <si>
    <t>"ON/09"  1</t>
  </si>
  <si>
    <t>411</t>
  </si>
  <si>
    <t>767-ON/10</t>
  </si>
  <si>
    <t>D+M interiérového hliníkového okna do otvoru 1500x1000 mm, PO EI15 DP1</t>
  </si>
  <si>
    <t>-1406655140</t>
  </si>
  <si>
    <t>"ON/10"  4</t>
  </si>
  <si>
    <t>412</t>
  </si>
  <si>
    <t>767-ON/11</t>
  </si>
  <si>
    <t>D+M interiérového hliníkového okna do otvoru 3950x1000 mm, PO EI15 DP1</t>
  </si>
  <si>
    <t>511963615</t>
  </si>
  <si>
    <t>"ON/11"  1</t>
  </si>
  <si>
    <t>413</t>
  </si>
  <si>
    <t>767316312</t>
  </si>
  <si>
    <t>Montáž světlíků bodových přes 1,5 do 2 m2</t>
  </si>
  <si>
    <t>-1732965589</t>
  </si>
  <si>
    <t>https://podminky.urs.cz/item/CS_URS_2024_02/767316312</t>
  </si>
  <si>
    <t>"ON/12"  1</t>
  </si>
  <si>
    <t>414</t>
  </si>
  <si>
    <t>767-ON/12</t>
  </si>
  <si>
    <t>střešní světlík pro odvětrání únikové cesta  CHÚC, rozměr otvoru 1000x2000 mm</t>
  </si>
  <si>
    <t>364619285</t>
  </si>
  <si>
    <t>415</t>
  </si>
  <si>
    <t>767-OS/01</t>
  </si>
  <si>
    <t>D+M basketbalovéko koše - na závěsné konstrukci skládané pod strop</t>
  </si>
  <si>
    <t>-1195471676</t>
  </si>
  <si>
    <t>"OS/01"  2</t>
  </si>
  <si>
    <t>416</t>
  </si>
  <si>
    <t>767-OS/02</t>
  </si>
  <si>
    <t>D+M basketbalovéko koše - nástěnného</t>
  </si>
  <si>
    <t>-657069619</t>
  </si>
  <si>
    <t>"OS/02"  2</t>
  </si>
  <si>
    <t>417</t>
  </si>
  <si>
    <t>767-OS/03</t>
  </si>
  <si>
    <t>D+M ochranné sítě za brankou, rozměr 24,8x6,86 m</t>
  </si>
  <si>
    <t>-516551481</t>
  </si>
  <si>
    <t>"OS/03"  2</t>
  </si>
  <si>
    <t>418</t>
  </si>
  <si>
    <t>767-OS/04</t>
  </si>
  <si>
    <t>D+M dělící opony, rozměr 24,8x7,5 m</t>
  </si>
  <si>
    <t>-424850616</t>
  </si>
  <si>
    <t>"OS/04"  2</t>
  </si>
  <si>
    <t>419</t>
  </si>
  <si>
    <t>767-D/01</t>
  </si>
  <si>
    <t>D+M vchodových hliníkových dveří vč. zárubně, do otvoru 2500x2750 mm</t>
  </si>
  <si>
    <t>2008538036</t>
  </si>
  <si>
    <t>"D/01"  1</t>
  </si>
  <si>
    <t>420</t>
  </si>
  <si>
    <t>767-D/02</t>
  </si>
  <si>
    <t>D+M vchodových hliníkových dveří vč. zárubně, do otvoru 1950x2050 mm</t>
  </si>
  <si>
    <t>182496738</t>
  </si>
  <si>
    <t>"D/02" 2</t>
  </si>
  <si>
    <t>421</t>
  </si>
  <si>
    <t>767-D/03</t>
  </si>
  <si>
    <t>37645736</t>
  </si>
  <si>
    <t>"D/03" 1</t>
  </si>
  <si>
    <t>422</t>
  </si>
  <si>
    <t>767-D/04</t>
  </si>
  <si>
    <t>-1645455316</t>
  </si>
  <si>
    <t>"D/04" 1</t>
  </si>
  <si>
    <t>423</t>
  </si>
  <si>
    <t>767-D/06</t>
  </si>
  <si>
    <t>D+M vchodových hliníkových dveří vč. zárubně, do otvoru 1050x2700 mm</t>
  </si>
  <si>
    <t>-2109808494</t>
  </si>
  <si>
    <t>"D/06" 1</t>
  </si>
  <si>
    <t>424</t>
  </si>
  <si>
    <t>767-D/07</t>
  </si>
  <si>
    <t>D+M interiérových hliníkových dveří vč. zárubně, do otvoru 2500x2750 mm</t>
  </si>
  <si>
    <t>-406445091</t>
  </si>
  <si>
    <t>"D/07" 1</t>
  </si>
  <si>
    <t>425</t>
  </si>
  <si>
    <t>767-D/33</t>
  </si>
  <si>
    <t>D+M interiérových hliníkových dveří vč. zárubně, do otvoru 1750x2700 mm, PO EI15 DP3-C-S</t>
  </si>
  <si>
    <t>2001451959</t>
  </si>
  <si>
    <t>"D/33" 1</t>
  </si>
  <si>
    <t>426</t>
  </si>
  <si>
    <t>767-D/34</t>
  </si>
  <si>
    <t>D+M interiérových hliníkových dveří vč. zárubně, do otvoru 1050x2050 mm, PO EW15 DP3-C</t>
  </si>
  <si>
    <t>-2078607722</t>
  </si>
  <si>
    <t>"D/34" 1</t>
  </si>
  <si>
    <t>427</t>
  </si>
  <si>
    <t>767-D/35</t>
  </si>
  <si>
    <t>1216421247</t>
  </si>
  <si>
    <t>"D/35" 3</t>
  </si>
  <si>
    <t>428</t>
  </si>
  <si>
    <t>767-S100</t>
  </si>
  <si>
    <t xml:space="preserve">D+M ocelové konstrukce sloupů, vč. povrchové úpravy </t>
  </si>
  <si>
    <t>kg</t>
  </si>
  <si>
    <t>-620945388</t>
  </si>
  <si>
    <t>dle TZ a PD,  D.1.2  SKŘ, 401-Předběžný výkaz materiálu</t>
  </si>
  <si>
    <t>-kompletní provedení vč. dopravy a zajištění zvedací techniky</t>
  </si>
  <si>
    <t>-kompletní provedení vč. všech detailů, spojovacího materiálu, atd..</t>
  </si>
  <si>
    <t>"S100"  43838</t>
  </si>
  <si>
    <t>429</t>
  </si>
  <si>
    <t>767-S200</t>
  </si>
  <si>
    <t xml:space="preserve">D+M ocelové konstrukce střechy, vč. povrchové úpravy </t>
  </si>
  <si>
    <t>151237155</t>
  </si>
  <si>
    <t>"S200 střecha + výměny"  65085+1572</t>
  </si>
  <si>
    <t>"trapézový plech"  13442</t>
  </si>
  <si>
    <t>430</t>
  </si>
  <si>
    <t>767-S300</t>
  </si>
  <si>
    <t xml:space="preserve">D+M ocelové konstrukce plošin pro VZT, vč. povrchové úpravy </t>
  </si>
  <si>
    <t>930124481</t>
  </si>
  <si>
    <t>"S300"  1860</t>
  </si>
  <si>
    <t>431</t>
  </si>
  <si>
    <t>767-Z/01</t>
  </si>
  <si>
    <t>D+M požárního žebříku se suchovodem, ochranným košem a zábradlím, v= 8660 mm, PÚ žárový Pz</t>
  </si>
  <si>
    <t>1999312390</t>
  </si>
  <si>
    <t>dle TZ a PD,  D.1.1  ASŘ, 406 - Výpis zámečnických výrobků</t>
  </si>
  <si>
    <t>"Z/01"  1</t>
  </si>
  <si>
    <t>432</t>
  </si>
  <si>
    <t>767-Z/02</t>
  </si>
  <si>
    <t>D+M požárního žebříku se suchovodem a ochranným zábradlím, v= 3680 mm, PÚ žárový Pz</t>
  </si>
  <si>
    <t>1757190489</t>
  </si>
  <si>
    <t>"Z/02"  1</t>
  </si>
  <si>
    <t>433</t>
  </si>
  <si>
    <t>767-Z/03</t>
  </si>
  <si>
    <t>D+M mezistřešního žebříku s ochranným zábradlím, v= 3680 mm, PÚ žárový Pz</t>
  </si>
  <si>
    <t>1294306505</t>
  </si>
  <si>
    <t>"Z/03"  1</t>
  </si>
  <si>
    <t>434</t>
  </si>
  <si>
    <t>767-Z/07</t>
  </si>
  <si>
    <t>D+M ocelové konstrukce požárního únikového schodiště, PÚ žárový Zn</t>
  </si>
  <si>
    <t>1118088195</t>
  </si>
  <si>
    <t>"Z/07"  1570</t>
  </si>
  <si>
    <t>435</t>
  </si>
  <si>
    <t>767-Z/24</t>
  </si>
  <si>
    <t>D+M ocelové konstrukce zábrany, vč. kotvení a PÚ RAL 7016, výplň nerez</t>
  </si>
  <si>
    <t>-2031709765</t>
  </si>
  <si>
    <t>"Z/24"  2</t>
  </si>
  <si>
    <t>436</t>
  </si>
  <si>
    <t>767-Z/25</t>
  </si>
  <si>
    <t>-2012589100</t>
  </si>
  <si>
    <t>"Z/25"  2</t>
  </si>
  <si>
    <t>437</t>
  </si>
  <si>
    <t>998767202</t>
  </si>
  <si>
    <t>Přesun hmot pro zámečnické konstrukce stanovený procentní sazbou (%) z ceny vodorovná dopravní vzdálenost do 50 m základní v objektech výšky přes 6 do 12 m</t>
  </si>
  <si>
    <t>875626070</t>
  </si>
  <si>
    <t>https://podminky.urs.cz/item/CS_URS_2024_02/998767202</t>
  </si>
  <si>
    <t>438</t>
  </si>
  <si>
    <t>998767292</t>
  </si>
  <si>
    <t>Přesun hmot pro zámečnické konstrukce stanovený procentní sazbou (%) z ceny vodorovná dopravní vzdálenost do 50 m Příplatek k cenám za zvětšený přesun přes vymezenou vodorovnou dopravní vzdálenost do 100 m</t>
  </si>
  <si>
    <t>-140269932</t>
  </si>
  <si>
    <t>https://podminky.urs.cz/item/CS_URS_2024_02/998767292</t>
  </si>
  <si>
    <t>771</t>
  </si>
  <si>
    <t>Podlahy z dlaždic</t>
  </si>
  <si>
    <t>439</t>
  </si>
  <si>
    <t>771111011</t>
  </si>
  <si>
    <t>Příprava podkladu před provedením dlažby vysátí podlah</t>
  </si>
  <si>
    <t>-928510514</t>
  </si>
  <si>
    <t>https://podminky.urs.cz/item/CS_URS_2024_02/771111011</t>
  </si>
  <si>
    <t>"schodiště"  30,000*(0,300+0,165)</t>
  </si>
  <si>
    <t>"dlažba"  264,300+54,900</t>
  </si>
  <si>
    <t>440</t>
  </si>
  <si>
    <t>771121011</t>
  </si>
  <si>
    <t>Příprava podkladu před provedením dlažby nátěr penetrační na podlahu</t>
  </si>
  <si>
    <t>-698654134</t>
  </si>
  <si>
    <t>https://podminky.urs.cz/item/CS_URS_2024_02/771121011</t>
  </si>
  <si>
    <t>"sokl"  (168,800+16,400)*0,095</t>
  </si>
  <si>
    <t>"pod HI stěrku"  106,900</t>
  </si>
  <si>
    <t>441</t>
  </si>
  <si>
    <t>771161011</t>
  </si>
  <si>
    <t>Příprava podkladu před provedením dlažby montáž profilu dilatační spáry v rovině dlažby</t>
  </si>
  <si>
    <t>-1012190245</t>
  </si>
  <si>
    <t>https://podminky.urs.cz/item/CS_URS_2024_02/771161011</t>
  </si>
  <si>
    <t>dle TZ a PD, v.č. D.1.1 ASŘ , INTERIÉR 402_Design manuál - Povrchy, Půdorysy</t>
  </si>
  <si>
    <t>"lišta DL"   87,500</t>
  </si>
  <si>
    <t>"SO 03"  -1,700*6</t>
  </si>
  <si>
    <t>442</t>
  </si>
  <si>
    <t>771-DL</t>
  </si>
  <si>
    <t>Dilatační hliníková lišta s perforovanými podpěrnými základnami pro extra stabilní upevnění pod dlažební plochu. Lišta je vyrobena z hliníkových profilů a poloviční vložky polyuretanu (šedá barva). Vodotěsný spoj.</t>
  </si>
  <si>
    <t>2139345662</t>
  </si>
  <si>
    <t>77,3*1,1 'Přepočtené koeficientem množství</t>
  </si>
  <si>
    <t>443</t>
  </si>
  <si>
    <t>771161021</t>
  </si>
  <si>
    <t>Příprava podkladu před provedením dlažby montáž profilu ukončujícího profilu pro plynulý přechod (dlažba-koberec apod.)</t>
  </si>
  <si>
    <t>-1983574301</t>
  </si>
  <si>
    <t>https://podminky.urs.cz/item/CS_URS_2024_02/771161021</t>
  </si>
  <si>
    <t>2,700*21+0,900*1</t>
  </si>
  <si>
    <t>444</t>
  </si>
  <si>
    <t>771-001R</t>
  </si>
  <si>
    <t>Podlahový přechodový profil, š. 30 mm, nerez - kartáčovaná, šroubovací - včetně kotvení</t>
  </si>
  <si>
    <t>-1973042282</t>
  </si>
  <si>
    <t>57,6*1,1 'Přepočtené koeficientem množství</t>
  </si>
  <si>
    <t>445</t>
  </si>
  <si>
    <t>771161022</t>
  </si>
  <si>
    <t>Příprava podkladu před provedením dlažby montáž profilu ukončujícího profilu pro schodové hrany a ukončení dlažby</t>
  </si>
  <si>
    <t>-51692462</t>
  </si>
  <si>
    <t>https://podminky.urs.cz/item/CS_URS_2024_02/771161022</t>
  </si>
  <si>
    <t>"ukončovací lišta"  116,000</t>
  </si>
  <si>
    <t>446</t>
  </si>
  <si>
    <t>RMAT0003</t>
  </si>
  <si>
    <t xml:space="preserve">ukončovací lišta - nerezový profil </t>
  </si>
  <si>
    <t>-1151510048</t>
  </si>
  <si>
    <t>116*1,1 'Přepočtené koeficientem množství</t>
  </si>
  <si>
    <t>447</t>
  </si>
  <si>
    <t>771274313</t>
  </si>
  <si>
    <t>Montáž obkladů schodišť z dlaždic keramických lepených flexibilním rychletuhnoucím lepidlem stupnic hladkých, šířky přes 250 do 300 mm</t>
  </si>
  <si>
    <t>16319657</t>
  </si>
  <si>
    <t>https://podminky.urs.cz/item/CS_URS_2024_02/771274313</t>
  </si>
  <si>
    <t>dle TZ a PD, v.č. D.1.1 ASŘ , INTERIÉR 402_Design manuál - Povrchy</t>
  </si>
  <si>
    <t>m.č. 103</t>
  </si>
  <si>
    <t>1,500*20</t>
  </si>
  <si>
    <t>448</t>
  </si>
  <si>
    <t>59761075</t>
  </si>
  <si>
    <t>schodovka keramická mrazuvzdorná R10/B povrch hladký/matný tl do 10mm š přes 250 do 300mm dl přes 400 do 600mm</t>
  </si>
  <si>
    <t>299248696</t>
  </si>
  <si>
    <t>30*1,1 'Přepočtené koeficientem množství</t>
  </si>
  <si>
    <t>449</t>
  </si>
  <si>
    <t>771274332</t>
  </si>
  <si>
    <t>Montáž obkladů schodišť z dlaždic keramických lepených flexibilním rychletuhnoucím lepidlem podstupnic hladkých, výšky přes 150 do 200 mm</t>
  </si>
  <si>
    <t>-1866464890</t>
  </si>
  <si>
    <t>https://podminky.urs.cz/item/CS_URS_2024_02/771274332</t>
  </si>
  <si>
    <t>450</t>
  </si>
  <si>
    <t>59761110</t>
  </si>
  <si>
    <t>dlažba keramická slinutá mrazuvzdorná R10/B povrch hladký/matný tl do 10mm přes 2 do 4ks/m2</t>
  </si>
  <si>
    <t>-644060945</t>
  </si>
  <si>
    <t>0,200*0,600*3*20</t>
  </si>
  <si>
    <t>7,2*1,15 'Přepočtené koeficientem množství</t>
  </si>
  <si>
    <t>451</t>
  </si>
  <si>
    <t>771474113</t>
  </si>
  <si>
    <t>Montáž soklů z dlaždic keramických lepených cementovým flexibilním lepidlem rovných, výšky přes 90 do 120 mm</t>
  </si>
  <si>
    <t>1336645483</t>
  </si>
  <si>
    <t>https://podminky.urs.cz/item/CS_URS_2024_02/771474113</t>
  </si>
  <si>
    <t>sokl  ST</t>
  </si>
  <si>
    <t>1.NP, m.č. ..</t>
  </si>
  <si>
    <t>"103"  24,9-1,050*3 -2,500</t>
  </si>
  <si>
    <t>"104"  76,0-1,050*6-0,950*5-1,950</t>
  </si>
  <si>
    <t>2.NP, m.č. ..</t>
  </si>
  <si>
    <t>"201"  (1,750+8,750+5,950+4,550)-1,750</t>
  </si>
  <si>
    <t>"202"  82,0-1,750-0,950*7-1,050*6</t>
  </si>
  <si>
    <t>452</t>
  </si>
  <si>
    <t>59761175</t>
  </si>
  <si>
    <t>sokl keramický mrazuvzdorný povrch hladký/matný tl do 10mm výšky přes 90 do 120mm</t>
  </si>
  <si>
    <t>283635653</t>
  </si>
  <si>
    <t>168,8*1,1 'Přepočtené koeficientem množství</t>
  </si>
  <si>
    <t>453</t>
  </si>
  <si>
    <t>771474133</t>
  </si>
  <si>
    <t>Montáž soklů z dlaždic keramických lepených cementovým flexibilním lepidlem schodišťových stupňovitých, výšky přes 90 do 120 mm</t>
  </si>
  <si>
    <t>2074920031</t>
  </si>
  <si>
    <t>https://podminky.urs.cz/item/CS_URS_2024_02/771474133</t>
  </si>
  <si>
    <t>1,500*2+20*(0,170+0,500)</t>
  </si>
  <si>
    <t>454</t>
  </si>
  <si>
    <t>1899155032</t>
  </si>
  <si>
    <t>16,4*1,1 'Přepočtené koeficientem množství</t>
  </si>
  <si>
    <t>455</t>
  </si>
  <si>
    <t>771574413</t>
  </si>
  <si>
    <t>Montáž podlah z dlaždic keramických lepených cementovým flexibilním lepidlem hladkých, tloušťky do 10 mm přes 2 do 4 ks/m2</t>
  </si>
  <si>
    <t>1106570266</t>
  </si>
  <si>
    <t>https://podminky.urs.cz/item/CS_URS_2024_02/771574413</t>
  </si>
  <si>
    <t>dlažba D</t>
  </si>
  <si>
    <t>"odpočet dlažby DS ve sprchách"  -54,900</t>
  </si>
  <si>
    <t>456</t>
  </si>
  <si>
    <t>787201312</t>
  </si>
  <si>
    <t>264,3*1,15 'Přepočtené koeficientem množství</t>
  </si>
  <si>
    <t>457</t>
  </si>
  <si>
    <t>771574419</t>
  </si>
  <si>
    <t>Montáž podlah z dlaždic keramických lepených cementovým flexibilním lepidlem hladkých, tloušťky do 10 mm přes 22 do 25 ks/m2</t>
  </si>
  <si>
    <t>-682918309</t>
  </si>
  <si>
    <t>https://podminky.urs.cz/item/CS_URS_2024_02/771574419</t>
  </si>
  <si>
    <t>skladba PD3, 1.NP, m.č. 108, 109, 112, 113</t>
  </si>
  <si>
    <t>"dlažba DS  ve sprchách"   6,60*3+6,70</t>
  </si>
  <si>
    <t>skladba PD8, 2.NP, m.č. 208, 209, 212</t>
  </si>
  <si>
    <t>"dlažba DS  ve sprchách"   6,30*3+9,50</t>
  </si>
  <si>
    <t>458</t>
  </si>
  <si>
    <t>59761126</t>
  </si>
  <si>
    <t>dlažba keramická slinutá mrazuvzdorná R10/B povrch hladký/matný tl do 10mm přes 22 do 25ks/m2</t>
  </si>
  <si>
    <t>-838500617</t>
  </si>
  <si>
    <t>54,9*1,1 'Přepočtené koeficientem množství</t>
  </si>
  <si>
    <t>459</t>
  </si>
  <si>
    <t>771591112</t>
  </si>
  <si>
    <t>Izolace podlahy pod dlažbu nátěrem nebo stěrkou ve dvou vrstvách</t>
  </si>
  <si>
    <t>1138079171</t>
  </si>
  <si>
    <t>https://podminky.urs.cz/item/CS_URS_2024_02/771591112</t>
  </si>
  <si>
    <t>"odpočet m.č. 103, 104"  -37,20-59,50</t>
  </si>
  <si>
    <t>"odpočet m.č. 201, 202"  -36,00-79,60</t>
  </si>
  <si>
    <t>460</t>
  </si>
  <si>
    <t>771591115</t>
  </si>
  <si>
    <t>Podlahy - dokončovací práce spárování silikonem</t>
  </si>
  <si>
    <t>1199050432</t>
  </si>
  <si>
    <t>https://podminky.urs.cz/item/CS_URS_2024_02/771591115</t>
  </si>
  <si>
    <t>"obvod"  168,800+16,400+161,400</t>
  </si>
  <si>
    <t>461</t>
  </si>
  <si>
    <t>771591117</t>
  </si>
  <si>
    <t>Podlahy - dokončovací práce spárování akrylem</t>
  </si>
  <si>
    <t>1382542907</t>
  </si>
  <si>
    <t>https://podminky.urs.cz/item/CS_URS_2024_02/771591117</t>
  </si>
  <si>
    <t>"viz sokl"  168,800+16,400</t>
  </si>
  <si>
    <t>"viz separ. provazec - obvod"  112,900</t>
  </si>
  <si>
    <t>462</t>
  </si>
  <si>
    <t>771591122</t>
  </si>
  <si>
    <t>Podlahy - dokončovací práce separační provazec do pružných spar, průměru 6 mm</t>
  </si>
  <si>
    <t>-50124233</t>
  </si>
  <si>
    <t>https://podminky.urs.cz/item/CS_URS_2024_02/771591122</t>
  </si>
  <si>
    <t>"obvod"  346,600</t>
  </si>
  <si>
    <t>463</t>
  </si>
  <si>
    <t>771591241</t>
  </si>
  <si>
    <t>Izolace podlahy pod dlažbu těsnícími izolačními pásy vnitřní kout</t>
  </si>
  <si>
    <t>-1572804686</t>
  </si>
  <si>
    <t>https://podminky.urs.cz/item/CS_URS_2024_02/771591241</t>
  </si>
  <si>
    <t>skladba PD2, PD3, 1.NP, m.č...</t>
  </si>
  <si>
    <t>"105, 106, 108, 109, 112, 113, 115, 116"  40</t>
  </si>
  <si>
    <t>"120"  4</t>
  </si>
  <si>
    <t>skladba PD8, 2.NP, m.č...</t>
  </si>
  <si>
    <t>"203-206, 208, 209, 212"  35</t>
  </si>
  <si>
    <t>464</t>
  </si>
  <si>
    <t>771591242</t>
  </si>
  <si>
    <t>Izolace podlahy pod dlažbu těsnícími izolačními pásy vnější roh</t>
  </si>
  <si>
    <t>-999466515</t>
  </si>
  <si>
    <t>https://podminky.urs.cz/item/CS_URS_2024_02/771591242</t>
  </si>
  <si>
    <t>"105, 106, 108, 109, 112, 113, 115, 116"  12</t>
  </si>
  <si>
    <t>"120"  2</t>
  </si>
  <si>
    <t>"203-206, 208, 209, 212"  3</t>
  </si>
  <si>
    <t>465</t>
  </si>
  <si>
    <t>771591264</t>
  </si>
  <si>
    <t>Izolace podlahy pod dlažbu těsnícími izolačními pásy mezi podlahou a stěnu</t>
  </si>
  <si>
    <t>-745736009</t>
  </si>
  <si>
    <t>https://podminky.urs.cz/item/CS_URS_2024_02/771591264</t>
  </si>
  <si>
    <t>"105, 106, 108, 109, 112, 113, 115, 116"  9,5+9,6+10,5*2+10,4+10,5+11,5+14,4-1,050*3-0,950*5</t>
  </si>
  <si>
    <t>"120"  13,7-1,050</t>
  </si>
  <si>
    <t>"203-206, 208, 209, 212"  7,7+12,6+7,9+12,5+10,2+10,2+17,2-0,950*9</t>
  </si>
  <si>
    <t>466</t>
  </si>
  <si>
    <t>771592011</t>
  </si>
  <si>
    <t>Čištění vnitřních ploch po položení dlažby podlah nebo schodišť chemickými prostředky</t>
  </si>
  <si>
    <t>444579332</t>
  </si>
  <si>
    <t>https://podminky.urs.cz/item/CS_URS_2024_02/771592011</t>
  </si>
  <si>
    <t>467</t>
  </si>
  <si>
    <t>998771102</t>
  </si>
  <si>
    <t>Přesun hmot pro podlahy z dlaždic stanovený z hmotnosti přesunovaného materiálu vodorovná dopravní vzdálenost do 50 m základní v objektech výšky přes 6 do 12 m</t>
  </si>
  <si>
    <t>-452885533</t>
  </si>
  <si>
    <t>https://podminky.urs.cz/item/CS_URS_2024_02/998771102</t>
  </si>
  <si>
    <t>468</t>
  </si>
  <si>
    <t>998771192</t>
  </si>
  <si>
    <t>Přesun hmot pro podlahy z dlaždic stanovený z hmotnosti přesunovaného materiálu vodorovná dopravní vzdálenost do 50 m Příplatek k cenám za zvětšený přesun přes vymezenou vodorovnou dopravní vzdálenost do 100 m</t>
  </si>
  <si>
    <t>-1920868704</t>
  </si>
  <si>
    <t>https://podminky.urs.cz/item/CS_URS_2024_02/998771192</t>
  </si>
  <si>
    <t>776</t>
  </si>
  <si>
    <t>Podlahy povlakové</t>
  </si>
  <si>
    <t>469</t>
  </si>
  <si>
    <t>776111311</t>
  </si>
  <si>
    <t>Příprava podkladu povlakových podlah a stěn vysátí podlah</t>
  </si>
  <si>
    <t>2104913565</t>
  </si>
  <si>
    <t>https://podminky.urs.cz/item/CS_URS_2024_02/776111311</t>
  </si>
  <si>
    <t>470</t>
  </si>
  <si>
    <t>776121112</t>
  </si>
  <si>
    <t>Příprava podkladu povlakových podlah a stěn penetrace vodou ředitelná podlah</t>
  </si>
  <si>
    <t>-526469167</t>
  </si>
  <si>
    <t>https://podminky.urs.cz/item/CS_URS_2024_02/776121112</t>
  </si>
  <si>
    <t>471</t>
  </si>
  <si>
    <t>776141122</t>
  </si>
  <si>
    <t>Příprava podkladu povlakových podlah a stěn vyrovnání samonivelační stěrkou podlah min.pevnosti 30 MPa, tloušťky přes 3 do 5 mm</t>
  </si>
  <si>
    <t>221517675</t>
  </si>
  <si>
    <t>https://podminky.urs.cz/item/CS_URS_2024_02/776141122</t>
  </si>
  <si>
    <t xml:space="preserve">dle TZ a PD,  D.1.1 ASŘ </t>
  </si>
  <si>
    <t>CT-C25-F5</t>
  </si>
  <si>
    <t>34,400+271,600</t>
  </si>
  <si>
    <t>472</t>
  </si>
  <si>
    <t>776211111</t>
  </si>
  <si>
    <t>Montáž textilních podlahovin lepením pásů standardních</t>
  </si>
  <si>
    <t>1857394717</t>
  </si>
  <si>
    <t>https://podminky.urs.cz/item/CS_URS_2024_02/776211111</t>
  </si>
  <si>
    <t>473</t>
  </si>
  <si>
    <t>RMAT0004</t>
  </si>
  <si>
    <t>koberec čistící s 3D vzorem malých nopů</t>
  </si>
  <si>
    <t>-916410637</t>
  </si>
  <si>
    <t>34,4*1,1 'Přepočtené koeficientem množství</t>
  </si>
  <si>
    <t>474</t>
  </si>
  <si>
    <t>776251111</t>
  </si>
  <si>
    <t>Montáž podlahovin z přírodního linolea (marmolea) lepením standardním lepidlem z pásů standardních</t>
  </si>
  <si>
    <t>1953613577</t>
  </si>
  <si>
    <t>https://podminky.urs.cz/item/CS_URS_2024_02/776251111</t>
  </si>
  <si>
    <t>475</t>
  </si>
  <si>
    <t>776-LŽ</t>
  </si>
  <si>
    <t>marmoleum tl. 2,5 mm</t>
  </si>
  <si>
    <t>114140323</t>
  </si>
  <si>
    <t>271,6*1,1 'Přepočtené koeficientem množství</t>
  </si>
  <si>
    <t>476</t>
  </si>
  <si>
    <t>776251411</t>
  </si>
  <si>
    <t>Montáž podlahovin z přírodního linolea (marmolea) spoj podlah svařováním za tepla</t>
  </si>
  <si>
    <t>-860311025</t>
  </si>
  <si>
    <t>https://podminky.urs.cz/item/CS_URS_2024_02/776251411</t>
  </si>
  <si>
    <t>477</t>
  </si>
  <si>
    <t>776411111</t>
  </si>
  <si>
    <t>Montáž soklíků lepením obvodových, výšky do 80 mm</t>
  </si>
  <si>
    <t>1767410868</t>
  </si>
  <si>
    <t>https://podminky.urs.cz/item/CS_URS_2024_02/776411111</t>
  </si>
  <si>
    <t>SŽ sokl žlutý</t>
  </si>
  <si>
    <t>skladba PD4, PD5, 1.NP, m.č...</t>
  </si>
  <si>
    <t>"102, 107, 110, 111, 114, 117, 118, 121-127</t>
  </si>
  <si>
    <t>15,5+15,7+15,3+15,3+15,3+11,8+11,6+21,5+17,5+21,8+17,4+9,4+15,8+12,8</t>
  </si>
  <si>
    <t>-1,050*6-1,600*2-0,950*8-1,050-0,950*2-1,050*2-1,950</t>
  </si>
  <si>
    <t>skladba PD9, 2.NP, m.č. 207, 210, 211, 213, 214</t>
  </si>
  <si>
    <t>14,5+14,5+18,2+16,1+24,2</t>
  </si>
  <si>
    <t>-0,950*8-1,050</t>
  </si>
  <si>
    <t>"SČ sokl čistící koberec"  17,500</t>
  </si>
  <si>
    <t>478</t>
  </si>
  <si>
    <t>776-SŽ</t>
  </si>
  <si>
    <t>sokl žlutý - soklová vinylová lišta</t>
  </si>
  <si>
    <t>930334305</t>
  </si>
  <si>
    <t>192,600+78,850</t>
  </si>
  <si>
    <t>271,45*1,02 'Přepočtené koeficientem množství</t>
  </si>
  <si>
    <t>479</t>
  </si>
  <si>
    <t>776-SČ</t>
  </si>
  <si>
    <t>sokl čistící koberec</t>
  </si>
  <si>
    <t>-331822907</t>
  </si>
  <si>
    <t>17,5*1,02 'Přepočtené koeficientem množství</t>
  </si>
  <si>
    <t>480</t>
  </si>
  <si>
    <t>998776102</t>
  </si>
  <si>
    <t>Přesun hmot pro podlahy povlakové stanovený z hmotnosti přesunovaného materiálu vodorovná dopravní vzdálenost do 50 m základní v objektech výšky přes 6 do 12 m</t>
  </si>
  <si>
    <t>-562225537</t>
  </si>
  <si>
    <t>https://podminky.urs.cz/item/CS_URS_2024_02/998776102</t>
  </si>
  <si>
    <t>481</t>
  </si>
  <si>
    <t>998776192</t>
  </si>
  <si>
    <t>Přesun hmot pro podlahy povlakové stanovený z hmotnosti přesunovaného materiálu vodorovná dopravní vzdálenost do 50 m Příplatek k cenám za zvětšený přesun přes vymezenou vodorovnou dopravní vzdálenost do 100 m</t>
  </si>
  <si>
    <t>-1944448252</t>
  </si>
  <si>
    <t>https://podminky.urs.cz/item/CS_URS_2024_02/998776192</t>
  </si>
  <si>
    <t>777</t>
  </si>
  <si>
    <t>Podlahy lité</t>
  </si>
  <si>
    <t>482</t>
  </si>
  <si>
    <t>777111111</t>
  </si>
  <si>
    <t>Příprava podkladu před provedením litých podlah vysátí</t>
  </si>
  <si>
    <t>-1561572561</t>
  </si>
  <si>
    <t>https://podminky.urs.cz/item/CS_URS_2024_02/777111111</t>
  </si>
  <si>
    <t>483</t>
  </si>
  <si>
    <t>777131201</t>
  </si>
  <si>
    <t>Penetrační nátěr schodišťových stupňů epoxidový na podklad suchý a vyzrálý</t>
  </si>
  <si>
    <t>692130294</t>
  </si>
  <si>
    <t>https://podminky.urs.cz/item/CS_URS_2024_02/777131201</t>
  </si>
  <si>
    <t>484</t>
  </si>
  <si>
    <t>777511101</t>
  </si>
  <si>
    <t>Krycí stěrka dekorativní epoxidová, tloušťky do 1 mm</t>
  </si>
  <si>
    <t>1494401488</t>
  </si>
  <si>
    <t>https://podminky.urs.cz/item/CS_URS_2024_02/777511101</t>
  </si>
  <si>
    <t>PD10 - SKLADBA PODLAHY 2.NP - TRIBUNA (PODLAHA NA STROPĚ), EPOXID.STĚRKA</t>
  </si>
  <si>
    <t>"m.č. 215, 128, 129"  136,40+3,80+3,80</t>
  </si>
  <si>
    <t>svislé plochy</t>
  </si>
  <si>
    <t>"215  podstupnice sedacích schodů"  19,430*0,400*3*2</t>
  </si>
  <si>
    <t>"215  podstupnice + boky schodiště"  ((1,550*0,134*6)+(2,500*0,400*2))*4</t>
  </si>
  <si>
    <t>"128, 129 podstupnice + sokl"  (1,250*0,175*12)*2+5,000</t>
  </si>
  <si>
    <t>485</t>
  </si>
  <si>
    <t>777511181</t>
  </si>
  <si>
    <t>Krycí stěrka Příplatek k cenám za zvýšenou pracnost provádění soklíků na svislé ploše podlahových</t>
  </si>
  <si>
    <t>2134651586</t>
  </si>
  <si>
    <t>https://podminky.urs.cz/item/CS_URS_2024_02/777511181</t>
  </si>
  <si>
    <t>m.č. 215, 128, 129</t>
  </si>
  <si>
    <t>486</t>
  </si>
  <si>
    <t>998777102</t>
  </si>
  <si>
    <t>Přesun hmot pro podlahy lité stanovený z hmotnosti přesunovaného materiálu vodorovná dopravní vzdálenost do 50 m základní v objektech výšky přes 6 do 12 m</t>
  </si>
  <si>
    <t>1828229506</t>
  </si>
  <si>
    <t>https://podminky.urs.cz/item/CS_URS_2024_02/998777102</t>
  </si>
  <si>
    <t>487</t>
  </si>
  <si>
    <t>998777192</t>
  </si>
  <si>
    <t>Přesun hmot pro podlahy lité stanovený z hmotnosti přesunovaného materiálu vodorovná dopravní vzdálenost do 50 m Příplatek k cenám za zvětšený přesun přes vymezenou vodorovnou dopravní vzdálenost do 100 m</t>
  </si>
  <si>
    <t>1350109883</t>
  </si>
  <si>
    <t>https://podminky.urs.cz/item/CS_URS_2024_02/998777192</t>
  </si>
  <si>
    <t>778</t>
  </si>
  <si>
    <t>Sportovní podlaha</t>
  </si>
  <si>
    <t>488</t>
  </si>
  <si>
    <t>778-PD1</t>
  </si>
  <si>
    <t>D+M systémové skladby sportovní podlahy</t>
  </si>
  <si>
    <t>-1082335995</t>
  </si>
  <si>
    <t>kompletní systémové provedení sportovní podlahy ve skladbě:</t>
  </si>
  <si>
    <t>-PVC NÁŠLAPNÁ VRSTVA SPORTOVNÍHO POVRCHU VHODNÁ PRO VŠECHNY SPORTY, tl. 7,5 mm</t>
  </si>
  <si>
    <t>-BŘEZOVÁ PŘEKLIŽKA 4PD tl. 12 mm, ŠROUBOVANÁ, VČETNĚ PŘEBROUŠENÍ A TMELENÍ SPÁR A VRUTŮ</t>
  </si>
  <si>
    <t>-PE FÓLIE</t>
  </si>
  <si>
    <t>-TROJITÝ PRUŽNÝ ROŠT ZE SMRKOVÉ PŘEKLIŽKY S PODÉLNÝM VODOVZDORNÝM LEPENÍM VČETNĚ PRUŽNÝCH SEGMENTŮ MEZI I A II. VRSTVOU, V CELKOVÉ tl.. 64 mm</t>
  </si>
  <si>
    <t>- vč. spojovacích prostředků</t>
  </si>
  <si>
    <t>-vč. přesunů hmot a dopravy</t>
  </si>
  <si>
    <t>1103,000</t>
  </si>
  <si>
    <t>...</t>
  </si>
  <si>
    <t>pozn: dřevěné podkladky, tepelná izolace, roznášecí betonová deska v samostatných položkách, oddíly 762, 713, 6</t>
  </si>
  <si>
    <t>489</t>
  </si>
  <si>
    <t>778-lajny</t>
  </si>
  <si>
    <t>D+M lajnování sportovní podlahy</t>
  </si>
  <si>
    <t>613942414</t>
  </si>
  <si>
    <t>kompletní provedení lajnování dle výktesu D.1.5_INT-103_lajny_z00</t>
  </si>
  <si>
    <t>490</t>
  </si>
  <si>
    <t>778-víčka</t>
  </si>
  <si>
    <t>D+M pouzder pro osazení sloupků ve sportovní podlaze</t>
  </si>
  <si>
    <t>ks</t>
  </si>
  <si>
    <t>969094300</t>
  </si>
  <si>
    <t>viz v.č.D.1.1 - 104 _Půdorys 1.NP</t>
  </si>
  <si>
    <t>781</t>
  </si>
  <si>
    <t>Dokončovací práce - obklady</t>
  </si>
  <si>
    <t>491</t>
  </si>
  <si>
    <t>781121011</t>
  </si>
  <si>
    <t>Příprava podkladu před provedením obkladu nátěr penetrační na stěnu</t>
  </si>
  <si>
    <t>1088738951</t>
  </si>
  <si>
    <t>https://podminky.urs.cz/item/CS_URS_2024_02/781121011</t>
  </si>
  <si>
    <t>492</t>
  </si>
  <si>
    <t>781131112</t>
  </si>
  <si>
    <t>Izolace stěny pod obklad izolace nátěrem nebo stěrkou ve dvou vrstvách</t>
  </si>
  <si>
    <t>610800462</t>
  </si>
  <si>
    <t>https://podminky.urs.cz/item/CS_URS_2024_02/781131112</t>
  </si>
  <si>
    <t>obvod x výška</t>
  </si>
  <si>
    <t>1.NP, m.č...  umývárny</t>
  </si>
  <si>
    <t>"108, 109, 112, 113</t>
  </si>
  <si>
    <t xml:space="preserve"> (3,000+1,200*2)*2,800*4</t>
  </si>
  <si>
    <t>"208, 209</t>
  </si>
  <si>
    <t>(2,100+1,200*2)*2,600*2</t>
  </si>
  <si>
    <t>"212</t>
  </si>
  <si>
    <t>(1,100+1,000*2+2,000)*2,850</t>
  </si>
  <si>
    <t>493</t>
  </si>
  <si>
    <t>781131232</t>
  </si>
  <si>
    <t>Izolace stěny pod obklad izolace těsnícími izolačními pásy pro styčné nebo dilatační spáry</t>
  </si>
  <si>
    <t>-29473179</t>
  </si>
  <si>
    <t>https://podminky.urs.cz/item/CS_URS_2024_02/781131232</t>
  </si>
  <si>
    <t>2*2,800*4</t>
  </si>
  <si>
    <t>2*2,600*2</t>
  </si>
  <si>
    <t>3*2,850</t>
  </si>
  <si>
    <t>494</t>
  </si>
  <si>
    <t>781472219</t>
  </si>
  <si>
    <t>Montáž keramických obkladů stěn lepených cementovým flexibilním lepidlem hladkých přes 22 do 25 ks/m2</t>
  </si>
  <si>
    <t>678380280</t>
  </si>
  <si>
    <t>https://podminky.urs.cz/item/CS_URS_2024_02/781472219</t>
  </si>
  <si>
    <t>"105, 106, 108, 109, 112, 113, 115, 116</t>
  </si>
  <si>
    <t xml:space="preserve"> (9,5+9,6+10,5+10,5+10,4+10,5+11,5+14,4)*2,800</t>
  </si>
  <si>
    <t>"ostění dveří"  0,650*2</t>
  </si>
  <si>
    <t>"120</t>
  </si>
  <si>
    <t>13,7*2,200</t>
  </si>
  <si>
    <t>-1,050*2,100-1,250*0,750</t>
  </si>
  <si>
    <t>"ostění dveří, okna"  0,650*2</t>
  </si>
  <si>
    <t>"203, 204, 205, 206</t>
  </si>
  <si>
    <t>(7,7+12,6+7,9+12,5)*2,800</t>
  </si>
  <si>
    <t>(10,2+10,2)*2,600</t>
  </si>
  <si>
    <t>17,2*2,850</t>
  </si>
  <si>
    <t>-0,950*2,100*2-2,000*1,850</t>
  </si>
  <si>
    <t>"ostění okna"  1,850*2*0,300</t>
  </si>
  <si>
    <t>495</t>
  </si>
  <si>
    <t>59761714</t>
  </si>
  <si>
    <t>obklad keramický nemrazuvzdorný povrch hladký/matný tl do 10mm přes 22 do 25ks/m2</t>
  </si>
  <si>
    <t>-944319274</t>
  </si>
  <si>
    <t>451,802*1,1 'Přepočtené koeficientem množství</t>
  </si>
  <si>
    <t>496</t>
  </si>
  <si>
    <t>781492251</t>
  </si>
  <si>
    <t>Obklad - dokončující práce montáž profilu lepeného flexibilním cementovým lepidlem ukončovacího</t>
  </si>
  <si>
    <t>624032150</t>
  </si>
  <si>
    <t>https://podminky.urs.cz/item/CS_URS_2024_02/781492251</t>
  </si>
  <si>
    <t xml:space="preserve"> (9,5+9,6+10,5+10,5+10,4+10,5+11,5+14,4)+2,800*6</t>
  </si>
  <si>
    <t>"dveře"  4,200*10</t>
  </si>
  <si>
    <t>13,7</t>
  </si>
  <si>
    <t>"dveře"  4,200*3</t>
  </si>
  <si>
    <t>(7,7+12,6+7,9+12,5)+2,800*1</t>
  </si>
  <si>
    <t>"dveře"  4,200*5</t>
  </si>
  <si>
    <t>(10,2+10,2)+2,600*1</t>
  </si>
  <si>
    <t>"dveře"  4,200*2</t>
  </si>
  <si>
    <t>17,2+2,850*4</t>
  </si>
  <si>
    <t>"dveře, okno"  4,200*2+8,000</t>
  </si>
  <si>
    <t>497</t>
  </si>
  <si>
    <t>19416012</t>
  </si>
  <si>
    <t>lišta ukončovací nerezová 10mm</t>
  </si>
  <si>
    <t>-722387878</t>
  </si>
  <si>
    <t>312,9*1,05 'Přepočtené koeficientem množství</t>
  </si>
  <si>
    <t>498</t>
  </si>
  <si>
    <t>781495115</t>
  </si>
  <si>
    <t>Obklad - dokončující práce ostatní práce spárování silikonem</t>
  </si>
  <si>
    <t>-406529941</t>
  </si>
  <si>
    <t>https://podminky.urs.cz/item/CS_URS_2024_02/781495115</t>
  </si>
  <si>
    <t>(6*4+5+7)*2,800</t>
  </si>
  <si>
    <t>17*2,800</t>
  </si>
  <si>
    <t>9*2,600</t>
  </si>
  <si>
    <t>8*2,850+4,000</t>
  </si>
  <si>
    <t>499</t>
  </si>
  <si>
    <t>781495141</t>
  </si>
  <si>
    <t>Obklad - dokončující práce průnik obkladem kruhový, bez izolace do DN 30</t>
  </si>
  <si>
    <t>358260557</t>
  </si>
  <si>
    <t>https://podminky.urs.cz/item/CS_URS_2024_02/781495141</t>
  </si>
  <si>
    <t>500</t>
  </si>
  <si>
    <t>781495142</t>
  </si>
  <si>
    <t>Obklad - dokončující práce průnik obkladem kruhový, bez izolace přes DN 30 do DN 90</t>
  </si>
  <si>
    <t>-1782104405</t>
  </si>
  <si>
    <t>https://podminky.urs.cz/item/CS_URS_2024_02/781495142</t>
  </si>
  <si>
    <t>501</t>
  </si>
  <si>
    <t>781495211</t>
  </si>
  <si>
    <t>Čištění vnitřních ploch po provedení obkladu stěn chemickými prostředky</t>
  </si>
  <si>
    <t>717497047</t>
  </si>
  <si>
    <t>https://podminky.urs.cz/item/CS_URS_2024_02/781495211</t>
  </si>
  <si>
    <t>502</t>
  </si>
  <si>
    <t>998781102</t>
  </si>
  <si>
    <t>Přesun hmot pro obklady keramické stanovený z hmotnosti přesunovaného materiálu vodorovná dopravní vzdálenost do 50 m základní v objektech výšky přes 6 do 12 m</t>
  </si>
  <si>
    <t>1584144692</t>
  </si>
  <si>
    <t>https://podminky.urs.cz/item/CS_URS_2024_02/998781102</t>
  </si>
  <si>
    <t>503</t>
  </si>
  <si>
    <t>998781192</t>
  </si>
  <si>
    <t>Přesun hmot pro obklady keramické stanovený z hmotnosti přesunovaného materiálu vodorovná dopravní vzdálenost do 50 m Příplatek k cenám za zvětšený přesun přes vymezenou vodorovnou dopravní vzdálenost do 100 m</t>
  </si>
  <si>
    <t>-797890602</t>
  </si>
  <si>
    <t>https://podminky.urs.cz/item/CS_URS_2024_02/998781192</t>
  </si>
  <si>
    <t>783</t>
  </si>
  <si>
    <t>Dokončovací práce - nátěry</t>
  </si>
  <si>
    <t>504</t>
  </si>
  <si>
    <t>783009411</t>
  </si>
  <si>
    <t>Bezpečnostní šrafování podlah nebo vodorovných ploch rovných</t>
  </si>
  <si>
    <t>1864900572</t>
  </si>
  <si>
    <t>https://podminky.urs.cz/item/CS_URS_2024_02/783009411</t>
  </si>
  <si>
    <t>schodiště - značení prvního a posledního stupně</t>
  </si>
  <si>
    <t>(1,250*4+1,550*8+1,500*4)*0,100</t>
  </si>
  <si>
    <t>505</t>
  </si>
  <si>
    <t>783301313</t>
  </si>
  <si>
    <t>Příprava podkladu zámečnických konstrukcí před provedením nátěru odmaštění odmašťovačem ředidlovým</t>
  </si>
  <si>
    <t>-494566529</t>
  </si>
  <si>
    <t>https://podminky.urs.cz/item/CS_URS_2024_02/783301313</t>
  </si>
  <si>
    <t>PÚ zárubní</t>
  </si>
  <si>
    <t>"D/14  800/100"  1*(0,900+2,100*2)*0,300</t>
  </si>
  <si>
    <t>"D/15, 16, 17  800/100"  3*(0,900+2,100*2)*0,300</t>
  </si>
  <si>
    <t>"D/20  800/140"  1*(0,900+2,100*2)*0,350</t>
  </si>
  <si>
    <t>"D/21  800/140"  1*(0,900+2,100*2)*0,350</t>
  </si>
  <si>
    <t>"D/24  800/140"  5*(0,900+2,100*2)*0,350</t>
  </si>
  <si>
    <t>"D/36-46  800/140"  11*(0,900+2,100*2)*0,350</t>
  </si>
  <si>
    <t>"D/09  900/100"  1*(1,000+2,100*2)*0,300</t>
  </si>
  <si>
    <t>"D/10  900/100"  1*(1,000+2,100*2)*0,300</t>
  </si>
  <si>
    <t>"D/12  900/100"  1*(1,000+2,100*2)*0,300</t>
  </si>
  <si>
    <t>"D/13  900/100"  1*(1,000+2,100*2)*0,300</t>
  </si>
  <si>
    <t>"D/19  900/140"  1*(1,000+2,100*2)*0,350</t>
  </si>
  <si>
    <t>"D/27  900/140"  1*(1,000+2,100*2)*0,350</t>
  </si>
  <si>
    <t>"D/31  900/140"  1*(1,000+2,100*2)*0,350</t>
  </si>
  <si>
    <t>"D/18  800/100  EW15 DP3-C"  1*(0,900+2,100*2)*0,300</t>
  </si>
  <si>
    <t>"D/23  800/140  EW15 DP3-C"  1*(0,900+2,100*2)*0,350</t>
  </si>
  <si>
    <t>"D/25  800/140  EW15 DP3-C"  1*(0,900+2,100*2)*0,350</t>
  </si>
  <si>
    <t>"D/26  800/140  EW15 DP3-C"  1*(0,900+2,100*2)*0,350</t>
  </si>
  <si>
    <t>"D/11  900/140  EI15 DP3-C-S"  1*(1,000+2,100*2)*0,350</t>
  </si>
  <si>
    <t>"D/28  900/140  EW15 DP3-C"  1*(1,000+2,100*2)*0,350</t>
  </si>
  <si>
    <t>"D/29  900/140  EI15 DP3-C-S"  1*(1,000+2,100*2)*0,350</t>
  </si>
  <si>
    <t>"D/52  900/100  EW15 DP3-C"  1*(1,000+2,100*2)*0,300</t>
  </si>
  <si>
    <t>"D/22  1800/140  EW15 DP3-C_koord"  1*(1,900+2,200*2)*0,350</t>
  </si>
  <si>
    <t>"D/30  1800/100  EW15 DP3-C_koord"  1*(1,900+2,200*2)*0,300</t>
  </si>
  <si>
    <t>"D/32  1450/100  EW15 DP3-C_koord"  1*(1,550+2,100*2)*0,300</t>
  </si>
  <si>
    <t>506</t>
  </si>
  <si>
    <t>783314101</t>
  </si>
  <si>
    <t>Základní nátěr zámečnických konstrukcí jednonásobný syntetický</t>
  </si>
  <si>
    <t>636777587</t>
  </si>
  <si>
    <t>https://podminky.urs.cz/item/CS_URS_2024_02/783314101</t>
  </si>
  <si>
    <t>507</t>
  </si>
  <si>
    <t>783317101</t>
  </si>
  <si>
    <t>Krycí nátěr (email) zámečnických konstrukcí jednonásobný syntetický standardní</t>
  </si>
  <si>
    <t>-83620051</t>
  </si>
  <si>
    <t>https://podminky.urs.cz/item/CS_URS_2024_02/783317101</t>
  </si>
  <si>
    <t>"2x"  69,675*2</t>
  </si>
  <si>
    <t>508</t>
  </si>
  <si>
    <t>783901453</t>
  </si>
  <si>
    <t>Příprava podkladu betonových podlah před provedením nátěru vysátím</t>
  </si>
  <si>
    <t>-684369373</t>
  </si>
  <si>
    <t>https://podminky.urs.cz/item/CS_URS_2024_02/783901453</t>
  </si>
  <si>
    <t>technická místnost č. 119</t>
  </si>
  <si>
    <t>"vč. soklu"  24,1*0,100</t>
  </si>
  <si>
    <t>509</t>
  </si>
  <si>
    <t>783917161</t>
  </si>
  <si>
    <t>Krycí (uzavírací) nátěr betonových podlah dvojnásobný syntetický</t>
  </si>
  <si>
    <t>722471910</t>
  </si>
  <si>
    <t>https://podminky.urs.cz/item/CS_URS_2024_02/783917161</t>
  </si>
  <si>
    <t>510</t>
  </si>
  <si>
    <t>783913151</t>
  </si>
  <si>
    <t>Penetrační nátěr betonových podlah hladkých (z pohledového nebo gletovaného betonu, stěrky apod.) syntetický</t>
  </si>
  <si>
    <t>-343369225</t>
  </si>
  <si>
    <t>https://podminky.urs.cz/item/CS_URS_2024_02/783913151</t>
  </si>
  <si>
    <t>784</t>
  </si>
  <si>
    <t>Dokončovací práce - malby a tapety</t>
  </si>
  <si>
    <t>511</t>
  </si>
  <si>
    <t>784181101</t>
  </si>
  <si>
    <t>Penetrace podkladu jednonásobná základní akrylátová bezbarvá v místnostech výšky do 3,80 m</t>
  </si>
  <si>
    <t>1923287164</t>
  </si>
  <si>
    <t>https://podminky.urs.cz/item/CS_URS_2024_02/784181101</t>
  </si>
  <si>
    <t>"VCM omítka  stropů štuková"   257,188</t>
  </si>
  <si>
    <t>"VCM omítka stěn štuková"   2264,045</t>
  </si>
  <si>
    <t>"VCM omítka schodišť  štuková"  16,650</t>
  </si>
  <si>
    <t>"SDK podhled"  594,442+767,720</t>
  </si>
  <si>
    <t>"SDK podhled čela"  44,460*0,500</t>
  </si>
  <si>
    <t>"odpočet  v. přes 5,0 m"  -1514,325</t>
  </si>
  <si>
    <t>784181105</t>
  </si>
  <si>
    <t>Penetrace podkladu jednonásobná základní akrylátová bezbarvá v místnostech výšky přes 5,00 m</t>
  </si>
  <si>
    <t>-449852063</t>
  </si>
  <si>
    <t>https://podminky.urs.cz/item/CS_URS_2024_02/784181105</t>
  </si>
  <si>
    <t>"215, 130  tělocvična</t>
  </si>
  <si>
    <t>"stěny"  (44,300+28,600)*2*5,350</t>
  </si>
  <si>
    <t>"sDK podhled"  767,720</t>
  </si>
  <si>
    <t>513</t>
  </si>
  <si>
    <t>784221101</t>
  </si>
  <si>
    <t>Malby z malířských směsí otěruvzdorných za sucha dvojnásobné, bílé za sucha otěruvzdorné dobře v místnostech výšky do 3,80 m</t>
  </si>
  <si>
    <t>815825385</t>
  </si>
  <si>
    <t>https://podminky.urs.cz/item/CS_URS_2024_02/784221101</t>
  </si>
  <si>
    <t>514</t>
  </si>
  <si>
    <t>784221105</t>
  </si>
  <si>
    <t>Malby z malířských směsí otěruvzdorných za sucha dvojnásobné, bílé za sucha otěruvzdorné dobře v místnostech výšky přes 5,00 m</t>
  </si>
  <si>
    <t>1475291538</t>
  </si>
  <si>
    <t>https://podminky.urs.cz/item/CS_URS_2024_02/784221105</t>
  </si>
  <si>
    <t>515</t>
  </si>
  <si>
    <t>784221155</t>
  </si>
  <si>
    <t>Malby z malířských směsí otěruvzdorných za sucha Příplatek k cenám dvojnásobných maleb na tónovacích automatech, v odstínu sytém</t>
  </si>
  <si>
    <t>2005863418</t>
  </si>
  <si>
    <t>https://podminky.urs.cz/item/CS_URS_2024_02/784221155</t>
  </si>
  <si>
    <t>dle TZ a PD, D.1.1 ASŘ, INT</t>
  </si>
  <si>
    <t>žlutá malba</t>
  </si>
  <si>
    <t>1.Np, m.č. ...  obvod x výška</t>
  </si>
  <si>
    <t>-1,700*2,750-2,500*2,750-1,050*2,100*3</t>
  </si>
  <si>
    <t>"104</t>
  </si>
  <si>
    <t>76,0*2,700</t>
  </si>
  <si>
    <t>-1,050*2,100*5-0,950*2,100*5-1,950*2,200</t>
  </si>
  <si>
    <t>-2,680*2,700*2</t>
  </si>
  <si>
    <t>-1,050*2,250-2,000*0,750*5</t>
  </si>
  <si>
    <t>"ostění"  (2,680*2,700*2)*0,175</t>
  </si>
  <si>
    <t>(1,950*2,200*2)*0,250</t>
  </si>
  <si>
    <t>(1,050*2,250*2)*0,300</t>
  </si>
  <si>
    <t>(2,000+0,750*2)*0,300*5</t>
  </si>
  <si>
    <t>"107, 110, 111, 114</t>
  </si>
  <si>
    <t>(15,7+15,3+15,3+15,3)*2,500</t>
  </si>
  <si>
    <t>-1,050*2,100*3-0,950*2,100*9</t>
  </si>
  <si>
    <t>"123</t>
  </si>
  <si>
    <t>26,0*3,000+10,000</t>
  </si>
  <si>
    <t>1,200*3,000*3*2</t>
  </si>
  <si>
    <t>-1,050*2,100-0,950*2,100*4-1,950*2,200</t>
  </si>
  <si>
    <t>-1,200*2,200*4-0,900*2,200*2</t>
  </si>
  <si>
    <t>"ostění"  (0,950+2,100*2)*3+(1,200+2,200*2)*0,300*2+(0,900+2,200*2)*0,250</t>
  </si>
  <si>
    <t>"stropy"  37,20+59,50+14,60+13,70+13,70+13,70+40,00</t>
  </si>
  <si>
    <t>2.Np, m.č. ...  obvod x výška</t>
  </si>
  <si>
    <t>82,0*2,700</t>
  </si>
  <si>
    <t>-1,750*2,700-0,950*2,100*7-1,050*2,100*6</t>
  </si>
  <si>
    <t>-1,500*1,000*4-3,950*1,000</t>
  </si>
  <si>
    <t>"ostění"  (1,050+2,100*2)*0,300*5+(1,500+1,000)*2*0,300*4+(3,950+1,000)*2*0,300</t>
  </si>
  <si>
    <t>207, 210, 211, 213</t>
  </si>
  <si>
    <t>(14,5+14,5+18,2+16,10)*2,750</t>
  </si>
  <si>
    <t>-0,950*2,100*8-2,000*1,850*4</t>
  </si>
  <si>
    <t>"ostění"  (2,000+1,850*2)*0,300*4</t>
  </si>
  <si>
    <t>"stropy"  79,60+12,60+11,90+19,10+15,70</t>
  </si>
  <si>
    <t>786</t>
  </si>
  <si>
    <t>Dokončovací práce - čalounické úpravy</t>
  </si>
  <si>
    <t>516</t>
  </si>
  <si>
    <t>786623013</t>
  </si>
  <si>
    <t>Montáž venkovních žaluzií do okenního nebo dveřního otvoru ovládaných motorem, upevněných na rám nebo do žaluziově schránky, plochy přes 4 do 6 m2</t>
  </si>
  <si>
    <t>-105569818</t>
  </si>
  <si>
    <t>https://podminky.urs.cz/item/CS_URS_2024_02/786623013</t>
  </si>
  <si>
    <t>517</t>
  </si>
  <si>
    <t>55342530</t>
  </si>
  <si>
    <t>žaluzie Z-90 ovládaná základním motorem včetně příslušenství plochy do 5,0m2</t>
  </si>
  <si>
    <t>2038486673</t>
  </si>
  <si>
    <t>6*1,250*3,500</t>
  </si>
  <si>
    <t>518</t>
  </si>
  <si>
    <t>786623039</t>
  </si>
  <si>
    <t>Montáž venkovních žaluzií do okenního nebo dveřního otvoru žaluziové schránky, délky do 1300 mm</t>
  </si>
  <si>
    <t>1815208657</t>
  </si>
  <si>
    <t>https://podminky.urs.cz/item/CS_URS_2024_02/786623039</t>
  </si>
  <si>
    <t>519</t>
  </si>
  <si>
    <t>28376727</t>
  </si>
  <si>
    <t>kryt podomítkový PUR s izolací XPS 30 mm včetně kotvení pro žaluzii plochy do 5,0m2 š do 2,0m</t>
  </si>
  <si>
    <t>2046092413</t>
  </si>
  <si>
    <t>520</t>
  </si>
  <si>
    <t>786623051</t>
  </si>
  <si>
    <t>Montáž venkovních žaluzií do okenního nebo dveřního otvoru obkladové desky s pouzdrem nebo pouzdra pro skrytý vodící profil žaluzie</t>
  </si>
  <si>
    <t>1223964152</t>
  </si>
  <si>
    <t>https://podminky.urs.cz/item/CS_URS_2024_02/786623051</t>
  </si>
  <si>
    <t>521</t>
  </si>
  <si>
    <t>28376751</t>
  </si>
  <si>
    <t>pouzdro pro skrytý vodící profil žaluzie včetně příslušenství</t>
  </si>
  <si>
    <t>-32393037</t>
  </si>
  <si>
    <t>6*3,500*2</t>
  </si>
  <si>
    <t>522</t>
  </si>
  <si>
    <t>998786102</t>
  </si>
  <si>
    <t>Přesun hmot pro stínění a čalounické úpravy stanovený z hmotnosti přesunovaného materiálu vodorovná dopravní vzdálenost do 50 m základní v objektech výšky (hloubky) přes 6 do 12 m</t>
  </si>
  <si>
    <t>-473813928</t>
  </si>
  <si>
    <t>https://podminky.urs.cz/item/CS_URS_2024_02/998786102</t>
  </si>
  <si>
    <t>523</t>
  </si>
  <si>
    <t>998786192</t>
  </si>
  <si>
    <t>Přesun hmot pro stínění a čalounické úpravy stanovený z hmotnosti přesunovaného materiálu vodorovná dopravní vzdálenost do 50 m Příplatek k cenám za zvětšený přesun přes vymezenou vodorovnou dopravní vzdálenost do 100 m</t>
  </si>
  <si>
    <t>-891195254</t>
  </si>
  <si>
    <t>https://podminky.urs.cz/item/CS_URS_2024_02/998786192</t>
  </si>
  <si>
    <t>HZS</t>
  </si>
  <si>
    <t>Hodinové zúčtovací sazby</t>
  </si>
  <si>
    <t>524</t>
  </si>
  <si>
    <t>HZS1301</t>
  </si>
  <si>
    <t>Hodinové zúčtovací sazby profesí HSV provádění konstrukcí zedník</t>
  </si>
  <si>
    <t>hod</t>
  </si>
  <si>
    <t>-316017660</t>
  </si>
  <si>
    <t>https://podminky.urs.cz/item/CS_URS_2024_02/HZS1301</t>
  </si>
  <si>
    <t>"blíže nespecifikované stavební práce v PD a pomocné stavební práce pro profese ZTI, UT, EL, VZT apod."  500</t>
  </si>
  <si>
    <t>D.1.1.2 - Interiér</t>
  </si>
  <si>
    <t>D1 - Nábytek a prvky</t>
  </si>
  <si>
    <t>D2 - Sanita</t>
  </si>
  <si>
    <t>D3 - Vybavení kuchyňské linky</t>
  </si>
  <si>
    <t>D1</t>
  </si>
  <si>
    <t>Nábytek a prvky</t>
  </si>
  <si>
    <t>SK</t>
  </si>
  <si>
    <t>STŮL KANCELÁŘSKÝ</t>
  </si>
  <si>
    <t>KS</t>
  </si>
  <si>
    <t>P</t>
  </si>
  <si>
    <t>Poznámka k položce:_x000D_
ROZMĚRY  š x h x v   1800 x 800 x740 velmi stabilní podnož stolu tvoří robustní zkosené kovové profily nohou,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</si>
  <si>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SZ</t>
  </si>
  <si>
    <t>STOLEK ZAPISOVACÍ</t>
  </si>
  <si>
    <t>Poznámka k položce:_x000D_
ROZMĚRY  š x h x v   1200 x 600 x750 velmi stabilní podnož stolů je vyrobena ze čtvercových profilů,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</si>
  <si>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SJ1</t>
  </si>
  <si>
    <t>STŮL JEDNACÍ</t>
  </si>
  <si>
    <t>Poznámka k položce:_x000D_
ROZMĚRY  š x h x v   1600 x 800 x 740 velmi stabilní podnož stolu tvoří robustní zkosené kovové profily nohou,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</si>
  <si>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SJ2</t>
  </si>
  <si>
    <t>Poznámka k položce:_x000D_
ROZMĚRY  š x h x v   2000 x 1000 x 740 velmi stabilní podnož stolu tvoří robustní zkosené kovové profily nohou,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</si>
  <si>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KK</t>
  </si>
  <si>
    <t>KONTEJNER KANCELÁŘSKÝ</t>
  </si>
  <si>
    <t>Poznámka k položce:_x000D_
ROZMĚRY  š x h x v   430 x 546 x 619 Z laminované dřevotřísky dekor Bříza o síle 18 mm, ABS 1 mm, centrální cylindrický zámek se dvěma klíči, plastové zásuvky s nosností 5 kg, madla z leštěného hliníku, počet zásuvek 4, pojízdný. typový výrobek, rozměry i tvar výrobku se mohou mírně lišit</t>
  </si>
  <si>
    <t>SN</t>
  </si>
  <si>
    <t>SKŘÍŇKA NÍZKÁ</t>
  </si>
  <si>
    <t>Poznámka k položce:_x000D_
ROZMĚRY  š x h x v   800 x 420 x 740 Kancelářská skříňka z laminované dřevotřísky o síle  18 mm, ABS 1 mm, dveře a horní krycí desky (jsou součástí skříní) v dezénu dřeva, zesílené police o síle 25 mm na kovových čepech, ABS 1 mm, přestavitelné co 32 mm. Nosnost police 35 kg, dveře uzamykatelné cylindrickým zámkem se dvěma klíči (součást balení), rektifikační kluzáky s výškou 17 mm k vyrovnání nerovnosti podlahy do 10 mm, kovová madla z leštěného hliníku. typový výrobek, rozměry i tvar výrobku se mohou mírně lišit</t>
  </si>
  <si>
    <t>SV VAR</t>
  </si>
  <si>
    <t>SKŘÍŇ VYSOKÁ</t>
  </si>
  <si>
    <t>Poznámka k položce:_x000D_
ROZMĚRY  š x h x v   800 x 420 x 2128 Kancelářská skříň z laminované dřevotřísky o síle  18 mm, ABS 1 mm, korpus z bílé LDT, dveře a horní krycí desky (jsou součástí skříní) v dezénu dřeva (bříza), zesílené police o síle 25 mm na kovových čepech, ABS 1 mm, přestavitelné co 32 mm. Nosnost police 35 kg, dveře uzamykatelné cylindrickým zámkem se dvěma klíči (součást balení), rektifikační kluzáky s výškou 17 mm k vyrovnání nerovnosti podlahy do 10 mm, kovová madla z leštěného hliníku. typový výrobek, rozměry i tvar výrobku se mohou mírně lišit</t>
  </si>
  <si>
    <t>SŠ</t>
  </si>
  <si>
    <t>SKŘÍŇKA ŠATNÍ</t>
  </si>
  <si>
    <t>Poznámka k položce:_x000D_
ROZMĚRY  š x h x v   600 x 420 x 1900 Šatní skříňka na soklu, z oboustranně laminované dřevotřísky tl. 18 mm, dekor bříza, hrany lemovány ABS hranou 1 mm, dvířka plná. Zadní část opatřena nahoře i dole odvětrávacími průduchy. Součástí skříňky je dvoujháček a dvě police. Skíňka zamykatelná na cylindrický zámek, dodáván se dvěma klíči.  typový výrobek, rozměry i tvar výrobku se mohou mírně lišit</t>
  </si>
  <si>
    <t>PR</t>
  </si>
  <si>
    <t>PULT V RECEPCI</t>
  </si>
  <si>
    <t>Poznámka k položce:_x000D_
ROZMĚRY  š x h x v   2250 x 300 x 36 Laminovaná dřevotříska tl. 36 mm dekor Bříza, ABS hrana tl 1 mm, mechanicky kotveno do stěny skrytým kováním. atyp</t>
  </si>
  <si>
    <t>DD</t>
  </si>
  <si>
    <t>DOPLNĚNÍ DESKY</t>
  </si>
  <si>
    <t>Poznámka k položce:_x000D_
ROZMĚRY  š x h x v   1000 x 420 x 36 Laminovaná dřevotříska tl. 36 mm dekor Bříza, ABS hrana tl 1 mm, mechanicky kotveno do stěny skrytým kováním. atyp</t>
  </si>
  <si>
    <t>PZ VAR</t>
  </si>
  <si>
    <t>POLICE ZÁVĚSNÁ</t>
  </si>
  <si>
    <t>Poznámka k položce:_x000D_
ROZMĚRY  š x h x v   1800 x 300 x 500 Laminovaná dřevotřísková deska tl. 36 mm dekor bříza, záda z bíle lakované desky tl. 3 mm, ABS hrana tl. 1 mm, mechanicky kotveno do stěny skrytým kováním. atyp</t>
  </si>
  <si>
    <t>BK</t>
  </si>
  <si>
    <t>BOX NA KLÍČE</t>
  </si>
  <si>
    <t>Poznámka k položce:_x000D_
ROZMĚRY  š x h x v   615 x 560 x125 Skříňka na klíče z laminované dřevotřísky tloušťky 18 mm, zadní stěna s 100 háčky je vyrobena z ocelového plechu lakovaného šedou barvou, pro uchycení na zeď jsou v zadní stěně 4 otvory, montážní materiál je součástí balení, dvířka jsou zavěšeny na kovových pantech a jsou osazeny gumovými tlumiči nárazu, skříňka je uzamykatelná cylindrickým zámkem, dodáváno se 2 klíči v dekoru bříza, typový výrobek, rozměry i tvar výrobku se mohou mírně lišit</t>
  </si>
  <si>
    <t>VS</t>
  </si>
  <si>
    <t>VĚŠÁKOVÁ STĚNA</t>
  </si>
  <si>
    <t>Poznámka k položce:_x000D_
ROZMĚRY  š x h x v   600 x 1800 x 250 Věšáková stěna z laminované dřevotřískové desky (dekor  bříza - léta svisle), opatřené ABS hranou, se čtyřmi kovovými háčky (v černé barvě) v. 152 mm na oděv.  Včetně poličky nad věšáky. Kotveno do stěny skrytým kotvením - hák / hmoždinka. typový výrobek, rozměry i tvar výrobku se mohou mírně lišit</t>
  </si>
  <si>
    <t>KŽ</t>
  </si>
  <si>
    <t>KANCELÁŘSKÁ ŽIDLE</t>
  </si>
  <si>
    <t>Poznámka k položce:_x000D_
ROZMĚRY  š x h x v   590 x 445 x 1110 Kancelářská židle se sedákem z tkaniny.   Výška sedáku nastavitelná, vestavěný kolébkový mechanismus, stavitelná zádová opěrka. Výška sedáku 435 - 555 mm. Područky pevné. Nosnost 120 kg. Kolečka i pro tvrdé povrchy. typový výrobek, rozměry i tvar výrobku se mohou mírně lišit</t>
  </si>
  <si>
    <t>ŽK</t>
  </si>
  <si>
    <t>ŽIDLE KONFERENČNÍ</t>
  </si>
  <si>
    <t>Poznámka k položce:_x000D_
ROZMĚRY  š x h x v   540 x 440 x 800 Židle konferenční, stohovatelná. Robustní ocelová kostra z 1,2 mm profilů s povrchovou úpravou černý komaxit. Sedák i opěrák z lisované mořené překližky (barevnost bříza). Možnost zatížení až 130 kg. Nohy opatřeny černými plastovými koncovkami. typový výrobek, rozměry i tvar výrobku se mohou mírně lišit</t>
  </si>
  <si>
    <t>KN</t>
  </si>
  <si>
    <t>KŘESLO NEHOŘLAVÉ</t>
  </si>
  <si>
    <t>Poznámka k položce:_x000D_
ROZMĚRY  š x h x v   640 x 690 x 710 výška sedáku 340 hloubka sedáku 460 Nehořlavé křeslo, rám sedáku a opěrky z oceli, opatřené polyesterovým práškovým lakem v černé barvě. Kluzáky - polyamidový plast. typový výrobek, rozměry i tvar výrobku se mohou mírně lišit</t>
  </si>
  <si>
    <t>KOS</t>
  </si>
  <si>
    <t>KOVOVÝ ODKLÁDACÍ STOLEK</t>
  </si>
  <si>
    <t>Poznámka k položce:_x000D_
ROZMĚRY  š x h x v   560 x560 x 375 Odkládací stolek z černého kovu sestává z trojnohé podnože a odnímatelné kovové kruhové desky, použitelné jako podnos. typový výrobek, rozměry i tvar výrobku se mohou mírně lišit</t>
  </si>
  <si>
    <t>PL</t>
  </si>
  <si>
    <t>POHOTOVOSTNÍ LEHÁTKO</t>
  </si>
  <si>
    <t>Poznámka k položce:_x000D_
ROZMĚRY  š x h x v   1840 (2170) x 680 x 600 (810)  rozměr sbaleného kusu: 930 x 680 x 180 Konstrukce lehátka z kvalitního hliníku umožňující rozkládání / skládání do 30 sekund. Výška: nastavitelná od 60 cm do 81 cm v rozmezí 8 poloh po 3 cm. Šířka: 68 cm Délka: 184cm (s podhlavníkem 217cm) Hmotnost: 11,5kg Barva modrá. Podhlavník: Nastavitelný sklon a výška hliníkového podhlavníku pomocí rychloupínáku pro maximální komfort. Koženka: velmi kvalitní a hebká koženka - tzv. soft touch, která je vystlaná 4 cm hrubým molitanem s vysokou hustotou. Všechny nohy mají gumovou podložku díky níž lehátko neklouže po podlaze a má vysokou stabilitu. Komplet lehátka obsahuje držák podhlavníku, podhlavník, opěrku rukou a tašku na složené lehátko. Příslušenství je odnímatelné a dá se uschovat dovnitř lehátka. Hmotnost 11,5 kg. typový výrobek, rozměry i tvar výrobku se mohou mírně lišit</t>
  </si>
  <si>
    <t>LŠ1</t>
  </si>
  <si>
    <t>LAVICE ŠATNOVÁ</t>
  </si>
  <si>
    <t>Poznámka k položce:_x000D_
ROZMĚRY  š x h x v   1000 x 360 Šatní lavice kotvenáí na stěnu. Sedací plocha je vyrobena z lakovaných borovicových latěk. Kovové části lavičky jsou opatřené černým práškovým lakem. Materiál konstrukce - ocelový plech, hmotnost 7,15 kg Nutno doplnit kotvicím materiálem. typový výrobek, rozměry i tvar výrobku se mohou mírně lišit</t>
  </si>
  <si>
    <t>LŠ2</t>
  </si>
  <si>
    <t>Poznámka k položce:_x000D_
ROZMĚRY  š x h x v   1500 x 360 Šatní lavice kotvená na stěnu. Sedací plocha je vyrobena z lakovaných borovicových latěk. Kovové části lavičky jsou opatřené černým práškovým lakem. Materiál konstrukce - ocelový plech, hmotnost 9,2 kg Nutno doplnit kotvicím materiálem. typový výrobek, rozměry i tvar výrobku se mohou mírně lišit</t>
  </si>
  <si>
    <t>LŠ3</t>
  </si>
  <si>
    <t>Poznámka k položce:_x000D_
ROZMĚRY  š x h x v   2000 x 360 Šatní lavice kotvená na stěnu. Sedací plocha je vyrobena z lakovaných borovicových latěk. Kovové části lavičky jsou opatřené černým práškovým lakem. Materiál konstrukce - ocelový plech, hmotnost 13,5 kg Nutno doplnit kotvicím materiálem. typový výrobek, rozměry i tvar výrobku se mohou mírně lišit</t>
  </si>
  <si>
    <t>NV1</t>
  </si>
  <si>
    <t>NÁSTĚNNÝ VĚŠÁK</t>
  </si>
  <si>
    <t>Poznámka k položce:_x000D_
ROZMĚRY  š x h x v  1000 Jednoduchý nástěnný věšák tvořený lištou z lakované  borovice. Ocelové háčky opatřit povrchovou úpravou černou barvou. Počet háčků 6. Kotveno čtyřmi vruty na stěnu. typový výrobek, rozměry i tvar výrobku se mohou mírně lišit</t>
  </si>
  <si>
    <t>NV2</t>
  </si>
  <si>
    <t>Poznámka k položce:_x000D_
ROZMĚRY  š x h x v   1500 Jednoduchý nástěnný věšák tvořený lištou z lakované  borovice. Ocelové háčky opatřit povrchovou úpravou černou barvou. Počet háčků 8. Kotveno čtyřmi vruty na stěnu. typový výrobek, rozměry i tvar výrobku se mohou mírně lišit</t>
  </si>
  <si>
    <t>NV3</t>
  </si>
  <si>
    <t>Poznámka k položce:_x000D_
ROZMĚRY  š x h x v   2000 Jednoduchý nástěnný věšák tvořený lištou z lakované  borovice. Ocelové háčky opatřit povrchovou úpravou černou barvou. Počet háčků 12. Kotveno čtyřmi vruty na stěnu. typový výrobek, rozměry i tvar výrobku se mohou mírně lišit</t>
  </si>
  <si>
    <t>OZ1</t>
  </si>
  <si>
    <t>OPĚRKA ZAD</t>
  </si>
  <si>
    <t>Poznámka k položce:_x000D_
ROZMĚRY  š x h x v   1000 x 80 x 25 Komplet vždy dvou dřevěných latí (borovic), ohoblovaných, opatřených bezbarvým lakem, kotvených do stěny čtyřmi vruty na každou lať, ve dvou pásech nad sebou s odstupem 80 mm. atyp (rozměry mimo délky se mohou mírně lišit)</t>
  </si>
  <si>
    <t>OZ2</t>
  </si>
  <si>
    <t>Poznámka k položce:_x000D_
ROZMĚRY  š x h x v   1500 x 80 x 25 Komplet vždy dvou dřevěných latí (borovic), ohoblovaných, opatřených bezbarvým lakem, kotvených do stěny čtyřmi vruty na každou lať, ve dvou pásech nad sebou s odstupem 80 mm. atyp (rozměry mimo délky se mohou mírně lišit)</t>
  </si>
  <si>
    <t>OZ3</t>
  </si>
  <si>
    <t>Poznámka k položce:_x000D_
ROZMĚRY  š x h x v   2000 x 80 x 25 Komplet vždy dvou dřevěných latí (borovic), ohoblovaných, opatřených bezbarvým lakem, kotvených do stěny čtyřmi vruty na každou lať, ve dvou pásech nad sebou s odstupem 80 mm. atyp (rozměry mimo délky se mohou mírně lišit)</t>
  </si>
  <si>
    <t>VŽ1</t>
  </si>
  <si>
    <t>VERTIKÁLNÍ ŽALUZIE</t>
  </si>
  <si>
    <t>Poznámka k položce:_x000D_
ROZMĚRY  š x h x v   1250 X 1200 Vertikální lamelové žaluzie, nosný profil z hliníku v bílé barvě, kotvený do stěny, žaluzie š 89 mm z textilu v bílé barvě. Zatahování smerem k ovládání (řetízek - plast), ruční pohon. typový výrobek, rozměry i tvar výrobku se mohou mírně lišit</t>
  </si>
  <si>
    <t>VŽ2</t>
  </si>
  <si>
    <t>Poznámka k položce:_x000D_
ROZMĚRY  š x h x v   2100 x 1950 Vertikální lamelové žaluzie, nosný profil z hliníku v bílé barvě, kotvený do stěny, žaluzie š 89 mm z textilu v bílé barvě. Zatahování smerem k ovládání (řetízek - plast), ruční pohon. typový výrobek, rozměry i tvar výrobku se mohou mírně lišit</t>
  </si>
  <si>
    <t>SD1</t>
  </si>
  <si>
    <t>SEDÁK DŘEVĚNÝ, rozměr 2000x400x80 mm, atyp</t>
  </si>
  <si>
    <t>-1298783096</t>
  </si>
  <si>
    <t>Poznámka k položce:_x000D_
Sedák  je tvořen vodorovnou plochou z masivních hoblovaných fošen (40 x 360 mm), doplněných na čelní straně svislým, dolů přesahujícím, přes čepy přiklíženým "nosem" z masivní fošny (40 x 80 mm). Komplet (se sraženými hranami) připevněný skrytě k nosné podkonstrukci ze 3 ks dřevěných hranolů 80 x 40 x 350 mm. Dřevěné hranoly mechanicky kotvené k betonovému _x000D_
podkladu. Dřevo buk masiv - úprava tvrdým bezbarvým lakem, matným. Čelní hrana sedáku přesahuje betonový stupeň tribuny o 80 mm._x000D_
m.č. 215 tribuna</t>
  </si>
  <si>
    <t>SD2</t>
  </si>
  <si>
    <t>SEDÁK DŘEVĚNÝ, rozměr 2500x400x80 mm, atyp</t>
  </si>
  <si>
    <t>-1454178732</t>
  </si>
  <si>
    <t>Poznámka k položce:_x000D_
Sedák  je tvořen vodorovnou plochou z masivních hoblovaných fošen (40 x 360 mm), doplněných na čelní straně svislým, dolů přesahujícím, přes čepy přiklíženým "nosem" z masivní fošny (40 x 80 mm). Komplet (se sraženými hranami) připevněný skrytě k nosné podkonstrukci ze 4 ks dřevěných hranolů 80 x 40 x 350 mm. Dřevěné hranoly mechanicky kotvené k betonovému _x000D_
podkladu. Dřevo buk masiv - úprava tvrdým bezbarvým lakem, matným. Čelní hrana sedáku přesahuje betonový stupeň tribuny o 80 mm._x000D_
m.č. 215 tribuna</t>
  </si>
  <si>
    <t>SD3</t>
  </si>
  <si>
    <t>SEDÁK DŘEVĚNÝ, rozměr 2700x400x80 mm, atyp</t>
  </si>
  <si>
    <t>-2028130922</t>
  </si>
  <si>
    <t xml:space="preserve">Poznámka k položce:_x000D_
Sedák  je tvořen vodorovnou plochou z masivních hoblovaných fošen (40 x 360 mm), doplněných na čelní straně svislým, dolů přesahujícím, přes čepy přiklíženým "nosem" z masivní fošny (40 x 80 mm). Komplet (se sraženými hranami) připevněný skrytě k nosné podkonstrukci ze 4 ks dřevěných hranolů 80 x 40 x 350 mm. Dřevěné hranoly mechanicky kotvené k betonovému _x000D_
podkladu. Dřevo buk masiv - úprava tvrdým bezbarvým lakem, matným. Čelní hrana sedáku přesahuje betonový stupeň tribuny o 80 mm._x000D_
m.č. 215 tribuna_x000D_
</t>
  </si>
  <si>
    <t>SD4</t>
  </si>
  <si>
    <t>-1032554573</t>
  </si>
  <si>
    <t xml:space="preserve">Poznámka k položce:_x000D_
Sedák  je tvořen vodorovnou plochou z masivních fošen (40 x 360 mm), doplněných na čelní straně svislým, dolů přesahujícím, přes čepy přiklíženým "nosem" z masivní fošny (40 x 80 mm). Komplet (hoblovaný, se sraženými hranami) připevněný skrytě k nosné podkonstrukci ze 4 ks  svařených uzavřených ocelových profilů (jackl) 30 x 50 x 2,5. Ocelová konstrukce mechanicky kotvena do stěny - kvůli sloupům, lokálně předstupujícím před rovinu stěny o 50 mm, bude ocelová nosná konstrukce přesahovat zadní hranu sedáku o 50 mm (nutno doměřit před realizací na stavbě).  Dřevo buk masiv - úprava tvrdým bezbarvým lakem, matným. Ocelová konstrukce - nátěr antracitový, matný._x000D_
m.č. 215 tribuna_x000D_
</t>
  </si>
  <si>
    <t>SD5</t>
  </si>
  <si>
    <t>-88232782</t>
  </si>
  <si>
    <t xml:space="preserve">Poznámka k položce:_x000D_
Sedák  je tvořen vodorovnou plochou z masivních fošen (40 x 360 mm), doplněných na čelní straně svislým, dolů přesahujícím, přes čepy přiklíženým "nosem" z masivní fošny (40 x 80 mm). Komplet (hoblovaný, se sraženými hranami) připevněný skrytě k nosné podkonstrukci ze 4 ks  svařených uzavřených ocelových profilů (jackl) 30 x 50 x 2,5. Ocelová konstrukce mechanicky kotvena do stěny - kvůli sloupům, lokálně předstupujícím před rovinu stěny o 50 mm, bude ocelová nosná konstrukce přesahovat zadní hranu sedáku o 50 mm (nutno doměřit před realizací na stavbě).  Dřevo buk masiv - úprava tvrdým bezbarvým lakem, matným. Ocelová konstrukce - nátěr antracitový, matný._x000D_
m.č. 215 tribuna_x000D_
_x000D_
</t>
  </si>
  <si>
    <t>RS</t>
  </si>
  <si>
    <t>REGÁL SKLADOVÝ</t>
  </si>
  <si>
    <t>Poznámka k položce:_x000D_
ROZMĚRY  š x h x v   900 x 400 x 1800 Robustní kovový bezšroubový regál na těžká břemena. Celkem 5 polic / policových desek, každá s nosností 175 kg. Hmotnost 12,5 kg. Podnož opatřena plastovými paticemi. typový výrobek, rozměry i tvar výrobku se mohou mírně lišit</t>
  </si>
  <si>
    <t>PP</t>
  </si>
  <si>
    <t>PROJEKČNÍ PLÁTNO</t>
  </si>
  <si>
    <t>Poznámka k položce:_x000D_
ROZMĚRY  š x v   1800 x 1800 Shrnovací plátno s manuálním výsuvem v ocelovém tubusu bílé barvy. Určeno pro přímou montáž na stěnu či strop. Plátno s černými okraji, na zadní straně opatřeno černým neprůhledným plastovým potahem. Plynulé zpětné navíjení plátna zajištěno pomocí brzdy. typový výrobek, rozměry i tvar výrobku se mohou mírně lišit</t>
  </si>
  <si>
    <t>TV</t>
  </si>
  <si>
    <t>TELEVIZOR</t>
  </si>
  <si>
    <t>Poznámka k položce:_x000D_
ROZMĚRY     55´´ TV smart, LED obrazovka, úhlopříčka 139 cm, 4K Ultra HD, 3840 x 2160, OS TV: Linux, 50/60 Hz, DVB-T2,DVB-S, DVB-C, 3x HDMI port, HDMI 2.0, HDMI 2.1,0 x USB 3.0, Bloetooth, WiFi, Ethernet/LAN připojení typový výrobek, rozměry i tvar výrobku se mohou mírně lišit</t>
  </si>
  <si>
    <t>TV1</t>
  </si>
  <si>
    <t>NÁSTĚNNÝ DRŽÁK TELEVIZORU</t>
  </si>
  <si>
    <t>Poznámka k položce:_x000D_
ROZMĚRY  š x h x v    435 x 429 x 430 Držák TV do zdi, z odolné oceli, polohovatelný, pro úhlopříčny 32´´ až 55´´, nosnost 35 kg, černý. Včetně kompletního montážního příslušenství, natočení do stran od -90 do +90 stupňů, náklon dolů až o 18 stupňů. Maximální vzdálenost od zdi 429 mm. typový výrobek, rozměry i tvar výrobku se mohou mírně lišit</t>
  </si>
  <si>
    <t>D2</t>
  </si>
  <si>
    <t>Sanita</t>
  </si>
  <si>
    <t>pol3</t>
  </si>
  <si>
    <t>UMYVADLO</t>
  </si>
  <si>
    <t>Poznámka k položce:_x000D_
ROZMĚRY  š x h x v   550 x 480 x 170 Umyvadlo oblého tvaru z bílé keramiky, s otvorem pro baterii uprostřed, závěsné typový výrobek, rozměry i tvar výrobku se mohou mírně lišit</t>
  </si>
  <si>
    <t>pol4</t>
  </si>
  <si>
    <t>DVOJUMYVADLO</t>
  </si>
  <si>
    <t>Poznámka k položce:_x000D_
ROZMĚRY  š x h x v    1200 x 460 x 175 Dvojmyvadlo oblého tvaru z bílé keramiky, se dvěma otvory pro baterii, závěsné typový výrobek, rozměry i tvar výrobku se mohou mírně lišit</t>
  </si>
  <si>
    <t>pol5</t>
  </si>
  <si>
    <t>UMYVADLO ZDRAVOTNÍ</t>
  </si>
  <si>
    <t>Poznámka k položce:_x000D_
ROZMĚRY  š x h x v    640 x 550 x 165 Bezbariérové umyvadlo bílé, keramické, s otvorem pro baterii uprostřed, s přerpadem. typový výrobek, rozměry i tvar výrobku se mohou mírně lišit</t>
  </si>
  <si>
    <t>pol6</t>
  </si>
  <si>
    <t>KLOZET PRO IMOBILNÍ</t>
  </si>
  <si>
    <t>Poznámka k položce:_x000D_
ROZMĚRY  š x h x v   700 x 360 x 380 Závěsný, oblý klozet s prodlouženou délkou pro imobilní, odpad vodorovný, hluboké splachování  typový výrobek, rozměry i tvar výrobku se mohou mírně lišit</t>
  </si>
  <si>
    <t>pol7</t>
  </si>
  <si>
    <t>KLOZET ZÁVĚSNÝ</t>
  </si>
  <si>
    <t>Poznámka k položce:_x000D_
ROZMĚRY  š x h x v   360 x 510 x 365 Závěsný klozet, hluboké splachování, sedátko s poklopem, odnímatelné, nerez úchyty  typový výrobek, rozměry i tvar výrobku se mohou mírně lišit</t>
  </si>
  <si>
    <t>pol8</t>
  </si>
  <si>
    <t>TLAČÍTKO - WC</t>
  </si>
  <si>
    <t>Poznámka k položce:_x000D_
ROZMĚRY  š x h x v   250 x 10 x 160 Ovládací tlačítko pro předstěnové instalační systémy, bílé typový výrobek, rozměry i tvar výrobku se mohou mírně lišit</t>
  </si>
  <si>
    <t>pol9</t>
  </si>
  <si>
    <t>PISOÁR</t>
  </si>
  <si>
    <t>Poznámka k položce:_x000D_
ROZMĚRY  š x h x v   340 x 305 x 535 Odsávací urinál, bílý, s vnitřním přívodem vody, vč. sifonu   typový výrobek, rozměry i tvar výrobku se mohou mírně lišit</t>
  </si>
  <si>
    <t>pol10</t>
  </si>
  <si>
    <t>VÝLEVKA</t>
  </si>
  <si>
    <t>Poznámka k položce:_x000D_
ROZMĚRY  š x h x v   435 x 510 x 407 Výlevka závěsná, bílá, vč. plastové mříže typový výrobek, rozměry i tvar výrobku se mohou mírně lišit</t>
  </si>
  <si>
    <t>pol11</t>
  </si>
  <si>
    <t>UMYVADLOVÁ BATERIE</t>
  </si>
  <si>
    <t>Poznámka k položce:_x000D_
ROZMĚRY  š x h x v   47 x 142 x 142 Jednootvorová umyvadlková, stojánková baterie s komfortní oblastí pod perlátorem, výška výtoku 84 mm. Kovová ovládací páka s označením studená/teplá, kartuše s keramickými disky, integrovaný omezovač teplé vody (technologie šetřící vodu). Materiál kov, mosaz, povrchová úprava chrom. Bez odtokové soupravy. typový výrobek, rozměry i tvar výrobku se mohou mírně lišit</t>
  </si>
  <si>
    <t>pol12</t>
  </si>
  <si>
    <t>UMYVADLOVÁ BATERIE S PÁKOU</t>
  </si>
  <si>
    <t>Poznámka k položce:_x000D_
ROZMĚRY  š x h x v   47 x 216 x 255 Jednootvorová umyvadlková, stojánková baterie s komfortní oblastí pod perlátorem, výška výtoku 84 mm. Kovová ovládací páka lékařská s označením studená/teplá, kartuše s keramickými disky, integrovaný omezovač teplé vody (technologie šetřící vodu). Materiál kov, mosaz, povrchová úprava chrom. typový výrobek, rozměry i tvar výrobku se mohou mírně lišit</t>
  </si>
  <si>
    <t>pol13</t>
  </si>
  <si>
    <t>SPRCHOVÁ BATERIE SE SPRCHOVÁM SETEM</t>
  </si>
  <si>
    <t>Poznámka k položce:_x000D_
ROZMĚRY  š x h x v   150 x 158 x 131 Nástěnná páková nástěnná sprchová baterie se sprchovým setem. Materiál kov - mosaz, v chromovaném provedení. typový výrobek, rozměry i tvar výrobku se mohou mírně lišit</t>
  </si>
  <si>
    <t>pol14</t>
  </si>
  <si>
    <t>SPRCHOVÁ BATERIE</t>
  </si>
  <si>
    <t>Poznámka k položce:_x000D_
ROZMĚRY  š x h x v   150 x 158 x 131 Nástěnná páková nástěnná sprchová baterie.  Materiál kov - mosaz, v chromovaném provedení. typový výrobek, rozměry i tvar výrobku se mohou mírně lišit</t>
  </si>
  <si>
    <t>pol15</t>
  </si>
  <si>
    <t>BATERIE NAD VÝLEVKOU</t>
  </si>
  <si>
    <t>Poznámka k položce:_x000D_
Dřezová baterie s otočným ramenem, kovová ovládací  páka. Nástěnná montáž, kartuše 38 mm s keramickými disky, pivot kartuše z nerez oceli. Integrovaný omezovač teplé vody.  typový výrobek, rozměry i tvar výrobku se mohou mírně lišit</t>
  </si>
  <si>
    <t>pol16</t>
  </si>
  <si>
    <t>DÁVKOVAČ MÝDLA NÁSTĚNNÝ</t>
  </si>
  <si>
    <t>Poznámka k položce:_x000D_
ROZMĚRY  š x h x v   231 x 107 x 120 Dávkovač tekutého mýdla nástěnný, nerez matná, objem 1000 ml, uzamykatelný, kotvený do stěny. typový výrobek, rozměry i tvar výrobku se mohou mírně lišit</t>
  </si>
  <si>
    <t>pol17</t>
  </si>
  <si>
    <t>ZRCADLO</t>
  </si>
  <si>
    <t>Poznámka k položce:_x000D_
ROZMĚRY  š x h x v   1200 x 900 Zrcadlo skleněné se zabroušenými hranami, lepené namísto obkladu do úrovně obkladu. atyp</t>
  </si>
  <si>
    <t>pol18</t>
  </si>
  <si>
    <t>Poznámka k položce:_x000D_
ROZMĚRY  š x h x v   600 x 900 Zrcadlo skleněné se zabroušenými hranami, lepené namísto obkladu do úrovně obkladu. atyp</t>
  </si>
  <si>
    <t>pol19</t>
  </si>
  <si>
    <t>SEDÁTKO DO SPRCHY</t>
  </si>
  <si>
    <t>Poznámka k položce:_x000D_
ROZMĚRY  š x h x v   289 x 400 Celonerezové, sklopné sedátko na stěnu do sprchového koutu s nosností 200 kg, ke stěně kotveno 4 ks vrutů. Hmotnost prvku 6 kg.  typový výrobek, rozměry i tvar výrobku se mohou mírně lišit</t>
  </si>
  <si>
    <t>pol20</t>
  </si>
  <si>
    <t>POLIČKA DO SPRCHY</t>
  </si>
  <si>
    <t>Poznámka k položce:_x000D_
ROZMĚRY  š x h x v   200 x 120 x 50 Sprchový koš hranatý, drátěný, z nerezové oceli, kotvený šrouby do stěny. typový výrobek, rozměry i tvar výrobku se mohou mírně lišit</t>
  </si>
  <si>
    <t>pol21</t>
  </si>
  <si>
    <t>MADLO SKLOPNÉ</t>
  </si>
  <si>
    <t>Poznámka k položce:_x000D_
ROZMĚRY  š x h x v   813 x 250 x 100 Oválné sklopné madlo na platformě 100 x 250 mm, vyložené 813 mm doplněné o jednoduchý držák toaletního papíru. Madlo je Kotveno do stěny, je osazováno vždy po obou stranách záchodové mísy. Provedení kartáčovaný nerez. typový výrobek, rozměry i tvar výrobku se mohou mírně lišit</t>
  </si>
  <si>
    <t>pol22</t>
  </si>
  <si>
    <t>MADLO</t>
  </si>
  <si>
    <t>Poznámka k položce:_x000D_
ROZMĚRY  š x h x v   632 x 80 x 106 Madlo ocelové, nerez broušená, certifikované do bezbarierových prostor, kotvené do dveřního křídla, s krytkami kotvicích šroubů. Rozteč 600 mm, průměr madla 32 mm, nosnost 120 kg. typový výrobek, rozměry i tvar výrobku se mohou mírně lišit</t>
  </si>
  <si>
    <t>pol23</t>
  </si>
  <si>
    <t>WC ŠTĚTKA</t>
  </si>
  <si>
    <t>Poznámka k položce:_x000D_
ROZMĚRY  š x h x v   345 x 80 WC štětka s nástěnnou miskou, materiál kov, nerez broušená. Miska kotvena do stěny. typový výrobek, rozměry i tvar výrobku se mohou mírně lišit</t>
  </si>
  <si>
    <t>pol24</t>
  </si>
  <si>
    <t>HÁČEK NÁSTĚNNÝ</t>
  </si>
  <si>
    <t>Poznámka k položce:_x000D_
ROZMĚRY  š x h x v   16 x 55 Háček nástěnný, materiál nerez broušená, kotvený do stěny skrytým kotvením. Kovový váleček s drážkou na jedné straně, po celém obvodu. typový výrobek</t>
  </si>
  <si>
    <t>pol25</t>
  </si>
  <si>
    <t>Poznámka k položce:_x000D_
ROZMĚRY  š x v   600 x 1000 Zrcadlo skleněné se zabroušenými hranami, lepené namísto obkladu do úrovně obkladu. Zrcadla v šatnách lepená k podkladu - na rovinu stěny. atyp</t>
  </si>
  <si>
    <t>pol26</t>
  </si>
  <si>
    <t>ODPADKOVÝ KOŠ</t>
  </si>
  <si>
    <t>Poznámka k položce:_x000D_
ROZMĚRY  š x h x v   360 x 160 x 435 Závěsný odpadkový koš na stěnu, otevřený, z nerezového plechu, černý komaxit, objem 26,5 l. typový výrobek</t>
  </si>
  <si>
    <t>pol27</t>
  </si>
  <si>
    <t>ZÁSOBNÍK NA WC PAPÍR</t>
  </si>
  <si>
    <t>Poznámka k položce:_x000D_
ROZMĚRY  š x h x v   125 x 254 Zásobník na toaletní papír, bubnový, nerezová ocel, matná. Kotvený do stěny skrytým kotvením.  typový výrobek, rozměry i tvar výrobku se mohou mírně lišit</t>
  </si>
  <si>
    <t>pol28</t>
  </si>
  <si>
    <t>ZÁSOBNÍK NA PAPÍROVÉ RUČNÍKY</t>
  </si>
  <si>
    <t>Poznámka k položce:_x000D_
ROZMĚRY  š x h x v   285 x 105 x 265 Zásobník na papírové ručníky, uzamykatelný, kotvený do stěny skrytým kováním. Materiál - nerezová ocel, matná. typový výrobek, rozměry i tvar výrobku se mohou mírně lišit</t>
  </si>
  <si>
    <t>pol29</t>
  </si>
  <si>
    <t>MADLO PRAVOÚHLÉ</t>
  </si>
  <si>
    <t>Poznámka k položce:_x000D_
ROZMĚRY  š x h x v   600 x 600 x 77 Madlo ocelové, lomené, do sprchy, nerez kartáčovaná, s ohybem v pravém úhlu, tříbodově kotveno do stěny, max. nosnost 150 kg typový výrobek, rozměry i tvar  se mohou mírně lišit</t>
  </si>
  <si>
    <t>pol30</t>
  </si>
  <si>
    <t>Poznámka k položce:_x000D_
ROZMĚRY  š x h x v   813 x 250 x 100 Oválné sklopné madlo na platformě 100 x 250 mm, vyložené 813 mm. Madlo je Kotveno do stěny, je osazováno jen po jedné straně sklopného sedátka ve sprše. Provedení kartáčovaný nerez. typový výrobek, rozměry i tvar výrobku se mohou mírně lišit</t>
  </si>
  <si>
    <t>pol31</t>
  </si>
  <si>
    <t>TYČ NA SPRCHOVÝ ZÁVĚS</t>
  </si>
  <si>
    <t>Poznámka k položce:_x000D_
ROZMĚRY     900 x 900 Rohová tyč pro sprchový závěs, bílá, průměr 25 mm 900 x 900 mm, včetně kotvení. Tyč kotvena ve výšce 2200 mm. typový výrobek, rozměry i tvar výrobku se mohou mírně lišit</t>
  </si>
  <si>
    <t>pol32</t>
  </si>
  <si>
    <t>SPRCHOVÝ ZÁVĚS</t>
  </si>
  <si>
    <t>Poznámka k položce:_x000D_
ROZMĚRY  š x v  1800 x 2000 Sprchový závěs s voděodolným povrchem. Rozměry 1800 x 2000 mm. Úchyty (kroužky) závěsu nejsou součástí balení. Dodávají se zvlášť v počtu 12 ks typový výrobek, rozměry i tvar výrobku se mohou mírně lišit</t>
  </si>
  <si>
    <t>D3</t>
  </si>
  <si>
    <t>Vybavení kuchyňské linky</t>
  </si>
  <si>
    <t>pol33</t>
  </si>
  <si>
    <t>VESTAVNÁ MIKROVLNNÁ TROUBA</t>
  </si>
  <si>
    <t>Poznámka k položce:_x000D_
ROZMĚRY  š x h x v      595 x 524 x 388 Vestavná mikrovlnná trouba nerez s tlačítkovým elektronickým ovládáním, s výkonem 800 W a objemem 20 l, průměr otočného taliře 25 cm. 5 Stupňů výkonu, 15 programů, LED displej, rychlé rozmrazování, funkce AquaClean. typový výrobek, rozměry i tvar výrobku se mohou mírně lišit</t>
  </si>
  <si>
    <t>pol34</t>
  </si>
  <si>
    <t>VESTAVNÝ DŘEZ + BATERIE</t>
  </si>
  <si>
    <t>Poznámka k položce:_x000D_
ROZMĚRY  š x h x v     780 x 480 x 160 Vestavěný dřez se skloněným odkapávačem, nerezavějící ocel, vč.sítka, sifonu s napojením na myčku / pračku + kuchyňská stojánková baterie vysoká (výška cca: 36,82 cm), nerez typový výrobek, rozměry i tvar výrobku se mohou mírně lišit</t>
  </si>
  <si>
    <t>pol35</t>
  </si>
  <si>
    <t>NÍZKÁ VESTAVNÁ LEDNICE SE ZABUDOVANOU MRAZNIČKOU</t>
  </si>
  <si>
    <t>Poznámka k položce:_x000D_
ROZMĚRY  š x h x v     595 x 545 x 818 Vestavná lednice se zabudovanou mrazničkou. Objem chladničky 104 l a mrazničky 17 l. Max hlučnost 38 dB. Police horní polohovatelná. LED osvětlení, vestavná jednodveřová mraznička. typový výrobek, rozměry i tvar výrobku se mohou mírně lišit</t>
  </si>
  <si>
    <t>pol36</t>
  </si>
  <si>
    <t>ÚCHYTKA</t>
  </si>
  <si>
    <t>Poznámka k položce:_x000D_
ROZMĚRY  š x h x v    15 x 172 x 36 Kovová úchytka do kuchyní, nerez / imitace nerezi. typový výrobek, rozměry i tvar výrobku se mohou mírně lišit, vzorkování při realizaci</t>
  </si>
  <si>
    <t>pol37</t>
  </si>
  <si>
    <t>VĚTRACÍ MŘÍŽKA</t>
  </si>
  <si>
    <t>Poznámka k položce:_x000D_
ROZMĚRY  š x h x v   400 x 60 Větrací mřížka do kuchyní k lednici, nerez. typový výrobek, rozměry i tvar výrobku se mohou mírně lišit, vzorkování při realizaci</t>
  </si>
  <si>
    <t>pol38</t>
  </si>
  <si>
    <t>VESTAVNÝ ODPADKOVÝ KOŠ</t>
  </si>
  <si>
    <t>Poznámka k položce:_x000D_
ROZMĚRY  š x h x v   600 x 400 x 360 Vestavný koš plastový je určen pro montáž do kuchyňského šuplíku, koš má 3 nádoby o objemu 15 litrů. typový výrobek, rozměry i tvar výrobku se mohou mírně lišit</t>
  </si>
  <si>
    <t>D.1.4.1 - Elektroinstalace silnoproud</t>
  </si>
  <si>
    <t>ODDÍL A: 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  ******* ODDÍL B:  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 ******** ODDÍL C: 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 ***** ODDÍL D:  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 ******* ODDÍL E:  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 ***** ODDÍL G:  Hromosvod - Veškeré níže uvedené položky obsahují dopravu materiálu a vykládku materiálu na střechu.</t>
  </si>
  <si>
    <t>A - Svítidla</t>
  </si>
  <si>
    <t>B - Přístroje</t>
  </si>
  <si>
    <t>C - Instalační materiál</t>
  </si>
  <si>
    <t>D - Kabeláž</t>
  </si>
  <si>
    <t>E - Rozvaděče</t>
  </si>
  <si>
    <t>F - Ostatní</t>
  </si>
  <si>
    <t>G - Hromosvod a uzemnění</t>
  </si>
  <si>
    <t>A</t>
  </si>
  <si>
    <t>Svítidla</t>
  </si>
  <si>
    <t>Svítidlo vestavné downlight s bílým rámečkem a čirý krytem. Reflektor facetový lesklý. Předřadník elektronický on/off. LED 10W/4000K/1181lm/CRI&gt;80, krytí IP44. Třída izolace II. Životnost 50.000h, L80B20. Rozměr d=193mm,v=56mm.</t>
  </si>
  <si>
    <t>A1</t>
  </si>
  <si>
    <t>Svítidlo přisazené vyrobené z UV stabilního, recyklovatelného PC. Svítidlo osvobozené od fotoboliologického rizika dle EN 62471.Nárazová odolnost IK07. Certifikováno dle EN 60598-CEI34-21. Krytí svítidla IP65, životnost 50.000 hodin, L80B20. Osazeno elektronickým napaječem, LED 21W/2898lm, Ra&gt;80. Třída izolace II, 4000K</t>
  </si>
  <si>
    <t>B</t>
  </si>
  <si>
    <t>Svítidlo přisazené vyrobené ocelového plechu s povrchovou úpravou, recyklovatelné. Kryt mikroprismatický.Svítidlo osvobozené od fotoboliologického rizika dle EN 62471. Certifikováno dle EN 60598-CEI34-21. Krytí svítidla IP43, životnost 50.000 hodin, L80B20. Osazeno elektronickým naječem Low Flicker,DALI, LED 33W/3318lm, Ra&gt;90, 4000K. UGR&lt;19. Rozměr 595x595x12mm,IK06. Cerifikace ENEC.</t>
  </si>
  <si>
    <t>B1</t>
  </si>
  <si>
    <t>Svítidlo zapuštěné vyrobené ocelového plechu s povrchovou úpravou, recyklovatelné. Kryt mikroprismatický.Svítidlo osvobozené od fotoboliologického rizika dle EN 62471. Certifikováno dle EN 60598-CEI34-21. Krytí svítidla IP43, životnost 50.000 hodin, L80B20. Osazeno elektronickým naječem Low Flicker,DALI, LED 33W/3318lm, Ra&gt;90, 4000K. UGR&lt;19. Rozměr 595x595x12mm,IK06. Cerifikace ENEC.</t>
  </si>
  <si>
    <t>B2</t>
  </si>
  <si>
    <t>Svítidlo vestavné vyrobené ocelového plechu s povrchovou úpravou, recyklovatelné. Kryt mikroprismatický.Svítidlo osvobozené od fotoboliologického rizika dle EN 62471. Certifikováno dle EN 60598-CEI34-21. Krytí svítidla IP43, životnost 50.000 hodin, L80B20. Osazeno elektronickým naječem Low Flicker, DALI, LED 38W/4004lm, Ra&gt;80, 4000K. UGR&lt;19. Rozměr 595x595x30mm,IK06. Cerifikace ENEC.</t>
  </si>
  <si>
    <t>C</t>
  </si>
  <si>
    <t>Přisazené válcové svítidlo v bílém povrchové úpravě. Reflektor bílý. Předřadník elekronický on/off, LED 31W/4000K/2710lm/CRI&gt;90, krytrí IP20. Úhel vyzařování 50°. Životnost 50.000h, L85B10. Rozměr d=90mm,v=215mm.</t>
  </si>
  <si>
    <t>E</t>
  </si>
  <si>
    <t>Tvarované difuzorové svítidlo pro použití i při zvýšených požadavcích. Těleso a koncovky z ocelového plechu, práškově lakované. Koncové krytky se skrytými šrouby, s trvale tvarově stálým těsněním ze silikonové pěny. Zakřivený difuzor z nežloutnoucího plastu (PMMA), opál. Speciálně přizpůsobený 2složkový optický systém pro homogenní a měkké osvětlení celého povrchu vyzařujícího světlo. Vhodné pro montáž na strop, stěnu (povrch). Integrovaný předřadník.Vhodné pro průchozí zapojení. MultiLumen: 4 stupně nastavitelný světelný tok. Svítidlo s omezenou povrchovou teplotou dle ČSN EN 60598-2-24 pro použití v prostředí, ve kterém lze očekávat usazování nevodivého prachu na svítidle. Kvalifikované pro použití v potravinářském a nápojovém průmyslu. Šetrné k životnímu prostředí a šetřící zdroje díky vyměnitelným komponentům. Krytí IP54, LED 30W. 127lm/W. Životnost 50.000h L80B10.</t>
  </si>
  <si>
    <t>E2</t>
  </si>
  <si>
    <t>Tvarované difuzorové svítidlo pro použití i při zvýšených požadavcích. Těleso a koncovky z ocelového plechu, práškově lakované. Koncové krytky se skrytými šrouby, s trvale tvarově stálým těsněním ze silikonové pěny. Zakřivený difuzor z nežloutnoucího plastu (PMMA), opál. Speciálně přizpůsobený 2složkový optický systém pro homogenní a měkké osvětlení celého povrchu vyzařujícího světlo. Vhodné pro montáž na strop, stěnu (povrch). Integrovaný předřadník.Vhodné pro průchozí zapojení. MultiLumen: 4 stupně nastavitelný světelný tok. Svítidlo s omezenou povrchovou teplotou dle ČSN EN 60598-2-24 pro použití v prostředí, ve kterém lze očekávat usazování nevodivého prachu na svítidle. Kvalifikované pro použití v potravinářském a nápojovém průmyslu. Šetrné k životnímu prostředí a šetřící zdroje díky vyměnitelným komponentům. Krytí IP54, LED 50W. 127lm/W. Životnost 50.000h L80B10.</t>
  </si>
  <si>
    <t>F</t>
  </si>
  <si>
    <t>Svítidlo přisazené průmyslové vyrobené z šedého UV stabilního, samozhášivého, vysoce odolného PC. Kryt z V2 samozhášivého, UV stabilního, vysoce odolného, satinovaného PC. Krytí IP66, připojení pomocí konektoru bez nutnosti rozdělání svítidla. Životnost 50.000h L80B50. Světelný tok 6384lm/48W/4000K.Ra&gt;80. Rozměr 1260x120x102mm.RG0. Certifikát ENEC.</t>
  </si>
  <si>
    <t>G</t>
  </si>
  <si>
    <t>Svítidlo pro sportovní haly. Těleso z ocelového plechu, barva RAL 9016. Přímo svítící svítidlo, optika LED jednotlivé čočky pro vyšší ochranu proti oslnění. Elektronický předřadník. Osazeno připojovacím kabelem 2,3m 5x1,0mm2. LED 149W/21884lm, životnost 50.000h L80B10. CRI 80/4000K. Krytí IP40. Rozměr 1013x340x59mm.</t>
  </si>
  <si>
    <t>G2</t>
  </si>
  <si>
    <t>Svítidlo pro sportovní haly. Těleso z ocelového plechu, barva RAL 9016. Přímo svítící svítidlo, optika LED jednotlivé čočky pro vyšší ochranu proti oslnění. Elektronický předřadník. Osazeno připojovacím kabelem 2,3m 5x1,0mm2. LED 66W/10490lm, životnost 50.000h L80B10. CRI 80/4000K. Krytí IP40. Rozměr 688x340x59mm.</t>
  </si>
  <si>
    <t>MP</t>
  </si>
  <si>
    <t>Montážní příslušenství G + G2</t>
  </si>
  <si>
    <t>NB1</t>
  </si>
  <si>
    <t>Svítidlo nouzové zapuštěné s optikou koridor. Autonomnost 1h, krytí IP20.</t>
  </si>
  <si>
    <t>NB4</t>
  </si>
  <si>
    <t>Svítidlo nouzové přisazené s optikou koridor. Autonomnost 1h, krytí IP20.</t>
  </si>
  <si>
    <t>NB2</t>
  </si>
  <si>
    <t>Svítidlo nouzové přisazené s optikou plocha. Autonomnost 1h, krytí IP20.</t>
  </si>
  <si>
    <t>NB3</t>
  </si>
  <si>
    <t>Svítidl onouzové přisazené s optikou plocha. Autonomnost 2h, krytí IP65, 12W/732lm.</t>
  </si>
  <si>
    <t>Pol166</t>
  </si>
  <si>
    <t>Koš pro NB3</t>
  </si>
  <si>
    <t>NB5</t>
  </si>
  <si>
    <t>Svítidlo nouzové venkovní s předehřevem baterie. Autonomnost 1h, krytí IP65.</t>
  </si>
  <si>
    <t>NBH</t>
  </si>
  <si>
    <t>Svítidlo nouzové přisazené s optikou pro nasvětlení požárních zařízení, autonomnost 1h, krytí IP65</t>
  </si>
  <si>
    <t>NP1</t>
  </si>
  <si>
    <t>Svítidlo nouzové stropní s piktogramem. Autonomnost 1h.</t>
  </si>
  <si>
    <t>NP2</t>
  </si>
  <si>
    <t>Svítidlo nouzové přisazené s piktogramem. Autinomnost 1h, krytí IP65.</t>
  </si>
  <si>
    <t>Pol167</t>
  </si>
  <si>
    <t>Koš pro NP2</t>
  </si>
  <si>
    <t>VO1</t>
  </si>
  <si>
    <t>Svítidlo venkovní vyrobené ze slitiny hliníku. Difuzor neoslnivý, nárazuodolný, V2 samozhášivý methakrylát. Osazeno elektronickým napaječem. Životnost 50.000h, L80B20, krytí IP65, IK08. LED 9W/1032lm/4000K/Ra&gt;80. Rozměr 250x250x62mm.</t>
  </si>
  <si>
    <t>VO2</t>
  </si>
  <si>
    <t>Svítidlo LED na výložníku, IP66, IK09, 20W, 2700K, včetně příslušenství</t>
  </si>
  <si>
    <t>Pol168</t>
  </si>
  <si>
    <t>Fasádní osvětlení - celkem 90m LED pásku (10W/m), včetně AL profilů zalitých do silikonu, rozděleno do 43 segmentů, připojovací kabely (cca 860m), komplet příslušenství D+M. Pozn: (trafa jsou součástí položky rozvaděče RF)</t>
  </si>
  <si>
    <t>N</t>
  </si>
  <si>
    <t>Mimostav. doprava</t>
  </si>
  <si>
    <t>N.1</t>
  </si>
  <si>
    <t>PPV</t>
  </si>
  <si>
    <t>Přístroje</t>
  </si>
  <si>
    <t>B.001</t>
  </si>
  <si>
    <t>Žaluziový spínač, včetně příslušenství, přístrojové krabice, montáž,zapojení a ukončení vodičů.</t>
  </si>
  <si>
    <t>B.002</t>
  </si>
  <si>
    <t>Tlačítko s doutnavkou, včetně příslušenství, přístrojové krabice, montáž,zapojení a ukončení vodičů.</t>
  </si>
  <si>
    <t>B.003</t>
  </si>
  <si>
    <t>Vypínač č.1, včetně příslušenství, přístrojové krabice, montáž,zapojení a ukončení vodičů.</t>
  </si>
  <si>
    <t>B.004</t>
  </si>
  <si>
    <t>Vypínač č.1, IP44, včetně příslušenství, přístrojové krabice, montáž,zapojení a ukončení vodičů.</t>
  </si>
  <si>
    <t>B.005</t>
  </si>
  <si>
    <t>Vypínač č.5, včetně příslušenství, přístrojové krabice, montáž,zapojení a ukončení vodičů.</t>
  </si>
  <si>
    <t>B.006</t>
  </si>
  <si>
    <t>Vypínač č.6, včetně příslušenství, přístrojové krabice, montáž,zapojení a ukončení vodičů.</t>
  </si>
  <si>
    <t>B.007</t>
  </si>
  <si>
    <t>Vypínač č.6+6, včetně příslušenství, přístrojové krabice, montáž,zapojení a ukončení vodičů.</t>
  </si>
  <si>
    <t>B.008</t>
  </si>
  <si>
    <t>Vypínač č.7, včetně příslušenství, přístrojové krabice, montáž,zapojení a ukončení vodičů.</t>
  </si>
  <si>
    <t>B.009</t>
  </si>
  <si>
    <t>Pohybové čidlo 180° vhodné pro spínání LED, IP54, včetně přístrojové krabice, montáž,zapojení a ukončení vodičů.</t>
  </si>
  <si>
    <t>B.010</t>
  </si>
  <si>
    <t>Pohybové čidlo 360° vhodné pro spínání LED, IP20, včetně přístrojové krabice, montáž,zapojení a ukončení vodičů.</t>
  </si>
  <si>
    <t>B.011</t>
  </si>
  <si>
    <t>Zásuvka 230V/16A,3p, IP 20, včetně příslušenství, přístrojové krabice, montáž,zapojení a ukončení vodičů.</t>
  </si>
  <si>
    <t>B.012</t>
  </si>
  <si>
    <t>Zásuvka 230V/16A,3p, IP 44, včetně příslušenství, přístrojové krabice, montáž,zapojení a ukončení vodičů.</t>
  </si>
  <si>
    <t>B.013</t>
  </si>
  <si>
    <t>Zásuvka 230V/16A s přepěťovou ochranou a akustickou signalizací poruchy,3p, IP 20, včetně příslušenství, přístrojové krabice, montáž,zapojení a ukončení vodičů.</t>
  </si>
  <si>
    <t>B.014</t>
  </si>
  <si>
    <t>Zásuvka 230V/16A dvojnásobná,3p, IP 20, včetně příslušenství, přístrojové krabice, montáž,zapojení a ukončení vodičů.</t>
  </si>
  <si>
    <t>B.015</t>
  </si>
  <si>
    <t>Zásuvka 230V/16A dvojnásobná s přepěťovou ochranou a optickou signalizací poruchy,3p, IP 20, včetně příslušenství, přístrojové krabice, montáž,zapojení a ukončení vodičů.</t>
  </si>
  <si>
    <t>B.016</t>
  </si>
  <si>
    <t>Podlahová krabice - 12 modulů, včetně zásuvek 6x230V/16A (3+3), včetně 2xSPD (pro každý okruh samostatně), montáž,zapojení a ukončení vodičů.</t>
  </si>
  <si>
    <t>B.017</t>
  </si>
  <si>
    <t>Podlahová krabice - 9 modulů, včetně zásuvek 4x230V/16A, včetně SPD, montáž,zapojení a ukončení vodičů.</t>
  </si>
  <si>
    <t>B.018</t>
  </si>
  <si>
    <t>TOTAL stop tlačítko v červeném proskleném krytu, včetně podružného příslušenství, montáž,zapojení a ukončení vodičů.</t>
  </si>
  <si>
    <t>B.019</t>
  </si>
  <si>
    <t>Hlavní ochranná svorka MET,AET, včetně krabice , montáž,zapojení a ukončení vodičů.</t>
  </si>
  <si>
    <t>B.020</t>
  </si>
  <si>
    <t>Souběhové relé pro ventilátory a osvětlení do instalační krabice, montáž,zapojení a ukončení vodičů.</t>
  </si>
  <si>
    <t>B.021</t>
  </si>
  <si>
    <t>Skříň s SPD, parametry: třída SPD 1+2 typ 3+1 svodový proud 25kA/pól připojení na ochranné pospojování umístění na rozhraní zón LPZ 0/1 rozměry skříně: 362x327x95mm (š x v x h) včetně svorek, montáže a podružného materiálu</t>
  </si>
  <si>
    <t>B.022</t>
  </si>
  <si>
    <t>Mimostav. doprava 3,6% z materiálu</t>
  </si>
  <si>
    <t>B.023</t>
  </si>
  <si>
    <t>PPV 6% (podružné pracovní výkony) z montáží</t>
  </si>
  <si>
    <t>Instalační materiál</t>
  </si>
  <si>
    <t>C.001</t>
  </si>
  <si>
    <t>Instalační krabice odbočná s víčkem (d=71mm,h=43,5mm), včetně samosvorných svorek, zapuštěná, montáž,zapojení a ukončení vodičů.</t>
  </si>
  <si>
    <t>C.002</t>
  </si>
  <si>
    <t>Instalační krabice odbočná s víčkem (d=103mm,h=50mm), včetně samosvorných svorek, zapuštěná, montáž,zapojení a ukončení vodičů.</t>
  </si>
  <si>
    <t>C.008</t>
  </si>
  <si>
    <t>Rozbočovací krabice přisazená 93x93x50mm (š x v x h), včetně samosvorných svorek, IP54, montáž,zapojení a ukončení vodičů.</t>
  </si>
  <si>
    <t>C.009</t>
  </si>
  <si>
    <t>Rozbočovací krabice přisazená 165x165x70mm (š x v x h), včetně samosvorných svorek, IP54, montáž,zapojení a ukončení vodičů.</t>
  </si>
  <si>
    <t>C.030</t>
  </si>
  <si>
    <t>Instalační trubka ohebná z PVC d=25mm, di=18,3mm, střední mechanická odolnost,upevňovací a spojovací materiál, montáž.</t>
  </si>
  <si>
    <t>C.031</t>
  </si>
  <si>
    <t>Instalační trubka ohebná z PVC d=32mm, di=24,3mm, střední mechanická odolnost,upevňovací a spojovací materiál, montáž.</t>
  </si>
  <si>
    <t>C.032</t>
  </si>
  <si>
    <t>Instalační trubka ohebná z PVC d=40mm, di=31,2mm, střední mechanická odolnost,upevňovací a spojovací materiál, montáž.</t>
  </si>
  <si>
    <t>C.042</t>
  </si>
  <si>
    <t>UV stabilní ohebná dvouplášťová korugovaná chránička, d=40mm, di=32mm,včetně spojovacího materiálu a příslušenství</t>
  </si>
  <si>
    <t>C.043</t>
  </si>
  <si>
    <t>UV stabilní ohebná dvouplášťová korugovaná chránička, d=50mm, di=41mm,včetně spojovacího materiálu a příslušenství</t>
  </si>
  <si>
    <t>C.044</t>
  </si>
  <si>
    <t>UV stabilní ohebná dvouplášťová korugovaná chránička, d=63mm, di=52mm,včetně spojovacího materiálu a příslušenství</t>
  </si>
  <si>
    <t>C.049</t>
  </si>
  <si>
    <t>Instalační trubka tuhá z PVC d=25mm, di=21,4mm, střední mechanická odolnost,upevňovací a spojovací materiál, montáž.</t>
  </si>
  <si>
    <t>C.050</t>
  </si>
  <si>
    <t>Instalační trubka tuhá z PVC d=32mm, di=28,0mm, střední mechanická odolnost,upevňovací a spojovací materiál, montáž.</t>
  </si>
  <si>
    <t>C.074</t>
  </si>
  <si>
    <t>Kabelový žlab s integrovaným rychloupevňovacím systémem, tl. plechu 1mm, žárově zinkováno ponorem (200x60mm) s víkem, včetně podpěr na plochou střechu, včetně příslušenství (úhelníky,závěsy, spojky,redukce, koncovky,úchytek pro kabeláž, apod), montáž.</t>
  </si>
  <si>
    <t>C.075</t>
  </si>
  <si>
    <t>Kabelový žlab s integrovaným rychloupevňovacím systémem, tl. plechu 1mm, s 30% perforací, žárově zinkováno ponorem (300x60mm), včetně příslušenství (úhelníky,závěsy, spojky,redukce, koncovky,úchytek pro kabeláž, apod), montáž.</t>
  </si>
  <si>
    <t>C.076</t>
  </si>
  <si>
    <t>Kabelový žlab s integrovaným rychloupevňovacím systémem, tl. plechu 1mm, žárově zinkováno ponorem (200x60mm), včetně příslušenství (úhelníky,závěsy, spojky,redukce, koncovky,úchytek pro kabeláž, apod), montáž.</t>
  </si>
  <si>
    <t>C.078</t>
  </si>
  <si>
    <t>Kabelový žlab s integrovaným rychloupevňovacím systémem, tl. plechu 1mm, žárově zinkováno ponorem (100x60mm), včetně příslušenství (úhelníky,závěsy, spojky,redukce, koncovky,úchytek pro kabeláž, apod), montáž.</t>
  </si>
  <si>
    <t>C.092</t>
  </si>
  <si>
    <t>Jednostranná příchytka E30-E90 pro kabel o průměru 14mm, včetně příslušenství , montáž.</t>
  </si>
  <si>
    <t>C.095</t>
  </si>
  <si>
    <t>Svazkový držák z kovu pro vysokou mechanickou odolnost, i v případě požáru, FeZn 60x33x30mm, včetně příslušenství, montáž.</t>
  </si>
  <si>
    <t>C.096</t>
  </si>
  <si>
    <t>Svazkový držák z kovu pro vysokou mechanickou odolnost, i v případě požáru, FeZn 85x50x33mm, včetně příslušenství, montáž.</t>
  </si>
  <si>
    <t>C.097</t>
  </si>
  <si>
    <t>Svazkový držák z kovu pro vysokou mechanickou odolnost, i v případě požáru, FeZn 126x104x80mm, včetně příslušenství, montáž.</t>
  </si>
  <si>
    <t>C.098</t>
  </si>
  <si>
    <t>Podružný materiál, montáž.</t>
  </si>
  <si>
    <t>C.099</t>
  </si>
  <si>
    <t>Protipožární ucpávky, včetně příslušenství, nátěru a montáže</t>
  </si>
  <si>
    <t>C.100</t>
  </si>
  <si>
    <t>C.101</t>
  </si>
  <si>
    <t>Kabeláž</t>
  </si>
  <si>
    <t>D.001</t>
  </si>
  <si>
    <t>Kabel CSKH- P60-R 2x2,5</t>
  </si>
  <si>
    <t>D.002</t>
  </si>
  <si>
    <t>Kabel CXKH-R 3x1,5</t>
  </si>
  <si>
    <t>D.003</t>
  </si>
  <si>
    <t>Kabel CXKH-R 5x1,5</t>
  </si>
  <si>
    <t>D.004</t>
  </si>
  <si>
    <t>Kabel CXKH-R 7x1,5</t>
  </si>
  <si>
    <t>D.005</t>
  </si>
  <si>
    <t>Kabel CXKH-R 3x2,5</t>
  </si>
  <si>
    <t>D.006</t>
  </si>
  <si>
    <t>Kabel CXKH-R 5x2,5</t>
  </si>
  <si>
    <t>D.007</t>
  </si>
  <si>
    <t>Kabel CXKH-R 5x4</t>
  </si>
  <si>
    <t>D.008</t>
  </si>
  <si>
    <t>Kabel CXKH-R 5x6</t>
  </si>
  <si>
    <t>D.009</t>
  </si>
  <si>
    <t>Kabel CXKH-R 5x10</t>
  </si>
  <si>
    <t>D.010</t>
  </si>
  <si>
    <t>Kabel CXKH-R 5x16</t>
  </si>
  <si>
    <t>D.011</t>
  </si>
  <si>
    <t>Kabel CXKH-R 5x35</t>
  </si>
  <si>
    <t>D.012</t>
  </si>
  <si>
    <t>Kabel CXKH-R 3x70</t>
  </si>
  <si>
    <t>D.013</t>
  </si>
  <si>
    <t>Vodič 1-CXKH-R 1x6</t>
  </si>
  <si>
    <t>D.014</t>
  </si>
  <si>
    <t>Vodič 1-CXKH-R 1x10</t>
  </si>
  <si>
    <t>D.015</t>
  </si>
  <si>
    <t>Vodič 1-CXKH-R 1x25</t>
  </si>
  <si>
    <t>D.016</t>
  </si>
  <si>
    <t>Vodič 1-CXKH-R 1x35</t>
  </si>
  <si>
    <t>D.017</t>
  </si>
  <si>
    <t>Dvoužilový kabel, UV stabilní - 540 W / 27,4 m</t>
  </si>
  <si>
    <t>D.018</t>
  </si>
  <si>
    <t>D.019</t>
  </si>
  <si>
    <t>Rozvaděče</t>
  </si>
  <si>
    <t>E.001</t>
  </si>
  <si>
    <t>Rozvaděč HR</t>
  </si>
  <si>
    <t>Poznámka k položce:_x000D_
V rámci této položky je uvažováno: 1ks - doplnění do stávajícího rozvaděče jistič C100A/3/10kA 1ks - podružný materiál a příslušenství + manipulační práce</t>
  </si>
  <si>
    <t>E.002</t>
  </si>
  <si>
    <t>Rozvaděč RT</t>
  </si>
  <si>
    <t>Poznámka k položce:_x000D_
Touto položkou je myšlena kompletní výzbroj včetně montáže, uvedené na v.č.20</t>
  </si>
  <si>
    <t>E.003</t>
  </si>
  <si>
    <t>Rozvaděč R1T</t>
  </si>
  <si>
    <t>Poznámka k položce:_x000D_
Touto položkou je myšlena kompletní výzbroj včetně montáže, uvedené na v.č.21</t>
  </si>
  <si>
    <t>E.004</t>
  </si>
  <si>
    <t>Rozvaděč R2T</t>
  </si>
  <si>
    <t>Poznámka k položce:_x000D_
Touto položkou je myšlena kompletní výzbroj včetně montáže, uvedené na v.č.22</t>
  </si>
  <si>
    <t>E.005</t>
  </si>
  <si>
    <t>Rozvaděč RF</t>
  </si>
  <si>
    <t>Poznámka k položce:_x000D_
Touto položkou je myšlena kompletní výzbroj včetně montáže, uvedené na v.č.23</t>
  </si>
  <si>
    <t>E.006</t>
  </si>
  <si>
    <t>E.007</t>
  </si>
  <si>
    <t>Ostatní</t>
  </si>
  <si>
    <t>F.001</t>
  </si>
  <si>
    <t>Kompletační a koordinační činnost - cena obsahuje kompletaci zařízení a jeho odzkoušení s vazbou na ostatní profese, včetně vzájemné koordinace během výstavby, dopravu materiálu, koordinaci na stavbě, účast na KD, apod.</t>
  </si>
  <si>
    <t>F.002</t>
  </si>
  <si>
    <t>Připojení zařízení, oživení, funkční zkoušky, zaškolení obsluhy</t>
  </si>
  <si>
    <t>F.003</t>
  </si>
  <si>
    <t>Výchozí revize - cena obsahuje kompletní revizi, včetně zpracování zprávy a doložení veškerých potřebných dokumentů ke koladaci stavby.</t>
  </si>
  <si>
    <t>F.004</t>
  </si>
  <si>
    <t>Sekání drážek, kapes a průvlaků</t>
  </si>
  <si>
    <t>F.005</t>
  </si>
  <si>
    <t>Projektová dokumentace realizační</t>
  </si>
  <si>
    <t>F.006</t>
  </si>
  <si>
    <t>Projektová dokumentace skutečného provedení</t>
  </si>
  <si>
    <t>F.007</t>
  </si>
  <si>
    <t>TIČR -státní odborný dozor nad bezpečností vyhrazených technických zařízení v rozsahu zák. č. 174/1968 Sb. a vyhl. 73/2010Sb.</t>
  </si>
  <si>
    <t>F.008</t>
  </si>
  <si>
    <t>Pronájem montážní plošiny</t>
  </si>
  <si>
    <t>den</t>
  </si>
  <si>
    <t>F.009</t>
  </si>
  <si>
    <t>Termorevize elektrických rozvaděčů po realizaci projektu - snímkování rozvaděčů, vypracování termorevizního protokolu, doprava, podružný materiál</t>
  </si>
  <si>
    <t>Hromosvod a uzemnění</t>
  </si>
  <si>
    <t>G.001</t>
  </si>
  <si>
    <t>Izolovaný jímací stožár</t>
  </si>
  <si>
    <t>G.002</t>
  </si>
  <si>
    <t>Nosič stožáru pro montáž na stěnu</t>
  </si>
  <si>
    <t>G.003</t>
  </si>
  <si>
    <t>Připojovací deska pro vedení vysokonapěťového vodiče</t>
  </si>
  <si>
    <t>G.004</t>
  </si>
  <si>
    <t>Připojovací deska pro dvě vedení vysokonapěťového vodiče</t>
  </si>
  <si>
    <t>G.005</t>
  </si>
  <si>
    <t>Pásková uzemňovací objímka</t>
  </si>
  <si>
    <t>G.006</t>
  </si>
  <si>
    <t>Stahovací pásek odolná proti UV-záření</t>
  </si>
  <si>
    <t>G.007</t>
  </si>
  <si>
    <t>G.008</t>
  </si>
  <si>
    <t>Stativ + odtok vysokonapěťového vodiče-Leitung uvnitř</t>
  </si>
  <si>
    <t>G.009</t>
  </si>
  <si>
    <t>Závitová tyč na 2 bet. podstavce izolovaného stožáru</t>
  </si>
  <si>
    <t>G.010</t>
  </si>
  <si>
    <t>Plastový podstavec pro betonový podstavec</t>
  </si>
  <si>
    <t>G.011</t>
  </si>
  <si>
    <t>Betonový podstavec</t>
  </si>
  <si>
    <t>G.012</t>
  </si>
  <si>
    <t>G.013</t>
  </si>
  <si>
    <t>G.014</t>
  </si>
  <si>
    <t>G.015</t>
  </si>
  <si>
    <t>Izolovaný svod Role 100 m</t>
  </si>
  <si>
    <t>G.016</t>
  </si>
  <si>
    <t>Připojovací prvek pro vedení vysokonapěťového vodiče</t>
  </si>
  <si>
    <t>G.017</t>
  </si>
  <si>
    <t>Vysoce zatížitelná příchytka k uchycení elektroinstalačních a sanitárních trubek z plastu a kovu</t>
  </si>
  <si>
    <t>G.018</t>
  </si>
  <si>
    <t>Adapt. pro stř. držák vodiče univerzální</t>
  </si>
  <si>
    <t>G.019</t>
  </si>
  <si>
    <t>Střešní držáky vedení pro ploché střechy</t>
  </si>
  <si>
    <t>G.020</t>
  </si>
  <si>
    <t>Kruhový vodič</t>
  </si>
  <si>
    <t>G.021</t>
  </si>
  <si>
    <t>G.022</t>
  </si>
  <si>
    <t>Rychlospojka</t>
  </si>
  <si>
    <t>G.023</t>
  </si>
  <si>
    <t>Lemová a konstrukční svorka 10–20 mm</t>
  </si>
  <si>
    <t>G.024</t>
  </si>
  <si>
    <t>Lemová a připojovací svorka do tloušťky plechu 10 mm FT</t>
  </si>
  <si>
    <t>G.025</t>
  </si>
  <si>
    <t>Rozpojovací díl</t>
  </si>
  <si>
    <t>G.026</t>
  </si>
  <si>
    <t>Litinová skříň do chodníku s rozpojovacím místem</t>
  </si>
  <si>
    <t>G.027</t>
  </si>
  <si>
    <t>Pásová ocel Role 50kg</t>
  </si>
  <si>
    <t>G.028</t>
  </si>
  <si>
    <t>Distanční držák</t>
  </si>
  <si>
    <t>G.029</t>
  </si>
  <si>
    <t>Kruhový vodič s pláštěm z PVC</t>
  </si>
  <si>
    <t>G.030</t>
  </si>
  <si>
    <t>křížová svorka bez mezikusu</t>
  </si>
  <si>
    <t>G.031</t>
  </si>
  <si>
    <t>Křížová spojka bez mezikusu</t>
  </si>
  <si>
    <t>G.032</t>
  </si>
  <si>
    <t>Lišta potenciálového vyrovnání</t>
  </si>
  <si>
    <t>G.033</t>
  </si>
  <si>
    <t>Antikorozní páska plastické</t>
  </si>
  <si>
    <t>G.034</t>
  </si>
  <si>
    <t>Varovné nápisy</t>
  </si>
  <si>
    <t>G.035</t>
  </si>
  <si>
    <t>Pronájem vysokozdvižné plošiny</t>
  </si>
  <si>
    <t>G.036</t>
  </si>
  <si>
    <t>Výkopy 40x40cm (HxŠ) v zemině tř. 3-4, zásyp kabelových rýh ručně včetně zhutnění a uložení výkopku do vrstev a urovnání povrchu</t>
  </si>
  <si>
    <t>G.037</t>
  </si>
  <si>
    <t>Beton C12/15 - obetonování zemnícího pásku, minimální krytí ve všech směrech 100mm</t>
  </si>
  <si>
    <t>G.038</t>
  </si>
  <si>
    <t>Podružný materiál</t>
  </si>
  <si>
    <t>kmpl.</t>
  </si>
  <si>
    <t>G.039</t>
  </si>
  <si>
    <t>Revize</t>
  </si>
  <si>
    <t>G.040</t>
  </si>
  <si>
    <t>Fotodokumentace provedeného uzemnění</t>
  </si>
  <si>
    <t>G.041</t>
  </si>
  <si>
    <t>G.042</t>
  </si>
  <si>
    <t>G.043</t>
  </si>
  <si>
    <t>D.1.4.2 - Elektroinstalace slaboproud</t>
  </si>
  <si>
    <t xml:space="preserve">2) veškeré položky na přípomoce, lešení, montážní plošiny, přesuny hmot a suti, uložení suti na skládku, dopravu, montáž, atd... jsou zahrnuty v jednotlivých cenách. *****  3) součásti prací jsou veškeré zkoušky, potřebná měření, inspekce, uvedení zařízení do provozu, zaškolení obsluhy ****  4) součástí dodávky je zpracování veškeré dílenské dokumentace a dokumentace skutečného provedení ***** 5)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  6)  součástí dodávky jsou veškerá měření jako například vytyčení konstrukcí, kontrolní měření, zaměření skutečného stavu apod.  *****  7) V nabídce musí být zahrnuta realizace díla, včetně koordinace provádění díla s ostatními profesemi. *****  8)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  9)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  10) Zhotovitel doplní poskytnuté informace svými vlastními znalostmi a zkušenostmi tak, aby mohl připravit úplnou nabídku a je plnou zhotovitelovou zodpovědností učinit potřebné dotazy, jak to pro tento účel považuje za nutné. *****  11) Je povinností zhotovitele opatřit si všechny potřebné informace tak, aby mohl předložit pevnou definitivní cenu a kvalifikovanou nabídku, podle které zhotoví stavbu podle požadavků objednatele.  *****  12) Projektant na základě pověření objednatelem bude mít svrchovanou pravomoc při řešení všech záležitostí a případných neshod týkajících se kvality materiálu. *****  Jsou-li v zadávací dokumentaci, nebo jejich přílohách uvedeny konkrétní obchodní názvy, jedná se pouze o vymezení požadovaného standardu a zadavatel umožňuje i jiné, technicky a kvalitativně srovnatelné řešení. ***** Kabelové trasy pro systém SK jsou řešeny společně s trasami pro ostatní SLP systémy v části KT-Kabelové trasy ***** Kabelové trasy pro systém DT jsou řešeny společně s trasami pro ostatní SLP systémy v části KT-Kabelové trasy **** Kabelové trasy pro systém CCTV jsou řešeny společně s trasami pro ostatní SLP systémy v části KT-Kabelové trasy ****  Kabelové trasy pro systém MR jsou řešeny společně s trasami pro ostatní SLP systémy v části KT-Kabelové trasy **** Kabelové trasy pro systém AV jsou řešeny společně s trasami pro ostatní SLP systémy v části KT-Kabelové trasy     </t>
  </si>
  <si>
    <t>SK - SK - Strukturovaná kabeláž</t>
  </si>
  <si>
    <t xml:space="preserve">    D1 - Přípojné místo</t>
  </si>
  <si>
    <t xml:space="preserve">    D2 - Rozvaděče</t>
  </si>
  <si>
    <t xml:space="preserve">    D3 - Propojovací kabely</t>
  </si>
  <si>
    <t xml:space="preserve">    D4 - Kabely</t>
  </si>
  <si>
    <t xml:space="preserve">    D5 - Optika</t>
  </si>
  <si>
    <t xml:space="preserve">    D6 - Aktivní prvky</t>
  </si>
  <si>
    <t xml:space="preserve">    D7 - Ostatní </t>
  </si>
  <si>
    <t>LDP - LDP - Lokální detekce požáru</t>
  </si>
  <si>
    <t xml:space="preserve">    D8 - Hardware LDP</t>
  </si>
  <si>
    <t xml:space="preserve">    D9 - Kabely</t>
  </si>
  <si>
    <t xml:space="preserve">    D.10 - Ostatní </t>
  </si>
  <si>
    <t>DT - DT - Domácí telefony</t>
  </si>
  <si>
    <t xml:space="preserve">    D11 - Hardware DT</t>
  </si>
  <si>
    <t xml:space="preserve">    D12 - Kabely</t>
  </si>
  <si>
    <t xml:space="preserve">    D13 - Ostatní</t>
  </si>
  <si>
    <t>PZTS - PZTS - Poplachový zabezpečovací a tísňový systém</t>
  </si>
  <si>
    <t xml:space="preserve">    D14 - Hardware PZTS</t>
  </si>
  <si>
    <t xml:space="preserve">    D15 - Kabely PZTS</t>
  </si>
  <si>
    <t xml:space="preserve">    D16 - Ostatní </t>
  </si>
  <si>
    <t xml:space="preserve">CCTV - CCTV - Kamerový systém </t>
  </si>
  <si>
    <t xml:space="preserve">    D17 - Hardware CCTV </t>
  </si>
  <si>
    <t xml:space="preserve">    D18 - Kabely</t>
  </si>
  <si>
    <t xml:space="preserve">    D19 - Ostatní</t>
  </si>
  <si>
    <t>MR - MR - Místní rozhlas  (příprava)</t>
  </si>
  <si>
    <t xml:space="preserve">    D20 - Materiál </t>
  </si>
  <si>
    <t xml:space="preserve">    D21 - Ostatní </t>
  </si>
  <si>
    <t>VTJČ - VT - Výsledková tabule, jednotný čas</t>
  </si>
  <si>
    <t xml:space="preserve">    D22 - Materiál VT</t>
  </si>
  <si>
    <t xml:space="preserve">    D23 - Kabely VT</t>
  </si>
  <si>
    <t xml:space="preserve">    D24 - Materiál JČ</t>
  </si>
  <si>
    <t xml:space="preserve">    D25 - Kabely JČ</t>
  </si>
  <si>
    <t xml:space="preserve">    D26 - materiál</t>
  </si>
  <si>
    <t xml:space="preserve">    D27 - Ostatní </t>
  </si>
  <si>
    <t>KT - KT - Kabelové trasy</t>
  </si>
  <si>
    <t xml:space="preserve">    D28 - Elektroinstalační materiál</t>
  </si>
  <si>
    <t>O - Ostatní</t>
  </si>
  <si>
    <t>SK - Strukturovaná kabeláž</t>
  </si>
  <si>
    <t>Přípojné místo</t>
  </si>
  <si>
    <t>1.1</t>
  </si>
  <si>
    <t>Keystone modul RJ-45 nestíněný, Cat. 6</t>
  </si>
  <si>
    <t>1.2</t>
  </si>
  <si>
    <t>maska nosná, 2x pozice keystone</t>
  </si>
  <si>
    <t>1.3</t>
  </si>
  <si>
    <t>maska nosná, 1x pozice keystone</t>
  </si>
  <si>
    <t>1.4</t>
  </si>
  <si>
    <t>kryt zásuvky pro nosné masky</t>
  </si>
  <si>
    <t>1.5</t>
  </si>
  <si>
    <t>rámeček zásuvky jednonásobný</t>
  </si>
  <si>
    <t>2.1</t>
  </si>
  <si>
    <t>Závěsný rozvaděč 19", 18U, 600x600, prosklené dveře, onímatelné bočnice</t>
  </si>
  <si>
    <t>2.2</t>
  </si>
  <si>
    <t>Patchpanel 24 port, 1U, kat. 6</t>
  </si>
  <si>
    <t>2.3</t>
  </si>
  <si>
    <t>19" Organizér, plastový kanál, 1U</t>
  </si>
  <si>
    <t>2.4</t>
  </si>
  <si>
    <t>19" Polička 450mm, 1U, nosnost 30kg, černá</t>
  </si>
  <si>
    <t>2.5</t>
  </si>
  <si>
    <t>19" Napájecí panel, přepěťová ochrana, 5x230V, 1U</t>
  </si>
  <si>
    <t>Propojovací kabely</t>
  </si>
  <si>
    <t>3.1</t>
  </si>
  <si>
    <t>propojovací kabel RJ45/RJ45, U/UTP, 1m, kat. 6, šedá</t>
  </si>
  <si>
    <t>3.2</t>
  </si>
  <si>
    <t>propojovací kabel RJ45/RJ45, U/UTP, 2m, kat. 6, šedá</t>
  </si>
  <si>
    <t>3.3</t>
  </si>
  <si>
    <t>propojovací kabel RJ45/RJ45, U/UTP, 3m, kat. 6, šedá</t>
  </si>
  <si>
    <t>3.4</t>
  </si>
  <si>
    <t>propojovací kabel RJ45/RJ45, U/UTP, 5m, kat. 6, šedá</t>
  </si>
  <si>
    <t>D4</t>
  </si>
  <si>
    <t>Kabely</t>
  </si>
  <si>
    <t>4.1</t>
  </si>
  <si>
    <t>UTP instalační kabel Cat.6, LS0H</t>
  </si>
  <si>
    <t>4.2</t>
  </si>
  <si>
    <t>Kabel CYKY-J 3x2,5</t>
  </si>
  <si>
    <t>4.3</t>
  </si>
  <si>
    <t>Kabel CYA 10</t>
  </si>
  <si>
    <t>4.4</t>
  </si>
  <si>
    <t>Dvojzásuvka 230V vč. krabice</t>
  </si>
  <si>
    <t>4.5</t>
  </si>
  <si>
    <t>Jistič 16A/1f</t>
  </si>
  <si>
    <t>D5</t>
  </si>
  <si>
    <t>Optika</t>
  </si>
  <si>
    <t>5.1</t>
  </si>
  <si>
    <t>Optický kabel univerzální 8-vláknový 9/125 OS1 LSOH (trasa mezi DR-Škola a DR-Tělocvična)</t>
  </si>
  <si>
    <t>5.2</t>
  </si>
  <si>
    <t>Optická vana neosazená pro 16 x SC adaptér 19“ 1U, černá</t>
  </si>
  <si>
    <t>5.3</t>
  </si>
  <si>
    <t>Optická kazeta pro 1 x 12 svarů s víkem a držáky svarů, černá</t>
  </si>
  <si>
    <t>5.4</t>
  </si>
  <si>
    <t>Ochrana svaru 40 mm</t>
  </si>
  <si>
    <t>5.5</t>
  </si>
  <si>
    <t>Svaření optického vlákna SM</t>
  </si>
  <si>
    <t>5.6</t>
  </si>
  <si>
    <t>Adaptér SC singlemode</t>
  </si>
  <si>
    <t>5.7</t>
  </si>
  <si>
    <t>Pigtail singlemode, 9/125, SC, 2m</t>
  </si>
  <si>
    <t>5.8</t>
  </si>
  <si>
    <t>Patch kabel SC Duplex 09/125 OS1 2m</t>
  </si>
  <si>
    <t>5.9</t>
  </si>
  <si>
    <t>Měření optického vlákna, oboustranné změření útlumu na vlnových délkách 850 a 1300nm / 1310 a 1550nm přímou metodou, zpracování měřícího protokolu</t>
  </si>
  <si>
    <t>D6</t>
  </si>
  <si>
    <t>Aktivní prvky</t>
  </si>
  <si>
    <t>6.1</t>
  </si>
  <si>
    <t>Switch 24 port 100/1000 TX/RX, managed, 8xPoE</t>
  </si>
  <si>
    <t>6.2</t>
  </si>
  <si>
    <t>Wifi AP Anténa s integrovaným WiFi 802.11 a/b/g/n/ac, až 450Mbps + 867Mbps, Dual-Band 2.4GHz + 5GHz, 3x3 MIMO, funkce AP/Hotspot, 1x GLAN, PoE</t>
  </si>
  <si>
    <t>D7</t>
  </si>
  <si>
    <t xml:space="preserve">Ostatní </t>
  </si>
  <si>
    <t>7.1</t>
  </si>
  <si>
    <t>Měření vývodů SK kat.6 vč. měř. protokolů</t>
  </si>
  <si>
    <t>7.2</t>
  </si>
  <si>
    <t>Spolupráce s ostatními profesemi</t>
  </si>
  <si>
    <t>7.3</t>
  </si>
  <si>
    <t>Oživení systému</t>
  </si>
  <si>
    <t>7.4</t>
  </si>
  <si>
    <t>Revize, zaškolení obsluhy, odzkoušení systému</t>
  </si>
  <si>
    <t>LDP</t>
  </si>
  <si>
    <t>LDP - Lokální detekce požáru</t>
  </si>
  <si>
    <t>D8</t>
  </si>
  <si>
    <t>Hardware LDP</t>
  </si>
  <si>
    <t>8.1</t>
  </si>
  <si>
    <t>Ústředna LDP vč. zdroje, ovádacího panelu, krytu, prostoru pro akumulátory 2x12V/17Ah</t>
  </si>
  <si>
    <t>8.2</t>
  </si>
  <si>
    <t>Akumulátor 12 V DC / 17 Ah</t>
  </si>
  <si>
    <t>8.3</t>
  </si>
  <si>
    <t>Externí tablo obsluhy, plnohodnotné</t>
  </si>
  <si>
    <t>8.4</t>
  </si>
  <si>
    <t>GSM telefonní komunikátor, hlasová zpráva na 4xtelefonní číslo, 6xSMS, komunikace s PCO (4+2), SIM dodá investor</t>
  </si>
  <si>
    <t>8.5</t>
  </si>
  <si>
    <t>Vstupně/výstupní modul 3 vstupy/3 výstupy, vč. plastového krytu</t>
  </si>
  <si>
    <t>8.6</t>
  </si>
  <si>
    <t>Opticko-kouřový hlásič kouře, adresný</t>
  </si>
  <si>
    <t>8.7</t>
  </si>
  <si>
    <t>Patice pro hlásiče</t>
  </si>
  <si>
    <t>8.8</t>
  </si>
  <si>
    <t>Elektronika tlačítka s oddělovačem</t>
  </si>
  <si>
    <t>8.9</t>
  </si>
  <si>
    <t>Skříň tlačítkového hlásiče červená</t>
  </si>
  <si>
    <t>8.10</t>
  </si>
  <si>
    <t>Siréna s majákem, tř. W, červ. - červ.</t>
  </si>
  <si>
    <t>8.11</t>
  </si>
  <si>
    <t>Lineární hlásič příjmač, odrazná verze, do 50m, vč. 4ks odrazky</t>
  </si>
  <si>
    <t>8.12</t>
  </si>
  <si>
    <t>Elektromagnetický zámek s přídržnou silou 280 kg, povrchová montáž, hliníkové tělo, napájení 12/24 Vss, vč.kotvy, do venkovního prostředí (branka)</t>
  </si>
  <si>
    <t>8.13</t>
  </si>
  <si>
    <t>Montážní a zkušební materiál</t>
  </si>
  <si>
    <t>8.14</t>
  </si>
  <si>
    <t>Provozní kniha LDP</t>
  </si>
  <si>
    <t>D9</t>
  </si>
  <si>
    <t>9.1</t>
  </si>
  <si>
    <t>KABEL oranžový stíněný kabel 2x2x0,8, B2ca s1d1a1</t>
  </si>
  <si>
    <t>9.2</t>
  </si>
  <si>
    <t>Kabel s požární integritou – 1x2x0.8, PH30-R dle ZP-27/2008, B2caS1D0 dle PrEN</t>
  </si>
  <si>
    <t>9.3</t>
  </si>
  <si>
    <t>Kabel s požární integritou – 2x2x0.8, PH30-R dle ZP-27/2008, B2caS1D0 dle PrEN</t>
  </si>
  <si>
    <t>9.4</t>
  </si>
  <si>
    <t>Kabel požární integritou - 3x2.5 PH30-R B2caS1D0</t>
  </si>
  <si>
    <t>9.5</t>
  </si>
  <si>
    <t>Požárně odolná elektroinstalační krabice s keramickou svorkovnicí</t>
  </si>
  <si>
    <t>9.6</t>
  </si>
  <si>
    <t>Vodič CYA6 ŽZ</t>
  </si>
  <si>
    <t>9.7</t>
  </si>
  <si>
    <t>Jistič 1f/6A</t>
  </si>
  <si>
    <t>9.8</t>
  </si>
  <si>
    <t>Trubka tuhá 1516E-KA vč.příchytky 5316E, vč. hmoždinek, vrutů</t>
  </si>
  <si>
    <t>9.9</t>
  </si>
  <si>
    <t>Držák samolepky pro vyznačení adresy pro označení senzoru (zásuvky senzoru) HW adresou. Balení 100ks (uvedena cena za 100ks).</t>
  </si>
  <si>
    <t>9.10</t>
  </si>
  <si>
    <t>Samolepky s čísly adres - barva dle čísla kruhu</t>
  </si>
  <si>
    <t>9.11</t>
  </si>
  <si>
    <t>Průrazy vč. začištění</t>
  </si>
  <si>
    <t>9.12</t>
  </si>
  <si>
    <t>Korugovaná chránička DN 40 vč. výkopu 30x70cm, vč. hutnění, záhozu</t>
  </si>
  <si>
    <t>9.13</t>
  </si>
  <si>
    <t>Úchytka pro svazky kabelů s požární odolností , vč. hmoždinky a šroubu, vzdálenost úchytex max 0,3m</t>
  </si>
  <si>
    <t>D.10</t>
  </si>
  <si>
    <t>10.1</t>
  </si>
  <si>
    <t>HZS (spolupráce s dodavatelem branky v oplocení)</t>
  </si>
  <si>
    <t>10.2</t>
  </si>
  <si>
    <t>10.3</t>
  </si>
  <si>
    <t>10.4</t>
  </si>
  <si>
    <t>Plošina</t>
  </si>
  <si>
    <t>10.5</t>
  </si>
  <si>
    <t>DT</t>
  </si>
  <si>
    <t>DT - Domácí telefony</t>
  </si>
  <si>
    <t>D11</t>
  </si>
  <si>
    <t>Hardware DT</t>
  </si>
  <si>
    <t>11.1</t>
  </si>
  <si>
    <t>Tablo DT, 3 tlačítka, čtečka RFID čipů, stříška, BUS, podsvícení</t>
  </si>
  <si>
    <t>11.2</t>
  </si>
  <si>
    <t>Síťový napáječ 230V/12V, DIN, vč. plastové rozvodnice 20x250x15cm</t>
  </si>
  <si>
    <t>11.3</t>
  </si>
  <si>
    <t>Dom. telefon bílý , klávesnice, tlačítko pro ovl. Dveří, BUS</t>
  </si>
  <si>
    <t>11.4</t>
  </si>
  <si>
    <t>Montážní krabice pod tablo</t>
  </si>
  <si>
    <t>11.5</t>
  </si>
  <si>
    <t>Rozbočovací krabice se svorkovnicí</t>
  </si>
  <si>
    <t>11.6</t>
  </si>
  <si>
    <t>Elektrický zámek 12V nízkoodběrový s aretací, do vnějších dveří, profi</t>
  </si>
  <si>
    <t>11.7</t>
  </si>
  <si>
    <t>RFID čip - klíčenka</t>
  </si>
  <si>
    <t>D12</t>
  </si>
  <si>
    <t>12.1</t>
  </si>
  <si>
    <t>kabel CYSY 2Ax1,5 (zámek</t>
  </si>
  <si>
    <t>12.2</t>
  </si>
  <si>
    <t>stíněný kroucený pár 2x1,5</t>
  </si>
  <si>
    <t>12.3</t>
  </si>
  <si>
    <t>kabel CYKY 3x1,5</t>
  </si>
  <si>
    <t>12.4</t>
  </si>
  <si>
    <t>Jistič 1/6A</t>
  </si>
  <si>
    <t>D13</t>
  </si>
  <si>
    <t>13.1</t>
  </si>
  <si>
    <t>13.2</t>
  </si>
  <si>
    <t>13.3</t>
  </si>
  <si>
    <t>Revize, měření, zaškolení obsluhy, odzkoušení systému</t>
  </si>
  <si>
    <t>PZTS</t>
  </si>
  <si>
    <t>PZTS - Poplachový zabezpečovací a tísňový systém</t>
  </si>
  <si>
    <t>D14</t>
  </si>
  <si>
    <t>Hardware PZTS</t>
  </si>
  <si>
    <t>14.1</t>
  </si>
  <si>
    <t>Ústředna až 192 zón a 8 grup v krytu, sběrnice, s komunikátorem a zdrojem, v krytu s tamperem, stupeň 2</t>
  </si>
  <si>
    <t>14.2</t>
  </si>
  <si>
    <t>LCD klávesnice s displejem 2x20znaků,</t>
  </si>
  <si>
    <t>14.3</t>
  </si>
  <si>
    <t>Akumulátor 12V/18Ah</t>
  </si>
  <si>
    <t>14.4</t>
  </si>
  <si>
    <t>Koncentrátor v kovovém krytu pro 8 zón a 4 PGM výstupy</t>
  </si>
  <si>
    <t>14.5</t>
  </si>
  <si>
    <t>PIR čidlo, stupeň 2, dosah 15m</t>
  </si>
  <si>
    <t>14.6</t>
  </si>
  <si>
    <t>PIR čidlo, long range, stupeň 2, dosah 15m</t>
  </si>
  <si>
    <t>14.7</t>
  </si>
  <si>
    <t>PIR čidlo 360st, stupeň 2, dosah 12m</t>
  </si>
  <si>
    <t>14.8</t>
  </si>
  <si>
    <t>GSM modul (SMS +ring 6xIn) - GSM Komunikátor na mobil</t>
  </si>
  <si>
    <t>14.9</t>
  </si>
  <si>
    <t>Tísňové tlačítko s piktogramem</t>
  </si>
  <si>
    <t>14.10</t>
  </si>
  <si>
    <t>Plastový magnetický kontakt, povrchová montáž, stupeň 2</t>
  </si>
  <si>
    <t>14.11</t>
  </si>
  <si>
    <t>Siréna plastová s blikačem, vnitřní, 97dB, bílá</t>
  </si>
  <si>
    <t>14.12</t>
  </si>
  <si>
    <t>Rozboč. krabice, 10 svorek, Tamper, Plastová, bílá</t>
  </si>
  <si>
    <t>14.13</t>
  </si>
  <si>
    <t>Záložní zdroj 12V/3A, vč. krytu, tamper</t>
  </si>
  <si>
    <t>14.14</t>
  </si>
  <si>
    <t>14.15</t>
  </si>
  <si>
    <t>Přepěťová ochrana</t>
  </si>
  <si>
    <t>14.16</t>
  </si>
  <si>
    <t>drobný propojovací a instalační materiál</t>
  </si>
  <si>
    <t>set</t>
  </si>
  <si>
    <t>D15</t>
  </si>
  <si>
    <t>Kabely PZTS</t>
  </si>
  <si>
    <t>15.1</t>
  </si>
  <si>
    <t>Sdělovací stíněný kabel sběrnice FTP kat. 5e</t>
  </si>
  <si>
    <t>15.2</t>
  </si>
  <si>
    <t>Sdělovací stíněný kabel 3x2x0,5</t>
  </si>
  <si>
    <t>15.3</t>
  </si>
  <si>
    <t>15.4</t>
  </si>
  <si>
    <t>15.5</t>
  </si>
  <si>
    <t>D16</t>
  </si>
  <si>
    <t>16.1</t>
  </si>
  <si>
    <t>16.2</t>
  </si>
  <si>
    <t>16.3</t>
  </si>
  <si>
    <t>16.4</t>
  </si>
  <si>
    <t>CCTV</t>
  </si>
  <si>
    <t xml:space="preserve">CCTV - Kamerový systém </t>
  </si>
  <si>
    <t>D17</t>
  </si>
  <si>
    <t xml:space="preserve">Hardware CCTV </t>
  </si>
  <si>
    <t>17.1</t>
  </si>
  <si>
    <t>Vnitřní kamera minidome, 3Mpx, 2.8-12mm, IR 30m, 12VDC/PoE, IP55</t>
  </si>
  <si>
    <t>17.2</t>
  </si>
  <si>
    <t>Vnitřní kamera minidome, 3Mpx, 2.8-12mm, IR 30m, 12VDC/PoE, IP55, Antivandal</t>
  </si>
  <si>
    <t>17.3</t>
  </si>
  <si>
    <t>Záznamové zařízení , 4ch.@3MPx, 4xPoE vstup, max. 100Mbps IN, 2x pozice pro HDD, vybavený HDD 2TB,2xHDMI,Triplex, 19" montážní kit</t>
  </si>
  <si>
    <t>17.4</t>
  </si>
  <si>
    <t>Monitor - All In One PC 23.8" 1920 × 1080, AMD Ryzen 5 7520U 4.3 GHz, AMD Radeon Graphics, RAM 8GB, SSD 512 GB, Bez mechaniky, Wi-Fi, HDMI, 2× USB 3.2, 2× USB 2.0, myš, klávesnice a webová kamera, Windows 11 Home</t>
  </si>
  <si>
    <t>17.5</t>
  </si>
  <si>
    <t>SW pro prohlížení živého přenosu i pro přehrávání záznamu v rámci LAN - 1x licence.</t>
  </si>
  <si>
    <t>17.6</t>
  </si>
  <si>
    <t>17.7</t>
  </si>
  <si>
    <t>HDMI kabel 2m</t>
  </si>
  <si>
    <t>17.8</t>
  </si>
  <si>
    <t>HDMI Extender - PremiumCord HDMI extender na 120m přes jeden kabel Cat5/6, bez zpoždění</t>
  </si>
  <si>
    <t>17.9</t>
  </si>
  <si>
    <t>D18</t>
  </si>
  <si>
    <t>18.1</t>
  </si>
  <si>
    <t>U/UTP instalační kabel Cat.6 LSOH</t>
  </si>
  <si>
    <t>18.2</t>
  </si>
  <si>
    <t>Propojovací krabice se svorkovnicí, povrchová montáž</t>
  </si>
  <si>
    <t>D19</t>
  </si>
  <si>
    <t>19.1</t>
  </si>
  <si>
    <t>19.2</t>
  </si>
  <si>
    <t>19.3</t>
  </si>
  <si>
    <t>MR</t>
  </si>
  <si>
    <t>MR - Místní rozhlas  (příprava)</t>
  </si>
  <si>
    <t>D20</t>
  </si>
  <si>
    <t xml:space="preserve">Materiál </t>
  </si>
  <si>
    <t>20.1</t>
  </si>
  <si>
    <t>Rozhlasová ústředna</t>
  </si>
  <si>
    <t>Poznámka k položce:_x000D_
100V/500W, napájení 230V,2 line + 3 mic vstupy, 3 zóny,priorita, přehrávač MP3, SD + USB čtečka, FM tuner, Bluetooth, audio modul pro gongy a hlášení, IR dálkové ovládání, technologie Smart Audio: WiFi, LAN, internetová rádia, přehrávání z lokální sítě, z internetu, smartphonu, tabletu, počítače, DLNA, AirPlay, UpnP, Spotify, Tune-In, I-Heart Radio, Napster, Deezer; technologie IP Audio: LAN vstup, vysoký komfort softwaru– mp3 playlisty, internetová rádia, časový plánovač, zachytávání zvukové karty, automatizace, centralizovaná správa médií a uživatelů, serverové řešení, vysoká účinnost, kvalitní zvuk</t>
  </si>
  <si>
    <t>20.2</t>
  </si>
  <si>
    <t>Zesilovač 100V/500W,napájení 230V</t>
  </si>
  <si>
    <t>20.3</t>
  </si>
  <si>
    <t>Sada bezdrátových mikrofonů - 1x ruční, 1x klopový, 1x headset, vč. příjmače a externí antény</t>
  </si>
  <si>
    <t>20.4</t>
  </si>
  <si>
    <t>19"/ 15U Rozvaděč pro ústřednu, zesilovačů, umístění příjmače bezdrátových mikrofonů, vč. propojovací kabeláže, na kolečkách, uzamykatelný</t>
  </si>
  <si>
    <t>20.5</t>
  </si>
  <si>
    <t>Reprosoustava pasivní 100 / 300 W, 8 Ω, 112 dB SPL max., 60 – 20 000 Hz, 8″ bas. rep., 34 mm driver, pasivní, vč. transformátoru</t>
  </si>
  <si>
    <t>20.6</t>
  </si>
  <si>
    <t>Krabice s víčkem a svorkovnicí</t>
  </si>
  <si>
    <t>20.7</t>
  </si>
  <si>
    <t>20.8</t>
  </si>
  <si>
    <t>Kabel CYKY 2x2,5</t>
  </si>
  <si>
    <t>20.9</t>
  </si>
  <si>
    <t>Sada připojovacích konektorů v prostoru tribuny (konektor Jack,Cinch,..)</t>
  </si>
  <si>
    <t>20.10</t>
  </si>
  <si>
    <t>Jistič 16A</t>
  </si>
  <si>
    <t>D21</t>
  </si>
  <si>
    <t>21.1</t>
  </si>
  <si>
    <t>21.2</t>
  </si>
  <si>
    <t>21.3</t>
  </si>
  <si>
    <t>21.4</t>
  </si>
  <si>
    <t>VTJČ</t>
  </si>
  <si>
    <t>VT - Výsledková tabule, jednotný čas</t>
  </si>
  <si>
    <t>D22</t>
  </si>
  <si>
    <t>Materiál VT</t>
  </si>
  <si>
    <t>22.1</t>
  </si>
  <si>
    <t>Výsledková tabule vč. ovládacího pultu, DO, pro tyto sporty: Basketbal, Volejbal, Floorbal.</t>
  </si>
  <si>
    <t>22.2</t>
  </si>
  <si>
    <t>Zásuvka pro ukončení kabelu ovládacího pultu (RJ-45)</t>
  </si>
  <si>
    <t>D23</t>
  </si>
  <si>
    <t>Kabely VT</t>
  </si>
  <si>
    <t>23.1</t>
  </si>
  <si>
    <t>kabel FTP kat.5e</t>
  </si>
  <si>
    <t>23.2</t>
  </si>
  <si>
    <t>kabel CYKY 3x2,5</t>
  </si>
  <si>
    <t>23.3</t>
  </si>
  <si>
    <t>Jistič 1/10A</t>
  </si>
  <si>
    <t>D24</t>
  </si>
  <si>
    <t>Materiál JČ</t>
  </si>
  <si>
    <t>24.1</t>
  </si>
  <si>
    <t>Digitální jednostranné hodiny, výška segmentů 100/57mm, červené, formát HH:MM.:SS, řízení GPS</t>
  </si>
  <si>
    <t>24.2</t>
  </si>
  <si>
    <t>Školní zvonek 75V, Quatro, šedá</t>
  </si>
  <si>
    <t>24.3</t>
  </si>
  <si>
    <t>Tlačítko přepínací NO/NC - Vypínání školního zvonění v recepci, vč. přístrojové krabice, označit popiskou</t>
  </si>
  <si>
    <t>D25</t>
  </si>
  <si>
    <t>Kabely JČ</t>
  </si>
  <si>
    <t>25.1</t>
  </si>
  <si>
    <t>kabel CYKY 2x1,5 (linka zvonků)</t>
  </si>
  <si>
    <t>25.2</t>
  </si>
  <si>
    <t>kabel CYKY 3x1.5 (napájení dig. hodin)</t>
  </si>
  <si>
    <t>25.3</t>
  </si>
  <si>
    <t>Jistič 6A</t>
  </si>
  <si>
    <t>D26</t>
  </si>
  <si>
    <t>materiál</t>
  </si>
  <si>
    <t>26.1</t>
  </si>
  <si>
    <t>Podružný elektroinstalační materiál (hmoždinky, vruty, stahovcí pásky, izolční pásky apod.)</t>
  </si>
  <si>
    <t>D27</t>
  </si>
  <si>
    <t>27.1</t>
  </si>
  <si>
    <t>27.2</t>
  </si>
  <si>
    <t>27.3</t>
  </si>
  <si>
    <t>KT</t>
  </si>
  <si>
    <t>KT - Kabelové trasy</t>
  </si>
  <si>
    <t>D28</t>
  </si>
  <si>
    <t>Elektroinstalační materiál</t>
  </si>
  <si>
    <t>28.1</t>
  </si>
  <si>
    <t>Trubka ohebná PVC volně nebo pod omítkou 16 mm</t>
  </si>
  <si>
    <t>28.2</t>
  </si>
  <si>
    <t>Trubka ohebná PVC volně nebo pod omítkou 23 mm</t>
  </si>
  <si>
    <t>28.3</t>
  </si>
  <si>
    <t>Trubka ohebná PVC volně nebo pod omítkou 29 mm</t>
  </si>
  <si>
    <t>28.4</t>
  </si>
  <si>
    <t>Trubka ohebná PVC volně nebo pod omítkou 36 mm</t>
  </si>
  <si>
    <t>28.5</t>
  </si>
  <si>
    <t>Trubka ohebná PVC volně nebo pod omítkou 48 mm</t>
  </si>
  <si>
    <t>28.6</t>
  </si>
  <si>
    <t>Krabice univerzální KU 68/2-1901, se šroubky</t>
  </si>
  <si>
    <t>28.7</t>
  </si>
  <si>
    <t>Skříň rozvodná KT 250 s víkem a šroubky</t>
  </si>
  <si>
    <t>28.8</t>
  </si>
  <si>
    <t>Kabelový rošt 50x50 M2 galv. zinek, 2m, vč. příslušenství</t>
  </si>
  <si>
    <t>28.9</t>
  </si>
  <si>
    <t>Kabelový rošt 100x100 M2 galv. zinek, 2m, vč. příslušenství</t>
  </si>
  <si>
    <t>28.10</t>
  </si>
  <si>
    <t>Kabelové příchytky do betonu pro max. 5kabelů</t>
  </si>
  <si>
    <t>28.11</t>
  </si>
  <si>
    <t>Plastová příchytka pro max.30 kabelů vč. šroubu a hmoždinky</t>
  </si>
  <si>
    <t>28.12</t>
  </si>
  <si>
    <t>Lišta vkládací bezhalogenová 24x22_HD (repro tělocvična, zvonek)</t>
  </si>
  <si>
    <t>28.13</t>
  </si>
  <si>
    <t>Lišta vkládací bezhalogenová 40x20_HD</t>
  </si>
  <si>
    <t>28.14</t>
  </si>
  <si>
    <t>Popisky optické trasy</t>
  </si>
  <si>
    <t>28.15</t>
  </si>
  <si>
    <t>Stahovací pásek 4mm/200mm</t>
  </si>
  <si>
    <t>28.16</t>
  </si>
  <si>
    <t>Osazení hmoždinky 8 mm cihla</t>
  </si>
  <si>
    <t>28.17</t>
  </si>
  <si>
    <t>Osazení hmoždinky 8 mm beton, tvrz. kámen, železobeton</t>
  </si>
  <si>
    <t>28.18</t>
  </si>
  <si>
    <t>Průraz D=6cm, cihla 30cm</t>
  </si>
  <si>
    <t>28.19</t>
  </si>
  <si>
    <t>Průraz D=6cm, cihla 60cm</t>
  </si>
  <si>
    <t>28.20</t>
  </si>
  <si>
    <t>Průraz D=6cm, beton 60cm</t>
  </si>
  <si>
    <t>28.21</t>
  </si>
  <si>
    <t>chránička průrazu vč. začištění</t>
  </si>
  <si>
    <t>28.22</t>
  </si>
  <si>
    <t>Značení trasy trubkového vedení</t>
  </si>
  <si>
    <t>28.23</t>
  </si>
  <si>
    <t>Forma drátová jednostranná do 20 vodičů</t>
  </si>
  <si>
    <t>28.24</t>
  </si>
  <si>
    <t>Vyvázání kabel. svazků formy do 20 vodičů</t>
  </si>
  <si>
    <t>28.25</t>
  </si>
  <si>
    <t>Vysekání kapsy v cihl. zdi, krabice do 100x100x50 mm</t>
  </si>
  <si>
    <t>28.26</t>
  </si>
  <si>
    <t>Vysekání kapsy v cihl. zdi, krabice do 250x200x100 mm</t>
  </si>
  <si>
    <t>28.27</t>
  </si>
  <si>
    <t>Vysekání drážky v betonové zdi do hl. 30 mm, š. do 70 mm</t>
  </si>
  <si>
    <t>28.28</t>
  </si>
  <si>
    <t>Vysekání drážky v cihl. zdi do hl. 30 mm, š. do 70 mm</t>
  </si>
  <si>
    <t>28.29</t>
  </si>
  <si>
    <t>Vysekání drážky v cihl. zdi do hl. 30 mm, š. do 100 mm</t>
  </si>
  <si>
    <t>28.30</t>
  </si>
  <si>
    <t>Omítnutí rýhy, drážka do 50x100 mm, vápenná omítka</t>
  </si>
  <si>
    <t>28.31</t>
  </si>
  <si>
    <t>Omítnutí rýhy, drážka do 100x150 mm, vápenná omítka</t>
  </si>
  <si>
    <t>28.32</t>
  </si>
  <si>
    <t>Koordinace a spolupráce s jinými profesemi</t>
  </si>
  <si>
    <t>28.33</t>
  </si>
  <si>
    <t>Požární ucpávky</t>
  </si>
  <si>
    <t>28.34</t>
  </si>
  <si>
    <t>Úklidové práce</t>
  </si>
  <si>
    <t>28.35</t>
  </si>
  <si>
    <t>Popl.za ulozeni suti</t>
  </si>
  <si>
    <t>28.36</t>
  </si>
  <si>
    <t>Svis doprava suti prve podlazi</t>
  </si>
  <si>
    <t>28.37</t>
  </si>
  <si>
    <t>Odvoz suti na skladku do 1km</t>
  </si>
  <si>
    <t>28.38</t>
  </si>
  <si>
    <t>Odvoz suti na skladku zkd 1km</t>
  </si>
  <si>
    <t>km</t>
  </si>
  <si>
    <t>O</t>
  </si>
  <si>
    <t>Vedení prací</t>
  </si>
  <si>
    <t>2029218135</t>
  </si>
  <si>
    <t>Mimostaveništní doprava</t>
  </si>
  <si>
    <t>-406821332</t>
  </si>
  <si>
    <t>Přesun dodávek</t>
  </si>
  <si>
    <t>1168278357</t>
  </si>
  <si>
    <t>GZS</t>
  </si>
  <si>
    <t>-1220219772</t>
  </si>
  <si>
    <t>D.1.4.3 - Měření a regulace</t>
  </si>
  <si>
    <t>D1 - Dodávky řídícího systému</t>
  </si>
  <si>
    <t xml:space="preserve">    D8 - ŘÍDICÍ TERMINÁLY / PROGRAMOVATELNÉ REGULÁTORY</t>
  </si>
  <si>
    <t xml:space="preserve">    d2 - ROZŠIŘUJÍCÍ V/V MODULY - PROTOKOL MODBUS</t>
  </si>
  <si>
    <t>D9 - Dodávky rozvaděče DT1</t>
  </si>
  <si>
    <t xml:space="preserve">    d3 - Spínané napájecí zdroje v provedení na DIN lištu pro MŘJ, ventily, servopohony</t>
  </si>
  <si>
    <t>D10 - Dodávky polních přístrojů</t>
  </si>
  <si>
    <t xml:space="preserve">    d4 - SNÍMAČ TLAKU KAPALIN</t>
  </si>
  <si>
    <t>D11 - Dodávky dispečerské pracoviště</t>
  </si>
  <si>
    <t>D5 - Montážní materiál a práce</t>
  </si>
  <si>
    <t>D6 - HZS</t>
  </si>
  <si>
    <t>D7 - Ostatní</t>
  </si>
  <si>
    <t>Dodávky řídícího systému</t>
  </si>
  <si>
    <t>ŘÍDICÍ TERMINÁLY / PROGRAMOVATELNÉ REGULÁTORY</t>
  </si>
  <si>
    <t>Dispjej TFT, 800x480 bodů, 7", dotyk., 2x RS485, Ethernet, SD, webserver</t>
  </si>
  <si>
    <t>d2</t>
  </si>
  <si>
    <t>ROZŠIŘUJÍCÍ V/V MODULY - PROTOKOL MODBUS</t>
  </si>
  <si>
    <t>AI12 12x analog IN 0-5V, 0-10V, 0-20mA, Ni1000, 12 bitů</t>
  </si>
  <si>
    <t>AI8AO8 8xanalogový vstup, 8xanalogový  výstup 0-10V</t>
  </si>
  <si>
    <t>DO21 21x digital OUT 24V ss, 500mA, galv. oddělení</t>
  </si>
  <si>
    <t>DI24 24x digital IN 24V ss/st, galv. oddělení</t>
  </si>
  <si>
    <t>Dodávky rozvaděče DT1</t>
  </si>
  <si>
    <t>Rozvaděč ocelovlechový 1200x800x300 s MD</t>
  </si>
  <si>
    <t>Hlavní vypínač 32A/1</t>
  </si>
  <si>
    <t>LTE-6B-1 Jistič, In 6 A, Ue AC 230/400 V / DC 72 V, charakteristika B, 1pól, Icn 6 kA</t>
  </si>
  <si>
    <t>d3</t>
  </si>
  <si>
    <t>Spínané napájecí zdroje v provedení na DIN lištu pro MŘJ, ventily, servopohony</t>
  </si>
  <si>
    <t>Spínaný zdroj MW 60W/24V DC</t>
  </si>
  <si>
    <t>Bezpečnostní ochranný transformátor 400 V/24 V, 160 VA</t>
  </si>
  <si>
    <t>Instalační LED signálka červená, 12-24 V AC/DC</t>
  </si>
  <si>
    <t>Akustický hlásič - pouzdro</t>
  </si>
  <si>
    <t>Zvukový modul 18-30VAC/DC,trvalý tón</t>
  </si>
  <si>
    <t>Svorka pro pojistku</t>
  </si>
  <si>
    <t>Svorka řadová</t>
  </si>
  <si>
    <t>Pomocný montážní materiál</t>
  </si>
  <si>
    <t>Výroba, zkoušky, atesty</t>
  </si>
  <si>
    <t>D10</t>
  </si>
  <si>
    <t>Dodávky polních přístrojů</t>
  </si>
  <si>
    <t>ODPOROVÝ SNÍMAČ TEPLOTY PROSTOROVÝ - VENKOVNÍ, Rozsah -30až+100°C, Krytí IP65, typ: Ni1000/5000</t>
  </si>
  <si>
    <t>Snímač teploty se stonkem a plastovou hlavicí, Krytí IP65, Měřicí rozsah: −30 až 150 °C.</t>
  </si>
  <si>
    <t>Poznámka k položce:_x000D_
Vhodný pro kontaktní měření teploty kapalných a plynných látek. Součástí je středový plastový držák. Kombinace je pak vhodná pro klimatizační kanály. _x000D_
Délka nerezového stonku l=120 mm, čidlo - Ni1000/5000.</t>
  </si>
  <si>
    <t>ODPOROVÝ SNÍMAČ TEPLOTY PŘÍLOŽNÝ S HLAVICÍ, Krytí IP65, Měř.rozsah: -30 až 130°C, Ni1000/5000</t>
  </si>
  <si>
    <t>d4</t>
  </si>
  <si>
    <t>SNÍMAČ TLAKU KAPALIN</t>
  </si>
  <si>
    <t>Snímač tlaku 24VAC, 0-10VDC, 8bar</t>
  </si>
  <si>
    <t>Termostat jímkový/příložný 0-90°C</t>
  </si>
  <si>
    <t>Snímač zaplavení vč. sond</t>
  </si>
  <si>
    <t>Pohon reg. ventilu - zapojení</t>
  </si>
  <si>
    <t>Čerpadlo - zapojení</t>
  </si>
  <si>
    <t>Dodávky dispečerské pracoviště</t>
  </si>
  <si>
    <t>Počítač Intel Core i7 12700 Alder Lake 4.9 GHz, Intel UHD Graphics 770, RAM 16GB DDR4, SSD 1000 GB, Bez mechaniky, Wi-Fi, VGA D-SUB, HDMI a DisplayPort, 2× USB 3.2, 4× USB 2.0, typ skříně: Midi Tower, Windows 11 Home</t>
  </si>
  <si>
    <t>Monitor - IPS, Full HD, 1920 × 1080 (16:9), 100 Hz, antireflexní displej, 6 bit, 5 ms Bez synchronizace obrazu, nastavitelná výška, pivot, reproduktory, HDMI, VESA</t>
  </si>
  <si>
    <t>Myš + klávesnice</t>
  </si>
  <si>
    <t>Grafický program tvorbu i provozování informačních a řídicích programů na všech aktivně používaných desktopových i serverových verzích Microsoft Windows pro měření a regulaci. S plnou konektivitou v TCP/IP sítích, s oevřenými protokoly Modbus TCP/IP</t>
  </si>
  <si>
    <t>Instalace PC, nastavení IP adres</t>
  </si>
  <si>
    <t>Montážní materiál a práce</t>
  </si>
  <si>
    <t>KABELOVÝ DRÁTOVÝ ŽLAB VČ. DÍLŮ A PŘÍSLUŠENSTVÍ, ŽÁROVÝ ZINEK 100/50</t>
  </si>
  <si>
    <t>TRUBKA OHEBNÁ STŘEDNÍ MECHANICKÁ O DOLNOST d 16 mm, pevně</t>
  </si>
  <si>
    <t>TRUBKA OHEBNÁ STŘEDNÍ MECHANICKÁ O DOLNOST d 20 mm, pevně</t>
  </si>
  <si>
    <t>TRUBKA TUHÁ STŘEDNÍ MECHANICKÁ ODOLNOST ŠEDÁ d 16 mm, pevně</t>
  </si>
  <si>
    <t>SDĚLOVACÍ KABEL J-Y(St)Y 1x2x0,8 , pevně</t>
  </si>
  <si>
    <t>SDĚLOVACÍ KABEL J-Y(St)Y 2x2x0,8 , pevně</t>
  </si>
  <si>
    <t>KABEL SILOVÝ,IZOLACE PVC CYKY-J 3x1,5 , pevně</t>
  </si>
  <si>
    <t>VODIČ PRO POSPOJOVÁNÍ CY6 Žlutozelený, pevně</t>
  </si>
  <si>
    <t>SVORKA UZEMŇOVACÍ ZSA16 na potrubí</t>
  </si>
  <si>
    <t>Cu pás.ZS16 20x500x0,5 mm</t>
  </si>
  <si>
    <t>Výrobní dokumentace rozvaděče</t>
  </si>
  <si>
    <t>Programování DDC regulátoru</t>
  </si>
  <si>
    <t>Vizualizace dat na webserveru</t>
  </si>
  <si>
    <t>Komunikace modbus - nastavení</t>
  </si>
  <si>
    <t>Grafická obrazovka dispečerské stanice</t>
  </si>
  <si>
    <t>Zkusebni provoz</t>
  </si>
  <si>
    <t>Zauceni obsluhy</t>
  </si>
  <si>
    <t>Priprava ke komplexni zkousce</t>
  </si>
  <si>
    <t>SPOLUPRACE S DODAVATELEM PRI zapojovani a zkouskach</t>
  </si>
  <si>
    <t>KOORDINACE POSTUPU PRACI S ostatnimi profesemi</t>
  </si>
  <si>
    <t>Revizni technik</t>
  </si>
  <si>
    <t>Dokumentace skutečného provedení</t>
  </si>
  <si>
    <t>doprava, přesun</t>
  </si>
  <si>
    <t>D.1.4.4 - Vzduchotechnika</t>
  </si>
  <si>
    <t xml:space="preserve">Poznámka:						 Materiály a zpracování budou v souladu s požadavky a v rámci příslušných zákonů a norem EU.						 Jestliže neexistuje žádná takováto norma, materiály a zpracování budou splňovat požadavky						 uznávané národní normy, které jsou uvedeny v technické specifikaci. Veškeré použité materiály 						 musí být použity nové a musí mít 1. jakostní třídu, pokud není v projektu požadováno jinak.						 Pokud projekt obsahuje požadavky nebo odkazy na jednotlivá obchodní jména nebo označení						 výrobků, výkonů nebo obchodních materiálů, které platí pro určitého podnikatele za příznačné,						 slouží tyto pro specifikaci jejich funkčních a estetických vlastností. Tyto výrobky a materiály lze						 nahradit technicky a kvalitativně obdobnými řešeními, avšak s minimálně stejnými technickými						 parametry, výkony a kvalitou.						 						 Standard stavby a použitých materiálů může být stanoven v této projektové dokumentaci						 formou uvedení názvu výrobku (či výrobce), který příslušný standard reprezentuje. Označení						 materiálů (je-li uvedeno) tak slouží pouze k určení nejnižších standardů kvality  díla. Uchazeč						 může navrhnout ekvivalentní dodávky a materiály, avšak s minimálně stejnými technickými						 parametry, výkony a kvalitou.		 ***** Rozpočet není zpracován v žadné cenové soustavě V rozpočtu jsou použity R položky ****** Veškeré položky ve výkazu jsou uvedeny včetně montážních prací a ostatních výkonů spojených s instalací systému 				 </t>
  </si>
  <si>
    <t>VZT-01 - VZT-01 - (1.1.1) – Větrání haly</t>
  </si>
  <si>
    <t xml:space="preserve">    D1 - Montážní materiál</t>
  </si>
  <si>
    <t>VZT-02 - VZT-02 - (2.1.1) – Větrání hygienických zařízení 1.NP a 2.NP</t>
  </si>
  <si>
    <t>VZT-03 - VZT-03 - (3.1.1) – Větrání konferenční místnosti, m.č.: 2.14</t>
  </si>
  <si>
    <t>V-01 - Ventilátor 01 (V-01)- Větrání hygienických zařízení 1.NP, m.č.: 1.05 a 1.06</t>
  </si>
  <si>
    <t>V-02 - Ventilátor 02 (V-02)- Větrání skladu nářadí 1.NP, m.č.: 1.26</t>
  </si>
  <si>
    <t>V-03 - Ventilátor 03 (V-03)- Větrání hygienických zařízení 1.NP, m.č.: 1.15 a 1.16</t>
  </si>
  <si>
    <t>V-04 - Ventilátor 04 (V-04)- Větrání skladu nářadí č.1 1.NP, m.č.:1.21</t>
  </si>
  <si>
    <t>V-05 - Ventilátor 05 (V-05)- Větrání úklidové komory 1.NP, m.č.:1.20</t>
  </si>
  <si>
    <t>V-06.1 - Ventilátor 06 (V-06.1)- Větráné sociálních zařízení ve 2.NP</t>
  </si>
  <si>
    <t>V-06.2 - Ventilátor 06 (V-06.2)- Větráné sociálních zařízení ve 2.NP</t>
  </si>
  <si>
    <t>V-07 - Ventilátor 07 (V-07)- Větrání hygienických zařízení žen 1.NP m.č.:1.36 a 1.37</t>
  </si>
  <si>
    <t>V-08 - Ventilátor 08 (V-08)- Větrání hygienických zařízení mužů 1.NP m.č.:1.34 a 1.35, včetně větrání úklid</t>
  </si>
  <si>
    <t>V-09 - Ventilátor 09 (V-09)- Větrání úklidové komory 2.NP, m.č.:2.05</t>
  </si>
  <si>
    <t>CHL - CHL-1 - Chlazení serverovny a UPS</t>
  </si>
  <si>
    <t>S - Společné</t>
  </si>
  <si>
    <t>VZT-01</t>
  </si>
  <si>
    <t>VZT-01 - (1.1.1) – Větrání haly</t>
  </si>
  <si>
    <t>Pol1</t>
  </si>
  <si>
    <t>Univerzální větrací jednotka s rekuperací tepla pomocí deskového rekuperátoru, vodním dohřevem a přímým chlazením vzduchu, min. účinnost rekuperace 80 %, třída filtrace ePM1 60 %(F7) na přívodu a ePM10 60 % (M5) na odvodu vzduchu, vč. klapek a pružných manžet</t>
  </si>
  <si>
    <t>Poznámka k položce:_x000D_
Qv= +9000/ -9000 m3/h, dp=250 Pa,  Pel = 6,5 kW/400 V</t>
  </si>
  <si>
    <t>Pol2</t>
  </si>
  <si>
    <t>Zdroj chladu - kondenzační jednotka pro VZT</t>
  </si>
  <si>
    <t>Poznámka k položce:_x000D_
Qch=39,2 kW, P=11,88 kW, 3f ,400V, 50Hz, homostnost 240kg, 1240x1745x760 mm</t>
  </si>
  <si>
    <t>Pol3</t>
  </si>
  <si>
    <t>Čtyřhranný obloukový tlumič hluku s náběhovými a odtokovými hranami</t>
  </si>
  <si>
    <t>Poznámka k položce:_x000D_
1600×700 mm, kulisa 100 mm</t>
  </si>
  <si>
    <t>Poznámka k položce:_x000D_
1600×700 mm, kulisa 80 mm</t>
  </si>
  <si>
    <t>Pol4</t>
  </si>
  <si>
    <t>Výřivý anemostat v provedení s vertikálním napojením na kruhové potrubí, včetně čelní desky, plenum boxu a regulační klapky</t>
  </si>
  <si>
    <t>Poznámka k položce:_x000D_
rozměry: 600x600×250 mm, průměr napojení  potrubí 250 mm, čelní deska 600×600 mm, 24 lamel</t>
  </si>
  <si>
    <t>Pol5</t>
  </si>
  <si>
    <t>Poznámka k položce:_x000D_
rozměry: 600x600×250 mm, průměr napojení  potrubí 250 mm, čelní deska 600×600 mm, 48 lamel</t>
  </si>
  <si>
    <t>Pol6</t>
  </si>
  <si>
    <t>Poznámka k položce:_x000D_
rozměry: 500x500×250 mm, průměr napojení  potrubí 250 mm, čelní deska 500×500 mm, 24 lamel</t>
  </si>
  <si>
    <t>Pol7</t>
  </si>
  <si>
    <t>Protidešťová žaluzie do čtyřhranného potrubí se sítem proti hrubým nečistotám a ptactvu</t>
  </si>
  <si>
    <t>Poznámka k položce:_x000D_
1600×700 mm</t>
  </si>
  <si>
    <t>Pol8</t>
  </si>
  <si>
    <t>Kruhové potrubí SPIRO z pozinkovaného plechu 20% tvarovek</t>
  </si>
  <si>
    <t>Poznámka k položce:_x000D_
do Ø315 mm</t>
  </si>
  <si>
    <t>Pol9</t>
  </si>
  <si>
    <t>Čtyřhranné vzduchotechnické potrubí skupiny I z pozinkovaného plechu včetně 60 % tvarovek</t>
  </si>
  <si>
    <t>Poznámka k položce:_x000D_
do obvodu 4600 mm</t>
  </si>
  <si>
    <t>Pol10</t>
  </si>
  <si>
    <t>Čtyřhranné vzduchotechnické potrubí skupiny I z pozinkovaného plechu včetně 50 % tvarovek</t>
  </si>
  <si>
    <t>Poznámka k položce:_x000D_
do obvodu 3200 mm</t>
  </si>
  <si>
    <t>Pol11</t>
  </si>
  <si>
    <t>Poznámka k položce:_x000D_
do obvodu 1600 mm</t>
  </si>
  <si>
    <t>Pol12</t>
  </si>
  <si>
    <t>Flexibilní potrubí z lehkého laminátu, mikrobiálně ošetřené</t>
  </si>
  <si>
    <t>Poznámka k položce:_x000D_
do Ø250 mm</t>
  </si>
  <si>
    <t>Pol13</t>
  </si>
  <si>
    <t>Tepelná izolace tl. 100 mm, s oplechováním</t>
  </si>
  <si>
    <t>Poznámka k položce:_x000D_
tl. 100 mm</t>
  </si>
  <si>
    <t>Pol14</t>
  </si>
  <si>
    <t>Tepelná a hluková izolace</t>
  </si>
  <si>
    <t>Poznámka k položce:_x000D_
tl. 20 mm</t>
  </si>
  <si>
    <t>Montážní materiál</t>
  </si>
  <si>
    <t>Pol15</t>
  </si>
  <si>
    <t>Spojovací a těsnící materiál</t>
  </si>
  <si>
    <t>Pol16</t>
  </si>
  <si>
    <t>Materiál na závěsy</t>
  </si>
  <si>
    <t>VZT-02</t>
  </si>
  <si>
    <t>VZT-02 - (2.1.1) – Větrání hygienických zařízení 1.NP a 2.NP</t>
  </si>
  <si>
    <t>Pol17</t>
  </si>
  <si>
    <t>Univerzální větrací jednotka s rekuperací tepla pomocí deskového rekuperátoru, vodním dohřevem vzduchu, min. účinnost rekuperace 84%, třída filtrace ePM1 60%(F7) na přívodu a ePM10 60 %(M5) na odvodu vzduchu</t>
  </si>
  <si>
    <t>Poznámka k položce:_x000D_
Qv= +3260/ -3260 m3/h, dp=250 Pa,  Pel = 2,31 kW/400 V</t>
  </si>
  <si>
    <t>Pol18</t>
  </si>
  <si>
    <t>Poznámka k položce:_x000D_
Qch=19 kW, P=7 kW, 3f ,400V, 50Hz, homostnost 110kg, 950x1380x330 mm</t>
  </si>
  <si>
    <t>Pol19</t>
  </si>
  <si>
    <t>Uzavírací klapka do čtyřhranného potrubí</t>
  </si>
  <si>
    <t>Poznámka k položce:_x000D_
800x400x140 mm</t>
  </si>
  <si>
    <t>Pol20</t>
  </si>
  <si>
    <t>Požární klapka do čtyřhranného potrubí, včetně termoelektrického spouštěcího čidla a servopohonu ovládaného na 230 V</t>
  </si>
  <si>
    <t>Poznámka k položce:_x000D_
400x100 mm</t>
  </si>
  <si>
    <t>Pol21</t>
  </si>
  <si>
    <t>Poznámka k položce:_x000D_
400x125 mm</t>
  </si>
  <si>
    <t>Pol22</t>
  </si>
  <si>
    <t>Poznámka k položce:_x000D_
400x180 mm</t>
  </si>
  <si>
    <t>Pol23</t>
  </si>
  <si>
    <t>Čtyřhranný přímý tlumič hluku s náběhovými a odtokovými hranami</t>
  </si>
  <si>
    <t>Poznámka k položce:_x000D_
800x400x2000 mm</t>
  </si>
  <si>
    <t>Pol24</t>
  </si>
  <si>
    <t>Poznámka k položce:_x000D_
800x400x1000 mm</t>
  </si>
  <si>
    <t>Pol25</t>
  </si>
  <si>
    <t>Poznámka k položce:_x000D_
1000x400x2000 mm</t>
  </si>
  <si>
    <t>Pol26</t>
  </si>
  <si>
    <t>Přímý chladič do čtyřhranného potrubí</t>
  </si>
  <si>
    <t>Poznámka k položce:_x000D_
Qch=17,57 kW 838x438x395 mm</t>
  </si>
  <si>
    <t>Pol27</t>
  </si>
  <si>
    <t>Lineární štěrbinová výustka s nastavitelnými lamelami, včetně posuvné regulační klapky a plenum boxu</t>
  </si>
  <si>
    <t>Poznámka k položce:_x000D_
2 štěrbiny 900x101x260 mm průměr připojení 125 mm</t>
  </si>
  <si>
    <t>Pol28</t>
  </si>
  <si>
    <t>Poznámka k položce:_x000D_
1 štěrbina 900x54x230 mm průměr připojení 125 mm</t>
  </si>
  <si>
    <t>Pol29</t>
  </si>
  <si>
    <t>Poznámka k položce:_x000D_
1 štěrbina 1500x54x230 mm průměr připojení 125 mm</t>
  </si>
  <si>
    <t>Pol30</t>
  </si>
  <si>
    <t>Talířový ventil pro odvod vzduchu</t>
  </si>
  <si>
    <t>Poznámka k položce:_x000D_
Ø80 mm</t>
  </si>
  <si>
    <t>Pol31</t>
  </si>
  <si>
    <t>Poznámka k položce:_x000D_
Ø100 mm</t>
  </si>
  <si>
    <t>Pol32</t>
  </si>
  <si>
    <t>Poznámka k položce:_x000D_
Ø150 mm</t>
  </si>
  <si>
    <t>Pol33</t>
  </si>
  <si>
    <t>Poznámka k položce:_x000D_
800×400 mm</t>
  </si>
  <si>
    <t>Pol34</t>
  </si>
  <si>
    <t>Regulátor konstantního průtoku vzduchu do čtyřhraného potrubí</t>
  </si>
  <si>
    <t>Poznámka k položce:_x000D_
250x125 mm</t>
  </si>
  <si>
    <t>Pol35</t>
  </si>
  <si>
    <t>Poznámka k položce:_x000D_
225x100 mm</t>
  </si>
  <si>
    <t>Pol36</t>
  </si>
  <si>
    <t>Poznámka k položce:_x000D_
200x100 mm</t>
  </si>
  <si>
    <t>Pol37</t>
  </si>
  <si>
    <t>Pol38</t>
  </si>
  <si>
    <t>Poznámka k položce:_x000D_
160x125 mm</t>
  </si>
  <si>
    <t>Pol39</t>
  </si>
  <si>
    <t>Poznámka k položce:_x000D_
225x225 mm</t>
  </si>
  <si>
    <t>Pol40</t>
  </si>
  <si>
    <t>Poznámka k položce:_x000D_
355x225 mm</t>
  </si>
  <si>
    <t>Pol41</t>
  </si>
  <si>
    <t>Regulátor konstantního průtoku vzduchu do kruhového potrubí</t>
  </si>
  <si>
    <t>Poznámka k položce:_x000D_
Ø200 mm</t>
  </si>
  <si>
    <t>Pol42</t>
  </si>
  <si>
    <t>Poznámka k položce:_x000D_
Ø180 mm</t>
  </si>
  <si>
    <t>Pol43</t>
  </si>
  <si>
    <t>Kruhové potrubí SPIRO z pozinkovaného plechu 40% tvarovek</t>
  </si>
  <si>
    <t>Pol44</t>
  </si>
  <si>
    <t>Pol45</t>
  </si>
  <si>
    <t>Čtyřhranné vzduchotechnické potrubí skupiny I z pozinkovaného plechu včetně 40% tvarovek</t>
  </si>
  <si>
    <t>Pol46</t>
  </si>
  <si>
    <t>Poznámka k položce:_x000D_
do Ø160 mm</t>
  </si>
  <si>
    <t>Pol47</t>
  </si>
  <si>
    <t>VZT-03</t>
  </si>
  <si>
    <t>VZT-03 - (3.1.1) – Větrání konferenční místnosti, m.č.: 2.14</t>
  </si>
  <si>
    <t>Pol48</t>
  </si>
  <si>
    <t>Poznámka k položce:_x000D_
Qv= +725/ -725 m3/h, dp=120 Pa,  Pel = 0,51 kW/400 V</t>
  </si>
  <si>
    <t>Pol49</t>
  </si>
  <si>
    <t>Poznámka k položce:_x000D_
Qch=3,4 kW, P=0,97 kW, 1f ,240V, 50Hz, homostnost 33,3kg, 770x545x288 mm</t>
  </si>
  <si>
    <t>Pol50</t>
  </si>
  <si>
    <t>Uzavírací klapka do kruhového potrubí</t>
  </si>
  <si>
    <t>Poznámka k položce:_x000D_
Ø315</t>
  </si>
  <si>
    <t>Pol51</t>
  </si>
  <si>
    <t>Poznámka k položce:_x000D_
400x200x1000 mm</t>
  </si>
  <si>
    <t>Pol52</t>
  </si>
  <si>
    <t>Poznámka k položce:_x000D_
Qch=3,4 kW 538x288x395 mm</t>
  </si>
  <si>
    <t>Pol53</t>
  </si>
  <si>
    <t>Pol54</t>
  </si>
  <si>
    <t>Výustka hranatá</t>
  </si>
  <si>
    <t>Poznámka k položce:_x000D_
rozměry: 400x150 mm</t>
  </si>
  <si>
    <t>Pol55</t>
  </si>
  <si>
    <t>Nasávací/vyfukový kus do kruhového potrubí</t>
  </si>
  <si>
    <t>Poznámka k položce:_x000D_
Ø315 mm</t>
  </si>
  <si>
    <t>Pol56</t>
  </si>
  <si>
    <t>Kruhové potrubí SPIRO z pozinkovaného plechu 30% tvarovek</t>
  </si>
  <si>
    <t>Pol57</t>
  </si>
  <si>
    <t>Čtyřhranné vzduchotechnické potrubí skupiny I z pozinkovaného plechu včetně 60% tvarovek</t>
  </si>
  <si>
    <t>Pol58</t>
  </si>
  <si>
    <t>Poznámka k položce:_x000D_
Ø125 mm</t>
  </si>
  <si>
    <t>Pol59</t>
  </si>
  <si>
    <t>V-01</t>
  </si>
  <si>
    <t>Ventilátor 01 (V-01)- Větrání hygienických zařízení 1.NP, m.č.: 1.05 a 1.06</t>
  </si>
  <si>
    <t>Pol60</t>
  </si>
  <si>
    <t>Radiální ventilátor, vestavný, montáž na zeď nebo do stropu, napojení Ø100 mm</t>
  </si>
  <si>
    <t>Poznámka k položce:_x000D_
Qv= 100 m3/h, dp= 50 Pa, Pel = 0,025 kW 230V, hm.: 1 kg</t>
  </si>
  <si>
    <t>Pol61</t>
  </si>
  <si>
    <t>Pol62</t>
  </si>
  <si>
    <t>V-02</t>
  </si>
  <si>
    <t>Ventilátor 02 (V-02)- Větrání skladu nářadí 1.NP, m.č.: 1.26</t>
  </si>
  <si>
    <t>Pol63</t>
  </si>
  <si>
    <t>Požární klapka do hranatého potrubí, včetně termoelektrického spouštěcího čidla a servopohonu ovládaného na 230 V</t>
  </si>
  <si>
    <t>Poznámka k položce:_x000D_
150x250 mm</t>
  </si>
  <si>
    <t>Pol64</t>
  </si>
  <si>
    <t>V-03</t>
  </si>
  <si>
    <t>Ventilátor 03 (V-03)- Větrání hygienických zařízení 1.NP, m.č.: 1.15 a 1.16</t>
  </si>
  <si>
    <t>Pol65</t>
  </si>
  <si>
    <t>Radiální ventilátor do potrubí Ø160 mm</t>
  </si>
  <si>
    <t>Poznámka k položce:_x000D_
Qv= 335 m3/h, dp= 90 Pa, Pel = 0,053 kW 230V, hm.: 4 kg</t>
  </si>
  <si>
    <t>Pol66</t>
  </si>
  <si>
    <t>Výfuková hlavice</t>
  </si>
  <si>
    <t>Poznámka k položce:_x000D_
Ø160 mm</t>
  </si>
  <si>
    <t>Pol67</t>
  </si>
  <si>
    <t>V-04</t>
  </si>
  <si>
    <t>Ventilátor 04 (V-04)- Větrání skladu nářadí č.1 1.NP, m.č.:1.21</t>
  </si>
  <si>
    <t>Pol68</t>
  </si>
  <si>
    <t>Pol69</t>
  </si>
  <si>
    <t>Kruhové potrubí SPIRO z pozinkovaného plechu</t>
  </si>
  <si>
    <t>V-05</t>
  </si>
  <si>
    <t>Ventilátor 05 (V-05)- Větrání úklidové komory 1.NP, m.č.:1.20</t>
  </si>
  <si>
    <t>V-06.1</t>
  </si>
  <si>
    <t>Ventilátor 06 (V-06.1)- Větráné sociálních zařízení ve 2.NP</t>
  </si>
  <si>
    <t>Pol70</t>
  </si>
  <si>
    <t>Radiální ventilátor do potrubí Ø150 mm</t>
  </si>
  <si>
    <t>Poznámka k položce:_x000D_
Qv= 235 m3/h, dp= 70 Pa, Pel = 0,053 kW 230V, hm.: 4 kg</t>
  </si>
  <si>
    <t>Pol71</t>
  </si>
  <si>
    <t>Pol72</t>
  </si>
  <si>
    <t>Pol73</t>
  </si>
  <si>
    <t>Poznámka k položce:_x000D_
do Ø150 mm</t>
  </si>
  <si>
    <t>V-06.2</t>
  </si>
  <si>
    <t>Ventilátor 06 (V-06.2)- Větráné sociálních zařízení ve 2.NP</t>
  </si>
  <si>
    <t>Pol74</t>
  </si>
  <si>
    <t>Radiální ventilátor do potrubí Ø100 mm</t>
  </si>
  <si>
    <t>Poznámka k položce:_x000D_
Qv= 160 m3/h, dp= 70 Pa, Pel = 0,052 kW 230V, hm.: 4 kg</t>
  </si>
  <si>
    <t>Pol75</t>
  </si>
  <si>
    <t>V-07</t>
  </si>
  <si>
    <t>Ventilátor 07 (V-07)- Větrání hygienických zařízení žen 1.NP m.č.:1.36 a 1.37</t>
  </si>
  <si>
    <t>Pol76</t>
  </si>
  <si>
    <t>Radiální ventilátor do potrubí Ø125 mm</t>
  </si>
  <si>
    <t>Poznámka k položce:_x000D_
Qv= 210 m3/h, dp= 70 Pa, Pel = 0,052 kW 230 V, hm.: 4 kg</t>
  </si>
  <si>
    <t>Pol77</t>
  </si>
  <si>
    <t>Pol78</t>
  </si>
  <si>
    <t>Kruhové potrubí SPIRO z pozinkovaného plechu 20 % tvarovek</t>
  </si>
  <si>
    <t>Poznámka k položce:_x000D_
do Ø125 mm</t>
  </si>
  <si>
    <t>V-08</t>
  </si>
  <si>
    <t>Ventilátor 08 (V-08)- Větrání hygienických zařízení mužů 1.NP m.č.:1.34 a 1.35, včetně větrání úklid</t>
  </si>
  <si>
    <t>Pol79</t>
  </si>
  <si>
    <t>Pol80</t>
  </si>
  <si>
    <t>Pol81</t>
  </si>
  <si>
    <t>V-09</t>
  </si>
  <si>
    <t>Ventilátor 09 (V-09)- Větrání úklidové komory 2.NP, m.č.:2.05</t>
  </si>
  <si>
    <t>Pol82</t>
  </si>
  <si>
    <t>CHL</t>
  </si>
  <si>
    <t>CHL-1 - Chlazení serverovny a UPS</t>
  </si>
  <si>
    <t>Pol83</t>
  </si>
  <si>
    <t xml:space="preserve">Venkovní kondenzační jednotka </t>
  </si>
  <si>
    <t>Poznámka k položce:_x000D_
Qch=4,7 kW, P=1,3 kW, 1f ,240V, 50Hz, homostnost 36kg, 770x545x288 mm_x000D_
včetně infra ovladače - v ceně jednotky</t>
  </si>
  <si>
    <t>Pol84</t>
  </si>
  <si>
    <t>Vnitřní nástěnná jednotka</t>
  </si>
  <si>
    <t>Poznámka k položce:_x000D_
Qch=2,5 kW, P=580W, hmotnost 8,2kg,818x316x189 mm</t>
  </si>
  <si>
    <t>Pol86</t>
  </si>
  <si>
    <t>Cu potrubí</t>
  </si>
  <si>
    <t>bm</t>
  </si>
  <si>
    <t>Poznámka k položce:_x000D_
kap/plyn - Ø6,35/Ø9,52 mm</t>
  </si>
  <si>
    <t>S</t>
  </si>
  <si>
    <t>Společné</t>
  </si>
  <si>
    <t>Pol87</t>
  </si>
  <si>
    <t>Přesun hmot do 3 tun</t>
  </si>
  <si>
    <t>Pol88</t>
  </si>
  <si>
    <t>Lešení do výšky 8 m</t>
  </si>
  <si>
    <t>Pol89</t>
  </si>
  <si>
    <t>Kordinace se stavbou transportu VZT do strojovny objektu a na střechu</t>
  </si>
  <si>
    <t>Pol90</t>
  </si>
  <si>
    <t>Zkoušky zařízení, zaregulování potrubního rozvodu VZT</t>
  </si>
  <si>
    <t>Pol91</t>
  </si>
  <si>
    <t>Autorizované měření hluku od VZT zařízení ve vnitřních a vnějších chráněných prostorách staveb dle požadavku hygieny</t>
  </si>
  <si>
    <t>Pol92</t>
  </si>
  <si>
    <t>Měření množstí vzduchu včetně vyhotovení protokolu</t>
  </si>
  <si>
    <t>D.1.4.5 - Vytápění</t>
  </si>
  <si>
    <t xml:space="preserve">Materiály a zpracování budou v souladu s požadavky a v rámci příslušných zákonů a norem EU. Jestliže neexistuje žádná takováto norma, materiály a zpracování budou splňovat požadavky uznávané národní normy, které jsou uvedeny v technické specifikaci. Veškeré použité materiály  musí být použity nové a musí mít 1. jakostní třídu, pokud není v projektu požadováno jinak. Pokud projekt obsahuje požadavky nebo odkazy na jednotlivá obchodní jména nebo označení výrobků, výkonů nebo obchodních materiálů, které platí pro určitého podnikatele za příznačné, slouží tyto pro specifikaci jejich funkčních a estetických vlastností. Tyto výrobky a materiály lze nahradit technicky a kvalitativně obdobnými řešeními, avšak s minimálně stejnými technickými parametry, výkony a kvalitou.  ********    Standard stavby a použitých materiálů může být stanoven v této projektové dokumentaci formou uvedení názvu výrobku (či výrobce), který příslušný standard reprezentuje. Označení materiálů (je-li uvedeno) tak slouží pouze k určení nejnižších standardů kvality  díla. Uchazeč může navrhnout ekvivalentní dodávky a materiály, avšak s minimálně stejnými technickými parametry, výkony a kvalitou. </t>
  </si>
  <si>
    <t>VYT1 - Vytápění - Technická místnost</t>
  </si>
  <si>
    <t xml:space="preserve">    D1 - Armatury - voda</t>
  </si>
  <si>
    <t xml:space="preserve">    D2 - Vyvažovací armatury</t>
  </si>
  <si>
    <t xml:space="preserve">    D3 - Trojcestné ventily se servopohonem</t>
  </si>
  <si>
    <t xml:space="preserve">    D4 - R+S</t>
  </si>
  <si>
    <t xml:space="preserve">    D5 - Oběhové čerpadla</t>
  </si>
  <si>
    <t>VYT2 - Otopné plochy</t>
  </si>
  <si>
    <t xml:space="preserve">    D6 - Radiátory</t>
  </si>
  <si>
    <t xml:space="preserve">    D7 - Podlahové vytápění</t>
  </si>
  <si>
    <t xml:space="preserve">    D8 - Stropní sálavé panely</t>
  </si>
  <si>
    <t xml:space="preserve">    D9 -  VZT uzly</t>
  </si>
  <si>
    <t xml:space="preserve">      VZT1 - VZT1</t>
  </si>
  <si>
    <t xml:space="preserve">      VZT2 - VZT2</t>
  </si>
  <si>
    <t xml:space="preserve">      VZT3 - VZT3</t>
  </si>
  <si>
    <t xml:space="preserve">      O - Ostatní práce a materiály</t>
  </si>
  <si>
    <t xml:space="preserve">    D10 - Stavba</t>
  </si>
  <si>
    <t xml:space="preserve">    D11 - Elektro</t>
  </si>
  <si>
    <t xml:space="preserve">    D12 - Ostatní</t>
  </si>
  <si>
    <t>VYT3 - Demontáže</t>
  </si>
  <si>
    <t>VYT1</t>
  </si>
  <si>
    <t>Vytápění - Technická místnost</t>
  </si>
  <si>
    <t>Armatury - voda</t>
  </si>
  <si>
    <t>Pol93</t>
  </si>
  <si>
    <t>Kulový kohout -KK DN 25</t>
  </si>
  <si>
    <t>Pol94</t>
  </si>
  <si>
    <t>Kulový kohout -KK DN 40</t>
  </si>
  <si>
    <t>Pol95</t>
  </si>
  <si>
    <t>Kulový kohout -KK DN 50</t>
  </si>
  <si>
    <t>Pol96</t>
  </si>
  <si>
    <t>Filtr hrubých nečistot -F DN 25</t>
  </si>
  <si>
    <t>Pol97</t>
  </si>
  <si>
    <t>Filtr hrubých nečistot -F DN 40</t>
  </si>
  <si>
    <t>Pol98</t>
  </si>
  <si>
    <t>Filtr hrubých nečistot -F DN 50</t>
  </si>
  <si>
    <t>Pol99</t>
  </si>
  <si>
    <t>Zpětná klapka - ZK DN 25</t>
  </si>
  <si>
    <t>Pol100</t>
  </si>
  <si>
    <t>Zpětná klapka - ZK DN 40</t>
  </si>
  <si>
    <t>Pol101</t>
  </si>
  <si>
    <t>Zpětná klapka - ZK DN 50</t>
  </si>
  <si>
    <t>Pol102</t>
  </si>
  <si>
    <t>Automatický odvzdušňovací ventil DN 15 - AOV</t>
  </si>
  <si>
    <t>Pol103</t>
  </si>
  <si>
    <t>Vypouštěcí kohou DN 15 - VK</t>
  </si>
  <si>
    <t>Pol104</t>
  </si>
  <si>
    <t>Teploměr, axiální, spodní připojení 1/2", 0-90°C</t>
  </si>
  <si>
    <t>Pol105</t>
  </si>
  <si>
    <t>Manometr, spodní připojení, 0-10 bar</t>
  </si>
  <si>
    <t>Pol106</t>
  </si>
  <si>
    <t>Potrubí typu Al-Pex + TI návleková tl. 13mm 16x2</t>
  </si>
  <si>
    <t>Pol107</t>
  </si>
  <si>
    <t>Potrubí typu Al-Pex + TI návleková tl. 13mm 20x2</t>
  </si>
  <si>
    <t>Pol108</t>
  </si>
  <si>
    <t>Potrubí typu Al-Pex + TI návleková tl. 13mm 25x2,8</t>
  </si>
  <si>
    <t>Pol109</t>
  </si>
  <si>
    <t>Potrubí typu Al-Pex + TI návleková tl. 13mm 32x3</t>
  </si>
  <si>
    <t>Pol110</t>
  </si>
  <si>
    <t>Potrubí typu Al-Pex + TI návleková tl. 13mm 40x3,5</t>
  </si>
  <si>
    <t>Pol111</t>
  </si>
  <si>
    <t>Potrubí typu Al-Pex + TI návleková tl. 13mm 50x4</t>
  </si>
  <si>
    <t>Pol112</t>
  </si>
  <si>
    <t>Potrubí uhlíková ocel cel s pozinkovaným povrchem, spojováno lisováním+TI minerální vlna tl. 20mm s hliníkovou folií DN20</t>
  </si>
  <si>
    <t>Pol113</t>
  </si>
  <si>
    <t>Potrubí uhlíková ocel cel s pozinkovaným povrchem, spojováno lisováním+TI minerální vlna tl. 20mm s hliníkovou folií DN25</t>
  </si>
  <si>
    <t>Pol114</t>
  </si>
  <si>
    <t>Potrubí uhlíková ocel cel s pozinkovaným povrchem, spojováno lisováním+TI minerální vlna tl. 20mm s hliníkovou folií DN32</t>
  </si>
  <si>
    <t>Pol115</t>
  </si>
  <si>
    <t>Potrubí uhlíková ocel cel s pozinkovaným povrchem, spojováno lisováním+TI minerální vlna tl. 20mm s hliníkovou folií DN40</t>
  </si>
  <si>
    <t>Pol116</t>
  </si>
  <si>
    <t>Potrubí uhlíková ocel cel s pozinkovaným povrchem, spojováno lisováním+TI minerální vlna tl. 20mm s hliníkovou folií DN50</t>
  </si>
  <si>
    <t>Vyvažovací armatury</t>
  </si>
  <si>
    <t>VV1</t>
  </si>
  <si>
    <t>Vyvažovací ventil STAD,PN 20, 0,35m3/h, DN 20</t>
  </si>
  <si>
    <t>VV2</t>
  </si>
  <si>
    <t>Vyvažovací ventil STAD,PN 20, 2,22m3/h, DN 40</t>
  </si>
  <si>
    <t>VV3</t>
  </si>
  <si>
    <t>Vyvažovací ventil STAD,PN 20, 0,35m3/h, DN 32</t>
  </si>
  <si>
    <t>VV4</t>
  </si>
  <si>
    <t>Vyvažovací ventil STAD,PN 20, 2,1m3/h, DN40</t>
  </si>
  <si>
    <t>VV5</t>
  </si>
  <si>
    <t>Vyvažovací ventil STAD,PN 20, 0,43m3/h, DN 20</t>
  </si>
  <si>
    <t>VV6</t>
  </si>
  <si>
    <t>Vyvažovací ventil STAD,PN 20, 1,05m3/h, DN 32</t>
  </si>
  <si>
    <t>Trojcestné ventily se servopohonem</t>
  </si>
  <si>
    <t>TRV1</t>
  </si>
  <si>
    <t>TROJCESTNÝ SMĚŠOVACÍ VENTIL, PROPORCIONÁLNÍ, G3/4, KVS=1,6m3/h, PN16,</t>
  </si>
  <si>
    <t>Pol117</t>
  </si>
  <si>
    <t>EL.POHON 24V, 0-10V, DOBA BĚHU 60-120s (POHON+MONTÁŽNÍ SADA)</t>
  </si>
  <si>
    <t>TRV2</t>
  </si>
  <si>
    <t>TROJCESTNÝ SMĚŠOVACÍ VENTIL, PROPORCIONÁLNÍ, G 1 1/4, KVS=10m3/h, PN16,</t>
  </si>
  <si>
    <t>TRV3</t>
  </si>
  <si>
    <t>TRV4</t>
  </si>
  <si>
    <t>TROJCESTNÝ SMĚŠOVACÍ VENTIL, PROPORCIONÁLNÍ, G1 1/2, KVS=16m3/h, PN16,</t>
  </si>
  <si>
    <t>TRV5</t>
  </si>
  <si>
    <t>TROJCESTNÝ SMĚŠOVACÍ VENTIL, PROPORCIONÁLNÍ, G1 1/4, KVS=4m3/h, PN16,</t>
  </si>
  <si>
    <t>R+S</t>
  </si>
  <si>
    <t>1.01</t>
  </si>
  <si>
    <t>Rozdělovač, DN100, +TI, dle nákresu</t>
  </si>
  <si>
    <t>1.01.1</t>
  </si>
  <si>
    <t>Sběrač, DN 100, +TI, dle nákresu</t>
  </si>
  <si>
    <t>1.02</t>
  </si>
  <si>
    <t>Skrat DN 50</t>
  </si>
  <si>
    <t>Oběhové čerpadla</t>
  </si>
  <si>
    <t>Č1</t>
  </si>
  <si>
    <t>Mokrobježné objehové čerpadlo, Qmax=0,35m3/h, Hmax=2m, DN20</t>
  </si>
  <si>
    <t>Č2</t>
  </si>
  <si>
    <t>Mokrobježné objehové čerpadlo, Qmax=1,2m3/h, Hmax=1,8m, DN32</t>
  </si>
  <si>
    <t>Č3</t>
  </si>
  <si>
    <t>Mokrobježné objehové čerpadlo, Qmax=0,35m3/h, Hmax=3m, DN40</t>
  </si>
  <si>
    <t>Č4</t>
  </si>
  <si>
    <t>Mokrobježné objehové čerpadlo, Qmax=2,1m3/h, Hmax=3,5m, DN40</t>
  </si>
  <si>
    <t>Č5</t>
  </si>
  <si>
    <t>Mokrobježné objehové čerpadlo, Qmax=0,43m3/h, Hmax=3,1m, DN25</t>
  </si>
  <si>
    <t>Č6</t>
  </si>
  <si>
    <t>Mokrobježné objehové čerpadlo, Qmax=1,05m3/h, Hmax=2,2m, DN32</t>
  </si>
  <si>
    <t>VYT2</t>
  </si>
  <si>
    <t>Otopné plochy</t>
  </si>
  <si>
    <t>Radiátory</t>
  </si>
  <si>
    <t>Pol118</t>
  </si>
  <si>
    <t>Typ VK, VKL, opatřeny termostatickými hlavicemi VK 22, 500/800mm</t>
  </si>
  <si>
    <t>Pol119</t>
  </si>
  <si>
    <t>Typ VK, VKL, opatřeny termostatickými hlavicemi VKL 21, 500/1000mm</t>
  </si>
  <si>
    <t>Pol120</t>
  </si>
  <si>
    <t>Typ VK, VKL, opatřeny termostatickými hlavicemi VK 21, 500/1000</t>
  </si>
  <si>
    <t>Pol121</t>
  </si>
  <si>
    <t>Typ VK, VKL, opatřeny termostatickými hlavicemi VK 21, 500/700mm</t>
  </si>
  <si>
    <t>Pol122</t>
  </si>
  <si>
    <t>Typ VK, VKL, opatřeny termostatickými hlavicemi VKL 21, 500/500mm</t>
  </si>
  <si>
    <t>Pol123</t>
  </si>
  <si>
    <t>Typ VK, VKL, opatřeny termostatickými hlavicemi VK 21, 500/500mm</t>
  </si>
  <si>
    <t>Pol124</t>
  </si>
  <si>
    <t>Typ VK, VKL, opatřeny termostatickými hlavicemi VKL 22, 500/900mm</t>
  </si>
  <si>
    <t>Pol125</t>
  </si>
  <si>
    <t>Typ VK, VKL, opatřeny termostatickými hlavicemi VK 21, 400/700mm</t>
  </si>
  <si>
    <t>Pol126</t>
  </si>
  <si>
    <t>Typ VK, VKL, opatřeny termostatickými hlavicemi VKL 22, 500/800mm</t>
  </si>
  <si>
    <t>Pol127</t>
  </si>
  <si>
    <t>Typ VK, VKL, opatřeny termostatickými hlavicemi VK 22, 500/1000mm</t>
  </si>
  <si>
    <t>Pol128</t>
  </si>
  <si>
    <t>Typ VK, VKL, opatřeny termostatickými hlavicemi VK 11, 500/700mm</t>
  </si>
  <si>
    <t>Podlahové vytápění</t>
  </si>
  <si>
    <t>1.06</t>
  </si>
  <si>
    <t>R+S podomítkový, skříňový, 10-ti okruhový, s regulačními průtokoměry, uzavíracimi ventily, upevňovacími konzlami, s mezikusy s automatickými odvz. Ventily, vypoštěcím ventlem a teploměrem.</t>
  </si>
  <si>
    <t>1.07</t>
  </si>
  <si>
    <t>R+S podomítkový, skříňový, 6-ti okruhový, s regulačními průtokoměry, uzavíracimi ventily, upevňovacími konzlami, s mezikusy s automatickými odvz. Ventily, vypoštěcím ventlem a teploměrem.</t>
  </si>
  <si>
    <t>1.08</t>
  </si>
  <si>
    <t>R+S podomítkový, skříňový, 8-mi okruhový, s regulačními průtokoměry, uzavíracimi ventily, upevňovacími konzlami, s mezikusy s automatickými odvz. Ventily, vypoštěcím ventlem a teploměrem.</t>
  </si>
  <si>
    <t>Pol129</t>
  </si>
  <si>
    <t>Potrubí PeX 16x2</t>
  </si>
  <si>
    <t>Poznámka k položce:_x000D_
systémové řešení: Vícevrstvá PEX trubka s Al-protikyslíkovou bariérou, 16x2, systém systémová deska s rastrovou folií, dilatační pásky.</t>
  </si>
  <si>
    <t>Pol130</t>
  </si>
  <si>
    <t>Svěrné šroubrní 16x2</t>
  </si>
  <si>
    <t>Pol131</t>
  </si>
  <si>
    <t>Systémová izolační deska tl. 50mm s folií - 1.NP</t>
  </si>
  <si>
    <t>Pol132</t>
  </si>
  <si>
    <t>Obvodový dilatačmí pás 10x160mm - 1.NP</t>
  </si>
  <si>
    <t>Pol133</t>
  </si>
  <si>
    <t>potrubní příchytky nášlapné - 1.NP</t>
  </si>
  <si>
    <t>Pol133.1</t>
  </si>
  <si>
    <t>Reflexní folie - 2.NP</t>
  </si>
  <si>
    <t>-1465177475</t>
  </si>
  <si>
    <t>Stropní sálavé panely</t>
  </si>
  <si>
    <t>Pol134</t>
  </si>
  <si>
    <t>450mm/6m, x 20m</t>
  </si>
  <si>
    <t>Poznámka k položce:_x000D_
Stropní sálavé panely, teplovodní, 70/50°C, 6-titrubkové, d=450mm, s perforováním a vloženou akustickou izolací, ochrana proti korozi pozinkováním, včetně lisovacích tvarovek, závěsné sady do trapézového plechu, o délce závěsů 2,5m</t>
  </si>
  <si>
    <t>Pol135</t>
  </si>
  <si>
    <t>450mm/6m, x 24m</t>
  </si>
  <si>
    <t>Pol136</t>
  </si>
  <si>
    <t>Sada armatur pro uzaření, vypouštění a reg. Průtoku, DN 15</t>
  </si>
  <si>
    <t>Pol137</t>
  </si>
  <si>
    <t>Flexibilní připojovací hadice DN15 -500mm</t>
  </si>
  <si>
    <t xml:space="preserve"> VZT uzly</t>
  </si>
  <si>
    <t>VZT1</t>
  </si>
  <si>
    <t>Pol138</t>
  </si>
  <si>
    <t>KK40</t>
  </si>
  <si>
    <t>Pol139</t>
  </si>
  <si>
    <t>Teploměr</t>
  </si>
  <si>
    <t>Pol140</t>
  </si>
  <si>
    <t>F40</t>
  </si>
  <si>
    <t>Pol141</t>
  </si>
  <si>
    <t>ZK40</t>
  </si>
  <si>
    <t>č3.1</t>
  </si>
  <si>
    <t>OBĚHOVÉ ČERPADLO S AUTOMATICKOU REGULACÍ VÝKONU, Q=1m3/h, H=1,0m, P=15W, 230V/50Hz, LED DISPLEJ, INDIKACE PŘÍKONU, PRŮTOKU, DOPRAVNÍ VÝŠKY, VČETNĚ PROTIPŘÍRUB A TĚSNĚNÍ</t>
  </si>
  <si>
    <t>TSV.3.1</t>
  </si>
  <si>
    <t>TROJCESTNÝ SMĚŠOVACÍ VENTIL SE SERVOPOHONEM, DN32, Q=1,8 m3/h, kvs=2,5, EL.POHON 230V, PN16 (POHON+MONTÁŽNÍ SADA, DN15-150MM,230V, doba běhu 120s)</t>
  </si>
  <si>
    <t>Pol142</t>
  </si>
  <si>
    <t>Oplechování trubek</t>
  </si>
  <si>
    <t>Pol143</t>
  </si>
  <si>
    <t>Ocelová trubka pozinkovanám spojvaná lisovánímDN40</t>
  </si>
  <si>
    <t>VZT2</t>
  </si>
  <si>
    <t>Pol144</t>
  </si>
  <si>
    <t>KK20</t>
  </si>
  <si>
    <t>Pol145</t>
  </si>
  <si>
    <t>F20</t>
  </si>
  <si>
    <t>Pol146</t>
  </si>
  <si>
    <t>ZK20</t>
  </si>
  <si>
    <t>č3.2</t>
  </si>
  <si>
    <t>OBĚHOVÉ ČERPADLO S AUTOMATICKOU REGULACÍ VÝKONU, Q=0,5m3/h, H=1,0m, P=15W, 230V/50Hz, LED DISPLEJ, INDIKACE PŘÍKONU, PRŮTOKU, DOPRAVNÍ VÝŠKY, VČETNĚ PROTIPŘÍRUB A TĚSNĚNÍ</t>
  </si>
  <si>
    <t>TSV.3.2</t>
  </si>
  <si>
    <t>TROJCESTNÝ SMĚŠOVACÍ VENTIL SE SERVOPOHONEM, DN15, Q=0,21 m3/h, kvs=2,5, EL.POHON 230V, PN16 (POHON+MONTÁŽNÍ SADA, DN15-150MM,230V, doba běhu 120s)</t>
  </si>
  <si>
    <t>Pol147</t>
  </si>
  <si>
    <t>Ocelová trubka pozinkovanám spojvaná lisováním DN20</t>
  </si>
  <si>
    <t>VZT3</t>
  </si>
  <si>
    <t>Pol148</t>
  </si>
  <si>
    <t>KK15</t>
  </si>
  <si>
    <t>Pol149</t>
  </si>
  <si>
    <t>Pol150</t>
  </si>
  <si>
    <t>F15</t>
  </si>
  <si>
    <t>Pol151</t>
  </si>
  <si>
    <t>ZK15</t>
  </si>
  <si>
    <t>č3.3</t>
  </si>
  <si>
    <t>OBĚHOVÉ ČERPADLO S AUTOMATICKOU REGULACÍ VÝKONU, Q=0,1m3/h, H=1,0m, P=15W, 230V/50Hz, LED DISPLEJ, INDIKACE PŘÍKONU, PRŮTOKU, DOPRAVNÍ VÝŠKY, VČETNĚ PROTIPŘÍRUB A TĚSNĚNÍ</t>
  </si>
  <si>
    <t>TSV.3.3</t>
  </si>
  <si>
    <t>TROJCESTNÝ SMĚŠOVACÍ VENTIL SE SERVOPOHONEM, DN15, Q=0,1 m3/h, kvs=1, EL.POHON 230V, PN16 (POHON+MONTÁŽNÍ SADA, DN15-150MM,230V, doba běhu 120s)</t>
  </si>
  <si>
    <t>Pol152</t>
  </si>
  <si>
    <t>Ocelová trubka pozinkovanám spojvaná lisováním DN15</t>
  </si>
  <si>
    <t>Ostatní práce a materiály</t>
  </si>
  <si>
    <t>Pol153</t>
  </si>
  <si>
    <t>spojovací materiál</t>
  </si>
  <si>
    <t>Pol154</t>
  </si>
  <si>
    <t>Montážní práce a zvedací technika</t>
  </si>
  <si>
    <t>Stavba</t>
  </si>
  <si>
    <t>Pol155</t>
  </si>
  <si>
    <t>Příprava místa, prostupů a otvorů</t>
  </si>
  <si>
    <t>Elektro</t>
  </si>
  <si>
    <t>Pol156</t>
  </si>
  <si>
    <t>příprava pro napojení zdroje, prodrátování.</t>
  </si>
  <si>
    <t>Pol157</t>
  </si>
  <si>
    <t>Napojení ovládání servopohonu a čerpadel, zajistit zdol el. energie v tech. Místnostech</t>
  </si>
  <si>
    <t>Pol158</t>
  </si>
  <si>
    <t>Topná a tlaková zkouška dle ČSN 060310</t>
  </si>
  <si>
    <t>Pol159</t>
  </si>
  <si>
    <t>Propláchnutí systému a napuštění celého systému</t>
  </si>
  <si>
    <t>Pol160</t>
  </si>
  <si>
    <t>Napuštění systému vodou o předepsaných parametrech a odvzdušnění systému</t>
  </si>
  <si>
    <t>Pol161</t>
  </si>
  <si>
    <t>Nastavení provozních parametrů zdroje tepla(ekvitermní křivky, pracovní bod oběhových čerpadel apod.) během zkušebního provozu, včetně dopravy osob</t>
  </si>
  <si>
    <t>Pol162</t>
  </si>
  <si>
    <t>Zaškolení obsluhy, uvedení do provozu</t>
  </si>
  <si>
    <t>Pol163</t>
  </si>
  <si>
    <t>Přesuny hmot</t>
  </si>
  <si>
    <t>Pol164</t>
  </si>
  <si>
    <t>Označovací štítky na potrubí</t>
  </si>
  <si>
    <t>VYT3</t>
  </si>
  <si>
    <t>Demontáže</t>
  </si>
  <si>
    <t>Pol165</t>
  </si>
  <si>
    <t>Demontáže - otopná tělesa, potrubní rozvody</t>
  </si>
  <si>
    <t>D.1.4.6 - Zdravotechnika</t>
  </si>
  <si>
    <t>Ing. Liliana Skulinová</t>
  </si>
  <si>
    <t xml:space="preserve">Veškeré položky ve výkazu jsou uvedeny včetně montážních prací a ostatních výkonů spojených s instalací systému. **** Rozpočet není zpracován v žadné cenové soustavě, v rozpočtu jsou použity R položky. </t>
  </si>
  <si>
    <t>VK - Vnitřní kanalizace</t>
  </si>
  <si>
    <t xml:space="preserve">    D1 - Potrubí vnitřní kanalizace</t>
  </si>
  <si>
    <t xml:space="preserve">    D2 - Příslušenství vnitřní kanalizace</t>
  </si>
  <si>
    <t xml:space="preserve">    D3 - Zápachové uzávěrky k zařizovacím předmětům a instalační prvky</t>
  </si>
  <si>
    <t xml:space="preserve">    D4 - Vnitřní dešťová kanalizace</t>
  </si>
  <si>
    <t xml:space="preserve">    D5 - Vnitřní podtlaková kanalizace</t>
  </si>
  <si>
    <t xml:space="preserve">    D6 - Vnitřní kanalizace ostatní</t>
  </si>
  <si>
    <t xml:space="preserve">    D7 - Zemní práce</t>
  </si>
  <si>
    <t>VV - Vnitřní vodovod</t>
  </si>
  <si>
    <t xml:space="preserve">    D8 - Potrubí vnitřního vodovodu</t>
  </si>
  <si>
    <t xml:space="preserve">    D9 - Izolace potrubí vnitřního vodovodu</t>
  </si>
  <si>
    <t xml:space="preserve">    D10 - Příslušenství vnitřního vodovodu</t>
  </si>
  <si>
    <t xml:space="preserve">    D11 - Vnitřní vodovod ostatní</t>
  </si>
  <si>
    <t xml:space="preserve">    D12 - Požární vodovod</t>
  </si>
  <si>
    <t>VK</t>
  </si>
  <si>
    <t>Vnitřní kanalizace</t>
  </si>
  <si>
    <t>Potrubí vnitřní kanalizace</t>
  </si>
  <si>
    <t>Potrubí PP - HT DN 50 vč. tvarovek</t>
  </si>
  <si>
    <t>Potrubí PP - HT DN 75 vč. tvarovek</t>
  </si>
  <si>
    <t>Potrubí PP - HT DN 110 vč. tvarovek</t>
  </si>
  <si>
    <t>Potrubí PVC - KG DN 110, SN 4 vč. tvarovek</t>
  </si>
  <si>
    <t>Potrubí PVC - KG DN 160, SN 4 vč. tvarovek</t>
  </si>
  <si>
    <t>Potrubí PVC - KG DN 200, SN 8 vč. tvarovek</t>
  </si>
  <si>
    <t>Příslušenství vnitřní kanalizace</t>
  </si>
  <si>
    <t>Přivzdušňovací ventil za sifon DN 32 + kryt na ventil</t>
  </si>
  <si>
    <t>Přivzdušňovací ventil DN 75</t>
  </si>
  <si>
    <t>Přivzdušňovací ventil DN 110</t>
  </si>
  <si>
    <t>Ventilační hlavice s UV filtrem DN 110</t>
  </si>
  <si>
    <t>Čistící tvarovka kruhová DN 110</t>
  </si>
  <si>
    <t>Koncovka pro připojení hadice</t>
  </si>
  <si>
    <t>Sifónová smyčka pro hadici na kondenzát</t>
  </si>
  <si>
    <t>Hadice pro odvod kondenzátu, ø 20 mm</t>
  </si>
  <si>
    <t>Zápachové uzávěrky k zařizovacím předmětům a instalační prvky</t>
  </si>
  <si>
    <t>Umyvadlový sifon, DN 32, chrom</t>
  </si>
  <si>
    <t>Instalační prvek pro WC</t>
  </si>
  <si>
    <t>Instalační prvek pro výlevku</t>
  </si>
  <si>
    <t>Sprchový žlab plastový vč. roštu, s vodorovným odtokem DN 40, délka 850 mm</t>
  </si>
  <si>
    <t>Vpusť podlahová se SMART uzávěrem spodní odpad 50/75, nerezová mřížka</t>
  </si>
  <si>
    <t>Vpusť podlahová se svislým odtokem + PRIMUS, DN 110, nerezová mřížka</t>
  </si>
  <si>
    <t>Vnitřní dešťová kanalizace</t>
  </si>
  <si>
    <t>Potrubí PVC - KG DN 110 , SN 4 vč. tvarovek</t>
  </si>
  <si>
    <t>Potrubí PVC - KG DN 160 , SN 8 vč. tvarovek</t>
  </si>
  <si>
    <t>Izolace zkuková pro odpadní trubky, pro vnitřní průměr 75 mm, tl. 5 mm, svitek 15 m</t>
  </si>
  <si>
    <t>Izolace zkuková pro odpadní trubky, pro vnitřní průměr 110 mm, tl. 5 mm, svitek 15 m</t>
  </si>
  <si>
    <t>Svislá vyhřívaná střešní vpust s integrovanou PVC manžetou, DN 110</t>
  </si>
  <si>
    <t>Svislá střešní vpust s integrovanou PVC manžetou, DN 75</t>
  </si>
  <si>
    <t>Vnitřní podtlaková kanalizace</t>
  </si>
  <si>
    <t>Systém podtlkaové kanalizace, potrubí HDPE, vahřívané střešní vtoky</t>
  </si>
  <si>
    <t>Vnitřní kanalizace ostatní</t>
  </si>
  <si>
    <t>Zkouška těsnosti kanalizace vodou DN 50-200</t>
  </si>
  <si>
    <t>Přesun hmot pro vnitřní kanalizaci, výšky do 6 m</t>
  </si>
  <si>
    <t>Hloubení rýh v hornině 1-4</t>
  </si>
  <si>
    <t>Obsyp jam, rýh, šachet se zhutněním</t>
  </si>
  <si>
    <t>Přemístění výkopku</t>
  </si>
  <si>
    <t>Vnitřní vodovod</t>
  </si>
  <si>
    <t>Potrubí vnitřního vodovodu</t>
  </si>
  <si>
    <t>Vodovodní potrubí PP - RCT 20x2,3 mm, PN16 vč. montáže a tvarovek</t>
  </si>
  <si>
    <t>Vodovodní potrubí PP - RCT 25x2,8 mm, PN16 vč. montáže a tvarovek</t>
  </si>
  <si>
    <t>Vodovodní potrubí PP - RCT 32x3,6 mm, PN16 vč. montáže a tvarovek</t>
  </si>
  <si>
    <t>Vodovodní potrubí PP - RCT 40x4,5 mm, PN16 vč. montáže a tvarovek</t>
  </si>
  <si>
    <t>Vodovodní potrubí PP - RCT 50x5,6 mm, PN16 vč. montáže a tvarovek</t>
  </si>
  <si>
    <t>Vodovodní potrubí PP - RCT 63x7,1 mm, PN16 vč. montáže a tvarovek</t>
  </si>
  <si>
    <t>Vodovodní potrubí PP - RCT 90x8,2 mm, PN16 vč. montáže a tvarovek</t>
  </si>
  <si>
    <t>Izolace potrubí vnitřního vodovodu</t>
  </si>
  <si>
    <t>Izolace - návlečná λiz ≤ 0,04 W/m*K, tl. 13 mm, vnitřní průměr 22 mm</t>
  </si>
  <si>
    <t>Izolace - návlečná λiz ≤ 0,04 W/m*K, tl. 13 mm, vnitřní průměr 25 mm</t>
  </si>
  <si>
    <t>Izolace - návlečná λiz ≤ 0,04 W/m*K, tl. 13 mm, vnitřní průměr 32 mm</t>
  </si>
  <si>
    <t>Izolace - návlečná λiz ≤ 0,04 W/m*K, tl. 13 mm, vnitřní průměr 40 mm</t>
  </si>
  <si>
    <t>Izolace - návlečná λiz ≤ 0,04 W/m*K, tl. 13 mm, vnitřní průměr 50 mm</t>
  </si>
  <si>
    <t>Izolace - návlečná λiz ≤ 0,04 W/m*K, tl. 13 mm, vnitřní průměr 63 mm</t>
  </si>
  <si>
    <t>Izolace - návlečná λiz ≤ 0,04 W/m*K, tl. 25 mm, vnitřní průměr 22 mm</t>
  </si>
  <si>
    <t>Izolace - návlečná λiz ≤ 0,04 W/m*K, tl. 30 mm, vnitřní průměr 28 mm</t>
  </si>
  <si>
    <t>Izolace - návlečná λiz ≤ 0,04 W/m*K, tl. 40 mm, vnitřní průměr 35 mm</t>
  </si>
  <si>
    <t>Izolace - návlečná λiz ≤ 0,04 W/m*K, tl. 40 mm, vnitřní průměr 42 mm</t>
  </si>
  <si>
    <t>Izolace - návlečná λiz ≤ 0,04 W/m*K, tl. 40 mm, vnitřní průměr 49 mm</t>
  </si>
  <si>
    <t>Příslušenství vnitřního vodovodu</t>
  </si>
  <si>
    <t>Flexi hadice nerezová 3/8" M10 400 mm</t>
  </si>
  <si>
    <t>Rohový ventil 1/2" x 3/8" bez matky</t>
  </si>
  <si>
    <t>Kulový kohout s pákou a vypouštěním 1/2" (DN 15)</t>
  </si>
  <si>
    <t>Kulový kohout s pákou a vypouštěním 3/4" (DN 20)</t>
  </si>
  <si>
    <t>Kulový kohout s pákou a vypouštěním 1" (DN 25)</t>
  </si>
  <si>
    <t>Kulový kohout s pákou a vypouštěním 1 1/4" (DN 32)</t>
  </si>
  <si>
    <t>Kulový kohout s pákou a vypouštěním 2" (DN 50)</t>
  </si>
  <si>
    <t>MTCV 15 multifunkční termostatický cirkulační ventil, 40-60°C, 1/2"</t>
  </si>
  <si>
    <t>Vnitřní vodovod ostatní</t>
  </si>
  <si>
    <t>Tlaková zkouška vodovodního potrubí do DN 75</t>
  </si>
  <si>
    <t>Proplach a dezinfekce vodovod.potrubí do DN 75</t>
  </si>
  <si>
    <t>Požární vodovod</t>
  </si>
  <si>
    <t>Potrubí nerezové, lisovaní, 28x1,2</t>
  </si>
  <si>
    <t>Požární hydrant D25/30, výplň dvířek plná, v bílém barvě, v nástěnném provedení, 710x710x175 mm</t>
  </si>
  <si>
    <t>Požární hydrant D25/30, výplň dvířek plná, v bílém barvě, v provedení pro instalaci do zdi, 710x710x175 mm</t>
  </si>
  <si>
    <t>Potrubní oddělovač, typ BA, DN 25</t>
  </si>
  <si>
    <t>Kulový kohout s pákou 1" (DN 25)</t>
  </si>
  <si>
    <t>Tlaková zkouška vodovodního potrubí do DN 25</t>
  </si>
  <si>
    <t>D.1.4.9 - Prostorová akustika</t>
  </si>
  <si>
    <t xml:space="preserve">Cenová nabídka prostorové akustiky obsahuje komplexní dodávku a montáž včetně dopravy, přesunu hmot a VRN.  **** Cenová nabídka dále obsahuje soubor souvisejících akustických měření.  **** V ceně není uvažováno s dlouhodobým zádržným ani s poplatkem za zařízení staveniště. </t>
  </si>
  <si>
    <t xml:space="preserve">D1 - Akustické úpravy stěn </t>
  </si>
  <si>
    <t>D2 - Akustické úpravy stropů</t>
  </si>
  <si>
    <t xml:space="preserve">D3 - Akustická měření a projekční činnost </t>
  </si>
  <si>
    <t xml:space="preserve">Akustické úpravy stěn </t>
  </si>
  <si>
    <t>PSP</t>
  </si>
  <si>
    <t>D+M perforovaný stěnový panel</t>
  </si>
  <si>
    <t>Poznámka k položce:_x000D_
kruhová perforace - 8mm, rozteč 16mm, březová překližka,_x000D_
jedná se o širokopásmově absorpční akustický obklad s maximem činitele zvukové pohltivosti na středních kmitočtech; prvek je tvořen deskovým materiálem na bázi dřeva o tl. cca 18 mm (předpoklad březová překližka); deska je kotvena k vyrovnávacímu nosnému  rastru; deska je navrtána kruhovými otvory o průměru 8 mm s roztečí otvorů 16 mm; rubová strana čelní desky je celoplošně čalouněna průzvučnou textilií černé barvy; dále je na rubovou stranu desek přisazena absorpční vložka o tl. 40 mm a objemové hmotnosti 20-30 kg/m3 balená v polyethylenové folii s retardanty hoření o tloušťce ≤ 20 µm; třída reakce na oheň absorpční vložky vč. folie je A2-s1,d0; požadovaný činitel zvukové pohltivosti prvku o skladebné tl. 80 mm v oktávových pásmech je: 125 Hz – α ÷ 0,35; 250 Hz - α ÷ 0,75; 500 Hz - α ÷ 0,80; 1 kHz - α ÷ 0,70; 2 kHz - α ÷ 0,55; 4 kHz - α ÷ 0,50; celková skladebná tloušťka obkladu je cca 100 mm; obklad splňuje požadavky kategorie III mechanické odolnosti dle technického předpisu EU EOTA TR 001; skryté kotevní prvky; součástí položky jsou rovněž ukončovací a napojovací prvky, dále veškeré ostění, obložky a sokly; povrchová úprava desek: broušení a polyuretanový transparentní lak dle výběru architekta; požadavky PBŘ: B-S1,d0, index šíření plamene is&lt;100 mm/min;</t>
  </si>
  <si>
    <t>VP</t>
  </si>
  <si>
    <t>D+M vykrývací panel</t>
  </si>
  <si>
    <t>Poznámka k položce:_x000D_
vykrývací panel, březová překližka,_x000D_
jedná se o vykrývací akustický prvek z plného deskového materiálu s maximem zvukové pohltivosti na nízkých kmitočtech; lícová plocha prvku je tvořena plnou deskou z materiálu na bázi dřeva o tl. cca 18 mm; deska je kotvena k vyrovnávacímu nosnému rastru; vnitřní dutina je vyplněna přídavnou absorpční vložkou o objemové hmotnosti 20-30 kg/m3, o tloušťce a umístění dle požadovaných akustických parametrů; absorpční vložka je balena v mikrotenové folii o tl. ≤20 µm;  třída reakce na oheň absorpční vložky vč. folie je A2-s1,d0; požadovaný činitel zvukové pohltivosti prvku o skladebné tl. 80 mm v oktávových pásmech je: 125 Hz – α ÷ 0,15; 250 Hz - α ÷ 0,08; 500 Hz - α ÷ 0,06; 1 kHz - α ÷ 0,05; 2 kHz - α ÷ 0,05; 4 kHz - α ÷ 0,05; celková skladebná tloušťka je cca 100 mm; obklad splňuje požadavky kategorie III mechanické odolnosti dle technického předpisu EU EOTA TR 001; skryté kotevní prvky; součástí položky jsou rovněž ukončovací a napojovací prvky, dále veškeré ostění, obložky a sokly; povrchová úprava desek: broušení a polyuretanový transparentní lak dle výběru architekta; požadavky požadavky PBŘ: B-S1,d0, index šíření plamene is&lt;100 mm/min;</t>
  </si>
  <si>
    <t>Akustické úpravy stropů</t>
  </si>
  <si>
    <t>MAP-S</t>
  </si>
  <si>
    <t>D+M minerální akustický podhled - širokopásmový - skladba C3</t>
  </si>
  <si>
    <t>Poznámka k položce:_x000D_
jedná se šírokopásmově pohltivý akustický stropní podhled s viditelným roštem a jádrem ze skelné vlny lisované v plástvích; formát jednotlivých panelů je 1200×600×40 mm; povrch je tvořen silnou sklovláknitou tkaninou bílé barvy s vysokou odolností proti mechanickým nárazům; montáž na samostatně vyvěšenou a zavětrovanou nosnou konstrukci, ke které jsou jednotlivé panely upevňovány  pomocí robustních omega profilů bílé barvy;  lemování jednotlivých segmentů ocelovým U profilem; přerušení nosné konstrukce v místě svislých ztužidel a atypická fixace přerušené nosné konstrukce k vazníkům; celková tloušťka systému  je cca 100 mm; svěšení systému viz výkresová dokumentace; požadovaný činitel zvukové pohltivosti v oktávových pásmech pro danou aplikaci je: 125 Hz α ÷ 0,35; 250 Hz α ÷ 0,80; 500 Hz α ÷ 0,85; 1 kHz α ÷ 0,90; 2 kHz α ÷ 0,90; 4 kHz α ÷ 0,90; povrchová úprava bílé barvy; požadavek PBŘ: třída reakce na oheň A2-s1,d0;</t>
  </si>
  <si>
    <t xml:space="preserve">Akustická měření a projekční činnost </t>
  </si>
  <si>
    <t>dílenská dokumentace</t>
  </si>
  <si>
    <t>Poznámka k položce:_x000D_
dílenská dokumentace profese prostorová akustika; Jedná se zejména o dílenské detaily provedení atypických akustických prvků; tato bude předložena k odsouhlasení generálnímu projektantovi, projektantovi akustiky a zástupci investora</t>
  </si>
  <si>
    <t>MDD-E</t>
  </si>
  <si>
    <t>měření doby dozvuku - etapové</t>
  </si>
  <si>
    <t>Poznámka k položce:_x000D_
jedná se o etapové měření doby dozvuku dle normy ČSN EN ISO 3382-1 akusticky náročného prostoru tělocvičny s definovanými požadavky na cílovou dobu dozvuku; součástí měření je také vyhodnocení a protokolární zpracování výsledků s příslušnými závěry v komplexní vazbě na akustiku prostoru jako celku</t>
  </si>
  <si>
    <t>MDD-Z</t>
  </si>
  <si>
    <t>měření doby dozvuku - závěrečné</t>
  </si>
  <si>
    <t>Poznámka k položce:_x000D_
jedná se o závěrečné měření doby dozvuku dle normy ČSN EN ISO 3382-1 akusticky náročného prostoru s definovanými požadavky na cílovou dobu dozvuku v tělocvičně; součástí měření je také vyhodnocení a protokolární zpracování výsledků</t>
  </si>
  <si>
    <t>LES</t>
  </si>
  <si>
    <t>lešení pro montáž</t>
  </si>
  <si>
    <t>SO 03 - Spojovací krček</t>
  </si>
  <si>
    <t>D.1.1, D.1.2 - Spojovací krček - ASŘ, SKŘ</t>
  </si>
  <si>
    <t>132251251</t>
  </si>
  <si>
    <t>Hloubení nezapažených rýh šířky přes 800 do 2 000 mm strojně s urovnáním dna do předepsaného profilu a spádu v hornině třídy těžitelnosti I skupiny 3 do 20 m3</t>
  </si>
  <si>
    <t>-628509023</t>
  </si>
  <si>
    <t>https://podminky.urs.cz/item/CS_URS_2024_02/132251251</t>
  </si>
  <si>
    <t>11,430*0,700*0,550*2</t>
  </si>
  <si>
    <t>"svahování"    (11,430*0,450*0,450/2)*4</t>
  </si>
  <si>
    <t>-1595397629</t>
  </si>
  <si>
    <t>"tam"  13,430</t>
  </si>
  <si>
    <t>"zpět"  36,800+2,300</t>
  </si>
  <si>
    <t>-660476168</t>
  </si>
  <si>
    <t>52,530</t>
  </si>
  <si>
    <t>-789279446</t>
  </si>
  <si>
    <t>1,600*11,500*2</t>
  </si>
  <si>
    <t>-308466880</t>
  </si>
  <si>
    <t>0,100*11,500*2</t>
  </si>
  <si>
    <t>-1178854122</t>
  </si>
  <si>
    <t>-2096710510</t>
  </si>
  <si>
    <t>"pod základy"  3,000*11,600</t>
  </si>
  <si>
    <t>2018111450</t>
  </si>
  <si>
    <t>podkladní beton pod pásy tl. 100 mm, SÚ= -1,450m</t>
  </si>
  <si>
    <t>11,430*0,700*2*0,100</t>
  </si>
  <si>
    <t>1,460*11,530*0,100</t>
  </si>
  <si>
    <t>3,283*1,05</t>
  </si>
  <si>
    <t>-1820218177</t>
  </si>
  <si>
    <t>"DN 200 PVC" 1</t>
  </si>
  <si>
    <t>1047134851</t>
  </si>
  <si>
    <t>"DN 200 PVC" 1*0,500</t>
  </si>
  <si>
    <t>-1990665722</t>
  </si>
  <si>
    <t>"DN 200 PVC"  2</t>
  </si>
  <si>
    <t>-906470447</t>
  </si>
  <si>
    <t>"DN 200 PVC"  2*1,000</t>
  </si>
  <si>
    <t>2*1,1 'Přepočtené koeficientem množství</t>
  </si>
  <si>
    <t>1848319299</t>
  </si>
  <si>
    <t>1,000*11,530</t>
  </si>
  <si>
    <t>1158431676</t>
  </si>
  <si>
    <t>dle TZ a PD, v.č. D.1.1 ASŘ</t>
  </si>
  <si>
    <t>skladba PD2</t>
  </si>
  <si>
    <t>11,530*2,460*0,200</t>
  </si>
  <si>
    <t>pozn.  vyztužení zákl. desky započítáno v objektu SO 02 - Tělocvična, ASŘ v.č. 155 Výztuž základů</t>
  </si>
  <si>
    <t>-107831073</t>
  </si>
  <si>
    <t>ŽB deska</t>
  </si>
  <si>
    <t>11,530*2*0,200</t>
  </si>
  <si>
    <t>1487784517</t>
  </si>
  <si>
    <t>-1249264174</t>
  </si>
  <si>
    <t>11,530*0,500*0,850*2</t>
  </si>
  <si>
    <t>pozn.  vyztužení zákl. pasů započítáno v objektu SO 02 - Tělocvična, ASŘ v.č. 155 Výztuž základů</t>
  </si>
  <si>
    <t>-1446090015</t>
  </si>
  <si>
    <t>11,530*2*0,850*2</t>
  </si>
  <si>
    <t>1574133921</t>
  </si>
  <si>
    <t>57832908</t>
  </si>
  <si>
    <t>"atika"  11,550*0,500</t>
  </si>
  <si>
    <t>635604506</t>
  </si>
  <si>
    <t>dle TZ a PD, v.č. D.1.1 ASŘ 103</t>
  </si>
  <si>
    <t>11,550*3,250*2</t>
  </si>
  <si>
    <t>-1,250*2,250*5</t>
  </si>
  <si>
    <t>-147442603</t>
  </si>
  <si>
    <t>11,550*2</t>
  </si>
  <si>
    <t>411354247</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</si>
  <si>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0,88 mm</t>
  </si>
  <si>
    <t>383596453</t>
  </si>
  <si>
    <t>https://podminky.urs.cz/item/CS_URS_2024_02/411354247</t>
  </si>
  <si>
    <t>"střecha S3"  27,000</t>
  </si>
  <si>
    <t>411354311</t>
  </si>
  <si>
    <t>Podpěrná konstrukce stropů - desek, kleneb a skořepin výška podepření do 4 m tloušťka stropu přes 5 do 15 cm zřízení</t>
  </si>
  <si>
    <t>1873590867</t>
  </si>
  <si>
    <t>https://podminky.urs.cz/item/CS_URS_2024_02/411354311</t>
  </si>
  <si>
    <t>"střecha S3 - pro montáž trapézového plechu"  27,000</t>
  </si>
  <si>
    <t>411354312</t>
  </si>
  <si>
    <t>Podpěrná konstrukce stropů - desek, kleneb a skořepin výška podepření do 4 m tloušťka stropu přes 5 do 15 cm odstranění</t>
  </si>
  <si>
    <t>1524449742</t>
  </si>
  <si>
    <t>https://podminky.urs.cz/item/CS_URS_2024_02/411354312</t>
  </si>
  <si>
    <t>413352115</t>
  </si>
  <si>
    <t>Podpěrná konstrukce nosníků a průvlaků výšky podepření do 4 m výšky nosníku (po spodní hranu stropní desky) přes 100 cm zřízení</t>
  </si>
  <si>
    <t>839657610</t>
  </si>
  <si>
    <t>https://podminky.urs.cz/item/CS_URS_2024_02/413352115</t>
  </si>
  <si>
    <t>překlady PR/28, PR/29</t>
  </si>
  <si>
    <t>(1,250*5+1,700*2)*0,380</t>
  </si>
  <si>
    <t>413352116</t>
  </si>
  <si>
    <t>Podpěrná konstrukce nosníků a průvlaků výšky podepření do 4 m výšky nosníku (po spodní hranu stropní desky) přes 100 cm odstranění</t>
  </si>
  <si>
    <t>-346490332</t>
  </si>
  <si>
    <t>https://podminky.urs.cz/item/CS_URS_2024_02/413352116</t>
  </si>
  <si>
    <t>2000253467</t>
  </si>
  <si>
    <t>vč. překladů PR/28, PR/29</t>
  </si>
  <si>
    <t>(11,910+1,700)*2*0,380*0,250</t>
  </si>
  <si>
    <t>-1907044496</t>
  </si>
  <si>
    <t>(11,910+1,700)*2*2*0,250</t>
  </si>
  <si>
    <t>62193193</t>
  </si>
  <si>
    <t>658003246</t>
  </si>
  <si>
    <t>"200 kg/m3"  2,586*0,020</t>
  </si>
  <si>
    <t>-288881271</t>
  </si>
  <si>
    <t>"pod VCM omítku"  71,047</t>
  </si>
  <si>
    <t>1287050381</t>
  </si>
  <si>
    <t>"sjednocení povrchů beton/ocel/zdivo, kolem otvorů oken, dveří"  30,000</t>
  </si>
  <si>
    <t>1116167826</t>
  </si>
  <si>
    <t>(11,550+1,700)*2*3,000</t>
  </si>
  <si>
    <t>-1,700*2,750*2</t>
  </si>
  <si>
    <t>"ostění"  (1,700+2,750*2)*0,380*2</t>
  </si>
  <si>
    <t>(1,250+2,250*2)*0,330*5</t>
  </si>
  <si>
    <t>-55150254</t>
  </si>
  <si>
    <t>-366456209</t>
  </si>
  <si>
    <t>"otvory - okna, dveře fasáda"  14,063</t>
  </si>
  <si>
    <t>"otvory - okna, dveře vnitřní"  1,700*2,750*2</t>
  </si>
  <si>
    <t>-263826161</t>
  </si>
  <si>
    <t>skladba F3</t>
  </si>
  <si>
    <t>"pod VCM omítku tl. 15 mm"  62,280</t>
  </si>
  <si>
    <t>790114629</t>
  </si>
  <si>
    <t>skladba ZS1, ZS2</t>
  </si>
  <si>
    <t>"sokl nad  a pod terénem"   11,530*1,500*2</t>
  </si>
  <si>
    <t>813471245</t>
  </si>
  <si>
    <t>"ostění dveří" 1,700*3</t>
  </si>
  <si>
    <t>"ostění oken"   (1,250+2,250*2)*5</t>
  </si>
  <si>
    <t>-370215568</t>
  </si>
  <si>
    <t>33,85*1,05 'Přepočtené koeficientem množství</t>
  </si>
  <si>
    <t>-704366752</t>
  </si>
  <si>
    <t>"ostění dveří" 1,700+2,750*2</t>
  </si>
  <si>
    <t>1695112953</t>
  </si>
  <si>
    <t>35,95*1,05 'Přepočtené koeficientem množství</t>
  </si>
  <si>
    <t>-1843279528</t>
  </si>
  <si>
    <t>skladba ZS1</t>
  </si>
  <si>
    <t>"sokl nad terénem"   11,530*0,450*2</t>
  </si>
  <si>
    <t>904442659</t>
  </si>
  <si>
    <t xml:space="preserve">"ETICS- EPS tl. 120 mm"  62,280  </t>
  </si>
  <si>
    <t>"ostění otvorů - viz APU lišty"    28,750*0,120</t>
  </si>
  <si>
    <t>-1951501343</t>
  </si>
  <si>
    <t>11,310*3,500+11,310*3,250</t>
  </si>
  <si>
    <t>1634775677</t>
  </si>
  <si>
    <t>62,28*1,05 'Přepočtené koeficientem množství</t>
  </si>
  <si>
    <t>-1484805169</t>
  </si>
  <si>
    <t>1453084923</t>
  </si>
  <si>
    <t>11,310*2</t>
  </si>
  <si>
    <t>-1727081251</t>
  </si>
  <si>
    <t>22,62*1,05 'Přepočtené koeficientem množství</t>
  </si>
  <si>
    <t>-1445920562</t>
  </si>
  <si>
    <t>2048271860</t>
  </si>
  <si>
    <t>"pod střechou"   11,310*2</t>
  </si>
  <si>
    <t>51,37*1,05 'Přepočtené koeficientem množství</t>
  </si>
  <si>
    <t>-2023825699</t>
  </si>
  <si>
    <t>28,75*1,05 'Přepočtené koeficientem množství</t>
  </si>
  <si>
    <t>-1784382665</t>
  </si>
  <si>
    <t>1,250*5</t>
  </si>
  <si>
    <t>6,25*1,05 'Přepočtené koeficientem množství</t>
  </si>
  <si>
    <t>1542456326</t>
  </si>
  <si>
    <t>59051500</t>
  </si>
  <si>
    <t>profil dilatační stěnový/rohový PVC s výztužnou tkaninou</t>
  </si>
  <si>
    <t>-39001064</t>
  </si>
  <si>
    <t>4,000*2</t>
  </si>
  <si>
    <t>8*1,05 'Přepočtené koeficientem množství</t>
  </si>
  <si>
    <t>-1015735692</t>
  </si>
  <si>
    <t>"pod ETICS"  62,280</t>
  </si>
  <si>
    <t>-938498131</t>
  </si>
  <si>
    <t>85015486</t>
  </si>
  <si>
    <t>"viz penetrace pod omítku"  65,730</t>
  </si>
  <si>
    <t>-954834172</t>
  </si>
  <si>
    <t>1,250*2,250*5</t>
  </si>
  <si>
    <t>-1033177222</t>
  </si>
  <si>
    <t>19,500*0,060</t>
  </si>
  <si>
    <t>-1869668045</t>
  </si>
  <si>
    <t>849773372</t>
  </si>
  <si>
    <t>19,500*3,003*1,2/1000</t>
  </si>
  <si>
    <t>-261835806</t>
  </si>
  <si>
    <t>"pod parapety oken"  1,250*0,320*5</t>
  </si>
  <si>
    <t>-1582366497</t>
  </si>
  <si>
    <t>skladba PD2, potěr CT-C25-F5</t>
  </si>
  <si>
    <t>19,500</t>
  </si>
  <si>
    <t>1580351283</t>
  </si>
  <si>
    <t>"tl. 75 mm"  19,500*5</t>
  </si>
  <si>
    <t>1412869515</t>
  </si>
  <si>
    <t>"skladba PD2, m.č. 131"   19,500</t>
  </si>
  <si>
    <t>1509406150</t>
  </si>
  <si>
    <t>-1342966020</t>
  </si>
  <si>
    <t>"skladba PD2, m.č. 131"   11,900*2+1,700</t>
  </si>
  <si>
    <t>941311111</t>
  </si>
  <si>
    <t>Lešení řadové modulové lehké pracovní s podlahami s provozním zatížením tř. 3 do 200 kg/m2 šířky tř. SW06 od 0,6 do 0,9 m výšky do 10 m montáž</t>
  </si>
  <si>
    <t>-1912221789</t>
  </si>
  <si>
    <t>https://podminky.urs.cz/item/CS_URS_2024_02/941311111</t>
  </si>
  <si>
    <t>11,000*5,000*2</t>
  </si>
  <si>
    <t>941311211</t>
  </si>
  <si>
    <t>Lešení řadové modulové lehké pracovní s podlahami s provozním zatížením tř. 3 do 200 kg/m2 šířky tř. SW06 od 0,6 do 0,9 m výšky do 10 m příplatek k ceně za každý den použití</t>
  </si>
  <si>
    <t>326245611</t>
  </si>
  <si>
    <t>https://podminky.urs.cz/item/CS_URS_2024_02/941311211</t>
  </si>
  <si>
    <t>110*300 'Přepočtené koeficientem množství</t>
  </si>
  <si>
    <t>941311312</t>
  </si>
  <si>
    <t>Odborná prohlídka lešení řadového modulového lehkého pracovního s podlahami s provozním zatížením tř. 3 do 200 kg/m2 šířky tř. SW06 přes 0,6 do 0,9 m výšky do 25 m, celkové plochy do 500 m2 zakrytého sítěmi</t>
  </si>
  <si>
    <t>-360374821</t>
  </si>
  <si>
    <t>https://podminky.urs.cz/item/CS_URS_2024_02/941311312</t>
  </si>
  <si>
    <t>941311811</t>
  </si>
  <si>
    <t>Lešení řadové modulové lehké pracovní s podlahami s provozním zatížením tř. 3 do 200 kg/m2 šířky tř. SW06 od 0,6 do 0,9 m výšky do 10 m demontáž</t>
  </si>
  <si>
    <t>-131617282</t>
  </si>
  <si>
    <t>https://podminky.urs.cz/item/CS_URS_2024_02/941311811</t>
  </si>
  <si>
    <t>435837748</t>
  </si>
  <si>
    <t>-995207676</t>
  </si>
  <si>
    <t>-211739154</t>
  </si>
  <si>
    <t>-1721440801</t>
  </si>
  <si>
    <t>"m.č. 131"   19,500</t>
  </si>
  <si>
    <t>395462594</t>
  </si>
  <si>
    <t>953312112</t>
  </si>
  <si>
    <t>Vložky svislé do dilatačních spár z polystyrenových desek fasádních včetně dodání a osazení, v jakémkoliv zdivu přes 10 do 20 mm</t>
  </si>
  <si>
    <t>689301798</t>
  </si>
  <si>
    <t>https://podminky.urs.cz/item/CS_URS_2024_02/953312112</t>
  </si>
  <si>
    <t>"mezi krčkem a blokem E"  3,000*4,800</t>
  </si>
  <si>
    <t>-166676339</t>
  </si>
  <si>
    <t>-63628537</t>
  </si>
  <si>
    <t>110*2 'Přepočtené koeficientem množství</t>
  </si>
  <si>
    <t>997013151</t>
  </si>
  <si>
    <t>Vnitrostaveništní doprava suti a vybouraných hmot vodorovně do 50 m s naložením s omezením mechanizace pro budovy a haly výšky do 6 m</t>
  </si>
  <si>
    <t>-505650017</t>
  </si>
  <si>
    <t>https://podminky.urs.cz/item/CS_URS_2024_02/997013151</t>
  </si>
  <si>
    <t>-1027350239</t>
  </si>
  <si>
    <t>-934837275</t>
  </si>
  <si>
    <t>0,002*21 'Přepočtené koeficientem množství</t>
  </si>
  <si>
    <t>1818722215</t>
  </si>
  <si>
    <t>998011001</t>
  </si>
  <si>
    <t>Přesun hmot pro budovy občanské výstavby, bydlení, výrobu a služby s nosnou svislou konstrukcí zděnou z cihel, tvárnic nebo kamene vodorovná dopravní vzdálenost do 100 m základní pro budovy výšky do 6 m</t>
  </si>
  <si>
    <t>-1012582258</t>
  </si>
  <si>
    <t>https://podminky.urs.cz/item/CS_URS_2024_02/998011001</t>
  </si>
  <si>
    <t>-444597545</t>
  </si>
  <si>
    <t>"na ŽB desku"   11,530*2,460</t>
  </si>
  <si>
    <t>1431575086</t>
  </si>
  <si>
    <t>28,364*0,0003 'Přepočtené koeficientem množství</t>
  </si>
  <si>
    <t>1061976392</t>
  </si>
  <si>
    <t>"HI základů"   11,530*1,500*2</t>
  </si>
  <si>
    <t>1878585613</t>
  </si>
  <si>
    <t>34,59*0,00034 'Přepočtené koeficientem množství</t>
  </si>
  <si>
    <t>-144811690</t>
  </si>
  <si>
    <t>skladba  ZS2</t>
  </si>
  <si>
    <t>"sokl pod terénem - pod nopovou folii"   11,530*1,300*2</t>
  </si>
  <si>
    <t>-1879596232</t>
  </si>
  <si>
    <t>"na ŽB desku 2x"   11,530*2,460*2</t>
  </si>
  <si>
    <t>261123210</t>
  </si>
  <si>
    <t>56,728*1,1655 'Přepočtené koeficientem množství</t>
  </si>
  <si>
    <t>916405928</t>
  </si>
  <si>
    <t>"sokl pod terénem"   11,530*1,300*2</t>
  </si>
  <si>
    <t>-430620526</t>
  </si>
  <si>
    <t>"sokl pod terénem"   11,530*2</t>
  </si>
  <si>
    <t>998711101</t>
  </si>
  <si>
    <t>Přesun hmot pro izolace proti vodě, vlhkosti a plynům stanovený z hmotnosti přesunovaného materiálu vodorovná dopravní vzdálenost do 50 m základní v objektech výšky do 6 m</t>
  </si>
  <si>
    <t>1130813901</t>
  </si>
  <si>
    <t>https://podminky.urs.cz/item/CS_URS_2024_02/998711101</t>
  </si>
  <si>
    <t>-1931872408</t>
  </si>
  <si>
    <t>540935524</t>
  </si>
  <si>
    <t>27*1,1655 'Přepočtené koeficientem množství</t>
  </si>
  <si>
    <t>-1477668505</t>
  </si>
  <si>
    <t>1295505871</t>
  </si>
  <si>
    <t>"kotvící bod U2"  2</t>
  </si>
  <si>
    <t>463573362</t>
  </si>
  <si>
    <t>1782088882</t>
  </si>
  <si>
    <t>1823848039</t>
  </si>
  <si>
    <t>605252263</t>
  </si>
  <si>
    <t>"K/08"  11,31*2</t>
  </si>
  <si>
    <t>"napojení střechy S2 na stěnu tělocvičny"  2,300*2</t>
  </si>
  <si>
    <t>-1950191324</t>
  </si>
  <si>
    <t>"K/08"  11,31</t>
  </si>
  <si>
    <t>2135938891</t>
  </si>
  <si>
    <t>"napojení střechy S2 na stěnu tělocvičny"  2,300</t>
  </si>
  <si>
    <t>-1101856079</t>
  </si>
  <si>
    <t>"K/08 okapnice, r.š. 330 mm"  11,31*0,330</t>
  </si>
  <si>
    <t>712363511</t>
  </si>
  <si>
    <t>Provedení povlakové krytiny střech plochých do 10° z mechanicky kotvených hydroizolačních fólií včetně položení fólie a horkovzdušného svaření tl. tepelné izolace přes 140 mm do 200 mm budovy výšky do 18 m, kotvené do trapézového plechu nebo do dřeva vnitřní pole</t>
  </si>
  <si>
    <t>-1705896886</t>
  </si>
  <si>
    <t>https://podminky.urs.cz/item/CS_URS_2024_02/712363511</t>
  </si>
  <si>
    <t>"střecha S3"  27,000*0,8</t>
  </si>
  <si>
    <t>712363512</t>
  </si>
  <si>
    <t>Provedení povlakové krytiny střech plochých do 10° z mechanicky kotvených hydroizolačních fólií včetně položení fólie a horkovzdušného svaření tl. tepelné izolace přes 140 mm do 200 mm budovy výšky do 18 m, kotvené do trapézového plechu nebo do dřeva krajní pole</t>
  </si>
  <si>
    <t>-1321678662</t>
  </si>
  <si>
    <t>https://podminky.urs.cz/item/CS_URS_2024_02/712363512</t>
  </si>
  <si>
    <t>"střecha S3"  27,000*0,1</t>
  </si>
  <si>
    <t>712363513</t>
  </si>
  <si>
    <t>Provedení povlakové krytiny střech plochých do 10° z mechanicky kotvených hydroizolačních fólií včetně položení fólie a horkovzdušného svaření tl. tepelné izolace přes 140 mm do 200 mm budovy výšky do 18 m, kotvené do trapézového plechu nebo do dřeva rohové pole</t>
  </si>
  <si>
    <t>202087098</t>
  </si>
  <si>
    <t>https://podminky.urs.cz/item/CS_URS_2024_02/712363513</t>
  </si>
  <si>
    <t>1963124406</t>
  </si>
  <si>
    <t>97300744</t>
  </si>
  <si>
    <t>"střecha S3 - atika"  11,310*(0,500+0,250)</t>
  </si>
  <si>
    <t>"střecha S3 - stěna"  2,350*0,500</t>
  </si>
  <si>
    <t>-1404271158</t>
  </si>
  <si>
    <t>9,658*1,2 'Přepočtené koeficientem množství</t>
  </si>
  <si>
    <t>821058760</t>
  </si>
  <si>
    <t>-384167937</t>
  </si>
  <si>
    <t>"střecha S3 - atika"  11,310*(0,200+0,250)</t>
  </si>
  <si>
    <t>"střecha S3 - stěna"  2,350*0,300</t>
  </si>
  <si>
    <t>677695052</t>
  </si>
  <si>
    <t>5,795*1,2 'Přepočtené koeficientem množství</t>
  </si>
  <si>
    <t>998712101</t>
  </si>
  <si>
    <t>Přesun hmot pro povlakové krytiny stanovený z hmotnosti přesunovaného materiálu vodorovná dopravní vzdálenost do 50 m základní v objektech výšky do 6 m</t>
  </si>
  <si>
    <t>621661448</t>
  </si>
  <si>
    <t>https://podminky.urs.cz/item/CS_URS_2024_02/998712101</t>
  </si>
  <si>
    <t>569817606</t>
  </si>
  <si>
    <t>"EPS 100, podlaha v= +0,260"  2,430*1,700</t>
  </si>
  <si>
    <t>"EPS 150, spád nájezdové rampy"  4,750*1,700</t>
  </si>
  <si>
    <t>28372300</t>
  </si>
  <si>
    <t>deska EPS 100 pro konstrukce s běžným zatížením λ=0,037</t>
  </si>
  <si>
    <t>-137727943</t>
  </si>
  <si>
    <t>"EPS 100, podlaha v= +0,260"  2,430*1,700*0,260</t>
  </si>
  <si>
    <t>1,074*1,05 'Přepočtené koeficientem množství</t>
  </si>
  <si>
    <t>28372326</t>
  </si>
  <si>
    <t>deska EPS 150 pro konstrukce s vysokým zatížením λ=0,035</t>
  </si>
  <si>
    <t>2117131465</t>
  </si>
  <si>
    <t>"EPS 150, spád nájezdové rampy"  4,750*1,700*(0,010+0,260)/2</t>
  </si>
  <si>
    <t>1,09*1,05 'Přepočtené koeficientem množství</t>
  </si>
  <si>
    <t>-1750855575</t>
  </si>
  <si>
    <t>"skladba PD2, m.č. 131, 60+80mm=140 mm"   19,500</t>
  </si>
  <si>
    <t>1573047013</t>
  </si>
  <si>
    <t>19,5*1,05 'Přepočtené koeficientem množství</t>
  </si>
  <si>
    <t>1139703243</t>
  </si>
  <si>
    <t>883145951</t>
  </si>
  <si>
    <t>"střecha S3 - TI atiky "  11,310*0,200</t>
  </si>
  <si>
    <t>-415670459</t>
  </si>
  <si>
    <t>2,262*1,05 'Přepočtené koeficientem množství</t>
  </si>
  <si>
    <t>1746867633</t>
  </si>
  <si>
    <t>"TI základů"   11,530*1,500*2</t>
  </si>
  <si>
    <t>113571009</t>
  </si>
  <si>
    <t>34,59*1,05 'Přepočtené koeficientem množství</t>
  </si>
  <si>
    <t>-871563801</t>
  </si>
  <si>
    <t>"střecha S3 - TI tl. 80 mm, 120 mm"  27,000*2</t>
  </si>
  <si>
    <t>63151500</t>
  </si>
  <si>
    <t>deska tepelně izolační minerální plochých střech vrchní vrstva 70kPa λ=0,038-0,039 tl 80mm</t>
  </si>
  <si>
    <t>-410936612</t>
  </si>
  <si>
    <t>27*1,05 'Přepočtené koeficientem množství</t>
  </si>
  <si>
    <t>63151472</t>
  </si>
  <si>
    <t>deska tepelně izolační minerální plochých střech spodní vrstva 50kPa λ=0,036-0,039 tl 120mm</t>
  </si>
  <si>
    <t>-1370630649</t>
  </si>
  <si>
    <t>2037042977</t>
  </si>
  <si>
    <t>"střecha S3 - TI atiky "  11,310+2,240*2</t>
  </si>
  <si>
    <t>1699208594</t>
  </si>
  <si>
    <t>15,79*1,05 'Přepočtené koeficientem množství</t>
  </si>
  <si>
    <t>-1276757928</t>
  </si>
  <si>
    <t>713141311</t>
  </si>
  <si>
    <t>Montáž tepelné izolace střech plochých spádovými klíny v ploše kladenými volně</t>
  </si>
  <si>
    <t>-1817208048</t>
  </si>
  <si>
    <t>https://podminky.urs.cz/item/CS_URS_2024_02/713141311</t>
  </si>
  <si>
    <t>"střecha S3 "  27,000</t>
  </si>
  <si>
    <t>28376104</t>
  </si>
  <si>
    <t>klín izolační spádový z čedičové minerální vaty 70kPa</t>
  </si>
  <si>
    <t>1569378324</t>
  </si>
  <si>
    <t>"tl. 30-100 mm"  27,000*(0,030+0,100)/2</t>
  </si>
  <si>
    <t>1,755*1,05 'Přepočtené koeficientem množství</t>
  </si>
  <si>
    <t>-2100959319</t>
  </si>
  <si>
    <t>"střecha S3 "  11,310</t>
  </si>
  <si>
    <t>-1932467733</t>
  </si>
  <si>
    <t>11,310*0,450*(0,110+0,080)/2</t>
  </si>
  <si>
    <t>0,484*1,05 'Přepočtené koeficientem množství</t>
  </si>
  <si>
    <t>998713101</t>
  </si>
  <si>
    <t>Přesun hmot pro izolace tepelné stanovený z hmotnosti přesunovaného materiálu vodorovná dopravní vzdálenost do 50 m s užitím mechanizace v objektech výšky do 6 m</t>
  </si>
  <si>
    <t>-2041998999</t>
  </si>
  <si>
    <t>https://podminky.urs.cz/item/CS_URS_2024_02/998713101</t>
  </si>
  <si>
    <t>1898641392</t>
  </si>
  <si>
    <t>"K/08 podklad atiky"  11,31*0,460</t>
  </si>
  <si>
    <t>998762101</t>
  </si>
  <si>
    <t>Přesun hmot pro konstrukce tesařské stanovený z hmotnosti přesunovaného materiálu vodorovná dopravní vzdálenost do 50 m základní v objektech výšky do 6 m</t>
  </si>
  <si>
    <t>-1081299574</t>
  </si>
  <si>
    <t>https://podminky.urs.cz/item/CS_URS_2024_02/998762101</t>
  </si>
  <si>
    <t>-101519120</t>
  </si>
  <si>
    <t>"podhled C2"  19,500</t>
  </si>
  <si>
    <t>998763301</t>
  </si>
  <si>
    <t>Přesun hmot pro konstrukce montované z desek sádrokartonových, sádrovláknitých, cementovláknitých nebo cementových stanovený z hmotnosti přesunovaného materiálu vodorovná dopravní vzdálenost do 50 m základní v objektech výšky do 6 m</t>
  </si>
  <si>
    <t>654864452</t>
  </si>
  <si>
    <t>https://podminky.urs.cz/item/CS_URS_2024_02/998763301</t>
  </si>
  <si>
    <t>567770688</t>
  </si>
  <si>
    <t>"K/01, r.š. 230 mm"  1,250*5</t>
  </si>
  <si>
    <t>95360158</t>
  </si>
  <si>
    <t>"oddíl 712   K/08 okapnice, r.š. 330 mm"  11,310</t>
  </si>
  <si>
    <t>764511601</t>
  </si>
  <si>
    <t>Žlab podokapní z pozinkovaného plechu s povrchovou úpravou včetně háků a čel půlkruhový do rš 280 mm</t>
  </si>
  <si>
    <t>-814737396</t>
  </si>
  <si>
    <t>https://podminky.urs.cz/item/CS_URS_2024_02/764511601</t>
  </si>
  <si>
    <t>"K/06, DN 110 mm, r.š. 250 mm"  3,500</t>
  </si>
  <si>
    <t>764511641</t>
  </si>
  <si>
    <t>Žlab podokapní z pozinkovaného plechu s povrchovou úpravou kotlík oválný (trychtýřový), rš žlabu/průměr svodu do 250/90 mm</t>
  </si>
  <si>
    <t>10167559</t>
  </si>
  <si>
    <t>https://podminky.urs.cz/item/CS_URS_2024_02/764511641</t>
  </si>
  <si>
    <t>764518621</t>
  </si>
  <si>
    <t>Svod z pozinkovaného plechu s upraveným povrchem včetně objímek, kolen a odskoků kruhový, průměru do 90 mm</t>
  </si>
  <si>
    <t>588093465</t>
  </si>
  <si>
    <t>https://podminky.urs.cz/item/CS_URS_2024_02/764518621</t>
  </si>
  <si>
    <t>"K/07, DN 70 mm"  3,500</t>
  </si>
  <si>
    <t>998764101</t>
  </si>
  <si>
    <t>Přesun hmot pro konstrukce klempířské stanovený z hmotnosti přesunovaného materiálu vodorovná dopravní vzdálenost do 50 m základní v objektech výšky do 6 m</t>
  </si>
  <si>
    <t>389330890</t>
  </si>
  <si>
    <t>https://podminky.urs.cz/item/CS_URS_2024_02/998764101</t>
  </si>
  <si>
    <t>-1249826386</t>
  </si>
  <si>
    <t>"ON/01"  5*1,250</t>
  </si>
  <si>
    <t>-1239702828</t>
  </si>
  <si>
    <t>1843395232</t>
  </si>
  <si>
    <t>766-ON/01</t>
  </si>
  <si>
    <t>D+M plastového okna do otvoru 1250x2250 mm</t>
  </si>
  <si>
    <t>-1531560818</t>
  </si>
  <si>
    <t>"ON/01"  5</t>
  </si>
  <si>
    <t>998766201</t>
  </si>
  <si>
    <t>Přesun hmot pro konstrukce truhlářské stanovený procentní sazbou (%) z ceny vodorovná dopravní vzdálenost do 50 m základní v objektech výšky do 6 m</t>
  </si>
  <si>
    <t>1314835009</t>
  </si>
  <si>
    <t>https://podminky.urs.cz/item/CS_URS_2024_02/998766201</t>
  </si>
  <si>
    <t>2031661929</t>
  </si>
  <si>
    <t>"Z/08"  5,250</t>
  </si>
  <si>
    <t>"Z/09"  5,250</t>
  </si>
  <si>
    <t>767-Z/08, 09</t>
  </si>
  <si>
    <t>madlo, PÚ RAL 7016, vč. kotevních prvků</t>
  </si>
  <si>
    <t>1741296522</t>
  </si>
  <si>
    <t>-712417509</t>
  </si>
  <si>
    <t>70921307</t>
  </si>
  <si>
    <t>kotvicí bod pro trapézové a sendvičových konstrukce ztužený dl 400mm</t>
  </si>
  <si>
    <t>808573218</t>
  </si>
  <si>
    <t>1934228745</t>
  </si>
  <si>
    <t>"dl. 9,31 m"  1</t>
  </si>
  <si>
    <t>464580522</t>
  </si>
  <si>
    <t>9,31*1,1 'Přepočtené koeficientem množství</t>
  </si>
  <si>
    <t>576855012</t>
  </si>
  <si>
    <t>-1682184627</t>
  </si>
  <si>
    <t>-897428271</t>
  </si>
  <si>
    <t>767-D/08</t>
  </si>
  <si>
    <t>D+M interiérových 2-kř hliníkových dveří vč. zárubně, do stav. otvoru 1700x2750 mm, PO EI30 DP1-C-S</t>
  </si>
  <si>
    <t>-2084463658</t>
  </si>
  <si>
    <t>kompletní provedení vč. kování a všech doplňků dle výpisu</t>
  </si>
  <si>
    <t>"D/08, m.č. 131"  1</t>
  </si>
  <si>
    <t>998767201</t>
  </si>
  <si>
    <t>Přesun hmot pro zámečnické konstrukce stanovený procentní sazbou (%) z ceny vodorovná dopravní vzdálenost do 50 m základní v objektech výšky do 6 m</t>
  </si>
  <si>
    <t>1245269389</t>
  </si>
  <si>
    <t>https://podminky.urs.cz/item/CS_URS_2024_02/998767201</t>
  </si>
  <si>
    <t>-1261680706</t>
  </si>
  <si>
    <t>1461833284</t>
  </si>
  <si>
    <t>"sokl"  23,860*0,095</t>
  </si>
  <si>
    <t>"dlažba"  19,500</t>
  </si>
  <si>
    <t>1724298572</t>
  </si>
  <si>
    <t>skladba PD2, m.č. 131</t>
  </si>
  <si>
    <t>"lišta DL"  1,700*6</t>
  </si>
  <si>
    <t>-1070361625</t>
  </si>
  <si>
    <t>10,2*1,1 'Přepočtené koeficientem množství</t>
  </si>
  <si>
    <t>125919834</t>
  </si>
  <si>
    <t>"sokl  ST"  11,930*2</t>
  </si>
  <si>
    <t>145894153</t>
  </si>
  <si>
    <t>23,86*1,1 'Přepočtené koeficientem množství</t>
  </si>
  <si>
    <t>1010333626</t>
  </si>
  <si>
    <t>"dlažba D"   19,500</t>
  </si>
  <si>
    <t>1389553346</t>
  </si>
  <si>
    <t>19,5*1,15 'Přepočtené koeficientem množství</t>
  </si>
  <si>
    <t>1552390428</t>
  </si>
  <si>
    <t>"obvod"  23,860</t>
  </si>
  <si>
    <t>393292988</t>
  </si>
  <si>
    <t>"viz sokl"  23,860</t>
  </si>
  <si>
    <t>"viz separ. provazec - obvod"  23,860</t>
  </si>
  <si>
    <t>-457567170</t>
  </si>
  <si>
    <t>1119716423</t>
  </si>
  <si>
    <t>998771201</t>
  </si>
  <si>
    <t>Přesun hmot pro podlahy z dlaždic stanovený procentní sazbou (%) z ceny vodorovná dopravní vzdálenost do 50 m základní v objektech výšky do 6 m</t>
  </si>
  <si>
    <t>288184766</t>
  </si>
  <si>
    <t>https://podminky.urs.cz/item/CS_URS_2024_02/998771201</t>
  </si>
  <si>
    <t>845850097</t>
  </si>
  <si>
    <t>"viz omítka VCM stěn"  71,047</t>
  </si>
  <si>
    <t>"viz SDK podhled C2"  19,500</t>
  </si>
  <si>
    <t>-816117566</t>
  </si>
  <si>
    <t>-129912614</t>
  </si>
  <si>
    <t>"blíže nespecifikované stavební práce v PD a pomocné stavební práce pro profese ZTI, UT, EL, VZT apod."  10</t>
  </si>
  <si>
    <t xml:space="preserve">Oddíl A:  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 ****  Oddíl B: 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 ******  Oddíl C:  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 ******* Oddíl D:  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 *******  Oddíl G:  Hromosvod - Veškeré níže uvedené položky obsahují dopravu materiálu a vykládku materiálu na střechu. </t>
  </si>
  <si>
    <t>C.003</t>
  </si>
  <si>
    <t>C.004</t>
  </si>
  <si>
    <t>C.005</t>
  </si>
  <si>
    <t>SO 04 - Stavební úpravy hyg. zázemí bloku E</t>
  </si>
  <si>
    <t>D.1.1, D.1.2 - Blok E - ASŘ, SKŘ</t>
  </si>
  <si>
    <t>113106121</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</si>
  <si>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</si>
  <si>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962708794</t>
  </si>
  <si>
    <t>https://podminky.urs.cz/item/CS_URS_2024_02/113106121</t>
  </si>
  <si>
    <t>dle TZ a PD, v.č. D.1.1 ASŘ 001</t>
  </si>
  <si>
    <t>"BP/04   okapový chodník"  7,000*0,500</t>
  </si>
  <si>
    <t>-1885448683</t>
  </si>
  <si>
    <t>"BP/04   okapový chodník"  7,000</t>
  </si>
  <si>
    <t>131313701</t>
  </si>
  <si>
    <t>Hloubení nezapažených jam ručně s urovnáním dna do předepsaného profilu a spádu v hornině třídy těžitelnosti II skupiny 4 soudržných</t>
  </si>
  <si>
    <t>-672233900</t>
  </si>
  <si>
    <t>https://podminky.urs.cz/item/CS_URS_2024_02/131313701</t>
  </si>
  <si>
    <t>"kopaná sonda"  8,000</t>
  </si>
  <si>
    <t>162251102</t>
  </si>
  <si>
    <t>Vodorovné přemístění výkopku nebo sypaniny po suchu na obvyklém dopravním prostředku, bez naložení výkopku, avšak se složením bez rozhrnutí z horniny třídy těžitelnosti I skupiny 1 až 3 na vzdálenost přes 20 do 50 m</t>
  </si>
  <si>
    <t>-541589137</t>
  </si>
  <si>
    <t>https://podminky.urs.cz/item/CS_URS_2024_02/162251102</t>
  </si>
  <si>
    <t>"kopaná sonda"  8,000*2</t>
  </si>
  <si>
    <t>167151102</t>
  </si>
  <si>
    <t>Nakládání, skládání a překládání neulehlého výkopku nebo sypaniny strojně nakládání, množství do 100 m3, z horniny třídy těžitelnosti II, skupiny 4 a 5</t>
  </si>
  <si>
    <t>-729538994</t>
  </si>
  <si>
    <t>https://podminky.urs.cz/item/CS_URS_2024_02/167151102</t>
  </si>
  <si>
    <t>-1742154462</t>
  </si>
  <si>
    <t>-1042994550</t>
  </si>
  <si>
    <t>"prostup ZTI  DN 250"   1</t>
  </si>
  <si>
    <t>55283930</t>
  </si>
  <si>
    <t>trubka ocelová bezešvá hladká jakost 11 353 273x6,3mm</t>
  </si>
  <si>
    <t>-378753281</t>
  </si>
  <si>
    <t>310232065</t>
  </si>
  <si>
    <t>Zazdívka otvorů ve zdivu nadzákladovém děrovanými broušenými cihlami plochy přes 1 m2 do 4 m2 na tenkovrstvou maltu, tl. zdiva 380 mm</t>
  </si>
  <si>
    <t>2142496172</t>
  </si>
  <si>
    <t>https://podminky.urs.cz/item/CS_URS_2024_02/310232065</t>
  </si>
  <si>
    <t>v místě nového vstupu z krčku</t>
  </si>
  <si>
    <t>2,700*2,750-1,700*2,750</t>
  </si>
  <si>
    <t>1309544501</t>
  </si>
  <si>
    <t>"zazdívka oken"  2,700*1,800*2</t>
  </si>
  <si>
    <t>851053208</t>
  </si>
  <si>
    <t>"PR/23"  5</t>
  </si>
  <si>
    <t>317168056</t>
  </si>
  <si>
    <t>Překlady keramické vysoké osazené do maltového lože, šířky překladu 70 mm výšky 238 mm, délky 2250 mm</t>
  </si>
  <si>
    <t>-290249012</t>
  </si>
  <si>
    <t>https://podminky.urs.cz/item/CS_URS_2024_02/317168056</t>
  </si>
  <si>
    <t>nový vstup z krčku</t>
  </si>
  <si>
    <t>"PR/12"  4</t>
  </si>
  <si>
    <t>-244554965</t>
  </si>
  <si>
    <t>"PR/12"  2,250</t>
  </si>
  <si>
    <t>340231125</t>
  </si>
  <si>
    <t>Zazdívka otvorů v příčkách nebo stěnách děrovanými broušenými cihlami plochy přes 1 do 4 m2, na tenkovrstvou maltu, tl. příčky 140 mm</t>
  </si>
  <si>
    <t>-463433335</t>
  </si>
  <si>
    <t>https://podminky.urs.cz/item/CS_URS_2024_02/340231125</t>
  </si>
  <si>
    <t>"m.č. 135/umývárna"  0,900*2,050</t>
  </si>
  <si>
    <t>-775588900</t>
  </si>
  <si>
    <t>(5,100*2+3,290*2+3,510*2+2,050+1,050)*2,805</t>
  </si>
  <si>
    <t>-0,900*2,020*5</t>
  </si>
  <si>
    <t>-1212627105</t>
  </si>
  <si>
    <t>2,805*10</t>
  </si>
  <si>
    <t>611131121</t>
  </si>
  <si>
    <t>Podkladní a spojovací vrstva vnitřních omítaných ploch penetrace disperzní nanášená ručně stropů</t>
  </si>
  <si>
    <t>-611071364</t>
  </si>
  <si>
    <t>https://podminky.urs.cz/item/CS_URS_2024_02/611131121</t>
  </si>
  <si>
    <t>m.č. 132-137</t>
  </si>
  <si>
    <t>23,80+2,60+3,80+9,50+5,10+9,40</t>
  </si>
  <si>
    <t>611142001</t>
  </si>
  <si>
    <t>Pletivo vnitřních ploch v ploše nebo pruzích, na plném podkladu sklovláknité vtlačené do tmelu včetně tmelu stropů</t>
  </si>
  <si>
    <t>-1582474618</t>
  </si>
  <si>
    <t>https://podminky.urs.cz/item/CS_URS_2024_02/611142001</t>
  </si>
  <si>
    <t>611321131</t>
  </si>
  <si>
    <t>Vápenocementový štuk vnitřních ploch tloušťky do 3 mm vodorovných konstrukcí stropů rovných</t>
  </si>
  <si>
    <t>-1858714742</t>
  </si>
  <si>
    <t>https://podminky.urs.cz/item/CS_URS_2024_02/611321131</t>
  </si>
  <si>
    <t>611325401</t>
  </si>
  <si>
    <t>Oprava vápenocementové omítky vnitřních ploch hrubé, tl. do 20 mm stropů, v rozsahu opravované plochy do 10%</t>
  </si>
  <si>
    <t>1950931142</t>
  </si>
  <si>
    <t>https://podminky.urs.cz/item/CS_URS_2024_02/611325401</t>
  </si>
  <si>
    <t>611325451</t>
  </si>
  <si>
    <t>Oprava vápenocementové omítky vnitřních ploch Příplatek k cenám za každých dalších 10 mm tloušťky jádrové omítky přes 20 mm stropů,v rozsahu opravované plochy do 10%</t>
  </si>
  <si>
    <t>-1539558626</t>
  </si>
  <si>
    <t>https://podminky.urs.cz/item/CS_URS_2024_02/611325451</t>
  </si>
  <si>
    <t>612131121</t>
  </si>
  <si>
    <t>Podkladní a spojovací vrstva vnitřních omítaných ploch penetrace disperzní nanášená ručně stěn</t>
  </si>
  <si>
    <t>-1436725773</t>
  </si>
  <si>
    <t>https://podminky.urs.cz/item/CS_URS_2024_02/612131121</t>
  </si>
  <si>
    <t>"viz pol. Pletivo do tmele stěn"  224,291</t>
  </si>
  <si>
    <t>-299898241</t>
  </si>
  <si>
    <t>"nové omítky - viz pol. Příčky  tl. 140 mm"  66,365*2</t>
  </si>
  <si>
    <t>"nové omítky - viz pol. Zdivo  tl. 380 mm"  2,750+9,720</t>
  </si>
  <si>
    <t>"oprava omítek do 10% - viz pol. Otlučení omítek stěn do 10%"  79,091</t>
  </si>
  <si>
    <t>612321111</t>
  </si>
  <si>
    <t>Omítka vápenocementová vnitřních ploch nanášená ručně jednovrstvá, tloušťky do 10 mm hrubá zatřená svislých konstrukcí stěn</t>
  </si>
  <si>
    <t>-938131656</t>
  </si>
  <si>
    <t>https://podminky.urs.cz/item/CS_URS_2024_02/612321111</t>
  </si>
  <si>
    <t>"viz pol. Příčky  tl. 140 mm"  66,365*2</t>
  </si>
  <si>
    <t>"viz pol. Zdivo  tl. 380 mm"  2,750+9,720</t>
  </si>
  <si>
    <t>612321131</t>
  </si>
  <si>
    <t>Vápenocementový štuk vnitřních ploch tloušťky do 3 mm svislých konstrukcí stěn</t>
  </si>
  <si>
    <t>78551351</t>
  </si>
  <si>
    <t>https://podminky.urs.cz/item/CS_URS_2024_02/612321131</t>
  </si>
  <si>
    <t>"odpočet SDK předstěn"  -38,602</t>
  </si>
  <si>
    <t>"odpočet keram obkladů na zdivu"  -14,178-56,278</t>
  </si>
  <si>
    <t>612321191</t>
  </si>
  <si>
    <t>Omítka vápenocementová vnitřních ploch nanášená ručně Příplatek k cenám za každých dalších i započatých 5 mm tloušťky omítky přes 10 mm stěn</t>
  </si>
  <si>
    <t>-1451543789</t>
  </si>
  <si>
    <t>https://podminky.urs.cz/item/CS_URS_2024_02/612321191</t>
  </si>
  <si>
    <t>-235586375</t>
  </si>
  <si>
    <t>"pro profese ZTI, UT, VYT, apod.."  0,070*25,000+0,150*15,000</t>
  </si>
  <si>
    <t>612325225</t>
  </si>
  <si>
    <t>Vápenocementová omítka jednotlivých malých ploch štuková dvouvrstvá na stěnách, plochy jednotlivě přes 1,0 do 4 m2</t>
  </si>
  <si>
    <t>91598225</t>
  </si>
  <si>
    <t>https://podminky.urs.cz/item/CS_URS_2024_02/612325225</t>
  </si>
  <si>
    <t>"umývárna dívky, zazdívka dveří"  1</t>
  </si>
  <si>
    <t>612325401</t>
  </si>
  <si>
    <t>Oprava vápenocementové omítky vnitřních ploch hrubé, tl. do 20 mm stěn, v rozsahu opravované plochy do 10%</t>
  </si>
  <si>
    <t>704696505</t>
  </si>
  <si>
    <t>https://podminky.urs.cz/item/CS_URS_2024_02/612325401</t>
  </si>
  <si>
    <t>"viz pol. Otlučení omítek stěn do 10%"  79,091</t>
  </si>
  <si>
    <t>612325451</t>
  </si>
  <si>
    <t>Oprava vápenocementové omítky vnitřních ploch Příplatek k cenám za každých dalších 10 mm tloušťky jádrové omítky přes 20 mm stěn, v rozsahu opravované plochy do 10%</t>
  </si>
  <si>
    <t>-1431792969</t>
  </si>
  <si>
    <t>https://podminky.urs.cz/item/CS_URS_2024_02/612325451</t>
  </si>
  <si>
    <t>622131121</t>
  </si>
  <si>
    <t>Podkladní a spojovací vrstva vnějších omítaných ploch penetrace nanášená ručně stěn</t>
  </si>
  <si>
    <t>-1010752892</t>
  </si>
  <si>
    <t>https://podminky.urs.cz/item/CS_URS_2024_02/622131121</t>
  </si>
  <si>
    <t>"zazdívka oken"   12,000</t>
  </si>
  <si>
    <t>94388261</t>
  </si>
  <si>
    <t>-340533936</t>
  </si>
  <si>
    <t>2,730*15</t>
  </si>
  <si>
    <t>-455493033</t>
  </si>
  <si>
    <t>40,95*1,05 'Přepočtené koeficientem množství</t>
  </si>
  <si>
    <t>1915090816</t>
  </si>
  <si>
    <t>1,700+2,750*2</t>
  </si>
  <si>
    <t>1,200+1,200*2</t>
  </si>
  <si>
    <t>-1462082209</t>
  </si>
  <si>
    <t>10,8*1,05 'Přepočtené koeficientem množství</t>
  </si>
  <si>
    <t>-582396090</t>
  </si>
  <si>
    <t>"v místě napojení SO 03 krčku, oprava a doplnění stáv. ETICS"   5,000</t>
  </si>
  <si>
    <t>"v místě napojení na nové zpevněné plochy"  5,000</t>
  </si>
  <si>
    <t>-1141732908</t>
  </si>
  <si>
    <t>"v místě napojení SO 03 krčku, oprava a doplnění stáv. ETICS"   6,000</t>
  </si>
  <si>
    <t>-1544213200</t>
  </si>
  <si>
    <t>-829424503</t>
  </si>
  <si>
    <t>6*1,05 'Přepočtené koeficientem množství</t>
  </si>
  <si>
    <t>1614352679</t>
  </si>
  <si>
    <t>-1829763243</t>
  </si>
  <si>
    <t>"v místě napojení SO 03 krčku, oprava a doplnění stáv. ETICS"   2,000</t>
  </si>
  <si>
    <t>-1824498456</t>
  </si>
  <si>
    <t>2*1,05 'Přepočtené koeficientem množství</t>
  </si>
  <si>
    <t>-2061993258</t>
  </si>
  <si>
    <t>"zazdívka oken"   (2,700+1,800)*2*2</t>
  </si>
  <si>
    <t>"v místě napojení SO 03 krčku, oprava a doplnění stáv. ETICS"   4,000*2</t>
  </si>
  <si>
    <t>-1239590692</t>
  </si>
  <si>
    <t>26*1,05 'Přepočtené koeficientem množství</t>
  </si>
  <si>
    <t>622321111</t>
  </si>
  <si>
    <t>Omítka vápenocementová vnějších ploch nanášená ručně jednovrstvá, tloušťky do 15 mm hrubá zatřená stěn</t>
  </si>
  <si>
    <t>187013826</t>
  </si>
  <si>
    <t>https://podminky.urs.cz/item/CS_URS_2024_02/622321111</t>
  </si>
  <si>
    <t>2009181154</t>
  </si>
  <si>
    <t>622521022</t>
  </si>
  <si>
    <t>Omítka tenkovrstvá silikátová vnějších ploch probarvená bez penetrace zatíraná (škrábaná ), zrnitost 2,0 mm stěn</t>
  </si>
  <si>
    <t>-1331273535</t>
  </si>
  <si>
    <t>https://podminky.urs.cz/item/CS_URS_2024_02/622521022</t>
  </si>
  <si>
    <t>622525105</t>
  </si>
  <si>
    <t>Omítka tenkovrstvá jednotlivých malých ploch silikátová, akrylátová, silikonová nebo silikonsilikátová stěn, plochy jednotlivě přes 1,0 do 4,0 m2</t>
  </si>
  <si>
    <t>833187079</t>
  </si>
  <si>
    <t>https://podminky.urs.cz/item/CS_URS_2024_02/622525105</t>
  </si>
  <si>
    <t>"napojení stávající budovy na SO 03 Spojovací krček, oprava stávající fasády po bouraných kcích"  7</t>
  </si>
  <si>
    <t>-146954649</t>
  </si>
  <si>
    <t>skladba PD11, kari 4/150/150, váha 1,351 kg/m2</t>
  </si>
  <si>
    <t>54,200*1,351*1,2/1000</t>
  </si>
  <si>
    <t>-204928434</t>
  </si>
  <si>
    <t>skladba PD11, potěr CT-C25-F5</t>
  </si>
  <si>
    <t>"m.č. 132-137"  23,80+2,60+3,80+9,50+5,10+9,40</t>
  </si>
  <si>
    <t>-124446361</t>
  </si>
  <si>
    <t>"tl. 55 mm"  54,200</t>
  </si>
  <si>
    <t>-1182732922</t>
  </si>
  <si>
    <t>-1536825450</t>
  </si>
  <si>
    <t>skladba PD11, m.č. ...</t>
  </si>
  <si>
    <t>"132"  (7,200+8,800+0,300+0,950)*2</t>
  </si>
  <si>
    <t>"133"  (2,050+1,350)*2</t>
  </si>
  <si>
    <t>"134"  (2,010+2,050)*2</t>
  </si>
  <si>
    <t>"135"  (3,510+2,950+1,050)*2</t>
  </si>
  <si>
    <t>"136"  (1,700+3,290)*2</t>
  </si>
  <si>
    <t>"137"  (3,100+3,290)*2</t>
  </si>
  <si>
    <t>635111241</t>
  </si>
  <si>
    <t>Násyp ze štěrkopísku, písku nebo kameniva pod podlahy se zhutněním z kameniva hrubého 8-16</t>
  </si>
  <si>
    <t>2014409276</t>
  </si>
  <si>
    <t>https://podminky.urs.cz/item/CS_URS_2024_02/635111241</t>
  </si>
  <si>
    <t>"doplnění stávajícího okap. chodníku k objektu SO 03 Spojovací krček"  1,500*0,500*0,250</t>
  </si>
  <si>
    <t>637211134</t>
  </si>
  <si>
    <t>Okapový chodník z dlaždic betonových do kameniva s vyplněním spár drobným kamenivem, tl. dlaždic 50 mm</t>
  </si>
  <si>
    <t>-697597126</t>
  </si>
  <si>
    <t>https://podminky.urs.cz/item/CS_URS_2024_02/637211134</t>
  </si>
  <si>
    <t>"doplnění stávajícího okap. chodníku k objektu SO 03 Spojovací krček"  1,500*0,500</t>
  </si>
  <si>
    <t>637311122</t>
  </si>
  <si>
    <t>Okapový chodník z obrubníků betonových chodníkových, se zalitím spár cementovou maltou do lože z betonu prostého, z obrubníků stojatých</t>
  </si>
  <si>
    <t>539159846</t>
  </si>
  <si>
    <t>https://podminky.urs.cz/item/CS_URS_2024_02/637311122</t>
  </si>
  <si>
    <t>"doplnění stávajícího okap. chodníku k objektu SO 03 Spojovací krček"  1,500</t>
  </si>
  <si>
    <t>699117827</t>
  </si>
  <si>
    <t>"D/47-51 š. 800"  5</t>
  </si>
  <si>
    <t>-807255509</t>
  </si>
  <si>
    <t>1416136807</t>
  </si>
  <si>
    <t>"m.č. 132-137"   23,80+2,60+3,80+9,50+5,10+9,40</t>
  </si>
  <si>
    <t>949101112</t>
  </si>
  <si>
    <t>Lešení pomocné pracovní pro objekty pozemních staveb pro zatížení do 150 kg/m2, o výšce lešeňové podlahy přes 1,9 do 3,5 m</t>
  </si>
  <si>
    <t>-148462256</t>
  </si>
  <si>
    <t>https://podminky.urs.cz/item/CS_URS_2024_02/949101112</t>
  </si>
  <si>
    <t>"exteriér, úpravy a práce na fasádě"  4,000*2</t>
  </si>
  <si>
    <t>-888706562</t>
  </si>
  <si>
    <t>962031132</t>
  </si>
  <si>
    <t>Bourání příček nebo přizdívek z cihel pálených plných nebo dutých, tl. do 100 mm</t>
  </si>
  <si>
    <t>-2053125694</t>
  </si>
  <si>
    <t>https://podminky.urs.cz/item/CS_URS_2024_02/962031132</t>
  </si>
  <si>
    <t>"BP/06"  (2,700*3+0,900+5,200*2+6,100)*2,805</t>
  </si>
  <si>
    <t xml:space="preserve"> -(0,900*2,020*3+0,700*2,020*4)</t>
  </si>
  <si>
    <t>964011351</t>
  </si>
  <si>
    <t>Vybourání železobetonových prefabrikovaných překladů uložených ve zdivu, délky do 4 m, hmotnosti do 250 kg/m</t>
  </si>
  <si>
    <t>-300803449</t>
  </si>
  <si>
    <t>https://podminky.urs.cz/item/CS_URS_2024_02/964011351</t>
  </si>
  <si>
    <t>"BP/03   nový vstup - nadpraží"   3,200*0,400*0,250</t>
  </si>
  <si>
    <t>965042141</t>
  </si>
  <si>
    <t>Bourání mazanin betonových nebo z litého asfaltu tl. do 100 mm, plochy přes 4 m2</t>
  </si>
  <si>
    <t>-649207575</t>
  </si>
  <si>
    <t>https://podminky.urs.cz/item/CS_URS_2024_02/965042141</t>
  </si>
  <si>
    <t>"BP/08"   (4,80*2+15,60+15,10+19,50)*0,075</t>
  </si>
  <si>
    <t>965049111</t>
  </si>
  <si>
    <t>Bourání mazanin Příplatek k cenám za bourání mazanin betonových se svařovanou sítí, tl. do 100 mm</t>
  </si>
  <si>
    <t>1758504921</t>
  </si>
  <si>
    <t>https://podminky.urs.cz/item/CS_URS_2024_02/965049111</t>
  </si>
  <si>
    <t>965081323</t>
  </si>
  <si>
    <t>Bourání podlah z dlaždic bez podkladního lože nebo mazaniny, s jakoukoliv výplní spár betonových, teracových nebo čedičových tl. do 25 mm, plochy přes 1 m2</t>
  </si>
  <si>
    <t>-967199209</t>
  </si>
  <si>
    <t>https://podminky.urs.cz/item/CS_URS_2024_02/965081323</t>
  </si>
  <si>
    <t>"BP/08  teraco-chodba, WC"  4,80*2+19,50</t>
  </si>
  <si>
    <t>965081611</t>
  </si>
  <si>
    <t>Odsekání soklíků včetně otlučení podkladní omítky až na zdivo rovných</t>
  </si>
  <si>
    <t>-864367961</t>
  </si>
  <si>
    <t>https://podminky.urs.cz/item/CS_URS_2024_02/965081611</t>
  </si>
  <si>
    <t>"BP/08  teraco-chodba"  14,000+10,000-0,700*2-0,900*2-1,600</t>
  </si>
  <si>
    <t>966081123</t>
  </si>
  <si>
    <t>Bourání kontaktního zateplení včetně povrchové úpravy omítkou nebo nátěrem malých ploch, jakékoli tloušťky, včetně vyřezání z polystyrénových desek, plochy jednotlivě přes 1,0 do 2,0 m2</t>
  </si>
  <si>
    <t>-1620154132</t>
  </si>
  <si>
    <t>https://podminky.urs.cz/item/CS_URS_2024_02/966081123</t>
  </si>
  <si>
    <t>"BP/03     3,2x0,5 m ETICS nadpraží"   1</t>
  </si>
  <si>
    <t>"sloupek mezi okny"  1</t>
  </si>
  <si>
    <t>966081125</t>
  </si>
  <si>
    <t>Bourání kontaktního zateplení včetně povrchové úpravy omítkou nebo nátěrem malých ploch, jakékoli tloušťky, včetně vyřezání z polystyrénových desek, plochy jednotlivě přes 2,0 do 4,0 m2</t>
  </si>
  <si>
    <t>-1685340149</t>
  </si>
  <si>
    <t>https://podminky.urs.cz/item/CS_URS_2024_02/966081125</t>
  </si>
  <si>
    <t>"BP/02    2,7x0,9 m  ETICS na parapetním zdivu"   1</t>
  </si>
  <si>
    <t>967031132</t>
  </si>
  <si>
    <t>Přisekání (špicování) plošné nebo rovných ostění zdiva z cihel pálených rovných ostění, bez odstupu, po hrubém vybourání otvorů, na maltu vápennou nebo vápenocementovou</t>
  </si>
  <si>
    <t>1480759255</t>
  </si>
  <si>
    <t>https://podminky.urs.cz/item/CS_URS_2024_02/967031132</t>
  </si>
  <si>
    <t>"BP/02   nový vstup - parapetní zdivo"   0,900*0,400*2</t>
  </si>
  <si>
    <t>968072455</t>
  </si>
  <si>
    <t>Vybourání kovových rámů oken s křídly, dveřních zárubní, vrat, stěn, ostění nebo obkladů dveřních zárubní, plochy do 2 m2</t>
  </si>
  <si>
    <t>-798170140</t>
  </si>
  <si>
    <t>https://podminky.urs.cz/item/CS_URS_2024_02/968072455</t>
  </si>
  <si>
    <t>"BP/06"   0,900*2,020*3+0,700*2,020*4</t>
  </si>
  <si>
    <t>968082017</t>
  </si>
  <si>
    <t>Vybourání plastových rámů oken s křídly, dveřních zárubní, vrat rámu oken s křídly, plochy přes 2 do 4 m2</t>
  </si>
  <si>
    <t>430685333</t>
  </si>
  <si>
    <t>https://podminky.urs.cz/item/CS_URS_2024_02/968082017</t>
  </si>
  <si>
    <t>"BP/01"   2,700*1,200*2</t>
  </si>
  <si>
    <t>968082018</t>
  </si>
  <si>
    <t>Vybourání plastových rámů oken s křídly, dveřních zárubní, vrat rámu oken s křídly, plochy přes 4 m2</t>
  </si>
  <si>
    <t>-1242718154</t>
  </si>
  <si>
    <t>https://podminky.urs.cz/item/CS_URS_2024_02/968082018</t>
  </si>
  <si>
    <t>"BP/01"   2,700*1,800*2</t>
  </si>
  <si>
    <t>-626127040</t>
  </si>
  <si>
    <t>"136/137, 136/132  ZTI"  2</t>
  </si>
  <si>
    <t>"132, 133, 134/135 ZTI"  4</t>
  </si>
  <si>
    <t>971033541</t>
  </si>
  <si>
    <t>Vybourání otvorů ve zdivu základovém nebo nadzákladovém z cihel, tvárnic, příčkovek z cihel pálených na maltu vápennou nebo vápenocementovou plochy do 1 m2, tl. do 300 mm</t>
  </si>
  <si>
    <t>1364864249</t>
  </si>
  <si>
    <t>https://podminky.urs.cz/item/CS_URS_2024_02/971033541</t>
  </si>
  <si>
    <t>"sloupek mezi okny"  0,300*1,800*0,300</t>
  </si>
  <si>
    <t>971033651</t>
  </si>
  <si>
    <t>Vybourání otvorů ve zdivu základovém nebo nadzákladovém z cihel, tvárnic, příčkovek z cihel pálených na maltu vápennou nebo vápenocementovou plochy do 4 m2, tl. do 600 mm</t>
  </si>
  <si>
    <t>-432067931</t>
  </si>
  <si>
    <t>https://podminky.urs.cz/item/CS_URS_2024_02/971033651</t>
  </si>
  <si>
    <t>"BP/02   parapetní zdivo"   2,700*0,900*0,400</t>
  </si>
  <si>
    <t>-250037723</t>
  </si>
  <si>
    <t>"pro profese ZTI, UT, VYT, apod.."  25,000</t>
  </si>
  <si>
    <t>-1589455854</t>
  </si>
  <si>
    <t>"pro profese ZTI, UT, VYT, apod.."  15,000</t>
  </si>
  <si>
    <t>977151121</t>
  </si>
  <si>
    <t>Jádrové vrty diamantovými korunkami do stavebních materiálů (železobetonu, betonu, cihel, obkladů, dlažeb, kamene) průměru přes 110 do 120 mm</t>
  </si>
  <si>
    <t>-1668182725</t>
  </si>
  <si>
    <t>https://podminky.urs.cz/item/CS_URS_2024_02/977151121</t>
  </si>
  <si>
    <t>"134/135 VZT"  0,150</t>
  </si>
  <si>
    <t>"137/136 VZT"  0,150</t>
  </si>
  <si>
    <t>-1488794468</t>
  </si>
  <si>
    <t>"133/135 VZT"  0,150</t>
  </si>
  <si>
    <t>977151224</t>
  </si>
  <si>
    <t>Jádrové vrty diamantovými korunkami do stavebních materiálů (železobetonu, betonu, cihel, obkladů, dlažeb, kamene) dovrchní (směrem vzhůru), průměru přes 150 do 180 mm</t>
  </si>
  <si>
    <t>-1160281860</t>
  </si>
  <si>
    <t>https://podminky.urs.cz/item/CS_URS_2024_02/977151224</t>
  </si>
  <si>
    <t>"135, 137 VZT"  0,950*2</t>
  </si>
  <si>
    <t>977312112</t>
  </si>
  <si>
    <t>Řezání stávajících betonových mazanin s vyztužením hloubky přes 50 do 100 mm</t>
  </si>
  <si>
    <t>-1751510861</t>
  </si>
  <si>
    <t>https://podminky.urs.cz/item/CS_URS_2024_02/977312112</t>
  </si>
  <si>
    <t>"BP/08  mazanina -chodba"  1,900+1,500</t>
  </si>
  <si>
    <t>978011121</t>
  </si>
  <si>
    <t>Otlučení vápenných nebo vápenocementových omítek vnitřních ploch stropů, v rozsahu přes 5 do 10 %</t>
  </si>
  <si>
    <t>1388946634</t>
  </si>
  <si>
    <t>https://podminky.urs.cz/item/CS_URS_2024_02/978011121</t>
  </si>
  <si>
    <t>"BP/07"   4,80*2+15,60+15,10+19,50</t>
  </si>
  <si>
    <t>978013121</t>
  </si>
  <si>
    <t>Otlučení vápenných nebo vápenocementových omítek vnitřních ploch stěn s vyškrabáním spar, s očištěním zdiva, v rozsahu přes 5 do 10 %</t>
  </si>
  <si>
    <t>2063716291</t>
  </si>
  <si>
    <t>https://podminky.urs.cz/item/CS_URS_2024_02/978013121</t>
  </si>
  <si>
    <t>(6,800+8,800)*2*2,730</t>
  </si>
  <si>
    <t>0,950*2,730*2</t>
  </si>
  <si>
    <t>"průvlaky"  6,800*0,430*5</t>
  </si>
  <si>
    <t>"ostění"  (1,500+2,300*2)*0,300+(1,200+1,140*2)*0,200</t>
  </si>
  <si>
    <t>"dveře"  -1,600*2,300-1,500*2,300*2-0,900*2,020</t>
  </si>
  <si>
    <t>"okna"  -2,700*1,800*3-1,200*1,200</t>
  </si>
  <si>
    <t>978059541</t>
  </si>
  <si>
    <t>Odsekání obkladů stěn včetně otlučení podkladní omítky až na zdivo z obkládaček vnitřních, z jakýchkoliv materiálů, plochy přes 1 m2</t>
  </si>
  <si>
    <t>1264521380</t>
  </si>
  <si>
    <t>https://podminky.urs.cz/item/CS_URS_2024_02/978059541</t>
  </si>
  <si>
    <t>WC dívky, chlapci</t>
  </si>
  <si>
    <t>(2,700+0,900+1,300*2)*2*2,000*2</t>
  </si>
  <si>
    <t>-0,700*2,000*6</t>
  </si>
  <si>
    <t>-1684861980</t>
  </si>
  <si>
    <t>1245279024</t>
  </si>
  <si>
    <t>166661904</t>
  </si>
  <si>
    <t>35,348*21 'Přepočtené koeficientem množství</t>
  </si>
  <si>
    <t>997013602</t>
  </si>
  <si>
    <t>Poplatek za uložení stavebního odpadu na skládce (skládkovné) z armovaného betonu zatříděného do Katalogu odpadů pod kódem 17 01 01</t>
  </si>
  <si>
    <t>-844925808</t>
  </si>
  <si>
    <t>https://podminky.urs.cz/item/CS_URS_2024_02/997013602</t>
  </si>
  <si>
    <t>997013603</t>
  </si>
  <si>
    <t>Poplatek za uložení stavebního odpadu na skládce (skládkovné) cihelného zatříděného do Katalogu odpadů pod kódem 17 01 02</t>
  </si>
  <si>
    <t>1095432854</t>
  </si>
  <si>
    <t>https://podminky.urs.cz/item/CS_URS_2024_02/997013603</t>
  </si>
  <si>
    <t>1114569852</t>
  </si>
  <si>
    <t>35,348-10,832-13,686</t>
  </si>
  <si>
    <t>1785202166</t>
  </si>
  <si>
    <t>1619719124</t>
  </si>
  <si>
    <t>skladba PD11</t>
  </si>
  <si>
    <t>63,000</t>
  </si>
  <si>
    <t>59777520</t>
  </si>
  <si>
    <t>63*0,0003 'Přepočtené koeficientem množství</t>
  </si>
  <si>
    <t>-1340303081</t>
  </si>
  <si>
    <t>-1216894010</t>
  </si>
  <si>
    <t>63*1,1655 'Přepočtené koeficientem množství</t>
  </si>
  <si>
    <t>711141821</t>
  </si>
  <si>
    <t>Odstranění izolace proti vodě, vlhkosti a plynům z přitavených pásů NAIP z plochy vodorovné V dvouvrstvé</t>
  </si>
  <si>
    <t>-1623401094</t>
  </si>
  <si>
    <t>https://podminky.urs.cz/item/CS_URS_2024_02/711141821</t>
  </si>
  <si>
    <t>"BP/08"   6,800*8,800+1,900*1,250</t>
  </si>
  <si>
    <t>-413630795</t>
  </si>
  <si>
    <t>763111723</t>
  </si>
  <si>
    <t>Příčka ze sádrokartonových desek ostatní konstrukce a práce na příčkách ze sádrokartonových desek ochrana rohů úhelníky hliníkové</t>
  </si>
  <si>
    <t>1253930463</t>
  </si>
  <si>
    <t>https://podminky.urs.cz/item/CS_URS_2024_02/763111723</t>
  </si>
  <si>
    <t>"SDK předstěny"   2*2,730</t>
  </si>
  <si>
    <t>677297294</t>
  </si>
  <si>
    <t>(3,290+1,700*2+2,050+0,900+1,050+2,950+0,500)*2,730</t>
  </si>
  <si>
    <t>2136943748</t>
  </si>
  <si>
    <t>2,730*2</t>
  </si>
  <si>
    <t>763131721</t>
  </si>
  <si>
    <t>Podhled ze sádrokartonových desek ostatní práce a konstrukce na podhledech ze sádrokartonových desek skokové změny výšky podhledu do 0,5 m</t>
  </si>
  <si>
    <t>-557745546</t>
  </si>
  <si>
    <t>https://podminky.urs.cz/item/CS_URS_2024_02/763131721</t>
  </si>
  <si>
    <t>"podhled C1, m.č. 137"    2,850</t>
  </si>
  <si>
    <t>1555977691</t>
  </si>
  <si>
    <t>"OS/21, m.č. 137"  (1,130*2+0,185*2+0,410*2)*2,000</t>
  </si>
  <si>
    <t>"OS/21, m.č. 135"  (0,100*2+0,500+0,960)*2,000</t>
  </si>
  <si>
    <t>1503199958</t>
  </si>
  <si>
    <t>"OS/21, m.č. 137"  3</t>
  </si>
  <si>
    <t>"OS/21, m.č. 135"  2</t>
  </si>
  <si>
    <t>116319946</t>
  </si>
  <si>
    <t>"podhled C1, m.č. 133-137"  2,60+3,80+9,50+5,10+9,40</t>
  </si>
  <si>
    <t>59036513</t>
  </si>
  <si>
    <t>deska podhledová minerální rovná bílá jemná hladká 15x600x600mm</t>
  </si>
  <si>
    <t>-732021545</t>
  </si>
  <si>
    <t>-587299432</t>
  </si>
  <si>
    <t>podhled C1, m.č. 133-137</t>
  </si>
  <si>
    <t>(3,290+2,850+1,700+2,990)*2</t>
  </si>
  <si>
    <t>(3,360+2,950+1,050+2,050*2+2,010+1,350)*2</t>
  </si>
  <si>
    <t>582512178</t>
  </si>
  <si>
    <t>764002851</t>
  </si>
  <si>
    <t>Demontáž klempířských konstrukcí oplechování parapetů do suti</t>
  </si>
  <si>
    <t>-500765131</t>
  </si>
  <si>
    <t>https://podminky.urs.cz/item/CS_URS_2024_02/764002851</t>
  </si>
  <si>
    <t>"BP/01"   2,700*3</t>
  </si>
  <si>
    <t>764002871</t>
  </si>
  <si>
    <t>Demontáž klempířských konstrukcí lemování zdí do suti</t>
  </si>
  <si>
    <t>1393287575</t>
  </si>
  <si>
    <t>https://podminky.urs.cz/item/CS_URS_2024_02/764002871</t>
  </si>
  <si>
    <t>"BP/03     oplechování střechy"   3,500</t>
  </si>
  <si>
    <t>-402035185</t>
  </si>
  <si>
    <t>142006246</t>
  </si>
  <si>
    <t>1514371116</t>
  </si>
  <si>
    <t>766691811</t>
  </si>
  <si>
    <t>Demontáž parapetních desek šířky do 300 mm</t>
  </si>
  <si>
    <t>1143895405</t>
  </si>
  <si>
    <t>https://podminky.urs.cz/item/CS_URS_2024_02/766691811</t>
  </si>
  <si>
    <t>"BP/01"  2,700*2+1,200*2</t>
  </si>
  <si>
    <t>-1408565614</t>
  </si>
  <si>
    <t>767661811</t>
  </si>
  <si>
    <t>Demontáž mříží pevných nebo otevíravých</t>
  </si>
  <si>
    <t>1511254509</t>
  </si>
  <si>
    <t>https://podminky.urs.cz/item/CS_URS_2024_02/767661811</t>
  </si>
  <si>
    <t>"BP/01"   2,700*1,800*3</t>
  </si>
  <si>
    <t>-488422556</t>
  </si>
  <si>
    <t>-1187206526</t>
  </si>
  <si>
    <t>"sokl"  25,700*0,095</t>
  </si>
  <si>
    <t>"dlažba"  54,200</t>
  </si>
  <si>
    <t>"pod HI stěrku"  30,400</t>
  </si>
  <si>
    <t>-1229243943</t>
  </si>
  <si>
    <t>1,910+1,500</t>
  </si>
  <si>
    <t>-1390317799</t>
  </si>
  <si>
    <t>3,41*1,1 'Přepočtené koeficientem množství</t>
  </si>
  <si>
    <t>-1636887509</t>
  </si>
  <si>
    <t>skladba PD11, m.č. 132</t>
  </si>
  <si>
    <t>"sokl  ST"  (7,200+8,800+0,300+0,950+0,500)*2-1,700-0,900*4-1,400-1,600-1,500</t>
  </si>
  <si>
    <t>-1957769789</t>
  </si>
  <si>
    <t>25,7*1,1 'Přepočtené koeficientem množství</t>
  </si>
  <si>
    <t>-1219233938</t>
  </si>
  <si>
    <t>skladba PD11, m.č. 132-137</t>
  </si>
  <si>
    <t>"dlažba D"   54,20</t>
  </si>
  <si>
    <t>1621327158</t>
  </si>
  <si>
    <t>54,2*1,15 'Přepočtené koeficientem množství</t>
  </si>
  <si>
    <t>-1006034926</t>
  </si>
  <si>
    <t>skladba PD11, m.č. 133-137</t>
  </si>
  <si>
    <t>2,60+3,80+9,50+5,10+9,40</t>
  </si>
  <si>
    <t>-971320007</t>
  </si>
  <si>
    <t>"obvod"  87,200</t>
  </si>
  <si>
    <t>-816724943</t>
  </si>
  <si>
    <t>"viz sokl"  25,700</t>
  </si>
  <si>
    <t>"viz separ. provazec - obvod"  87,200</t>
  </si>
  <si>
    <t>-976549739</t>
  </si>
  <si>
    <t>724040554</t>
  </si>
  <si>
    <t>"133"  5</t>
  </si>
  <si>
    <t>"134"  4</t>
  </si>
  <si>
    <t>"135"  8</t>
  </si>
  <si>
    <t>"136"  4</t>
  </si>
  <si>
    <t>"137"  4</t>
  </si>
  <si>
    <t>1249387893</t>
  </si>
  <si>
    <t>skladba PD11, m.č. 133, 135</t>
  </si>
  <si>
    <t>1+4</t>
  </si>
  <si>
    <t>-44138558</t>
  </si>
  <si>
    <t>"133"  (2,050+1,350)*2-0,900</t>
  </si>
  <si>
    <t>"134"  (2,010+2,050)*2-0,900*2</t>
  </si>
  <si>
    <t>"135"  (3,510+2,950+1,050)*2-0,900</t>
  </si>
  <si>
    <t>"136"  (1,700+3,290)*2-0,900*2</t>
  </si>
  <si>
    <t>"137"  (3,100+3,290)*2-0,900</t>
  </si>
  <si>
    <t>-1709466888</t>
  </si>
  <si>
    <t>39141626</t>
  </si>
  <si>
    <t>776201811</t>
  </si>
  <si>
    <t>Demontáž povlakových podlahovin lepených ručně bez podložky</t>
  </si>
  <si>
    <t>2016700159</t>
  </si>
  <si>
    <t>https://podminky.urs.cz/item/CS_URS_2024_02/776201811</t>
  </si>
  <si>
    <t>"BP/08  PVC-kabinet, sklad"  15,10+15,60</t>
  </si>
  <si>
    <t>776410811</t>
  </si>
  <si>
    <t>Demontáž soklíků nebo lišt pryžových nebo plastových</t>
  </si>
  <si>
    <t>1091678986</t>
  </si>
  <si>
    <t>https://podminky.urs.cz/item/CS_URS_2024_02/776410811</t>
  </si>
  <si>
    <t>"BP/08  PVC-kabinet, sklad"  (5,200*2+2,900+3,000)*2-0,900*3</t>
  </si>
  <si>
    <t>1112095911</t>
  </si>
  <si>
    <t>-1564802565</t>
  </si>
  <si>
    <t>keram. obklad na SDK, m.č...</t>
  </si>
  <si>
    <t>"133"  (0,900+0,150)*2,400</t>
  </si>
  <si>
    <t>"134"  2,050*2,400</t>
  </si>
  <si>
    <t>"135"  (2,950+0,300+0,150+1,050)*2,400</t>
  </si>
  <si>
    <t>"136"  (1,700*2)*2,400</t>
  </si>
  <si>
    <t>"137"  3,290*2,600</t>
  </si>
  <si>
    <t>keram. obklad na stávajícím zdivu, m.č...</t>
  </si>
  <si>
    <t>"133, 134, 136"  0</t>
  </si>
  <si>
    <t>"135"  (2,950+0,100)*2,400+(3,100-2,700-0,300)*2,400</t>
  </si>
  <si>
    <t>"137"  2,850*2,600-1,200*1,200+(1,200+1,200*2)*0,180</t>
  </si>
  <si>
    <t>keram. obklad na novém zdivu, m.č...</t>
  </si>
  <si>
    <t>"133"  (2,050+1,350)*2*2,400</t>
  </si>
  <si>
    <t>-0,900*2,020</t>
  </si>
  <si>
    <t>"SDK"  -2,520</t>
  </si>
  <si>
    <t>"134"  (1,860+2,050)*2*2,400</t>
  </si>
  <si>
    <t>-0,900*2,020*2</t>
  </si>
  <si>
    <t>"SDK"  -4,920</t>
  </si>
  <si>
    <t>"135"  (3,400+1,050+0,150)*2,400</t>
  </si>
  <si>
    <t>"136"  (2,990*2)*2,400</t>
  </si>
  <si>
    <t>"137"  (3,290+2,850)*2,600</t>
  </si>
  <si>
    <t>1122245149</t>
  </si>
  <si>
    <t>105,29*1,1 'Přepočtené koeficientem množství</t>
  </si>
  <si>
    <t>1318926758</t>
  </si>
  <si>
    <t>"133"  2,400+(0,900+2,020*2)</t>
  </si>
  <si>
    <t>"134"  (0,900+2,020*2)*2</t>
  </si>
  <si>
    <t>"135"  2,400*4+(0,900+2,020*2)</t>
  </si>
  <si>
    <t>"136"  (0,900+2,020*2)*2</t>
  </si>
  <si>
    <t>"137"  (0,900+2,020*2)+(1,200+1,200)*2+4,000</t>
  </si>
  <si>
    <t>-1542721984</t>
  </si>
  <si>
    <t>55,38*1,05 'Přepočtené koeficientem množství</t>
  </si>
  <si>
    <t>-1162190045</t>
  </si>
  <si>
    <t>"133"  2,400*5</t>
  </si>
  <si>
    <t>"134" 2,400*4</t>
  </si>
  <si>
    <t>"135"  2,400*8</t>
  </si>
  <si>
    <t>"136"  2,400*4</t>
  </si>
  <si>
    <t>"137"  2,600*4+0,500</t>
  </si>
  <si>
    <t>739019356</t>
  </si>
  <si>
    <t>25367389</t>
  </si>
  <si>
    <t>1598763157</t>
  </si>
  <si>
    <t>998781101</t>
  </si>
  <si>
    <t>Přesun hmot pro obklady keramické stanovený z hmotnosti přesunovaného materiálu vodorovná dopravní vzdálenost do 50 m základní v objektech výšky do 6 m</t>
  </si>
  <si>
    <t>82536819</t>
  </si>
  <si>
    <t>https://podminky.urs.cz/item/CS_URS_2024_02/998781101</t>
  </si>
  <si>
    <t>1402300506</t>
  </si>
  <si>
    <t>"D/47-51 š. 800"  5*(0,900+2,070*2)*0,300</t>
  </si>
  <si>
    <t>1744902493</t>
  </si>
  <si>
    <t>1745428249</t>
  </si>
  <si>
    <t>"D/47-51 š. 800 - 2x"  7,560*2</t>
  </si>
  <si>
    <t>784121001</t>
  </si>
  <si>
    <t>Oškrabání malby v místnostech výšky do 3,80 m</t>
  </si>
  <si>
    <t>1462205120</t>
  </si>
  <si>
    <t>https://podminky.urs.cz/item/CS_URS_2024_02/784121001</t>
  </si>
  <si>
    <t>"BP/07 viz pol. Otlučení omítek stropů do 30%"   59,800*0,7</t>
  </si>
  <si>
    <t>"BP/07 viz pol. Otlučení omítek stěn do 50%"   79,091*0,5</t>
  </si>
  <si>
    <t>1747939835</t>
  </si>
  <si>
    <t>"m.č.   132"   23,80+1,900*0,950</t>
  </si>
  <si>
    <t>"viz VCM štuk stěn"  115,233</t>
  </si>
  <si>
    <t>"navazující prostory stávající budovy dotčené stavbou"  50,000</t>
  </si>
  <si>
    <t>1763105056</t>
  </si>
  <si>
    <t>1985979682</t>
  </si>
  <si>
    <t>"blíže nespecifikované stavební práce v PD a pomocné stavební práce pro profese ZTI, UT, EL, VZT apod."  30</t>
  </si>
  <si>
    <t>"průběžný úklid navazujících prostor stávajícího objektu dotčených stavbou"  20</t>
  </si>
  <si>
    <t>ODDÍL A: 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  ******* ODDÍL B:  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 ******** ODDÍL C: 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 ***** ODDÍL D:  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 ******* ODDÍL E:  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 ***** ODDÍL F:  Hromosvod - Veškeré níže uvedené položky obsahují dopravu materiálu a vykládku materiálu na střechu.</t>
  </si>
  <si>
    <t>E2 - Rozvaděče</t>
  </si>
  <si>
    <t>A.004</t>
  </si>
  <si>
    <t>A.005</t>
  </si>
  <si>
    <t>C.006</t>
  </si>
  <si>
    <t xml:space="preserve">Rozvaděč R1 </t>
  </si>
  <si>
    <t>Poznámka k položce:_x000D_
Touto položkou je myšlena kompletní výzbroj včetně montáže, uvedené na v.č.24, včetně patřičncýh úprav stávajícího rozvaděče.</t>
  </si>
  <si>
    <t>Kompletní demontáž silnoproudé instalace včetně ekologické likvidace - viz. popis v TZ</t>
  </si>
  <si>
    <t>Pomocné stavební práce</t>
  </si>
  <si>
    <t xml:space="preserve">Veškeré položky ve výkazu jsou uvedeny včetně montážních prací a ostatních výkonů spojených s instalací systému. ***** Rozpočet není zpracován v žadné cenové soustavě, v rozpočtu jsou použity R položky. </t>
  </si>
  <si>
    <t xml:space="preserve">    D4 - Vnitřní kanalizace ostatní</t>
  </si>
  <si>
    <t xml:space="preserve">    D5 - Zemní práce</t>
  </si>
  <si>
    <t xml:space="preserve">    D6 - Potrubí vnitřního vodovodu</t>
  </si>
  <si>
    <t xml:space="preserve">    D7 - Izolace potrubí vnitřního vodovodu</t>
  </si>
  <si>
    <t xml:space="preserve">    D8 - Příslušenství vnitřního vodovodu</t>
  </si>
  <si>
    <t xml:space="preserve">    D9 - Vnitřní vodovod ostatní</t>
  </si>
  <si>
    <t xml:space="preserve">    D10 - Požární vodovod</t>
  </si>
  <si>
    <t xml:space="preserve">    D11 - Demontáže</t>
  </si>
  <si>
    <t>Vpusť podlahová se SMART uzávěrem boční odpad 50/75, nerezová mřížka</t>
  </si>
  <si>
    <t>Kulový kohout s pákou 1/2" (DN 15)</t>
  </si>
  <si>
    <t>Šikmý filtr s filtrační vložkou a možností vyčištění</t>
  </si>
  <si>
    <t>Zpětná klapka 1/2" (DN 15)</t>
  </si>
  <si>
    <t>Cirkulační čerpadlo, Q = 0,4 m3/h, DN 15, PN 10, 230 V</t>
  </si>
  <si>
    <t>Tlaková zkouška vodovodního potrubí do DN 50</t>
  </si>
  <si>
    <t>Proplach a dezinfekce vodovod.potrubí do DN 50</t>
  </si>
  <si>
    <t>Demontáže stávajících zařizovacích předmětů a potrubí</t>
  </si>
  <si>
    <t>SO 05 - Komunikační a zpevněné plochy</t>
  </si>
  <si>
    <t xml:space="preserve">    5 - Komunikace pozemní</t>
  </si>
  <si>
    <t>113107164</t>
  </si>
  <si>
    <t>Odstranění podkladů nebo krytů strojně plochy jednotlivě přes 50 m2 do 200 m2 s přemístěním hmot na skládku na vzdálenost do 20 m nebo s naložením na dopravní prostředek z kameniva hrubého drceného, o tl. vrstvy přes 300 do 400 mm</t>
  </si>
  <si>
    <t>1617769168</t>
  </si>
  <si>
    <t>https://podminky.urs.cz/item/CS_URS_2024_02/113107164</t>
  </si>
  <si>
    <t>"obnova vozovky"  77,000</t>
  </si>
  <si>
    <t>113107183</t>
  </si>
  <si>
    <t>Odstranění podkladů nebo krytů strojně plochy jednotlivě přes 50 m2 do 200 m2 s přemístěním hmot na skládku na vzdálenost do 20 m nebo s naložením na dopravní prostředek živičných, o tl. vrstvy přes 100 do 150 mm</t>
  </si>
  <si>
    <t>517879962</t>
  </si>
  <si>
    <t>https://podminky.urs.cz/item/CS_URS_2024_02/113107183</t>
  </si>
  <si>
    <t>-986808402</t>
  </si>
  <si>
    <t>profil x délka</t>
  </si>
  <si>
    <t>"úsek 0-11"  (2,500+1,800)/2*14,450</t>
  </si>
  <si>
    <t>"úsek 11-22"  (2,500+1,800)/2*39,900</t>
  </si>
  <si>
    <t>"úsek 22-33 vč. sjezdu"  (1,800+1,500)/2*26,200</t>
  </si>
  <si>
    <t>"úsek 33-44"  (1,500+0,250)/2*12,350</t>
  </si>
  <si>
    <t>"úsek 44-55"  (0,250+0)/2*9,300</t>
  </si>
  <si>
    <t>132251101</t>
  </si>
  <si>
    <t>Hloubení nezapažených rýh šířky do 800 mm strojně s urovnáním dna do předepsaného profilu a spádu v hornině třídy těžitelnosti I skupiny 3 do 20 m3</t>
  </si>
  <si>
    <t>-77820749</t>
  </si>
  <si>
    <t>https://podminky.urs.cz/item/CS_URS_2024_02/132251101</t>
  </si>
  <si>
    <t>"trativod"   40,000*0,500*0,700</t>
  </si>
  <si>
    <t>1219087019</t>
  </si>
  <si>
    <t>61,320*2</t>
  </si>
  <si>
    <t>172,052-61,320</t>
  </si>
  <si>
    <t>155990778</t>
  </si>
  <si>
    <t>110,732*12 'Přepočtené koeficientem množství</t>
  </si>
  <si>
    <t>-1265682828</t>
  </si>
  <si>
    <t>61,320</t>
  </si>
  <si>
    <t>171152112</t>
  </si>
  <si>
    <t>Uložení sypaniny do zhutněných násypů pro silnice, dálnice a letiště s rozprostřením sypaniny ve vrstvách, s hrubým urovnáním a uzavřením povrchu násypu z hornin nesoudržných sypkých mimo aktivní zónu</t>
  </si>
  <si>
    <t>1212733892</t>
  </si>
  <si>
    <t>https://podminky.urs.cz/item/CS_URS_2024_02/171152112</t>
  </si>
  <si>
    <t>doplnění zeminy pod zpevněné plochy</t>
  </si>
  <si>
    <t>(14,450+39,900+26,200+12,350+9,300)*0,600</t>
  </si>
  <si>
    <t>1007790181</t>
  </si>
  <si>
    <t>110,732*1,8 'Přepočtené koeficientem množství</t>
  </si>
  <si>
    <t>1335422728</t>
  </si>
  <si>
    <t>547422192</t>
  </si>
  <si>
    <t>"chodník-nový"  220,000</t>
  </si>
  <si>
    <t>"chodník-předláždění stáv. ploch"  135,000</t>
  </si>
  <si>
    <t>"chodník-reliéfní"  7,000</t>
  </si>
  <si>
    <t>"chodník-vodící linie"  30,000</t>
  </si>
  <si>
    <t>"asfaltová plocha"  212,000</t>
  </si>
  <si>
    <t>"parkovací stání-šedá"  318,000</t>
  </si>
  <si>
    <t>"parkovací stání-červená"  7,000</t>
  </si>
  <si>
    <t>"obruby, dvojřádek"  (180,000+144,000+159,400)*0,500</t>
  </si>
  <si>
    <t>211531111</t>
  </si>
  <si>
    <t>Výplň kamenivem do rýh odvodňovacích žeber nebo trativodů bez zhutnění, s úpravou povrchu výplně kamenivem hrubým drceným frakce 16 až 63 mm</t>
  </si>
  <si>
    <t>-11719969</t>
  </si>
  <si>
    <t>https://podminky.urs.cz/item/CS_URS_2024_02/211531111</t>
  </si>
  <si>
    <t>"trativod"   40,000*0,500*(0,700-0,100)</t>
  </si>
  <si>
    <t>211971110</t>
  </si>
  <si>
    <t>Zřízení opláštění výplně z geotextilie odvodňovacích žeber nebo trativodů v rýze nebo zářezu se stěnami šikmými o sklonu do 1:2</t>
  </si>
  <si>
    <t>-987856944</t>
  </si>
  <si>
    <t>https://podminky.urs.cz/item/CS_URS_2024_02/211971110</t>
  </si>
  <si>
    <t>"trativod - separace stěn + zabalení potrubí"   40,000*4,000</t>
  </si>
  <si>
    <t>69311088</t>
  </si>
  <si>
    <t>geotextilie netkaná separační, ochranná, filtrační, drenážní PES 500g/m2</t>
  </si>
  <si>
    <t>949386009</t>
  </si>
  <si>
    <t>160*1,1845 'Přepočtené koeficientem množství</t>
  </si>
  <si>
    <t>212572111</t>
  </si>
  <si>
    <t>Lože pro trativody ze štěrkopísku tříděného</t>
  </si>
  <si>
    <t>347918227</t>
  </si>
  <si>
    <t>https://podminky.urs.cz/item/CS_URS_2024_02/212572111</t>
  </si>
  <si>
    <t>"trativod"   40,000*0,500*0,100</t>
  </si>
  <si>
    <t>212755214</t>
  </si>
  <si>
    <t>Trativody bez lože z drenážních trubek plastových flexibilních D 100 mm</t>
  </si>
  <si>
    <t>1673966744</t>
  </si>
  <si>
    <t>https://podminky.urs.cz/item/CS_URS_2024_02/212755214</t>
  </si>
  <si>
    <t>Komunikace pozemní</t>
  </si>
  <si>
    <t>564750111</t>
  </si>
  <si>
    <t>Podklad nebo kryt z kameniva hrubého drceného vel. 16-32 mm s rozprostřením a zhutněním plochy přes 100 m2, po zhutnění tl. 150 mm</t>
  </si>
  <si>
    <t>-1998288832</t>
  </si>
  <si>
    <t>https://podminky.urs.cz/item/CS_URS_2024_02/564750111</t>
  </si>
  <si>
    <t>564761111</t>
  </si>
  <si>
    <t>Podklad nebo kryt z kameniva hrubého drceného vel. 32-63 mm s rozprostřením a zhutněním plochy přes 100 m2, po zhutnění tl. 200 mm</t>
  </si>
  <si>
    <t>-165532463</t>
  </si>
  <si>
    <t>https://podminky.urs.cz/item/CS_URS_2024_02/564761111</t>
  </si>
  <si>
    <t>564851111</t>
  </si>
  <si>
    <t>Podklad ze štěrkodrti ŠD s rozprostřením a zhutněním plochy přes 100 m2, po zhutnění tl. 150 mm</t>
  </si>
  <si>
    <t>953905992</t>
  </si>
  <si>
    <t>https://podminky.urs.cz/item/CS_URS_2024_02/564851111</t>
  </si>
  <si>
    <t>564861111</t>
  </si>
  <si>
    <t>Podklad ze štěrkodrti ŠD s rozprostřením a zhutněním plochy přes 100 m2, po zhutnění tl. 200 mm</t>
  </si>
  <si>
    <t>2105275991</t>
  </si>
  <si>
    <t>https://podminky.urs.cz/item/CS_URS_2024_02/564861111</t>
  </si>
  <si>
    <t>564952111</t>
  </si>
  <si>
    <t>Podklad z mechanicky zpevněného kameniva MZK (minerální beton) s rozprostřením a s hutněním, po zhutnění tl. 150 mm</t>
  </si>
  <si>
    <t>-1839030565</t>
  </si>
  <si>
    <t>https://podminky.urs.cz/item/CS_URS_2024_02/564952111</t>
  </si>
  <si>
    <t>573111111</t>
  </si>
  <si>
    <t>Postřik infiltrační PI z asfaltu silničního s posypem kamenivem, v množství 0,60 kg/m2</t>
  </si>
  <si>
    <t>1555552574</t>
  </si>
  <si>
    <t>https://podminky.urs.cz/item/CS_URS_2024_02/573111111</t>
  </si>
  <si>
    <t>573231109</t>
  </si>
  <si>
    <t>Postřik spojovací PS bez posypu kamenivem ze silniční emulze, v množství 0,60 kg/m2</t>
  </si>
  <si>
    <t>1340805888</t>
  </si>
  <si>
    <t>https://podminky.urs.cz/item/CS_URS_2024_02/573231109</t>
  </si>
  <si>
    <t>577134121</t>
  </si>
  <si>
    <t>Asfaltový beton vrstva obrusná ACO 11 (ABS) s rozprostřením a se zhutněním z nemodifikovaného asfaltu v pruhu šířky přes 3 m tř. I (ACO 11+), po zhutnění tl. 40 mm</t>
  </si>
  <si>
    <t>1540156161</t>
  </si>
  <si>
    <t>https://podminky.urs.cz/item/CS_URS_2024_02/577134121</t>
  </si>
  <si>
    <t>577175122</t>
  </si>
  <si>
    <t>Asfaltový beton vrstva ložní ACL 16 (ABH) s rozprostřením a zhutněním z nemodifikovaného asfaltu v pruhu šířky přes 3 m, po zhutnění tl. 80 mm</t>
  </si>
  <si>
    <t>-418090280</t>
  </si>
  <si>
    <t>https://podminky.urs.cz/item/CS_URS_2024_02/577175122</t>
  </si>
  <si>
    <t>596211113</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</si>
  <si>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300 m2</t>
  </si>
  <si>
    <t>-46140588</t>
  </si>
  <si>
    <t>https://podminky.urs.cz/item/CS_URS_2024_02/596211113</t>
  </si>
  <si>
    <t>59245015</t>
  </si>
  <si>
    <t>dlažba zámková betonová tvaru I 200x165mm tl 60mm přírodní</t>
  </si>
  <si>
    <t>-283879732</t>
  </si>
  <si>
    <t>220,000+135,000</t>
  </si>
  <si>
    <t>355*1,01 'Přepočtené koeficientem množství</t>
  </si>
  <si>
    <t>59245006</t>
  </si>
  <si>
    <t>dlažba pro nevidomé betonová 200x100mm tl 60mm barevná</t>
  </si>
  <si>
    <t>1596562731</t>
  </si>
  <si>
    <t>7*1,01 'Přepočtené koeficientem množství</t>
  </si>
  <si>
    <t>59246084</t>
  </si>
  <si>
    <t>dlažba pro nevidomé betonová 200x200mm tl 60mm přírodní</t>
  </si>
  <si>
    <t>1146277790</t>
  </si>
  <si>
    <t>30*1,01 'Přepočtené koeficientem množství</t>
  </si>
  <si>
    <t>596212213</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</si>
  <si>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300 m2</t>
  </si>
  <si>
    <t>1279972216</t>
  </si>
  <si>
    <t>https://podminky.urs.cz/item/CS_URS_2024_02/596212213</t>
  </si>
  <si>
    <t>"parkovací stání-šedá"  318,000-11,250</t>
  </si>
  <si>
    <t>"parkovací stání-dopravní značení červená 100/200"  4,500*0,100*(8+17)</t>
  </si>
  <si>
    <t>325082060</t>
  </si>
  <si>
    <t>306,75*1,01 'Přepočtené koeficientem množství</t>
  </si>
  <si>
    <t>59245004</t>
  </si>
  <si>
    <t>dlažba skladebná betonová 200x200mm tl 80mm barevná</t>
  </si>
  <si>
    <t>-1229413496</t>
  </si>
  <si>
    <t>59245005</t>
  </si>
  <si>
    <t>dlažba skladebná betonová 200x100mm tl 80mm barevná</t>
  </si>
  <si>
    <t>-1982479404</t>
  </si>
  <si>
    <t>11,25*1,1 'Přepočtené koeficientem množství</t>
  </si>
  <si>
    <t>635111141</t>
  </si>
  <si>
    <t>Násyp ze štěrkopísku, písku nebo kameniva pod podlahy s udusáním a urovnáním povrchu z kameniva hrubého 8-16</t>
  </si>
  <si>
    <t>1599160878</t>
  </si>
  <si>
    <t>https://podminky.urs.cz/item/CS_URS_2024_02/635111141</t>
  </si>
  <si>
    <t>kolem SO 02, SO 03</t>
  </si>
  <si>
    <t>(11,500+2,500+45,600+29,200+8,200+7,200+44,500)*0,500*0,150</t>
  </si>
  <si>
    <t>284079516</t>
  </si>
  <si>
    <t>(11,500+2,500+45,600+29,200+8,200+7,200+44,500)*0,500</t>
  </si>
  <si>
    <t>-742231818</t>
  </si>
  <si>
    <t>11,500+2,500+45,600+29,200+8,200+7,200+44,500+0,500*10</t>
  </si>
  <si>
    <t>912113113</t>
  </si>
  <si>
    <t>Montáž parkovacího dorazu šířky přes 1200 mm</t>
  </si>
  <si>
    <t>8561968</t>
  </si>
  <si>
    <t>https://podminky.urs.cz/item/CS_URS_2024_02/912113113</t>
  </si>
  <si>
    <t>56288007</t>
  </si>
  <si>
    <t>práh dorazový parkovací z gumy 1820mm</t>
  </si>
  <si>
    <t>-761753</t>
  </si>
  <si>
    <t>912211111</t>
  </si>
  <si>
    <t>Montáž směrového sloupku plastového s odrazkou prostým uložením bez betonového základu silničního</t>
  </si>
  <si>
    <t>1204095789</t>
  </si>
  <si>
    <t>https://podminky.urs.cz/item/CS_URS_2024_02/912211111</t>
  </si>
  <si>
    <t>40445158</t>
  </si>
  <si>
    <t>sloupek směrový silniční plastový 1,2m</t>
  </si>
  <si>
    <t>-397292131</t>
  </si>
  <si>
    <t>914111111</t>
  </si>
  <si>
    <t>Montáž svislé dopravní značky základní velikosti do 1 m2 objímkami na sloupky nebo konzoly</t>
  </si>
  <si>
    <t>1206872061</t>
  </si>
  <si>
    <t>https://podminky.urs.cz/item/CS_URS_2024_02/914111111</t>
  </si>
  <si>
    <t>40445625</t>
  </si>
  <si>
    <t>informativní značky provozní IP8, IP9, IP11-IP13 500x700mm</t>
  </si>
  <si>
    <t>1388788638</t>
  </si>
  <si>
    <t>40445615</t>
  </si>
  <si>
    <t>značky upravující přednost P6 700mm</t>
  </si>
  <si>
    <t>-1304142392</t>
  </si>
  <si>
    <t>40445649</t>
  </si>
  <si>
    <t>dodatkové tabulky E3-E5, E8, E14-E16 500x150mm</t>
  </si>
  <si>
    <t>-198959888</t>
  </si>
  <si>
    <t>914511112</t>
  </si>
  <si>
    <t>Montáž sloupku dopravních značek délky do 3,5 m do hliníkové patky pro sloupek D 60 mm</t>
  </si>
  <si>
    <t>-1182391714</t>
  </si>
  <si>
    <t>https://podminky.urs.cz/item/CS_URS_2024_02/914511112</t>
  </si>
  <si>
    <t>40445225</t>
  </si>
  <si>
    <t>sloupek pro dopravní značku Zn D 60mm v 3,5m</t>
  </si>
  <si>
    <t>181621856</t>
  </si>
  <si>
    <t>915231112</t>
  </si>
  <si>
    <t>Vodorovné dopravní značení stříkaným plastem přechody pro chodce, šipky, symboly nápisy bílé retroreflexní</t>
  </si>
  <si>
    <t>2138217198</t>
  </si>
  <si>
    <t>https://podminky.urs.cz/item/CS_URS_2024_02/915231112</t>
  </si>
  <si>
    <t>"V10f"  2,000*4</t>
  </si>
  <si>
    <t>916111123</t>
  </si>
  <si>
    <t>Osazení silniční obruby z dlažebních kostek v jedné řadě s ložem tl. přes 50 do 100 mm, s vyplněním a zatřením spár cementovou maltou z drobných kostek s boční opěrou z betonu prostého, do lože z betonu prostého téže značky</t>
  </si>
  <si>
    <t>-1932863466</t>
  </si>
  <si>
    <t>https://podminky.urs.cz/item/CS_URS_2024_02/916111123</t>
  </si>
  <si>
    <t>"žulový dvojřádek"  (57,500+22,200)*2</t>
  </si>
  <si>
    <t>58381015</t>
  </si>
  <si>
    <t>kostka řezanoštípaná dlažební žula 10x10x10cm</t>
  </si>
  <si>
    <t>-1461833553</t>
  </si>
  <si>
    <t>159,400*0,100</t>
  </si>
  <si>
    <t>15,94*1,1 'Přepočtené koeficientem množství</t>
  </si>
  <si>
    <t>916131213</t>
  </si>
  <si>
    <t>Osazení silničního obrubníku betonového se zřízením lože, s vyplněním a zatřením spár cementovou maltou stojatého s boční opěrou z betonu prostého, do lože z betonu prostého</t>
  </si>
  <si>
    <t>1726586028</t>
  </si>
  <si>
    <t>https://podminky.urs.cz/item/CS_URS_2024_02/916131213</t>
  </si>
  <si>
    <t>180,000-10,000</t>
  </si>
  <si>
    <t>"nájezdový"  10*1,000</t>
  </si>
  <si>
    <t>59217031</t>
  </si>
  <si>
    <t>obrubník silniční betonový 1000x150x250mm</t>
  </si>
  <si>
    <t>547719124</t>
  </si>
  <si>
    <t>170*1,02 'Přepočtené koeficientem množství</t>
  </si>
  <si>
    <t>59217032</t>
  </si>
  <si>
    <t>obrubník silniční betonový 1000x150x150mm</t>
  </si>
  <si>
    <t>-579393341</t>
  </si>
  <si>
    <t>10*1,02 'Přepočtené koeficientem množství</t>
  </si>
  <si>
    <t>916231213</t>
  </si>
  <si>
    <t>Osazení chodníkového obrubníku betonového se zřízením lože, s vyplněním a zatřením spár cementovou maltou stojatého s boční opěrou z betonu prostého, do lože z betonu prostého</t>
  </si>
  <si>
    <t>-620643767</t>
  </si>
  <si>
    <t>https://podminky.urs.cz/item/CS_URS_2024_02/916231213</t>
  </si>
  <si>
    <t>12,000+63,000+3,000+26,000+8,000+18,000+11,000+3,000</t>
  </si>
  <si>
    <t>59217019</t>
  </si>
  <si>
    <t>obrubník betonový chodníkový 1000x100x200mm</t>
  </si>
  <si>
    <t>-297555430</t>
  </si>
  <si>
    <t>144*1,02 'Přepočtené koeficientem množství</t>
  </si>
  <si>
    <t>916991121</t>
  </si>
  <si>
    <t>Lože pod obrubníky, krajníky nebo obruby z dlažebních kostek z betonu prostého</t>
  </si>
  <si>
    <t>1112658779</t>
  </si>
  <si>
    <t>https://podminky.urs.cz/item/CS_URS_2024_02/916991121</t>
  </si>
  <si>
    <t>919112212</t>
  </si>
  <si>
    <t>Řezání dilatačních spár v živičném krytu vytvoření komůrky pro těsnící zálivku šířky 10 mm, hloubky 20 mm</t>
  </si>
  <si>
    <t>-1702966800</t>
  </si>
  <si>
    <t>https://podminky.urs.cz/item/CS_URS_2024_02/919112212</t>
  </si>
  <si>
    <t>"obnova vozovky"  79,000</t>
  </si>
  <si>
    <t>919121111</t>
  </si>
  <si>
    <t>Utěsnění dilatačních spár zálivkou za studena v cementobetonovém nebo živičném krytu včetně adhezního nátěru s těsnicím profilem pod zálivkou, pro komůrky šířky 10 mm, hloubky 20 mm</t>
  </si>
  <si>
    <t>970529768</t>
  </si>
  <si>
    <t>https://podminky.urs.cz/item/CS_URS_2024_02/919121111</t>
  </si>
  <si>
    <t>919726123</t>
  </si>
  <si>
    <t>Geotextilie netkaná pro ochranu, separaci nebo filtraci měrná hmotnost přes 300 do 500 g/m2</t>
  </si>
  <si>
    <t>25313117</t>
  </si>
  <si>
    <t>https://podminky.urs.cz/item/CS_URS_2024_02/919726123</t>
  </si>
  <si>
    <t>537,000*1,1</t>
  </si>
  <si>
    <t>919735113</t>
  </si>
  <si>
    <t>Řezání stávajícího živičného krytu nebo podkladu hloubky přes 100 do 150 mm</t>
  </si>
  <si>
    <t>-1169557246</t>
  </si>
  <si>
    <t>https://podminky.urs.cz/item/CS_URS_2024_02/919735113</t>
  </si>
  <si>
    <t>1628204734</t>
  </si>
  <si>
    <t>1466540955</t>
  </si>
  <si>
    <t>44,66*22 'Přepočtené koeficientem množství</t>
  </si>
  <si>
    <t>704880518</t>
  </si>
  <si>
    <t>-300513282</t>
  </si>
  <si>
    <t>24,332*22 'Přepočtené koeficientem množství</t>
  </si>
  <si>
    <t>-481292429</t>
  </si>
  <si>
    <t>-2008132835</t>
  </si>
  <si>
    <t>997221645</t>
  </si>
  <si>
    <t>Poplatek za uložení stavebního odpadu na skládce (skládkovné) asfaltového bez obsahu dehtu zatříděného do Katalogu odpadů pod kódem 17 03 02</t>
  </si>
  <si>
    <t>1322119230</t>
  </si>
  <si>
    <t>https://podminky.urs.cz/item/CS_URS_2024_02/997221645</t>
  </si>
  <si>
    <t>4599217</t>
  </si>
  <si>
    <t>68,992-24,332</t>
  </si>
  <si>
    <t>998223011</t>
  </si>
  <si>
    <t>Přesun hmot pro pozemní komunikace s krytem dlážděným dopravní vzdálenost do 200 m jakékoliv délky objektu</t>
  </si>
  <si>
    <t>1227579564</t>
  </si>
  <si>
    <t>https://podminky.urs.cz/item/CS_URS_2024_02/998223011</t>
  </si>
  <si>
    <t>SO 06 - Veřejné osvětlení</t>
  </si>
  <si>
    <t xml:space="preserve">Množství sada odpovídá  komplet dodávce pro jeden trojsvazek, kabel.						 Veškeré položky zahrnují dodávku, montáž a veškerý podružný výkon nutný k provedení díla v celkovém funkčním rozsahu.						 Jsou-li uvedeny odkazy na cenovou úroveň ASPE či URS jsou čistě indikativní, ocenění je nutno provést na základě expertní znalosti a PD jako celku. Položky mohou obsahovat dodávky odlišné od cenové databáze.						 </t>
  </si>
  <si>
    <t>A - Zemní práce</t>
  </si>
  <si>
    <t>B - Silnoproud - montáž</t>
  </si>
  <si>
    <t>C - Silnoproud - specifikace</t>
  </si>
  <si>
    <t>D - Nátěry</t>
  </si>
  <si>
    <t>E - Ostatní</t>
  </si>
  <si>
    <t>A.001</t>
  </si>
  <si>
    <t>Hloubení kabelových nezapažených rýh ručně š 35 cm, hl 80 cm, v hornině tř 3</t>
  </si>
  <si>
    <t>Poznámka k položce:_x000D_
"viz situace,včetně posouzení a příplatku za lepivost. 60% zemina 3;</t>
  </si>
  <si>
    <t>A.002</t>
  </si>
  <si>
    <t>Hloubení kabelových nezapažených rýh ručně š 35 cm, hl 80 cm, v hornině tř 4</t>
  </si>
  <si>
    <t>Poznámka k položce:_x000D_
"viz situace,včetně posouzení a příplatku za lepivost. 40% zemina 4;</t>
  </si>
  <si>
    <t>Hloubení kabelových nezapažených rýh ručně š 50 cm, hl 120 cm, v hornině tř 3</t>
  </si>
  <si>
    <t>A.006</t>
  </si>
  <si>
    <t>Hloubení kabelových nezapažených rýh ručně š 50 cm, hl 120 cm, v hornině tř 4</t>
  </si>
  <si>
    <t>A.007</t>
  </si>
  <si>
    <t>Lože kabelů z písku nebo štěrkopísku tl 10 cm nad kabel, kryté plastovou folií, š lože do 50 cm "viz pol. Č. A.002 až A. 005, viz situace</t>
  </si>
  <si>
    <t>A.008</t>
  </si>
  <si>
    <t>Základové konstrukce z monolitického betonu C 12/15 bez bednění obetonování, prostupy</t>
  </si>
  <si>
    <t>A.009</t>
  </si>
  <si>
    <t>Nakládání výkopku z hornin tř. 1 až 4 do 100 m3</t>
  </si>
  <si>
    <t>Poznámka k položce:_x000D_
Nakládání, skládání a překládání neulehlého výkopku nebo sypaniny nakládání, množství přes 100 m3, z hornin tř. 1 až 4 výkopek nevyužitý pro opětovný zásyp,A.007*0,4*0,3+A008</t>
  </si>
  <si>
    <t>A.010</t>
  </si>
  <si>
    <t>Zásyp rýh ručně šířky 35 cm, hloubky 50 cm, z horniny třídy 3</t>
  </si>
  <si>
    <t>Poznámka k položce:_x000D_
Zásyp kabelových rýh ručně včetně zhutnění a uložení výkopku do vrstev a urovnání povrchu šířky 35 cm hloubky 50 cm, v hornině třídy 3</t>
  </si>
  <si>
    <t>A.011</t>
  </si>
  <si>
    <t>Zásyp rýh ručně šířky 35 cm, hloubky 50 cm, z horniny třídy 4</t>
  </si>
  <si>
    <t>Poznámka k položce:_x000D_
Zásyp kabelových rýh ručně včetně zhutnění a uložení výkopku do vrstev a urovnání povrchu šířky 35 cm hloubky 50 cm, v hornině třídy 4</t>
  </si>
  <si>
    <t>A.014</t>
  </si>
  <si>
    <t>Zásyp rýh ručně šířky 50 cm, hloubky 80 cm, z horniny třídy 3</t>
  </si>
  <si>
    <t>Poznámka k položce:_x000D_
Zásyp kabelových rýh ručně včetně zhutnění a uložení výkopku do vrstev a urovnání povrchu šířky 50 cm hloubky 80 cm, v hornině třídy 3</t>
  </si>
  <si>
    <t>A.015</t>
  </si>
  <si>
    <t>Zásyp rýh ručně šířky 50 cm, hloubky 80 cm, z horniny třídy 4</t>
  </si>
  <si>
    <t>Poznámka k položce:_x000D_
Zásyp kabelových rýh ručně včetně zhutnění a uložení výkopku do vrstev a urovnání povrchu šířky 50 cm hloubky 80 cm, v hornině třídy 4</t>
  </si>
  <si>
    <t>A.016</t>
  </si>
  <si>
    <t>Odvoz suti na skládku a vybouraných hmot nebo meziskládku do 1 km se složením</t>
  </si>
  <si>
    <t>Poznámka k položce:_x000D_
Odvoz suti a vybouraných hmot na skládku nebo meziskládku se složením, na vzdálenost do 1 km (A19 až A23)</t>
  </si>
  <si>
    <t>A.017</t>
  </si>
  <si>
    <t>Příplatek k odvozu suti a vybouraných hmot na skládku ZKD 1 km přes 1 km</t>
  </si>
  <si>
    <t>Poznámka k položce:_x000D_
Odvoz suti, sypaniny, zeminy a vybouraných hmot na skládku nebo meziskládku se složením, na vzdálenost Příplatek k ceně za každý další i započatý 1 km přes 1 km</t>
  </si>
  <si>
    <t>A.018</t>
  </si>
  <si>
    <t>Uložení sypaniny na skládky, manipulace</t>
  </si>
  <si>
    <t>Poznámka k položce:_x000D_
viz A.009</t>
  </si>
  <si>
    <t>A.019</t>
  </si>
  <si>
    <t>Uložení sypaniny poplatek za uložení sypaniny na skládce ( skládkovné )</t>
  </si>
  <si>
    <t>Poznámka k položce:_x000D_
viz A.018</t>
  </si>
  <si>
    <t>A.020</t>
  </si>
  <si>
    <t>Poplatek za uložení stavebního betonového odpadu na skládce (skládkovné)</t>
  </si>
  <si>
    <t>Poznámka k položce:_x000D_
betony z dem. + náhodné objekty v trase</t>
  </si>
  <si>
    <t>A.021</t>
  </si>
  <si>
    <t>Poplatek za uložení stavebního železobetonového odpadu na skládce (skládkovné)</t>
  </si>
  <si>
    <t>A.022</t>
  </si>
  <si>
    <t>Poplatek za uložení stavebního směsného odpadu na skládce (skládkovné)</t>
  </si>
  <si>
    <t>Poznámka k položce:_x000D_
dem. + odpad vzniklý při výstavbě</t>
  </si>
  <si>
    <t>A.023</t>
  </si>
  <si>
    <t>Poplatek za uložení stavebního odpadu z plastických hmot na skládce (skládkovné) odpad vzniklý při výstavbě</t>
  </si>
  <si>
    <t>A.024</t>
  </si>
  <si>
    <t>Bourání základu betonového se záhozem jámy sypaninou</t>
  </si>
  <si>
    <t>Poznámka k položce:_x000D_
Základové konstrukce bourání základu včetně záhozu jámy sypaninou, zhutnění a urovnání betonového Demontáže stávajícího VO + objekty v trase (odhad dle zaměření)</t>
  </si>
  <si>
    <t>A.027</t>
  </si>
  <si>
    <t>Hloubení nezapažených jam pro stožáry jednoduché délky do 10,5 m na rovině ručně v hornině tř 3</t>
  </si>
  <si>
    <t>Poznámka k položce:_x000D_
"Hloubení nezapažených jam ručně pro stožáry s přemístěním výkopku do vzdálenosti 3 m od okraje jámy nebo naložením na dopravní prostředek, včetně zásypu, zhutnění a urovnání povrchu bez patky jednoduché na rovině, délky přes 8 do 10,5 m, v hornině třídy 3,  viz situace (BM10)</t>
  </si>
  <si>
    <t>A.028</t>
  </si>
  <si>
    <t>Příslušenství pouzdrového základu VO, základ pro sloup BM 10</t>
  </si>
  <si>
    <t>Poznámka k položce:_x000D_
viz situace</t>
  </si>
  <si>
    <t>A.029</t>
  </si>
  <si>
    <t>Betonové konstrukce základů VO, beton do tř. C 30/37 XA</t>
  </si>
  <si>
    <t>Poznámka k položce:_x000D_
beton do základů BM , viz řezy,  situace , viz p.č. A.027</t>
  </si>
  <si>
    <t>A.034</t>
  </si>
  <si>
    <t>Konečná úprava terénu ve volném terénu</t>
  </si>
  <si>
    <t>Poznámka k položce:_x000D_
urovnání, osetí, příp. vrácení drnů, zahrnuje i dočasnou úpravu před zbudováním finálních zpevněných ploch.</t>
  </si>
  <si>
    <t>Silnoproud - montáž</t>
  </si>
  <si>
    <t>Montáž měděných kabelů CYKY, CYKYD, CYKYDY, NYM, NYY, YSLY 750 V 3x1,5 mm2 uložených volně</t>
  </si>
  <si>
    <t>Poznámka k položce:_x000D_
viz situace, instalace ve sloupech VO</t>
  </si>
  <si>
    <t>Montáž hliníkových kabelů AYKY 4x35</t>
  </si>
  <si>
    <t>Poznámka k položce:_x000D_
viz situace, viz v.č. 03, do chrániček, vč. Ukončení, v případě interiérové trasy včetně příchytek</t>
  </si>
  <si>
    <t>Montáž vodič uzemňovací FeZn pásek průřezu do 120 mm2v průmyslové výstavbě v zemi Pásek ukládán do výkopu;</t>
  </si>
  <si>
    <t>Pol169</t>
  </si>
  <si>
    <t>Montáž vodič uzemňovací FeZn kulatina D10 s PVC izolací</t>
  </si>
  <si>
    <t>Montáž trubek ochranných plastových tuhých D do 110 mm uložených volně</t>
  </si>
  <si>
    <t>Poznámka k položce:_x000D_
viz situace, (chráničky DVR 75+DVR 110 )</t>
  </si>
  <si>
    <t>Montáž elektrovýzbroje stožárů osvětlení 1-3 okruhy</t>
  </si>
  <si>
    <t>Poznámka k položce:_x000D_
elektrovýzbroj, svorkovnice pro max. 3 kabely 4x35 (3F+PEN) a 3f pojistkový odpojovač válcový,  viz TZ, viz situace</t>
  </si>
  <si>
    <t>Ostatní práce při montáži vodičů,šňůr a kabelů - označení vodiče a kabelu dalším štítkem</t>
  </si>
  <si>
    <t>Poznámka k položce:_x000D_
štítek označení kabelů</t>
  </si>
  <si>
    <t>Montáž stožárů osvětlení, bez zemních prací ocelových samostatně stojících, délky do 12 m viz situace a TZ,</t>
  </si>
  <si>
    <t>Montáž svítidel LED se zapojením vodičů průmyslových nebo venkovních na výložník viz situace a TZ, včetně zdroje</t>
  </si>
  <si>
    <t>Změření zemního odporu zkušební svorky</t>
  </si>
  <si>
    <t>Poznámka k položce:_x000D_
Manipulace na stávajícím vedení změření zemního odporu s demontáží proměřením a opětovným smontováním svorky zkušební svorky, provedeno pro všechny sloupy BM, S5 a venkovní rozvaděče</t>
  </si>
  <si>
    <t>Montáž svorka hromosvodná typ SS, SR 03 se 2 šrouby</t>
  </si>
  <si>
    <t>Poznámka k položce:_x000D_
spojování FeZn v trase, napojování vývodu zemniče pro sloup. Včetně konzervace spoje.</t>
  </si>
  <si>
    <t>Montáž výložník osvětlení sloupový do 70 kg</t>
  </si>
  <si>
    <t>Poznámka k položce:_x000D_
Výložníky V1/2500/5°</t>
  </si>
  <si>
    <t>DEMontáž stožárů osvětlení, bez zemních prací ocelových samostatně stojících, délky do 12 m</t>
  </si>
  <si>
    <t>Poznámka k položce:_x000D_
viz situace a TZ, zahrnuje kompletní demontáž daného světelného místa, včetně všech součástí</t>
  </si>
  <si>
    <t>Spojka kabelů AL do 4x35</t>
  </si>
  <si>
    <t>Silnoproud - specifikace</t>
  </si>
  <si>
    <t>kabel silový s Cu jádrem CYKY 3x1,5</t>
  </si>
  <si>
    <t>Poznámka k položce:_x000D_
viz B+5% prořez</t>
  </si>
  <si>
    <t>kabel silový s Al jádrem AYKY 4x35</t>
  </si>
  <si>
    <t>Kabelová koncovka do 1kV 4x35</t>
  </si>
  <si>
    <t>C.007</t>
  </si>
  <si>
    <t>FeZn s PVC izolací, kulatina průměru 10mm viz B</t>
  </si>
  <si>
    <t>páska zemnící 30 x 4 mm FeZn</t>
  </si>
  <si>
    <t>Poznámka k položce:_x000D_
viz B</t>
  </si>
  <si>
    <t>Elektrovýzbroj stožáru VO</t>
  </si>
  <si>
    <t>Poznámka k položce:_x000D_
elektrovýzbroj, svorkovnice pro max. 4 kabely a pojistkový odpojovač pro max 3f.  viz TZ, viz situace, viz B</t>
  </si>
  <si>
    <t>C.010</t>
  </si>
  <si>
    <t>stožár osvětlovací BM 10 pozinkovaný- uliční</t>
  </si>
  <si>
    <t>Poznámka k položce:_x000D_
viz situace a TZ,</t>
  </si>
  <si>
    <t>C.015</t>
  </si>
  <si>
    <t>Silniční svítidlo,LED do 30-50W</t>
  </si>
  <si>
    <t>Poznámka k položce:_x000D_
viz situace a TZ, včetně zdroje</t>
  </si>
  <si>
    <t>C.017</t>
  </si>
  <si>
    <t>svorka uzemnění  SZ a nerez zkušební</t>
  </si>
  <si>
    <t>C.018</t>
  </si>
  <si>
    <t>svorka uzemnění  SS nerez spojovací</t>
  </si>
  <si>
    <t>Poznámka k položce:_x000D_
viz situace a TZ, vz B</t>
  </si>
  <si>
    <t>C.019</t>
  </si>
  <si>
    <t>trubka elektroinstalační ohebná, DVR 75</t>
  </si>
  <si>
    <t>Poznámka k položce:_x000D_
viz situace, geoschéma, viz B+5% prořez</t>
  </si>
  <si>
    <t>C.020</t>
  </si>
  <si>
    <t>trubka elektroinstalační , DVK 110</t>
  </si>
  <si>
    <t>Poznámka k položce:_x000D_
viz situace, osazení viz řezy D110, viz B+5% prořez</t>
  </si>
  <si>
    <t>C.021</t>
  </si>
  <si>
    <t>výložník V1/2500/0-5°;</t>
  </si>
  <si>
    <t>Poznámka k položce:_x000D_
viz situace a TZ;</t>
  </si>
  <si>
    <t>C.024</t>
  </si>
  <si>
    <t>Utěsnění chrániček podzemních prostupů, ucpávka flexibilní D 33-160</t>
  </si>
  <si>
    <t>Poznámka k položce:_x000D_
viz situace a TZ; těsnění prostupu pod komunikací</t>
  </si>
  <si>
    <t>C.024.1</t>
  </si>
  <si>
    <t>Nátěry</t>
  </si>
  <si>
    <t>Písmomalířské práce číslice a písmena výšky do 10 cm</t>
  </si>
  <si>
    <t>Poznámka k položce:_x000D_
dle předpokládaného číslování sloupů a rozvaděčů, může doznat změn dle aktuálního pasportu;)světelné místo</t>
  </si>
  <si>
    <t>Nátěr sloupu BM 10, nátěr sloupu do 1,4m a příslušenství příslušnými barvami</t>
  </si>
  <si>
    <t>Poznámka k položce:_x000D_
(dle technologie 1x základní plus 1-2x vrchní)</t>
  </si>
  <si>
    <t>Montážní mechanismy</t>
  </si>
  <si>
    <t>Poznámka k položce:_x000D_
obecné požadavky na pomocnou mechanizaci</t>
  </si>
  <si>
    <t>Celková prohlídka elektrického rozvodu a zařízení do 1mil Kč</t>
  </si>
  <si>
    <t>Poznámka k položce:_x000D_
výchozí revize dle podmínek TZ</t>
  </si>
  <si>
    <t>Pasportizace stavby</t>
  </si>
  <si>
    <t>Poznámka k položce:_x000D_
převedení DSPS do standardu pasportů správce osvětlení</t>
  </si>
  <si>
    <t>Hodinová zúčtovací sazba technik odborný</t>
  </si>
  <si>
    <t>Poznámka k položce:_x000D_
posouzení výkopku z hlediska vhodnosti pro opětovný zásyp, posouzení únosnosti zeminy z hlediska přípravy zakládání sloupů, koordinace výkopových prací v technicky náročnějších úsecích</t>
  </si>
  <si>
    <t>Světelně technické měření</t>
  </si>
  <si>
    <t>Poznámka k položce:_x000D_
placená součinnost správce</t>
  </si>
  <si>
    <t>E.010</t>
  </si>
  <si>
    <t>E.011</t>
  </si>
  <si>
    <t>RDS</t>
  </si>
  <si>
    <t>E.012</t>
  </si>
  <si>
    <t>Vytyčení trasy inženýrských sítí v zastavěném prostoru</t>
  </si>
  <si>
    <t>bod</t>
  </si>
  <si>
    <t>SO 07 - Areálové rozvody NN</t>
  </si>
  <si>
    <t>Poznámka k položce:_x000D_
viz situace,včetně posouzení a příplatku za lepivost. 60% zemina 3;</t>
  </si>
  <si>
    <t>Poznámka k položce:_x000D_
viz situace,včetně posouzení a příplatku za lepivost. 40% zemina 4;</t>
  </si>
  <si>
    <t>Poplatek za uložení stavebního odpadu z plastických hmot na skládce (skládkovné)</t>
  </si>
  <si>
    <t>Poznámka k položce:_x000D_
odpad vzniklý při výstavbě</t>
  </si>
  <si>
    <t>Poznámka k položce:_x000D_
Základové konstrukce bourání základu včetně záhozu jámy sypaninou, zhutnění a urovnání betonového objekty v trase (odhad dle zaměření)</t>
  </si>
  <si>
    <t>Montáž měděných kabelů CYKY, CYKYD, CYKYDY, NYM, NYY, YSLY 750 V 5x2,5 mm2 uložených volně</t>
  </si>
  <si>
    <t>Poznámka k položce:_x000D_
viz situace,</t>
  </si>
  <si>
    <t>kabel silový s Cu jádrem CYKY 5x2,5</t>
  </si>
  <si>
    <t>FeZn s PVC izolací, kulatina průměru 10mm</t>
  </si>
  <si>
    <t>trubka elektroinstalační HDPE 40/32</t>
  </si>
  <si>
    <t>Poznámka k položce:_x000D_
viz situace, viz B+5% prořez</t>
  </si>
  <si>
    <t>Poznámka k položce:_x000D_
viz situace a TZ; těsnění prostupu pod komunikací a prostupu do objektu</t>
  </si>
  <si>
    <t>SO 08 - Oplocení</t>
  </si>
  <si>
    <t>131111332</t>
  </si>
  <si>
    <t>Vrtání jamek ručním motorovým vrtákem průměru přes 100 do 200 mm</t>
  </si>
  <si>
    <t>-1291855505</t>
  </si>
  <si>
    <t>https://podminky.urs.cz/item/CS_URS_2024_02/131111332</t>
  </si>
  <si>
    <t>"sloupek 1"  7*0,800</t>
  </si>
  <si>
    <t>"sloupek 3"  8*0,800</t>
  </si>
  <si>
    <t>131213701</t>
  </si>
  <si>
    <t>Hloubení nezapažených jam ručně s urovnáním dna do předepsaného profilu a spádu v hornině třídy těžitelnosti I skupiny 3 soudržných</t>
  </si>
  <si>
    <t>2104004464</t>
  </si>
  <si>
    <t>https://podminky.urs.cz/item/CS_URS_2024_02/131213701</t>
  </si>
  <si>
    <t>"základ brány, sloupku"  0,400*0,400*0,800*2+2,200*0,600*0,800</t>
  </si>
  <si>
    <t>1066186948</t>
  </si>
  <si>
    <t>1,312+(12,000*0,100*0,100*3,14)</t>
  </si>
  <si>
    <t>394339090</t>
  </si>
  <si>
    <t>1,689*12 'Přepočtené koeficientem množství</t>
  </si>
  <si>
    <t>731229876</t>
  </si>
  <si>
    <t>1,689*1,8 'Přepočtené koeficientem množství</t>
  </si>
  <si>
    <t>2020933148</t>
  </si>
  <si>
    <t>275313611</t>
  </si>
  <si>
    <t>Základy z betonu prostého patky a bloky z betonu kamenem neprokládaného tř. C 16/20</t>
  </si>
  <si>
    <t>1989734598</t>
  </si>
  <si>
    <t>https://podminky.urs.cz/item/CS_URS_2024_02/275313611</t>
  </si>
  <si>
    <t>"betonáž do zeminy"  1,312*1,05</t>
  </si>
  <si>
    <t>338171113</t>
  </si>
  <si>
    <t>Montáž sloupků a vzpěr plotových ocelových trubkových nebo profilovaných výšky do 2 m se zabetonováním do 0,08 m3 do připravených jamek</t>
  </si>
  <si>
    <t>1915526735</t>
  </si>
  <si>
    <t>https://podminky.urs.cz/item/CS_URS_2024_02/338171113</t>
  </si>
  <si>
    <t>"sloupek 1 -pr. 60 mm"  7</t>
  </si>
  <si>
    <t>"sloupek 3 -60/60 mm"  8</t>
  </si>
  <si>
    <t>"sloupek brány"  2</t>
  </si>
  <si>
    <t>33-1</t>
  </si>
  <si>
    <t>plotový sloupek ocelový pr. 60 mm, vč. PÚ</t>
  </si>
  <si>
    <t>-2130378259</t>
  </si>
  <si>
    <t>33-3</t>
  </si>
  <si>
    <t>plotový sloupek ocelový 60/60 mm, vč. PÚ</t>
  </si>
  <si>
    <t>2078019834</t>
  </si>
  <si>
    <t>33-x</t>
  </si>
  <si>
    <t>sloupek brány vč. PÚ</t>
  </si>
  <si>
    <t>290348273</t>
  </si>
  <si>
    <t>348101210</t>
  </si>
  <si>
    <t>Osazení vrat nebo vrátek k oplocení na sloupky ocelové, plochy jednotlivě do 2 m2</t>
  </si>
  <si>
    <t>-57469157</t>
  </si>
  <si>
    <t>https://podminky.urs.cz/item/CS_URS_2024_02/348101210</t>
  </si>
  <si>
    <t>branka vč. zámku a vrchního kování, vč. PÚ</t>
  </si>
  <si>
    <t>1095305808</t>
  </si>
  <si>
    <t>branka (dle stávajícího oplocení) vč. zámku a vrchního kování, vč. PÚ</t>
  </si>
  <si>
    <t>799983332</t>
  </si>
  <si>
    <t>348121211</t>
  </si>
  <si>
    <t>Osazení podhrabových desek na ocelové sloupky, délky desek do 2 m</t>
  </si>
  <si>
    <t>1265315679</t>
  </si>
  <si>
    <t>https://podminky.urs.cz/item/CS_URS_2024_02/348121211</t>
  </si>
  <si>
    <t>59233119</t>
  </si>
  <si>
    <t>deska plotová betonová 2000x50x290mm</t>
  </si>
  <si>
    <t>-637832680</t>
  </si>
  <si>
    <t>59232545</t>
  </si>
  <si>
    <t>držák podhrabové desky typ H pro sloupek D 60-70mm výšky 300mm průběžný povrchová úprava žárový zinek</t>
  </si>
  <si>
    <t>-1813853991</t>
  </si>
  <si>
    <t>59232550</t>
  </si>
  <si>
    <t>držák podhrabové desky typ U výšky 300mm koncový povrchová úprava žárový zinek</t>
  </si>
  <si>
    <t>1985680785</t>
  </si>
  <si>
    <t>348171146</t>
  </si>
  <si>
    <t>Montáž oplocení z dílců kovových panelových svařovaných, na ocelové profilované sloupky, výšky přes 1,5 do 2,0 m</t>
  </si>
  <si>
    <t>2133319849</t>
  </si>
  <si>
    <t>https://podminky.urs.cz/item/CS_URS_2024_02/348171146</t>
  </si>
  <si>
    <t>1,200+2,050+0,600+0,700+2,750*2+2,100+0,850+0,500</t>
  </si>
  <si>
    <t>55342412</t>
  </si>
  <si>
    <t>plotový panel svařovaný v 1,5-2,0m š do 2,5m průměru drátu 5mm oka 55x200mm s horizontálním prolisem povrchová úprava PZ komaxit</t>
  </si>
  <si>
    <t>833439273</t>
  </si>
  <si>
    <t>22,5*0,4 'Přepočtené koeficientem množství</t>
  </si>
  <si>
    <t>348171320</t>
  </si>
  <si>
    <t>Montáž oplocení z dílců kovových z profilové oceli, trubek nebo tenkostěnných profilů hmotnosti 1 m oplocení přes 15 do 30 kg</t>
  </si>
  <si>
    <t>-471645960</t>
  </si>
  <si>
    <t>https://podminky.urs.cz/item/CS_URS_2024_02/348171320</t>
  </si>
  <si>
    <t>2,000+3,000</t>
  </si>
  <si>
    <t>oplocení v. 1,2 m - dle stávajícího, vč. PÚ</t>
  </si>
  <si>
    <t>531000650</t>
  </si>
  <si>
    <t>348172115</t>
  </si>
  <si>
    <t>Montáž vjezdových bran samonosných posuvných jednokřídlových plochy přes 6 do 9 m2</t>
  </si>
  <si>
    <t>-863020584</t>
  </si>
  <si>
    <t>https://podminky.urs.cz/item/CS_URS_2024_02/348172115</t>
  </si>
  <si>
    <t>DVOUDÍLNÁ ZASOUVACÍ BRÁNA NA EL.POHON, VČ.DÁLKOVÉHO OVLÁDÁNÍ, ŠÍŘKA 5,0m, vč. PÚ, vč. příslušenství</t>
  </si>
  <si>
    <t>-1397214251</t>
  </si>
  <si>
    <t>348172911</t>
  </si>
  <si>
    <t>Montáž vjezdových bran doplňků pohonu pro bránu</t>
  </si>
  <si>
    <t>641544013</t>
  </si>
  <si>
    <t>https://podminky.urs.cz/item/CS_URS_2024_02/348172911</t>
  </si>
  <si>
    <t>36652002</t>
  </si>
  <si>
    <t>pohon pro pojezdovou branu přes 4,5m</t>
  </si>
  <si>
    <t>-299153932</t>
  </si>
  <si>
    <t>998232110</t>
  </si>
  <si>
    <t>Přesun hmot pro oplocení se svislou nosnou konstrukcí zděnou z cihel, tvárnic, bloků, popř. kovovou nebo dřevěnou vodorovná dopravní vzdálenost do 50 m, pro oplocení výšky do 3 m</t>
  </si>
  <si>
    <t>-1349874748</t>
  </si>
  <si>
    <t>https://podminky.urs.cz/item/CS_URS_2024_02/998232110</t>
  </si>
  <si>
    <t>SO 09 - Zeleň a sadové úpravy</t>
  </si>
  <si>
    <t>63921523</t>
  </si>
  <si>
    <t>"dovoz ornice z meziskládky viz rozpočet SO 01"  844,000*0,150</t>
  </si>
  <si>
    <t>167151111</t>
  </si>
  <si>
    <t>Nakládání, skládání a překládání neulehlého výkopku nebo sypaniny strojně nakládání, množství přes 100 m3, z hornin třídy těžitelnosti I, skupiny 1 až 3</t>
  </si>
  <si>
    <t>-474386546</t>
  </si>
  <si>
    <t>https://podminky.urs.cz/item/CS_URS_2024_02/167151111</t>
  </si>
  <si>
    <t>181151321</t>
  </si>
  <si>
    <t>Plošná úprava terénu v zemině skupiny 1 až 4 s urovnáním povrchu bez doplnění ornice souvislé plochy přes 500 m2 při nerovnostech terénu přes 100 do 150 mm v rovině nebo na svahu do 1:5</t>
  </si>
  <si>
    <t>-1156654332</t>
  </si>
  <si>
    <t>https://podminky.urs.cz/item/CS_URS_2024_02/181151321</t>
  </si>
  <si>
    <t>181411131</t>
  </si>
  <si>
    <t>Založení trávníku na půdě předem připravené plochy do 1000 m2 výsevem včetně utažení parkového v rovině nebo na svahu do 1:5</t>
  </si>
  <si>
    <t>2076288652</t>
  </si>
  <si>
    <t>https://podminky.urs.cz/item/CS_URS_2024_02/181411131</t>
  </si>
  <si>
    <t>00572410</t>
  </si>
  <si>
    <t>osivo směs travní parková</t>
  </si>
  <si>
    <t>2064165336</t>
  </si>
  <si>
    <t>844*0,02 'Přepočtené koeficientem množství</t>
  </si>
  <si>
    <t>183403114</t>
  </si>
  <si>
    <t>Obdělání půdy kultivátorováním v rovině nebo na svahu do 1:5</t>
  </si>
  <si>
    <t>1973814483</t>
  </si>
  <si>
    <t>https://podminky.urs.cz/item/CS_URS_2024_02/183403114</t>
  </si>
  <si>
    <t>183403161</t>
  </si>
  <si>
    <t>Obdělání půdy válením v rovině nebo na svahu do 1:5</t>
  </si>
  <si>
    <t>155460066</t>
  </si>
  <si>
    <t>https://podminky.urs.cz/item/CS_URS_2024_02/183403161</t>
  </si>
  <si>
    <t>185802113</t>
  </si>
  <si>
    <t>Hnojení půdy nebo trávníku v rovině nebo na svahu do 1:5 umělým hnojivem na široko</t>
  </si>
  <si>
    <t>CS ÚRS 2024 01</t>
  </si>
  <si>
    <t>-1824834716</t>
  </si>
  <si>
    <t>https://podminky.urs.cz/item/CS_URS_2024_01/185802113</t>
  </si>
  <si>
    <t>"500kg/ha" 0,5*0,0844</t>
  </si>
  <si>
    <t>25111113</t>
  </si>
  <si>
    <t>hnojivo NPK s vápencem</t>
  </si>
  <si>
    <t>814333849</t>
  </si>
  <si>
    <t>0,042*1000 'Přepočtené koeficientem množství</t>
  </si>
  <si>
    <t>185804312</t>
  </si>
  <si>
    <t>Zalití rostlin vodou plochy záhonů jednotlivě přes 20 m2</t>
  </si>
  <si>
    <t>-57007592</t>
  </si>
  <si>
    <t>https://podminky.urs.cz/item/CS_URS_2024_02/185804312</t>
  </si>
  <si>
    <t>"2x"  844,000*0,050*2</t>
  </si>
  <si>
    <t>185851121</t>
  </si>
  <si>
    <t>Dovoz vody pro zálivku rostlin na vzdálenost do 1000 m</t>
  </si>
  <si>
    <t>-194447214</t>
  </si>
  <si>
    <t>https://podminky.urs.cz/item/CS_URS_2024_02/185851121</t>
  </si>
  <si>
    <t>"max 15 l/m2 - 2x"  844,000*0,015*2</t>
  </si>
  <si>
    <t>185851129</t>
  </si>
  <si>
    <t>Dovoz vody pro zálivku rostlin Příplatek k ceně za každých dalších i započatých 1000 m</t>
  </si>
  <si>
    <t>-1968099570</t>
  </si>
  <si>
    <t>https://podminky.urs.cz/item/CS_URS_2024_02/185851129</t>
  </si>
  <si>
    <t>25,32*9 'Přepočtené koeficientem množství</t>
  </si>
  <si>
    <t>IO 01 - Přípojka jednotné kanalizace</t>
  </si>
  <si>
    <t>47834480</t>
  </si>
  <si>
    <t>Kubalová J.</t>
  </si>
  <si>
    <t xml:space="preserve">    8 - Trubní vedení</t>
  </si>
  <si>
    <t>119001421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</si>
  <si>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</si>
  <si>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-1548396860</t>
  </si>
  <si>
    <t>121151103</t>
  </si>
  <si>
    <t>Sejmutí ornice strojně při souvislé ploše do 100 m2, tl. vrstvy do 200 mm</t>
  </si>
  <si>
    <t>-272682111</t>
  </si>
  <si>
    <t>132211401</t>
  </si>
  <si>
    <t>Hloubená vykopávka pod základy ručně s přehozením výkopku na vzdálenost 3 m nebo s naložením na dopravní prostředek v hornině třídy těžitelnosti I skupiny 3</t>
  </si>
  <si>
    <t>1160169075</t>
  </si>
  <si>
    <t>3,273*1,95*0,60</t>
  </si>
  <si>
    <t>132212221</t>
  </si>
  <si>
    <t>Hloubení zapažených rýh šířky přes 800 do 2 000 mm ručně s urovnáním dna do předepsaného profilu a spádu v hornině třídy těžitelnosti I skupiny 3 soudržných</t>
  </si>
  <si>
    <t>1811115093</t>
  </si>
  <si>
    <t>V blízkosti kabelu VO:</t>
  </si>
  <si>
    <t>2,50*2,90*1,10</t>
  </si>
  <si>
    <t>132254202</t>
  </si>
  <si>
    <t>Hloubení zapažených rýh šířky přes 800 do 2 000 mm strojně s urovnáním dna do předepsaného profilu a spádu v hornině třídy těžitelnosti I skupiny 3 přes 20 do 50 m3</t>
  </si>
  <si>
    <t>1674526416</t>
  </si>
  <si>
    <t>17,00*2,90*1,10</t>
  </si>
  <si>
    <t>-7,975                    "ruční výkop</t>
  </si>
  <si>
    <t>151101102</t>
  </si>
  <si>
    <t>Zřízení pažení a rozepření stěn rýh pro podzemní vedení příložné pro jakoukoliv mezerovitost, hloubky přes 2 do 4 m</t>
  </si>
  <si>
    <t>1647825494</t>
  </si>
  <si>
    <t>17,00*2,90*2</t>
  </si>
  <si>
    <t>151101112</t>
  </si>
  <si>
    <t>Odstranění pažení a rozepření stěn rýh pro podzemní vedení s uložením materiálu na vzdálenost do 3 m od kraje výkopu příložné, hloubky přes 2 do 4 m</t>
  </si>
  <si>
    <t>534632290</t>
  </si>
  <si>
    <t>1247602922</t>
  </si>
  <si>
    <t>1,815+9,35</t>
  </si>
  <si>
    <t>171201221</t>
  </si>
  <si>
    <t>Poplatek za uložení stavebního odpadu na skládce (skládkovné) zeminy a kamení zatříděného do Katalogu odpadů pod kódem 17 05 04</t>
  </si>
  <si>
    <t>-1513322597</t>
  </si>
  <si>
    <t>11,165*2,00</t>
  </si>
  <si>
    <t>-751512193</t>
  </si>
  <si>
    <t>-1232002503</t>
  </si>
  <si>
    <t>54,23-11,165</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</si>
  <si>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</si>
  <si>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</si>
  <si>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-1322020604</t>
  </si>
  <si>
    <t>17,00*1,10*0,50</t>
  </si>
  <si>
    <t>58337331</t>
  </si>
  <si>
    <t>štěrkopísek frakce 0/22</t>
  </si>
  <si>
    <t>1932410072</t>
  </si>
  <si>
    <t>181351003</t>
  </si>
  <si>
    <t>Rozprostření a urovnání ornice v rovině nebo ve svahu sklonu do 1:5 strojně při souvislé ploše do 100 m2, tl. vrstvy do 200 mm</t>
  </si>
  <si>
    <t>610723361</t>
  </si>
  <si>
    <t>-718006909</t>
  </si>
  <si>
    <t>-1937443458</t>
  </si>
  <si>
    <t>90*0,02 "Přepočtené koeficientem množství</t>
  </si>
  <si>
    <t>181912111</t>
  </si>
  <si>
    <t>Úprava pláně vyrovnáním výškových rozdílů ručně v hornině třídy těžitelnosti I skupiny 3 bez zhutnění</t>
  </si>
  <si>
    <t>-980657967</t>
  </si>
  <si>
    <t>219991216</t>
  </si>
  <si>
    <t>Položení chráničky z ocelových nebo nerezových trubek vnitřní průměr přes 200 mm</t>
  </si>
  <si>
    <t>1155769111</t>
  </si>
  <si>
    <t>14011110</t>
  </si>
  <si>
    <t>trubka ocelová bezešvá hladká jakost 11 353 273x7,0mm</t>
  </si>
  <si>
    <t>1487678255</t>
  </si>
  <si>
    <t>279311116</t>
  </si>
  <si>
    <t>Postupné podbetonování základového zdiva jakékoliv tloušťky, bez výkopu, bez zapažení a bednění z betonu prostého bez zvláštních nároků na prostředí tř. C 25/30</t>
  </si>
  <si>
    <t>-1222068297</t>
  </si>
  <si>
    <t>3,30*0,60*1,95</t>
  </si>
  <si>
    <t>279351411</t>
  </si>
  <si>
    <t>Bednění základového zdiva při podbetonování pro plochy rovinné zřízení</t>
  </si>
  <si>
    <t>-687646377</t>
  </si>
  <si>
    <t>3,30*1,95*2</t>
  </si>
  <si>
    <t>279351412</t>
  </si>
  <si>
    <t>Bednění základového zdiva při podbetonování pro plochy rovinné odstranění</t>
  </si>
  <si>
    <t>-1524090427</t>
  </si>
  <si>
    <t>451572111</t>
  </si>
  <si>
    <t>Lože pod potrubí, stoky a drobné objekty v otevřeném výkopu z kameniva drobného těženého 0 až 4 mm</t>
  </si>
  <si>
    <t>-1704546975</t>
  </si>
  <si>
    <t>16,50*1,10*0,10</t>
  </si>
  <si>
    <t>Trubní vedení</t>
  </si>
  <si>
    <t>871353121</t>
  </si>
  <si>
    <t>Montáž kanalizačního potrubí z tvrdého PVC-U hladkého plnostěnného tuhost SN 8 DN 200</t>
  </si>
  <si>
    <t>1737824016</t>
  </si>
  <si>
    <t>28611167</t>
  </si>
  <si>
    <t>trubka kanalizační PVC-U plnostěnná jednovrstvá DN 200x1000mm SN8</t>
  </si>
  <si>
    <t>1858126369</t>
  </si>
  <si>
    <t>16,5*1,03 "Přepočtené koeficientem množství</t>
  </si>
  <si>
    <t>871353121 R0</t>
  </si>
  <si>
    <t>Napojení přípojky jednotné kanalizace DN 200 na kanal. stoku HB13, DN 600 B pomocí vývrtu a odbočné tvarovky DN200</t>
  </si>
  <si>
    <t>soubor</t>
  </si>
  <si>
    <t>678014674</t>
  </si>
  <si>
    <t>286111 R0</t>
  </si>
  <si>
    <t>odbočná sedlová tvarovka pro napojení na stávající potrubí DN600/ DN200</t>
  </si>
  <si>
    <t>162429446</t>
  </si>
  <si>
    <t>892351111</t>
  </si>
  <si>
    <t>Tlakové zkoušky vodou na potrubí DN 150 nebo 200</t>
  </si>
  <si>
    <t>2123770993</t>
  </si>
  <si>
    <t>892372111</t>
  </si>
  <si>
    <t>Tlakové zkoušky vodou zabezpečení konců potrubí při tlakových zkouškách DN do 300</t>
  </si>
  <si>
    <t>2096652220</t>
  </si>
  <si>
    <t>894812315</t>
  </si>
  <si>
    <t>Revizní a čistící šachta z polypropylenu PP pro hladké trouby DN 600 šachtové dno (DN šachty / DN trubního vedení) DN 600/200 průtočné</t>
  </si>
  <si>
    <t>-150019368</t>
  </si>
  <si>
    <t>894812333</t>
  </si>
  <si>
    <t>Revizní a čistící šachta z polypropylenu PP pro hladké trouby DN 600 roura šachtová korugovaná, světlé hloubky 3 000 mm</t>
  </si>
  <si>
    <t>-1089362617</t>
  </si>
  <si>
    <t>894812339</t>
  </si>
  <si>
    <t>Revizní a čistící šachta z polypropylenu PP pro hladké trouby DN 600 Příplatek k cenám 2331 - 2334 za uříznutí šachtové roury</t>
  </si>
  <si>
    <t>-1074828035</t>
  </si>
  <si>
    <t>894812356</t>
  </si>
  <si>
    <t>Revizní a čistící šachta z polypropylenu PP pro hladké trouby DN 600 poklop (mříž) litinový pro třídu zatížení B125 s betonovým prstencem</t>
  </si>
  <si>
    <t>796347251</t>
  </si>
  <si>
    <t>899722113</t>
  </si>
  <si>
    <t>Krytí potrubí z plastů výstražnou fólií z PVC šířky přes 25 do 34 cm</t>
  </si>
  <si>
    <t>2090920288</t>
  </si>
  <si>
    <t>977151125</t>
  </si>
  <si>
    <t>Jádrové vrty diamantovými korunkami do stavebních materiálů (železobetonu, betonu, cihel, obkladů, dlažeb, kamene) průměru přes 180 do 200 mm</t>
  </si>
  <si>
    <t>2009829463</t>
  </si>
  <si>
    <t>998276101</t>
  </si>
  <si>
    <t>Přesun hmot pro trubní vedení hloubené z trub z plastických hmot nebo sklolaminátových pro vodovody, kanalizace, teplovody, produktovody v otevřeném výkopu dopravní vzdálenost do 15 m</t>
  </si>
  <si>
    <t>-983225241</t>
  </si>
  <si>
    <t>IO 02 - Areálová splašková kanalizace</t>
  </si>
  <si>
    <t>119001405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</si>
  <si>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</si>
  <si>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-1698214716</t>
  </si>
  <si>
    <t>1216411464</t>
  </si>
  <si>
    <t>-1474935007</t>
  </si>
  <si>
    <t>3,273*0,61*0,60</t>
  </si>
  <si>
    <t>71972352</t>
  </si>
  <si>
    <t>pro podbetonování základů:</t>
  </si>
  <si>
    <t>3,30*1,00*3,00       " SO 02</t>
  </si>
  <si>
    <t>3,30*1,00*1,90       " SO 04</t>
  </si>
  <si>
    <t>737584963</t>
  </si>
  <si>
    <t>11,00*1,68*1,10</t>
  </si>
  <si>
    <t>10,20*2,63*1,10</t>
  </si>
  <si>
    <t>151101101</t>
  </si>
  <si>
    <t>Zřízení pažení a rozepření stěn rýh pro podzemní vedení příložné pro jakoukoliv mezerovitost, hloubky do 2 m</t>
  </si>
  <si>
    <t>814404157</t>
  </si>
  <si>
    <t>11,00*1,68*2</t>
  </si>
  <si>
    <t xml:space="preserve">3,30*1,90*2       </t>
  </si>
  <si>
    <t>2128893475</t>
  </si>
  <si>
    <t>10,20*2,63*2</t>
  </si>
  <si>
    <t xml:space="preserve">3,30*3,00*2       </t>
  </si>
  <si>
    <t>151101111</t>
  </si>
  <si>
    <t>Odstranění pažení a rozepření stěn rýh pro podzemní vedení s uložením materiálu na vzdálenost do 3 m od kraje výkopu příložné, hloubky do 2 m</t>
  </si>
  <si>
    <t>901186600</t>
  </si>
  <si>
    <t>1077096605</t>
  </si>
  <si>
    <t>-724396532</t>
  </si>
  <si>
    <t>3,857+11,66+2,288</t>
  </si>
  <si>
    <t>777432153</t>
  </si>
  <si>
    <t>17,805*2,00</t>
  </si>
  <si>
    <t>-916598416</t>
  </si>
  <si>
    <t>-1687876541</t>
  </si>
  <si>
    <t>(16,17+49,837)-(11,66+2,288)</t>
  </si>
  <si>
    <t>1661707413</t>
  </si>
  <si>
    <t>(11,00+10,20)*1,10*0,50</t>
  </si>
  <si>
    <t>-1397227363</t>
  </si>
  <si>
    <t>11,66*2,00</t>
  </si>
  <si>
    <t>-1847782194</t>
  </si>
  <si>
    <t>1616579570</t>
  </si>
  <si>
    <t>-1096526246</t>
  </si>
  <si>
    <t>50*0,02 "Přepočtené koeficientem množství</t>
  </si>
  <si>
    <t>774713920</t>
  </si>
  <si>
    <t>-1818768955</t>
  </si>
  <si>
    <t>1063291812</t>
  </si>
  <si>
    <t>252879522</t>
  </si>
  <si>
    <t>3,30*0,60*0,61</t>
  </si>
  <si>
    <t>1846562399</t>
  </si>
  <si>
    <t>3,30*0,61*2</t>
  </si>
  <si>
    <t>313134284</t>
  </si>
  <si>
    <t>-428316830</t>
  </si>
  <si>
    <t>(10,60+10,20)*1,10*0,10</t>
  </si>
  <si>
    <t>253040706</t>
  </si>
  <si>
    <t>577058260</t>
  </si>
  <si>
    <t>21*1,03 "Přepočtené koeficientem množství</t>
  </si>
  <si>
    <t>1399783017</t>
  </si>
  <si>
    <t>774618688</t>
  </si>
  <si>
    <t>894812316</t>
  </si>
  <si>
    <t>Revizní a čistící šachta z PP typ DN 600/200 šachtové dno průtočné 90° (SŠ1)</t>
  </si>
  <si>
    <t>-636421487</t>
  </si>
  <si>
    <t>894812317</t>
  </si>
  <si>
    <t>Revizní a čistící šachta z PP typ DN 600/200 šachtové dno s přítokem tvaru T (SŠ2)</t>
  </si>
  <si>
    <t>908774779</t>
  </si>
  <si>
    <t>894812332</t>
  </si>
  <si>
    <t>Revizní a čistící šachta z polypropylenu PP pro hladké trouby DN 600 roura šachtová korugovaná, světlé hloubky 2 000 mm</t>
  </si>
  <si>
    <t>-891660671</t>
  </si>
  <si>
    <t>-1219821472</t>
  </si>
  <si>
    <t>-313843311</t>
  </si>
  <si>
    <t>-2138748022</t>
  </si>
  <si>
    <t>1050311932</t>
  </si>
  <si>
    <t>IO 03 - Areálová dešťová kanalizace</t>
  </si>
  <si>
    <t xml:space="preserve">    722 - Zdravotechnika - vnitřní vodovod</t>
  </si>
  <si>
    <t>115101201</t>
  </si>
  <si>
    <t>Čerpání vody na dopravní výšku do 10 m s uvažovaným průměrným přítokem do 500 l/min</t>
  </si>
  <si>
    <t>1424148703</t>
  </si>
  <si>
    <t>115101301</t>
  </si>
  <si>
    <t>Pohotovost záložní čerpací soupravy pro dopravní výšku do 10 m s uvažovaným průměrným přítokem do 500 l/min</t>
  </si>
  <si>
    <t>1235257398</t>
  </si>
  <si>
    <t>-1719169929</t>
  </si>
  <si>
    <t>121151113</t>
  </si>
  <si>
    <t>Sejmutí ornice strojně při souvislé ploše přes 100 do 500 m2, tl. vrstvy do 200 mm</t>
  </si>
  <si>
    <t>-1575418579</t>
  </si>
  <si>
    <t>131251104</t>
  </si>
  <si>
    <t>Hloubení nezapažených jam a zářezů strojně s urovnáním dna do předepsaného profilu a spádu v hornině třídy těžitelnosti I skupiny 3 přes 100 do 500 m3</t>
  </si>
  <si>
    <t>-791584932</t>
  </si>
  <si>
    <t>vsak A:</t>
  </si>
  <si>
    <t>19,40*4,30*1,70</t>
  </si>
  <si>
    <t>vsak B:</t>
  </si>
  <si>
    <t>18,80*3,80*1,83</t>
  </si>
  <si>
    <t>vsak C:</t>
  </si>
  <si>
    <t>44,50*1,00*0,80</t>
  </si>
  <si>
    <t>vsak D:</t>
  </si>
  <si>
    <t>21,00*1,00*0,80</t>
  </si>
  <si>
    <t>131251203</t>
  </si>
  <si>
    <t>Hloubení zapažených jam a zářezů strojně s urovnáním dna do předepsaného profilu a spádu v hornině třídy těžitelnosti I skupiny 3 přes 50 do 100 m3</t>
  </si>
  <si>
    <t>1569274330</t>
  </si>
  <si>
    <t>akumul. nádrž:</t>
  </si>
  <si>
    <t>(PI*2,50*2,50*3,30)</t>
  </si>
  <si>
    <t>ŽB šachty RGŠ a NM-B</t>
  </si>
  <si>
    <t>2,00*2,00*2,50*2</t>
  </si>
  <si>
    <t>132212131</t>
  </si>
  <si>
    <t>Hloubení nezapažených rýh šířky do 800 mm ručně s urovnáním dna do předepsaného profilu a spádu v hornině třídy těžitelnosti I skupiny 3 soudržných</t>
  </si>
  <si>
    <t>-222140537</t>
  </si>
  <si>
    <t>2,00*0,60*0,45             "pro litin.potrubí DN80</t>
  </si>
  <si>
    <t>132254204</t>
  </si>
  <si>
    <t>Hloubení zapažených rýh šířky přes 800 do 2 000 mm strojně s urovnáním dna do předepsaného profilu a spádu v hornině třídy těžitelnosti I skupiny 3 přes 100 do 500 m3</t>
  </si>
  <si>
    <t>405470994</t>
  </si>
  <si>
    <t>12,47*1,10*1,40        "IO-03-04</t>
  </si>
  <si>
    <t>5,10*1,10*1,02</t>
  </si>
  <si>
    <t>3,27*1,10*1,05           "IO-03-05</t>
  </si>
  <si>
    <t>18,70*1,10*1,42</t>
  </si>
  <si>
    <t>9,90*1,10*1,11</t>
  </si>
  <si>
    <t>17,50*1,10*1,01          "IO-03-06</t>
  </si>
  <si>
    <t>2,14*1,10*1,20</t>
  </si>
  <si>
    <t>18,00*1,10*2,52           "IO-03-07</t>
  </si>
  <si>
    <t>133212811</t>
  </si>
  <si>
    <t>Hloubení nezapažených šachet ručně v horninách třídy těžitelnosti I skupiny 3, půdorysná plocha výkopu do 4 m2</t>
  </si>
  <si>
    <t>396227784</t>
  </si>
  <si>
    <t>0,50*0,50*1,</t>
  </si>
  <si>
    <t>1010765181</t>
  </si>
  <si>
    <t>12,47*1,40*2        "IO-03-04</t>
  </si>
  <si>
    <t>5,10*1,02*2</t>
  </si>
  <si>
    <t>3,27*1,05*2           "IO-03-05</t>
  </si>
  <si>
    <t>18,70*1,42*2</t>
  </si>
  <si>
    <t>9,90*1,11*2</t>
  </si>
  <si>
    <t>17,50*1,01*2          "IO-03-06</t>
  </si>
  <si>
    <t>2,14*1,20*2</t>
  </si>
  <si>
    <t>18,00*2,52*2           "IO-03-07</t>
  </si>
  <si>
    <t>190262130</t>
  </si>
  <si>
    <t>151101201</t>
  </si>
  <si>
    <t>Zřízení pažení stěn výkopu bez rozepření nebo vzepření příložné, hloubky do 4 m</t>
  </si>
  <si>
    <t>-983254222</t>
  </si>
  <si>
    <t>2,00*4*2,50*2                   "ŽB šachty</t>
  </si>
  <si>
    <t>(2*PI*2,50*2,50+2*PI*2,50*3,30)       "akumul. nádrž</t>
  </si>
  <si>
    <t>151101211</t>
  </si>
  <si>
    <t>Odstranění pažení stěn výkopu bez rozepření nebo vzepření s uložením pažin na vzdálenost do 3 m od okraje výkopu příložné, hloubky do 4 m</t>
  </si>
  <si>
    <t>-43538062</t>
  </si>
  <si>
    <t>864351613</t>
  </si>
  <si>
    <t>ornice na dočasnou skládku + zpět</t>
  </si>
  <si>
    <t>85,00*2</t>
  </si>
  <si>
    <t>-1850167681</t>
  </si>
  <si>
    <t>-55918373</t>
  </si>
  <si>
    <t>203,713*2,00</t>
  </si>
  <si>
    <t>-2074338887</t>
  </si>
  <si>
    <t>407,426      "přebytečná zemina</t>
  </si>
  <si>
    <t>85,00           "ornice</t>
  </si>
  <si>
    <t>-538591907</t>
  </si>
  <si>
    <t xml:space="preserve">výkopy </t>
  </si>
  <si>
    <t>324,949+84,795+0,54+142,164+0,25</t>
  </si>
  <si>
    <t xml:space="preserve"> - podsypy,obsypy,podkl.konstr.</t>
  </si>
  <si>
    <t>-(34,00+83,365+17,79+17,79+3,064+0,9+0,15+2,389)</t>
  </si>
  <si>
    <t>-šachty:</t>
  </si>
  <si>
    <t>-(PI*0,225*0,225*1,5)*3             "FŠ5, FŠ6, FŠ1</t>
  </si>
  <si>
    <t>-(PI*0,3*0,3*0,845)*2                 "vsak A</t>
  </si>
  <si>
    <t>-(PI*0,3*0,3*1,00)*2                   "vsak B</t>
  </si>
  <si>
    <t>-ŽB šachty:</t>
  </si>
  <si>
    <t>-(PI*0,62*0,62*2,34)                   "NM-typ B</t>
  </si>
  <si>
    <t>-(PI*0,62*0,62*2,03)                  "RGŠ</t>
  </si>
  <si>
    <t>-akumul. nádoba:</t>
  </si>
  <si>
    <t>-(PI*1,715*1,715*2,00)</t>
  </si>
  <si>
    <t>- vsakovací boxy:</t>
  </si>
  <si>
    <t>-1,20*16,80*0,63                           "vsak A</t>
  </si>
  <si>
    <t>-0,60*16,00*0,63                           "vsak B</t>
  </si>
  <si>
    <t>175111201</t>
  </si>
  <si>
    <t>Obsypání objektů nad přilehlým původním terénem ručně sypaninou z vhodných hornin třídy těžitelnosti I a II, skupiny 1 až 4 nebo materiálem uloženým ve vzdálenosti do 3 m od vnějšího kraje objektu pro jakoukoliv míru zhutnění bez prohození sypaniny</t>
  </si>
  <si>
    <t>-987363543</t>
  </si>
  <si>
    <t>19,00             "vsak A</t>
  </si>
  <si>
    <t>15,00             "vsak B</t>
  </si>
  <si>
    <t>58343810</t>
  </si>
  <si>
    <t>kamenivo drcené hrubé frakce 4/8</t>
  </si>
  <si>
    <t>1593061216</t>
  </si>
  <si>
    <t>34,00*2</t>
  </si>
  <si>
    <t>1788357662</t>
  </si>
  <si>
    <t>kanal. potrubí</t>
  </si>
  <si>
    <t>47,00*1,10*0,45</t>
  </si>
  <si>
    <t>42,00*1,10*0,50</t>
  </si>
  <si>
    <t>drenážní potrubí vsak C a D</t>
  </si>
  <si>
    <t>25,00+12,00</t>
  </si>
  <si>
    <t>58337310</t>
  </si>
  <si>
    <t>štěrkopísek frakce 0/4</t>
  </si>
  <si>
    <t>-500012828</t>
  </si>
  <si>
    <t>46,365</t>
  </si>
  <si>
    <t>46,365*2 "Přepočtené koeficientem množství</t>
  </si>
  <si>
    <t>58333651</t>
  </si>
  <si>
    <t>tříděný kačírek frakce 8/16</t>
  </si>
  <si>
    <t>827716470</t>
  </si>
  <si>
    <t>37,00*2</t>
  </si>
  <si>
    <t>181311103</t>
  </si>
  <si>
    <t>Rozprostření a urovnání ornice v rovině nebo ve svahu sklonu do 1:5 ručně při souvislé ploše, tl. vrstvy do 200 mm</t>
  </si>
  <si>
    <t>334035834</t>
  </si>
  <si>
    <t>1640699811</t>
  </si>
  <si>
    <t>-439716531</t>
  </si>
  <si>
    <t>850*0,02 "Přepočtené koeficientem množství</t>
  </si>
  <si>
    <t>181951111</t>
  </si>
  <si>
    <t>Úprava pláně vyrovnáním výškových rozdílů strojně v hornině třídy těžitelnosti I, skupiny 1 až 3 bez zhutnění</t>
  </si>
  <si>
    <t>-559879972</t>
  </si>
  <si>
    <t>-1523648473</t>
  </si>
  <si>
    <t>1083876588</t>
  </si>
  <si>
    <t>271532212</t>
  </si>
  <si>
    <t>Podsyp pod základové konstrukce se zhutněním a urovnáním povrchu z kameniva hrubého, frakce 16 - 32 mm</t>
  </si>
  <si>
    <t>1284734836</t>
  </si>
  <si>
    <t>2,389                                   "podklad pod akumulaci</t>
  </si>
  <si>
    <t>1,50*1,50*0,15*2           "ŽB šachty NM-B a regul. šachta</t>
  </si>
  <si>
    <t>382413121</t>
  </si>
  <si>
    <t>Osazení plastové jímky z polypropylenu PP na obetonování objemu 16000 l</t>
  </si>
  <si>
    <t>-1853622244</t>
  </si>
  <si>
    <t>562300 R0</t>
  </si>
  <si>
    <t>dvouplášťová válcová nádrž o obj. 15,5 m3, pro osazení pod úroveň podzemní vody</t>
  </si>
  <si>
    <t>-42702999</t>
  </si>
  <si>
    <t>562300 R1</t>
  </si>
  <si>
    <t>demontáž zpevňujících ramenátů a jejich odvoz do výrobního závodu (po zatvrdnutí betonu)</t>
  </si>
  <si>
    <t>-922616731</t>
  </si>
  <si>
    <t>562300 R2</t>
  </si>
  <si>
    <t>nadrozměrná doprava nádrže: výrobní závod - stavba</t>
  </si>
  <si>
    <t>1514059217</t>
  </si>
  <si>
    <t>899620151</t>
  </si>
  <si>
    <t>Vyplnění dvouplášťové šachty z polypropylenu (dno, stěny, stropní deska) betonem tř. C 25/30</t>
  </si>
  <si>
    <t>1601009353</t>
  </si>
  <si>
    <t>22,027-15,50</t>
  </si>
  <si>
    <t>894411311</t>
  </si>
  <si>
    <t>Osazení betonových nebo železobetonových dílců pro šachty skruží rovných</t>
  </si>
  <si>
    <t>318204507</t>
  </si>
  <si>
    <t>59224160</t>
  </si>
  <si>
    <t>skruž betonová kanalizační se stupadly 100x25x12cm</t>
  </si>
  <si>
    <t>1054313199</t>
  </si>
  <si>
    <t>894414211</t>
  </si>
  <si>
    <t>Osazení betonových nebo železobetonových dílců pro šachty desek zákrytových</t>
  </si>
  <si>
    <t>-87346242</t>
  </si>
  <si>
    <t>59224560</t>
  </si>
  <si>
    <t>deska betonová zákrytová šachty DN 1000 kanalizační 100/62,5x17cm třída zatížení B125, integrované těsnění</t>
  </si>
  <si>
    <t>920239848</t>
  </si>
  <si>
    <t>899102113</t>
  </si>
  <si>
    <t>Osazení poklopů šachtových litinových, ocelových nebo železobetonových bez rámů hmotnosti jednotlivě přes 50 kg do 100 kg</t>
  </si>
  <si>
    <t>1382337709</t>
  </si>
  <si>
    <t>56241613</t>
  </si>
  <si>
    <t>poklop pojízdný, litina B 125 pro akumulační nádrž</t>
  </si>
  <si>
    <t>1146839305</t>
  </si>
  <si>
    <t>389755642</t>
  </si>
  <si>
    <t>(1,00+46,00+42,00)*1,10*0,10           "potrubí</t>
  </si>
  <si>
    <t>5,00+3,00                                                   "vsak C a D</t>
  </si>
  <si>
    <t>452112112</t>
  </si>
  <si>
    <t>Osazení betonových dílců prstenců nebo rámů pod poklopy a mříže, výšky do 100 mm</t>
  </si>
  <si>
    <t>-438324149</t>
  </si>
  <si>
    <t>59224187</t>
  </si>
  <si>
    <t>prstenec šachtový vyrovnávací betonový 625x120x100mm</t>
  </si>
  <si>
    <t>526018064</t>
  </si>
  <si>
    <t>452311161</t>
  </si>
  <si>
    <t>Podkladní a zajišťovací konstrukce z betonu prostého v otevřeném výkopu bez zvýšených nároků na prostředí desky pod potrubí, stoky a drobné objekty z betonu tř. C 25/30</t>
  </si>
  <si>
    <t>2089827845</t>
  </si>
  <si>
    <t>1,50*1,50*0,20*2                      " ŽB šachty</t>
  </si>
  <si>
    <t>452313141</t>
  </si>
  <si>
    <t>Podkladní a zajišťovací konstrukce z betonu prostého v otevřeném výkopu bez zvýšených nároků na prostředí bloky pro potrubí z betonu tř. C 16/20</t>
  </si>
  <si>
    <t>133633899</t>
  </si>
  <si>
    <t>0,50*0,50*0,60          "bet.patka pod lit. koleno</t>
  </si>
  <si>
    <t>452321182</t>
  </si>
  <si>
    <t>Podkladní a zajišťovací konstrukce z betonu železového v otevřeném výkopu se zvýšenými nároky na prostředí desky pod potrubí, stoky a drobné objekty z betonu tř. C 35/45</t>
  </si>
  <si>
    <t>387039735</t>
  </si>
  <si>
    <t>(PI*1,95*1,95*0,20)                 "akumulace</t>
  </si>
  <si>
    <t>452351111</t>
  </si>
  <si>
    <t>Bednění podkladních a zajišťovacích konstrukcí v otevřeném výkopu desek nebo sedlových loží pod potrubí, stoky a drobné objekty zřízení</t>
  </si>
  <si>
    <t>-2097544932</t>
  </si>
  <si>
    <t>2*3,14*1,95*0,20</t>
  </si>
  <si>
    <t>1,50*4*0,20*2</t>
  </si>
  <si>
    <t>452351112</t>
  </si>
  <si>
    <t>Bednění podkladních a zajišťovacích konstrukcí v otevřeném výkopu desek nebo sedlových loží pod potrubí, stoky a drobné objekty odstranění</t>
  </si>
  <si>
    <t>-1895717364</t>
  </si>
  <si>
    <t>452368211</t>
  </si>
  <si>
    <t>Výztuž podkladních desek, bloků nebo pražců v otevřeném výkopu ze svařovaných sítí typu Kari</t>
  </si>
  <si>
    <t>-1274707089</t>
  </si>
  <si>
    <t>síť Kari :  150x150x6 mm, 2x  (akumulace)</t>
  </si>
  <si>
    <t>11,65*2*0,0022*1,1</t>
  </si>
  <si>
    <t>871260310</t>
  </si>
  <si>
    <t>Montáž kanalizačního potrubí z polypropylenu PP hladkého plnostěnného SN 10 DN 100</t>
  </si>
  <si>
    <t>146360894</t>
  </si>
  <si>
    <t>47,00+23,00</t>
  </si>
  <si>
    <t>28610400</t>
  </si>
  <si>
    <t>trubka drenážní systému budov celoperforovaná flexibilní tyčová PVC-U DN 100 SN10 2,5m šířka štěrbin 1,2mm</t>
  </si>
  <si>
    <t>1710254594</t>
  </si>
  <si>
    <t>871273120</t>
  </si>
  <si>
    <t>Montáž kanalizačního potrubí z tvrdého PVC-U hladkého plnostěnného tuhost SN 4 DN 125</t>
  </si>
  <si>
    <t>1789961725</t>
  </si>
  <si>
    <t>28611126</t>
  </si>
  <si>
    <t>trubka kanalizační PVC DN 125x1000mm SN4</t>
  </si>
  <si>
    <t>1169034430</t>
  </si>
  <si>
    <t>1*1,03 "Přepočtené koeficientem množství</t>
  </si>
  <si>
    <t>871313121</t>
  </si>
  <si>
    <t>Montáž kanalizačního potrubí z tvrdého PVC-U hladkého plnostěnného tuhost SN 8 DN 160</t>
  </si>
  <si>
    <t>1537040914</t>
  </si>
  <si>
    <t>28611164</t>
  </si>
  <si>
    <t>trubka kanalizační PVC-U plnostěnná jednovrstvá DN 160x1000mm SN8</t>
  </si>
  <si>
    <t>-2274563</t>
  </si>
  <si>
    <t>46*1,03 "Přepočtené koeficientem množství</t>
  </si>
  <si>
    <t>-1065015142</t>
  </si>
  <si>
    <t>-1506611498</t>
  </si>
  <si>
    <t>42*1,03 "Přepočtené koeficientem množství</t>
  </si>
  <si>
    <t>891351112 R0</t>
  </si>
  <si>
    <t>Montáž vírového ventilu DN 200 do ŽB šachty</t>
  </si>
  <si>
    <t>662833645</t>
  </si>
  <si>
    <t>891 R0</t>
  </si>
  <si>
    <t>vírový ventil DN 200, odtok 5l/s</t>
  </si>
  <si>
    <t>-77716136</t>
  </si>
  <si>
    <t>892271111</t>
  </si>
  <si>
    <t>Tlakové zkoušky vodou na potrubí DN 100 nebo 125</t>
  </si>
  <si>
    <t>-1434256656</t>
  </si>
  <si>
    <t>1840453186</t>
  </si>
  <si>
    <t>1816512834</t>
  </si>
  <si>
    <t>600263859</t>
  </si>
  <si>
    <t>1651770171</t>
  </si>
  <si>
    <t>59224161</t>
  </si>
  <si>
    <t>skruž betonová kanalizační se stupadly 100x50x12cm</t>
  </si>
  <si>
    <t>-51728942</t>
  </si>
  <si>
    <t>894412411</t>
  </si>
  <si>
    <t>Osazení betonových nebo železobetonových dílců pro šachty skruží přechodových</t>
  </si>
  <si>
    <t>56400028</t>
  </si>
  <si>
    <t>59224168</t>
  </si>
  <si>
    <t>skruž betonová přechodová 62,5/100x60x12cm stupadla poplastovaná kapsová</t>
  </si>
  <si>
    <t>-1146380495</t>
  </si>
  <si>
    <t>894414111</t>
  </si>
  <si>
    <t>Osazení betonových nebo železobetonových dílců pro šachty skruží základových (dno)</t>
  </si>
  <si>
    <t>-1396953477</t>
  </si>
  <si>
    <t>59224337</t>
  </si>
  <si>
    <t>dno betonové šachty DN 1000 kanalizační výšky 60cm, vstup DN200</t>
  </si>
  <si>
    <t>343395367</t>
  </si>
  <si>
    <t>59224339</t>
  </si>
  <si>
    <t>dno betonové šachty DN 1000 kanalizační výšky 100cm, slepé</t>
  </si>
  <si>
    <t>-1516496497</t>
  </si>
  <si>
    <t>894812 R0</t>
  </si>
  <si>
    <t>Filtrační šachta DN 425 - FŠ1 (D+M)</t>
  </si>
  <si>
    <t>1071436368</t>
  </si>
  <si>
    <t>Poznámka k položce:_x000D_
Cena obsahuje:_x000D_
- uliční vpust PP DN 425/200 s filtrem_x000D_
- těsnění šachtové roury 425_x000D_
- šachtová roura korug.bez hrdla425, dl.2 m_x000D_
- 2x IN-SITU spojka DN200_x000D_
- 1x IN-SITU spojka DN110 - bezpečnostní přepad_x000D_
-  litinový poklop 3t s teleskop. rourou 425/375 vč. těsnění</t>
  </si>
  <si>
    <t>894812 R1</t>
  </si>
  <si>
    <t>Filtrační šachta DN 425 - FŠ5 (D+M)</t>
  </si>
  <si>
    <t>2013371315</t>
  </si>
  <si>
    <t>Poznámka k položce:_x000D_
Cena obsahuje:_x000D_
- plast. dno silniční vpusti 425/200 s filtrem_x000D_
- těsnění šachtové roury 425_x000D_
- šachtová roura korug.bez hrdla425, dl.2 m_x000D_
- 3x IN-SITU spojka DN160_x000D_
- 1x IN-SITU spojka DN110 - bezpečnostní přepad_x000D_
-  litinový poklop 3t s teleskop. rourou 425/375 vč. těsnění</t>
  </si>
  <si>
    <t>894812 R2</t>
  </si>
  <si>
    <t>Filtrační šachta DN 425 - FŠ6 (D+M)</t>
  </si>
  <si>
    <t>-1238072890</t>
  </si>
  <si>
    <t>Poznámka k položce:_x000D_
Cena obsahuje:_x000D_
- plast. dno silniční vpusti 425/200 s filtrem_x000D_
- těsnění šachtové roury 425_x000D_
- šachtová roura korug.bez hrdla425, dl.2 m_x000D_
- 2x IN-SITU spojka DN160_x000D_
- 1x IN-SITU spojka DN110 - bezpečnostní přepad_x000D_
-  litinový poklop 3t s teleskop. rourou 425/375 vč. těsnění</t>
  </si>
  <si>
    <t>894812312</t>
  </si>
  <si>
    <t>Revizní a čistící šachta z PP typ DN 600/160 šachtové dno průtočné 90°</t>
  </si>
  <si>
    <t>2107150877</t>
  </si>
  <si>
    <t>Revizní a čistící šachta z PP typ DN 600/200 šachtové dno průtočné 30°</t>
  </si>
  <si>
    <t>1974100036</t>
  </si>
  <si>
    <t>Revizní a čistící šachta z PP typ DN 600/200 šachtové dno s přítokem tvaru T</t>
  </si>
  <si>
    <t>1971989267</t>
  </si>
  <si>
    <t>894812331</t>
  </si>
  <si>
    <t>Revizní a čistící šachta z polypropylenu PP pro hladké trouby DN 600 roura šachtová korugovaná, světlé hloubky 1 000 mm</t>
  </si>
  <si>
    <t>-2035297640</t>
  </si>
  <si>
    <t>-1259131212</t>
  </si>
  <si>
    <t>-936679097</t>
  </si>
  <si>
    <t>897171111 R0</t>
  </si>
  <si>
    <t>Akumulační boxy z polypropylenu PP pro vsakování dešťových vod pro pochozí a pod plochy zatížené osobními automobily, vč. montáže (Vsak B)</t>
  </si>
  <si>
    <t>-2024066684</t>
  </si>
  <si>
    <t>Poznámka k položce:_x000D_
Materiál vsaku B:_x000D_
akumulační box vel. 1,20x0,60x0,63  - 13 ks_x000D_
dno akumul. boxu                                 -13 ks_x000D_
boční deska akumul. boxu 1,2 m          - 27 ks_x000D_
vstupní deska                                       - 3 ks_x000D_
KGU přesuvka 315                                - 3 ks_x000D_
KG redukce 200/160                             - 3 ks_x000D_
KG redukce 250/200                             - 3 ks_x000D_
KG redukce 315/250                             - 3 ks</t>
  </si>
  <si>
    <t>897171111 R1</t>
  </si>
  <si>
    <t>Akumulační boxy z polypropylenu PP pro vsakování dešťových vod pro pochozí a pod plochy zatížené osobními automobily, vč. montáže (Vsak A)</t>
  </si>
  <si>
    <t>1996340219</t>
  </si>
  <si>
    <t>Poznámka k položce:_x000D_
Materiál vsaku A:_x000D_
akumulační box vel. 1,20x0,60x0,63  - 28 ks_x000D_
dno akumul. boxu                                 -28 ks_x000D_
boční deska akumul. boxu 1,2 m          - 30 ks_x000D_
vstupní deska                                       - 2 ks_x000D_
KGU přesuvka 315                                - 2 ks_x000D_
KG redukce 250/200                             - 2 ks_x000D_
KG redukce 315/250                             - 2 ks_x000D_
šachtový adaptér/nátok 315                - 2ks</t>
  </si>
  <si>
    <t>897173113</t>
  </si>
  <si>
    <t>Kontrolní šachta integrovaná do akumulačních boxů umístěných pod pochozími plochami nebo pod plochami zatíženými osobními automobily, výšky přes 700 do 1 050 mm</t>
  </si>
  <si>
    <t>-774548919</t>
  </si>
  <si>
    <t>899103112</t>
  </si>
  <si>
    <t>Osazení poklopů šachtových litinových, ocelových nebo železobetonových včetně rámů pro třídu zatížení B125, C250</t>
  </si>
  <si>
    <t>195252520</t>
  </si>
  <si>
    <t>28661933</t>
  </si>
  <si>
    <t>poklop šachtový litinový DN 600 pro třídu zatížení B125</t>
  </si>
  <si>
    <t>194331060</t>
  </si>
  <si>
    <t>-1519999759</t>
  </si>
  <si>
    <t>919726122</t>
  </si>
  <si>
    <t>Geotextilie netkaná pro ochranu, separaci nebo filtraci měrná hmotnost přes 200 do 300 g/m2</t>
  </si>
  <si>
    <t>-517974508</t>
  </si>
  <si>
    <t>84,00           "vsak A</t>
  </si>
  <si>
    <t>48,00           "vsak B</t>
  </si>
  <si>
    <t>192,00         "vsak C</t>
  </si>
  <si>
    <t>96,00            "vsak D</t>
  </si>
  <si>
    <t>-803554290</t>
  </si>
  <si>
    <t>1814018501</t>
  </si>
  <si>
    <t>711132111</t>
  </si>
  <si>
    <t>Provedení izolace proti zemní vlhkosti pásy na sucho samolepícího asfaltového pásu na ploše svislé S</t>
  </si>
  <si>
    <t>-638454611</t>
  </si>
  <si>
    <t>711131111</t>
  </si>
  <si>
    <t>Provedení izolace proti zemní vlhkosti pásy na sucho samolepícího asfaltového pásu na ploše vodorovné V</t>
  </si>
  <si>
    <t>2093029363</t>
  </si>
  <si>
    <t>62852010</t>
  </si>
  <si>
    <t>pás asfaltový samolepicí modifikovaný SBS s vložkou ze skleněné rohože se spalitelnou fólií nebo jemnozrnným minerálním posypem nebo textilií na horním povrchu tl 2,5mm</t>
  </si>
  <si>
    <t>-1369637777</t>
  </si>
  <si>
    <t>9,50</t>
  </si>
  <si>
    <t>5,50</t>
  </si>
  <si>
    <t>15*1,1655 "Přepočtené koeficientem množství</t>
  </si>
  <si>
    <t>711413121</t>
  </si>
  <si>
    <t>Izolace proti povrchové a podpovrchové vodě natěradly a tmely za studena na ploše svislé S těsnicí hmotou dvousložkovou bitumenovou</t>
  </si>
  <si>
    <t>-1131843346</t>
  </si>
  <si>
    <t>napojovací šachta NM-B</t>
  </si>
  <si>
    <t>(2*PI*0,5*0,5+2*PI*0,5*2,34)+0,50*0,50*3,14</t>
  </si>
  <si>
    <t>-538646093</t>
  </si>
  <si>
    <t>722</t>
  </si>
  <si>
    <t>Zdravotechnika - vnitřní vodovod</t>
  </si>
  <si>
    <t>722110114</t>
  </si>
  <si>
    <t>Potrubí z litinových trub přírubových tlakových DN 80 vč. kolen, s epoxidovou povrch. úpravou</t>
  </si>
  <si>
    <t>-1753058529</t>
  </si>
  <si>
    <t>722253133 R0</t>
  </si>
  <si>
    <t>rychlospojka typu B 75 (DN 80) nerez pro napojení hadic s bajonetem</t>
  </si>
  <si>
    <t>-878903529</t>
  </si>
  <si>
    <t>722259107</t>
  </si>
  <si>
    <t>víčko rychlospojky B 75 (DN 80) nerez</t>
  </si>
  <si>
    <t>1975505790</t>
  </si>
  <si>
    <t>891246131</t>
  </si>
  <si>
    <t>Montáž vodovodních armatur na potrubí sacích košů ventilových v objektech DN 80</t>
  </si>
  <si>
    <t>-2042896926</t>
  </si>
  <si>
    <t>891 R3</t>
  </si>
  <si>
    <t>sací koš DN 80, litinový, síto nerez</t>
  </si>
  <si>
    <t>-638332759</t>
  </si>
  <si>
    <t>998722101</t>
  </si>
  <si>
    <t>Přesun hmot pro vnitřní vodovod stanovený z hmotnosti přesunovaného materiálu vodorovná dopravní vzdálenost do 50 m základní v objektech výšky do 6 m</t>
  </si>
  <si>
    <t>344001386</t>
  </si>
  <si>
    <t>IO 04 - Oprava stávající přípojky vody</t>
  </si>
  <si>
    <t>1 - Odbočka pro SO 02 Tělocvična</t>
  </si>
  <si>
    <t>D1 - Trubní vedení</t>
  </si>
  <si>
    <t>D2 - Příslušenství potrubí</t>
  </si>
  <si>
    <t>D3 - Zemní práce</t>
  </si>
  <si>
    <t>Potrubí PE 100 RC SDR 11 PN 16, d 90x8,2 mm, vč. tvarovek</t>
  </si>
  <si>
    <t>Dvouvrstvá korugovaná chránička PE DN 150</t>
  </si>
  <si>
    <t>Příslušenství potrubí</t>
  </si>
  <si>
    <t>Kulový kohout s pákou a vypouštěním 3" (DN 80)</t>
  </si>
  <si>
    <t>2 - Oprava stávající přípojky vody</t>
  </si>
  <si>
    <t xml:space="preserve">    23-M - Montáže potrubí</t>
  </si>
  <si>
    <t>119001401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</si>
  <si>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</si>
  <si>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-2048794057</t>
  </si>
  <si>
    <t>-409118106</t>
  </si>
  <si>
    <t>1620835386</t>
  </si>
  <si>
    <t>132212121</t>
  </si>
  <si>
    <t>Hloubení zapažených rýh šířky do 800 mm ručně s urovnáním dna do předepsaného profilu a spádu v hornině třídy těžitelnosti I skupiny 3 soudržných</t>
  </si>
  <si>
    <t>-1497894952</t>
  </si>
  <si>
    <t>kabely ČEZ a CETIN:</t>
  </si>
  <si>
    <t xml:space="preserve">2,50*1,80*0,80           </t>
  </si>
  <si>
    <t>0,50*1,50*0,80</t>
  </si>
  <si>
    <t>teplovod DISTEP:</t>
  </si>
  <si>
    <t>2,00*1,40*0,80</t>
  </si>
  <si>
    <t>132254102</t>
  </si>
  <si>
    <t>Hloubení zapažených rýh šířky do 800 mm strojně s urovnáním dna do předepsaného profilu a spádu v hornině třídy těžitelnosti I skupiny 3 přes 20 do 50 m3</t>
  </si>
  <si>
    <t>1390452315</t>
  </si>
  <si>
    <t>36,60*1,70*0,80</t>
  </si>
  <si>
    <t>-6,44                  "ruční výkop</t>
  </si>
  <si>
    <t>139001101</t>
  </si>
  <si>
    <t>Příplatek k cenám hloubených vykopávek za ztížení vykopávky v blízkosti podzemního vedení nebo výbušnin pro jakoukoliv třídu horniny</t>
  </si>
  <si>
    <t>1265742348</t>
  </si>
  <si>
    <t>139711111</t>
  </si>
  <si>
    <t>Vykopávka v uzavřených prostorech ručně v hornině třídy těžitelnosti I skupiny 1 až 3 (v pavilonu E)</t>
  </si>
  <si>
    <t>-997453996</t>
  </si>
  <si>
    <t>2,00*1,00*0,80</t>
  </si>
  <si>
    <t>139911121</t>
  </si>
  <si>
    <t>Bourání kcí v hloubených vykopávkách ze zdiva z betonu prostého ručně (šachta HUV pav.E)</t>
  </si>
  <si>
    <t>-1586729768</t>
  </si>
  <si>
    <t>162211311</t>
  </si>
  <si>
    <t>Vodorovné přemístění výkopku nebo sypaniny stavebním kolečkem s vyprázdněním kolečka na hromady nebo do dopravního prostředku na vzdálenost do 10 m z horniny třídy těžitelnosti I, skupiny 1 až 3</t>
  </si>
  <si>
    <t>264626129</t>
  </si>
  <si>
    <t>162211319</t>
  </si>
  <si>
    <t>Vodorovné přemístění výkopku nebo sypaniny stavebním kolečkem s vyprázdněním kolečka na hromady nebo do dopravního prostředku na vzdálenost do 10 m Příplatek za každých dalších 10 m k ceně -1311</t>
  </si>
  <si>
    <t>-1397408416</t>
  </si>
  <si>
    <t>do 30 m</t>
  </si>
  <si>
    <t>1,80*2</t>
  </si>
  <si>
    <t>322480894</t>
  </si>
  <si>
    <t>ornice - tam a zpět</t>
  </si>
  <si>
    <t>250*0,15*2</t>
  </si>
  <si>
    <t>997357971</t>
  </si>
  <si>
    <t>-2107807602</t>
  </si>
  <si>
    <t>886103215</t>
  </si>
  <si>
    <t>174111101</t>
  </si>
  <si>
    <t>Zásyp sypaninou z jakékoliv horniny ručně s uložením výkopku ve vrstvách se zhutněním jam, šachet, rýh nebo kolem objektů v těchto vykopávkách</t>
  </si>
  <si>
    <t>-1428139845</t>
  </si>
  <si>
    <t>-1272406188</t>
  </si>
  <si>
    <t>(43,336+6,44)-(13,44+3,36)</t>
  </si>
  <si>
    <t>-1384007459</t>
  </si>
  <si>
    <t>42,00*0,80*0,40</t>
  </si>
  <si>
    <t>628339156</t>
  </si>
  <si>
    <t>13,44*2 "Přepočtené koeficientem množství</t>
  </si>
  <si>
    <t>181351103</t>
  </si>
  <si>
    <t>Rozprostření a urovnání ornice v rovině nebo ve svahu sklonu do 1:5 strojně při souvislé ploše přes 100 do 500 m2, tl. vrstvy do 200 mm</t>
  </si>
  <si>
    <t>689654869</t>
  </si>
  <si>
    <t>1916827714</t>
  </si>
  <si>
    <t>1962427137</t>
  </si>
  <si>
    <t>250*0,02 "Přepočtené koeficientem množství</t>
  </si>
  <si>
    <t>1705350829</t>
  </si>
  <si>
    <t>-898680170</t>
  </si>
  <si>
    <t>42,00*0,80*0,10</t>
  </si>
  <si>
    <t>857212122</t>
  </si>
  <si>
    <t>Montáž litinových tvarovek na potrubí litinovém tlakovém jednoosých na potrubí z trub přírubových v otevřeném výkopu, kanálu nebo v šachtě DN 50</t>
  </si>
  <si>
    <t>-1488414301</t>
  </si>
  <si>
    <t>55254009 R0</t>
  </si>
  <si>
    <t>koleno přírubové z tvárné litiny,práškový epoxid tl 250µm Q-kus DN 50- 90°</t>
  </si>
  <si>
    <t>705816605</t>
  </si>
  <si>
    <t>55253222</t>
  </si>
  <si>
    <t>tvarovka přírubová litinová vodovodní FF-kus PN10/40 DN 50 dl 1000mm</t>
  </si>
  <si>
    <t>1871491772</t>
  </si>
  <si>
    <t>857242122</t>
  </si>
  <si>
    <t>Montáž litinových tvarovek na potrubí litinovém tlakovém jednoosých na potrubí z trub přírubových v otevřeném výkopu, kanálu nebo v šachtě DN 80</t>
  </si>
  <si>
    <t>-704772292</t>
  </si>
  <si>
    <t>55254026</t>
  </si>
  <si>
    <t>koleno přírubové z tvárné litiny,práškový epoxid tl 250µm Q-kus DN 80-90°</t>
  </si>
  <si>
    <t>-681926561</t>
  </si>
  <si>
    <t>55253247</t>
  </si>
  <si>
    <t>tvarovka přírubová litinová vodovodní FF-kus PN10/16 DN 80 dl 1000mm</t>
  </si>
  <si>
    <t>46280430</t>
  </si>
  <si>
    <t>0,99009900990099*1,01 "Přepočtené koeficientem množství</t>
  </si>
  <si>
    <t>55253234</t>
  </si>
  <si>
    <t>tvarovka přírubová litinová vodovodní FF-kus PN10/16 DN 80 dl 150mm</t>
  </si>
  <si>
    <t>770334635</t>
  </si>
  <si>
    <t>55253247 R0</t>
  </si>
  <si>
    <t xml:space="preserve">tvarovka přírubová litinová vodovodní FFR-kus PN10/16 DN 80/DN50 </t>
  </si>
  <si>
    <t>-1606628058</t>
  </si>
  <si>
    <t>1,98019801980198*1,01 "Přepočtené koeficientem množství</t>
  </si>
  <si>
    <t>27311020</t>
  </si>
  <si>
    <t>kroužek těsnící gumový EPDM TYTON pro vodovodní potrubí DN 80</t>
  </si>
  <si>
    <t>-1790633565</t>
  </si>
  <si>
    <t>871241141</t>
  </si>
  <si>
    <t>Montáž vodovodního potrubí z polyetylenu PE100 RC v otevřeném výkopu svařovaných na tupo SDR 11/PN16 d 90 x 8,2 mm</t>
  </si>
  <si>
    <t>293335881</t>
  </si>
  <si>
    <t>28613530</t>
  </si>
  <si>
    <t>potrubí vodovodní třívrstvé PE100 RC SDR11 90x8,2mm</t>
  </si>
  <si>
    <t>1114721016</t>
  </si>
  <si>
    <t>42*1,015 "Přepočtené koeficientem množství</t>
  </si>
  <si>
    <t>877241110</t>
  </si>
  <si>
    <t>Montáž elektrokolen 30° a 45° na vodovodním potrubí z PE trub d 90</t>
  </si>
  <si>
    <t>-1247342288</t>
  </si>
  <si>
    <t>28614948</t>
  </si>
  <si>
    <t>elektrokoleno 45° PE 100 PN16 D 90mm</t>
  </si>
  <si>
    <t>-171814130</t>
  </si>
  <si>
    <t>28614948.1</t>
  </si>
  <si>
    <t>elektrokoleno 30° PE 100 PN16 D 90mm</t>
  </si>
  <si>
    <t>795928442</t>
  </si>
  <si>
    <t>891211222</t>
  </si>
  <si>
    <t>Montáž vodovodních armatur na potrubí šoupátek nebo klapek uzavíracích v šachtách s ručním kolečkem DN 50</t>
  </si>
  <si>
    <t>1685462271</t>
  </si>
  <si>
    <t>42221114</t>
  </si>
  <si>
    <t>šoupátko s přírubami voda DN 50 PN16</t>
  </si>
  <si>
    <t>-1408539213</t>
  </si>
  <si>
    <t>42210109</t>
  </si>
  <si>
    <t>kolo ruční pro DN 50 D 160mm</t>
  </si>
  <si>
    <t>765377345</t>
  </si>
  <si>
    <t>42265770</t>
  </si>
  <si>
    <t>filtr s vypouštěcí přírubou DN 50x230mm</t>
  </si>
  <si>
    <t>245821155</t>
  </si>
  <si>
    <t>891212312</t>
  </si>
  <si>
    <t>Montáž vodovodních armatur na potrubí vodoměrů v šachtě přírubových DN 50</t>
  </si>
  <si>
    <t>-1221859461</t>
  </si>
  <si>
    <t>38821715</t>
  </si>
  <si>
    <t>vodoměr šroubový přírubový na studenou vodu PN16 DN 50</t>
  </si>
  <si>
    <t>1615542762</t>
  </si>
  <si>
    <t>891215321</t>
  </si>
  <si>
    <t>Montáž vodovodních armatur na potrubí zpětných klapek DN 50</t>
  </si>
  <si>
    <t>793603402</t>
  </si>
  <si>
    <t>42283041</t>
  </si>
  <si>
    <t>klapka zpětná samočinná přírubová litinová PN 16 pro vodu DN 50 (EA)</t>
  </si>
  <si>
    <t>328924341</t>
  </si>
  <si>
    <t>891241222</t>
  </si>
  <si>
    <t>Montáž vodovodních armatur na potrubí šoupátek nebo klapek uzavíracích v šachtách s ručním kolečkem DN 80</t>
  </si>
  <si>
    <t>-641743871</t>
  </si>
  <si>
    <t>42221116</t>
  </si>
  <si>
    <t>šoupátko s přírubami voda DN 80 PN16</t>
  </si>
  <si>
    <t>-1068652513</t>
  </si>
  <si>
    <t>42210101</t>
  </si>
  <si>
    <t>kolo ruční pro DN 65-80 D 175mm</t>
  </si>
  <si>
    <t>1935417057</t>
  </si>
  <si>
    <t>892241111</t>
  </si>
  <si>
    <t>Tlakové zkoušky vodou na potrubí DN do 80</t>
  </si>
  <si>
    <t>-856757141</t>
  </si>
  <si>
    <t>892273122</t>
  </si>
  <si>
    <t>Proplach a dezinfekce vodovodního potrubí DN od 80 do 125</t>
  </si>
  <si>
    <t>-924456520</t>
  </si>
  <si>
    <t>-63048146</t>
  </si>
  <si>
    <t>893215121</t>
  </si>
  <si>
    <t>Šachtice domovní pro vodoměry nebo vodovodní uzávěry se stěnami z betonu se základovou deskou (dnem) z betonu s cementovým potěrem, s vyspravením nerovností, s vynecháním prostupů ve stěnách pro potrubí a jeho obetonováním, s dodáním a osazením poklopu vel. 500x500 mm obestavěného prostoru do 0,75 m3</t>
  </si>
  <si>
    <t>-1595140600</t>
  </si>
  <si>
    <t>0,50*0,50*1,20</t>
  </si>
  <si>
    <t>-266399758</t>
  </si>
  <si>
    <t>965081 R0</t>
  </si>
  <si>
    <t>Vybourání podlahy vč. podkl. betonu v tech. místnosti pavilonu"E", vč uvedení podlahy do původního stavu a odvozu a likvidace suti</t>
  </si>
  <si>
    <t>872635919</t>
  </si>
  <si>
    <t>-odstranění suti z podlahy, vyčištění podkladu, napenetrování a provedení nového cementového potěru</t>
  </si>
  <si>
    <t>Jádrové vrty diamantovými korunkami do stavebních materiálů D přes 130 do 150 mm (prostup přes základ)</t>
  </si>
  <si>
    <t>-1277583276</t>
  </si>
  <si>
    <t>-1822042650</t>
  </si>
  <si>
    <t>722173989</t>
  </si>
  <si>
    <t>Spoje rozvodů vody z plastů elektrotvarovkami D přes 75 do 90 mm</t>
  </si>
  <si>
    <t>1473458066</t>
  </si>
  <si>
    <t>722190901</t>
  </si>
  <si>
    <t>Opravy ostatní uzavření nebo otevření vodovodního potrubí při opravách včetně vypuštění a napuštění</t>
  </si>
  <si>
    <t>-966646202</t>
  </si>
  <si>
    <t>23-M</t>
  </si>
  <si>
    <t>Montáže potrubí</t>
  </si>
  <si>
    <t>230202033</t>
  </si>
  <si>
    <t>Montáž plastové chráničky průměru přes 110 do 160 mm</t>
  </si>
  <si>
    <t>519135739</t>
  </si>
  <si>
    <t>28613534</t>
  </si>
  <si>
    <t>potrubí vodovodní třívrstvé PE100 RC SDR26 160x14,6mm</t>
  </si>
  <si>
    <t>-830227926</t>
  </si>
  <si>
    <t>230202072</t>
  </si>
  <si>
    <t>Nasunutí potrubní sekce do chráničky nasouvané potrubí plastové dn přes 63 do 110 mm</t>
  </si>
  <si>
    <t>36672563</t>
  </si>
  <si>
    <t>230202121</t>
  </si>
  <si>
    <t>Montáž kluzných objímek pro zasunutí potrubí do chráničky výšky 19 mm vnějšího průměru potrubí přes 84 do 94 mm</t>
  </si>
  <si>
    <t>254081583</t>
  </si>
  <si>
    <t>28655135</t>
  </si>
  <si>
    <t>objímka kluzná typ B segment v 19mm</t>
  </si>
  <si>
    <t>-2133867439</t>
  </si>
  <si>
    <t>1,66666666666667*3 "Přepočtené koeficientem množství</t>
  </si>
  <si>
    <t>230202226</t>
  </si>
  <si>
    <t>Montáž manžety na chráničku potrubí plastového dn přes 110 do 160 mm</t>
  </si>
  <si>
    <t>1531839823</t>
  </si>
  <si>
    <t>28655112</t>
  </si>
  <si>
    <t>manžeta chráničky vč. upínací pásky 90x160mm DN 80x150</t>
  </si>
  <si>
    <t>1324878822</t>
  </si>
  <si>
    <t>3 - Stavební úpravy vodoměrné šachty</t>
  </si>
  <si>
    <t>-585766894</t>
  </si>
  <si>
    <t>"dovoz ornice z meziskládky  viz rozpočet SO 01"  3,000</t>
  </si>
  <si>
    <t>865351878</t>
  </si>
  <si>
    <t>1740781284</t>
  </si>
  <si>
    <t>1089227117</t>
  </si>
  <si>
    <t>310321111</t>
  </si>
  <si>
    <t>Zabetonování otvorů ve zdivu nadzákladovém včetně bednění, odbednění a výztuže (materiál v ceně) plochy do 1 m2</t>
  </si>
  <si>
    <t>213418989</t>
  </si>
  <si>
    <t>https://podminky.urs.cz/item/CS_URS_2024_02/310321111</t>
  </si>
  <si>
    <t>Dle PD  D2_IO 04_11</t>
  </si>
  <si>
    <t>DOBETONÁVKY STÁVAJÍCÍCH OTVORŮ (DĚR) V OBVODOVÉ KONSTRUKCI</t>
  </si>
  <si>
    <t>1,000</t>
  </si>
  <si>
    <t>632451456</t>
  </si>
  <si>
    <t>Potěr pískocementový běžný tl. přes 40 do 50 mm tř. C 25</t>
  </si>
  <si>
    <t>-1945739373</t>
  </si>
  <si>
    <t>https://podminky.urs.cz/item/CS_URS_2024_02/632451456</t>
  </si>
  <si>
    <t>"dno šachty"  2,000*1,200</t>
  </si>
  <si>
    <t>632451491</t>
  </si>
  <si>
    <t>Potěr pískocementový běžný Příplatek k cenám za úpravu povrchu přehlazením</t>
  </si>
  <si>
    <t>926811919</t>
  </si>
  <si>
    <t>https://podminky.urs.cz/item/CS_URS_2024_02/632451491</t>
  </si>
  <si>
    <t>632902221</t>
  </si>
  <si>
    <t>Příprava zatvrdlého povrchu betonových mazanin pro cementový potěr spojovacím (adhezním) můstkem</t>
  </si>
  <si>
    <t>-1892030932</t>
  </si>
  <si>
    <t>https://podminky.urs.cz/item/CS_URS_2024_02/632902221</t>
  </si>
  <si>
    <t>788027325</t>
  </si>
  <si>
    <t>https://podminky.urs.cz/item/CS_URS_2024_02/894411311</t>
  </si>
  <si>
    <t>betonový nástavec 600x600 mm, výška 500 mm, vč. těsnění</t>
  </si>
  <si>
    <t>-1893174746</t>
  </si>
  <si>
    <t>899101211</t>
  </si>
  <si>
    <t>Demontáž poklopů litinových a ocelových včetně rámů, hmotnosti jednotlivě do 50 kg</t>
  </si>
  <si>
    <t>1745336640</t>
  </si>
  <si>
    <t>https://podminky.urs.cz/item/CS_URS_2024_02/899101211</t>
  </si>
  <si>
    <t>-195021407</t>
  </si>
  <si>
    <t>https://podminky.urs.cz/item/CS_URS_2024_02/899103112</t>
  </si>
  <si>
    <t>POKLOP NA PANTY Z OCELOVÉHO RÝHOVANÉHO PLECHU, vč.UCHYC.MADLA, UZAMYKATELNÝ (PŘÍPRAVA PRO VISACÍ ZÁMEK)</t>
  </si>
  <si>
    <t>1668503697</t>
  </si>
  <si>
    <t>8-001R</t>
  </si>
  <si>
    <t>D+M PROSTUPOVÝCH TVAROVEK TP Z TVARNÉ LITINY + PRYŽOVÉ TĚSNĚNÍ</t>
  </si>
  <si>
    <t>-995712571</t>
  </si>
  <si>
    <t>938901131</t>
  </si>
  <si>
    <t>Čištění nádrží, ploch dřevěných nebo betonových konstrukcí, potrubí vyklizení bahna z nádrže</t>
  </si>
  <si>
    <t>1730545893</t>
  </si>
  <si>
    <t>https://podminky.urs.cz/item/CS_URS_2024_02/938901131</t>
  </si>
  <si>
    <t>"vyčištění dna"  2,000*1,200*0,100</t>
  </si>
  <si>
    <t>971052341</t>
  </si>
  <si>
    <t>Vybourání a prorážení otvorů v železobetonových příčkách a zdech základových nebo nadzákladových, plochy do 0,09 m2, tl. do 300 mm</t>
  </si>
  <si>
    <t>-828495167</t>
  </si>
  <si>
    <t>https://podminky.urs.cz/item/CS_URS_2024_02/971052341</t>
  </si>
  <si>
    <t>"otvor 2"  1</t>
  </si>
  <si>
    <t>971052441</t>
  </si>
  <si>
    <t>Vybourání a prorážení otvorů v železobetonových příčkách a zdech základových nebo nadzákladových, plochy do 0,25 m2, tl. do 300 mm</t>
  </si>
  <si>
    <t>895334142</t>
  </si>
  <si>
    <t>https://podminky.urs.cz/item/CS_URS_2024_02/971052441</t>
  </si>
  <si>
    <t>"otvor 1, 3"  2</t>
  </si>
  <si>
    <t>976074141</t>
  </si>
  <si>
    <t>Vybourání kovových madel, zábradlí, dvířek, zděří, kotevních želez kotevních želez zapuštěných do 300 mm, ve zdivu nebo dlažbě z betonu nebo kamene</t>
  </si>
  <si>
    <t>-1411639544</t>
  </si>
  <si>
    <t>https://podminky.urs.cz/item/CS_URS_2024_02/976074141</t>
  </si>
  <si>
    <t>"stupadla"  4</t>
  </si>
  <si>
    <t>985131311</t>
  </si>
  <si>
    <t>Očištění ploch stěn, rubu kleneb a podlah ruční dočištění ocelovými kartáči</t>
  </si>
  <si>
    <t>-922482012</t>
  </si>
  <si>
    <t>https://podminky.urs.cz/item/CS_URS_2024_02/985131311</t>
  </si>
  <si>
    <t>vyspravení stěn a stropu</t>
  </si>
  <si>
    <t>"stěny"  (2,000+1,200)*2*1,750</t>
  </si>
  <si>
    <t>985132311</t>
  </si>
  <si>
    <t>Očištění ploch líce kleneb a podhledů ruční dočištění ocelovými kartáči</t>
  </si>
  <si>
    <t>1658439493</t>
  </si>
  <si>
    <t>https://podminky.urs.cz/item/CS_URS_2024_02/985132311</t>
  </si>
  <si>
    <t>"strop"  2,000*1,200-0,600*0,600</t>
  </si>
  <si>
    <t>985139111</t>
  </si>
  <si>
    <t>Očištění ploch Příplatek k cenám za práci ve stísněném prostoru</t>
  </si>
  <si>
    <t>538625487</t>
  </si>
  <si>
    <t>https://podminky.urs.cz/item/CS_URS_2024_02/985139111</t>
  </si>
  <si>
    <t>11,200+2,040</t>
  </si>
  <si>
    <t>985311112</t>
  </si>
  <si>
    <t>Reprofilace betonu sanačními maltami na cementové bázi ručně stěn, tloušťky přes 10 do 20 mm</t>
  </si>
  <si>
    <t>-1439491445</t>
  </si>
  <si>
    <t>https://podminky.urs.cz/item/CS_URS_2024_02/985311112</t>
  </si>
  <si>
    <t>985311212</t>
  </si>
  <si>
    <t>Reprofilace betonu sanačními maltami na cementové bázi ručně líce kleneb a podhledů, tloušťky přes 10 do 20 mm</t>
  </si>
  <si>
    <t>-66214964</t>
  </si>
  <si>
    <t>https://podminky.urs.cz/item/CS_URS_2024_02/985311212</t>
  </si>
  <si>
    <t>985311911</t>
  </si>
  <si>
    <t>Reprofilace betonu sanačními maltami na cementové bázi ručně Příplatek k cenám za práci ve stísněném prostoru</t>
  </si>
  <si>
    <t>993711761</t>
  </si>
  <si>
    <t>https://podminky.urs.cz/item/CS_URS_2024_02/985311911</t>
  </si>
  <si>
    <t>985312111</t>
  </si>
  <si>
    <t>Stěrka k vyrovnání ploch reprofilovaného betonu stěn, tloušťky do 2 mm</t>
  </si>
  <si>
    <t>-805680604</t>
  </si>
  <si>
    <t>https://podminky.urs.cz/item/CS_URS_2024_02/985312111</t>
  </si>
  <si>
    <t>985312121</t>
  </si>
  <si>
    <t>Stěrka k vyrovnání ploch reprofilovaného betonu líce kleneb a podhledů, tloušťky do 2 mm</t>
  </si>
  <si>
    <t>-2095657931</t>
  </si>
  <si>
    <t>https://podminky.urs.cz/item/CS_URS_2024_02/985312121</t>
  </si>
  <si>
    <t>985312191</t>
  </si>
  <si>
    <t>Stěrka k vyrovnání ploch reprofilovaného betonu Příplatek k cenám za práci ve stísněném prostoru</t>
  </si>
  <si>
    <t>-774856281</t>
  </si>
  <si>
    <t>https://podminky.urs.cz/item/CS_URS_2024_02/985312191</t>
  </si>
  <si>
    <t>985323111</t>
  </si>
  <si>
    <t>Spojovací můstek reprofilovaného betonu na cementové bázi, tloušťky 1 mm</t>
  </si>
  <si>
    <t>1422364093</t>
  </si>
  <si>
    <t>https://podminky.urs.cz/item/CS_URS_2024_02/985323111</t>
  </si>
  <si>
    <t>985323911</t>
  </si>
  <si>
    <t>Spojovací můstek reprofilovaného betonu Příplatek k cenám za práci ve stísněném prostoru</t>
  </si>
  <si>
    <t>140101760</t>
  </si>
  <si>
    <t>https://podminky.urs.cz/item/CS_URS_2024_02/985323911</t>
  </si>
  <si>
    <t>985324111</t>
  </si>
  <si>
    <t>Ochranný nátěr betonu na bázi silanu impregnační dvojnásobný S1 (OS-A)</t>
  </si>
  <si>
    <t>821920205</t>
  </si>
  <si>
    <t>https://podminky.urs.cz/item/CS_URS_2024_02/985324111</t>
  </si>
  <si>
    <t>"stěny, strop"  13,240</t>
  </si>
  <si>
    <t>"podlaha"  2,000*1,200</t>
  </si>
  <si>
    <t>985324911</t>
  </si>
  <si>
    <t>Ochranný nátěr betonu Příplatek k cenám za práci ve stísněném prostoru</t>
  </si>
  <si>
    <t>-1916320197</t>
  </si>
  <si>
    <t>https://podminky.urs.cz/item/CS_URS_2024_02/985324911</t>
  </si>
  <si>
    <t>997013211</t>
  </si>
  <si>
    <t>Vnitrostaveništní doprava suti a vybouraných hmot vodorovně do 50 m s naložením ručně pro budovy a haly výšky do 6 m</t>
  </si>
  <si>
    <t>1994770989</t>
  </si>
  <si>
    <t>https://podminky.urs.cz/item/CS_URS_2024_02/997013211</t>
  </si>
  <si>
    <t>-658969347</t>
  </si>
  <si>
    <t>256057639</t>
  </si>
  <si>
    <t>0,519*21 'Přepočtené koeficientem množství</t>
  </si>
  <si>
    <t>-949186600</t>
  </si>
  <si>
    <t>998271311</t>
  </si>
  <si>
    <t>Přesun hmot pro kanalizace (stoky) hloubené monolitické z betonu nebo železobetonu ve štole dopravní vzdálenost do 50 m</t>
  </si>
  <si>
    <t>-1891137637</t>
  </si>
  <si>
    <t>https://podminky.urs.cz/item/CS_URS_2024_02/998271311</t>
  </si>
  <si>
    <t>767-01R</t>
  </si>
  <si>
    <t>D+M nerezových madel, 600 mm, nad terén</t>
  </si>
  <si>
    <t>-1947995611</t>
  </si>
  <si>
    <t>767831022</t>
  </si>
  <si>
    <t>Montáž vnitřních kovových žebříků přímých, ukotvených do betonu</t>
  </si>
  <si>
    <t>-1015676374</t>
  </si>
  <si>
    <t>https://podminky.urs.cz/item/CS_URS_2024_02/767831022</t>
  </si>
  <si>
    <t>449830R</t>
  </si>
  <si>
    <t>žebřík výstupový jednoduchý přímý z nerezové oceli dl 2,2m</t>
  </si>
  <si>
    <t>-1306822462</t>
  </si>
  <si>
    <t>998767311</t>
  </si>
  <si>
    <t>Přesun hmot pro zámečnické konstrukce stanovený procentní sazbou (%) z ceny vodorovná dopravní vzdálenost do 50 m ruční (bez užití mechanizace) v objektech výšky do 6 m</t>
  </si>
  <si>
    <t>-2080625033</t>
  </si>
  <si>
    <t>https://podminky.urs.cz/item/CS_URS_2024_02/998767311</t>
  </si>
  <si>
    <t>VRN - Vedlejší rozpočtové náklady</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</si>
  <si>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</si>
  <si>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</si>
  <si>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</si>
  <si>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</si>
  <si>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</si>
  <si>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</si>
  <si>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</si>
  <si>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VRN1</t>
  </si>
  <si>
    <t>Průzkumné, geodetické a projektové práce</t>
  </si>
  <si>
    <t>012103000</t>
  </si>
  <si>
    <t>Přípravné zeměměřičské práce</t>
  </si>
  <si>
    <t>kpl.</t>
  </si>
  <si>
    <t>1739255737</t>
  </si>
  <si>
    <t>Poznámka k položce:_x000D_
-vytyčení stavby nebo jejich částí oprávněným geodetem vč. vypracování příslušných protokolů - před zahájením stavby (veškeré nové a upravované stavby/konstrukce , inženýrské a liniové stavby v rámci stavby) VEŠKERÉ FORMY A PŘEDÁNÍ SE ŘÍDÍ PODMÍNKAMI ZADÁVACÍ DOKUMENTACE STAVBY</t>
  </si>
  <si>
    <t>012203000</t>
  </si>
  <si>
    <t>Zeměměřičské práce před výstavbou</t>
  </si>
  <si>
    <t>1205204565</t>
  </si>
  <si>
    <t>012303000</t>
  </si>
  <si>
    <t>Zeměměřičské práce při provádění stavby</t>
  </si>
  <si>
    <t>-171014696</t>
  </si>
  <si>
    <t>Poznámka k položce:_x000D_
 -zaměření skutečného provedení stavby nebo jejich částí vč. vypracování geometrických plánů a ostatních příslušných protokolů (veškeré nové a upravované stavby/konstrukce , inženýrské a liniové stavby v rámci stavby) VEŠKERÉ FORMY A PŘEDÁNÍ SE ŘÍDÍ PODMÍNKAMI ZADÁVACÍ DOKUMENTACE STAVBY</t>
  </si>
  <si>
    <t>013244000</t>
  </si>
  <si>
    <t>Dokumentace pro provádění stavby</t>
  </si>
  <si>
    <t>-955895921</t>
  </si>
  <si>
    <t>Poznámka k položce:_x000D_
V jednotkové ceně zahrnuty náklady na vypracování : -prováděcí / dílenské dokumentace pro provedení stavby vč. potřebných detailů, např. PD D.1.2 Stavebně konstrukční řešení, nebo PD zámečnických konstrukcí , adalší dle požadavků zadávací dokumentace</t>
  </si>
  <si>
    <t>013254000</t>
  </si>
  <si>
    <t>Dokumentace skutečného provedení stavby</t>
  </si>
  <si>
    <t>1544320739</t>
  </si>
  <si>
    <t>Poznámka k položce:_x000D_
 VEŠKERÉ FORMY A PŘEDÁNÍ SE ŘÍDÍ PODMÍNKAMI ZADÁVACÍ DOKUMENTACE STAVBY</t>
  </si>
  <si>
    <t>VRN2</t>
  </si>
  <si>
    <t>Příprava staveniště</t>
  </si>
  <si>
    <t>020001000</t>
  </si>
  <si>
    <t>-203749310</t>
  </si>
  <si>
    <t>Poznámka k položce:_x000D_
 -Zřízení trvalé, dočasné deponie a mezideponie -zřízení příjezdů a přístupů na staveniště -uspořádání a bezpečnost staveniště z hlediska ochrany veřejných zájmů -dodržení podmínek pro provádění staveb z hlediska BOZP (vč. označení stavby) -dodržování podmínek pro ochranu životního prostředí při výstavbě -dodržení podmínek - možnosti nakládání s odpady -splnění zvláštních požadavků na provádění stavby, které vyžadují zvláštní bezpečnostní opatření -dočasné / provizorní dopravní značení, osvětlení - (vyřízení+zřízení+likvidace po skončení stavby)</t>
  </si>
  <si>
    <t>VRN3</t>
  </si>
  <si>
    <t>Zařízení staveniště</t>
  </si>
  <si>
    <t>030001000</t>
  </si>
  <si>
    <t>1920223856</t>
  </si>
  <si>
    <t>Poznámka k položce:_x000D_
 Náklady na zřízení / nájem ZS: -kancelářské/skladovací/sociální objekty -oplocení stavby, ostraha staveniště -kompletní vnitrostaveništní rozvody všech potřebných energií a médií -poplatky spotřeby energií a médií  (zajištění podružných měření spotřeby energií a médií)</t>
  </si>
  <si>
    <t>035103001</t>
  </si>
  <si>
    <t>Pronájem ploch</t>
  </si>
  <si>
    <t>-1826541988</t>
  </si>
  <si>
    <t>Poznámka k položce:_x000D_
 plochy potřebné pro zařízení staveniště, které nejsou v majetku objednatele</t>
  </si>
  <si>
    <t>039002000</t>
  </si>
  <si>
    <t>Zrušení zařízení staveniště</t>
  </si>
  <si>
    <t>-862108005</t>
  </si>
  <si>
    <t>Poznámka k položce:_x000D_
-náklady zhotovitele spojené s kompletní likvidací zařízení staveniště vč. uvedení všech dotčených ploch do bezvadného stavu</t>
  </si>
  <si>
    <t>VRN4</t>
  </si>
  <si>
    <t>Inženýrská činnost</t>
  </si>
  <si>
    <t>043103000</t>
  </si>
  <si>
    <t>Zkoušky</t>
  </si>
  <si>
    <t>-809818419</t>
  </si>
  <si>
    <t>Poznámka k položce:_x000D_
 Provedení všech zkoušek a revizí předepsaných projektovou a zadávací dokumentací, platnými normami, návodů k obsluze - (neuvedených v jednotlivých soupisech prací)</t>
  </si>
  <si>
    <t>045002000</t>
  </si>
  <si>
    <t>Kompletační a koordinační činnost</t>
  </si>
  <si>
    <t>1365651120</t>
  </si>
  <si>
    <t>Poznámka k položce:_x000D_
 -příprava předávací dokumentace dle ZD -ostatní kompletační činnost</t>
  </si>
  <si>
    <t>VRN7</t>
  </si>
  <si>
    <t>Provozní vlivy</t>
  </si>
  <si>
    <t>071103000</t>
  </si>
  <si>
    <t>Provoz investora</t>
  </si>
  <si>
    <t>-508979038</t>
  </si>
  <si>
    <t>Poznámka k položce:_x000D_
 Náklady související se ztíženými podmínkami při provádění díla v závislosti na okolním provozu (pro práce prováděné za nepřerušeného nebo omezeného provozu v dotčených objektech nebo samotném areálu) (+ ochrana a zakrytí určených prvků a konstrukcí - ZABEZPEČENÍ PŘED POŠKOZENÍM STAVEBNÍ ČINNOSTÍ)</t>
  </si>
  <si>
    <t>072002000</t>
  </si>
  <si>
    <t>Silniční provoz</t>
  </si>
  <si>
    <t>1024</t>
  </si>
  <si>
    <t>-998438398</t>
  </si>
  <si>
    <t>https://podminky.urs.cz/item/CS_URS_2024_02/072002000</t>
  </si>
  <si>
    <t>Poznámka k položce:_x000D_
-dopravní značení v souvislosti s probíhající výstavbou a stávajícím dopravním provozem, vč. vyřízení potřebných povolení _x000D_
-čištění komunikací během výstavby</t>
  </si>
  <si>
    <t>VRN9</t>
  </si>
  <si>
    <t>Ostatní náklady</t>
  </si>
  <si>
    <t>090001000</t>
  </si>
  <si>
    <t>-933300671</t>
  </si>
  <si>
    <t>Poznámka k položce:_x000D_
 V jednotkové ceně zahrnuty náklady : -náklady zhotovitele spojené s ochranou všech dotčených, jinde nespecifikovaných, dřevin, stromů, porostů a vegetačních ploch při stavebních prací dle ČSN 83 9061 - po celou dobu výstavby_x000D_
-pravidelné čištění přilehlých / souvisejících komunikací a zpevněných ploch - po celou dobu stavby_x000D_
-uvedení všech dotčených ploch, konstrukcí a povrchů do původního, bezvadného stavu -vytyčení všech inženýrských sítí před zahájením prací + řádné zajištění (při realizaci stavby) . _x000D_
- Zpětné protokolární předání všech inženýrských sítí jednotlivým správcům vč. uvedení dotčených ploch do bezvadného stavu. _x000D_
-ostatní, jinde neuvedené, náklady potřebné k provedení a předání díla objednateli _ dle PD a TZ</t>
  </si>
  <si>
    <t>0900-R1</t>
  </si>
  <si>
    <t xml:space="preserve">Zajištění a pronájem zvedací techniky </t>
  </si>
  <si>
    <t>-869255217</t>
  </si>
  <si>
    <t>Poznámka k položce:_x000D_
-vč. nákladů na dopravu</t>
  </si>
  <si>
    <t>SEZNAM FIGUR</t>
  </si>
  <si>
    <t>Výměra</t>
  </si>
  <si>
    <t>SO 02/ D.1.1, D1.2</t>
  </si>
  <si>
    <t>Použití figury:</t>
  </si>
  <si>
    <t>Montáž izolace tepelné podlah volně kladenými rohožemi, pásy, dílci, deskami 1 vrstva</t>
  </si>
  <si>
    <t>Položení polštáře pod podlahy při osové vzdálenosti do 65 cm</t>
  </si>
  <si>
    <t>Mazanina tl přes 50 do 80 mm z betonu prostého bez zvýšených nároků na prostředí tř. C 20/25</t>
  </si>
  <si>
    <t>Výztuž mazanin svařovanými sítěmi Kari</t>
  </si>
  <si>
    <t>Potěr cementový samonivelační litý C25 tl přes 45 do 50 mm</t>
  </si>
  <si>
    <t>Příplatek k cementovému samonivelačnímu litému potěru C25 ZKD 5 mm tl přes 50 mm</t>
  </si>
  <si>
    <t>Separační vrstva z PE fólie</t>
  </si>
  <si>
    <t>Broušení nerovností betonových podlah do 2 mm - stržení šlemu</t>
  </si>
  <si>
    <t>Montáž izolace tepelné podlah volně kladenými rohožemi, pásy, dílci, deskami 2 vrstvy</t>
  </si>
  <si>
    <t>Montáž podlah keramických hladkých lepených cementovým flexibilním lepidlem přes 2 do 4 ks/m2</t>
  </si>
  <si>
    <t>Izolace pod dlažbu nátěrem nebo stěrkou ve dvou vrstvách</t>
  </si>
  <si>
    <t>Lepení pásů z přírodního linolea (marmolea) standardním lepidlem</t>
  </si>
  <si>
    <t>Cementový samonivelační potěr ze suchých směsí tl přes 2 do 5 mm</t>
  </si>
  <si>
    <t>Lepení textilních pásů</t>
  </si>
  <si>
    <t>Vysátí betonových podlah před provedením nátěru</t>
  </si>
  <si>
    <t>Krycí dvojnásobný syntetický nátěr betonové podlahy</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</si>
  <si>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</si>
  <si>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</si>
  <si>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</si>
  <si>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</si>
  <si>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</si>
  <si>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</si>
  <si>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</si>
  <si>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</si>
  <si>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</si>
  <si>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</si>
  <si>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</si>
  <si>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</si>
  <si>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</si>
  <si>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</si>
  <si>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</si>
  <si>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</si>
  <si>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</si>
  <si>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</si>
  <si>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</si>
  <si>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</si>
  <si>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</si>
  <si>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</si>
  <si>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</si>
  <si>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</si>
  <si>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</si>
  <si>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</si>
  <si>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</si>
  <si>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</si>
  <si>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</si>
  <si>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</si>
  <si>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</si>
  <si>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</si>
  <si>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</si>
  <si>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</si>
  <si>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</si>
  <si>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</si>
  <si>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</si>
  <si>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</si>
  <si>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</si>
  <si>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</si>
  <si>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</si>
  <si>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</si>
  <si>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</si>
  <si>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</si>
  <si>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</si>
  <si>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</si>
  <si>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</si>
  <si>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</si>
  <si>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</si>
  <si>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</si>
  <si>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</si>
  <si>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</si>
  <si>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</si>
  <si>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</si>
  <si>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</si>
  <si>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</si>
  <si>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</si>
  <si>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</si>
  <si>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</si>
  <si>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</si>
  <si>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</si>
  <si>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</si>
  <si>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</si>
  <si>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</si>
  <si>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</si>
  <si>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</si>
  <si>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</si>
  <si>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</si>
  <si>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</si>
  <si>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</si>
  <si>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Kód stavby</t>
  </si>
  <si>
    <t>String</t>
  </si>
  <si>
    <t>Název stavby</t>
  </si>
  <si>
    <t>Místo</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</si>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</sst>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5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sz val="8"/>
      <color rgb="FF000000"/>
      <name val="Arial CE"/>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4" fillId="0" borderId="0" applyNumberFormat="0" applyFill="0" applyBorder="0" applyAlignment="0" applyProtection="0"/>
  </cellStyleXfs>
  <cellXfs count="43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0" fontId="0" fillId="0" borderId="4" xfId="0" applyFont="1" applyBorder="1" applyAlignment="1">
      <alignment vertical="center"/>
    </xf>
    <xf numFmtId="0" fontId="1" fillId="0" borderId="4"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lignmen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0" fillId="4" borderId="8" xfId="0" applyFont="1" applyFill="1" applyBorder="1" applyAlignment="1" applyProtection="1">
      <alignmen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26" fillId="0" borderId="0" xfId="1" applyFont="1" applyAlignment="1">
      <alignment horizontal="center"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0" fillId="0" borderId="4" xfId="0" applyBorder="1" applyAlignment="1">
      <alignmen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166" fontId="33" fillId="0" borderId="14"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38" fillId="0" borderId="0" xfId="0" applyFont="1" applyAlignment="1">
      <alignment horizontal="left" vertical="center"/>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167"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4" fontId="39" fillId="0" borderId="23" xfId="0" applyNumberFormat="1" applyFont="1" applyBorder="1" applyAlignment="1" applyProtection="1">
      <alignment vertical="center"/>
    </xf>
    <xf numFmtId="0" fontId="40" fillId="0" borderId="4" xfId="0" applyFont="1" applyBorder="1" applyAlignment="1">
      <alignment vertical="center"/>
    </xf>
    <xf numFmtId="0" fontId="39" fillId="2" borderId="15"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17" fillId="0" borderId="0" xfId="0" applyFont="1" applyAlignment="1" applyProtection="1">
      <alignment horizontal="left" vertical="center" indent="1"/>
    </xf>
    <xf numFmtId="0" fontId="21" fillId="0" borderId="0" xfId="0" applyFont="1" applyAlignment="1" applyProtection="1">
      <alignment horizontal="left" vertical="center" indent="1"/>
    </xf>
    <xf numFmtId="167" fontId="21" fillId="0" borderId="0" xfId="0" applyNumberFormat="1" applyFont="1" applyAlignment="1" applyProtection="1">
      <alignment vertical="center"/>
    </xf>
    <xf numFmtId="167" fontId="22" fillId="2" borderId="23" xfId="0" applyNumberFormat="1" applyFont="1" applyFill="1" applyBorder="1" applyAlignment="1" applyProtection="1">
      <alignment vertical="center"/>
      <protection locked="0"/>
    </xf>
    <xf numFmtId="0" fontId="41" fillId="0" borderId="0" xfId="0" applyFont="1" applyAlignment="1" applyProtection="1">
      <alignment vertical="center" wrapText="1"/>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3" fillId="2" borderId="20" xfId="0" applyFont="1" applyFill="1" applyBorder="1" applyAlignment="1" applyProtection="1">
      <alignment horizontal="left" vertical="center"/>
      <protection locked="0"/>
    </xf>
    <xf numFmtId="0" fontId="23" fillId="0" borderId="21" xfId="0" applyFont="1" applyBorder="1" applyAlignment="1" applyProtection="1">
      <alignment horizontal="center" vertical="center"/>
    </xf>
    <xf numFmtId="166" fontId="23" fillId="0" borderId="21" xfId="0" applyNumberFormat="1" applyFont="1" applyBorder="1" applyAlignment="1" applyProtection="1">
      <alignment vertical="center"/>
    </xf>
    <xf numFmtId="166" fontId="23" fillId="0" borderId="22" xfId="0" applyNumberFormat="1"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39" fillId="2" borderId="20" xfId="0" applyFont="1" applyFill="1" applyBorder="1" applyAlignment="1" applyProtection="1">
      <alignment horizontal="left" vertical="center"/>
      <protection locked="0"/>
    </xf>
    <xf numFmtId="0" fontId="39" fillId="0" borderId="21" xfId="0" applyFont="1" applyBorder="1" applyAlignment="1" applyProtection="1">
      <alignment horizontal="center" vertical="center"/>
    </xf>
    <xf numFmtId="0" fontId="1" fillId="0" borderId="0" xfId="0" applyFont="1" applyAlignment="1">
      <alignment horizontal="left" vertical="top"/>
    </xf>
    <xf numFmtId="0" fontId="3" fillId="0" borderId="0" xfId="0" applyFont="1" applyAlignment="1">
      <alignment horizontal="left" vertical="top"/>
    </xf>
    <xf numFmtId="0" fontId="0" fillId="0" borderId="4" xfId="0" applyFont="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4" fillId="0" borderId="0" xfId="0" applyFont="1" applyAlignment="1">
      <alignment horizontal="left" vertical="center" wrapText="1"/>
    </xf>
    <xf numFmtId="0" fontId="42" fillId="0" borderId="17" xfId="0" applyFont="1" applyBorder="1" applyAlignment="1">
      <alignment horizontal="left" vertical="center" wrapText="1"/>
    </xf>
    <xf numFmtId="0" fontId="42" fillId="0" borderId="23" xfId="0" applyFont="1" applyBorder="1" applyAlignment="1">
      <alignment horizontal="left" vertical="center" wrapText="1"/>
    </xf>
    <xf numFmtId="0" fontId="42" fillId="0" borderId="23" xfId="0" applyFont="1" applyBorder="1" applyAlignment="1">
      <alignment horizontal="left" vertical="center"/>
    </xf>
    <xf numFmtId="167" fontId="42"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4" fillId="0" borderId="0" xfId="0" applyFont="1" applyAlignment="1">
      <alignment horizontal="left" vertical="center"/>
    </xf>
    <xf numFmtId="0" fontId="0" fillId="0" borderId="0" xfId="0" applyAlignment="1">
      <alignment vertical="top"/>
    </xf>
    <xf numFmtId="0" fontId="43" fillId="0" borderId="24" xfId="0" applyFont="1" applyBorder="1" applyAlignment="1">
      <alignment vertical="center" wrapText="1"/>
    </xf>
    <xf numFmtId="0" fontId="43" fillId="0" borderId="25" xfId="0" applyFont="1" applyBorder="1" applyAlignment="1">
      <alignment vertical="center" wrapText="1"/>
    </xf>
    <xf numFmtId="0" fontId="43" fillId="0" borderId="26" xfId="0" applyFont="1" applyBorder="1" applyAlignment="1">
      <alignment vertical="center" wrapText="1"/>
    </xf>
    <xf numFmtId="0" fontId="43" fillId="0" borderId="27"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7" xfId="0" applyFont="1" applyBorder="1" applyAlignment="1">
      <alignment vertical="center" wrapText="1"/>
    </xf>
    <xf numFmtId="0" fontId="43" fillId="0" borderId="28" xfId="0" applyFont="1" applyBorder="1" applyAlignment="1">
      <alignment vertical="center" wrapText="1"/>
    </xf>
    <xf numFmtId="0" fontId="45" fillId="0" borderId="1" xfId="0" applyFont="1" applyBorder="1" applyAlignment="1">
      <alignment horizontal="left" vertical="center" wrapText="1"/>
    </xf>
    <xf numFmtId="0" fontId="46" fillId="0" borderId="1" xfId="0" applyFont="1" applyBorder="1" applyAlignment="1">
      <alignment horizontal="left" vertical="center" wrapText="1"/>
    </xf>
    <xf numFmtId="0" fontId="47" fillId="0" borderId="27" xfId="0"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horizontal="left" vertical="center"/>
    </xf>
    <xf numFmtId="0" fontId="46" fillId="0" borderId="1" xfId="0" applyFont="1" applyBorder="1" applyAlignment="1">
      <alignment vertical="center"/>
    </xf>
    <xf numFmtId="49" fontId="46" fillId="0" borderId="1" xfId="0" applyNumberFormat="1" applyFont="1" applyBorder="1" applyAlignment="1">
      <alignment vertical="center" wrapText="1"/>
    </xf>
    <xf numFmtId="0" fontId="43" fillId="0" borderId="30" xfId="0" applyFont="1" applyBorder="1" applyAlignment="1">
      <alignment vertical="center" wrapText="1"/>
    </xf>
    <xf numFmtId="0" fontId="48" fillId="0" borderId="29" xfId="0" applyFont="1" applyBorder="1" applyAlignment="1">
      <alignment vertical="center" wrapText="1"/>
    </xf>
    <xf numFmtId="0" fontId="43" fillId="0" borderId="31" xfId="0" applyFont="1" applyBorder="1" applyAlignment="1">
      <alignment vertical="center" wrapText="1"/>
    </xf>
    <xf numFmtId="0" fontId="43" fillId="0" borderId="1" xfId="0" applyFont="1" applyBorder="1" applyAlignment="1">
      <alignment vertical="top"/>
    </xf>
    <xf numFmtId="0" fontId="43" fillId="0" borderId="0" xfId="0" applyFont="1" applyAlignment="1">
      <alignment vertical="top"/>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6" xfId="0" applyFont="1" applyBorder="1" applyAlignment="1">
      <alignment horizontal="left" vertical="center"/>
    </xf>
    <xf numFmtId="0" fontId="43" fillId="0" borderId="27" xfId="0" applyFont="1" applyBorder="1" applyAlignment="1">
      <alignment horizontal="left" vertical="center"/>
    </xf>
    <xf numFmtId="0" fontId="43" fillId="0" borderId="28" xfId="0" applyFont="1" applyBorder="1" applyAlignment="1">
      <alignment horizontal="left" vertical="center"/>
    </xf>
    <xf numFmtId="0" fontId="45" fillId="0" borderId="1" xfId="0" applyFont="1" applyBorder="1" applyAlignment="1">
      <alignment horizontal="left" vertical="center"/>
    </xf>
    <xf numFmtId="0" fontId="49" fillId="0" borderId="0" xfId="0" applyFont="1" applyAlignment="1">
      <alignment horizontal="left" vertical="center"/>
    </xf>
    <xf numFmtId="0" fontId="45" fillId="0" borderId="29" xfId="0" applyFont="1" applyBorder="1" applyAlignment="1">
      <alignment horizontal="left" vertical="center"/>
    </xf>
    <xf numFmtId="0" fontId="45" fillId="0" borderId="29" xfId="0" applyFont="1" applyBorder="1" applyAlignment="1">
      <alignment horizontal="center" vertical="center"/>
    </xf>
    <xf numFmtId="0" fontId="49" fillId="0" borderId="29" xfId="0" applyFont="1" applyBorder="1" applyAlignment="1">
      <alignment horizontal="left" vertical="center"/>
    </xf>
    <xf numFmtId="0" fontId="50" fillId="0" borderId="1" xfId="0" applyFont="1" applyBorder="1" applyAlignment="1">
      <alignment horizontal="left" vertical="center"/>
    </xf>
    <xf numFmtId="0" fontId="47" fillId="0" borderId="0" xfId="0" applyFont="1" applyAlignment="1">
      <alignment horizontal="left" vertical="center"/>
    </xf>
    <xf numFmtId="0" fontId="51" fillId="0" borderId="1" xfId="0" applyFont="1" applyBorder="1" applyAlignment="1">
      <alignment horizontal="left" vertical="center"/>
    </xf>
    <xf numFmtId="0" fontId="46" fillId="0" borderId="1" xfId="0" applyFont="1" applyBorder="1" applyAlignment="1">
      <alignment horizontal="center" vertical="center"/>
    </xf>
    <xf numFmtId="0" fontId="46" fillId="0" borderId="0" xfId="0" applyFont="1" applyAlignment="1">
      <alignment horizontal="left" vertical="center"/>
    </xf>
    <xf numFmtId="0" fontId="47" fillId="0" borderId="27" xfId="0" applyFont="1" applyBorder="1" applyAlignment="1">
      <alignment horizontal="left" vertical="center"/>
    </xf>
    <xf numFmtId="0" fontId="46" fillId="0" borderId="1" xfId="0" applyFont="1" applyFill="1" applyBorder="1" applyAlignment="1">
      <alignment horizontal="left" vertical="center"/>
    </xf>
    <xf numFmtId="0" fontId="46" fillId="0" borderId="1" xfId="0" applyFont="1" applyFill="1" applyBorder="1" applyAlignment="1">
      <alignment horizontal="center" vertical="center"/>
    </xf>
    <xf numFmtId="0" fontId="43" fillId="0" borderId="30" xfId="0" applyFont="1" applyBorder="1" applyAlignment="1">
      <alignment horizontal="left" vertical="center"/>
    </xf>
    <xf numFmtId="0" fontId="48" fillId="0" borderId="29" xfId="0" applyFont="1" applyBorder="1" applyAlignment="1">
      <alignment horizontal="left" vertical="center"/>
    </xf>
    <xf numFmtId="0" fontId="43" fillId="0" borderId="31" xfId="0" applyFont="1" applyBorder="1" applyAlignment="1">
      <alignment horizontal="left" vertical="center"/>
    </xf>
    <xf numFmtId="0" fontId="43" fillId="0" borderId="1" xfId="0" applyFont="1" applyBorder="1" applyAlignment="1">
      <alignment horizontal="left" vertical="center"/>
    </xf>
    <xf numFmtId="0" fontId="48" fillId="0" borderId="1" xfId="0" applyFont="1" applyBorder="1" applyAlignment="1">
      <alignment horizontal="left" vertical="center"/>
    </xf>
    <xf numFmtId="0" fontId="49" fillId="0" borderId="1" xfId="0" applyFont="1" applyBorder="1" applyAlignment="1">
      <alignment horizontal="left" vertical="center"/>
    </xf>
    <xf numFmtId="0" fontId="47" fillId="0" borderId="29" xfId="0" applyFont="1" applyBorder="1" applyAlignment="1">
      <alignment horizontal="left" vertical="center"/>
    </xf>
    <xf numFmtId="0" fontId="43" fillId="0" borderId="1" xfId="0" applyFont="1" applyBorder="1" applyAlignment="1">
      <alignment horizontal="left"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43" fillId="0" borderId="26"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1" xfId="0" applyFont="1" applyBorder="1" applyAlignment="1">
      <alignment horizontal="left" vertical="center"/>
    </xf>
    <xf numFmtId="0" fontId="47" fillId="0" borderId="28" xfId="0" applyFont="1" applyBorder="1" applyAlignment="1">
      <alignment horizontal="left" vertical="center" wrapText="1"/>
    </xf>
    <xf numFmtId="0" fontId="47" fillId="0" borderId="28" xfId="0" applyFont="1" applyBorder="1" applyAlignment="1">
      <alignment horizontal="left" vertical="center"/>
    </xf>
    <xf numFmtId="0" fontId="47" fillId="0" borderId="30" xfId="0" applyFont="1" applyBorder="1" applyAlignment="1">
      <alignment horizontal="left" vertical="center" wrapText="1"/>
    </xf>
    <xf numFmtId="0" fontId="47" fillId="0" borderId="29" xfId="0" applyFont="1" applyBorder="1" applyAlignment="1">
      <alignment horizontal="left" vertical="center" wrapText="1"/>
    </xf>
    <xf numFmtId="0" fontId="47" fillId="0" borderId="31" xfId="0" applyFont="1" applyBorder="1" applyAlignment="1">
      <alignment horizontal="left" vertical="center" wrapText="1"/>
    </xf>
    <xf numFmtId="0" fontId="46" fillId="0" borderId="1" xfId="0" applyFont="1" applyBorder="1" applyAlignment="1">
      <alignment horizontal="left" vertical="top"/>
    </xf>
    <xf numFmtId="0" fontId="46" fillId="0" borderId="1" xfId="0" applyFont="1" applyBorder="1" applyAlignment="1">
      <alignment horizontal="center" vertical="top"/>
    </xf>
    <xf numFmtId="0" fontId="47" fillId="0" borderId="30" xfId="0" applyFont="1" applyBorder="1" applyAlignment="1">
      <alignment horizontal="left" vertical="center"/>
    </xf>
    <xf numFmtId="0" fontId="47" fillId="0" borderId="31" xfId="0" applyFont="1" applyBorder="1" applyAlignment="1">
      <alignment horizontal="left" vertical="center"/>
    </xf>
    <xf numFmtId="0" fontId="47" fillId="0" borderId="1" xfId="0" applyFont="1" applyBorder="1" applyAlignment="1">
      <alignment horizontal="center" vertical="center"/>
    </xf>
    <xf numFmtId="0" fontId="49" fillId="0" borderId="0" xfId="0" applyFont="1" applyAlignment="1">
      <alignment vertical="center"/>
    </xf>
    <xf numFmtId="0" fontId="45" fillId="0" borderId="1" xfId="0" applyFont="1" applyBorder="1" applyAlignment="1">
      <alignment vertical="center"/>
    </xf>
    <xf numFmtId="0" fontId="49" fillId="0" borderId="29" xfId="0" applyFont="1" applyBorder="1" applyAlignment="1">
      <alignment vertical="center"/>
    </xf>
    <xf numFmtId="0" fontId="45" fillId="0" borderId="29" xfId="0" applyFont="1" applyBorder="1" applyAlignment="1">
      <alignment vertical="center"/>
    </xf>
    <xf numFmtId="0" fontId="46" fillId="0" borderId="1" xfId="0" applyFont="1" applyBorder="1" applyAlignment="1">
      <alignment vertical="top"/>
    </xf>
    <xf numFmtId="49" fontId="46" fillId="0" borderId="1" xfId="0" applyNumberFormat="1" applyFont="1" applyBorder="1" applyAlignment="1">
      <alignment horizontal="left" vertical="center"/>
    </xf>
    <xf numFmtId="0" fontId="52" fillId="0" borderId="27" xfId="0" applyFont="1" applyBorder="1" applyAlignment="1" applyProtection="1">
      <alignment horizontal="left" vertical="center"/>
    </xf>
    <xf numFmtId="0" fontId="53" fillId="0" borderId="1" xfId="0" applyFont="1" applyBorder="1" applyAlignment="1" applyProtection="1">
      <alignment vertical="top"/>
    </xf>
    <xf numFmtId="0" fontId="53" fillId="0" borderId="1" xfId="0" applyFont="1" applyBorder="1" applyAlignment="1" applyProtection="1">
      <alignment horizontal="left" vertical="center"/>
    </xf>
    <xf numFmtId="0" fontId="53" fillId="0" borderId="1" xfId="0" applyFont="1" applyBorder="1" applyAlignment="1" applyProtection="1">
      <alignment horizontal="center" vertical="center"/>
    </xf>
    <xf numFmtId="49" fontId="53" fillId="0" borderId="1" xfId="0" applyNumberFormat="1" applyFont="1" applyBorder="1" applyAlignment="1" applyProtection="1">
      <alignment horizontal="left" vertical="center"/>
    </xf>
    <xf numFmtId="0" fontId="52" fillId="0" borderId="28" xfId="0" applyFont="1" applyBorder="1" applyAlignment="1" applyProtection="1">
      <alignment horizontal="left" vertical="center"/>
    </xf>
    <xf numFmtId="0" fontId="0" fillId="0" borderId="29" xfId="0" applyBorder="1" applyAlignment="1">
      <alignment vertical="top"/>
    </xf>
    <xf numFmtId="0" fontId="45" fillId="0" borderId="29" xfId="0" applyFont="1" applyBorder="1" applyAlignment="1">
      <alignment horizontal="left"/>
    </xf>
    <xf numFmtId="0" fontId="49" fillId="0" borderId="29" xfId="0" applyFont="1" applyBorder="1" applyAlignment="1"/>
    <xf numFmtId="0" fontId="43" fillId="0" borderId="27" xfId="0" applyFont="1" applyBorder="1" applyAlignment="1">
      <alignment vertical="top"/>
    </xf>
    <xf numFmtId="0" fontId="43" fillId="0" borderId="28" xfId="0" applyFont="1" applyBorder="1" applyAlignment="1">
      <alignment vertical="top"/>
    </xf>
    <xf numFmtId="0" fontId="43" fillId="0" borderId="30" xfId="0" applyFont="1" applyBorder="1" applyAlignment="1">
      <alignment vertical="top"/>
    </xf>
    <xf numFmtId="0" fontId="43" fillId="0" borderId="29" xfId="0" applyFont="1" applyBorder="1" applyAlignment="1">
      <alignment vertical="top"/>
    </xf>
    <xf numFmtId="0" fontId="43" fillId="0" borderId="31" xfId="0" applyFont="1" applyBorder="1" applyAlignment="1">
      <alignment vertical="top"/>
    </xf>
    <xf numFmtId="0" fontId="30" fillId="0" borderId="0" xfId="0" applyFont="1" applyAlignment="1" applyProtection="1">
      <alignment horizontal="left" vertical="center" wrapText="1"/>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4" fontId="28" fillId="0" borderId="0" xfId="0" applyNumberFormat="1" applyFont="1" applyAlignment="1" applyProtection="1">
      <alignment horizontal="right" vertical="center"/>
    </xf>
    <xf numFmtId="0" fontId="28" fillId="0" borderId="0" xfId="0" applyFont="1" applyAlignment="1" applyProtection="1">
      <alignment vertical="center"/>
    </xf>
    <xf numFmtId="4" fontId="28" fillId="0" borderId="0" xfId="0" applyNumberFormat="1"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22" fillId="4" borderId="7" xfId="0" applyFont="1" applyFill="1" applyBorder="1" applyAlignment="1" applyProtection="1">
      <alignment horizontal="center" vertical="center"/>
    </xf>
    <xf numFmtId="165" fontId="2" fillId="0" borderId="0" xfId="0" applyNumberFormat="1" applyFont="1" applyAlignment="1" applyProtection="1">
      <alignment horizontal="left" vertical="center"/>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2" fillId="4" borderId="8" xfId="0" applyFont="1" applyFill="1" applyBorder="1" applyAlignment="1" applyProtection="1">
      <alignment horizontal="righ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6"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8"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3" borderId="9" xfId="0" applyFont="1" applyFill="1" applyBorder="1" applyAlignment="1" applyProtection="1">
      <alignment vertical="center"/>
    </xf>
    <xf numFmtId="0" fontId="4" fillId="3" borderId="8" xfId="0" applyFont="1" applyFill="1" applyBorder="1" applyAlignment="1" applyProtection="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xf numFmtId="0" fontId="3" fillId="0" borderId="0" xfId="0" applyFont="1" applyAlignment="1">
      <alignment horizontal="left" vertical="top" wrapText="1"/>
    </xf>
    <xf numFmtId="0" fontId="46" fillId="0" borderId="1" xfId="0" applyFont="1" applyBorder="1" applyAlignment="1">
      <alignment horizontal="left" vertical="center" wrapText="1"/>
    </xf>
    <xf numFmtId="0" fontId="45" fillId="0" borderId="29" xfId="0" applyFont="1" applyBorder="1" applyAlignment="1">
      <alignment horizontal="left" wrapText="1"/>
    </xf>
    <xf numFmtId="0" fontId="44" fillId="0" borderId="1" xfId="0" applyFont="1" applyBorder="1" applyAlignment="1">
      <alignment horizontal="center" vertical="center" wrapText="1"/>
    </xf>
    <xf numFmtId="49" fontId="46" fillId="0" borderId="1" xfId="0" applyNumberFormat="1" applyFont="1" applyBorder="1" applyAlignment="1">
      <alignment horizontal="left" vertical="center" wrapText="1"/>
    </xf>
    <xf numFmtId="0" fontId="44" fillId="0" borderId="1" xfId="0" applyFont="1" applyBorder="1" applyAlignment="1">
      <alignment horizontal="center" vertical="center"/>
    </xf>
    <xf numFmtId="0" fontId="45" fillId="0" borderId="29" xfId="0" applyFont="1" applyBorder="1" applyAlignment="1">
      <alignment horizontal="left"/>
    </xf>
    <xf numFmtId="0" fontId="46" fillId="0" borderId="1" xfId="0" applyFont="1" applyBorder="1" applyAlignment="1">
      <alignment horizontal="left" vertical="center"/>
    </xf>
    <xf numFmtId="0" fontId="46" fillId="0" borderId="1" xfId="0" applyFont="1" applyBorder="1" applyAlignment="1">
      <alignment horizontal="left" vertical="top"/>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17" Type="http://schemas.openxmlformats.org/officeDocument/2006/relationships/hyperlink" Target="https://podminky.urs.cz/item/CS_URS_2024_02/771111011" TargetMode="External"/><Relationship Id="rId21" Type="http://schemas.openxmlformats.org/officeDocument/2006/relationships/hyperlink" Target="https://podminky.urs.cz/item/CS_URS_2024_02/411354311" TargetMode="External"/><Relationship Id="rId42" Type="http://schemas.openxmlformats.org/officeDocument/2006/relationships/hyperlink" Target="https://podminky.urs.cz/item/CS_URS_2024_02/622252001" TargetMode="External"/><Relationship Id="rId47" Type="http://schemas.openxmlformats.org/officeDocument/2006/relationships/hyperlink" Target="https://podminky.urs.cz/item/CS_URS_2024_02/629991012" TargetMode="External"/><Relationship Id="rId63" Type="http://schemas.openxmlformats.org/officeDocument/2006/relationships/hyperlink" Target="https://podminky.urs.cz/item/CS_URS_2024_02/944511811" TargetMode="External"/><Relationship Id="rId68" Type="http://schemas.openxmlformats.org/officeDocument/2006/relationships/hyperlink" Target="https://podminky.urs.cz/item/CS_URS_2024_02/993111119" TargetMode="External"/><Relationship Id="rId84" Type="http://schemas.openxmlformats.org/officeDocument/2006/relationships/hyperlink" Target="https://podminky.urs.cz/item/CS_URS_2024_02/712363352" TargetMode="External"/><Relationship Id="rId89" Type="http://schemas.openxmlformats.org/officeDocument/2006/relationships/hyperlink" Target="https://podminky.urs.cz/item/CS_URS_2024_02/712363512" TargetMode="External"/><Relationship Id="rId112" Type="http://schemas.openxmlformats.org/officeDocument/2006/relationships/hyperlink" Target="https://podminky.urs.cz/item/CS_URS_2024_02/998766201" TargetMode="External"/><Relationship Id="rId16" Type="http://schemas.openxmlformats.org/officeDocument/2006/relationships/hyperlink" Target="https://podminky.urs.cz/item/CS_URS_2024_02/274351122" TargetMode="External"/><Relationship Id="rId107" Type="http://schemas.openxmlformats.org/officeDocument/2006/relationships/hyperlink" Target="https://podminky.urs.cz/item/CS_URS_2024_02/764511601" TargetMode="External"/><Relationship Id="rId11" Type="http://schemas.openxmlformats.org/officeDocument/2006/relationships/hyperlink" Target="https://podminky.urs.cz/item/CS_URS_2024_02/273322511" TargetMode="External"/><Relationship Id="rId32" Type="http://schemas.openxmlformats.org/officeDocument/2006/relationships/hyperlink" Target="https://podminky.urs.cz/item/CS_URS_2024_02/612321391" TargetMode="External"/><Relationship Id="rId37" Type="http://schemas.openxmlformats.org/officeDocument/2006/relationships/hyperlink" Target="https://podminky.urs.cz/item/CS_URS_2024_02/622143004" TargetMode="External"/><Relationship Id="rId53" Type="http://schemas.openxmlformats.org/officeDocument/2006/relationships/hyperlink" Target="https://podminky.urs.cz/item/CS_URS_2024_02/632451292" TargetMode="External"/><Relationship Id="rId58" Type="http://schemas.openxmlformats.org/officeDocument/2006/relationships/hyperlink" Target="https://podminky.urs.cz/item/CS_URS_2024_02/941311211" TargetMode="External"/><Relationship Id="rId74" Type="http://schemas.openxmlformats.org/officeDocument/2006/relationships/hyperlink" Target="https://podminky.urs.cz/item/CS_URS_2024_02/711111001" TargetMode="External"/><Relationship Id="rId79" Type="http://schemas.openxmlformats.org/officeDocument/2006/relationships/hyperlink" Target="https://podminky.urs.cz/item/CS_URS_2024_02/711161383" TargetMode="External"/><Relationship Id="rId102" Type="http://schemas.openxmlformats.org/officeDocument/2006/relationships/hyperlink" Target="https://podminky.urs.cz/item/CS_URS_2024_02/762361332" TargetMode="External"/><Relationship Id="rId123" Type="http://schemas.openxmlformats.org/officeDocument/2006/relationships/hyperlink" Target="https://podminky.urs.cz/item/CS_URS_2024_02/771591117" TargetMode="External"/><Relationship Id="rId128" Type="http://schemas.openxmlformats.org/officeDocument/2006/relationships/hyperlink" Target="https://podminky.urs.cz/item/CS_URS_2024_02/784221101" TargetMode="External"/><Relationship Id="rId5" Type="http://schemas.openxmlformats.org/officeDocument/2006/relationships/hyperlink" Target="https://podminky.urs.cz/item/CS_URS_2024_02/175151201" TargetMode="External"/><Relationship Id="rId90" Type="http://schemas.openxmlformats.org/officeDocument/2006/relationships/hyperlink" Target="https://podminky.urs.cz/item/CS_URS_2024_02/712363513" TargetMode="External"/><Relationship Id="rId95" Type="http://schemas.openxmlformats.org/officeDocument/2006/relationships/hyperlink" Target="https://podminky.urs.cz/item/CS_URS_2024_02/713131241" TargetMode="External"/><Relationship Id="rId22" Type="http://schemas.openxmlformats.org/officeDocument/2006/relationships/hyperlink" Target="https://podminky.urs.cz/item/CS_URS_2024_02/411354312" TargetMode="External"/><Relationship Id="rId27" Type="http://schemas.openxmlformats.org/officeDocument/2006/relationships/hyperlink" Target="https://podminky.urs.cz/item/CS_URS_2024_02/417351116" TargetMode="External"/><Relationship Id="rId43" Type="http://schemas.openxmlformats.org/officeDocument/2006/relationships/hyperlink" Target="https://podminky.urs.cz/item/CS_URS_2024_02/622252002" TargetMode="External"/><Relationship Id="rId48" Type="http://schemas.openxmlformats.org/officeDocument/2006/relationships/hyperlink" Target="https://podminky.urs.cz/item/CS_URS_2024_02/631311115" TargetMode="External"/><Relationship Id="rId64" Type="http://schemas.openxmlformats.org/officeDocument/2006/relationships/hyperlink" Target="https://podminky.urs.cz/item/CS_URS_2024_02/949101111" TargetMode="External"/><Relationship Id="rId69" Type="http://schemas.openxmlformats.org/officeDocument/2006/relationships/hyperlink" Target="https://podminky.urs.cz/item/CS_URS_2024_02/997013151" TargetMode="External"/><Relationship Id="rId113" Type="http://schemas.openxmlformats.org/officeDocument/2006/relationships/hyperlink" Target="https://podminky.urs.cz/item/CS_URS_2024_02/767165111" TargetMode="External"/><Relationship Id="rId118" Type="http://schemas.openxmlformats.org/officeDocument/2006/relationships/hyperlink" Target="https://podminky.urs.cz/item/CS_URS_2024_02/771121011" TargetMode="External"/><Relationship Id="rId80" Type="http://schemas.openxmlformats.org/officeDocument/2006/relationships/hyperlink" Target="https://podminky.urs.cz/item/CS_URS_2024_02/998711101" TargetMode="External"/><Relationship Id="rId85" Type="http://schemas.openxmlformats.org/officeDocument/2006/relationships/hyperlink" Target="https://podminky.urs.cz/item/CS_URS_2024_02/712363353" TargetMode="External"/><Relationship Id="rId12" Type="http://schemas.openxmlformats.org/officeDocument/2006/relationships/hyperlink" Target="https://podminky.urs.cz/item/CS_URS_2024_02/273351121" TargetMode="External"/><Relationship Id="rId17" Type="http://schemas.openxmlformats.org/officeDocument/2006/relationships/hyperlink" Target="https://podminky.urs.cz/item/CS_URS_2024_02/311235131" TargetMode="External"/><Relationship Id="rId33" Type="http://schemas.openxmlformats.org/officeDocument/2006/relationships/hyperlink" Target="https://podminky.urs.cz/item/CS_URS_2024_02/619991005" TargetMode="External"/><Relationship Id="rId38" Type="http://schemas.openxmlformats.org/officeDocument/2006/relationships/hyperlink" Target="https://podminky.urs.cz/item/CS_URS_2024_02/622151021" TargetMode="External"/><Relationship Id="rId59" Type="http://schemas.openxmlformats.org/officeDocument/2006/relationships/hyperlink" Target="https://podminky.urs.cz/item/CS_URS_2024_02/941311312" TargetMode="External"/><Relationship Id="rId103" Type="http://schemas.openxmlformats.org/officeDocument/2006/relationships/hyperlink" Target="https://podminky.urs.cz/item/CS_URS_2024_02/998762101" TargetMode="External"/><Relationship Id="rId108" Type="http://schemas.openxmlformats.org/officeDocument/2006/relationships/hyperlink" Target="https://podminky.urs.cz/item/CS_URS_2024_02/764511641" TargetMode="External"/><Relationship Id="rId124" Type="http://schemas.openxmlformats.org/officeDocument/2006/relationships/hyperlink" Target="https://podminky.urs.cz/item/CS_URS_2024_02/771591122" TargetMode="External"/><Relationship Id="rId129" Type="http://schemas.openxmlformats.org/officeDocument/2006/relationships/hyperlink" Target="https://podminky.urs.cz/item/CS_URS_2024_02/HZS1301" TargetMode="External"/><Relationship Id="rId54" Type="http://schemas.openxmlformats.org/officeDocument/2006/relationships/hyperlink" Target="https://podminky.urs.cz/item/CS_URS_2024_02/632481213" TargetMode="External"/><Relationship Id="rId70" Type="http://schemas.openxmlformats.org/officeDocument/2006/relationships/hyperlink" Target="https://podminky.urs.cz/item/CS_URS_2024_02/997013501" TargetMode="External"/><Relationship Id="rId75" Type="http://schemas.openxmlformats.org/officeDocument/2006/relationships/hyperlink" Target="https://podminky.urs.cz/item/CS_URS_2024_02/711112001" TargetMode="External"/><Relationship Id="rId91" Type="http://schemas.openxmlformats.org/officeDocument/2006/relationships/hyperlink" Target="https://podminky.urs.cz/item/CS_URS_2024_02/712861702" TargetMode="External"/><Relationship Id="rId96" Type="http://schemas.openxmlformats.org/officeDocument/2006/relationships/hyperlink" Target="https://podminky.urs.cz/item/CS_URS_2024_02/713141151" TargetMode="External"/><Relationship Id="rId1" Type="http://schemas.openxmlformats.org/officeDocument/2006/relationships/hyperlink" Target="https://podminky.urs.cz/item/CS_URS_2024_02/132251251" TargetMode="External"/><Relationship Id="rId6" Type="http://schemas.openxmlformats.org/officeDocument/2006/relationships/hyperlink" Target="https://podminky.urs.cz/item/CS_URS_2024_02/175151209" TargetMode="External"/><Relationship Id="rId23" Type="http://schemas.openxmlformats.org/officeDocument/2006/relationships/hyperlink" Target="https://podminky.urs.cz/item/CS_URS_2024_02/413352115" TargetMode="External"/><Relationship Id="rId28" Type="http://schemas.openxmlformats.org/officeDocument/2006/relationships/hyperlink" Target="https://podminky.urs.cz/item/CS_URS_2024_02/417361821" TargetMode="External"/><Relationship Id="rId49" Type="http://schemas.openxmlformats.org/officeDocument/2006/relationships/hyperlink" Target="https://podminky.urs.cz/item/CS_URS_2024_02/631319011" TargetMode="External"/><Relationship Id="rId114" Type="http://schemas.openxmlformats.org/officeDocument/2006/relationships/hyperlink" Target="https://podminky.urs.cz/item/CS_URS_2024_02/767881118" TargetMode="External"/><Relationship Id="rId119" Type="http://schemas.openxmlformats.org/officeDocument/2006/relationships/hyperlink" Target="https://podminky.urs.cz/item/CS_URS_2024_02/771161011" TargetMode="External"/><Relationship Id="rId44" Type="http://schemas.openxmlformats.org/officeDocument/2006/relationships/hyperlink" Target="https://podminky.urs.cz/item/CS_URS_2024_02/622321311" TargetMode="External"/><Relationship Id="rId60" Type="http://schemas.openxmlformats.org/officeDocument/2006/relationships/hyperlink" Target="https://podminky.urs.cz/item/CS_URS_2024_02/941311811" TargetMode="External"/><Relationship Id="rId65" Type="http://schemas.openxmlformats.org/officeDocument/2006/relationships/hyperlink" Target="https://podminky.urs.cz/item/CS_URS_2024_02/952901111" TargetMode="External"/><Relationship Id="rId81" Type="http://schemas.openxmlformats.org/officeDocument/2006/relationships/hyperlink" Target="https://podminky.urs.cz/item/CS_URS_2024_02/712361701" TargetMode="External"/><Relationship Id="rId86" Type="http://schemas.openxmlformats.org/officeDocument/2006/relationships/hyperlink" Target="https://podminky.urs.cz/item/CS_URS_2024_02/712363354" TargetMode="External"/><Relationship Id="rId130" Type="http://schemas.openxmlformats.org/officeDocument/2006/relationships/drawing" Target="../drawings/drawing12.xml"/><Relationship Id="rId13" Type="http://schemas.openxmlformats.org/officeDocument/2006/relationships/hyperlink" Target="https://podminky.urs.cz/item/CS_URS_2024_02/273351122" TargetMode="External"/><Relationship Id="rId18" Type="http://schemas.openxmlformats.org/officeDocument/2006/relationships/hyperlink" Target="https://podminky.urs.cz/item/CS_URS_2024_02/311235181" TargetMode="External"/><Relationship Id="rId39" Type="http://schemas.openxmlformats.org/officeDocument/2006/relationships/hyperlink" Target="https://podminky.urs.cz/item/CS_URS_2024_02/622151031" TargetMode="External"/><Relationship Id="rId109" Type="http://schemas.openxmlformats.org/officeDocument/2006/relationships/hyperlink" Target="https://podminky.urs.cz/item/CS_URS_2024_02/764518621" TargetMode="External"/><Relationship Id="rId34" Type="http://schemas.openxmlformats.org/officeDocument/2006/relationships/hyperlink" Target="https://podminky.urs.cz/item/CS_URS_2024_02/622131321" TargetMode="External"/><Relationship Id="rId50" Type="http://schemas.openxmlformats.org/officeDocument/2006/relationships/hyperlink" Target="https://podminky.urs.cz/item/CS_URS_2024_02/631362021" TargetMode="External"/><Relationship Id="rId55" Type="http://schemas.openxmlformats.org/officeDocument/2006/relationships/hyperlink" Target="https://podminky.urs.cz/item/CS_URS_2024_02/633811111" TargetMode="External"/><Relationship Id="rId76" Type="http://schemas.openxmlformats.org/officeDocument/2006/relationships/hyperlink" Target="https://podminky.urs.cz/item/CS_URS_2024_02/711113127" TargetMode="External"/><Relationship Id="rId97" Type="http://schemas.openxmlformats.org/officeDocument/2006/relationships/hyperlink" Target="https://podminky.urs.cz/item/CS_URS_2024_02/713141212" TargetMode="External"/><Relationship Id="rId104" Type="http://schemas.openxmlformats.org/officeDocument/2006/relationships/hyperlink" Target="https://podminky.urs.cz/item/CS_URS_2024_02/763131411" TargetMode="External"/><Relationship Id="rId120" Type="http://schemas.openxmlformats.org/officeDocument/2006/relationships/hyperlink" Target="https://podminky.urs.cz/item/CS_URS_2024_02/771474113" TargetMode="External"/><Relationship Id="rId125" Type="http://schemas.openxmlformats.org/officeDocument/2006/relationships/hyperlink" Target="https://podminky.urs.cz/item/CS_URS_2024_02/771592011" TargetMode="External"/><Relationship Id="rId7" Type="http://schemas.openxmlformats.org/officeDocument/2006/relationships/hyperlink" Target="https://podminky.urs.cz/item/CS_URS_2024_02/181912112" TargetMode="External"/><Relationship Id="rId71" Type="http://schemas.openxmlformats.org/officeDocument/2006/relationships/hyperlink" Target="https://podminky.urs.cz/item/CS_URS_2024_02/997013509" TargetMode="External"/><Relationship Id="rId92" Type="http://schemas.openxmlformats.org/officeDocument/2006/relationships/hyperlink" Target="https://podminky.urs.cz/item/CS_URS_2024_02/998712101" TargetMode="External"/><Relationship Id="rId2" Type="http://schemas.openxmlformats.org/officeDocument/2006/relationships/hyperlink" Target="https://podminky.urs.cz/item/CS_URS_2024_02/162751117" TargetMode="External"/><Relationship Id="rId29" Type="http://schemas.openxmlformats.org/officeDocument/2006/relationships/hyperlink" Target="https://podminky.urs.cz/item/CS_URS_2024_02/612131321" TargetMode="External"/><Relationship Id="rId24" Type="http://schemas.openxmlformats.org/officeDocument/2006/relationships/hyperlink" Target="https://podminky.urs.cz/item/CS_URS_2024_02/413352116" TargetMode="External"/><Relationship Id="rId40" Type="http://schemas.openxmlformats.org/officeDocument/2006/relationships/hyperlink" Target="https://podminky.urs.cz/item/CS_URS_2024_02/622211021" TargetMode="External"/><Relationship Id="rId45" Type="http://schemas.openxmlformats.org/officeDocument/2006/relationships/hyperlink" Target="https://podminky.urs.cz/item/CS_URS_2024_02/622511112" TargetMode="External"/><Relationship Id="rId66" Type="http://schemas.openxmlformats.org/officeDocument/2006/relationships/hyperlink" Target="https://podminky.urs.cz/item/CS_URS_2024_02/953312112" TargetMode="External"/><Relationship Id="rId87" Type="http://schemas.openxmlformats.org/officeDocument/2006/relationships/hyperlink" Target="https://podminky.urs.cz/item/CS_URS_2024_02/712363384" TargetMode="External"/><Relationship Id="rId110" Type="http://schemas.openxmlformats.org/officeDocument/2006/relationships/hyperlink" Target="https://podminky.urs.cz/item/CS_URS_2024_02/998764101" TargetMode="External"/><Relationship Id="rId115" Type="http://schemas.openxmlformats.org/officeDocument/2006/relationships/hyperlink" Target="https://podminky.urs.cz/item/CS_URS_2024_02/767881161" TargetMode="External"/><Relationship Id="rId61" Type="http://schemas.openxmlformats.org/officeDocument/2006/relationships/hyperlink" Target="https://podminky.urs.cz/item/CS_URS_2024_02/944511111" TargetMode="External"/><Relationship Id="rId82" Type="http://schemas.openxmlformats.org/officeDocument/2006/relationships/hyperlink" Target="https://podminky.urs.cz/item/CS_URS_2024_02/712363115" TargetMode="External"/><Relationship Id="rId19" Type="http://schemas.openxmlformats.org/officeDocument/2006/relationships/hyperlink" Target="https://podminky.urs.cz/item/CS_URS_2024_02/311238939" TargetMode="External"/><Relationship Id="rId14" Type="http://schemas.openxmlformats.org/officeDocument/2006/relationships/hyperlink" Target="https://podminky.urs.cz/item/CS_URS_2024_02/274322511" TargetMode="External"/><Relationship Id="rId30" Type="http://schemas.openxmlformats.org/officeDocument/2006/relationships/hyperlink" Target="https://podminky.urs.cz/item/CS_URS_2024_02/612142001" TargetMode="External"/><Relationship Id="rId35" Type="http://schemas.openxmlformats.org/officeDocument/2006/relationships/hyperlink" Target="https://podminky.urs.cz/item/CS_URS_2024_02/622142001" TargetMode="External"/><Relationship Id="rId56" Type="http://schemas.openxmlformats.org/officeDocument/2006/relationships/hyperlink" Target="https://podminky.urs.cz/item/CS_URS_2024_02/634112123" TargetMode="External"/><Relationship Id="rId77" Type="http://schemas.openxmlformats.org/officeDocument/2006/relationships/hyperlink" Target="https://podminky.urs.cz/item/CS_URS_2024_02/711141559" TargetMode="External"/><Relationship Id="rId100" Type="http://schemas.openxmlformats.org/officeDocument/2006/relationships/hyperlink" Target="https://podminky.urs.cz/item/CS_URS_2024_02/713141358" TargetMode="External"/><Relationship Id="rId105" Type="http://schemas.openxmlformats.org/officeDocument/2006/relationships/hyperlink" Target="https://podminky.urs.cz/item/CS_URS_2024_02/998763301" TargetMode="External"/><Relationship Id="rId126" Type="http://schemas.openxmlformats.org/officeDocument/2006/relationships/hyperlink" Target="https://podminky.urs.cz/item/CS_URS_2024_02/998771201" TargetMode="External"/><Relationship Id="rId8" Type="http://schemas.openxmlformats.org/officeDocument/2006/relationships/hyperlink" Target="https://podminky.urs.cz/item/CS_URS_2024_02/213221101" TargetMode="External"/><Relationship Id="rId51" Type="http://schemas.openxmlformats.org/officeDocument/2006/relationships/hyperlink" Target="https://podminky.urs.cz/item/CS_URS_2024_02/632451022" TargetMode="External"/><Relationship Id="rId72" Type="http://schemas.openxmlformats.org/officeDocument/2006/relationships/hyperlink" Target="https://podminky.urs.cz/item/CS_URS_2024_02/997013631" TargetMode="External"/><Relationship Id="rId93" Type="http://schemas.openxmlformats.org/officeDocument/2006/relationships/hyperlink" Target="https://podminky.urs.cz/item/CS_URS_2024_02/713121111" TargetMode="External"/><Relationship Id="rId98" Type="http://schemas.openxmlformats.org/officeDocument/2006/relationships/hyperlink" Target="https://podminky.urs.cz/item/CS_URS_2024_02/713141262" TargetMode="External"/><Relationship Id="rId121" Type="http://schemas.openxmlformats.org/officeDocument/2006/relationships/hyperlink" Target="https://podminky.urs.cz/item/CS_URS_2024_02/771574413" TargetMode="External"/><Relationship Id="rId3" Type="http://schemas.openxmlformats.org/officeDocument/2006/relationships/hyperlink" Target="https://podminky.urs.cz/item/CS_URS_2024_02/167151101" TargetMode="External"/><Relationship Id="rId25" Type="http://schemas.openxmlformats.org/officeDocument/2006/relationships/hyperlink" Target="https://podminky.urs.cz/item/CS_URS_2024_02/417321616" TargetMode="External"/><Relationship Id="rId46" Type="http://schemas.openxmlformats.org/officeDocument/2006/relationships/hyperlink" Target="https://podminky.urs.cz/item/CS_URS_2024_02/622531012" TargetMode="External"/><Relationship Id="rId67" Type="http://schemas.openxmlformats.org/officeDocument/2006/relationships/hyperlink" Target="https://podminky.urs.cz/item/CS_URS_2024_02/993111111" TargetMode="External"/><Relationship Id="rId116" Type="http://schemas.openxmlformats.org/officeDocument/2006/relationships/hyperlink" Target="https://podminky.urs.cz/item/CS_URS_2024_02/998767201" TargetMode="External"/><Relationship Id="rId20" Type="http://schemas.openxmlformats.org/officeDocument/2006/relationships/hyperlink" Target="https://podminky.urs.cz/item/CS_URS_2024_02/411354247" TargetMode="External"/><Relationship Id="rId41" Type="http://schemas.openxmlformats.org/officeDocument/2006/relationships/hyperlink" Target="https://podminky.urs.cz/item/CS_URS_2024_02/622251101" TargetMode="External"/><Relationship Id="rId62" Type="http://schemas.openxmlformats.org/officeDocument/2006/relationships/hyperlink" Target="https://podminky.urs.cz/item/CS_URS_2024_02/944511211" TargetMode="External"/><Relationship Id="rId83" Type="http://schemas.openxmlformats.org/officeDocument/2006/relationships/hyperlink" Target="https://podminky.urs.cz/item/CS_URS_2024_02/712363122" TargetMode="External"/><Relationship Id="rId88" Type="http://schemas.openxmlformats.org/officeDocument/2006/relationships/hyperlink" Target="https://podminky.urs.cz/item/CS_URS_2024_02/712363511" TargetMode="External"/><Relationship Id="rId111" Type="http://schemas.openxmlformats.org/officeDocument/2006/relationships/hyperlink" Target="https://podminky.urs.cz/item/CS_URS_2024_02/766694126" TargetMode="External"/><Relationship Id="rId15" Type="http://schemas.openxmlformats.org/officeDocument/2006/relationships/hyperlink" Target="https://podminky.urs.cz/item/CS_URS_2024_02/274351121" TargetMode="External"/><Relationship Id="rId36" Type="http://schemas.openxmlformats.org/officeDocument/2006/relationships/hyperlink" Target="https://podminky.urs.cz/item/CS_URS_2024_02/622143003" TargetMode="External"/><Relationship Id="rId57" Type="http://schemas.openxmlformats.org/officeDocument/2006/relationships/hyperlink" Target="https://podminky.urs.cz/item/CS_URS_2024_02/941311111" TargetMode="External"/><Relationship Id="rId106" Type="http://schemas.openxmlformats.org/officeDocument/2006/relationships/hyperlink" Target="https://podminky.urs.cz/item/CS_URS_2024_02/764216643" TargetMode="External"/><Relationship Id="rId127" Type="http://schemas.openxmlformats.org/officeDocument/2006/relationships/hyperlink" Target="https://podminky.urs.cz/item/CS_URS_2024_02/784181101" TargetMode="External"/><Relationship Id="rId10" Type="http://schemas.openxmlformats.org/officeDocument/2006/relationships/hyperlink" Target="https://podminky.urs.cz/item/CS_URS_2024_02/270001112" TargetMode="External"/><Relationship Id="rId31" Type="http://schemas.openxmlformats.org/officeDocument/2006/relationships/hyperlink" Target="https://podminky.urs.cz/item/CS_URS_2024_02/612321341" TargetMode="External"/><Relationship Id="rId52" Type="http://schemas.openxmlformats.org/officeDocument/2006/relationships/hyperlink" Target="https://podminky.urs.cz/item/CS_URS_2024_02/632451234" TargetMode="External"/><Relationship Id="rId73" Type="http://schemas.openxmlformats.org/officeDocument/2006/relationships/hyperlink" Target="https://podminky.urs.cz/item/CS_URS_2024_02/998011001" TargetMode="External"/><Relationship Id="rId78" Type="http://schemas.openxmlformats.org/officeDocument/2006/relationships/hyperlink" Target="https://podminky.urs.cz/item/CS_URS_2024_02/711161212" TargetMode="External"/><Relationship Id="rId94" Type="http://schemas.openxmlformats.org/officeDocument/2006/relationships/hyperlink" Target="https://podminky.urs.cz/item/CS_URS_2024_02/713121121" TargetMode="External"/><Relationship Id="rId99" Type="http://schemas.openxmlformats.org/officeDocument/2006/relationships/hyperlink" Target="https://podminky.urs.cz/item/CS_URS_2024_02/713141311" TargetMode="External"/><Relationship Id="rId101" Type="http://schemas.openxmlformats.org/officeDocument/2006/relationships/hyperlink" Target="https://podminky.urs.cz/item/CS_URS_2024_02/998713101" TargetMode="External"/><Relationship Id="rId122" Type="http://schemas.openxmlformats.org/officeDocument/2006/relationships/hyperlink" Target="https://podminky.urs.cz/item/CS_URS_2024_02/771591115" TargetMode="External"/><Relationship Id="rId4" Type="http://schemas.openxmlformats.org/officeDocument/2006/relationships/hyperlink" Target="https://podminky.urs.cz/item/CS_URS_2024_02/174151101" TargetMode="External"/><Relationship Id="rId9" Type="http://schemas.openxmlformats.org/officeDocument/2006/relationships/hyperlink" Target="https://podminky.urs.cz/item/CS_URS_2024_02/270001111" TargetMode="External"/><Relationship Id="rId26" Type="http://schemas.openxmlformats.org/officeDocument/2006/relationships/hyperlink" Target="https://podminky.urs.cz/item/CS_URS_2024_02/417351115"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17" Type="http://schemas.openxmlformats.org/officeDocument/2006/relationships/hyperlink" Target="https://podminky.urs.cz/item/CS_URS_2024_02/771591264" TargetMode="External"/><Relationship Id="rId21" Type="http://schemas.openxmlformats.org/officeDocument/2006/relationships/hyperlink" Target="https://podminky.urs.cz/item/CS_URS_2024_02/612131121" TargetMode="External"/><Relationship Id="rId42" Type="http://schemas.openxmlformats.org/officeDocument/2006/relationships/hyperlink" Target="https://podminky.urs.cz/item/CS_URS_2024_02/622521022" TargetMode="External"/><Relationship Id="rId63" Type="http://schemas.openxmlformats.org/officeDocument/2006/relationships/hyperlink" Target="https://podminky.urs.cz/item/CS_URS_2024_02/966081125" TargetMode="External"/><Relationship Id="rId84" Type="http://schemas.openxmlformats.org/officeDocument/2006/relationships/hyperlink" Target="https://podminky.urs.cz/item/CS_URS_2024_02/997013603" TargetMode="External"/><Relationship Id="rId16" Type="http://schemas.openxmlformats.org/officeDocument/2006/relationships/hyperlink" Target="https://podminky.urs.cz/item/CS_URS_2024_02/611131121" TargetMode="External"/><Relationship Id="rId107" Type="http://schemas.openxmlformats.org/officeDocument/2006/relationships/hyperlink" Target="https://podminky.urs.cz/item/CS_URS_2024_02/771121011" TargetMode="External"/><Relationship Id="rId11" Type="http://schemas.openxmlformats.org/officeDocument/2006/relationships/hyperlink" Target="https://podminky.urs.cz/item/CS_URS_2024_02/317168056" TargetMode="External"/><Relationship Id="rId32" Type="http://schemas.openxmlformats.org/officeDocument/2006/relationships/hyperlink" Target="https://podminky.urs.cz/item/CS_URS_2024_02/622143003" TargetMode="External"/><Relationship Id="rId37" Type="http://schemas.openxmlformats.org/officeDocument/2006/relationships/hyperlink" Target="https://podminky.urs.cz/item/CS_URS_2024_02/622251101" TargetMode="External"/><Relationship Id="rId53" Type="http://schemas.openxmlformats.org/officeDocument/2006/relationships/hyperlink" Target="https://podminky.urs.cz/item/CS_URS_2024_02/949101111" TargetMode="External"/><Relationship Id="rId58" Type="http://schemas.openxmlformats.org/officeDocument/2006/relationships/hyperlink" Target="https://podminky.urs.cz/item/CS_URS_2024_02/965042141" TargetMode="External"/><Relationship Id="rId74" Type="http://schemas.openxmlformats.org/officeDocument/2006/relationships/hyperlink" Target="https://podminky.urs.cz/item/CS_URS_2024_02/977151123" TargetMode="External"/><Relationship Id="rId79" Type="http://schemas.openxmlformats.org/officeDocument/2006/relationships/hyperlink" Target="https://podminky.urs.cz/item/CS_URS_2024_02/978059541" TargetMode="External"/><Relationship Id="rId102" Type="http://schemas.openxmlformats.org/officeDocument/2006/relationships/hyperlink" Target="https://podminky.urs.cz/item/CS_URS_2024_02/766660001" TargetMode="External"/><Relationship Id="rId123" Type="http://schemas.openxmlformats.org/officeDocument/2006/relationships/hyperlink" Target="https://podminky.urs.cz/item/CS_URS_2024_02/781472219" TargetMode="External"/><Relationship Id="rId128" Type="http://schemas.openxmlformats.org/officeDocument/2006/relationships/hyperlink" Target="https://podminky.urs.cz/item/CS_URS_2024_02/781495211" TargetMode="External"/><Relationship Id="rId5" Type="http://schemas.openxmlformats.org/officeDocument/2006/relationships/hyperlink" Target="https://podminky.urs.cz/item/CS_URS_2024_02/167151102" TargetMode="External"/><Relationship Id="rId90" Type="http://schemas.openxmlformats.org/officeDocument/2006/relationships/hyperlink" Target="https://podminky.urs.cz/item/CS_URS_2024_02/998711101" TargetMode="External"/><Relationship Id="rId95" Type="http://schemas.openxmlformats.org/officeDocument/2006/relationships/hyperlink" Target="https://podminky.urs.cz/item/CS_URS_2024_02/763412112" TargetMode="External"/><Relationship Id="rId22" Type="http://schemas.openxmlformats.org/officeDocument/2006/relationships/hyperlink" Target="https://podminky.urs.cz/item/CS_URS_2024_02/612142001" TargetMode="External"/><Relationship Id="rId27" Type="http://schemas.openxmlformats.org/officeDocument/2006/relationships/hyperlink" Target="https://podminky.urs.cz/item/CS_URS_2024_02/612325225" TargetMode="External"/><Relationship Id="rId43" Type="http://schemas.openxmlformats.org/officeDocument/2006/relationships/hyperlink" Target="https://podminky.urs.cz/item/CS_URS_2024_02/622525105" TargetMode="External"/><Relationship Id="rId48" Type="http://schemas.openxmlformats.org/officeDocument/2006/relationships/hyperlink" Target="https://podminky.urs.cz/item/CS_URS_2024_02/634112123" TargetMode="External"/><Relationship Id="rId64" Type="http://schemas.openxmlformats.org/officeDocument/2006/relationships/hyperlink" Target="https://podminky.urs.cz/item/CS_URS_2024_02/967031132" TargetMode="External"/><Relationship Id="rId69" Type="http://schemas.openxmlformats.org/officeDocument/2006/relationships/hyperlink" Target="https://podminky.urs.cz/item/CS_URS_2024_02/971033541" TargetMode="External"/><Relationship Id="rId113" Type="http://schemas.openxmlformats.org/officeDocument/2006/relationships/hyperlink" Target="https://podminky.urs.cz/item/CS_URS_2024_02/771591117" TargetMode="External"/><Relationship Id="rId118" Type="http://schemas.openxmlformats.org/officeDocument/2006/relationships/hyperlink" Target="https://podminky.urs.cz/item/CS_URS_2024_02/771592011" TargetMode="External"/><Relationship Id="rId134" Type="http://schemas.openxmlformats.org/officeDocument/2006/relationships/hyperlink" Target="https://podminky.urs.cz/item/CS_URS_2024_02/784181101" TargetMode="External"/><Relationship Id="rId80" Type="http://schemas.openxmlformats.org/officeDocument/2006/relationships/hyperlink" Target="https://podminky.urs.cz/item/CS_URS_2024_02/997013151" TargetMode="External"/><Relationship Id="rId85" Type="http://schemas.openxmlformats.org/officeDocument/2006/relationships/hyperlink" Target="https://podminky.urs.cz/item/CS_URS_2024_02/997013631" TargetMode="External"/><Relationship Id="rId12" Type="http://schemas.openxmlformats.org/officeDocument/2006/relationships/hyperlink" Target="https://podminky.urs.cz/item/CS_URS_2024_02/317998115" TargetMode="External"/><Relationship Id="rId17" Type="http://schemas.openxmlformats.org/officeDocument/2006/relationships/hyperlink" Target="https://podminky.urs.cz/item/CS_URS_2024_02/611142001" TargetMode="External"/><Relationship Id="rId33" Type="http://schemas.openxmlformats.org/officeDocument/2006/relationships/hyperlink" Target="https://podminky.urs.cz/item/CS_URS_2024_02/622143004" TargetMode="External"/><Relationship Id="rId38" Type="http://schemas.openxmlformats.org/officeDocument/2006/relationships/hyperlink" Target="https://podminky.urs.cz/item/CS_URS_2024_02/622252001" TargetMode="External"/><Relationship Id="rId59" Type="http://schemas.openxmlformats.org/officeDocument/2006/relationships/hyperlink" Target="https://podminky.urs.cz/item/CS_URS_2024_02/965049111" TargetMode="External"/><Relationship Id="rId103" Type="http://schemas.openxmlformats.org/officeDocument/2006/relationships/hyperlink" Target="https://podminky.urs.cz/item/CS_URS_2024_02/766691811" TargetMode="External"/><Relationship Id="rId108" Type="http://schemas.openxmlformats.org/officeDocument/2006/relationships/hyperlink" Target="https://podminky.urs.cz/item/CS_URS_2024_02/771161021" TargetMode="External"/><Relationship Id="rId124" Type="http://schemas.openxmlformats.org/officeDocument/2006/relationships/hyperlink" Target="https://podminky.urs.cz/item/CS_URS_2024_02/781492251" TargetMode="External"/><Relationship Id="rId129" Type="http://schemas.openxmlformats.org/officeDocument/2006/relationships/hyperlink" Target="https://podminky.urs.cz/item/CS_URS_2024_02/998781101" TargetMode="External"/><Relationship Id="rId54" Type="http://schemas.openxmlformats.org/officeDocument/2006/relationships/hyperlink" Target="https://podminky.urs.cz/item/CS_URS_2024_02/949101112" TargetMode="External"/><Relationship Id="rId70" Type="http://schemas.openxmlformats.org/officeDocument/2006/relationships/hyperlink" Target="https://podminky.urs.cz/item/CS_URS_2024_02/971033651" TargetMode="External"/><Relationship Id="rId75" Type="http://schemas.openxmlformats.org/officeDocument/2006/relationships/hyperlink" Target="https://podminky.urs.cz/item/CS_URS_2024_02/977151224" TargetMode="External"/><Relationship Id="rId91" Type="http://schemas.openxmlformats.org/officeDocument/2006/relationships/hyperlink" Target="https://podminky.urs.cz/item/CS_URS_2024_02/763111723" TargetMode="External"/><Relationship Id="rId96" Type="http://schemas.openxmlformats.org/officeDocument/2006/relationships/hyperlink" Target="https://podminky.urs.cz/item/CS_URS_2024_02/763412122" TargetMode="External"/><Relationship Id="rId1" Type="http://schemas.openxmlformats.org/officeDocument/2006/relationships/hyperlink" Target="https://podminky.urs.cz/item/CS_URS_2024_02/113106121" TargetMode="External"/><Relationship Id="rId6" Type="http://schemas.openxmlformats.org/officeDocument/2006/relationships/hyperlink" Target="https://podminky.urs.cz/item/CS_URS_2024_02/174151101" TargetMode="External"/><Relationship Id="rId23" Type="http://schemas.openxmlformats.org/officeDocument/2006/relationships/hyperlink" Target="https://podminky.urs.cz/item/CS_URS_2024_02/612321111" TargetMode="External"/><Relationship Id="rId28" Type="http://schemas.openxmlformats.org/officeDocument/2006/relationships/hyperlink" Target="https://podminky.urs.cz/item/CS_URS_2024_02/612325401" TargetMode="External"/><Relationship Id="rId49" Type="http://schemas.openxmlformats.org/officeDocument/2006/relationships/hyperlink" Target="https://podminky.urs.cz/item/CS_URS_2024_02/635111241" TargetMode="External"/><Relationship Id="rId114" Type="http://schemas.openxmlformats.org/officeDocument/2006/relationships/hyperlink" Target="https://podminky.urs.cz/item/CS_URS_2024_02/771591122" TargetMode="External"/><Relationship Id="rId119" Type="http://schemas.openxmlformats.org/officeDocument/2006/relationships/hyperlink" Target="https://podminky.urs.cz/item/CS_URS_2024_02/998771201" TargetMode="External"/><Relationship Id="rId44" Type="http://schemas.openxmlformats.org/officeDocument/2006/relationships/hyperlink" Target="https://podminky.urs.cz/item/CS_URS_2024_02/631362021" TargetMode="External"/><Relationship Id="rId60" Type="http://schemas.openxmlformats.org/officeDocument/2006/relationships/hyperlink" Target="https://podminky.urs.cz/item/CS_URS_2024_02/965081323" TargetMode="External"/><Relationship Id="rId65" Type="http://schemas.openxmlformats.org/officeDocument/2006/relationships/hyperlink" Target="https://podminky.urs.cz/item/CS_URS_2024_02/968072455" TargetMode="External"/><Relationship Id="rId81" Type="http://schemas.openxmlformats.org/officeDocument/2006/relationships/hyperlink" Target="https://podminky.urs.cz/item/CS_URS_2024_02/997013501" TargetMode="External"/><Relationship Id="rId86" Type="http://schemas.openxmlformats.org/officeDocument/2006/relationships/hyperlink" Target="https://podminky.urs.cz/item/CS_URS_2024_02/998011001" TargetMode="External"/><Relationship Id="rId130" Type="http://schemas.openxmlformats.org/officeDocument/2006/relationships/hyperlink" Target="https://podminky.urs.cz/item/CS_URS_2024_02/783301313" TargetMode="External"/><Relationship Id="rId135" Type="http://schemas.openxmlformats.org/officeDocument/2006/relationships/hyperlink" Target="https://podminky.urs.cz/item/CS_URS_2024_02/784221101" TargetMode="External"/><Relationship Id="rId13" Type="http://schemas.openxmlformats.org/officeDocument/2006/relationships/hyperlink" Target="https://podminky.urs.cz/item/CS_URS_2024_02/340231125" TargetMode="External"/><Relationship Id="rId18" Type="http://schemas.openxmlformats.org/officeDocument/2006/relationships/hyperlink" Target="https://podminky.urs.cz/item/CS_URS_2024_02/611321131" TargetMode="External"/><Relationship Id="rId39" Type="http://schemas.openxmlformats.org/officeDocument/2006/relationships/hyperlink" Target="https://podminky.urs.cz/item/CS_URS_2024_02/622252002" TargetMode="External"/><Relationship Id="rId109" Type="http://schemas.openxmlformats.org/officeDocument/2006/relationships/hyperlink" Target="https://podminky.urs.cz/item/CS_URS_2024_02/771474113" TargetMode="External"/><Relationship Id="rId34" Type="http://schemas.openxmlformats.org/officeDocument/2006/relationships/hyperlink" Target="https://podminky.urs.cz/item/CS_URS_2024_02/622151021" TargetMode="External"/><Relationship Id="rId50" Type="http://schemas.openxmlformats.org/officeDocument/2006/relationships/hyperlink" Target="https://podminky.urs.cz/item/CS_URS_2024_02/637211134" TargetMode="External"/><Relationship Id="rId55" Type="http://schemas.openxmlformats.org/officeDocument/2006/relationships/hyperlink" Target="https://podminky.urs.cz/item/CS_URS_2024_02/952901111" TargetMode="External"/><Relationship Id="rId76" Type="http://schemas.openxmlformats.org/officeDocument/2006/relationships/hyperlink" Target="https://podminky.urs.cz/item/CS_URS_2024_02/977312112" TargetMode="External"/><Relationship Id="rId97" Type="http://schemas.openxmlformats.org/officeDocument/2006/relationships/hyperlink" Target="https://podminky.urs.cz/item/CS_URS_2024_02/763431001" TargetMode="External"/><Relationship Id="rId104" Type="http://schemas.openxmlformats.org/officeDocument/2006/relationships/hyperlink" Target="https://podminky.urs.cz/item/CS_URS_2024_02/998766201" TargetMode="External"/><Relationship Id="rId120" Type="http://schemas.openxmlformats.org/officeDocument/2006/relationships/hyperlink" Target="https://podminky.urs.cz/item/CS_URS_2024_02/776201811" TargetMode="External"/><Relationship Id="rId125" Type="http://schemas.openxmlformats.org/officeDocument/2006/relationships/hyperlink" Target="https://podminky.urs.cz/item/CS_URS_2024_02/781495115" TargetMode="External"/><Relationship Id="rId7" Type="http://schemas.openxmlformats.org/officeDocument/2006/relationships/hyperlink" Target="https://podminky.urs.cz/item/CS_URS_2024_02/270001111" TargetMode="External"/><Relationship Id="rId71" Type="http://schemas.openxmlformats.org/officeDocument/2006/relationships/hyperlink" Target="https://podminky.urs.cz/item/CS_URS_2024_02/974032142" TargetMode="External"/><Relationship Id="rId92" Type="http://schemas.openxmlformats.org/officeDocument/2006/relationships/hyperlink" Target="https://podminky.urs.cz/item/CS_URS_2024_02/763121422" TargetMode="External"/><Relationship Id="rId2" Type="http://schemas.openxmlformats.org/officeDocument/2006/relationships/hyperlink" Target="https://podminky.urs.cz/item/CS_URS_2024_02/113202111" TargetMode="External"/><Relationship Id="rId29" Type="http://schemas.openxmlformats.org/officeDocument/2006/relationships/hyperlink" Target="https://podminky.urs.cz/item/CS_URS_2024_02/612325451" TargetMode="External"/><Relationship Id="rId24" Type="http://schemas.openxmlformats.org/officeDocument/2006/relationships/hyperlink" Target="https://podminky.urs.cz/item/CS_URS_2024_02/612321131" TargetMode="External"/><Relationship Id="rId40" Type="http://schemas.openxmlformats.org/officeDocument/2006/relationships/hyperlink" Target="https://podminky.urs.cz/item/CS_URS_2024_02/622321111" TargetMode="External"/><Relationship Id="rId45" Type="http://schemas.openxmlformats.org/officeDocument/2006/relationships/hyperlink" Target="https://podminky.urs.cz/item/CS_URS_2024_02/632451234" TargetMode="External"/><Relationship Id="rId66" Type="http://schemas.openxmlformats.org/officeDocument/2006/relationships/hyperlink" Target="https://podminky.urs.cz/item/CS_URS_2024_02/968082017" TargetMode="External"/><Relationship Id="rId87" Type="http://schemas.openxmlformats.org/officeDocument/2006/relationships/hyperlink" Target="https://podminky.urs.cz/item/CS_URS_2024_02/711111001" TargetMode="External"/><Relationship Id="rId110" Type="http://schemas.openxmlformats.org/officeDocument/2006/relationships/hyperlink" Target="https://podminky.urs.cz/item/CS_URS_2024_02/771574413" TargetMode="External"/><Relationship Id="rId115" Type="http://schemas.openxmlformats.org/officeDocument/2006/relationships/hyperlink" Target="https://podminky.urs.cz/item/CS_URS_2024_02/771591241" TargetMode="External"/><Relationship Id="rId131" Type="http://schemas.openxmlformats.org/officeDocument/2006/relationships/hyperlink" Target="https://podminky.urs.cz/item/CS_URS_2024_02/783314101" TargetMode="External"/><Relationship Id="rId136" Type="http://schemas.openxmlformats.org/officeDocument/2006/relationships/hyperlink" Target="https://podminky.urs.cz/item/CS_URS_2024_02/HZS1301" TargetMode="External"/><Relationship Id="rId61" Type="http://schemas.openxmlformats.org/officeDocument/2006/relationships/hyperlink" Target="https://podminky.urs.cz/item/CS_URS_2024_02/965081611" TargetMode="External"/><Relationship Id="rId82" Type="http://schemas.openxmlformats.org/officeDocument/2006/relationships/hyperlink" Target="https://podminky.urs.cz/item/CS_URS_2024_02/997013509" TargetMode="External"/><Relationship Id="rId19" Type="http://schemas.openxmlformats.org/officeDocument/2006/relationships/hyperlink" Target="https://podminky.urs.cz/item/CS_URS_2024_02/611325401" TargetMode="External"/><Relationship Id="rId14" Type="http://schemas.openxmlformats.org/officeDocument/2006/relationships/hyperlink" Target="https://podminky.urs.cz/item/CS_URS_2024_02/342244221" TargetMode="External"/><Relationship Id="rId30" Type="http://schemas.openxmlformats.org/officeDocument/2006/relationships/hyperlink" Target="https://podminky.urs.cz/item/CS_URS_2024_02/622131121" TargetMode="External"/><Relationship Id="rId35" Type="http://schemas.openxmlformats.org/officeDocument/2006/relationships/hyperlink" Target="https://podminky.urs.cz/item/CS_URS_2024_02/622151031" TargetMode="External"/><Relationship Id="rId56" Type="http://schemas.openxmlformats.org/officeDocument/2006/relationships/hyperlink" Target="https://podminky.urs.cz/item/CS_URS_2024_02/962031132" TargetMode="External"/><Relationship Id="rId77" Type="http://schemas.openxmlformats.org/officeDocument/2006/relationships/hyperlink" Target="https://podminky.urs.cz/item/CS_URS_2024_02/978011121" TargetMode="External"/><Relationship Id="rId100" Type="http://schemas.openxmlformats.org/officeDocument/2006/relationships/hyperlink" Target="https://podminky.urs.cz/item/CS_URS_2024_02/764002851" TargetMode="External"/><Relationship Id="rId105" Type="http://schemas.openxmlformats.org/officeDocument/2006/relationships/hyperlink" Target="https://podminky.urs.cz/item/CS_URS_2024_02/767661811" TargetMode="External"/><Relationship Id="rId126" Type="http://schemas.openxmlformats.org/officeDocument/2006/relationships/hyperlink" Target="https://podminky.urs.cz/item/CS_URS_2024_02/781495141" TargetMode="External"/><Relationship Id="rId8" Type="http://schemas.openxmlformats.org/officeDocument/2006/relationships/hyperlink" Target="https://podminky.urs.cz/item/CS_URS_2024_02/310232065" TargetMode="External"/><Relationship Id="rId51" Type="http://schemas.openxmlformats.org/officeDocument/2006/relationships/hyperlink" Target="https://podminky.urs.cz/item/CS_URS_2024_02/637311122" TargetMode="External"/><Relationship Id="rId72" Type="http://schemas.openxmlformats.org/officeDocument/2006/relationships/hyperlink" Target="https://podminky.urs.cz/item/CS_URS_2024_02/974032164" TargetMode="External"/><Relationship Id="rId93" Type="http://schemas.openxmlformats.org/officeDocument/2006/relationships/hyperlink" Target="https://podminky.urs.cz/item/CS_URS_2024_02/763121712" TargetMode="External"/><Relationship Id="rId98" Type="http://schemas.openxmlformats.org/officeDocument/2006/relationships/hyperlink" Target="https://podminky.urs.cz/item/CS_URS_2024_02/763431201" TargetMode="External"/><Relationship Id="rId121" Type="http://schemas.openxmlformats.org/officeDocument/2006/relationships/hyperlink" Target="https://podminky.urs.cz/item/CS_URS_2024_02/776410811" TargetMode="External"/><Relationship Id="rId3" Type="http://schemas.openxmlformats.org/officeDocument/2006/relationships/hyperlink" Target="https://podminky.urs.cz/item/CS_URS_2024_02/131313701" TargetMode="External"/><Relationship Id="rId25" Type="http://schemas.openxmlformats.org/officeDocument/2006/relationships/hyperlink" Target="https://podminky.urs.cz/item/CS_URS_2024_02/612321191" TargetMode="External"/><Relationship Id="rId46" Type="http://schemas.openxmlformats.org/officeDocument/2006/relationships/hyperlink" Target="https://podminky.urs.cz/item/CS_URS_2024_02/632451292" TargetMode="External"/><Relationship Id="rId67" Type="http://schemas.openxmlformats.org/officeDocument/2006/relationships/hyperlink" Target="https://podminky.urs.cz/item/CS_URS_2024_02/968082018" TargetMode="External"/><Relationship Id="rId116" Type="http://schemas.openxmlformats.org/officeDocument/2006/relationships/hyperlink" Target="https://podminky.urs.cz/item/CS_URS_2024_02/771591242" TargetMode="External"/><Relationship Id="rId137" Type="http://schemas.openxmlformats.org/officeDocument/2006/relationships/drawing" Target="../drawings/drawing14.xml"/><Relationship Id="rId20" Type="http://schemas.openxmlformats.org/officeDocument/2006/relationships/hyperlink" Target="https://podminky.urs.cz/item/CS_URS_2024_02/611325451" TargetMode="External"/><Relationship Id="rId41" Type="http://schemas.openxmlformats.org/officeDocument/2006/relationships/hyperlink" Target="https://podminky.urs.cz/item/CS_URS_2024_02/622511112" TargetMode="External"/><Relationship Id="rId62" Type="http://schemas.openxmlformats.org/officeDocument/2006/relationships/hyperlink" Target="https://podminky.urs.cz/item/CS_URS_2024_02/966081123" TargetMode="External"/><Relationship Id="rId83" Type="http://schemas.openxmlformats.org/officeDocument/2006/relationships/hyperlink" Target="https://podminky.urs.cz/item/CS_URS_2024_02/997013602" TargetMode="External"/><Relationship Id="rId88" Type="http://schemas.openxmlformats.org/officeDocument/2006/relationships/hyperlink" Target="https://podminky.urs.cz/item/CS_URS_2024_02/711141559" TargetMode="External"/><Relationship Id="rId111" Type="http://schemas.openxmlformats.org/officeDocument/2006/relationships/hyperlink" Target="https://podminky.urs.cz/item/CS_URS_2024_02/771591112" TargetMode="External"/><Relationship Id="rId132" Type="http://schemas.openxmlformats.org/officeDocument/2006/relationships/hyperlink" Target="https://podminky.urs.cz/item/CS_URS_2024_02/783317101" TargetMode="External"/><Relationship Id="rId15" Type="http://schemas.openxmlformats.org/officeDocument/2006/relationships/hyperlink" Target="https://podminky.urs.cz/item/CS_URS_2024_02/342291121" TargetMode="External"/><Relationship Id="rId36" Type="http://schemas.openxmlformats.org/officeDocument/2006/relationships/hyperlink" Target="https://podminky.urs.cz/item/CS_URS_2024_02/622211021" TargetMode="External"/><Relationship Id="rId57" Type="http://schemas.openxmlformats.org/officeDocument/2006/relationships/hyperlink" Target="https://podminky.urs.cz/item/CS_URS_2024_02/964011351" TargetMode="External"/><Relationship Id="rId106" Type="http://schemas.openxmlformats.org/officeDocument/2006/relationships/hyperlink" Target="https://podminky.urs.cz/item/CS_URS_2024_02/771111011" TargetMode="External"/><Relationship Id="rId127" Type="http://schemas.openxmlformats.org/officeDocument/2006/relationships/hyperlink" Target="https://podminky.urs.cz/item/CS_URS_2024_02/781495142" TargetMode="External"/><Relationship Id="rId10" Type="http://schemas.openxmlformats.org/officeDocument/2006/relationships/hyperlink" Target="https://podminky.urs.cz/item/CS_URS_2024_02/317168022" TargetMode="External"/><Relationship Id="rId31" Type="http://schemas.openxmlformats.org/officeDocument/2006/relationships/hyperlink" Target="https://podminky.urs.cz/item/CS_URS_2024_02/622142001" TargetMode="External"/><Relationship Id="rId52" Type="http://schemas.openxmlformats.org/officeDocument/2006/relationships/hyperlink" Target="https://podminky.urs.cz/item/CS_URS_2024_02/642942111" TargetMode="External"/><Relationship Id="rId73" Type="http://schemas.openxmlformats.org/officeDocument/2006/relationships/hyperlink" Target="https://podminky.urs.cz/item/CS_URS_2024_02/977151121" TargetMode="External"/><Relationship Id="rId78" Type="http://schemas.openxmlformats.org/officeDocument/2006/relationships/hyperlink" Target="https://podminky.urs.cz/item/CS_URS_2024_02/978013121" TargetMode="External"/><Relationship Id="rId94" Type="http://schemas.openxmlformats.org/officeDocument/2006/relationships/hyperlink" Target="https://podminky.urs.cz/item/CS_URS_2024_02/763131721" TargetMode="External"/><Relationship Id="rId99" Type="http://schemas.openxmlformats.org/officeDocument/2006/relationships/hyperlink" Target="https://podminky.urs.cz/item/CS_URS_2024_02/998763301" TargetMode="External"/><Relationship Id="rId101" Type="http://schemas.openxmlformats.org/officeDocument/2006/relationships/hyperlink" Target="https://podminky.urs.cz/item/CS_URS_2024_02/764002871" TargetMode="External"/><Relationship Id="rId122" Type="http://schemas.openxmlformats.org/officeDocument/2006/relationships/hyperlink" Target="https://podminky.urs.cz/item/CS_URS_2024_02/781121011" TargetMode="External"/><Relationship Id="rId4" Type="http://schemas.openxmlformats.org/officeDocument/2006/relationships/hyperlink" Target="https://podminky.urs.cz/item/CS_URS_2024_02/162251102" TargetMode="External"/><Relationship Id="rId9" Type="http://schemas.openxmlformats.org/officeDocument/2006/relationships/hyperlink" Target="https://podminky.urs.cz/item/CS_URS_2024_02/311235181" TargetMode="External"/><Relationship Id="rId26" Type="http://schemas.openxmlformats.org/officeDocument/2006/relationships/hyperlink" Target="https://podminky.urs.cz/item/CS_URS_2024_02/612325101" TargetMode="External"/><Relationship Id="rId47" Type="http://schemas.openxmlformats.org/officeDocument/2006/relationships/hyperlink" Target="https://podminky.urs.cz/item/CS_URS_2024_02/633811111" TargetMode="External"/><Relationship Id="rId68" Type="http://schemas.openxmlformats.org/officeDocument/2006/relationships/hyperlink" Target="https://podminky.urs.cz/item/CS_URS_2024_02/971033231" TargetMode="External"/><Relationship Id="rId89" Type="http://schemas.openxmlformats.org/officeDocument/2006/relationships/hyperlink" Target="https://podminky.urs.cz/item/CS_URS_2024_02/711141821" TargetMode="External"/><Relationship Id="rId112" Type="http://schemas.openxmlformats.org/officeDocument/2006/relationships/hyperlink" Target="https://podminky.urs.cz/item/CS_URS_2024_02/771591115" TargetMode="External"/><Relationship Id="rId133" Type="http://schemas.openxmlformats.org/officeDocument/2006/relationships/hyperlink" Target="https://podminky.urs.cz/item/CS_URS_2024_02/784121001"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3" Type="http://schemas.openxmlformats.org/officeDocument/2006/relationships/hyperlink" Target="https://podminky.urs.cz/item/CS_URS_2024_02/211971110" TargetMode="External"/><Relationship Id="rId18" Type="http://schemas.openxmlformats.org/officeDocument/2006/relationships/hyperlink" Target="https://podminky.urs.cz/item/CS_URS_2024_02/564851111" TargetMode="External"/><Relationship Id="rId26" Type="http://schemas.openxmlformats.org/officeDocument/2006/relationships/hyperlink" Target="https://podminky.urs.cz/item/CS_URS_2024_02/596212213" TargetMode="External"/><Relationship Id="rId39" Type="http://schemas.openxmlformats.org/officeDocument/2006/relationships/hyperlink" Target="https://podminky.urs.cz/item/CS_URS_2024_02/919112212" TargetMode="External"/><Relationship Id="rId21" Type="http://schemas.openxmlformats.org/officeDocument/2006/relationships/hyperlink" Target="https://podminky.urs.cz/item/CS_URS_2024_02/573111111" TargetMode="External"/><Relationship Id="rId34" Type="http://schemas.openxmlformats.org/officeDocument/2006/relationships/hyperlink" Target="https://podminky.urs.cz/item/CS_URS_2024_02/915231112" TargetMode="External"/><Relationship Id="rId42" Type="http://schemas.openxmlformats.org/officeDocument/2006/relationships/hyperlink" Target="https://podminky.urs.cz/item/CS_URS_2024_02/919735113" TargetMode="External"/><Relationship Id="rId47" Type="http://schemas.openxmlformats.org/officeDocument/2006/relationships/hyperlink" Target="https://podminky.urs.cz/item/CS_URS_2024_02/997221611" TargetMode="External"/><Relationship Id="rId50" Type="http://schemas.openxmlformats.org/officeDocument/2006/relationships/hyperlink" Target="https://podminky.urs.cz/item/CS_URS_2024_02/997221873" TargetMode="External"/><Relationship Id="rId7" Type="http://schemas.openxmlformats.org/officeDocument/2006/relationships/hyperlink" Target="https://podminky.urs.cz/item/CS_URS_2024_02/167151101" TargetMode="External"/><Relationship Id="rId2" Type="http://schemas.openxmlformats.org/officeDocument/2006/relationships/hyperlink" Target="https://podminky.urs.cz/item/CS_URS_2024_02/113107183" TargetMode="External"/><Relationship Id="rId16" Type="http://schemas.openxmlformats.org/officeDocument/2006/relationships/hyperlink" Target="https://podminky.urs.cz/item/CS_URS_2024_02/564750111" TargetMode="External"/><Relationship Id="rId29" Type="http://schemas.openxmlformats.org/officeDocument/2006/relationships/hyperlink" Target="https://podminky.urs.cz/item/CS_URS_2024_02/637311122" TargetMode="External"/><Relationship Id="rId11" Type="http://schemas.openxmlformats.org/officeDocument/2006/relationships/hyperlink" Target="https://podminky.urs.cz/item/CS_URS_2024_02/181912112" TargetMode="External"/><Relationship Id="rId24" Type="http://schemas.openxmlformats.org/officeDocument/2006/relationships/hyperlink" Target="https://podminky.urs.cz/item/CS_URS_2024_02/577175122" TargetMode="External"/><Relationship Id="rId32" Type="http://schemas.openxmlformats.org/officeDocument/2006/relationships/hyperlink" Target="https://podminky.urs.cz/item/CS_URS_2024_02/914111111" TargetMode="External"/><Relationship Id="rId37" Type="http://schemas.openxmlformats.org/officeDocument/2006/relationships/hyperlink" Target="https://podminky.urs.cz/item/CS_URS_2024_02/916231213" TargetMode="External"/><Relationship Id="rId40" Type="http://schemas.openxmlformats.org/officeDocument/2006/relationships/hyperlink" Target="https://podminky.urs.cz/item/CS_URS_2024_02/919121111" TargetMode="External"/><Relationship Id="rId45" Type="http://schemas.openxmlformats.org/officeDocument/2006/relationships/hyperlink" Target="https://podminky.urs.cz/item/CS_URS_2024_02/997221571" TargetMode="External"/><Relationship Id="rId5" Type="http://schemas.openxmlformats.org/officeDocument/2006/relationships/hyperlink" Target="https://podminky.urs.cz/item/CS_URS_2024_02/162751117" TargetMode="External"/><Relationship Id="rId15" Type="http://schemas.openxmlformats.org/officeDocument/2006/relationships/hyperlink" Target="https://podminky.urs.cz/item/CS_URS_2024_02/212755214" TargetMode="External"/><Relationship Id="rId23" Type="http://schemas.openxmlformats.org/officeDocument/2006/relationships/hyperlink" Target="https://podminky.urs.cz/item/CS_URS_2024_02/577134121" TargetMode="External"/><Relationship Id="rId28" Type="http://schemas.openxmlformats.org/officeDocument/2006/relationships/hyperlink" Target="https://podminky.urs.cz/item/CS_URS_2024_02/637211134" TargetMode="External"/><Relationship Id="rId36" Type="http://schemas.openxmlformats.org/officeDocument/2006/relationships/hyperlink" Target="https://podminky.urs.cz/item/CS_URS_2024_02/916131213" TargetMode="External"/><Relationship Id="rId49" Type="http://schemas.openxmlformats.org/officeDocument/2006/relationships/hyperlink" Target="https://podminky.urs.cz/item/CS_URS_2024_02/997221645" TargetMode="External"/><Relationship Id="rId10" Type="http://schemas.openxmlformats.org/officeDocument/2006/relationships/hyperlink" Target="https://podminky.urs.cz/item/CS_URS_2024_02/171251201" TargetMode="External"/><Relationship Id="rId19" Type="http://schemas.openxmlformats.org/officeDocument/2006/relationships/hyperlink" Target="https://podminky.urs.cz/item/CS_URS_2024_02/564861111" TargetMode="External"/><Relationship Id="rId31" Type="http://schemas.openxmlformats.org/officeDocument/2006/relationships/hyperlink" Target="https://podminky.urs.cz/item/CS_URS_2024_02/912211111" TargetMode="External"/><Relationship Id="rId44" Type="http://schemas.openxmlformats.org/officeDocument/2006/relationships/hyperlink" Target="https://podminky.urs.cz/item/CS_URS_2024_02/997221559" TargetMode="External"/><Relationship Id="rId52" Type="http://schemas.openxmlformats.org/officeDocument/2006/relationships/drawing" Target="../drawings/drawing17.xml"/><Relationship Id="rId4" Type="http://schemas.openxmlformats.org/officeDocument/2006/relationships/hyperlink" Target="https://podminky.urs.cz/item/CS_URS_2024_02/132251101" TargetMode="External"/><Relationship Id="rId9" Type="http://schemas.openxmlformats.org/officeDocument/2006/relationships/hyperlink" Target="https://podminky.urs.cz/item/CS_URS_2024_02/171201231" TargetMode="External"/><Relationship Id="rId14" Type="http://schemas.openxmlformats.org/officeDocument/2006/relationships/hyperlink" Target="https://podminky.urs.cz/item/CS_URS_2024_02/212572111" TargetMode="External"/><Relationship Id="rId22" Type="http://schemas.openxmlformats.org/officeDocument/2006/relationships/hyperlink" Target="https://podminky.urs.cz/item/CS_URS_2024_02/573231109" TargetMode="External"/><Relationship Id="rId27" Type="http://schemas.openxmlformats.org/officeDocument/2006/relationships/hyperlink" Target="https://podminky.urs.cz/item/CS_URS_2024_02/635111141" TargetMode="External"/><Relationship Id="rId30" Type="http://schemas.openxmlformats.org/officeDocument/2006/relationships/hyperlink" Target="https://podminky.urs.cz/item/CS_URS_2024_02/912113113" TargetMode="External"/><Relationship Id="rId35" Type="http://schemas.openxmlformats.org/officeDocument/2006/relationships/hyperlink" Target="https://podminky.urs.cz/item/CS_URS_2024_02/916111123" TargetMode="External"/><Relationship Id="rId43" Type="http://schemas.openxmlformats.org/officeDocument/2006/relationships/hyperlink" Target="https://podminky.urs.cz/item/CS_URS_2024_02/997221551" TargetMode="External"/><Relationship Id="rId48" Type="http://schemas.openxmlformats.org/officeDocument/2006/relationships/hyperlink" Target="https://podminky.urs.cz/item/CS_URS_2024_02/997221612" TargetMode="External"/><Relationship Id="rId8" Type="http://schemas.openxmlformats.org/officeDocument/2006/relationships/hyperlink" Target="https://podminky.urs.cz/item/CS_URS_2024_02/171152112" TargetMode="External"/><Relationship Id="rId51" Type="http://schemas.openxmlformats.org/officeDocument/2006/relationships/hyperlink" Target="https://podminky.urs.cz/item/CS_URS_2024_02/998223011" TargetMode="External"/><Relationship Id="rId3" Type="http://schemas.openxmlformats.org/officeDocument/2006/relationships/hyperlink" Target="https://podminky.urs.cz/item/CS_URS_2024_02/122251104" TargetMode="External"/><Relationship Id="rId12" Type="http://schemas.openxmlformats.org/officeDocument/2006/relationships/hyperlink" Target="https://podminky.urs.cz/item/CS_URS_2024_02/211531111" TargetMode="External"/><Relationship Id="rId17" Type="http://schemas.openxmlformats.org/officeDocument/2006/relationships/hyperlink" Target="https://podminky.urs.cz/item/CS_URS_2024_02/564761111" TargetMode="External"/><Relationship Id="rId25" Type="http://schemas.openxmlformats.org/officeDocument/2006/relationships/hyperlink" Target="https://podminky.urs.cz/item/CS_URS_2024_02/596211113" TargetMode="External"/><Relationship Id="rId33" Type="http://schemas.openxmlformats.org/officeDocument/2006/relationships/hyperlink" Target="https://podminky.urs.cz/item/CS_URS_2024_02/914511112" TargetMode="External"/><Relationship Id="rId38" Type="http://schemas.openxmlformats.org/officeDocument/2006/relationships/hyperlink" Target="https://podminky.urs.cz/item/CS_URS_2024_02/916991121" TargetMode="External"/><Relationship Id="rId46" Type="http://schemas.openxmlformats.org/officeDocument/2006/relationships/hyperlink" Target="https://podminky.urs.cz/item/CS_URS_2024_02/997221579" TargetMode="External"/><Relationship Id="rId20" Type="http://schemas.openxmlformats.org/officeDocument/2006/relationships/hyperlink" Target="https://podminky.urs.cz/item/CS_URS_2024_02/564952111" TargetMode="External"/><Relationship Id="rId41" Type="http://schemas.openxmlformats.org/officeDocument/2006/relationships/hyperlink" Target="https://podminky.urs.cz/item/CS_URS_2024_02/919726123" TargetMode="External"/><Relationship Id="rId1" Type="http://schemas.openxmlformats.org/officeDocument/2006/relationships/hyperlink" Target="https://podminky.urs.cz/item/CS_URS_2024_02/113107164" TargetMode="External"/><Relationship Id="rId6" Type="http://schemas.openxmlformats.org/officeDocument/2006/relationships/hyperlink" Target="https://podminky.urs.cz/item/CS_URS_2024_02/162751119"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3" Type="http://schemas.openxmlformats.org/officeDocument/2006/relationships/hyperlink" Target="https://podminky.urs.cz/item/CS_URS_2024_02/121151126" TargetMode="External"/><Relationship Id="rId18" Type="http://schemas.openxmlformats.org/officeDocument/2006/relationships/hyperlink" Target="https://podminky.urs.cz/item/CS_URS_2024_02/162201412" TargetMode="External"/><Relationship Id="rId26" Type="http://schemas.openxmlformats.org/officeDocument/2006/relationships/hyperlink" Target="https://podminky.urs.cz/item/CS_URS_2024_02/162301501" TargetMode="External"/><Relationship Id="rId39" Type="http://schemas.openxmlformats.org/officeDocument/2006/relationships/hyperlink" Target="https://podminky.urs.cz/item/CS_URS_2024_02/162301981" TargetMode="External"/><Relationship Id="rId21" Type="http://schemas.openxmlformats.org/officeDocument/2006/relationships/hyperlink" Target="https://podminky.urs.cz/item/CS_URS_2024_02/162201511" TargetMode="External"/><Relationship Id="rId34" Type="http://schemas.openxmlformats.org/officeDocument/2006/relationships/hyperlink" Target="https://podminky.urs.cz/item/CS_URS_2024_02/162301956" TargetMode="External"/><Relationship Id="rId42" Type="http://schemas.openxmlformats.org/officeDocument/2006/relationships/hyperlink" Target="https://podminky.urs.cz/item/CS_URS_2024_02/171201231" TargetMode="External"/><Relationship Id="rId47" Type="http://schemas.openxmlformats.org/officeDocument/2006/relationships/hyperlink" Target="https://podminky.urs.cz/item/CS_URS_2024_02/966072811" TargetMode="External"/><Relationship Id="rId50" Type="http://schemas.openxmlformats.org/officeDocument/2006/relationships/hyperlink" Target="https://podminky.urs.cz/item/CS_URS_2024_02/997221559" TargetMode="External"/><Relationship Id="rId55" Type="http://schemas.openxmlformats.org/officeDocument/2006/relationships/hyperlink" Target="https://podminky.urs.cz/item/CS_URS_2024_02/997221861" TargetMode="External"/><Relationship Id="rId7" Type="http://schemas.openxmlformats.org/officeDocument/2006/relationships/hyperlink" Target="https://podminky.urs.cz/item/CS_URS_2024_02/112251103" TargetMode="External"/><Relationship Id="rId2" Type="http://schemas.openxmlformats.org/officeDocument/2006/relationships/hyperlink" Target="https://podminky.urs.cz/item/CS_URS_2024_02/112101102" TargetMode="External"/><Relationship Id="rId16" Type="http://schemas.openxmlformats.org/officeDocument/2006/relationships/hyperlink" Target="https://podminky.urs.cz/item/CS_URS_2024_02/162201404" TargetMode="External"/><Relationship Id="rId29" Type="http://schemas.openxmlformats.org/officeDocument/2006/relationships/hyperlink" Target="https://podminky.urs.cz/item/CS_URS_2024_02/162301934" TargetMode="External"/><Relationship Id="rId11" Type="http://schemas.openxmlformats.org/officeDocument/2006/relationships/hyperlink" Target="https://podminky.urs.cz/item/CS_URS_2024_02/113107324" TargetMode="External"/><Relationship Id="rId24" Type="http://schemas.openxmlformats.org/officeDocument/2006/relationships/hyperlink" Target="https://podminky.urs.cz/item/CS_URS_2024_02/162201424" TargetMode="External"/><Relationship Id="rId32" Type="http://schemas.openxmlformats.org/officeDocument/2006/relationships/hyperlink" Target="https://podminky.urs.cz/item/CS_URS_2024_02/162301953" TargetMode="External"/><Relationship Id="rId37" Type="http://schemas.openxmlformats.org/officeDocument/2006/relationships/hyperlink" Target="https://podminky.urs.cz/item/CS_URS_2024_02/162301974" TargetMode="External"/><Relationship Id="rId40" Type="http://schemas.openxmlformats.org/officeDocument/2006/relationships/hyperlink" Target="https://podminky.urs.cz/item/CS_URS_2024_02/162751117" TargetMode="External"/><Relationship Id="rId45" Type="http://schemas.openxmlformats.org/officeDocument/2006/relationships/hyperlink" Target="https://podminky.urs.cz/item/CS_URS_2024_02/966049831" TargetMode="External"/><Relationship Id="rId53" Type="http://schemas.openxmlformats.org/officeDocument/2006/relationships/hyperlink" Target="https://podminky.urs.cz/item/CS_URS_2024_02/997221611" TargetMode="External"/><Relationship Id="rId58" Type="http://schemas.openxmlformats.org/officeDocument/2006/relationships/hyperlink" Target="https://podminky.urs.cz/item/CS_URS_2024_02/218040011" TargetMode="External"/><Relationship Id="rId5" Type="http://schemas.openxmlformats.org/officeDocument/2006/relationships/hyperlink" Target="https://podminky.urs.cz/item/CS_URS_2024_02/112101106" TargetMode="External"/><Relationship Id="rId19" Type="http://schemas.openxmlformats.org/officeDocument/2006/relationships/hyperlink" Target="https://podminky.urs.cz/item/CS_URS_2024_02/162201413" TargetMode="External"/><Relationship Id="rId4" Type="http://schemas.openxmlformats.org/officeDocument/2006/relationships/hyperlink" Target="https://podminky.urs.cz/item/CS_URS_2024_02/112101104" TargetMode="External"/><Relationship Id="rId9" Type="http://schemas.openxmlformats.org/officeDocument/2006/relationships/hyperlink" Target="https://podminky.urs.cz/item/CS_URS_2024_02/112251107" TargetMode="External"/><Relationship Id="rId14" Type="http://schemas.openxmlformats.org/officeDocument/2006/relationships/hyperlink" Target="https://podminky.urs.cz/item/CS_URS_2024_02/162201402" TargetMode="External"/><Relationship Id="rId22" Type="http://schemas.openxmlformats.org/officeDocument/2006/relationships/hyperlink" Target="https://podminky.urs.cz/item/CS_URS_2024_02/162201422" TargetMode="External"/><Relationship Id="rId27" Type="http://schemas.openxmlformats.org/officeDocument/2006/relationships/hyperlink" Target="https://podminky.urs.cz/item/CS_URS_2024_02/162301932" TargetMode="External"/><Relationship Id="rId30" Type="http://schemas.openxmlformats.org/officeDocument/2006/relationships/hyperlink" Target="https://podminky.urs.cz/item/CS_URS_2024_02/162301936" TargetMode="External"/><Relationship Id="rId35" Type="http://schemas.openxmlformats.org/officeDocument/2006/relationships/hyperlink" Target="https://podminky.urs.cz/item/CS_URS_2024_02/162301972" TargetMode="External"/><Relationship Id="rId43" Type="http://schemas.openxmlformats.org/officeDocument/2006/relationships/hyperlink" Target="https://podminky.urs.cz/item/CS_URS_2024_02/171251201" TargetMode="External"/><Relationship Id="rId48" Type="http://schemas.openxmlformats.org/officeDocument/2006/relationships/hyperlink" Target="https://podminky.urs.cz/item/CS_URS_2024_02/966073812" TargetMode="External"/><Relationship Id="rId56" Type="http://schemas.openxmlformats.org/officeDocument/2006/relationships/hyperlink" Target="https://podminky.urs.cz/item/CS_URS_2024_02/997221873" TargetMode="External"/><Relationship Id="rId8" Type="http://schemas.openxmlformats.org/officeDocument/2006/relationships/hyperlink" Target="https://podminky.urs.cz/item/CS_URS_2024_02/112251104" TargetMode="External"/><Relationship Id="rId51" Type="http://schemas.openxmlformats.org/officeDocument/2006/relationships/hyperlink" Target="https://podminky.urs.cz/item/CS_URS_2024_02/997221571" TargetMode="External"/><Relationship Id="rId3" Type="http://schemas.openxmlformats.org/officeDocument/2006/relationships/hyperlink" Target="https://podminky.urs.cz/item/CS_URS_2024_02/112101103" TargetMode="External"/><Relationship Id="rId12" Type="http://schemas.openxmlformats.org/officeDocument/2006/relationships/hyperlink" Target="https://podminky.urs.cz/item/CS_URS_2024_02/113202111" TargetMode="External"/><Relationship Id="rId17" Type="http://schemas.openxmlformats.org/officeDocument/2006/relationships/hyperlink" Target="https://podminky.urs.cz/item/CS_URS_2024_02/162201501" TargetMode="External"/><Relationship Id="rId25" Type="http://schemas.openxmlformats.org/officeDocument/2006/relationships/hyperlink" Target="https://podminky.urs.cz/item/CS_URS_2024_02/162201521" TargetMode="External"/><Relationship Id="rId33" Type="http://schemas.openxmlformats.org/officeDocument/2006/relationships/hyperlink" Target="https://podminky.urs.cz/item/CS_URS_2024_02/162301954" TargetMode="External"/><Relationship Id="rId38" Type="http://schemas.openxmlformats.org/officeDocument/2006/relationships/hyperlink" Target="https://podminky.urs.cz/item/CS_URS_2024_02/162301976" TargetMode="External"/><Relationship Id="rId46" Type="http://schemas.openxmlformats.org/officeDocument/2006/relationships/hyperlink" Target="https://podminky.urs.cz/item/CS_URS_2024_02/966071711" TargetMode="External"/><Relationship Id="rId59" Type="http://schemas.openxmlformats.org/officeDocument/2006/relationships/hyperlink" Target="https://podminky.urs.cz/item/CS_URS_2024_02/468051121" TargetMode="External"/><Relationship Id="rId20" Type="http://schemas.openxmlformats.org/officeDocument/2006/relationships/hyperlink" Target="https://podminky.urs.cz/item/CS_URS_2024_02/162201414" TargetMode="External"/><Relationship Id="rId41" Type="http://schemas.openxmlformats.org/officeDocument/2006/relationships/hyperlink" Target="https://podminky.urs.cz/item/CS_URS_2024_02/162751119" TargetMode="External"/><Relationship Id="rId54" Type="http://schemas.openxmlformats.org/officeDocument/2006/relationships/hyperlink" Target="https://podminky.urs.cz/item/CS_URS_2024_02/997221612" TargetMode="External"/><Relationship Id="rId1" Type="http://schemas.openxmlformats.org/officeDocument/2006/relationships/hyperlink" Target="https://podminky.urs.cz/item/CS_URS_2024_02/111251102" TargetMode="External"/><Relationship Id="rId6" Type="http://schemas.openxmlformats.org/officeDocument/2006/relationships/hyperlink" Target="https://podminky.urs.cz/item/CS_URS_2024_02/112251102" TargetMode="External"/><Relationship Id="rId15" Type="http://schemas.openxmlformats.org/officeDocument/2006/relationships/hyperlink" Target="https://podminky.urs.cz/item/CS_URS_2024_02/162201403" TargetMode="External"/><Relationship Id="rId23" Type="http://schemas.openxmlformats.org/officeDocument/2006/relationships/hyperlink" Target="https://podminky.urs.cz/item/CS_URS_2024_02/162201423" TargetMode="External"/><Relationship Id="rId28" Type="http://schemas.openxmlformats.org/officeDocument/2006/relationships/hyperlink" Target="https://podminky.urs.cz/item/CS_URS_2024_02/162301933" TargetMode="External"/><Relationship Id="rId36" Type="http://schemas.openxmlformats.org/officeDocument/2006/relationships/hyperlink" Target="https://podminky.urs.cz/item/CS_URS_2024_02/162301973" TargetMode="External"/><Relationship Id="rId49" Type="http://schemas.openxmlformats.org/officeDocument/2006/relationships/hyperlink" Target="https://podminky.urs.cz/item/CS_URS_2024_02/997221551" TargetMode="External"/><Relationship Id="rId57" Type="http://schemas.openxmlformats.org/officeDocument/2006/relationships/hyperlink" Target="https://podminky.urs.cz/item/CS_URS_2024_02/997013631" TargetMode="External"/><Relationship Id="rId10" Type="http://schemas.openxmlformats.org/officeDocument/2006/relationships/hyperlink" Target="https://podminky.urs.cz/item/CS_URS_2024_02/113106144" TargetMode="External"/><Relationship Id="rId31" Type="http://schemas.openxmlformats.org/officeDocument/2006/relationships/hyperlink" Target="https://podminky.urs.cz/item/CS_URS_2024_02/162301952" TargetMode="External"/><Relationship Id="rId44" Type="http://schemas.openxmlformats.org/officeDocument/2006/relationships/hyperlink" Target="https://podminky.urs.cz/item/CS_URS_2024_02/961044111" TargetMode="External"/><Relationship Id="rId52" Type="http://schemas.openxmlformats.org/officeDocument/2006/relationships/hyperlink" Target="https://podminky.urs.cz/item/CS_URS_2024_02/997221579" TargetMode="External"/><Relationship Id="rId60"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podminky.urs.cz/item/CS_URS_2024_02/338171113" TargetMode="External"/><Relationship Id="rId13" Type="http://schemas.openxmlformats.org/officeDocument/2006/relationships/hyperlink" Target="https://podminky.urs.cz/item/CS_URS_2024_02/348172115" TargetMode="External"/><Relationship Id="rId3" Type="http://schemas.openxmlformats.org/officeDocument/2006/relationships/hyperlink" Target="https://podminky.urs.cz/item/CS_URS_2024_02/162751117" TargetMode="External"/><Relationship Id="rId7" Type="http://schemas.openxmlformats.org/officeDocument/2006/relationships/hyperlink" Target="https://podminky.urs.cz/item/CS_URS_2024_02/275313611" TargetMode="External"/><Relationship Id="rId12" Type="http://schemas.openxmlformats.org/officeDocument/2006/relationships/hyperlink" Target="https://podminky.urs.cz/item/CS_URS_2024_02/348171320" TargetMode="External"/><Relationship Id="rId2" Type="http://schemas.openxmlformats.org/officeDocument/2006/relationships/hyperlink" Target="https://podminky.urs.cz/item/CS_URS_2024_02/131213701" TargetMode="External"/><Relationship Id="rId16" Type="http://schemas.openxmlformats.org/officeDocument/2006/relationships/drawing" Target="../drawings/drawing20.xml"/><Relationship Id="rId1" Type="http://schemas.openxmlformats.org/officeDocument/2006/relationships/hyperlink" Target="https://podminky.urs.cz/item/CS_URS_2024_02/131111332" TargetMode="External"/><Relationship Id="rId6" Type="http://schemas.openxmlformats.org/officeDocument/2006/relationships/hyperlink" Target="https://podminky.urs.cz/item/CS_URS_2024_02/171251201" TargetMode="External"/><Relationship Id="rId11" Type="http://schemas.openxmlformats.org/officeDocument/2006/relationships/hyperlink" Target="https://podminky.urs.cz/item/CS_URS_2024_02/348171146" TargetMode="External"/><Relationship Id="rId5" Type="http://schemas.openxmlformats.org/officeDocument/2006/relationships/hyperlink" Target="https://podminky.urs.cz/item/CS_URS_2024_02/171201231" TargetMode="External"/><Relationship Id="rId15" Type="http://schemas.openxmlformats.org/officeDocument/2006/relationships/hyperlink" Target="https://podminky.urs.cz/item/CS_URS_2024_02/998232110" TargetMode="External"/><Relationship Id="rId10" Type="http://schemas.openxmlformats.org/officeDocument/2006/relationships/hyperlink" Target="https://podminky.urs.cz/item/CS_URS_2024_02/348121211" TargetMode="External"/><Relationship Id="rId4" Type="http://schemas.openxmlformats.org/officeDocument/2006/relationships/hyperlink" Target="https://podminky.urs.cz/item/CS_URS_2024_02/162751119" TargetMode="External"/><Relationship Id="rId9" Type="http://schemas.openxmlformats.org/officeDocument/2006/relationships/hyperlink" Target="https://podminky.urs.cz/item/CS_URS_2024_02/348101210" TargetMode="External"/><Relationship Id="rId14" Type="http://schemas.openxmlformats.org/officeDocument/2006/relationships/hyperlink" Target="https://podminky.urs.cz/item/CS_URS_2024_02/348172911"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podminky.urs.cz/item/CS_URS_2024_02/185804312" TargetMode="External"/><Relationship Id="rId3" Type="http://schemas.openxmlformats.org/officeDocument/2006/relationships/hyperlink" Target="https://podminky.urs.cz/item/CS_URS_2024_02/181151321" TargetMode="External"/><Relationship Id="rId7" Type="http://schemas.openxmlformats.org/officeDocument/2006/relationships/hyperlink" Target="https://podminky.urs.cz/item/CS_URS_2024_01/185802113" TargetMode="External"/><Relationship Id="rId2" Type="http://schemas.openxmlformats.org/officeDocument/2006/relationships/hyperlink" Target="https://podminky.urs.cz/item/CS_URS_2024_02/167151111" TargetMode="External"/><Relationship Id="rId1" Type="http://schemas.openxmlformats.org/officeDocument/2006/relationships/hyperlink" Target="https://podminky.urs.cz/item/CS_URS_2024_02/162751117" TargetMode="External"/><Relationship Id="rId6" Type="http://schemas.openxmlformats.org/officeDocument/2006/relationships/hyperlink" Target="https://podminky.urs.cz/item/CS_URS_2024_02/183403161" TargetMode="External"/><Relationship Id="rId11" Type="http://schemas.openxmlformats.org/officeDocument/2006/relationships/drawing" Target="../drawings/drawing21.xml"/><Relationship Id="rId5" Type="http://schemas.openxmlformats.org/officeDocument/2006/relationships/hyperlink" Target="https://podminky.urs.cz/item/CS_URS_2024_02/183403114" TargetMode="External"/><Relationship Id="rId10" Type="http://schemas.openxmlformats.org/officeDocument/2006/relationships/hyperlink" Target="https://podminky.urs.cz/item/CS_URS_2024_02/185851129" TargetMode="External"/><Relationship Id="rId4" Type="http://schemas.openxmlformats.org/officeDocument/2006/relationships/hyperlink" Target="https://podminky.urs.cz/item/CS_URS_2024_02/181411131" TargetMode="External"/><Relationship Id="rId9" Type="http://schemas.openxmlformats.org/officeDocument/2006/relationships/hyperlink" Target="https://podminky.urs.cz/item/CS_URS_2024_02/185851121"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3" Type="http://schemas.openxmlformats.org/officeDocument/2006/relationships/hyperlink" Target="https://podminky.urs.cz/item/CS_URS_2024_02/971052341" TargetMode="External"/><Relationship Id="rId18" Type="http://schemas.openxmlformats.org/officeDocument/2006/relationships/hyperlink" Target="https://podminky.urs.cz/item/CS_URS_2024_02/985139111" TargetMode="External"/><Relationship Id="rId26" Type="http://schemas.openxmlformats.org/officeDocument/2006/relationships/hyperlink" Target="https://podminky.urs.cz/item/CS_URS_2024_02/985323911" TargetMode="External"/><Relationship Id="rId3" Type="http://schemas.openxmlformats.org/officeDocument/2006/relationships/hyperlink" Target="https://podminky.urs.cz/item/CS_URS_2024_02/175151201" TargetMode="External"/><Relationship Id="rId21" Type="http://schemas.openxmlformats.org/officeDocument/2006/relationships/hyperlink" Target="https://podminky.urs.cz/item/CS_URS_2024_02/985311911" TargetMode="External"/><Relationship Id="rId34" Type="http://schemas.openxmlformats.org/officeDocument/2006/relationships/hyperlink" Target="https://podminky.urs.cz/item/CS_URS_2024_02/767831022" TargetMode="External"/><Relationship Id="rId7" Type="http://schemas.openxmlformats.org/officeDocument/2006/relationships/hyperlink" Target="https://podminky.urs.cz/item/CS_URS_2024_02/632451491" TargetMode="External"/><Relationship Id="rId12" Type="http://schemas.openxmlformats.org/officeDocument/2006/relationships/hyperlink" Target="https://podminky.urs.cz/item/CS_URS_2024_02/938901131" TargetMode="External"/><Relationship Id="rId17" Type="http://schemas.openxmlformats.org/officeDocument/2006/relationships/hyperlink" Target="https://podminky.urs.cz/item/CS_URS_2024_02/985132311" TargetMode="External"/><Relationship Id="rId25" Type="http://schemas.openxmlformats.org/officeDocument/2006/relationships/hyperlink" Target="https://podminky.urs.cz/item/CS_URS_2024_02/985323111" TargetMode="External"/><Relationship Id="rId33" Type="http://schemas.openxmlformats.org/officeDocument/2006/relationships/hyperlink" Target="https://podminky.urs.cz/item/CS_URS_2024_02/998271311" TargetMode="External"/><Relationship Id="rId2" Type="http://schemas.openxmlformats.org/officeDocument/2006/relationships/hyperlink" Target="https://podminky.urs.cz/item/CS_URS_2024_02/167151111" TargetMode="External"/><Relationship Id="rId16" Type="http://schemas.openxmlformats.org/officeDocument/2006/relationships/hyperlink" Target="https://podminky.urs.cz/item/CS_URS_2024_02/985131311" TargetMode="External"/><Relationship Id="rId20" Type="http://schemas.openxmlformats.org/officeDocument/2006/relationships/hyperlink" Target="https://podminky.urs.cz/item/CS_URS_2024_02/985311212" TargetMode="External"/><Relationship Id="rId29" Type="http://schemas.openxmlformats.org/officeDocument/2006/relationships/hyperlink" Target="https://podminky.urs.cz/item/CS_URS_2024_02/997013211" TargetMode="External"/><Relationship Id="rId1" Type="http://schemas.openxmlformats.org/officeDocument/2006/relationships/hyperlink" Target="https://podminky.urs.cz/item/CS_URS_2024_02/162751117" TargetMode="External"/><Relationship Id="rId6" Type="http://schemas.openxmlformats.org/officeDocument/2006/relationships/hyperlink" Target="https://podminky.urs.cz/item/CS_URS_2024_02/632451456" TargetMode="External"/><Relationship Id="rId11" Type="http://schemas.openxmlformats.org/officeDocument/2006/relationships/hyperlink" Target="https://podminky.urs.cz/item/CS_URS_2024_02/899103112" TargetMode="External"/><Relationship Id="rId24" Type="http://schemas.openxmlformats.org/officeDocument/2006/relationships/hyperlink" Target="https://podminky.urs.cz/item/CS_URS_2024_02/985312191" TargetMode="External"/><Relationship Id="rId32" Type="http://schemas.openxmlformats.org/officeDocument/2006/relationships/hyperlink" Target="https://podminky.urs.cz/item/CS_URS_2024_02/997013631" TargetMode="External"/><Relationship Id="rId5" Type="http://schemas.openxmlformats.org/officeDocument/2006/relationships/hyperlink" Target="https://podminky.urs.cz/item/CS_URS_2024_02/310321111" TargetMode="External"/><Relationship Id="rId15" Type="http://schemas.openxmlformats.org/officeDocument/2006/relationships/hyperlink" Target="https://podminky.urs.cz/item/CS_URS_2024_02/976074141" TargetMode="External"/><Relationship Id="rId23" Type="http://schemas.openxmlformats.org/officeDocument/2006/relationships/hyperlink" Target="https://podminky.urs.cz/item/CS_URS_2024_02/985312121" TargetMode="External"/><Relationship Id="rId28" Type="http://schemas.openxmlformats.org/officeDocument/2006/relationships/hyperlink" Target="https://podminky.urs.cz/item/CS_URS_2024_02/985324911" TargetMode="External"/><Relationship Id="rId36" Type="http://schemas.openxmlformats.org/officeDocument/2006/relationships/drawing" Target="../drawings/drawing27.xml"/><Relationship Id="rId10" Type="http://schemas.openxmlformats.org/officeDocument/2006/relationships/hyperlink" Target="https://podminky.urs.cz/item/CS_URS_2024_02/899101211" TargetMode="External"/><Relationship Id="rId19" Type="http://schemas.openxmlformats.org/officeDocument/2006/relationships/hyperlink" Target="https://podminky.urs.cz/item/CS_URS_2024_02/985311112" TargetMode="External"/><Relationship Id="rId31" Type="http://schemas.openxmlformats.org/officeDocument/2006/relationships/hyperlink" Target="https://podminky.urs.cz/item/CS_URS_2024_02/997013509" TargetMode="External"/><Relationship Id="rId4" Type="http://schemas.openxmlformats.org/officeDocument/2006/relationships/hyperlink" Target="https://podminky.urs.cz/item/CS_URS_2024_02/175151209" TargetMode="External"/><Relationship Id="rId9" Type="http://schemas.openxmlformats.org/officeDocument/2006/relationships/hyperlink" Target="https://podminky.urs.cz/item/CS_URS_2024_02/894411311" TargetMode="External"/><Relationship Id="rId14" Type="http://schemas.openxmlformats.org/officeDocument/2006/relationships/hyperlink" Target="https://podminky.urs.cz/item/CS_URS_2024_02/971052441" TargetMode="External"/><Relationship Id="rId22" Type="http://schemas.openxmlformats.org/officeDocument/2006/relationships/hyperlink" Target="https://podminky.urs.cz/item/CS_URS_2024_02/985312111" TargetMode="External"/><Relationship Id="rId27" Type="http://schemas.openxmlformats.org/officeDocument/2006/relationships/hyperlink" Target="https://podminky.urs.cz/item/CS_URS_2024_02/985324111" TargetMode="External"/><Relationship Id="rId30" Type="http://schemas.openxmlformats.org/officeDocument/2006/relationships/hyperlink" Target="https://podminky.urs.cz/item/CS_URS_2024_02/997013501" TargetMode="External"/><Relationship Id="rId35" Type="http://schemas.openxmlformats.org/officeDocument/2006/relationships/hyperlink" Target="https://podminky.urs.cz/item/CS_URS_2024_02/998767311" TargetMode="External"/><Relationship Id="rId8" Type="http://schemas.openxmlformats.org/officeDocument/2006/relationships/hyperlink" Target="https://podminky.urs.cz/item/CS_URS_2024_02/632902221"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podminky.urs.cz/item/CS_URS_2024_02/072002000"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4_02/634112123" TargetMode="External"/><Relationship Id="rId299" Type="http://schemas.openxmlformats.org/officeDocument/2006/relationships/hyperlink" Target="https://podminky.urs.cz/item/CS_URS_2024_02/781121011" TargetMode="External"/><Relationship Id="rId21" Type="http://schemas.openxmlformats.org/officeDocument/2006/relationships/hyperlink" Target="https://podminky.urs.cz/item/CS_URS_2024_02/274351121" TargetMode="External"/><Relationship Id="rId63" Type="http://schemas.openxmlformats.org/officeDocument/2006/relationships/hyperlink" Target="https://podminky.urs.cz/item/CS_URS_2024_02/417361821" TargetMode="External"/><Relationship Id="rId159" Type="http://schemas.openxmlformats.org/officeDocument/2006/relationships/hyperlink" Target="https://podminky.urs.cz/item/CS_URS_2024_02/997013501" TargetMode="External"/><Relationship Id="rId324" Type="http://schemas.openxmlformats.org/officeDocument/2006/relationships/hyperlink" Target="https://podminky.urs.cz/item/CS_URS_2024_02/786623051" TargetMode="External"/><Relationship Id="rId170" Type="http://schemas.openxmlformats.org/officeDocument/2006/relationships/hyperlink" Target="https://podminky.urs.cz/item/CS_URS_2024_02/998711192" TargetMode="External"/><Relationship Id="rId226" Type="http://schemas.openxmlformats.org/officeDocument/2006/relationships/hyperlink" Target="https://podminky.urs.cz/item/CS_URS_2024_02/763172355" TargetMode="External"/><Relationship Id="rId268" Type="http://schemas.openxmlformats.org/officeDocument/2006/relationships/hyperlink" Target="https://podminky.urs.cz/item/CS_URS_2024_02/771274313" TargetMode="External"/><Relationship Id="rId32" Type="http://schemas.openxmlformats.org/officeDocument/2006/relationships/hyperlink" Target="https://podminky.urs.cz/item/CS_URS_2024_02/311238939" TargetMode="External"/><Relationship Id="rId74" Type="http://schemas.openxmlformats.org/officeDocument/2006/relationships/hyperlink" Target="https://podminky.urs.cz/item/CS_URS_2024_02/611321391" TargetMode="External"/><Relationship Id="rId128" Type="http://schemas.openxmlformats.org/officeDocument/2006/relationships/hyperlink" Target="https://podminky.urs.cz/item/CS_URS_2024_02/944511811" TargetMode="External"/><Relationship Id="rId5" Type="http://schemas.openxmlformats.org/officeDocument/2006/relationships/hyperlink" Target="https://podminky.urs.cz/item/CS_URS_2024_02/167151101" TargetMode="External"/><Relationship Id="rId181" Type="http://schemas.openxmlformats.org/officeDocument/2006/relationships/hyperlink" Target="https://podminky.urs.cz/item/CS_URS_2024_02/712363384" TargetMode="External"/><Relationship Id="rId237" Type="http://schemas.openxmlformats.org/officeDocument/2006/relationships/hyperlink" Target="https://podminky.urs.cz/item/CS_URS_2024_02/764216643" TargetMode="External"/><Relationship Id="rId279" Type="http://schemas.openxmlformats.org/officeDocument/2006/relationships/hyperlink" Target="https://podminky.urs.cz/item/CS_URS_2024_02/771591242" TargetMode="External"/><Relationship Id="rId43" Type="http://schemas.openxmlformats.org/officeDocument/2006/relationships/hyperlink" Target="https://podminky.urs.cz/item/CS_URS_2024_02/317168054" TargetMode="External"/><Relationship Id="rId139" Type="http://schemas.openxmlformats.org/officeDocument/2006/relationships/hyperlink" Target="https://podminky.urs.cz/item/CS_URS_2024_02/971033341" TargetMode="External"/><Relationship Id="rId290" Type="http://schemas.openxmlformats.org/officeDocument/2006/relationships/hyperlink" Target="https://podminky.urs.cz/item/CS_URS_2024_02/776411111" TargetMode="External"/><Relationship Id="rId304" Type="http://schemas.openxmlformats.org/officeDocument/2006/relationships/hyperlink" Target="https://podminky.urs.cz/item/CS_URS_2024_02/781495115" TargetMode="External"/><Relationship Id="rId85" Type="http://schemas.openxmlformats.org/officeDocument/2006/relationships/hyperlink" Target="https://podminky.urs.cz/item/CS_URS_2024_02/621151031" TargetMode="External"/><Relationship Id="rId150" Type="http://schemas.openxmlformats.org/officeDocument/2006/relationships/hyperlink" Target="https://podminky.urs.cz/item/CS_URS_2024_02/977151126" TargetMode="External"/><Relationship Id="rId192" Type="http://schemas.openxmlformats.org/officeDocument/2006/relationships/hyperlink" Target="https://podminky.urs.cz/item/CS_URS_2024_02/712811101" TargetMode="External"/><Relationship Id="rId206" Type="http://schemas.openxmlformats.org/officeDocument/2006/relationships/hyperlink" Target="https://podminky.urs.cz/item/CS_URS_2024_02/713141263" TargetMode="External"/><Relationship Id="rId248" Type="http://schemas.openxmlformats.org/officeDocument/2006/relationships/hyperlink" Target="https://podminky.urs.cz/item/CS_URS_2024_02/766694126" TargetMode="External"/><Relationship Id="rId12" Type="http://schemas.openxmlformats.org/officeDocument/2006/relationships/hyperlink" Target="https://podminky.urs.cz/item/CS_URS_2024_02/213221101" TargetMode="External"/><Relationship Id="rId108" Type="http://schemas.openxmlformats.org/officeDocument/2006/relationships/hyperlink" Target="https://podminky.urs.cz/item/CS_URS_2024_02/631351102" TargetMode="External"/><Relationship Id="rId315" Type="http://schemas.openxmlformats.org/officeDocument/2006/relationships/hyperlink" Target="https://podminky.urs.cz/item/CS_URS_2024_02/783917161" TargetMode="External"/><Relationship Id="rId54" Type="http://schemas.openxmlformats.org/officeDocument/2006/relationships/hyperlink" Target="https://podminky.urs.cz/item/CS_URS_2024_02/411351011" TargetMode="External"/><Relationship Id="rId96" Type="http://schemas.openxmlformats.org/officeDocument/2006/relationships/hyperlink" Target="https://podminky.urs.cz/item/CS_URS_2024_02/622211021" TargetMode="External"/><Relationship Id="rId161" Type="http://schemas.openxmlformats.org/officeDocument/2006/relationships/hyperlink" Target="https://podminky.urs.cz/item/CS_URS_2024_02/997013631" TargetMode="External"/><Relationship Id="rId217" Type="http://schemas.openxmlformats.org/officeDocument/2006/relationships/hyperlink" Target="https://podminky.urs.cz/item/CS_URS_2024_02/998762194" TargetMode="External"/><Relationship Id="rId259" Type="http://schemas.openxmlformats.org/officeDocument/2006/relationships/hyperlink" Target="https://podminky.urs.cz/item/CS_URS_2024_02/767881161" TargetMode="External"/><Relationship Id="rId23" Type="http://schemas.openxmlformats.org/officeDocument/2006/relationships/hyperlink" Target="https://podminky.urs.cz/item/CS_URS_2024_02/274361821" TargetMode="External"/><Relationship Id="rId119" Type="http://schemas.openxmlformats.org/officeDocument/2006/relationships/hyperlink" Target="https://podminky.urs.cz/item/CS_URS_2024_02/642942111" TargetMode="External"/><Relationship Id="rId270" Type="http://schemas.openxmlformats.org/officeDocument/2006/relationships/hyperlink" Target="https://podminky.urs.cz/item/CS_URS_2024_02/771474113" TargetMode="External"/><Relationship Id="rId326" Type="http://schemas.openxmlformats.org/officeDocument/2006/relationships/hyperlink" Target="https://podminky.urs.cz/item/CS_URS_2024_02/998786192" TargetMode="External"/><Relationship Id="rId65" Type="http://schemas.openxmlformats.org/officeDocument/2006/relationships/hyperlink" Target="https://podminky.urs.cz/item/CS_URS_2024_02/430361821" TargetMode="External"/><Relationship Id="rId130" Type="http://schemas.openxmlformats.org/officeDocument/2006/relationships/hyperlink" Target="https://podminky.urs.cz/item/CS_URS_2024_02/946112216" TargetMode="External"/><Relationship Id="rId172" Type="http://schemas.openxmlformats.org/officeDocument/2006/relationships/hyperlink" Target="https://podminky.urs.cz/item/CS_URS_2024_02/712331111" TargetMode="External"/><Relationship Id="rId228" Type="http://schemas.openxmlformats.org/officeDocument/2006/relationships/hyperlink" Target="https://podminky.urs.cz/item/CS_URS_2024_02/763412122" TargetMode="External"/><Relationship Id="rId281" Type="http://schemas.openxmlformats.org/officeDocument/2006/relationships/hyperlink" Target="https://podminky.urs.cz/item/CS_URS_2024_02/771592011" TargetMode="External"/><Relationship Id="rId34" Type="http://schemas.openxmlformats.org/officeDocument/2006/relationships/hyperlink" Target="https://podminky.urs.cz/item/CS_URS_2024_02/311351121" TargetMode="External"/><Relationship Id="rId76" Type="http://schemas.openxmlformats.org/officeDocument/2006/relationships/hyperlink" Target="https://podminky.urs.cz/item/CS_URS_2024_02/612131321" TargetMode="External"/><Relationship Id="rId141" Type="http://schemas.openxmlformats.org/officeDocument/2006/relationships/hyperlink" Target="https://podminky.urs.cz/item/CS_URS_2024_02/971033441" TargetMode="External"/><Relationship Id="rId7" Type="http://schemas.openxmlformats.org/officeDocument/2006/relationships/hyperlink" Target="https://podminky.urs.cz/item/CS_URS_2024_02/171251201" TargetMode="External"/><Relationship Id="rId162" Type="http://schemas.openxmlformats.org/officeDocument/2006/relationships/hyperlink" Target="https://podminky.urs.cz/item/CS_URS_2024_02/998011002" TargetMode="External"/><Relationship Id="rId183" Type="http://schemas.openxmlformats.org/officeDocument/2006/relationships/hyperlink" Target="https://podminky.urs.cz/item/CS_URS_2024_02/712363605" TargetMode="External"/><Relationship Id="rId218" Type="http://schemas.openxmlformats.org/officeDocument/2006/relationships/hyperlink" Target="https://podminky.urs.cz/item/CS_URS_2024_02/763121422" TargetMode="External"/><Relationship Id="rId239" Type="http://schemas.openxmlformats.org/officeDocument/2006/relationships/hyperlink" Target="https://podminky.urs.cz/item/CS_URS_2024_02/998764202" TargetMode="External"/><Relationship Id="rId250" Type="http://schemas.openxmlformats.org/officeDocument/2006/relationships/hyperlink" Target="https://podminky.urs.cz/item/CS_URS_2024_02/998766292" TargetMode="External"/><Relationship Id="rId271" Type="http://schemas.openxmlformats.org/officeDocument/2006/relationships/hyperlink" Target="https://podminky.urs.cz/item/CS_URS_2024_02/771474133" TargetMode="External"/><Relationship Id="rId292" Type="http://schemas.openxmlformats.org/officeDocument/2006/relationships/hyperlink" Target="https://podminky.urs.cz/item/CS_URS_2024_02/998776192" TargetMode="External"/><Relationship Id="rId306" Type="http://schemas.openxmlformats.org/officeDocument/2006/relationships/hyperlink" Target="https://podminky.urs.cz/item/CS_URS_2024_02/781495142" TargetMode="External"/><Relationship Id="rId24" Type="http://schemas.openxmlformats.org/officeDocument/2006/relationships/hyperlink" Target="https://podminky.urs.cz/item/CS_URS_2024_02/311113153" TargetMode="External"/><Relationship Id="rId45" Type="http://schemas.openxmlformats.org/officeDocument/2006/relationships/hyperlink" Target="https://podminky.urs.cz/item/CS_URS_2024_02/317941125" TargetMode="External"/><Relationship Id="rId66" Type="http://schemas.openxmlformats.org/officeDocument/2006/relationships/hyperlink" Target="https://podminky.urs.cz/item/CS_URS_2024_02/431351121" TargetMode="External"/><Relationship Id="rId87" Type="http://schemas.openxmlformats.org/officeDocument/2006/relationships/hyperlink" Target="https://podminky.urs.cz/item/CS_URS_2024_02/621251101" TargetMode="External"/><Relationship Id="rId110" Type="http://schemas.openxmlformats.org/officeDocument/2006/relationships/hyperlink" Target="https://podminky.urs.cz/item/CS_URS_2024_02/632451022" TargetMode="External"/><Relationship Id="rId131" Type="http://schemas.openxmlformats.org/officeDocument/2006/relationships/hyperlink" Target="https://podminky.urs.cz/item/CS_URS_2024_02/946112816" TargetMode="External"/><Relationship Id="rId327" Type="http://schemas.openxmlformats.org/officeDocument/2006/relationships/hyperlink" Target="https://podminky.urs.cz/item/CS_URS_2024_02/HZS1301" TargetMode="External"/><Relationship Id="rId152" Type="http://schemas.openxmlformats.org/officeDocument/2006/relationships/hyperlink" Target="https://podminky.urs.cz/item/CS_URS_2024_02/977151128" TargetMode="External"/><Relationship Id="rId173" Type="http://schemas.openxmlformats.org/officeDocument/2006/relationships/hyperlink" Target="https://podminky.urs.cz/item/CS_URS_2024_02/712341559" TargetMode="External"/><Relationship Id="rId194" Type="http://schemas.openxmlformats.org/officeDocument/2006/relationships/hyperlink" Target="https://podminky.urs.cz/item/CS_URS_2024_02/712841559" TargetMode="External"/><Relationship Id="rId208" Type="http://schemas.openxmlformats.org/officeDocument/2006/relationships/hyperlink" Target="https://podminky.urs.cz/item/CS_URS_2024_02/713141358" TargetMode="External"/><Relationship Id="rId229" Type="http://schemas.openxmlformats.org/officeDocument/2006/relationships/hyperlink" Target="https://podminky.urs.cz/item/CS_URS_2024_02/763431001" TargetMode="External"/><Relationship Id="rId240" Type="http://schemas.openxmlformats.org/officeDocument/2006/relationships/hyperlink" Target="https://podminky.urs.cz/item/CS_URS_2024_02/998764292" TargetMode="External"/><Relationship Id="rId261" Type="http://schemas.openxmlformats.org/officeDocument/2006/relationships/hyperlink" Target="https://podminky.urs.cz/item/CS_URS_2024_02/998767202" TargetMode="External"/><Relationship Id="rId14" Type="http://schemas.openxmlformats.org/officeDocument/2006/relationships/hyperlink" Target="https://podminky.urs.cz/item/CS_URS_2024_02/270001112" TargetMode="External"/><Relationship Id="rId35" Type="http://schemas.openxmlformats.org/officeDocument/2006/relationships/hyperlink" Target="https://podminky.urs.cz/item/CS_URS_2024_02/311351122" TargetMode="External"/><Relationship Id="rId56" Type="http://schemas.openxmlformats.org/officeDocument/2006/relationships/hyperlink" Target="https://podminky.urs.cz/item/CS_URS_2024_02/411354313" TargetMode="External"/><Relationship Id="rId77" Type="http://schemas.openxmlformats.org/officeDocument/2006/relationships/hyperlink" Target="https://podminky.urs.cz/item/CS_URS_2024_02/612142001" TargetMode="External"/><Relationship Id="rId100" Type="http://schemas.openxmlformats.org/officeDocument/2006/relationships/hyperlink" Target="https://podminky.urs.cz/item/CS_URS_2024_02/622321311" TargetMode="External"/><Relationship Id="rId282" Type="http://schemas.openxmlformats.org/officeDocument/2006/relationships/hyperlink" Target="https://podminky.urs.cz/item/CS_URS_2024_02/998771102" TargetMode="External"/><Relationship Id="rId317" Type="http://schemas.openxmlformats.org/officeDocument/2006/relationships/hyperlink" Target="https://podminky.urs.cz/item/CS_URS_2024_02/784181101" TargetMode="External"/><Relationship Id="rId8" Type="http://schemas.openxmlformats.org/officeDocument/2006/relationships/hyperlink" Target="https://podminky.urs.cz/item/CS_URS_2024_02/174151101" TargetMode="External"/><Relationship Id="rId98" Type="http://schemas.openxmlformats.org/officeDocument/2006/relationships/hyperlink" Target="https://podminky.urs.cz/item/CS_URS_2024_02/622252001" TargetMode="External"/><Relationship Id="rId121" Type="http://schemas.openxmlformats.org/officeDocument/2006/relationships/hyperlink" Target="https://podminky.urs.cz/item/CS_URS_2024_02/642945112" TargetMode="External"/><Relationship Id="rId142" Type="http://schemas.openxmlformats.org/officeDocument/2006/relationships/hyperlink" Target="https://podminky.urs.cz/item/CS_URS_2024_02/973031151" TargetMode="External"/><Relationship Id="rId163" Type="http://schemas.openxmlformats.org/officeDocument/2006/relationships/hyperlink" Target="https://podminky.urs.cz/item/CS_URS_2024_02/711111001" TargetMode="External"/><Relationship Id="rId184" Type="http://schemas.openxmlformats.org/officeDocument/2006/relationships/hyperlink" Target="https://podminky.urs.cz/item/CS_URS_2024_02/712363606" TargetMode="External"/><Relationship Id="rId219" Type="http://schemas.openxmlformats.org/officeDocument/2006/relationships/hyperlink" Target="https://podminky.urs.cz/item/CS_URS_2024_02/763121712" TargetMode="External"/><Relationship Id="rId230" Type="http://schemas.openxmlformats.org/officeDocument/2006/relationships/hyperlink" Target="https://podminky.urs.cz/item/CS_URS_2024_02/763431201" TargetMode="External"/><Relationship Id="rId251" Type="http://schemas.openxmlformats.org/officeDocument/2006/relationships/hyperlink" Target="https://podminky.urs.cz/item/CS_URS_2024_02/767122111" TargetMode="External"/><Relationship Id="rId25" Type="http://schemas.openxmlformats.org/officeDocument/2006/relationships/hyperlink" Target="https://podminky.urs.cz/item/CS_URS_2024_02/311235101" TargetMode="External"/><Relationship Id="rId46" Type="http://schemas.openxmlformats.org/officeDocument/2006/relationships/hyperlink" Target="https://podminky.urs.cz/item/CS_URS_2024_02/317998110" TargetMode="External"/><Relationship Id="rId67" Type="http://schemas.openxmlformats.org/officeDocument/2006/relationships/hyperlink" Target="https://podminky.urs.cz/item/CS_URS_2024_02/431351122" TargetMode="External"/><Relationship Id="rId272" Type="http://schemas.openxmlformats.org/officeDocument/2006/relationships/hyperlink" Target="https://podminky.urs.cz/item/CS_URS_2024_02/771574413" TargetMode="External"/><Relationship Id="rId293" Type="http://schemas.openxmlformats.org/officeDocument/2006/relationships/hyperlink" Target="https://podminky.urs.cz/item/CS_URS_2024_02/777111111" TargetMode="External"/><Relationship Id="rId307" Type="http://schemas.openxmlformats.org/officeDocument/2006/relationships/hyperlink" Target="https://podminky.urs.cz/item/CS_URS_2024_02/781495211" TargetMode="External"/><Relationship Id="rId328" Type="http://schemas.openxmlformats.org/officeDocument/2006/relationships/drawing" Target="../drawings/drawing3.xml"/><Relationship Id="rId88" Type="http://schemas.openxmlformats.org/officeDocument/2006/relationships/hyperlink" Target="https://podminky.urs.cz/item/CS_URS_2024_02/621321311" TargetMode="External"/><Relationship Id="rId111" Type="http://schemas.openxmlformats.org/officeDocument/2006/relationships/hyperlink" Target="https://podminky.urs.cz/item/CS_URS_2024_02/632451101" TargetMode="External"/><Relationship Id="rId132" Type="http://schemas.openxmlformats.org/officeDocument/2006/relationships/hyperlink" Target="https://podminky.urs.cz/item/CS_URS_2024_02/949101111" TargetMode="External"/><Relationship Id="rId153" Type="http://schemas.openxmlformats.org/officeDocument/2006/relationships/hyperlink" Target="https://podminky.urs.cz/item/CS_URS_2024_02/993111111" TargetMode="External"/><Relationship Id="rId174" Type="http://schemas.openxmlformats.org/officeDocument/2006/relationships/hyperlink" Target="https://podminky.urs.cz/item/CS_URS_2024_02/712341659" TargetMode="External"/><Relationship Id="rId195" Type="http://schemas.openxmlformats.org/officeDocument/2006/relationships/hyperlink" Target="https://podminky.urs.cz/item/CS_URS_2024_02/712861702" TargetMode="External"/><Relationship Id="rId209" Type="http://schemas.openxmlformats.org/officeDocument/2006/relationships/hyperlink" Target="https://podminky.urs.cz/item/CS_URS_2024_02/713191233" TargetMode="External"/><Relationship Id="rId220" Type="http://schemas.openxmlformats.org/officeDocument/2006/relationships/hyperlink" Target="https://podminky.urs.cz/item/CS_URS_2024_02/763131411" TargetMode="External"/><Relationship Id="rId241" Type="http://schemas.openxmlformats.org/officeDocument/2006/relationships/hyperlink" Target="https://podminky.urs.cz/item/CS_URS_2024_02/766660001" TargetMode="External"/><Relationship Id="rId15" Type="http://schemas.openxmlformats.org/officeDocument/2006/relationships/hyperlink" Target="https://podminky.urs.cz/item/CS_URS_2024_02/270001113" TargetMode="External"/><Relationship Id="rId36" Type="http://schemas.openxmlformats.org/officeDocument/2006/relationships/hyperlink" Target="https://podminky.urs.cz/item/CS_URS_2024_02/311361821" TargetMode="External"/><Relationship Id="rId57" Type="http://schemas.openxmlformats.org/officeDocument/2006/relationships/hyperlink" Target="https://podminky.urs.cz/item/CS_URS_2024_02/411354314" TargetMode="External"/><Relationship Id="rId262" Type="http://schemas.openxmlformats.org/officeDocument/2006/relationships/hyperlink" Target="https://podminky.urs.cz/item/CS_URS_2024_02/998767292" TargetMode="External"/><Relationship Id="rId283" Type="http://schemas.openxmlformats.org/officeDocument/2006/relationships/hyperlink" Target="https://podminky.urs.cz/item/CS_URS_2024_02/998771192" TargetMode="External"/><Relationship Id="rId318" Type="http://schemas.openxmlformats.org/officeDocument/2006/relationships/hyperlink" Target="https://podminky.urs.cz/item/CS_URS_2024_02/784181105" TargetMode="External"/><Relationship Id="rId78" Type="http://schemas.openxmlformats.org/officeDocument/2006/relationships/hyperlink" Target="https://podminky.urs.cz/item/CS_URS_2024_02/612321311" TargetMode="External"/><Relationship Id="rId99" Type="http://schemas.openxmlformats.org/officeDocument/2006/relationships/hyperlink" Target="https://podminky.urs.cz/item/CS_URS_2024_02/622252002" TargetMode="External"/><Relationship Id="rId101" Type="http://schemas.openxmlformats.org/officeDocument/2006/relationships/hyperlink" Target="https://podminky.urs.cz/item/CS_URS_2024_02/622511112" TargetMode="External"/><Relationship Id="rId122" Type="http://schemas.openxmlformats.org/officeDocument/2006/relationships/hyperlink" Target="https://podminky.urs.cz/item/CS_URS_2024_02/941311112" TargetMode="External"/><Relationship Id="rId143" Type="http://schemas.openxmlformats.org/officeDocument/2006/relationships/hyperlink" Target="https://podminky.urs.cz/item/CS_URS_2024_02/974032142" TargetMode="External"/><Relationship Id="rId164" Type="http://schemas.openxmlformats.org/officeDocument/2006/relationships/hyperlink" Target="https://podminky.urs.cz/item/CS_URS_2024_02/711112001" TargetMode="External"/><Relationship Id="rId185" Type="http://schemas.openxmlformats.org/officeDocument/2006/relationships/hyperlink" Target="https://podminky.urs.cz/item/CS_URS_2024_02/712391171" TargetMode="External"/><Relationship Id="rId9" Type="http://schemas.openxmlformats.org/officeDocument/2006/relationships/hyperlink" Target="https://podminky.urs.cz/item/CS_URS_2024_02/175151201" TargetMode="External"/><Relationship Id="rId210" Type="http://schemas.openxmlformats.org/officeDocument/2006/relationships/hyperlink" Target="https://podminky.urs.cz/item/CS_URS_2024_02/713191321" TargetMode="External"/><Relationship Id="rId26" Type="http://schemas.openxmlformats.org/officeDocument/2006/relationships/hyperlink" Target="https://podminky.urs.cz/item/CS_URS_2024_02/311235131" TargetMode="External"/><Relationship Id="rId231" Type="http://schemas.openxmlformats.org/officeDocument/2006/relationships/hyperlink" Target="https://podminky.urs.cz/item/CS_URS_2024_02/998763402" TargetMode="External"/><Relationship Id="rId252" Type="http://schemas.openxmlformats.org/officeDocument/2006/relationships/hyperlink" Target="https://podminky.urs.cz/item/CS_URS_2024_02/767163121" TargetMode="External"/><Relationship Id="rId273" Type="http://schemas.openxmlformats.org/officeDocument/2006/relationships/hyperlink" Target="https://podminky.urs.cz/item/CS_URS_2024_02/771574419" TargetMode="External"/><Relationship Id="rId294" Type="http://schemas.openxmlformats.org/officeDocument/2006/relationships/hyperlink" Target="https://podminky.urs.cz/item/CS_URS_2024_02/777131201" TargetMode="External"/><Relationship Id="rId308" Type="http://schemas.openxmlformats.org/officeDocument/2006/relationships/hyperlink" Target="https://podminky.urs.cz/item/CS_URS_2024_02/998781102" TargetMode="External"/><Relationship Id="rId47" Type="http://schemas.openxmlformats.org/officeDocument/2006/relationships/hyperlink" Target="https://podminky.urs.cz/item/CS_URS_2024_02/317998115" TargetMode="External"/><Relationship Id="rId68" Type="http://schemas.openxmlformats.org/officeDocument/2006/relationships/hyperlink" Target="https://podminky.urs.cz/item/CS_URS_2024_02/434351141" TargetMode="External"/><Relationship Id="rId89" Type="http://schemas.openxmlformats.org/officeDocument/2006/relationships/hyperlink" Target="https://podminky.urs.cz/item/CS_URS_2024_02/621531012" TargetMode="External"/><Relationship Id="rId112" Type="http://schemas.openxmlformats.org/officeDocument/2006/relationships/hyperlink" Target="https://podminky.urs.cz/item/CS_URS_2024_02/632451234" TargetMode="External"/><Relationship Id="rId133" Type="http://schemas.openxmlformats.org/officeDocument/2006/relationships/hyperlink" Target="https://podminky.urs.cz/item/CS_URS_2024_02/952901111" TargetMode="External"/><Relationship Id="rId154" Type="http://schemas.openxmlformats.org/officeDocument/2006/relationships/hyperlink" Target="https://podminky.urs.cz/item/CS_URS_2024_02/993111119" TargetMode="External"/><Relationship Id="rId175" Type="http://schemas.openxmlformats.org/officeDocument/2006/relationships/hyperlink" Target="https://podminky.urs.cz/item/CS_URS_2024_02/712361701" TargetMode="External"/><Relationship Id="rId196" Type="http://schemas.openxmlformats.org/officeDocument/2006/relationships/hyperlink" Target="https://podminky.urs.cz/item/CS_URS_2024_02/998712102" TargetMode="External"/><Relationship Id="rId200" Type="http://schemas.openxmlformats.org/officeDocument/2006/relationships/hyperlink" Target="https://podminky.urs.cz/item/CS_URS_2024_02/713131241" TargetMode="External"/><Relationship Id="rId16" Type="http://schemas.openxmlformats.org/officeDocument/2006/relationships/hyperlink" Target="https://podminky.urs.cz/item/CS_URS_2024_02/273322511" TargetMode="External"/><Relationship Id="rId221" Type="http://schemas.openxmlformats.org/officeDocument/2006/relationships/hyperlink" Target="https://podminky.urs.cz/item/CS_URS_2024_02/763131421" TargetMode="External"/><Relationship Id="rId242" Type="http://schemas.openxmlformats.org/officeDocument/2006/relationships/hyperlink" Target="https://podminky.urs.cz/item/CS_URS_2024_02/766660002" TargetMode="External"/><Relationship Id="rId263" Type="http://schemas.openxmlformats.org/officeDocument/2006/relationships/hyperlink" Target="https://podminky.urs.cz/item/CS_URS_2024_02/771111011" TargetMode="External"/><Relationship Id="rId284" Type="http://schemas.openxmlformats.org/officeDocument/2006/relationships/hyperlink" Target="https://podminky.urs.cz/item/CS_URS_2024_02/776111311" TargetMode="External"/><Relationship Id="rId319" Type="http://schemas.openxmlformats.org/officeDocument/2006/relationships/hyperlink" Target="https://podminky.urs.cz/item/CS_URS_2024_02/784221101" TargetMode="External"/><Relationship Id="rId37" Type="http://schemas.openxmlformats.org/officeDocument/2006/relationships/hyperlink" Target="https://podminky.urs.cz/item/CS_URS_2024_02/317168013" TargetMode="External"/><Relationship Id="rId58" Type="http://schemas.openxmlformats.org/officeDocument/2006/relationships/hyperlink" Target="https://podminky.urs.cz/item/CS_URS_2024_02/411361821" TargetMode="External"/><Relationship Id="rId79" Type="http://schemas.openxmlformats.org/officeDocument/2006/relationships/hyperlink" Target="https://podminky.urs.cz/item/CS_URS_2024_02/612321341" TargetMode="External"/><Relationship Id="rId102" Type="http://schemas.openxmlformats.org/officeDocument/2006/relationships/hyperlink" Target="https://podminky.urs.cz/item/CS_URS_2024_02/622531012" TargetMode="External"/><Relationship Id="rId123" Type="http://schemas.openxmlformats.org/officeDocument/2006/relationships/hyperlink" Target="https://podminky.urs.cz/item/CS_URS_2024_02/941311212" TargetMode="External"/><Relationship Id="rId144" Type="http://schemas.openxmlformats.org/officeDocument/2006/relationships/hyperlink" Target="https://podminky.urs.cz/item/CS_URS_2024_02/974032164" TargetMode="External"/><Relationship Id="rId90" Type="http://schemas.openxmlformats.org/officeDocument/2006/relationships/hyperlink" Target="https://podminky.urs.cz/item/CS_URS_2024_02/622131321" TargetMode="External"/><Relationship Id="rId165" Type="http://schemas.openxmlformats.org/officeDocument/2006/relationships/hyperlink" Target="https://podminky.urs.cz/item/CS_URS_2024_02/711113127" TargetMode="External"/><Relationship Id="rId186" Type="http://schemas.openxmlformats.org/officeDocument/2006/relationships/hyperlink" Target="https://podminky.urs.cz/item/CS_URS_2024_02/712771203" TargetMode="External"/><Relationship Id="rId211" Type="http://schemas.openxmlformats.org/officeDocument/2006/relationships/hyperlink" Target="https://podminky.urs.cz/item/CS_URS_2024_02/998713102" TargetMode="External"/><Relationship Id="rId232" Type="http://schemas.openxmlformats.org/officeDocument/2006/relationships/hyperlink" Target="https://podminky.urs.cz/item/CS_URS_2024_02/998763491" TargetMode="External"/><Relationship Id="rId253" Type="http://schemas.openxmlformats.org/officeDocument/2006/relationships/hyperlink" Target="https://podminky.urs.cz/item/CS_URS_2024_02/767165111" TargetMode="External"/><Relationship Id="rId274" Type="http://schemas.openxmlformats.org/officeDocument/2006/relationships/hyperlink" Target="https://podminky.urs.cz/item/CS_URS_2024_02/771591112" TargetMode="External"/><Relationship Id="rId295" Type="http://schemas.openxmlformats.org/officeDocument/2006/relationships/hyperlink" Target="https://podminky.urs.cz/item/CS_URS_2024_02/777511101" TargetMode="External"/><Relationship Id="rId309" Type="http://schemas.openxmlformats.org/officeDocument/2006/relationships/hyperlink" Target="https://podminky.urs.cz/item/CS_URS_2024_02/998781192" TargetMode="External"/><Relationship Id="rId27" Type="http://schemas.openxmlformats.org/officeDocument/2006/relationships/hyperlink" Target="https://podminky.urs.cz/item/CS_URS_2024_02/311235151" TargetMode="External"/><Relationship Id="rId48" Type="http://schemas.openxmlformats.org/officeDocument/2006/relationships/hyperlink" Target="https://podminky.urs.cz/item/CS_URS_2024_02/342244211" TargetMode="External"/><Relationship Id="rId69" Type="http://schemas.openxmlformats.org/officeDocument/2006/relationships/hyperlink" Target="https://podminky.urs.cz/item/CS_URS_2024_02/434351142" TargetMode="External"/><Relationship Id="rId113" Type="http://schemas.openxmlformats.org/officeDocument/2006/relationships/hyperlink" Target="https://podminky.urs.cz/item/CS_URS_2024_02/632451292" TargetMode="External"/><Relationship Id="rId134" Type="http://schemas.openxmlformats.org/officeDocument/2006/relationships/hyperlink" Target="https://podminky.urs.cz/item/CS_URS_2024_02/952901114" TargetMode="External"/><Relationship Id="rId320" Type="http://schemas.openxmlformats.org/officeDocument/2006/relationships/hyperlink" Target="https://podminky.urs.cz/item/CS_URS_2024_02/784221105" TargetMode="External"/><Relationship Id="rId80" Type="http://schemas.openxmlformats.org/officeDocument/2006/relationships/hyperlink" Target="https://podminky.urs.cz/item/CS_URS_2024_02/612321391" TargetMode="External"/><Relationship Id="rId155" Type="http://schemas.openxmlformats.org/officeDocument/2006/relationships/hyperlink" Target="https://podminky.urs.cz/item/CS_URS_2024_02/993121111" TargetMode="External"/><Relationship Id="rId176" Type="http://schemas.openxmlformats.org/officeDocument/2006/relationships/hyperlink" Target="https://podminky.urs.cz/item/CS_URS_2024_02/712363115" TargetMode="External"/><Relationship Id="rId197" Type="http://schemas.openxmlformats.org/officeDocument/2006/relationships/hyperlink" Target="https://podminky.urs.cz/item/CS_URS_2024_02/998712192" TargetMode="External"/><Relationship Id="rId201" Type="http://schemas.openxmlformats.org/officeDocument/2006/relationships/hyperlink" Target="https://podminky.urs.cz/item/CS_URS_2024_02/713141151" TargetMode="External"/><Relationship Id="rId222" Type="http://schemas.openxmlformats.org/officeDocument/2006/relationships/hyperlink" Target="https://podminky.urs.cz/item/CS_URS_2024_02/763131722" TargetMode="External"/><Relationship Id="rId243" Type="http://schemas.openxmlformats.org/officeDocument/2006/relationships/hyperlink" Target="https://podminky.urs.cz/item/CS_URS_2024_02/766660021" TargetMode="External"/><Relationship Id="rId264" Type="http://schemas.openxmlformats.org/officeDocument/2006/relationships/hyperlink" Target="https://podminky.urs.cz/item/CS_URS_2024_02/771121011" TargetMode="External"/><Relationship Id="rId285" Type="http://schemas.openxmlformats.org/officeDocument/2006/relationships/hyperlink" Target="https://podminky.urs.cz/item/CS_URS_2024_02/776121112" TargetMode="External"/><Relationship Id="rId17" Type="http://schemas.openxmlformats.org/officeDocument/2006/relationships/hyperlink" Target="https://podminky.urs.cz/item/CS_URS_2024_02/273351121" TargetMode="External"/><Relationship Id="rId38" Type="http://schemas.openxmlformats.org/officeDocument/2006/relationships/hyperlink" Target="https://podminky.urs.cz/item/CS_URS_2024_02/317168021" TargetMode="External"/><Relationship Id="rId59" Type="http://schemas.openxmlformats.org/officeDocument/2006/relationships/hyperlink" Target="https://podminky.urs.cz/item/CS_URS_2024_02/411362021" TargetMode="External"/><Relationship Id="rId103" Type="http://schemas.openxmlformats.org/officeDocument/2006/relationships/hyperlink" Target="https://podminky.urs.cz/item/CS_URS_2024_02/629991012" TargetMode="External"/><Relationship Id="rId124" Type="http://schemas.openxmlformats.org/officeDocument/2006/relationships/hyperlink" Target="https://podminky.urs.cz/item/CS_URS_2024_02/941311332" TargetMode="External"/><Relationship Id="rId310" Type="http://schemas.openxmlformats.org/officeDocument/2006/relationships/hyperlink" Target="https://podminky.urs.cz/item/CS_URS_2024_02/783009411" TargetMode="External"/><Relationship Id="rId70" Type="http://schemas.openxmlformats.org/officeDocument/2006/relationships/hyperlink" Target="https://podminky.urs.cz/item/CS_URS_2024_02/611131321" TargetMode="External"/><Relationship Id="rId91" Type="http://schemas.openxmlformats.org/officeDocument/2006/relationships/hyperlink" Target="https://podminky.urs.cz/item/CS_URS_2024_02/622142001" TargetMode="External"/><Relationship Id="rId145" Type="http://schemas.openxmlformats.org/officeDocument/2006/relationships/hyperlink" Target="https://podminky.urs.cz/item/CS_URS_2024_02/974032165" TargetMode="External"/><Relationship Id="rId166" Type="http://schemas.openxmlformats.org/officeDocument/2006/relationships/hyperlink" Target="https://podminky.urs.cz/item/CS_URS_2024_02/711141559" TargetMode="External"/><Relationship Id="rId187" Type="http://schemas.openxmlformats.org/officeDocument/2006/relationships/hyperlink" Target="https://podminky.urs.cz/item/CS_URS_2024_02/712771221" TargetMode="External"/><Relationship Id="rId1" Type="http://schemas.openxmlformats.org/officeDocument/2006/relationships/hyperlink" Target="https://podminky.urs.cz/item/CS_URS_2024_02/122251104" TargetMode="External"/><Relationship Id="rId212" Type="http://schemas.openxmlformats.org/officeDocument/2006/relationships/hyperlink" Target="https://podminky.urs.cz/item/CS_URS_2024_02/998713192" TargetMode="External"/><Relationship Id="rId233" Type="http://schemas.openxmlformats.org/officeDocument/2006/relationships/hyperlink" Target="https://podminky.urs.cz/item/CS_URS_2024_02/764011612" TargetMode="External"/><Relationship Id="rId254" Type="http://schemas.openxmlformats.org/officeDocument/2006/relationships/hyperlink" Target="https://podminky.urs.cz/item/CS_URS_2024_02/767223221" TargetMode="External"/><Relationship Id="rId28" Type="http://schemas.openxmlformats.org/officeDocument/2006/relationships/hyperlink" Target="https://podminky.urs.cz/item/CS_URS_2024_02/311235181" TargetMode="External"/><Relationship Id="rId49" Type="http://schemas.openxmlformats.org/officeDocument/2006/relationships/hyperlink" Target="https://podminky.urs.cz/item/CS_URS_2024_02/342244221" TargetMode="External"/><Relationship Id="rId114" Type="http://schemas.openxmlformats.org/officeDocument/2006/relationships/hyperlink" Target="https://podminky.urs.cz/item/CS_URS_2024_02/632481213" TargetMode="External"/><Relationship Id="rId275" Type="http://schemas.openxmlformats.org/officeDocument/2006/relationships/hyperlink" Target="https://podminky.urs.cz/item/CS_URS_2024_02/771591115" TargetMode="External"/><Relationship Id="rId296" Type="http://schemas.openxmlformats.org/officeDocument/2006/relationships/hyperlink" Target="https://podminky.urs.cz/item/CS_URS_2024_02/777511181" TargetMode="External"/><Relationship Id="rId300" Type="http://schemas.openxmlformats.org/officeDocument/2006/relationships/hyperlink" Target="https://podminky.urs.cz/item/CS_URS_2024_02/781131112" TargetMode="External"/><Relationship Id="rId60" Type="http://schemas.openxmlformats.org/officeDocument/2006/relationships/hyperlink" Target="https://podminky.urs.cz/item/CS_URS_2024_02/417321616" TargetMode="External"/><Relationship Id="rId81" Type="http://schemas.openxmlformats.org/officeDocument/2006/relationships/hyperlink" Target="https://podminky.urs.cz/item/CS_URS_2024_02/612325101" TargetMode="External"/><Relationship Id="rId135" Type="http://schemas.openxmlformats.org/officeDocument/2006/relationships/hyperlink" Target="https://podminky.urs.cz/item/CS_URS_2024_02/953943211" TargetMode="External"/><Relationship Id="rId156" Type="http://schemas.openxmlformats.org/officeDocument/2006/relationships/hyperlink" Target="https://podminky.urs.cz/item/CS_URS_2024_02/993121119" TargetMode="External"/><Relationship Id="rId177" Type="http://schemas.openxmlformats.org/officeDocument/2006/relationships/hyperlink" Target="https://podminky.urs.cz/item/CS_URS_2024_02/712363122" TargetMode="External"/><Relationship Id="rId198" Type="http://schemas.openxmlformats.org/officeDocument/2006/relationships/hyperlink" Target="https://podminky.urs.cz/item/CS_URS_2024_02/713121111" TargetMode="External"/><Relationship Id="rId321" Type="http://schemas.openxmlformats.org/officeDocument/2006/relationships/hyperlink" Target="https://podminky.urs.cz/item/CS_URS_2024_02/784221155" TargetMode="External"/><Relationship Id="rId202" Type="http://schemas.openxmlformats.org/officeDocument/2006/relationships/hyperlink" Target="https://podminky.urs.cz/item/CS_URS_2024_02/713141152" TargetMode="External"/><Relationship Id="rId223" Type="http://schemas.openxmlformats.org/officeDocument/2006/relationships/hyperlink" Target="https://podminky.urs.cz/item/CS_URS_2024_02/763131765" TargetMode="External"/><Relationship Id="rId244" Type="http://schemas.openxmlformats.org/officeDocument/2006/relationships/hyperlink" Target="https://podminky.urs.cz/item/CS_URS_2024_02/766660022" TargetMode="External"/><Relationship Id="rId18" Type="http://schemas.openxmlformats.org/officeDocument/2006/relationships/hyperlink" Target="https://podminky.urs.cz/item/CS_URS_2024_02/273351122" TargetMode="External"/><Relationship Id="rId39" Type="http://schemas.openxmlformats.org/officeDocument/2006/relationships/hyperlink" Target="https://podminky.urs.cz/item/CS_URS_2024_02/317168022" TargetMode="External"/><Relationship Id="rId265" Type="http://schemas.openxmlformats.org/officeDocument/2006/relationships/hyperlink" Target="https://podminky.urs.cz/item/CS_URS_2024_02/771161011" TargetMode="External"/><Relationship Id="rId286" Type="http://schemas.openxmlformats.org/officeDocument/2006/relationships/hyperlink" Target="https://podminky.urs.cz/item/CS_URS_2024_02/776141122" TargetMode="External"/><Relationship Id="rId50" Type="http://schemas.openxmlformats.org/officeDocument/2006/relationships/hyperlink" Target="https://podminky.urs.cz/item/CS_URS_2024_02/342291121" TargetMode="External"/><Relationship Id="rId104" Type="http://schemas.openxmlformats.org/officeDocument/2006/relationships/hyperlink" Target="https://podminky.urs.cz/item/CS_URS_2024_02/631311115" TargetMode="External"/><Relationship Id="rId125" Type="http://schemas.openxmlformats.org/officeDocument/2006/relationships/hyperlink" Target="https://podminky.urs.cz/item/CS_URS_2024_02/941311812" TargetMode="External"/><Relationship Id="rId146" Type="http://schemas.openxmlformats.org/officeDocument/2006/relationships/hyperlink" Target="https://podminky.urs.cz/item/CS_URS_2024_02/974032169" TargetMode="External"/><Relationship Id="rId167" Type="http://schemas.openxmlformats.org/officeDocument/2006/relationships/hyperlink" Target="https://podminky.urs.cz/item/CS_URS_2024_02/711161212" TargetMode="External"/><Relationship Id="rId188" Type="http://schemas.openxmlformats.org/officeDocument/2006/relationships/hyperlink" Target="https://podminky.urs.cz/item/CS_URS_2024_02/712771255" TargetMode="External"/><Relationship Id="rId311" Type="http://schemas.openxmlformats.org/officeDocument/2006/relationships/hyperlink" Target="https://podminky.urs.cz/item/CS_URS_2024_02/783301313" TargetMode="External"/><Relationship Id="rId71" Type="http://schemas.openxmlformats.org/officeDocument/2006/relationships/hyperlink" Target="https://podminky.urs.cz/item/CS_URS_2024_02/611131325" TargetMode="External"/><Relationship Id="rId92" Type="http://schemas.openxmlformats.org/officeDocument/2006/relationships/hyperlink" Target="https://podminky.urs.cz/item/CS_URS_2024_02/622143003" TargetMode="External"/><Relationship Id="rId213" Type="http://schemas.openxmlformats.org/officeDocument/2006/relationships/hyperlink" Target="https://podminky.urs.cz/item/CS_URS_2024_02/762361332" TargetMode="External"/><Relationship Id="rId234" Type="http://schemas.openxmlformats.org/officeDocument/2006/relationships/hyperlink" Target="https://podminky.urs.cz/item/CS_URS_2024_02/764011617" TargetMode="External"/><Relationship Id="rId2" Type="http://schemas.openxmlformats.org/officeDocument/2006/relationships/hyperlink" Target="https://podminky.urs.cz/item/CS_URS_2024_02/132251254" TargetMode="External"/><Relationship Id="rId29" Type="http://schemas.openxmlformats.org/officeDocument/2006/relationships/hyperlink" Target="https://podminky.urs.cz/item/CS_URS_2024_02/311238931" TargetMode="External"/><Relationship Id="rId255" Type="http://schemas.openxmlformats.org/officeDocument/2006/relationships/hyperlink" Target="https://podminky.urs.cz/item/CS_URS_2024_02/767531121" TargetMode="External"/><Relationship Id="rId276" Type="http://schemas.openxmlformats.org/officeDocument/2006/relationships/hyperlink" Target="https://podminky.urs.cz/item/CS_URS_2024_02/771591117" TargetMode="External"/><Relationship Id="rId297" Type="http://schemas.openxmlformats.org/officeDocument/2006/relationships/hyperlink" Target="https://podminky.urs.cz/item/CS_URS_2024_02/998777102" TargetMode="External"/><Relationship Id="rId40" Type="http://schemas.openxmlformats.org/officeDocument/2006/relationships/hyperlink" Target="https://podminky.urs.cz/item/CS_URS_2024_02/317168051" TargetMode="External"/><Relationship Id="rId115" Type="http://schemas.openxmlformats.org/officeDocument/2006/relationships/hyperlink" Target="https://podminky.urs.cz/item/CS_URS_2024_02/633811111" TargetMode="External"/><Relationship Id="rId136" Type="http://schemas.openxmlformats.org/officeDocument/2006/relationships/hyperlink" Target="https://podminky.urs.cz/item/CS_URS_2024_02/971033231" TargetMode="External"/><Relationship Id="rId157" Type="http://schemas.openxmlformats.org/officeDocument/2006/relationships/hyperlink" Target="https://podminky.urs.cz/item/CS_URS_2024_02/997013113" TargetMode="External"/><Relationship Id="rId178" Type="http://schemas.openxmlformats.org/officeDocument/2006/relationships/hyperlink" Target="https://podminky.urs.cz/item/CS_URS_2024_02/712363352" TargetMode="External"/><Relationship Id="rId301" Type="http://schemas.openxmlformats.org/officeDocument/2006/relationships/hyperlink" Target="https://podminky.urs.cz/item/CS_URS_2024_02/781131232" TargetMode="External"/><Relationship Id="rId322" Type="http://schemas.openxmlformats.org/officeDocument/2006/relationships/hyperlink" Target="https://podminky.urs.cz/item/CS_URS_2024_02/786623013" TargetMode="External"/><Relationship Id="rId61" Type="http://schemas.openxmlformats.org/officeDocument/2006/relationships/hyperlink" Target="https://podminky.urs.cz/item/CS_URS_2024_02/417351115" TargetMode="External"/><Relationship Id="rId82" Type="http://schemas.openxmlformats.org/officeDocument/2006/relationships/hyperlink" Target="https://podminky.urs.cz/item/CS_URS_2024_02/612325102" TargetMode="External"/><Relationship Id="rId199" Type="http://schemas.openxmlformats.org/officeDocument/2006/relationships/hyperlink" Target="https://podminky.urs.cz/item/CS_URS_2024_02/713121121" TargetMode="External"/><Relationship Id="rId203" Type="http://schemas.openxmlformats.org/officeDocument/2006/relationships/hyperlink" Target="https://podminky.urs.cz/item/CS_URS_2024_02/713141212" TargetMode="External"/><Relationship Id="rId19" Type="http://schemas.openxmlformats.org/officeDocument/2006/relationships/hyperlink" Target="https://podminky.urs.cz/item/CS_URS_2024_02/273362021" TargetMode="External"/><Relationship Id="rId224" Type="http://schemas.openxmlformats.org/officeDocument/2006/relationships/hyperlink" Target="https://podminky.urs.cz/item/CS_URS_2024_02/763164511" TargetMode="External"/><Relationship Id="rId245" Type="http://schemas.openxmlformats.org/officeDocument/2006/relationships/hyperlink" Target="https://podminky.urs.cz/item/CS_URS_2024_02/766660031" TargetMode="External"/><Relationship Id="rId266" Type="http://schemas.openxmlformats.org/officeDocument/2006/relationships/hyperlink" Target="https://podminky.urs.cz/item/CS_URS_2024_02/771161021" TargetMode="External"/><Relationship Id="rId287" Type="http://schemas.openxmlformats.org/officeDocument/2006/relationships/hyperlink" Target="https://podminky.urs.cz/item/CS_URS_2024_02/776211111" TargetMode="External"/><Relationship Id="rId30" Type="http://schemas.openxmlformats.org/officeDocument/2006/relationships/hyperlink" Target="https://podminky.urs.cz/item/CS_URS_2024_02/311238935" TargetMode="External"/><Relationship Id="rId105" Type="http://schemas.openxmlformats.org/officeDocument/2006/relationships/hyperlink" Target="https://podminky.urs.cz/item/CS_URS_2024_02/631319011" TargetMode="External"/><Relationship Id="rId126" Type="http://schemas.openxmlformats.org/officeDocument/2006/relationships/hyperlink" Target="https://podminky.urs.cz/item/CS_URS_2024_02/944511111" TargetMode="External"/><Relationship Id="rId147" Type="http://schemas.openxmlformats.org/officeDocument/2006/relationships/hyperlink" Target="https://podminky.urs.cz/item/CS_URS_2024_02/977151122" TargetMode="External"/><Relationship Id="rId168" Type="http://schemas.openxmlformats.org/officeDocument/2006/relationships/hyperlink" Target="https://podminky.urs.cz/item/CS_URS_2024_02/711161383" TargetMode="External"/><Relationship Id="rId312" Type="http://schemas.openxmlformats.org/officeDocument/2006/relationships/hyperlink" Target="https://podminky.urs.cz/item/CS_URS_2024_02/783314101" TargetMode="External"/><Relationship Id="rId51" Type="http://schemas.openxmlformats.org/officeDocument/2006/relationships/hyperlink" Target="https://podminky.urs.cz/item/CS_URS_2024_02/410002101" TargetMode="External"/><Relationship Id="rId72" Type="http://schemas.openxmlformats.org/officeDocument/2006/relationships/hyperlink" Target="https://podminky.urs.cz/item/CS_URS_2024_02/611321341" TargetMode="External"/><Relationship Id="rId93" Type="http://schemas.openxmlformats.org/officeDocument/2006/relationships/hyperlink" Target="https://podminky.urs.cz/item/CS_URS_2024_02/622143004" TargetMode="External"/><Relationship Id="rId189" Type="http://schemas.openxmlformats.org/officeDocument/2006/relationships/hyperlink" Target="https://podminky.urs.cz/item/CS_URS_2024_02/712771401" TargetMode="External"/><Relationship Id="rId3" Type="http://schemas.openxmlformats.org/officeDocument/2006/relationships/hyperlink" Target="https://podminky.urs.cz/item/CS_URS_2024_02/162751117" TargetMode="External"/><Relationship Id="rId214" Type="http://schemas.openxmlformats.org/officeDocument/2006/relationships/hyperlink" Target="https://podminky.urs.cz/item/CS_URS_2024_02/762526110" TargetMode="External"/><Relationship Id="rId235" Type="http://schemas.openxmlformats.org/officeDocument/2006/relationships/hyperlink" Target="https://podminky.urs.cz/item/CS_URS_2024_02/764215608" TargetMode="External"/><Relationship Id="rId256" Type="http://schemas.openxmlformats.org/officeDocument/2006/relationships/hyperlink" Target="https://podminky.urs.cz/item/CS_URS_2024_02/767531215" TargetMode="External"/><Relationship Id="rId277" Type="http://schemas.openxmlformats.org/officeDocument/2006/relationships/hyperlink" Target="https://podminky.urs.cz/item/CS_URS_2024_02/771591122" TargetMode="External"/><Relationship Id="rId298" Type="http://schemas.openxmlformats.org/officeDocument/2006/relationships/hyperlink" Target="https://podminky.urs.cz/item/CS_URS_2024_02/998777192" TargetMode="External"/><Relationship Id="rId116" Type="http://schemas.openxmlformats.org/officeDocument/2006/relationships/hyperlink" Target="https://podminky.urs.cz/item/CS_URS_2024_02/634112126" TargetMode="External"/><Relationship Id="rId137" Type="http://schemas.openxmlformats.org/officeDocument/2006/relationships/hyperlink" Target="https://podminky.urs.cz/item/CS_URS_2024_02/971033241" TargetMode="External"/><Relationship Id="rId158" Type="http://schemas.openxmlformats.org/officeDocument/2006/relationships/hyperlink" Target="https://podminky.urs.cz/item/CS_URS_2024_02/997013219" TargetMode="External"/><Relationship Id="rId302" Type="http://schemas.openxmlformats.org/officeDocument/2006/relationships/hyperlink" Target="https://podminky.urs.cz/item/CS_URS_2024_02/781472219" TargetMode="External"/><Relationship Id="rId323" Type="http://schemas.openxmlformats.org/officeDocument/2006/relationships/hyperlink" Target="https://podminky.urs.cz/item/CS_URS_2024_02/786623039" TargetMode="External"/><Relationship Id="rId20" Type="http://schemas.openxmlformats.org/officeDocument/2006/relationships/hyperlink" Target="https://podminky.urs.cz/item/CS_URS_2024_02/274322511" TargetMode="External"/><Relationship Id="rId41" Type="http://schemas.openxmlformats.org/officeDocument/2006/relationships/hyperlink" Target="https://podminky.urs.cz/item/CS_URS_2024_02/317168052" TargetMode="External"/><Relationship Id="rId62" Type="http://schemas.openxmlformats.org/officeDocument/2006/relationships/hyperlink" Target="https://podminky.urs.cz/item/CS_URS_2024_02/417351116" TargetMode="External"/><Relationship Id="rId83" Type="http://schemas.openxmlformats.org/officeDocument/2006/relationships/hyperlink" Target="https://podminky.urs.cz/item/CS_URS_2024_02/619991005" TargetMode="External"/><Relationship Id="rId179" Type="http://schemas.openxmlformats.org/officeDocument/2006/relationships/hyperlink" Target="https://podminky.urs.cz/item/CS_URS_2024_02/712363353" TargetMode="External"/><Relationship Id="rId190" Type="http://schemas.openxmlformats.org/officeDocument/2006/relationships/hyperlink" Target="https://podminky.urs.cz/item/CS_URS_2024_02/712771521" TargetMode="External"/><Relationship Id="rId204" Type="http://schemas.openxmlformats.org/officeDocument/2006/relationships/hyperlink" Target="https://podminky.urs.cz/item/CS_URS_2024_02/713141252" TargetMode="External"/><Relationship Id="rId225" Type="http://schemas.openxmlformats.org/officeDocument/2006/relationships/hyperlink" Target="https://podminky.urs.cz/item/CS_URS_2024_02/763172323" TargetMode="External"/><Relationship Id="rId246" Type="http://schemas.openxmlformats.org/officeDocument/2006/relationships/hyperlink" Target="https://podminky.urs.cz/item/CS_URS_2024_02/766660717" TargetMode="External"/><Relationship Id="rId267" Type="http://schemas.openxmlformats.org/officeDocument/2006/relationships/hyperlink" Target="https://podminky.urs.cz/item/CS_URS_2024_02/771161022" TargetMode="External"/><Relationship Id="rId288" Type="http://schemas.openxmlformats.org/officeDocument/2006/relationships/hyperlink" Target="https://podminky.urs.cz/item/CS_URS_2024_02/776251111" TargetMode="External"/><Relationship Id="rId106" Type="http://schemas.openxmlformats.org/officeDocument/2006/relationships/hyperlink" Target="https://podminky.urs.cz/item/CS_URS_2024_02/631319232" TargetMode="External"/><Relationship Id="rId127" Type="http://schemas.openxmlformats.org/officeDocument/2006/relationships/hyperlink" Target="https://podminky.urs.cz/item/CS_URS_2024_02/944511211" TargetMode="External"/><Relationship Id="rId313" Type="http://schemas.openxmlformats.org/officeDocument/2006/relationships/hyperlink" Target="https://podminky.urs.cz/item/CS_URS_2024_02/783317101" TargetMode="External"/><Relationship Id="rId10" Type="http://schemas.openxmlformats.org/officeDocument/2006/relationships/hyperlink" Target="https://podminky.urs.cz/item/CS_URS_2024_02/175151209" TargetMode="External"/><Relationship Id="rId31" Type="http://schemas.openxmlformats.org/officeDocument/2006/relationships/hyperlink" Target="https://podminky.urs.cz/item/CS_URS_2024_02/311238937" TargetMode="External"/><Relationship Id="rId52" Type="http://schemas.openxmlformats.org/officeDocument/2006/relationships/hyperlink" Target="https://podminky.urs.cz/item/CS_URS_2024_02/410002111" TargetMode="External"/><Relationship Id="rId73" Type="http://schemas.openxmlformats.org/officeDocument/2006/relationships/hyperlink" Target="https://podminky.urs.cz/item/CS_URS_2024_02/611321345" TargetMode="External"/><Relationship Id="rId94" Type="http://schemas.openxmlformats.org/officeDocument/2006/relationships/hyperlink" Target="https://podminky.urs.cz/item/CS_URS_2024_02/622151021" TargetMode="External"/><Relationship Id="rId148" Type="http://schemas.openxmlformats.org/officeDocument/2006/relationships/hyperlink" Target="https://podminky.urs.cz/item/CS_URS_2024_02/977151123" TargetMode="External"/><Relationship Id="rId169" Type="http://schemas.openxmlformats.org/officeDocument/2006/relationships/hyperlink" Target="https://podminky.urs.cz/item/CS_URS_2024_02/998711102" TargetMode="External"/><Relationship Id="rId4" Type="http://schemas.openxmlformats.org/officeDocument/2006/relationships/hyperlink" Target="https://podminky.urs.cz/item/CS_URS_2024_02/162751119" TargetMode="External"/><Relationship Id="rId180" Type="http://schemas.openxmlformats.org/officeDocument/2006/relationships/hyperlink" Target="https://podminky.urs.cz/item/CS_URS_2024_02/712363354" TargetMode="External"/><Relationship Id="rId215" Type="http://schemas.openxmlformats.org/officeDocument/2006/relationships/hyperlink" Target="https://podminky.urs.cz/item/CS_URS_2024_02/762595001" TargetMode="External"/><Relationship Id="rId236" Type="http://schemas.openxmlformats.org/officeDocument/2006/relationships/hyperlink" Target="https://podminky.urs.cz/item/CS_URS_2024_02/764215646" TargetMode="External"/><Relationship Id="rId257" Type="http://schemas.openxmlformats.org/officeDocument/2006/relationships/hyperlink" Target="https://podminky.urs.cz/item/CS_URS_2024_02/767646411" TargetMode="External"/><Relationship Id="rId278" Type="http://schemas.openxmlformats.org/officeDocument/2006/relationships/hyperlink" Target="https://podminky.urs.cz/item/CS_URS_2024_02/771591241" TargetMode="External"/><Relationship Id="rId303" Type="http://schemas.openxmlformats.org/officeDocument/2006/relationships/hyperlink" Target="https://podminky.urs.cz/item/CS_URS_2024_02/781492251" TargetMode="External"/><Relationship Id="rId42" Type="http://schemas.openxmlformats.org/officeDocument/2006/relationships/hyperlink" Target="https://podminky.urs.cz/item/CS_URS_2024_02/317168053" TargetMode="External"/><Relationship Id="rId84" Type="http://schemas.openxmlformats.org/officeDocument/2006/relationships/hyperlink" Target="https://podminky.urs.cz/item/CS_URS_2024_02/621131321" TargetMode="External"/><Relationship Id="rId138" Type="http://schemas.openxmlformats.org/officeDocument/2006/relationships/hyperlink" Target="https://podminky.urs.cz/item/CS_URS_2024_02/971033331" TargetMode="External"/><Relationship Id="rId191" Type="http://schemas.openxmlformats.org/officeDocument/2006/relationships/hyperlink" Target="https://podminky.urs.cz/item/CS_URS_2024_02/712771613" TargetMode="External"/><Relationship Id="rId205" Type="http://schemas.openxmlformats.org/officeDocument/2006/relationships/hyperlink" Target="https://podminky.urs.cz/item/CS_URS_2024_02/713141262" TargetMode="External"/><Relationship Id="rId247" Type="http://schemas.openxmlformats.org/officeDocument/2006/relationships/hyperlink" Target="https://podminky.urs.cz/item/CS_URS_2024_02/766694116" TargetMode="External"/><Relationship Id="rId107" Type="http://schemas.openxmlformats.org/officeDocument/2006/relationships/hyperlink" Target="https://podminky.urs.cz/item/CS_URS_2024_02/631351101" TargetMode="External"/><Relationship Id="rId289" Type="http://schemas.openxmlformats.org/officeDocument/2006/relationships/hyperlink" Target="https://podminky.urs.cz/item/CS_URS_2024_02/776251411" TargetMode="External"/><Relationship Id="rId11" Type="http://schemas.openxmlformats.org/officeDocument/2006/relationships/hyperlink" Target="https://podminky.urs.cz/item/CS_URS_2024_02/181912112" TargetMode="External"/><Relationship Id="rId53" Type="http://schemas.openxmlformats.org/officeDocument/2006/relationships/hyperlink" Target="https://podminky.urs.cz/item/CS_URS_2024_02/411321616" TargetMode="External"/><Relationship Id="rId149" Type="http://schemas.openxmlformats.org/officeDocument/2006/relationships/hyperlink" Target="https://podminky.urs.cz/item/CS_URS_2024_02/977151124" TargetMode="External"/><Relationship Id="rId314" Type="http://schemas.openxmlformats.org/officeDocument/2006/relationships/hyperlink" Target="https://podminky.urs.cz/item/CS_URS_2024_02/783901453" TargetMode="External"/><Relationship Id="rId95" Type="http://schemas.openxmlformats.org/officeDocument/2006/relationships/hyperlink" Target="https://podminky.urs.cz/item/CS_URS_2024_02/622151031" TargetMode="External"/><Relationship Id="rId160" Type="http://schemas.openxmlformats.org/officeDocument/2006/relationships/hyperlink" Target="https://podminky.urs.cz/item/CS_URS_2024_02/997013509" TargetMode="External"/><Relationship Id="rId216" Type="http://schemas.openxmlformats.org/officeDocument/2006/relationships/hyperlink" Target="https://podminky.urs.cz/item/CS_URS_2024_02/998762102" TargetMode="External"/><Relationship Id="rId258" Type="http://schemas.openxmlformats.org/officeDocument/2006/relationships/hyperlink" Target="https://podminky.urs.cz/item/CS_URS_2024_02/767881118" TargetMode="External"/><Relationship Id="rId22" Type="http://schemas.openxmlformats.org/officeDocument/2006/relationships/hyperlink" Target="https://podminky.urs.cz/item/CS_URS_2024_02/274351122" TargetMode="External"/><Relationship Id="rId64" Type="http://schemas.openxmlformats.org/officeDocument/2006/relationships/hyperlink" Target="https://podminky.urs.cz/item/CS_URS_2024_02/430321616" TargetMode="External"/><Relationship Id="rId118" Type="http://schemas.openxmlformats.org/officeDocument/2006/relationships/hyperlink" Target="https://podminky.urs.cz/item/CS_URS_2024_02/634911113" TargetMode="External"/><Relationship Id="rId325" Type="http://schemas.openxmlformats.org/officeDocument/2006/relationships/hyperlink" Target="https://podminky.urs.cz/item/CS_URS_2024_02/998786102" TargetMode="External"/><Relationship Id="rId171" Type="http://schemas.openxmlformats.org/officeDocument/2006/relationships/hyperlink" Target="https://podminky.urs.cz/item/CS_URS_2024_02/712311101" TargetMode="External"/><Relationship Id="rId227" Type="http://schemas.openxmlformats.org/officeDocument/2006/relationships/hyperlink" Target="https://podminky.urs.cz/item/CS_URS_2024_02/763412112" TargetMode="External"/><Relationship Id="rId269" Type="http://schemas.openxmlformats.org/officeDocument/2006/relationships/hyperlink" Target="https://podminky.urs.cz/item/CS_URS_2024_02/771274332" TargetMode="External"/><Relationship Id="rId33" Type="http://schemas.openxmlformats.org/officeDocument/2006/relationships/hyperlink" Target="https://podminky.urs.cz/item/CS_URS_2024_02/311321611" TargetMode="External"/><Relationship Id="rId129" Type="http://schemas.openxmlformats.org/officeDocument/2006/relationships/hyperlink" Target="https://podminky.urs.cz/item/CS_URS_2024_02/946112116" TargetMode="External"/><Relationship Id="rId280" Type="http://schemas.openxmlformats.org/officeDocument/2006/relationships/hyperlink" Target="https://podminky.urs.cz/item/CS_URS_2024_02/771591264" TargetMode="External"/><Relationship Id="rId75" Type="http://schemas.openxmlformats.org/officeDocument/2006/relationships/hyperlink" Target="https://podminky.urs.cz/item/CS_URS_2024_02/611321395" TargetMode="External"/><Relationship Id="rId140" Type="http://schemas.openxmlformats.org/officeDocument/2006/relationships/hyperlink" Target="https://podminky.urs.cz/item/CS_URS_2024_02/971033431" TargetMode="External"/><Relationship Id="rId182" Type="http://schemas.openxmlformats.org/officeDocument/2006/relationships/hyperlink" Target="https://podminky.urs.cz/item/CS_URS_2024_02/712363604" TargetMode="External"/><Relationship Id="rId6" Type="http://schemas.openxmlformats.org/officeDocument/2006/relationships/hyperlink" Target="https://podminky.urs.cz/item/CS_URS_2024_02/171201231" TargetMode="External"/><Relationship Id="rId238" Type="http://schemas.openxmlformats.org/officeDocument/2006/relationships/hyperlink" Target="https://podminky.urs.cz/item/CS_URS_2024_02/764216644" TargetMode="External"/><Relationship Id="rId291" Type="http://schemas.openxmlformats.org/officeDocument/2006/relationships/hyperlink" Target="https://podminky.urs.cz/item/CS_URS_2024_02/998776102" TargetMode="External"/><Relationship Id="rId305" Type="http://schemas.openxmlformats.org/officeDocument/2006/relationships/hyperlink" Target="https://podminky.urs.cz/item/CS_URS_2024_02/781495141" TargetMode="External"/><Relationship Id="rId44" Type="http://schemas.openxmlformats.org/officeDocument/2006/relationships/hyperlink" Target="https://podminky.urs.cz/item/CS_URS_2024_02/317168057" TargetMode="External"/><Relationship Id="rId86" Type="http://schemas.openxmlformats.org/officeDocument/2006/relationships/hyperlink" Target="https://podminky.urs.cz/item/CS_URS_2024_02/621211021" TargetMode="External"/><Relationship Id="rId151" Type="http://schemas.openxmlformats.org/officeDocument/2006/relationships/hyperlink" Target="https://podminky.urs.cz/item/CS_URS_2024_02/977151127" TargetMode="External"/><Relationship Id="rId193" Type="http://schemas.openxmlformats.org/officeDocument/2006/relationships/hyperlink" Target="https://podminky.urs.cz/item/CS_URS_2024_02/712831101" TargetMode="External"/><Relationship Id="rId207" Type="http://schemas.openxmlformats.org/officeDocument/2006/relationships/hyperlink" Target="https://podminky.urs.cz/item/CS_URS_2024_02/713141336" TargetMode="External"/><Relationship Id="rId249" Type="http://schemas.openxmlformats.org/officeDocument/2006/relationships/hyperlink" Target="https://podminky.urs.cz/item/CS_URS_2024_02/998766202" TargetMode="External"/><Relationship Id="rId13" Type="http://schemas.openxmlformats.org/officeDocument/2006/relationships/hyperlink" Target="https://podminky.urs.cz/item/CS_URS_2024_02/270001111" TargetMode="External"/><Relationship Id="rId109" Type="http://schemas.openxmlformats.org/officeDocument/2006/relationships/hyperlink" Target="https://podminky.urs.cz/item/CS_URS_2024_02/631362021" TargetMode="External"/><Relationship Id="rId260" Type="http://schemas.openxmlformats.org/officeDocument/2006/relationships/hyperlink" Target="https://podminky.urs.cz/item/CS_URS_2024_02/767316312" TargetMode="External"/><Relationship Id="rId316" Type="http://schemas.openxmlformats.org/officeDocument/2006/relationships/hyperlink" Target="https://podminky.urs.cz/item/CS_URS_2024_02/783913151" TargetMode="External"/><Relationship Id="rId55" Type="http://schemas.openxmlformats.org/officeDocument/2006/relationships/hyperlink" Target="https://podminky.urs.cz/item/CS_URS_2024_02/411351012" TargetMode="External"/><Relationship Id="rId97" Type="http://schemas.openxmlformats.org/officeDocument/2006/relationships/hyperlink" Target="https://podminky.urs.cz/item/CS_URS_2024_02/622251101" TargetMode="External"/><Relationship Id="rId120" Type="http://schemas.openxmlformats.org/officeDocument/2006/relationships/hyperlink" Target="https://podminky.urs.cz/item/CS_URS_2024_02/642945111"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87"/>
  <sheetViews>
    <sheetView showGridLines="0" topLeftCell="A13" workbookViewId="0"/>
  </sheetViews>
  <sheetFormatPr defaultRowHeight="1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ht="11.25">
      <c r="A1" s="19" t="s">
        <v>0</v>
      </c>
      <c r="AZ1" s="19" t="s">
        <v>1</v>
      </c>
      <c r="BA1" s="19" t="s">
        <v>2</v>
      </c>
      <c r="BB1" s="19" t="s">
        <v>3</v>
      </c>
      <c r="BT1" s="19" t="s">
        <v>4</v>
      </c>
      <c r="BU1" s="19" t="s">
        <v>4</v>
      </c>
      <c r="BV1" s="19" t="s">
        <v>5</v>
      </c>
    </row>
    <row r="2" spans="1:74" s="1" customFormat="1" ht="36.950000000000003" customHeight="1">
      <c r="AR2" s="419"/>
      <c r="AS2" s="419"/>
      <c r="AT2" s="419"/>
      <c r="AU2" s="419"/>
      <c r="AV2" s="419"/>
      <c r="AW2" s="419"/>
      <c r="AX2" s="419"/>
      <c r="AY2" s="419"/>
      <c r="AZ2" s="419"/>
      <c r="BA2" s="419"/>
      <c r="BB2" s="419"/>
      <c r="BC2" s="419"/>
      <c r="BD2" s="419"/>
      <c r="BE2" s="419"/>
      <c r="BS2" s="20" t="s">
        <v>6</v>
      </c>
      <c r="BT2" s="20" t="s">
        <v>7</v>
      </c>
    </row>
    <row r="3" spans="1:74" s="1" customFormat="1" ht="6.95"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pans="1:74" s="1" customFormat="1" ht="24.95"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pans="1:74" s="1" customFormat="1" ht="12" customHeight="1">
      <c r="B5" s="24"/>
      <c r="C5" s="25"/>
      <c r="D5" s="29" t="s">
        <v>13</v>
      </c>
      <c r="E5" s="25"/>
      <c r="F5" s="25"/>
      <c r="G5" s="25"/>
      <c r="H5" s="25"/>
      <c r="I5" s="25"/>
      <c r="J5" s="25"/>
      <c r="K5" s="403" t="s">
        <v>14</v>
      </c>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25"/>
      <c r="AQ5" s="25"/>
      <c r="AR5" s="23"/>
      <c r="BE5" s="400" t="s">
        <v>15</v>
      </c>
      <c r="BS5" s="20" t="s">
        <v>6</v>
      </c>
    </row>
    <row r="6" spans="1:74" s="1" customFormat="1" ht="36.950000000000003" customHeight="1">
      <c r="B6" s="24"/>
      <c r="C6" s="25"/>
      <c r="D6" s="31" t="s">
        <v>16</v>
      </c>
      <c r="E6" s="25"/>
      <c r="F6" s="25"/>
      <c r="G6" s="25"/>
      <c r="H6" s="25"/>
      <c r="I6" s="25"/>
      <c r="J6" s="25"/>
      <c r="K6" s="405" t="s">
        <v>17</v>
      </c>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25"/>
      <c r="AQ6" s="25"/>
      <c r="AR6" s="23"/>
      <c r="BE6" s="401"/>
      <c r="BS6" s="20" t="s">
        <v>6</v>
      </c>
    </row>
    <row r="7" spans="1:74" s="1" customFormat="1" ht="12" customHeight="1">
      <c r="B7" s="24"/>
      <c r="C7" s="25"/>
      <c r="D7" s="32"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2" t="s">
        <v>20</v>
      </c>
      <c r="AL7" s="25"/>
      <c r="AM7" s="25"/>
      <c r="AN7" s="30" t="s">
        <v>21</v>
      </c>
      <c r="AO7" s="25"/>
      <c r="AP7" s="25"/>
      <c r="AQ7" s="25"/>
      <c r="AR7" s="23"/>
      <c r="BE7" s="401"/>
      <c r="BS7" s="20" t="s">
        <v>6</v>
      </c>
    </row>
    <row r="8" spans="1:74" s="1" customFormat="1" ht="12" customHeight="1">
      <c r="B8" s="24"/>
      <c r="C8" s="25"/>
      <c r="D8" s="32" t="s">
        <v>22</v>
      </c>
      <c r="E8" s="25"/>
      <c r="F8" s="25"/>
      <c r="G8" s="25"/>
      <c r="H8" s="25"/>
      <c r="I8" s="25"/>
      <c r="J8" s="25"/>
      <c r="K8" s="30" t="s">
        <v>23</v>
      </c>
      <c r="L8" s="25"/>
      <c r="M8" s="25"/>
      <c r="N8" s="25"/>
      <c r="O8" s="25"/>
      <c r="P8" s="25"/>
      <c r="Q8" s="25"/>
      <c r="R8" s="25"/>
      <c r="S8" s="25"/>
      <c r="T8" s="25"/>
      <c r="U8" s="25"/>
      <c r="V8" s="25"/>
      <c r="W8" s="25"/>
      <c r="X8" s="25"/>
      <c r="Y8" s="25"/>
      <c r="Z8" s="25"/>
      <c r="AA8" s="25"/>
      <c r="AB8" s="25"/>
      <c r="AC8" s="25"/>
      <c r="AD8" s="25"/>
      <c r="AE8" s="25"/>
      <c r="AF8" s="25"/>
      <c r="AG8" s="25"/>
      <c r="AH8" s="25"/>
      <c r="AI8" s="25"/>
      <c r="AJ8" s="25"/>
      <c r="AK8" s="32" t="s">
        <v>24</v>
      </c>
      <c r="AL8" s="25"/>
      <c r="AM8" s="25"/>
      <c r="AN8" s="33" t="s">
        <v>25</v>
      </c>
      <c r="AO8" s="25"/>
      <c r="AP8" s="25"/>
      <c r="AQ8" s="25"/>
      <c r="AR8" s="23"/>
      <c r="BE8" s="401"/>
      <c r="BS8" s="20" t="s">
        <v>6</v>
      </c>
    </row>
    <row r="9" spans="1:74" s="1" customFormat="1" ht="14.45"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401"/>
      <c r="BS9" s="20" t="s">
        <v>6</v>
      </c>
    </row>
    <row r="10" spans="1:74" s="1" customFormat="1" ht="12" customHeight="1">
      <c r="B10" s="24"/>
      <c r="C10" s="25"/>
      <c r="D10" s="32" t="s">
        <v>26</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2" t="s">
        <v>27</v>
      </c>
      <c r="AL10" s="25"/>
      <c r="AM10" s="25"/>
      <c r="AN10" s="30" t="s">
        <v>28</v>
      </c>
      <c r="AO10" s="25"/>
      <c r="AP10" s="25"/>
      <c r="AQ10" s="25"/>
      <c r="AR10" s="23"/>
      <c r="BE10" s="401"/>
      <c r="BS10" s="20" t="s">
        <v>6</v>
      </c>
    </row>
    <row r="11" spans="1:74" s="1" customFormat="1" ht="18.399999999999999" customHeight="1">
      <c r="B11" s="24"/>
      <c r="C11" s="25"/>
      <c r="D11" s="25"/>
      <c r="E11" s="30" t="s">
        <v>29</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2" t="s">
        <v>30</v>
      </c>
      <c r="AL11" s="25"/>
      <c r="AM11" s="25"/>
      <c r="AN11" s="30" t="s">
        <v>28</v>
      </c>
      <c r="AO11" s="25"/>
      <c r="AP11" s="25"/>
      <c r="AQ11" s="25"/>
      <c r="AR11" s="23"/>
      <c r="BE11" s="401"/>
      <c r="BS11" s="20" t="s">
        <v>6</v>
      </c>
    </row>
    <row r="12" spans="1:74" s="1" customFormat="1" ht="6.95"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401"/>
      <c r="BS12" s="20" t="s">
        <v>6</v>
      </c>
    </row>
    <row r="13" spans="1:74" s="1" customFormat="1" ht="12" customHeight="1">
      <c r="B13" s="24"/>
      <c r="C13" s="25"/>
      <c r="D13" s="32" t="s">
        <v>31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2" t="s">
        <v>27</v>
      </c>
      <c r="AL13" s="25"/>
      <c r="AM13" s="25"/>
      <c r="AN13" s="34" t="s">
        <v>32</v>
      </c>
      <c r="AO13" s="25"/>
      <c r="AP13" s="25"/>
      <c r="AQ13" s="25"/>
      <c r="AR13" s="23"/>
      <c r="BE13" s="401"/>
      <c r="BS13" s="20" t="s">
        <v>6</v>
      </c>
    </row>
    <row r="14" spans="1:74" ht="12.75">
      <c r="B14" s="24"/>
      <c r="C14" s="25"/>
      <c r="D14" s="25"/>
      <c r="E14" s="406" t="s">
        <v>32</v>
      </c>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32" t="s">
        <v>30</v>
      </c>
      <c r="AL14" s="25"/>
      <c r="AM14" s="25"/>
      <c r="AN14" s="34" t="s">
        <v>32</v>
      </c>
      <c r="AO14" s="25"/>
      <c r="AP14" s="25"/>
      <c r="AQ14" s="25"/>
      <c r="AR14" s="23"/>
      <c r="BE14" s="401"/>
      <c r="BS14" s="20" t="s">
        <v>6</v>
      </c>
    </row>
    <row r="15" spans="1:74" s="1" customFormat="1" ht="6.95"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401"/>
      <c r="BS15" s="20" t="s">
        <v>4</v>
      </c>
    </row>
    <row r="16" spans="1:74" s="1" customFormat="1" ht="12" customHeight="1">
      <c r="B16" s="24"/>
      <c r="C16" s="25"/>
      <c r="D16" s="32" t="s">
        <v>33</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2" t="s">
        <v>27</v>
      </c>
      <c r="AL16" s="25"/>
      <c r="AM16" s="25"/>
      <c r="AN16" s="30" t="s">
        <v>28</v>
      </c>
      <c r="AO16" s="25"/>
      <c r="AP16" s="25"/>
      <c r="AQ16" s="25"/>
      <c r="AR16" s="23"/>
      <c r="BE16" s="401"/>
      <c r="BS16" s="20" t="s">
        <v>4</v>
      </c>
    </row>
    <row r="17" spans="1:71" s="1" customFormat="1" ht="18.399999999999999" customHeight="1">
      <c r="B17" s="24"/>
      <c r="C17" s="25"/>
      <c r="D17" s="25"/>
      <c r="E17" s="30" t="s">
        <v>34</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2" t="s">
        <v>30</v>
      </c>
      <c r="AL17" s="25"/>
      <c r="AM17" s="25"/>
      <c r="AN17" s="30" t="s">
        <v>28</v>
      </c>
      <c r="AO17" s="25"/>
      <c r="AP17" s="25"/>
      <c r="AQ17" s="25"/>
      <c r="AR17" s="23"/>
      <c r="BE17" s="401"/>
      <c r="BS17" s="20" t="s">
        <v>35</v>
      </c>
    </row>
    <row r="18" spans="1:71" s="1" customFormat="1" ht="6.95"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401"/>
      <c r="BS18" s="20" t="s">
        <v>6</v>
      </c>
    </row>
    <row r="19" spans="1:71" s="1" customFormat="1" ht="12" customHeight="1">
      <c r="B19" s="24"/>
      <c r="C19" s="25"/>
      <c r="D19" s="32" t="s">
        <v>36</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2" t="s">
        <v>27</v>
      </c>
      <c r="AL19" s="25"/>
      <c r="AM19" s="25"/>
      <c r="AN19" s="30" t="s">
        <v>37</v>
      </c>
      <c r="AO19" s="25"/>
      <c r="AP19" s="25"/>
      <c r="AQ19" s="25"/>
      <c r="AR19" s="23"/>
      <c r="BE19" s="401"/>
      <c r="BS19" s="20" t="s">
        <v>6</v>
      </c>
    </row>
    <row r="20" spans="1:71" s="1" customFormat="1" ht="18.399999999999999" customHeight="1">
      <c r="B20" s="24"/>
      <c r="C20" s="25"/>
      <c r="D20" s="25"/>
      <c r="E20" s="30" t="s">
        <v>37</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2" t="s">
        <v>30</v>
      </c>
      <c r="AL20" s="25"/>
      <c r="AM20" s="25"/>
      <c r="AN20" s="30" t="s">
        <v>28</v>
      </c>
      <c r="AO20" s="25"/>
      <c r="AP20" s="25"/>
      <c r="AQ20" s="25"/>
      <c r="AR20" s="23"/>
      <c r="BE20" s="401"/>
      <c r="BS20" s="20" t="s">
        <v>4</v>
      </c>
    </row>
    <row r="21" spans="1:71" s="1" customFormat="1" ht="6.95"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401"/>
    </row>
    <row r="22" spans="1:71" s="1" customFormat="1" ht="12" customHeight="1">
      <c r="B22" s="24"/>
      <c r="C22" s="25"/>
      <c r="D22" s="32" t="s">
        <v>38</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401"/>
    </row>
    <row r="23" spans="1:71" s="1" customFormat="1" ht="47.25" customHeight="1">
      <c r="B23" s="24"/>
      <c r="C23" s="25"/>
      <c r="D23" s="25"/>
      <c r="E23" s="408" t="s">
        <v>39</v>
      </c>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25"/>
      <c r="AP23" s="25"/>
      <c r="AQ23" s="25"/>
      <c r="AR23" s="23"/>
      <c r="BE23" s="401"/>
    </row>
    <row r="24" spans="1:71" s="1" customFormat="1" ht="6.95"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401"/>
    </row>
    <row r="25" spans="1:71" s="1" customFormat="1" ht="6.95" customHeight="1">
      <c r="B25" s="24"/>
      <c r="C25" s="25"/>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25"/>
      <c r="AQ25" s="25"/>
      <c r="AR25" s="23"/>
      <c r="BE25" s="401"/>
    </row>
    <row r="26" spans="1:71" s="2" customFormat="1" ht="25.9" customHeight="1">
      <c r="A26" s="37"/>
      <c r="B26" s="38"/>
      <c r="C26" s="39"/>
      <c r="D26" s="40" t="s">
        <v>40</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09">
        <f>ROUND(AG54,2)</f>
        <v>0</v>
      </c>
      <c r="AL26" s="410"/>
      <c r="AM26" s="410"/>
      <c r="AN26" s="410"/>
      <c r="AO26" s="410"/>
      <c r="AP26" s="39"/>
      <c r="AQ26" s="39"/>
      <c r="AR26" s="42"/>
      <c r="BE26" s="401"/>
    </row>
    <row r="27" spans="1:71" s="2" customFormat="1" ht="6.95" customHeight="1">
      <c r="A27" s="37"/>
      <c r="B27" s="38"/>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42"/>
      <c r="BE27" s="401"/>
    </row>
    <row r="28" spans="1:71" s="2" customFormat="1" ht="12.75">
      <c r="A28" s="37"/>
      <c r="B28" s="38"/>
      <c r="C28" s="39"/>
      <c r="D28" s="39"/>
      <c r="E28" s="39"/>
      <c r="F28" s="39"/>
      <c r="G28" s="39"/>
      <c r="H28" s="39"/>
      <c r="I28" s="39"/>
      <c r="J28" s="39"/>
      <c r="K28" s="39"/>
      <c r="L28" s="411" t="s">
        <v>41</v>
      </c>
      <c r="M28" s="411"/>
      <c r="N28" s="411"/>
      <c r="O28" s="411"/>
      <c r="P28" s="411"/>
      <c r="Q28" s="39"/>
      <c r="R28" s="39"/>
      <c r="S28" s="39"/>
      <c r="T28" s="39"/>
      <c r="U28" s="39"/>
      <c r="V28" s="39"/>
      <c r="W28" s="411" t="s">
        <v>42</v>
      </c>
      <c r="X28" s="411"/>
      <c r="Y28" s="411"/>
      <c r="Z28" s="411"/>
      <c r="AA28" s="411"/>
      <c r="AB28" s="411"/>
      <c r="AC28" s="411"/>
      <c r="AD28" s="411"/>
      <c r="AE28" s="411"/>
      <c r="AF28" s="39"/>
      <c r="AG28" s="39"/>
      <c r="AH28" s="39"/>
      <c r="AI28" s="39"/>
      <c r="AJ28" s="39"/>
      <c r="AK28" s="411" t="s">
        <v>43</v>
      </c>
      <c r="AL28" s="411"/>
      <c r="AM28" s="411"/>
      <c r="AN28" s="411"/>
      <c r="AO28" s="411"/>
      <c r="AP28" s="39"/>
      <c r="AQ28" s="39"/>
      <c r="AR28" s="42"/>
      <c r="BE28" s="401"/>
    </row>
    <row r="29" spans="1:71" s="3" customFormat="1" ht="14.45" customHeight="1">
      <c r="B29" s="43"/>
      <c r="C29" s="44"/>
      <c r="D29" s="32" t="s">
        <v>44</v>
      </c>
      <c r="E29" s="44"/>
      <c r="F29" s="32" t="s">
        <v>45</v>
      </c>
      <c r="G29" s="44"/>
      <c r="H29" s="44"/>
      <c r="I29" s="44"/>
      <c r="J29" s="44"/>
      <c r="K29" s="44"/>
      <c r="L29" s="414">
        <v>0.21</v>
      </c>
      <c r="M29" s="413"/>
      <c r="N29" s="413"/>
      <c r="O29" s="413"/>
      <c r="P29" s="413"/>
      <c r="Q29" s="44"/>
      <c r="R29" s="44"/>
      <c r="S29" s="44"/>
      <c r="T29" s="44"/>
      <c r="U29" s="44"/>
      <c r="V29" s="44"/>
      <c r="W29" s="412">
        <f>ROUND(AZ54, 2)</f>
        <v>0</v>
      </c>
      <c r="X29" s="413"/>
      <c r="Y29" s="413"/>
      <c r="Z29" s="413"/>
      <c r="AA29" s="413"/>
      <c r="AB29" s="413"/>
      <c r="AC29" s="413"/>
      <c r="AD29" s="413"/>
      <c r="AE29" s="413"/>
      <c r="AF29" s="44"/>
      <c r="AG29" s="44"/>
      <c r="AH29" s="44"/>
      <c r="AI29" s="44"/>
      <c r="AJ29" s="44"/>
      <c r="AK29" s="412">
        <f>ROUND(AV54, 2)</f>
        <v>0</v>
      </c>
      <c r="AL29" s="413"/>
      <c r="AM29" s="413"/>
      <c r="AN29" s="413"/>
      <c r="AO29" s="413"/>
      <c r="AP29" s="44"/>
      <c r="AQ29" s="44"/>
      <c r="AR29" s="45"/>
      <c r="BE29" s="402"/>
    </row>
    <row r="30" spans="1:71" s="3" customFormat="1" ht="14.45" customHeight="1">
      <c r="B30" s="43"/>
      <c r="C30" s="44"/>
      <c r="D30" s="44"/>
      <c r="E30" s="44"/>
      <c r="F30" s="32" t="s">
        <v>46</v>
      </c>
      <c r="G30" s="44"/>
      <c r="H30" s="44"/>
      <c r="I30" s="44"/>
      <c r="J30" s="44"/>
      <c r="K30" s="44"/>
      <c r="L30" s="414">
        <v>0.12</v>
      </c>
      <c r="M30" s="413"/>
      <c r="N30" s="413"/>
      <c r="O30" s="413"/>
      <c r="P30" s="413"/>
      <c r="Q30" s="44"/>
      <c r="R30" s="44"/>
      <c r="S30" s="44"/>
      <c r="T30" s="44"/>
      <c r="U30" s="44"/>
      <c r="V30" s="44"/>
      <c r="W30" s="412">
        <f>ROUND(BA54, 2)</f>
        <v>0</v>
      </c>
      <c r="X30" s="413"/>
      <c r="Y30" s="413"/>
      <c r="Z30" s="413"/>
      <c r="AA30" s="413"/>
      <c r="AB30" s="413"/>
      <c r="AC30" s="413"/>
      <c r="AD30" s="413"/>
      <c r="AE30" s="413"/>
      <c r="AF30" s="44"/>
      <c r="AG30" s="44"/>
      <c r="AH30" s="44"/>
      <c r="AI30" s="44"/>
      <c r="AJ30" s="44"/>
      <c r="AK30" s="412">
        <f>ROUND(AW54, 2)</f>
        <v>0</v>
      </c>
      <c r="AL30" s="413"/>
      <c r="AM30" s="413"/>
      <c r="AN30" s="413"/>
      <c r="AO30" s="413"/>
      <c r="AP30" s="44"/>
      <c r="AQ30" s="44"/>
      <c r="AR30" s="45"/>
      <c r="BE30" s="402"/>
    </row>
    <row r="31" spans="1:71" s="3" customFormat="1" ht="14.45" hidden="1" customHeight="1">
      <c r="B31" s="43"/>
      <c r="C31" s="44"/>
      <c r="D31" s="44"/>
      <c r="E31" s="44"/>
      <c r="F31" s="32" t="s">
        <v>47</v>
      </c>
      <c r="G31" s="44"/>
      <c r="H31" s="44"/>
      <c r="I31" s="44"/>
      <c r="J31" s="44"/>
      <c r="K31" s="44"/>
      <c r="L31" s="414">
        <v>0.21</v>
      </c>
      <c r="M31" s="413"/>
      <c r="N31" s="413"/>
      <c r="O31" s="413"/>
      <c r="P31" s="413"/>
      <c r="Q31" s="44"/>
      <c r="R31" s="44"/>
      <c r="S31" s="44"/>
      <c r="T31" s="44"/>
      <c r="U31" s="44"/>
      <c r="V31" s="44"/>
      <c r="W31" s="412">
        <f>ROUND(BB54, 2)</f>
        <v>0</v>
      </c>
      <c r="X31" s="413"/>
      <c r="Y31" s="413"/>
      <c r="Z31" s="413"/>
      <c r="AA31" s="413"/>
      <c r="AB31" s="413"/>
      <c r="AC31" s="413"/>
      <c r="AD31" s="413"/>
      <c r="AE31" s="413"/>
      <c r="AF31" s="44"/>
      <c r="AG31" s="44"/>
      <c r="AH31" s="44"/>
      <c r="AI31" s="44"/>
      <c r="AJ31" s="44"/>
      <c r="AK31" s="412">
        <v>0</v>
      </c>
      <c r="AL31" s="413"/>
      <c r="AM31" s="413"/>
      <c r="AN31" s="413"/>
      <c r="AO31" s="413"/>
      <c r="AP31" s="44"/>
      <c r="AQ31" s="44"/>
      <c r="AR31" s="45"/>
      <c r="BE31" s="402"/>
    </row>
    <row r="32" spans="1:71" s="3" customFormat="1" ht="14.45" hidden="1" customHeight="1">
      <c r="B32" s="43"/>
      <c r="C32" s="44"/>
      <c r="D32" s="44"/>
      <c r="E32" s="44"/>
      <c r="F32" s="32" t="s">
        <v>48</v>
      </c>
      <c r="G32" s="44"/>
      <c r="H32" s="44"/>
      <c r="I32" s="44"/>
      <c r="J32" s="44"/>
      <c r="K32" s="44"/>
      <c r="L32" s="414">
        <v>0.12</v>
      </c>
      <c r="M32" s="413"/>
      <c r="N32" s="413"/>
      <c r="O32" s="413"/>
      <c r="P32" s="413"/>
      <c r="Q32" s="44"/>
      <c r="R32" s="44"/>
      <c r="S32" s="44"/>
      <c r="T32" s="44"/>
      <c r="U32" s="44"/>
      <c r="V32" s="44"/>
      <c r="W32" s="412">
        <f>ROUND(BC54, 2)</f>
        <v>0</v>
      </c>
      <c r="X32" s="413"/>
      <c r="Y32" s="413"/>
      <c r="Z32" s="413"/>
      <c r="AA32" s="413"/>
      <c r="AB32" s="413"/>
      <c r="AC32" s="413"/>
      <c r="AD32" s="413"/>
      <c r="AE32" s="413"/>
      <c r="AF32" s="44"/>
      <c r="AG32" s="44"/>
      <c r="AH32" s="44"/>
      <c r="AI32" s="44"/>
      <c r="AJ32" s="44"/>
      <c r="AK32" s="412">
        <v>0</v>
      </c>
      <c r="AL32" s="413"/>
      <c r="AM32" s="413"/>
      <c r="AN32" s="413"/>
      <c r="AO32" s="413"/>
      <c r="AP32" s="44"/>
      <c r="AQ32" s="44"/>
      <c r="AR32" s="45"/>
      <c r="BE32" s="402"/>
    </row>
    <row r="33" spans="1:57" s="3" customFormat="1" ht="14.45" hidden="1" customHeight="1">
      <c r="B33" s="43"/>
      <c r="C33" s="44"/>
      <c r="D33" s="44"/>
      <c r="E33" s="44"/>
      <c r="F33" s="32" t="s">
        <v>49</v>
      </c>
      <c r="G33" s="44"/>
      <c r="H33" s="44"/>
      <c r="I33" s="44"/>
      <c r="J33" s="44"/>
      <c r="K33" s="44"/>
      <c r="L33" s="414">
        <v>0</v>
      </c>
      <c r="M33" s="413"/>
      <c r="N33" s="413"/>
      <c r="O33" s="413"/>
      <c r="P33" s="413"/>
      <c r="Q33" s="44"/>
      <c r="R33" s="44"/>
      <c r="S33" s="44"/>
      <c r="T33" s="44"/>
      <c r="U33" s="44"/>
      <c r="V33" s="44"/>
      <c r="W33" s="412">
        <f>ROUND(BD54, 2)</f>
        <v>0</v>
      </c>
      <c r="X33" s="413"/>
      <c r="Y33" s="413"/>
      <c r="Z33" s="413"/>
      <c r="AA33" s="413"/>
      <c r="AB33" s="413"/>
      <c r="AC33" s="413"/>
      <c r="AD33" s="413"/>
      <c r="AE33" s="413"/>
      <c r="AF33" s="44"/>
      <c r="AG33" s="44"/>
      <c r="AH33" s="44"/>
      <c r="AI33" s="44"/>
      <c r="AJ33" s="44"/>
      <c r="AK33" s="412">
        <v>0</v>
      </c>
      <c r="AL33" s="413"/>
      <c r="AM33" s="413"/>
      <c r="AN33" s="413"/>
      <c r="AO33" s="413"/>
      <c r="AP33" s="44"/>
      <c r="AQ33" s="44"/>
      <c r="AR33" s="45"/>
    </row>
    <row r="34" spans="1:57" s="2" customFormat="1" ht="6.95" customHeight="1">
      <c r="A34" s="37"/>
      <c r="B34" s="38"/>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42"/>
      <c r="BE34" s="37"/>
    </row>
    <row r="35" spans="1:57" s="2" customFormat="1" ht="25.9" customHeight="1">
      <c r="A35" s="37"/>
      <c r="B35" s="38"/>
      <c r="C35" s="46"/>
      <c r="D35" s="47" t="s">
        <v>50</v>
      </c>
      <c r="E35" s="48"/>
      <c r="F35" s="48"/>
      <c r="G35" s="48"/>
      <c r="H35" s="48"/>
      <c r="I35" s="48"/>
      <c r="J35" s="48"/>
      <c r="K35" s="48"/>
      <c r="L35" s="48"/>
      <c r="M35" s="48"/>
      <c r="N35" s="48"/>
      <c r="O35" s="48"/>
      <c r="P35" s="48"/>
      <c r="Q35" s="48"/>
      <c r="R35" s="48"/>
      <c r="S35" s="48"/>
      <c r="T35" s="49" t="s">
        <v>51</v>
      </c>
      <c r="U35" s="48"/>
      <c r="V35" s="48"/>
      <c r="W35" s="48"/>
      <c r="X35" s="418" t="s">
        <v>52</v>
      </c>
      <c r="Y35" s="416"/>
      <c r="Z35" s="416"/>
      <c r="AA35" s="416"/>
      <c r="AB35" s="416"/>
      <c r="AC35" s="48"/>
      <c r="AD35" s="48"/>
      <c r="AE35" s="48"/>
      <c r="AF35" s="48"/>
      <c r="AG35" s="48"/>
      <c r="AH35" s="48"/>
      <c r="AI35" s="48"/>
      <c r="AJ35" s="48"/>
      <c r="AK35" s="415">
        <f>SUM(AK26:AK33)</f>
        <v>0</v>
      </c>
      <c r="AL35" s="416"/>
      <c r="AM35" s="416"/>
      <c r="AN35" s="416"/>
      <c r="AO35" s="417"/>
      <c r="AP35" s="46"/>
      <c r="AQ35" s="46"/>
      <c r="AR35" s="42"/>
      <c r="BE35" s="37"/>
    </row>
    <row r="36" spans="1:57" s="2" customFormat="1" ht="6.95" customHeight="1">
      <c r="A36" s="37"/>
      <c r="B36" s="38"/>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42"/>
      <c r="BE36" s="37"/>
    </row>
    <row r="37" spans="1:57" s="2" customFormat="1" ht="6.95" customHeight="1">
      <c r="A37" s="3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42"/>
      <c r="BE37" s="37"/>
    </row>
    <row r="41" spans="1:57" s="2" customFormat="1" ht="6.95" customHeight="1">
      <c r="A41" s="37"/>
      <c r="B41" s="52"/>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42"/>
      <c r="BE41" s="37"/>
    </row>
    <row r="42" spans="1:57" s="2" customFormat="1" ht="24.95" customHeight="1">
      <c r="A42" s="37"/>
      <c r="B42" s="38"/>
      <c r="C42" s="26" t="s">
        <v>53</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42"/>
      <c r="BE42" s="37"/>
    </row>
    <row r="43" spans="1:57" s="2" customFormat="1" ht="6.95" customHeight="1">
      <c r="A43" s="37"/>
      <c r="B43" s="38"/>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42"/>
      <c r="BE43" s="37"/>
    </row>
    <row r="44" spans="1:57" s="4" customFormat="1" ht="12" customHeight="1">
      <c r="B44" s="54"/>
      <c r="C44" s="32" t="s">
        <v>13</v>
      </c>
      <c r="D44" s="55"/>
      <c r="E44" s="55"/>
      <c r="F44" s="55"/>
      <c r="G44" s="55"/>
      <c r="H44" s="55"/>
      <c r="I44" s="55"/>
      <c r="J44" s="55"/>
      <c r="K44" s="55"/>
      <c r="L44" s="55" t="str">
        <f>K5</f>
        <v>240076</v>
      </c>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6"/>
    </row>
    <row r="45" spans="1:57" s="5" customFormat="1" ht="36.950000000000003" customHeight="1">
      <c r="B45" s="57"/>
      <c r="C45" s="58" t="s">
        <v>16</v>
      </c>
      <c r="D45" s="59"/>
      <c r="E45" s="59"/>
      <c r="F45" s="59"/>
      <c r="G45" s="59"/>
      <c r="H45" s="59"/>
      <c r="I45" s="59"/>
      <c r="J45" s="59"/>
      <c r="K45" s="59"/>
      <c r="L45" s="383" t="str">
        <f>K6</f>
        <v>Zpracování PD - ZŠ F-M, ul. J. Čapka 2555 - tělocvična II.</v>
      </c>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59"/>
      <c r="AQ45" s="59"/>
      <c r="AR45" s="60"/>
    </row>
    <row r="46" spans="1:57" s="2" customFormat="1" ht="6.95" customHeight="1">
      <c r="A46" s="37"/>
      <c r="B46" s="3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42"/>
      <c r="BE46" s="37"/>
    </row>
    <row r="47" spans="1:57" s="2" customFormat="1" ht="12" customHeight="1">
      <c r="A47" s="37"/>
      <c r="B47" s="38"/>
      <c r="C47" s="32" t="s">
        <v>22</v>
      </c>
      <c r="D47" s="39"/>
      <c r="E47" s="39"/>
      <c r="F47" s="39"/>
      <c r="G47" s="39"/>
      <c r="H47" s="39"/>
      <c r="I47" s="39"/>
      <c r="J47" s="39"/>
      <c r="K47" s="39"/>
      <c r="L47" s="61" t="str">
        <f>IF(K8="","",K8)</f>
        <v>J. Čapka 2555, Frýdek Místek</v>
      </c>
      <c r="M47" s="39"/>
      <c r="N47" s="39"/>
      <c r="O47" s="39"/>
      <c r="P47" s="39"/>
      <c r="Q47" s="39"/>
      <c r="R47" s="39"/>
      <c r="S47" s="39"/>
      <c r="T47" s="39"/>
      <c r="U47" s="39"/>
      <c r="V47" s="39"/>
      <c r="W47" s="39"/>
      <c r="X47" s="39"/>
      <c r="Y47" s="39"/>
      <c r="Z47" s="39"/>
      <c r="AA47" s="39"/>
      <c r="AB47" s="39"/>
      <c r="AC47" s="39"/>
      <c r="AD47" s="39"/>
      <c r="AE47" s="39"/>
      <c r="AF47" s="39"/>
      <c r="AG47" s="39"/>
      <c r="AH47" s="39"/>
      <c r="AI47" s="32" t="s">
        <v>24</v>
      </c>
      <c r="AJ47" s="39"/>
      <c r="AK47" s="39"/>
      <c r="AL47" s="39"/>
      <c r="AM47" s="388" t="str">
        <f>IF(AN8= "","",AN8)</f>
        <v>19. 3. 2025</v>
      </c>
      <c r="AN47" s="388"/>
      <c r="AO47" s="39"/>
      <c r="AP47" s="39"/>
      <c r="AQ47" s="39"/>
      <c r="AR47" s="42"/>
      <c r="BE47" s="37"/>
    </row>
    <row r="48" spans="1:57" s="2" customFormat="1" ht="6.95" customHeight="1">
      <c r="A48" s="37"/>
      <c r="B48" s="38"/>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42"/>
      <c r="BE48" s="37"/>
    </row>
    <row r="49" spans="1:91" s="2" customFormat="1" ht="25.7" customHeight="1">
      <c r="A49" s="37"/>
      <c r="B49" s="38"/>
      <c r="C49" s="32" t="s">
        <v>26</v>
      </c>
      <c r="D49" s="39"/>
      <c r="E49" s="39"/>
      <c r="F49" s="39"/>
      <c r="G49" s="39"/>
      <c r="H49" s="39"/>
      <c r="I49" s="39"/>
      <c r="J49" s="39"/>
      <c r="K49" s="39"/>
      <c r="L49" s="55" t="str">
        <f>IF(E11= "","",E11)</f>
        <v>Statutární město Frýdek - Místek</v>
      </c>
      <c r="M49" s="39"/>
      <c r="N49" s="39"/>
      <c r="O49" s="39"/>
      <c r="P49" s="39"/>
      <c r="Q49" s="39"/>
      <c r="R49" s="39"/>
      <c r="S49" s="39"/>
      <c r="T49" s="39"/>
      <c r="U49" s="39"/>
      <c r="V49" s="39"/>
      <c r="W49" s="39"/>
      <c r="X49" s="39"/>
      <c r="Y49" s="39"/>
      <c r="Z49" s="39"/>
      <c r="AA49" s="39"/>
      <c r="AB49" s="39"/>
      <c r="AC49" s="39"/>
      <c r="AD49" s="39"/>
      <c r="AE49" s="39"/>
      <c r="AF49" s="39"/>
      <c r="AG49" s="39"/>
      <c r="AH49" s="39"/>
      <c r="AI49" s="32" t="s">
        <v>33</v>
      </c>
      <c r="AJ49" s="39"/>
      <c r="AK49" s="39"/>
      <c r="AL49" s="39"/>
      <c r="AM49" s="395" t="str">
        <f>IF(E17="","",E17)</f>
        <v>Energy Benefit Centre a.s., Ostrava</v>
      </c>
      <c r="AN49" s="396"/>
      <c r="AO49" s="396"/>
      <c r="AP49" s="396"/>
      <c r="AQ49" s="39"/>
      <c r="AR49" s="42"/>
      <c r="AS49" s="389" t="s">
        <v>54</v>
      </c>
      <c r="AT49" s="390"/>
      <c r="AU49" s="63"/>
      <c r="AV49" s="63"/>
      <c r="AW49" s="63"/>
      <c r="AX49" s="63"/>
      <c r="AY49" s="63"/>
      <c r="AZ49" s="63"/>
      <c r="BA49" s="63"/>
      <c r="BB49" s="63"/>
      <c r="BC49" s="63"/>
      <c r="BD49" s="64"/>
      <c r="BE49" s="37"/>
    </row>
    <row r="50" spans="1:91" s="2" customFormat="1" ht="15.2" customHeight="1">
      <c r="A50" s="37"/>
      <c r="B50" s="38"/>
      <c r="C50" s="32" t="s">
        <v>31</v>
      </c>
      <c r="D50" s="39"/>
      <c r="E50" s="39"/>
      <c r="F50" s="39"/>
      <c r="G50" s="39"/>
      <c r="H50" s="39"/>
      <c r="I50" s="39"/>
      <c r="J50" s="39"/>
      <c r="K50" s="39"/>
      <c r="L50" s="55" t="str">
        <f>IF(E14= "Vyplň údaj","",E14)</f>
        <v/>
      </c>
      <c r="M50" s="39"/>
      <c r="N50" s="39"/>
      <c r="O50" s="39"/>
      <c r="P50" s="39"/>
      <c r="Q50" s="39"/>
      <c r="R50" s="39"/>
      <c r="S50" s="39"/>
      <c r="T50" s="39"/>
      <c r="U50" s="39"/>
      <c r="V50" s="39"/>
      <c r="W50" s="39"/>
      <c r="X50" s="39"/>
      <c r="Y50" s="39"/>
      <c r="Z50" s="39"/>
      <c r="AA50" s="39"/>
      <c r="AB50" s="39"/>
      <c r="AC50" s="39"/>
      <c r="AD50" s="39"/>
      <c r="AE50" s="39"/>
      <c r="AF50" s="39"/>
      <c r="AG50" s="39"/>
      <c r="AH50" s="39"/>
      <c r="AI50" s="32" t="s">
        <v>36</v>
      </c>
      <c r="AJ50" s="39"/>
      <c r="AK50" s="39"/>
      <c r="AL50" s="39"/>
      <c r="AM50" s="395" t="str">
        <f>IF(E20="","",E20)</f>
        <v>---</v>
      </c>
      <c r="AN50" s="396"/>
      <c r="AO50" s="396"/>
      <c r="AP50" s="396"/>
      <c r="AQ50" s="39"/>
      <c r="AR50" s="42"/>
      <c r="AS50" s="391"/>
      <c r="AT50" s="392"/>
      <c r="AU50" s="65"/>
      <c r="AV50" s="65"/>
      <c r="AW50" s="65"/>
      <c r="AX50" s="65"/>
      <c r="AY50" s="65"/>
      <c r="AZ50" s="65"/>
      <c r="BA50" s="65"/>
      <c r="BB50" s="65"/>
      <c r="BC50" s="65"/>
      <c r="BD50" s="66"/>
      <c r="BE50" s="37"/>
    </row>
    <row r="51" spans="1:91" s="2" customFormat="1" ht="10.9" customHeight="1">
      <c r="A51" s="37"/>
      <c r="B51" s="38"/>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42"/>
      <c r="AS51" s="393"/>
      <c r="AT51" s="394"/>
      <c r="AU51" s="67"/>
      <c r="AV51" s="67"/>
      <c r="AW51" s="67"/>
      <c r="AX51" s="67"/>
      <c r="AY51" s="67"/>
      <c r="AZ51" s="67"/>
      <c r="BA51" s="67"/>
      <c r="BB51" s="67"/>
      <c r="BC51" s="67"/>
      <c r="BD51" s="68"/>
      <c r="BE51" s="37"/>
    </row>
    <row r="52" spans="1:91" s="2" customFormat="1" ht="29.25" customHeight="1">
      <c r="A52" s="37"/>
      <c r="B52" s="38"/>
      <c r="C52" s="387" t="s">
        <v>55</v>
      </c>
      <c r="D52" s="386"/>
      <c r="E52" s="386"/>
      <c r="F52" s="386"/>
      <c r="G52" s="386"/>
      <c r="H52" s="69"/>
      <c r="I52" s="385" t="s">
        <v>56</v>
      </c>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97" t="s">
        <v>57</v>
      </c>
      <c r="AH52" s="386"/>
      <c r="AI52" s="386"/>
      <c r="AJ52" s="386"/>
      <c r="AK52" s="386"/>
      <c r="AL52" s="386"/>
      <c r="AM52" s="386"/>
      <c r="AN52" s="385" t="s">
        <v>58</v>
      </c>
      <c r="AO52" s="386"/>
      <c r="AP52" s="386"/>
      <c r="AQ52" s="70" t="s">
        <v>59</v>
      </c>
      <c r="AR52" s="42"/>
      <c r="AS52" s="71" t="s">
        <v>60</v>
      </c>
      <c r="AT52" s="72" t="s">
        <v>61</v>
      </c>
      <c r="AU52" s="72" t="s">
        <v>62</v>
      </c>
      <c r="AV52" s="72" t="s">
        <v>63</v>
      </c>
      <c r="AW52" s="72" t="s">
        <v>64</v>
      </c>
      <c r="AX52" s="72" t="s">
        <v>65</v>
      </c>
      <c r="AY52" s="72" t="s">
        <v>66</v>
      </c>
      <c r="AZ52" s="72" t="s">
        <v>67</v>
      </c>
      <c r="BA52" s="72" t="s">
        <v>68</v>
      </c>
      <c r="BB52" s="72" t="s">
        <v>69</v>
      </c>
      <c r="BC52" s="72" t="s">
        <v>70</v>
      </c>
      <c r="BD52" s="73" t="s">
        <v>71</v>
      </c>
      <c r="BE52" s="37"/>
    </row>
    <row r="53" spans="1:91" s="2" customFormat="1" ht="10.9" customHeight="1">
      <c r="A53" s="37"/>
      <c r="B53" s="38"/>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42"/>
      <c r="AS53" s="74"/>
      <c r="AT53" s="75"/>
      <c r="AU53" s="75"/>
      <c r="AV53" s="75"/>
      <c r="AW53" s="75"/>
      <c r="AX53" s="75"/>
      <c r="AY53" s="75"/>
      <c r="AZ53" s="75"/>
      <c r="BA53" s="75"/>
      <c r="BB53" s="75"/>
      <c r="BC53" s="75"/>
      <c r="BD53" s="76"/>
      <c r="BE53" s="37"/>
    </row>
    <row r="54" spans="1:91" s="6" customFormat="1" ht="32.450000000000003" customHeight="1">
      <c r="B54" s="77"/>
      <c r="C54" s="78" t="s">
        <v>72</v>
      </c>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398">
        <f>ROUND(AG55+AG56+AG66+AG69+SUM(AG73:AG81)+AG85,2)</f>
        <v>0</v>
      </c>
      <c r="AH54" s="398"/>
      <c r="AI54" s="398"/>
      <c r="AJ54" s="398"/>
      <c r="AK54" s="398"/>
      <c r="AL54" s="398"/>
      <c r="AM54" s="398"/>
      <c r="AN54" s="399">
        <f t="shared" ref="AN54:AN85" si="0">SUM(AG54,AT54)</f>
        <v>0</v>
      </c>
      <c r="AO54" s="399"/>
      <c r="AP54" s="399"/>
      <c r="AQ54" s="81" t="s">
        <v>28</v>
      </c>
      <c r="AR54" s="82"/>
      <c r="AS54" s="83">
        <f>ROUND(AS55+AS56+AS66+AS69+SUM(AS73:AS81)+AS85,2)</f>
        <v>0</v>
      </c>
      <c r="AT54" s="84">
        <f t="shared" ref="AT54:AT85" si="1">ROUND(SUM(AV54:AW54),2)</f>
        <v>0</v>
      </c>
      <c r="AU54" s="85">
        <f>ROUND(AU55+AU56+AU66+AU69+SUM(AU73:AU81)+AU85,5)</f>
        <v>0</v>
      </c>
      <c r="AV54" s="84">
        <f>ROUND(AZ54*L29,2)</f>
        <v>0</v>
      </c>
      <c r="AW54" s="84">
        <f>ROUND(BA54*L30,2)</f>
        <v>0</v>
      </c>
      <c r="AX54" s="84">
        <f>ROUND(BB54*L29,2)</f>
        <v>0</v>
      </c>
      <c r="AY54" s="84">
        <f>ROUND(BC54*L30,2)</f>
        <v>0</v>
      </c>
      <c r="AZ54" s="84">
        <f>ROUND(AZ55+AZ56+AZ66+AZ69+SUM(AZ73:AZ81)+AZ85,2)</f>
        <v>0</v>
      </c>
      <c r="BA54" s="84">
        <f>ROUND(BA55+BA56+BA66+BA69+SUM(BA73:BA81)+BA85,2)</f>
        <v>0</v>
      </c>
      <c r="BB54" s="84">
        <f>ROUND(BB55+BB56+BB66+BB69+SUM(BB73:BB81)+BB85,2)</f>
        <v>0</v>
      </c>
      <c r="BC54" s="84">
        <f>ROUND(BC55+BC56+BC66+BC69+SUM(BC73:BC81)+BC85,2)</f>
        <v>0</v>
      </c>
      <c r="BD54" s="86">
        <f>ROUND(BD55+BD56+BD66+BD69+SUM(BD73:BD81)+BD85,2)</f>
        <v>0</v>
      </c>
      <c r="BS54" s="87" t="s">
        <v>73</v>
      </c>
      <c r="BT54" s="87" t="s">
        <v>74</v>
      </c>
      <c r="BU54" s="88" t="s">
        <v>75</v>
      </c>
      <c r="BV54" s="87" t="s">
        <v>76</v>
      </c>
      <c r="BW54" s="87" t="s">
        <v>5</v>
      </c>
      <c r="BX54" s="87" t="s">
        <v>77</v>
      </c>
      <c r="CL54" s="87" t="s">
        <v>19</v>
      </c>
    </row>
    <row r="55" spans="1:91" s="7" customFormat="1" ht="16.5" customHeight="1">
      <c r="A55" s="89" t="s">
        <v>78</v>
      </c>
      <c r="B55" s="90"/>
      <c r="C55" s="91"/>
      <c r="D55" s="377" t="s">
        <v>79</v>
      </c>
      <c r="E55" s="377"/>
      <c r="F55" s="377"/>
      <c r="G55" s="377"/>
      <c r="H55" s="377"/>
      <c r="I55" s="92"/>
      <c r="J55" s="377" t="s">
        <v>80</v>
      </c>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82">
        <f>'SO 01 - Příprava území'!J30</f>
        <v>0</v>
      </c>
      <c r="AH55" s="381"/>
      <c r="AI55" s="381"/>
      <c r="AJ55" s="381"/>
      <c r="AK55" s="381"/>
      <c r="AL55" s="381"/>
      <c r="AM55" s="381"/>
      <c r="AN55" s="382">
        <f t="shared" si="0"/>
        <v>0</v>
      </c>
      <c r="AO55" s="381"/>
      <c r="AP55" s="381"/>
      <c r="AQ55" s="93" t="s">
        <v>81</v>
      </c>
      <c r="AR55" s="94"/>
      <c r="AS55" s="95">
        <v>0</v>
      </c>
      <c r="AT55" s="96">
        <f t="shared" si="1"/>
        <v>0</v>
      </c>
      <c r="AU55" s="97">
        <f>'SO 01 - Příprava území'!P86</f>
        <v>0</v>
      </c>
      <c r="AV55" s="96">
        <f>'SO 01 - Příprava území'!J33</f>
        <v>0</v>
      </c>
      <c r="AW55" s="96">
        <f>'SO 01 - Příprava území'!J34</f>
        <v>0</v>
      </c>
      <c r="AX55" s="96">
        <f>'SO 01 - Příprava území'!J35</f>
        <v>0</v>
      </c>
      <c r="AY55" s="96">
        <f>'SO 01 - Příprava území'!J36</f>
        <v>0</v>
      </c>
      <c r="AZ55" s="96">
        <f>'SO 01 - Příprava území'!F33</f>
        <v>0</v>
      </c>
      <c r="BA55" s="96">
        <f>'SO 01 - Příprava území'!F34</f>
        <v>0</v>
      </c>
      <c r="BB55" s="96">
        <f>'SO 01 - Příprava území'!F35</f>
        <v>0</v>
      </c>
      <c r="BC55" s="96">
        <f>'SO 01 - Příprava území'!F36</f>
        <v>0</v>
      </c>
      <c r="BD55" s="98">
        <f>'SO 01 - Příprava území'!F37</f>
        <v>0</v>
      </c>
      <c r="BT55" s="99" t="s">
        <v>82</v>
      </c>
      <c r="BV55" s="99" t="s">
        <v>76</v>
      </c>
      <c r="BW55" s="99" t="s">
        <v>83</v>
      </c>
      <c r="BX55" s="99" t="s">
        <v>5</v>
      </c>
      <c r="CL55" s="99" t="s">
        <v>19</v>
      </c>
      <c r="CM55" s="99" t="s">
        <v>84</v>
      </c>
    </row>
    <row r="56" spans="1:91" s="7" customFormat="1" ht="16.5" customHeight="1">
      <c r="B56" s="90"/>
      <c r="C56" s="91"/>
      <c r="D56" s="377" t="s">
        <v>85</v>
      </c>
      <c r="E56" s="377"/>
      <c r="F56" s="377"/>
      <c r="G56" s="377"/>
      <c r="H56" s="377"/>
      <c r="I56" s="92"/>
      <c r="J56" s="377" t="s">
        <v>86</v>
      </c>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80">
        <f>ROUND(SUM(AG57:AG65),2)</f>
        <v>0</v>
      </c>
      <c r="AH56" s="381"/>
      <c r="AI56" s="381"/>
      <c r="AJ56" s="381"/>
      <c r="AK56" s="381"/>
      <c r="AL56" s="381"/>
      <c r="AM56" s="381"/>
      <c r="AN56" s="382">
        <f t="shared" si="0"/>
        <v>0</v>
      </c>
      <c r="AO56" s="381"/>
      <c r="AP56" s="381"/>
      <c r="AQ56" s="93" t="s">
        <v>81</v>
      </c>
      <c r="AR56" s="94"/>
      <c r="AS56" s="95">
        <f>ROUND(SUM(AS57:AS65),2)</f>
        <v>0</v>
      </c>
      <c r="AT56" s="96">
        <f t="shared" si="1"/>
        <v>0</v>
      </c>
      <c r="AU56" s="97">
        <f>ROUND(SUM(AU57:AU65),5)</f>
        <v>0</v>
      </c>
      <c r="AV56" s="96">
        <f>ROUND(AZ56*L29,2)</f>
        <v>0</v>
      </c>
      <c r="AW56" s="96">
        <f>ROUND(BA56*L30,2)</f>
        <v>0</v>
      </c>
      <c r="AX56" s="96">
        <f>ROUND(BB56*L29,2)</f>
        <v>0</v>
      </c>
      <c r="AY56" s="96">
        <f>ROUND(BC56*L30,2)</f>
        <v>0</v>
      </c>
      <c r="AZ56" s="96">
        <f>ROUND(SUM(AZ57:AZ65),2)</f>
        <v>0</v>
      </c>
      <c r="BA56" s="96">
        <f>ROUND(SUM(BA57:BA65),2)</f>
        <v>0</v>
      </c>
      <c r="BB56" s="96">
        <f>ROUND(SUM(BB57:BB65),2)</f>
        <v>0</v>
      </c>
      <c r="BC56" s="96">
        <f>ROUND(SUM(BC57:BC65),2)</f>
        <v>0</v>
      </c>
      <c r="BD56" s="98">
        <f>ROUND(SUM(BD57:BD65),2)</f>
        <v>0</v>
      </c>
      <c r="BS56" s="99" t="s">
        <v>73</v>
      </c>
      <c r="BT56" s="99" t="s">
        <v>82</v>
      </c>
      <c r="BU56" s="99" t="s">
        <v>75</v>
      </c>
      <c r="BV56" s="99" t="s">
        <v>76</v>
      </c>
      <c r="BW56" s="99" t="s">
        <v>87</v>
      </c>
      <c r="BX56" s="99" t="s">
        <v>5</v>
      </c>
      <c r="CL56" s="99" t="s">
        <v>19</v>
      </c>
      <c r="CM56" s="99" t="s">
        <v>84</v>
      </c>
    </row>
    <row r="57" spans="1:91" s="4" customFormat="1" ht="23.25" customHeight="1">
      <c r="A57" s="89" t="s">
        <v>78</v>
      </c>
      <c r="B57" s="54"/>
      <c r="C57" s="100"/>
      <c r="D57" s="100"/>
      <c r="E57" s="376" t="s">
        <v>88</v>
      </c>
      <c r="F57" s="376"/>
      <c r="G57" s="376"/>
      <c r="H57" s="376"/>
      <c r="I57" s="376"/>
      <c r="J57" s="100"/>
      <c r="K57" s="376" t="s">
        <v>89</v>
      </c>
      <c r="L57" s="376"/>
      <c r="M57" s="376"/>
      <c r="N57" s="376"/>
      <c r="O57" s="376"/>
      <c r="P57" s="376"/>
      <c r="Q57" s="376"/>
      <c r="R57" s="376"/>
      <c r="S57" s="376"/>
      <c r="T57" s="376"/>
      <c r="U57" s="376"/>
      <c r="V57" s="376"/>
      <c r="W57" s="376"/>
      <c r="X57" s="376"/>
      <c r="Y57" s="376"/>
      <c r="Z57" s="376"/>
      <c r="AA57" s="376"/>
      <c r="AB57" s="376"/>
      <c r="AC57" s="376"/>
      <c r="AD57" s="376"/>
      <c r="AE57" s="376"/>
      <c r="AF57" s="376"/>
      <c r="AG57" s="378">
        <f>'D.1.1, D1.2 - Tělocvična ...'!J32</f>
        <v>0</v>
      </c>
      <c r="AH57" s="379"/>
      <c r="AI57" s="379"/>
      <c r="AJ57" s="379"/>
      <c r="AK57" s="379"/>
      <c r="AL57" s="379"/>
      <c r="AM57" s="379"/>
      <c r="AN57" s="378">
        <f t="shared" si="0"/>
        <v>0</v>
      </c>
      <c r="AO57" s="379"/>
      <c r="AP57" s="379"/>
      <c r="AQ57" s="101" t="s">
        <v>90</v>
      </c>
      <c r="AR57" s="56"/>
      <c r="AS57" s="102">
        <v>0</v>
      </c>
      <c r="AT57" s="103">
        <f t="shared" si="1"/>
        <v>0</v>
      </c>
      <c r="AU57" s="104">
        <f>'D.1.1, D1.2 - Tělocvična ...'!P112</f>
        <v>0</v>
      </c>
      <c r="AV57" s="103">
        <f>'D.1.1, D1.2 - Tělocvična ...'!J35</f>
        <v>0</v>
      </c>
      <c r="AW57" s="103">
        <f>'D.1.1, D1.2 - Tělocvična ...'!J36</f>
        <v>0</v>
      </c>
      <c r="AX57" s="103">
        <f>'D.1.1, D1.2 - Tělocvična ...'!J37</f>
        <v>0</v>
      </c>
      <c r="AY57" s="103">
        <f>'D.1.1, D1.2 - Tělocvična ...'!J38</f>
        <v>0</v>
      </c>
      <c r="AZ57" s="103">
        <f>'D.1.1, D1.2 - Tělocvična ...'!F35</f>
        <v>0</v>
      </c>
      <c r="BA57" s="103">
        <f>'D.1.1, D1.2 - Tělocvična ...'!F36</f>
        <v>0</v>
      </c>
      <c r="BB57" s="103">
        <f>'D.1.1, D1.2 - Tělocvična ...'!F37</f>
        <v>0</v>
      </c>
      <c r="BC57" s="103">
        <f>'D.1.1, D1.2 - Tělocvična ...'!F38</f>
        <v>0</v>
      </c>
      <c r="BD57" s="105">
        <f>'D.1.1, D1.2 - Tělocvična ...'!F39</f>
        <v>0</v>
      </c>
      <c r="BT57" s="106" t="s">
        <v>84</v>
      </c>
      <c r="BV57" s="106" t="s">
        <v>76</v>
      </c>
      <c r="BW57" s="106" t="s">
        <v>91</v>
      </c>
      <c r="BX57" s="106" t="s">
        <v>87</v>
      </c>
      <c r="CL57" s="106" t="s">
        <v>19</v>
      </c>
    </row>
    <row r="58" spans="1:91" s="4" customFormat="1" ht="16.5" customHeight="1">
      <c r="A58" s="89" t="s">
        <v>78</v>
      </c>
      <c r="B58" s="54"/>
      <c r="C58" s="100"/>
      <c r="D58" s="100"/>
      <c r="E58" s="376" t="s">
        <v>92</v>
      </c>
      <c r="F58" s="376"/>
      <c r="G58" s="376"/>
      <c r="H58" s="376"/>
      <c r="I58" s="376"/>
      <c r="J58" s="100"/>
      <c r="K58" s="376" t="s">
        <v>93</v>
      </c>
      <c r="L58" s="376"/>
      <c r="M58" s="376"/>
      <c r="N58" s="376"/>
      <c r="O58" s="376"/>
      <c r="P58" s="376"/>
      <c r="Q58" s="376"/>
      <c r="R58" s="376"/>
      <c r="S58" s="376"/>
      <c r="T58" s="376"/>
      <c r="U58" s="376"/>
      <c r="V58" s="376"/>
      <c r="W58" s="376"/>
      <c r="X58" s="376"/>
      <c r="Y58" s="376"/>
      <c r="Z58" s="376"/>
      <c r="AA58" s="376"/>
      <c r="AB58" s="376"/>
      <c r="AC58" s="376"/>
      <c r="AD58" s="376"/>
      <c r="AE58" s="376"/>
      <c r="AF58" s="376"/>
      <c r="AG58" s="378">
        <f>'D.1.1.2 - Interiér'!J32</f>
        <v>0</v>
      </c>
      <c r="AH58" s="379"/>
      <c r="AI58" s="379"/>
      <c r="AJ58" s="379"/>
      <c r="AK58" s="379"/>
      <c r="AL58" s="379"/>
      <c r="AM58" s="379"/>
      <c r="AN58" s="378">
        <f t="shared" si="0"/>
        <v>0</v>
      </c>
      <c r="AO58" s="379"/>
      <c r="AP58" s="379"/>
      <c r="AQ58" s="101" t="s">
        <v>90</v>
      </c>
      <c r="AR58" s="56"/>
      <c r="AS58" s="102">
        <v>0</v>
      </c>
      <c r="AT58" s="103">
        <f t="shared" si="1"/>
        <v>0</v>
      </c>
      <c r="AU58" s="104">
        <f>'D.1.1.2 - Interiér'!P88</f>
        <v>0</v>
      </c>
      <c r="AV58" s="103">
        <f>'D.1.1.2 - Interiér'!J35</f>
        <v>0</v>
      </c>
      <c r="AW58" s="103">
        <f>'D.1.1.2 - Interiér'!J36</f>
        <v>0</v>
      </c>
      <c r="AX58" s="103">
        <f>'D.1.1.2 - Interiér'!J37</f>
        <v>0</v>
      </c>
      <c r="AY58" s="103">
        <f>'D.1.1.2 - Interiér'!J38</f>
        <v>0</v>
      </c>
      <c r="AZ58" s="103">
        <f>'D.1.1.2 - Interiér'!F35</f>
        <v>0</v>
      </c>
      <c r="BA58" s="103">
        <f>'D.1.1.2 - Interiér'!F36</f>
        <v>0</v>
      </c>
      <c r="BB58" s="103">
        <f>'D.1.1.2 - Interiér'!F37</f>
        <v>0</v>
      </c>
      <c r="BC58" s="103">
        <f>'D.1.1.2 - Interiér'!F38</f>
        <v>0</v>
      </c>
      <c r="BD58" s="105">
        <f>'D.1.1.2 - Interiér'!F39</f>
        <v>0</v>
      </c>
      <c r="BT58" s="106" t="s">
        <v>84</v>
      </c>
      <c r="BV58" s="106" t="s">
        <v>76</v>
      </c>
      <c r="BW58" s="106" t="s">
        <v>94</v>
      </c>
      <c r="BX58" s="106" t="s">
        <v>87</v>
      </c>
      <c r="CL58" s="106" t="s">
        <v>28</v>
      </c>
    </row>
    <row r="59" spans="1:91" s="4" customFormat="1" ht="16.5" customHeight="1">
      <c r="A59" s="89" t="s">
        <v>78</v>
      </c>
      <c r="B59" s="54"/>
      <c r="C59" s="100"/>
      <c r="D59" s="100"/>
      <c r="E59" s="376" t="s">
        <v>95</v>
      </c>
      <c r="F59" s="376"/>
      <c r="G59" s="376"/>
      <c r="H59" s="376"/>
      <c r="I59" s="376"/>
      <c r="J59" s="100"/>
      <c r="K59" s="376" t="s">
        <v>96</v>
      </c>
      <c r="L59" s="376"/>
      <c r="M59" s="376"/>
      <c r="N59" s="376"/>
      <c r="O59" s="376"/>
      <c r="P59" s="376"/>
      <c r="Q59" s="376"/>
      <c r="R59" s="376"/>
      <c r="S59" s="376"/>
      <c r="T59" s="376"/>
      <c r="U59" s="376"/>
      <c r="V59" s="376"/>
      <c r="W59" s="376"/>
      <c r="X59" s="376"/>
      <c r="Y59" s="376"/>
      <c r="Z59" s="376"/>
      <c r="AA59" s="376"/>
      <c r="AB59" s="376"/>
      <c r="AC59" s="376"/>
      <c r="AD59" s="376"/>
      <c r="AE59" s="376"/>
      <c r="AF59" s="376"/>
      <c r="AG59" s="378">
        <f>'D.1.4.1 - Elektroinstalac...'!J32</f>
        <v>0</v>
      </c>
      <c r="AH59" s="379"/>
      <c r="AI59" s="379"/>
      <c r="AJ59" s="379"/>
      <c r="AK59" s="379"/>
      <c r="AL59" s="379"/>
      <c r="AM59" s="379"/>
      <c r="AN59" s="378">
        <f t="shared" si="0"/>
        <v>0</v>
      </c>
      <c r="AO59" s="379"/>
      <c r="AP59" s="379"/>
      <c r="AQ59" s="101" t="s">
        <v>90</v>
      </c>
      <c r="AR59" s="56"/>
      <c r="AS59" s="102">
        <v>0</v>
      </c>
      <c r="AT59" s="103">
        <f t="shared" si="1"/>
        <v>0</v>
      </c>
      <c r="AU59" s="104">
        <f>'D.1.4.1 - Elektroinstalac...'!P92</f>
        <v>0</v>
      </c>
      <c r="AV59" s="103">
        <f>'D.1.4.1 - Elektroinstalac...'!J35</f>
        <v>0</v>
      </c>
      <c r="AW59" s="103">
        <f>'D.1.4.1 - Elektroinstalac...'!J36</f>
        <v>0</v>
      </c>
      <c r="AX59" s="103">
        <f>'D.1.4.1 - Elektroinstalac...'!J37</f>
        <v>0</v>
      </c>
      <c r="AY59" s="103">
        <f>'D.1.4.1 - Elektroinstalac...'!J38</f>
        <v>0</v>
      </c>
      <c r="AZ59" s="103">
        <f>'D.1.4.1 - Elektroinstalac...'!F35</f>
        <v>0</v>
      </c>
      <c r="BA59" s="103">
        <f>'D.1.4.1 - Elektroinstalac...'!F36</f>
        <v>0</v>
      </c>
      <c r="BB59" s="103">
        <f>'D.1.4.1 - Elektroinstalac...'!F37</f>
        <v>0</v>
      </c>
      <c r="BC59" s="103">
        <f>'D.1.4.1 - Elektroinstalac...'!F38</f>
        <v>0</v>
      </c>
      <c r="BD59" s="105">
        <f>'D.1.4.1 - Elektroinstalac...'!F39</f>
        <v>0</v>
      </c>
      <c r="BT59" s="106" t="s">
        <v>84</v>
      </c>
      <c r="BV59" s="106" t="s">
        <v>76</v>
      </c>
      <c r="BW59" s="106" t="s">
        <v>97</v>
      </c>
      <c r="BX59" s="106" t="s">
        <v>87</v>
      </c>
      <c r="CL59" s="106" t="s">
        <v>28</v>
      </c>
    </row>
    <row r="60" spans="1:91" s="4" customFormat="1" ht="16.5" customHeight="1">
      <c r="A60" s="89" t="s">
        <v>78</v>
      </c>
      <c r="B60" s="54"/>
      <c r="C60" s="100"/>
      <c r="D60" s="100"/>
      <c r="E60" s="376" t="s">
        <v>98</v>
      </c>
      <c r="F60" s="376"/>
      <c r="G60" s="376"/>
      <c r="H60" s="376"/>
      <c r="I60" s="376"/>
      <c r="J60" s="100"/>
      <c r="K60" s="376" t="s">
        <v>99</v>
      </c>
      <c r="L60" s="376"/>
      <c r="M60" s="376"/>
      <c r="N60" s="376"/>
      <c r="O60" s="376"/>
      <c r="P60" s="376"/>
      <c r="Q60" s="376"/>
      <c r="R60" s="376"/>
      <c r="S60" s="376"/>
      <c r="T60" s="376"/>
      <c r="U60" s="376"/>
      <c r="V60" s="376"/>
      <c r="W60" s="376"/>
      <c r="X60" s="376"/>
      <c r="Y60" s="376"/>
      <c r="Z60" s="376"/>
      <c r="AA60" s="376"/>
      <c r="AB60" s="376"/>
      <c r="AC60" s="376"/>
      <c r="AD60" s="376"/>
      <c r="AE60" s="376"/>
      <c r="AF60" s="376"/>
      <c r="AG60" s="378">
        <f>'D.1.4.2 - Elektroinstalac...'!J32</f>
        <v>0</v>
      </c>
      <c r="AH60" s="379"/>
      <c r="AI60" s="379"/>
      <c r="AJ60" s="379"/>
      <c r="AK60" s="379"/>
      <c r="AL60" s="379"/>
      <c r="AM60" s="379"/>
      <c r="AN60" s="378">
        <f t="shared" si="0"/>
        <v>0</v>
      </c>
      <c r="AO60" s="379"/>
      <c r="AP60" s="379"/>
      <c r="AQ60" s="101" t="s">
        <v>90</v>
      </c>
      <c r="AR60" s="56"/>
      <c r="AS60" s="102">
        <v>0</v>
      </c>
      <c r="AT60" s="103">
        <f t="shared" si="1"/>
        <v>0</v>
      </c>
      <c r="AU60" s="104">
        <f>'D.1.4.2 - Elektroinstalac...'!P122</f>
        <v>0</v>
      </c>
      <c r="AV60" s="103">
        <f>'D.1.4.2 - Elektroinstalac...'!J35</f>
        <v>0</v>
      </c>
      <c r="AW60" s="103">
        <f>'D.1.4.2 - Elektroinstalac...'!J36</f>
        <v>0</v>
      </c>
      <c r="AX60" s="103">
        <f>'D.1.4.2 - Elektroinstalac...'!J37</f>
        <v>0</v>
      </c>
      <c r="AY60" s="103">
        <f>'D.1.4.2 - Elektroinstalac...'!J38</f>
        <v>0</v>
      </c>
      <c r="AZ60" s="103">
        <f>'D.1.4.2 - Elektroinstalac...'!F35</f>
        <v>0</v>
      </c>
      <c r="BA60" s="103">
        <f>'D.1.4.2 - Elektroinstalac...'!F36</f>
        <v>0</v>
      </c>
      <c r="BB60" s="103">
        <f>'D.1.4.2 - Elektroinstalac...'!F37</f>
        <v>0</v>
      </c>
      <c r="BC60" s="103">
        <f>'D.1.4.2 - Elektroinstalac...'!F38</f>
        <v>0</v>
      </c>
      <c r="BD60" s="105">
        <f>'D.1.4.2 - Elektroinstalac...'!F39</f>
        <v>0</v>
      </c>
      <c r="BT60" s="106" t="s">
        <v>84</v>
      </c>
      <c r="BV60" s="106" t="s">
        <v>76</v>
      </c>
      <c r="BW60" s="106" t="s">
        <v>100</v>
      </c>
      <c r="BX60" s="106" t="s">
        <v>87</v>
      </c>
      <c r="CL60" s="106" t="s">
        <v>28</v>
      </c>
    </row>
    <row r="61" spans="1:91" s="4" customFormat="1" ht="16.5" customHeight="1">
      <c r="A61" s="89" t="s">
        <v>78</v>
      </c>
      <c r="B61" s="54"/>
      <c r="C61" s="100"/>
      <c r="D61" s="100"/>
      <c r="E61" s="376" t="s">
        <v>101</v>
      </c>
      <c r="F61" s="376"/>
      <c r="G61" s="376"/>
      <c r="H61" s="376"/>
      <c r="I61" s="376"/>
      <c r="J61" s="100"/>
      <c r="K61" s="376" t="s">
        <v>102</v>
      </c>
      <c r="L61" s="376"/>
      <c r="M61" s="376"/>
      <c r="N61" s="376"/>
      <c r="O61" s="376"/>
      <c r="P61" s="376"/>
      <c r="Q61" s="376"/>
      <c r="R61" s="376"/>
      <c r="S61" s="376"/>
      <c r="T61" s="376"/>
      <c r="U61" s="376"/>
      <c r="V61" s="376"/>
      <c r="W61" s="376"/>
      <c r="X61" s="376"/>
      <c r="Y61" s="376"/>
      <c r="Z61" s="376"/>
      <c r="AA61" s="376"/>
      <c r="AB61" s="376"/>
      <c r="AC61" s="376"/>
      <c r="AD61" s="376"/>
      <c r="AE61" s="376"/>
      <c r="AF61" s="376"/>
      <c r="AG61" s="378">
        <f>'D.1.4.3 - Měření a regulace'!J32</f>
        <v>0</v>
      </c>
      <c r="AH61" s="379"/>
      <c r="AI61" s="379"/>
      <c r="AJ61" s="379"/>
      <c r="AK61" s="379"/>
      <c r="AL61" s="379"/>
      <c r="AM61" s="379"/>
      <c r="AN61" s="378">
        <f t="shared" si="0"/>
        <v>0</v>
      </c>
      <c r="AO61" s="379"/>
      <c r="AP61" s="379"/>
      <c r="AQ61" s="101" t="s">
        <v>90</v>
      </c>
      <c r="AR61" s="56"/>
      <c r="AS61" s="102">
        <v>0</v>
      </c>
      <c r="AT61" s="103">
        <f t="shared" si="1"/>
        <v>0</v>
      </c>
      <c r="AU61" s="104">
        <f>'D.1.4.3 - Měření a regulace'!P96</f>
        <v>0</v>
      </c>
      <c r="AV61" s="103">
        <f>'D.1.4.3 - Měření a regulace'!J35</f>
        <v>0</v>
      </c>
      <c r="AW61" s="103">
        <f>'D.1.4.3 - Měření a regulace'!J36</f>
        <v>0</v>
      </c>
      <c r="AX61" s="103">
        <f>'D.1.4.3 - Měření a regulace'!J37</f>
        <v>0</v>
      </c>
      <c r="AY61" s="103">
        <f>'D.1.4.3 - Měření a regulace'!J38</f>
        <v>0</v>
      </c>
      <c r="AZ61" s="103">
        <f>'D.1.4.3 - Měření a regulace'!F35</f>
        <v>0</v>
      </c>
      <c r="BA61" s="103">
        <f>'D.1.4.3 - Měření a regulace'!F36</f>
        <v>0</v>
      </c>
      <c r="BB61" s="103">
        <f>'D.1.4.3 - Měření a regulace'!F37</f>
        <v>0</v>
      </c>
      <c r="BC61" s="103">
        <f>'D.1.4.3 - Měření a regulace'!F38</f>
        <v>0</v>
      </c>
      <c r="BD61" s="105">
        <f>'D.1.4.3 - Měření a regulace'!F39</f>
        <v>0</v>
      </c>
      <c r="BT61" s="106" t="s">
        <v>84</v>
      </c>
      <c r="BV61" s="106" t="s">
        <v>76</v>
      </c>
      <c r="BW61" s="106" t="s">
        <v>103</v>
      </c>
      <c r="BX61" s="106" t="s">
        <v>87</v>
      </c>
      <c r="CL61" s="106" t="s">
        <v>28</v>
      </c>
    </row>
    <row r="62" spans="1:91" s="4" customFormat="1" ht="16.5" customHeight="1">
      <c r="A62" s="89" t="s">
        <v>78</v>
      </c>
      <c r="B62" s="54"/>
      <c r="C62" s="100"/>
      <c r="D62" s="100"/>
      <c r="E62" s="376" t="s">
        <v>104</v>
      </c>
      <c r="F62" s="376"/>
      <c r="G62" s="376"/>
      <c r="H62" s="376"/>
      <c r="I62" s="376"/>
      <c r="J62" s="100"/>
      <c r="K62" s="376" t="s">
        <v>105</v>
      </c>
      <c r="L62" s="376"/>
      <c r="M62" s="376"/>
      <c r="N62" s="376"/>
      <c r="O62" s="376"/>
      <c r="P62" s="376"/>
      <c r="Q62" s="376"/>
      <c r="R62" s="376"/>
      <c r="S62" s="376"/>
      <c r="T62" s="376"/>
      <c r="U62" s="376"/>
      <c r="V62" s="376"/>
      <c r="W62" s="376"/>
      <c r="X62" s="376"/>
      <c r="Y62" s="376"/>
      <c r="Z62" s="376"/>
      <c r="AA62" s="376"/>
      <c r="AB62" s="376"/>
      <c r="AC62" s="376"/>
      <c r="AD62" s="376"/>
      <c r="AE62" s="376"/>
      <c r="AF62" s="376"/>
      <c r="AG62" s="378">
        <f>'D.1.4.4 - Vzduchotechnika'!J32</f>
        <v>0</v>
      </c>
      <c r="AH62" s="379"/>
      <c r="AI62" s="379"/>
      <c r="AJ62" s="379"/>
      <c r="AK62" s="379"/>
      <c r="AL62" s="379"/>
      <c r="AM62" s="379"/>
      <c r="AN62" s="378">
        <f t="shared" si="0"/>
        <v>0</v>
      </c>
      <c r="AO62" s="379"/>
      <c r="AP62" s="379"/>
      <c r="AQ62" s="101" t="s">
        <v>90</v>
      </c>
      <c r="AR62" s="56"/>
      <c r="AS62" s="102">
        <v>0</v>
      </c>
      <c r="AT62" s="103">
        <f t="shared" si="1"/>
        <v>0</v>
      </c>
      <c r="AU62" s="104">
        <f>'D.1.4.4 - Vzduchotechnika'!P114</f>
        <v>0</v>
      </c>
      <c r="AV62" s="103">
        <f>'D.1.4.4 - Vzduchotechnika'!J35</f>
        <v>0</v>
      </c>
      <c r="AW62" s="103">
        <f>'D.1.4.4 - Vzduchotechnika'!J36</f>
        <v>0</v>
      </c>
      <c r="AX62" s="103">
        <f>'D.1.4.4 - Vzduchotechnika'!J37</f>
        <v>0</v>
      </c>
      <c r="AY62" s="103">
        <f>'D.1.4.4 - Vzduchotechnika'!J38</f>
        <v>0</v>
      </c>
      <c r="AZ62" s="103">
        <f>'D.1.4.4 - Vzduchotechnika'!F35</f>
        <v>0</v>
      </c>
      <c r="BA62" s="103">
        <f>'D.1.4.4 - Vzduchotechnika'!F36</f>
        <v>0</v>
      </c>
      <c r="BB62" s="103">
        <f>'D.1.4.4 - Vzduchotechnika'!F37</f>
        <v>0</v>
      </c>
      <c r="BC62" s="103">
        <f>'D.1.4.4 - Vzduchotechnika'!F38</f>
        <v>0</v>
      </c>
      <c r="BD62" s="105">
        <f>'D.1.4.4 - Vzduchotechnika'!F39</f>
        <v>0</v>
      </c>
      <c r="BT62" s="106" t="s">
        <v>84</v>
      </c>
      <c r="BV62" s="106" t="s">
        <v>76</v>
      </c>
      <c r="BW62" s="106" t="s">
        <v>106</v>
      </c>
      <c r="BX62" s="106" t="s">
        <v>87</v>
      </c>
      <c r="CL62" s="106" t="s">
        <v>28</v>
      </c>
    </row>
    <row r="63" spans="1:91" s="4" customFormat="1" ht="16.5" customHeight="1">
      <c r="A63" s="89" t="s">
        <v>78</v>
      </c>
      <c r="B63" s="54"/>
      <c r="C63" s="100"/>
      <c r="D63" s="100"/>
      <c r="E63" s="376" t="s">
        <v>107</v>
      </c>
      <c r="F63" s="376"/>
      <c r="G63" s="376"/>
      <c r="H63" s="376"/>
      <c r="I63" s="376"/>
      <c r="J63" s="100"/>
      <c r="K63" s="376" t="s">
        <v>108</v>
      </c>
      <c r="L63" s="376"/>
      <c r="M63" s="376"/>
      <c r="N63" s="376"/>
      <c r="O63" s="376"/>
      <c r="P63" s="376"/>
      <c r="Q63" s="376"/>
      <c r="R63" s="376"/>
      <c r="S63" s="376"/>
      <c r="T63" s="376"/>
      <c r="U63" s="376"/>
      <c r="V63" s="376"/>
      <c r="W63" s="376"/>
      <c r="X63" s="376"/>
      <c r="Y63" s="376"/>
      <c r="Z63" s="376"/>
      <c r="AA63" s="376"/>
      <c r="AB63" s="376"/>
      <c r="AC63" s="376"/>
      <c r="AD63" s="376"/>
      <c r="AE63" s="376"/>
      <c r="AF63" s="376"/>
      <c r="AG63" s="378">
        <f>'D.1.4.5 - Vytápění'!J32</f>
        <v>0</v>
      </c>
      <c r="AH63" s="379"/>
      <c r="AI63" s="379"/>
      <c r="AJ63" s="379"/>
      <c r="AK63" s="379"/>
      <c r="AL63" s="379"/>
      <c r="AM63" s="379"/>
      <c r="AN63" s="378">
        <f t="shared" si="0"/>
        <v>0</v>
      </c>
      <c r="AO63" s="379"/>
      <c r="AP63" s="379"/>
      <c r="AQ63" s="101" t="s">
        <v>90</v>
      </c>
      <c r="AR63" s="56"/>
      <c r="AS63" s="102">
        <v>0</v>
      </c>
      <c r="AT63" s="103">
        <f t="shared" si="1"/>
        <v>0</v>
      </c>
      <c r="AU63" s="104">
        <f>'D.1.4.5 - Vytápění'!P104</f>
        <v>0</v>
      </c>
      <c r="AV63" s="103">
        <f>'D.1.4.5 - Vytápění'!J35</f>
        <v>0</v>
      </c>
      <c r="AW63" s="103">
        <f>'D.1.4.5 - Vytápění'!J36</f>
        <v>0</v>
      </c>
      <c r="AX63" s="103">
        <f>'D.1.4.5 - Vytápění'!J37</f>
        <v>0</v>
      </c>
      <c r="AY63" s="103">
        <f>'D.1.4.5 - Vytápění'!J38</f>
        <v>0</v>
      </c>
      <c r="AZ63" s="103">
        <f>'D.1.4.5 - Vytápění'!F35</f>
        <v>0</v>
      </c>
      <c r="BA63" s="103">
        <f>'D.1.4.5 - Vytápění'!F36</f>
        <v>0</v>
      </c>
      <c r="BB63" s="103">
        <f>'D.1.4.5 - Vytápění'!F37</f>
        <v>0</v>
      </c>
      <c r="BC63" s="103">
        <f>'D.1.4.5 - Vytápění'!F38</f>
        <v>0</v>
      </c>
      <c r="BD63" s="105">
        <f>'D.1.4.5 - Vytápění'!F39</f>
        <v>0</v>
      </c>
      <c r="BT63" s="106" t="s">
        <v>84</v>
      </c>
      <c r="BV63" s="106" t="s">
        <v>76</v>
      </c>
      <c r="BW63" s="106" t="s">
        <v>109</v>
      </c>
      <c r="BX63" s="106" t="s">
        <v>87</v>
      </c>
      <c r="CL63" s="106" t="s">
        <v>28</v>
      </c>
    </row>
    <row r="64" spans="1:91" s="4" customFormat="1" ht="16.5" customHeight="1">
      <c r="A64" s="89" t="s">
        <v>78</v>
      </c>
      <c r="B64" s="54"/>
      <c r="C64" s="100"/>
      <c r="D64" s="100"/>
      <c r="E64" s="376" t="s">
        <v>110</v>
      </c>
      <c r="F64" s="376"/>
      <c r="G64" s="376"/>
      <c r="H64" s="376"/>
      <c r="I64" s="376"/>
      <c r="J64" s="100"/>
      <c r="K64" s="376" t="s">
        <v>111</v>
      </c>
      <c r="L64" s="376"/>
      <c r="M64" s="376"/>
      <c r="N64" s="376"/>
      <c r="O64" s="376"/>
      <c r="P64" s="376"/>
      <c r="Q64" s="376"/>
      <c r="R64" s="376"/>
      <c r="S64" s="376"/>
      <c r="T64" s="376"/>
      <c r="U64" s="376"/>
      <c r="V64" s="376"/>
      <c r="W64" s="376"/>
      <c r="X64" s="376"/>
      <c r="Y64" s="376"/>
      <c r="Z64" s="376"/>
      <c r="AA64" s="376"/>
      <c r="AB64" s="376"/>
      <c r="AC64" s="376"/>
      <c r="AD64" s="376"/>
      <c r="AE64" s="376"/>
      <c r="AF64" s="376"/>
      <c r="AG64" s="378">
        <f>'D.1.4.6 - Zdravotechnika'!J32</f>
        <v>0</v>
      </c>
      <c r="AH64" s="379"/>
      <c r="AI64" s="379"/>
      <c r="AJ64" s="379"/>
      <c r="AK64" s="379"/>
      <c r="AL64" s="379"/>
      <c r="AM64" s="379"/>
      <c r="AN64" s="378">
        <f t="shared" si="0"/>
        <v>0</v>
      </c>
      <c r="AO64" s="379"/>
      <c r="AP64" s="379"/>
      <c r="AQ64" s="101" t="s">
        <v>90</v>
      </c>
      <c r="AR64" s="56"/>
      <c r="AS64" s="102">
        <v>0</v>
      </c>
      <c r="AT64" s="103">
        <f t="shared" si="1"/>
        <v>0</v>
      </c>
      <c r="AU64" s="104">
        <f>'D.1.4.6 - Zdravotechnika'!P99</f>
        <v>0</v>
      </c>
      <c r="AV64" s="103">
        <f>'D.1.4.6 - Zdravotechnika'!J35</f>
        <v>0</v>
      </c>
      <c r="AW64" s="103">
        <f>'D.1.4.6 - Zdravotechnika'!J36</f>
        <v>0</v>
      </c>
      <c r="AX64" s="103">
        <f>'D.1.4.6 - Zdravotechnika'!J37</f>
        <v>0</v>
      </c>
      <c r="AY64" s="103">
        <f>'D.1.4.6 - Zdravotechnika'!J38</f>
        <v>0</v>
      </c>
      <c r="AZ64" s="103">
        <f>'D.1.4.6 - Zdravotechnika'!F35</f>
        <v>0</v>
      </c>
      <c r="BA64" s="103">
        <f>'D.1.4.6 - Zdravotechnika'!F36</f>
        <v>0</v>
      </c>
      <c r="BB64" s="103">
        <f>'D.1.4.6 - Zdravotechnika'!F37</f>
        <v>0</v>
      </c>
      <c r="BC64" s="103">
        <f>'D.1.4.6 - Zdravotechnika'!F38</f>
        <v>0</v>
      </c>
      <c r="BD64" s="105">
        <f>'D.1.4.6 - Zdravotechnika'!F39</f>
        <v>0</v>
      </c>
      <c r="BT64" s="106" t="s">
        <v>84</v>
      </c>
      <c r="BV64" s="106" t="s">
        <v>76</v>
      </c>
      <c r="BW64" s="106" t="s">
        <v>112</v>
      </c>
      <c r="BX64" s="106" t="s">
        <v>87</v>
      </c>
      <c r="CL64" s="106" t="s">
        <v>28</v>
      </c>
    </row>
    <row r="65" spans="1:91" s="4" customFormat="1" ht="16.5" customHeight="1">
      <c r="A65" s="89" t="s">
        <v>78</v>
      </c>
      <c r="B65" s="54"/>
      <c r="C65" s="100"/>
      <c r="D65" s="100"/>
      <c r="E65" s="376" t="s">
        <v>113</v>
      </c>
      <c r="F65" s="376"/>
      <c r="G65" s="376"/>
      <c r="H65" s="376"/>
      <c r="I65" s="376"/>
      <c r="J65" s="100"/>
      <c r="K65" s="376" t="s">
        <v>114</v>
      </c>
      <c r="L65" s="376"/>
      <c r="M65" s="376"/>
      <c r="N65" s="376"/>
      <c r="O65" s="376"/>
      <c r="P65" s="376"/>
      <c r="Q65" s="376"/>
      <c r="R65" s="376"/>
      <c r="S65" s="376"/>
      <c r="T65" s="376"/>
      <c r="U65" s="376"/>
      <c r="V65" s="376"/>
      <c r="W65" s="376"/>
      <c r="X65" s="376"/>
      <c r="Y65" s="376"/>
      <c r="Z65" s="376"/>
      <c r="AA65" s="376"/>
      <c r="AB65" s="376"/>
      <c r="AC65" s="376"/>
      <c r="AD65" s="376"/>
      <c r="AE65" s="376"/>
      <c r="AF65" s="376"/>
      <c r="AG65" s="378">
        <f>'D.1.4.9 - Prostorová akus...'!J32</f>
        <v>0</v>
      </c>
      <c r="AH65" s="379"/>
      <c r="AI65" s="379"/>
      <c r="AJ65" s="379"/>
      <c r="AK65" s="379"/>
      <c r="AL65" s="379"/>
      <c r="AM65" s="379"/>
      <c r="AN65" s="378">
        <f t="shared" si="0"/>
        <v>0</v>
      </c>
      <c r="AO65" s="379"/>
      <c r="AP65" s="379"/>
      <c r="AQ65" s="101" t="s">
        <v>90</v>
      </c>
      <c r="AR65" s="56"/>
      <c r="AS65" s="102">
        <v>0</v>
      </c>
      <c r="AT65" s="103">
        <f t="shared" si="1"/>
        <v>0</v>
      </c>
      <c r="AU65" s="104">
        <f>'D.1.4.9 - Prostorová akus...'!P88</f>
        <v>0</v>
      </c>
      <c r="AV65" s="103">
        <f>'D.1.4.9 - Prostorová akus...'!J35</f>
        <v>0</v>
      </c>
      <c r="AW65" s="103">
        <f>'D.1.4.9 - Prostorová akus...'!J36</f>
        <v>0</v>
      </c>
      <c r="AX65" s="103">
        <f>'D.1.4.9 - Prostorová akus...'!J37</f>
        <v>0</v>
      </c>
      <c r="AY65" s="103">
        <f>'D.1.4.9 - Prostorová akus...'!J38</f>
        <v>0</v>
      </c>
      <c r="AZ65" s="103">
        <f>'D.1.4.9 - Prostorová akus...'!F35</f>
        <v>0</v>
      </c>
      <c r="BA65" s="103">
        <f>'D.1.4.9 - Prostorová akus...'!F36</f>
        <v>0</v>
      </c>
      <c r="BB65" s="103">
        <f>'D.1.4.9 - Prostorová akus...'!F37</f>
        <v>0</v>
      </c>
      <c r="BC65" s="103">
        <f>'D.1.4.9 - Prostorová akus...'!F38</f>
        <v>0</v>
      </c>
      <c r="BD65" s="105">
        <f>'D.1.4.9 - Prostorová akus...'!F39</f>
        <v>0</v>
      </c>
      <c r="BT65" s="106" t="s">
        <v>84</v>
      </c>
      <c r="BV65" s="106" t="s">
        <v>76</v>
      </c>
      <c r="BW65" s="106" t="s">
        <v>115</v>
      </c>
      <c r="BX65" s="106" t="s">
        <v>87</v>
      </c>
      <c r="CL65" s="106" t="s">
        <v>28</v>
      </c>
    </row>
    <row r="66" spans="1:91" s="7" customFormat="1" ht="16.5" customHeight="1">
      <c r="B66" s="90"/>
      <c r="C66" s="91"/>
      <c r="D66" s="377" t="s">
        <v>116</v>
      </c>
      <c r="E66" s="377"/>
      <c r="F66" s="377"/>
      <c r="G66" s="377"/>
      <c r="H66" s="377"/>
      <c r="I66" s="92"/>
      <c r="J66" s="377" t="s">
        <v>117</v>
      </c>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80">
        <f>ROUND(SUM(AG67:AG68),2)</f>
        <v>0</v>
      </c>
      <c r="AH66" s="381"/>
      <c r="AI66" s="381"/>
      <c r="AJ66" s="381"/>
      <c r="AK66" s="381"/>
      <c r="AL66" s="381"/>
      <c r="AM66" s="381"/>
      <c r="AN66" s="382">
        <f t="shared" si="0"/>
        <v>0</v>
      </c>
      <c r="AO66" s="381"/>
      <c r="AP66" s="381"/>
      <c r="AQ66" s="93" t="s">
        <v>81</v>
      </c>
      <c r="AR66" s="94"/>
      <c r="AS66" s="95">
        <f>ROUND(SUM(AS67:AS68),2)</f>
        <v>0</v>
      </c>
      <c r="AT66" s="96">
        <f t="shared" si="1"/>
        <v>0</v>
      </c>
      <c r="AU66" s="97">
        <f>ROUND(SUM(AU67:AU68),5)</f>
        <v>0</v>
      </c>
      <c r="AV66" s="96">
        <f>ROUND(AZ66*L29,2)</f>
        <v>0</v>
      </c>
      <c r="AW66" s="96">
        <f>ROUND(BA66*L30,2)</f>
        <v>0</v>
      </c>
      <c r="AX66" s="96">
        <f>ROUND(BB66*L29,2)</f>
        <v>0</v>
      </c>
      <c r="AY66" s="96">
        <f>ROUND(BC66*L30,2)</f>
        <v>0</v>
      </c>
      <c r="AZ66" s="96">
        <f>ROUND(SUM(AZ67:AZ68),2)</f>
        <v>0</v>
      </c>
      <c r="BA66" s="96">
        <f>ROUND(SUM(BA67:BA68),2)</f>
        <v>0</v>
      </c>
      <c r="BB66" s="96">
        <f>ROUND(SUM(BB67:BB68),2)</f>
        <v>0</v>
      </c>
      <c r="BC66" s="96">
        <f>ROUND(SUM(BC67:BC68),2)</f>
        <v>0</v>
      </c>
      <c r="BD66" s="98">
        <f>ROUND(SUM(BD67:BD68),2)</f>
        <v>0</v>
      </c>
      <c r="BS66" s="99" t="s">
        <v>73</v>
      </c>
      <c r="BT66" s="99" t="s">
        <v>82</v>
      </c>
      <c r="BU66" s="99" t="s">
        <v>75</v>
      </c>
      <c r="BV66" s="99" t="s">
        <v>76</v>
      </c>
      <c r="BW66" s="99" t="s">
        <v>118</v>
      </c>
      <c r="BX66" s="99" t="s">
        <v>5</v>
      </c>
      <c r="CL66" s="99" t="s">
        <v>19</v>
      </c>
      <c r="CM66" s="99" t="s">
        <v>84</v>
      </c>
    </row>
    <row r="67" spans="1:91" s="4" customFormat="1" ht="23.25" customHeight="1">
      <c r="A67" s="89" t="s">
        <v>78</v>
      </c>
      <c r="B67" s="54"/>
      <c r="C67" s="100"/>
      <c r="D67" s="100"/>
      <c r="E67" s="376" t="s">
        <v>119</v>
      </c>
      <c r="F67" s="376"/>
      <c r="G67" s="376"/>
      <c r="H67" s="376"/>
      <c r="I67" s="376"/>
      <c r="J67" s="100"/>
      <c r="K67" s="376" t="s">
        <v>120</v>
      </c>
      <c r="L67" s="376"/>
      <c r="M67" s="376"/>
      <c r="N67" s="376"/>
      <c r="O67" s="376"/>
      <c r="P67" s="376"/>
      <c r="Q67" s="376"/>
      <c r="R67" s="376"/>
      <c r="S67" s="376"/>
      <c r="T67" s="376"/>
      <c r="U67" s="376"/>
      <c r="V67" s="376"/>
      <c r="W67" s="376"/>
      <c r="X67" s="376"/>
      <c r="Y67" s="376"/>
      <c r="Z67" s="376"/>
      <c r="AA67" s="376"/>
      <c r="AB67" s="376"/>
      <c r="AC67" s="376"/>
      <c r="AD67" s="376"/>
      <c r="AE67" s="376"/>
      <c r="AF67" s="376"/>
      <c r="AG67" s="378">
        <f>'D.1.1, D.1.2 - Spojovací ...'!J32</f>
        <v>0</v>
      </c>
      <c r="AH67" s="379"/>
      <c r="AI67" s="379"/>
      <c r="AJ67" s="379"/>
      <c r="AK67" s="379"/>
      <c r="AL67" s="379"/>
      <c r="AM67" s="379"/>
      <c r="AN67" s="378">
        <f t="shared" si="0"/>
        <v>0</v>
      </c>
      <c r="AO67" s="379"/>
      <c r="AP67" s="379"/>
      <c r="AQ67" s="101" t="s">
        <v>90</v>
      </c>
      <c r="AR67" s="56"/>
      <c r="AS67" s="102">
        <v>0</v>
      </c>
      <c r="AT67" s="103">
        <f t="shared" si="1"/>
        <v>0</v>
      </c>
      <c r="AU67" s="104">
        <f>'D.1.1, D.1.2 - Spojovací ...'!P106</f>
        <v>0</v>
      </c>
      <c r="AV67" s="103">
        <f>'D.1.1, D.1.2 - Spojovací ...'!J35</f>
        <v>0</v>
      </c>
      <c r="AW67" s="103">
        <f>'D.1.1, D.1.2 - Spojovací ...'!J36</f>
        <v>0</v>
      </c>
      <c r="AX67" s="103">
        <f>'D.1.1, D.1.2 - Spojovací ...'!J37</f>
        <v>0</v>
      </c>
      <c r="AY67" s="103">
        <f>'D.1.1, D.1.2 - Spojovací ...'!J38</f>
        <v>0</v>
      </c>
      <c r="AZ67" s="103">
        <f>'D.1.1, D.1.2 - Spojovací ...'!F35</f>
        <v>0</v>
      </c>
      <c r="BA67" s="103">
        <f>'D.1.1, D.1.2 - Spojovací ...'!F36</f>
        <v>0</v>
      </c>
      <c r="BB67" s="103">
        <f>'D.1.1, D.1.2 - Spojovací ...'!F37</f>
        <v>0</v>
      </c>
      <c r="BC67" s="103">
        <f>'D.1.1, D.1.2 - Spojovací ...'!F38</f>
        <v>0</v>
      </c>
      <c r="BD67" s="105">
        <f>'D.1.1, D.1.2 - Spojovací ...'!F39</f>
        <v>0</v>
      </c>
      <c r="BT67" s="106" t="s">
        <v>84</v>
      </c>
      <c r="BV67" s="106" t="s">
        <v>76</v>
      </c>
      <c r="BW67" s="106" t="s">
        <v>121</v>
      </c>
      <c r="BX67" s="106" t="s">
        <v>118</v>
      </c>
      <c r="CL67" s="106" t="s">
        <v>19</v>
      </c>
    </row>
    <row r="68" spans="1:91" s="4" customFormat="1" ht="16.5" customHeight="1">
      <c r="A68" s="89" t="s">
        <v>78</v>
      </c>
      <c r="B68" s="54"/>
      <c r="C68" s="100"/>
      <c r="D68" s="100"/>
      <c r="E68" s="376" t="s">
        <v>95</v>
      </c>
      <c r="F68" s="376"/>
      <c r="G68" s="376"/>
      <c r="H68" s="376"/>
      <c r="I68" s="376"/>
      <c r="J68" s="100"/>
      <c r="K68" s="376" t="s">
        <v>96</v>
      </c>
      <c r="L68" s="376"/>
      <c r="M68" s="376"/>
      <c r="N68" s="376"/>
      <c r="O68" s="376"/>
      <c r="P68" s="376"/>
      <c r="Q68" s="376"/>
      <c r="R68" s="376"/>
      <c r="S68" s="376"/>
      <c r="T68" s="376"/>
      <c r="U68" s="376"/>
      <c r="V68" s="376"/>
      <c r="W68" s="376"/>
      <c r="X68" s="376"/>
      <c r="Y68" s="376"/>
      <c r="Z68" s="376"/>
      <c r="AA68" s="376"/>
      <c r="AB68" s="376"/>
      <c r="AC68" s="376"/>
      <c r="AD68" s="376"/>
      <c r="AE68" s="376"/>
      <c r="AF68" s="376"/>
      <c r="AG68" s="378">
        <f>'D.1.4.1 - Elektroinstalac..._01'!J32</f>
        <v>0</v>
      </c>
      <c r="AH68" s="379"/>
      <c r="AI68" s="379"/>
      <c r="AJ68" s="379"/>
      <c r="AK68" s="379"/>
      <c r="AL68" s="379"/>
      <c r="AM68" s="379"/>
      <c r="AN68" s="378">
        <f t="shared" si="0"/>
        <v>0</v>
      </c>
      <c r="AO68" s="379"/>
      <c r="AP68" s="379"/>
      <c r="AQ68" s="101" t="s">
        <v>90</v>
      </c>
      <c r="AR68" s="56"/>
      <c r="AS68" s="102">
        <v>0</v>
      </c>
      <c r="AT68" s="103">
        <f t="shared" si="1"/>
        <v>0</v>
      </c>
      <c r="AU68" s="104">
        <f>'D.1.4.1 - Elektroinstalac..._01'!P90</f>
        <v>0</v>
      </c>
      <c r="AV68" s="103">
        <f>'D.1.4.1 - Elektroinstalac..._01'!J35</f>
        <v>0</v>
      </c>
      <c r="AW68" s="103">
        <f>'D.1.4.1 - Elektroinstalac..._01'!J36</f>
        <v>0</v>
      </c>
      <c r="AX68" s="103">
        <f>'D.1.4.1 - Elektroinstalac..._01'!J37</f>
        <v>0</v>
      </c>
      <c r="AY68" s="103">
        <f>'D.1.4.1 - Elektroinstalac..._01'!J38</f>
        <v>0</v>
      </c>
      <c r="AZ68" s="103">
        <f>'D.1.4.1 - Elektroinstalac..._01'!F35</f>
        <v>0</v>
      </c>
      <c r="BA68" s="103">
        <f>'D.1.4.1 - Elektroinstalac..._01'!F36</f>
        <v>0</v>
      </c>
      <c r="BB68" s="103">
        <f>'D.1.4.1 - Elektroinstalac..._01'!F37</f>
        <v>0</v>
      </c>
      <c r="BC68" s="103">
        <f>'D.1.4.1 - Elektroinstalac..._01'!F38</f>
        <v>0</v>
      </c>
      <c r="BD68" s="105">
        <f>'D.1.4.1 - Elektroinstalac..._01'!F39</f>
        <v>0</v>
      </c>
      <c r="BT68" s="106" t="s">
        <v>84</v>
      </c>
      <c r="BV68" s="106" t="s">
        <v>76</v>
      </c>
      <c r="BW68" s="106" t="s">
        <v>122</v>
      </c>
      <c r="BX68" s="106" t="s">
        <v>118</v>
      </c>
      <c r="CL68" s="106" t="s">
        <v>28</v>
      </c>
    </row>
    <row r="69" spans="1:91" s="7" customFormat="1" ht="16.5" customHeight="1">
      <c r="B69" s="90"/>
      <c r="C69" s="91"/>
      <c r="D69" s="377" t="s">
        <v>123</v>
      </c>
      <c r="E69" s="377"/>
      <c r="F69" s="377"/>
      <c r="G69" s="377"/>
      <c r="H69" s="377"/>
      <c r="I69" s="92"/>
      <c r="J69" s="377" t="s">
        <v>124</v>
      </c>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80">
        <f>ROUND(SUM(AG70:AG72),2)</f>
        <v>0</v>
      </c>
      <c r="AH69" s="381"/>
      <c r="AI69" s="381"/>
      <c r="AJ69" s="381"/>
      <c r="AK69" s="381"/>
      <c r="AL69" s="381"/>
      <c r="AM69" s="381"/>
      <c r="AN69" s="382">
        <f t="shared" si="0"/>
        <v>0</v>
      </c>
      <c r="AO69" s="381"/>
      <c r="AP69" s="381"/>
      <c r="AQ69" s="93" t="s">
        <v>81</v>
      </c>
      <c r="AR69" s="94"/>
      <c r="AS69" s="95">
        <f>ROUND(SUM(AS70:AS72),2)</f>
        <v>0</v>
      </c>
      <c r="AT69" s="96">
        <f t="shared" si="1"/>
        <v>0</v>
      </c>
      <c r="AU69" s="97">
        <f>ROUND(SUM(AU70:AU72),5)</f>
        <v>0</v>
      </c>
      <c r="AV69" s="96">
        <f>ROUND(AZ69*L29,2)</f>
        <v>0</v>
      </c>
      <c r="AW69" s="96">
        <f>ROUND(BA69*L30,2)</f>
        <v>0</v>
      </c>
      <c r="AX69" s="96">
        <f>ROUND(BB69*L29,2)</f>
        <v>0</v>
      </c>
      <c r="AY69" s="96">
        <f>ROUND(BC69*L30,2)</f>
        <v>0</v>
      </c>
      <c r="AZ69" s="96">
        <f>ROUND(SUM(AZ70:AZ72),2)</f>
        <v>0</v>
      </c>
      <c r="BA69" s="96">
        <f>ROUND(SUM(BA70:BA72),2)</f>
        <v>0</v>
      </c>
      <c r="BB69" s="96">
        <f>ROUND(SUM(BB70:BB72),2)</f>
        <v>0</v>
      </c>
      <c r="BC69" s="96">
        <f>ROUND(SUM(BC70:BC72),2)</f>
        <v>0</v>
      </c>
      <c r="BD69" s="98">
        <f>ROUND(SUM(BD70:BD72),2)</f>
        <v>0</v>
      </c>
      <c r="BS69" s="99" t="s">
        <v>73</v>
      </c>
      <c r="BT69" s="99" t="s">
        <v>82</v>
      </c>
      <c r="BU69" s="99" t="s">
        <v>75</v>
      </c>
      <c r="BV69" s="99" t="s">
        <v>76</v>
      </c>
      <c r="BW69" s="99" t="s">
        <v>125</v>
      </c>
      <c r="BX69" s="99" t="s">
        <v>5</v>
      </c>
      <c r="CL69" s="99" t="s">
        <v>19</v>
      </c>
      <c r="CM69" s="99" t="s">
        <v>84</v>
      </c>
    </row>
    <row r="70" spans="1:91" s="4" customFormat="1" ht="23.25" customHeight="1">
      <c r="A70" s="89" t="s">
        <v>78</v>
      </c>
      <c r="B70" s="54"/>
      <c r="C70" s="100"/>
      <c r="D70" s="100"/>
      <c r="E70" s="376" t="s">
        <v>119</v>
      </c>
      <c r="F70" s="376"/>
      <c r="G70" s="376"/>
      <c r="H70" s="376"/>
      <c r="I70" s="376"/>
      <c r="J70" s="100"/>
      <c r="K70" s="376" t="s">
        <v>126</v>
      </c>
      <c r="L70" s="376"/>
      <c r="M70" s="376"/>
      <c r="N70" s="376"/>
      <c r="O70" s="376"/>
      <c r="P70" s="376"/>
      <c r="Q70" s="376"/>
      <c r="R70" s="376"/>
      <c r="S70" s="376"/>
      <c r="T70" s="376"/>
      <c r="U70" s="376"/>
      <c r="V70" s="376"/>
      <c r="W70" s="376"/>
      <c r="X70" s="376"/>
      <c r="Y70" s="376"/>
      <c r="Z70" s="376"/>
      <c r="AA70" s="376"/>
      <c r="AB70" s="376"/>
      <c r="AC70" s="376"/>
      <c r="AD70" s="376"/>
      <c r="AE70" s="376"/>
      <c r="AF70" s="376"/>
      <c r="AG70" s="378">
        <f>'D.1.1, D.1.2 - Blok E - A...'!J32</f>
        <v>0</v>
      </c>
      <c r="AH70" s="379"/>
      <c r="AI70" s="379"/>
      <c r="AJ70" s="379"/>
      <c r="AK70" s="379"/>
      <c r="AL70" s="379"/>
      <c r="AM70" s="379"/>
      <c r="AN70" s="378">
        <f t="shared" si="0"/>
        <v>0</v>
      </c>
      <c r="AO70" s="379"/>
      <c r="AP70" s="379"/>
      <c r="AQ70" s="101" t="s">
        <v>90</v>
      </c>
      <c r="AR70" s="56"/>
      <c r="AS70" s="102">
        <v>0</v>
      </c>
      <c r="AT70" s="103">
        <f t="shared" si="1"/>
        <v>0</v>
      </c>
      <c r="AU70" s="104">
        <f>'D.1.1, D.1.2 - Blok E - A...'!P105</f>
        <v>0</v>
      </c>
      <c r="AV70" s="103">
        <f>'D.1.1, D.1.2 - Blok E - A...'!J35</f>
        <v>0</v>
      </c>
      <c r="AW70" s="103">
        <f>'D.1.1, D.1.2 - Blok E - A...'!J36</f>
        <v>0</v>
      </c>
      <c r="AX70" s="103">
        <f>'D.1.1, D.1.2 - Blok E - A...'!J37</f>
        <v>0</v>
      </c>
      <c r="AY70" s="103">
        <f>'D.1.1, D.1.2 - Blok E - A...'!J38</f>
        <v>0</v>
      </c>
      <c r="AZ70" s="103">
        <f>'D.1.1, D.1.2 - Blok E - A...'!F35</f>
        <v>0</v>
      </c>
      <c r="BA70" s="103">
        <f>'D.1.1, D.1.2 - Blok E - A...'!F36</f>
        <v>0</v>
      </c>
      <c r="BB70" s="103">
        <f>'D.1.1, D.1.2 - Blok E - A...'!F37</f>
        <v>0</v>
      </c>
      <c r="BC70" s="103">
        <f>'D.1.1, D.1.2 - Blok E - A...'!F38</f>
        <v>0</v>
      </c>
      <c r="BD70" s="105">
        <f>'D.1.1, D.1.2 - Blok E - A...'!F39</f>
        <v>0</v>
      </c>
      <c r="BT70" s="106" t="s">
        <v>84</v>
      </c>
      <c r="BV70" s="106" t="s">
        <v>76</v>
      </c>
      <c r="BW70" s="106" t="s">
        <v>127</v>
      </c>
      <c r="BX70" s="106" t="s">
        <v>125</v>
      </c>
      <c r="CL70" s="106" t="s">
        <v>19</v>
      </c>
    </row>
    <row r="71" spans="1:91" s="4" customFormat="1" ht="16.5" customHeight="1">
      <c r="A71" s="89" t="s">
        <v>78</v>
      </c>
      <c r="B71" s="54"/>
      <c r="C71" s="100"/>
      <c r="D71" s="100"/>
      <c r="E71" s="376" t="s">
        <v>95</v>
      </c>
      <c r="F71" s="376"/>
      <c r="G71" s="376"/>
      <c r="H71" s="376"/>
      <c r="I71" s="376"/>
      <c r="J71" s="100"/>
      <c r="K71" s="376" t="s">
        <v>96</v>
      </c>
      <c r="L71" s="376"/>
      <c r="M71" s="376"/>
      <c r="N71" s="376"/>
      <c r="O71" s="376"/>
      <c r="P71" s="376"/>
      <c r="Q71" s="376"/>
      <c r="R71" s="376"/>
      <c r="S71" s="376"/>
      <c r="T71" s="376"/>
      <c r="U71" s="376"/>
      <c r="V71" s="376"/>
      <c r="W71" s="376"/>
      <c r="X71" s="376"/>
      <c r="Y71" s="376"/>
      <c r="Z71" s="376"/>
      <c r="AA71" s="376"/>
      <c r="AB71" s="376"/>
      <c r="AC71" s="376"/>
      <c r="AD71" s="376"/>
      <c r="AE71" s="376"/>
      <c r="AF71" s="376"/>
      <c r="AG71" s="378">
        <f>'D.1.4.1 - Elektroinstalac..._02'!J32</f>
        <v>0</v>
      </c>
      <c r="AH71" s="379"/>
      <c r="AI71" s="379"/>
      <c r="AJ71" s="379"/>
      <c r="AK71" s="379"/>
      <c r="AL71" s="379"/>
      <c r="AM71" s="379"/>
      <c r="AN71" s="378">
        <f t="shared" si="0"/>
        <v>0</v>
      </c>
      <c r="AO71" s="379"/>
      <c r="AP71" s="379"/>
      <c r="AQ71" s="101" t="s">
        <v>90</v>
      </c>
      <c r="AR71" s="56"/>
      <c r="AS71" s="102">
        <v>0</v>
      </c>
      <c r="AT71" s="103">
        <f t="shared" si="1"/>
        <v>0</v>
      </c>
      <c r="AU71" s="104">
        <f>'D.1.4.1 - Elektroinstalac..._02'!P91</f>
        <v>0</v>
      </c>
      <c r="AV71" s="103">
        <f>'D.1.4.1 - Elektroinstalac..._02'!J35</f>
        <v>0</v>
      </c>
      <c r="AW71" s="103">
        <f>'D.1.4.1 - Elektroinstalac..._02'!J36</f>
        <v>0</v>
      </c>
      <c r="AX71" s="103">
        <f>'D.1.4.1 - Elektroinstalac..._02'!J37</f>
        <v>0</v>
      </c>
      <c r="AY71" s="103">
        <f>'D.1.4.1 - Elektroinstalac..._02'!J38</f>
        <v>0</v>
      </c>
      <c r="AZ71" s="103">
        <f>'D.1.4.1 - Elektroinstalac..._02'!F35</f>
        <v>0</v>
      </c>
      <c r="BA71" s="103">
        <f>'D.1.4.1 - Elektroinstalac..._02'!F36</f>
        <v>0</v>
      </c>
      <c r="BB71" s="103">
        <f>'D.1.4.1 - Elektroinstalac..._02'!F37</f>
        <v>0</v>
      </c>
      <c r="BC71" s="103">
        <f>'D.1.4.1 - Elektroinstalac..._02'!F38</f>
        <v>0</v>
      </c>
      <c r="BD71" s="105">
        <f>'D.1.4.1 - Elektroinstalac..._02'!F39</f>
        <v>0</v>
      </c>
      <c r="BT71" s="106" t="s">
        <v>84</v>
      </c>
      <c r="BV71" s="106" t="s">
        <v>76</v>
      </c>
      <c r="BW71" s="106" t="s">
        <v>128</v>
      </c>
      <c r="BX71" s="106" t="s">
        <v>125</v>
      </c>
      <c r="CL71" s="106" t="s">
        <v>28</v>
      </c>
    </row>
    <row r="72" spans="1:91" s="4" customFormat="1" ht="16.5" customHeight="1">
      <c r="A72" s="89" t="s">
        <v>78</v>
      </c>
      <c r="B72" s="54"/>
      <c r="C72" s="100"/>
      <c r="D72" s="100"/>
      <c r="E72" s="376" t="s">
        <v>110</v>
      </c>
      <c r="F72" s="376"/>
      <c r="G72" s="376"/>
      <c r="H72" s="376"/>
      <c r="I72" s="376"/>
      <c r="J72" s="100"/>
      <c r="K72" s="376" t="s">
        <v>111</v>
      </c>
      <c r="L72" s="376"/>
      <c r="M72" s="376"/>
      <c r="N72" s="376"/>
      <c r="O72" s="376"/>
      <c r="P72" s="376"/>
      <c r="Q72" s="376"/>
      <c r="R72" s="376"/>
      <c r="S72" s="376"/>
      <c r="T72" s="376"/>
      <c r="U72" s="376"/>
      <c r="V72" s="376"/>
      <c r="W72" s="376"/>
      <c r="X72" s="376"/>
      <c r="Y72" s="376"/>
      <c r="Z72" s="376"/>
      <c r="AA72" s="376"/>
      <c r="AB72" s="376"/>
      <c r="AC72" s="376"/>
      <c r="AD72" s="376"/>
      <c r="AE72" s="376"/>
      <c r="AF72" s="376"/>
      <c r="AG72" s="378">
        <f>'D.1.4.6 - Zdravotechnika_01'!J32</f>
        <v>0</v>
      </c>
      <c r="AH72" s="379"/>
      <c r="AI72" s="379"/>
      <c r="AJ72" s="379"/>
      <c r="AK72" s="379"/>
      <c r="AL72" s="379"/>
      <c r="AM72" s="379"/>
      <c r="AN72" s="378">
        <f t="shared" si="0"/>
        <v>0</v>
      </c>
      <c r="AO72" s="379"/>
      <c r="AP72" s="379"/>
      <c r="AQ72" s="101" t="s">
        <v>90</v>
      </c>
      <c r="AR72" s="56"/>
      <c r="AS72" s="102">
        <v>0</v>
      </c>
      <c r="AT72" s="103">
        <f t="shared" si="1"/>
        <v>0</v>
      </c>
      <c r="AU72" s="104">
        <f>'D.1.4.6 - Zdravotechnika_01'!P98</f>
        <v>0</v>
      </c>
      <c r="AV72" s="103">
        <f>'D.1.4.6 - Zdravotechnika_01'!J35</f>
        <v>0</v>
      </c>
      <c r="AW72" s="103">
        <f>'D.1.4.6 - Zdravotechnika_01'!J36</f>
        <v>0</v>
      </c>
      <c r="AX72" s="103">
        <f>'D.1.4.6 - Zdravotechnika_01'!J37</f>
        <v>0</v>
      </c>
      <c r="AY72" s="103">
        <f>'D.1.4.6 - Zdravotechnika_01'!J38</f>
        <v>0</v>
      </c>
      <c r="AZ72" s="103">
        <f>'D.1.4.6 - Zdravotechnika_01'!F35</f>
        <v>0</v>
      </c>
      <c r="BA72" s="103">
        <f>'D.1.4.6 - Zdravotechnika_01'!F36</f>
        <v>0</v>
      </c>
      <c r="BB72" s="103">
        <f>'D.1.4.6 - Zdravotechnika_01'!F37</f>
        <v>0</v>
      </c>
      <c r="BC72" s="103">
        <f>'D.1.4.6 - Zdravotechnika_01'!F38</f>
        <v>0</v>
      </c>
      <c r="BD72" s="105">
        <f>'D.1.4.6 - Zdravotechnika_01'!F39</f>
        <v>0</v>
      </c>
      <c r="BT72" s="106" t="s">
        <v>84</v>
      </c>
      <c r="BV72" s="106" t="s">
        <v>76</v>
      </c>
      <c r="BW72" s="106" t="s">
        <v>129</v>
      </c>
      <c r="BX72" s="106" t="s">
        <v>125</v>
      </c>
      <c r="CL72" s="106" t="s">
        <v>28</v>
      </c>
    </row>
    <row r="73" spans="1:91" s="7" customFormat="1" ht="16.5" customHeight="1">
      <c r="A73" s="89" t="s">
        <v>78</v>
      </c>
      <c r="B73" s="90"/>
      <c r="C73" s="91"/>
      <c r="D73" s="377" t="s">
        <v>130</v>
      </c>
      <c r="E73" s="377"/>
      <c r="F73" s="377"/>
      <c r="G73" s="377"/>
      <c r="H73" s="377"/>
      <c r="I73" s="92"/>
      <c r="J73" s="377" t="s">
        <v>131</v>
      </c>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82">
        <f>'SO 05 - Komunikační a zpe...'!J30</f>
        <v>0</v>
      </c>
      <c r="AH73" s="381"/>
      <c r="AI73" s="381"/>
      <c r="AJ73" s="381"/>
      <c r="AK73" s="381"/>
      <c r="AL73" s="381"/>
      <c r="AM73" s="381"/>
      <c r="AN73" s="382">
        <f t="shared" si="0"/>
        <v>0</v>
      </c>
      <c r="AO73" s="381"/>
      <c r="AP73" s="381"/>
      <c r="AQ73" s="93" t="s">
        <v>81</v>
      </c>
      <c r="AR73" s="94"/>
      <c r="AS73" s="95">
        <v>0</v>
      </c>
      <c r="AT73" s="96">
        <f t="shared" si="1"/>
        <v>0</v>
      </c>
      <c r="AU73" s="97">
        <f>'SO 05 - Komunikační a zpe...'!P87</f>
        <v>0</v>
      </c>
      <c r="AV73" s="96">
        <f>'SO 05 - Komunikační a zpe...'!J33</f>
        <v>0</v>
      </c>
      <c r="AW73" s="96">
        <f>'SO 05 - Komunikační a zpe...'!J34</f>
        <v>0</v>
      </c>
      <c r="AX73" s="96">
        <f>'SO 05 - Komunikační a zpe...'!J35</f>
        <v>0</v>
      </c>
      <c r="AY73" s="96">
        <f>'SO 05 - Komunikační a zpe...'!J36</f>
        <v>0</v>
      </c>
      <c r="AZ73" s="96">
        <f>'SO 05 - Komunikační a zpe...'!F33</f>
        <v>0</v>
      </c>
      <c r="BA73" s="96">
        <f>'SO 05 - Komunikační a zpe...'!F34</f>
        <v>0</v>
      </c>
      <c r="BB73" s="96">
        <f>'SO 05 - Komunikační a zpe...'!F35</f>
        <v>0</v>
      </c>
      <c r="BC73" s="96">
        <f>'SO 05 - Komunikační a zpe...'!F36</f>
        <v>0</v>
      </c>
      <c r="BD73" s="98">
        <f>'SO 05 - Komunikační a zpe...'!F37</f>
        <v>0</v>
      </c>
      <c r="BT73" s="99" t="s">
        <v>82</v>
      </c>
      <c r="BV73" s="99" t="s">
        <v>76</v>
      </c>
      <c r="BW73" s="99" t="s">
        <v>132</v>
      </c>
      <c r="BX73" s="99" t="s">
        <v>5</v>
      </c>
      <c r="CL73" s="99" t="s">
        <v>19</v>
      </c>
      <c r="CM73" s="99" t="s">
        <v>84</v>
      </c>
    </row>
    <row r="74" spans="1:91" s="7" customFormat="1" ht="16.5" customHeight="1">
      <c r="A74" s="89" t="s">
        <v>78</v>
      </c>
      <c r="B74" s="90"/>
      <c r="C74" s="91"/>
      <c r="D74" s="377" t="s">
        <v>133</v>
      </c>
      <c r="E74" s="377"/>
      <c r="F74" s="377"/>
      <c r="G74" s="377"/>
      <c r="H74" s="377"/>
      <c r="I74" s="92"/>
      <c r="J74" s="377" t="s">
        <v>134</v>
      </c>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82">
        <f>'SO 06 - Veřejné osvětlení'!J30</f>
        <v>0</v>
      </c>
      <c r="AH74" s="381"/>
      <c r="AI74" s="381"/>
      <c r="AJ74" s="381"/>
      <c r="AK74" s="381"/>
      <c r="AL74" s="381"/>
      <c r="AM74" s="381"/>
      <c r="AN74" s="382">
        <f t="shared" si="0"/>
        <v>0</v>
      </c>
      <c r="AO74" s="381"/>
      <c r="AP74" s="381"/>
      <c r="AQ74" s="93" t="s">
        <v>81</v>
      </c>
      <c r="AR74" s="94"/>
      <c r="AS74" s="95">
        <v>0</v>
      </c>
      <c r="AT74" s="96">
        <f t="shared" si="1"/>
        <v>0</v>
      </c>
      <c r="AU74" s="97">
        <f>'SO 06 - Veřejné osvětlení'!P84</f>
        <v>0</v>
      </c>
      <c r="AV74" s="96">
        <f>'SO 06 - Veřejné osvětlení'!J33</f>
        <v>0</v>
      </c>
      <c r="AW74" s="96">
        <f>'SO 06 - Veřejné osvětlení'!J34</f>
        <v>0</v>
      </c>
      <c r="AX74" s="96">
        <f>'SO 06 - Veřejné osvětlení'!J35</f>
        <v>0</v>
      </c>
      <c r="AY74" s="96">
        <f>'SO 06 - Veřejné osvětlení'!J36</f>
        <v>0</v>
      </c>
      <c r="AZ74" s="96">
        <f>'SO 06 - Veřejné osvětlení'!F33</f>
        <v>0</v>
      </c>
      <c r="BA74" s="96">
        <f>'SO 06 - Veřejné osvětlení'!F34</f>
        <v>0</v>
      </c>
      <c r="BB74" s="96">
        <f>'SO 06 - Veřejné osvětlení'!F35</f>
        <v>0</v>
      </c>
      <c r="BC74" s="96">
        <f>'SO 06 - Veřejné osvětlení'!F36</f>
        <v>0</v>
      </c>
      <c r="BD74" s="98">
        <f>'SO 06 - Veřejné osvětlení'!F37</f>
        <v>0</v>
      </c>
      <c r="BT74" s="99" t="s">
        <v>82</v>
      </c>
      <c r="BV74" s="99" t="s">
        <v>76</v>
      </c>
      <c r="BW74" s="99" t="s">
        <v>135</v>
      </c>
      <c r="BX74" s="99" t="s">
        <v>5</v>
      </c>
      <c r="CL74" s="99" t="s">
        <v>28</v>
      </c>
      <c r="CM74" s="99" t="s">
        <v>84</v>
      </c>
    </row>
    <row r="75" spans="1:91" s="7" customFormat="1" ht="16.5" customHeight="1">
      <c r="A75" s="89" t="s">
        <v>78</v>
      </c>
      <c r="B75" s="90"/>
      <c r="C75" s="91"/>
      <c r="D75" s="377" t="s">
        <v>136</v>
      </c>
      <c r="E75" s="377"/>
      <c r="F75" s="377"/>
      <c r="G75" s="377"/>
      <c r="H75" s="377"/>
      <c r="I75" s="92"/>
      <c r="J75" s="377" t="s">
        <v>137</v>
      </c>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82">
        <f>'SO 07 - Areálové rozvody NN'!J30</f>
        <v>0</v>
      </c>
      <c r="AH75" s="381"/>
      <c r="AI75" s="381"/>
      <c r="AJ75" s="381"/>
      <c r="AK75" s="381"/>
      <c r="AL75" s="381"/>
      <c r="AM75" s="381"/>
      <c r="AN75" s="382">
        <f t="shared" si="0"/>
        <v>0</v>
      </c>
      <c r="AO75" s="381"/>
      <c r="AP75" s="381"/>
      <c r="AQ75" s="93" t="s">
        <v>81</v>
      </c>
      <c r="AR75" s="94"/>
      <c r="AS75" s="95">
        <v>0</v>
      </c>
      <c r="AT75" s="96">
        <f t="shared" si="1"/>
        <v>0</v>
      </c>
      <c r="AU75" s="97">
        <f>'SO 07 - Areálové rozvody NN'!P83</f>
        <v>0</v>
      </c>
      <c r="AV75" s="96">
        <f>'SO 07 - Areálové rozvody NN'!J33</f>
        <v>0</v>
      </c>
      <c r="AW75" s="96">
        <f>'SO 07 - Areálové rozvody NN'!J34</f>
        <v>0</v>
      </c>
      <c r="AX75" s="96">
        <f>'SO 07 - Areálové rozvody NN'!J35</f>
        <v>0</v>
      </c>
      <c r="AY75" s="96">
        <f>'SO 07 - Areálové rozvody NN'!J36</f>
        <v>0</v>
      </c>
      <c r="AZ75" s="96">
        <f>'SO 07 - Areálové rozvody NN'!F33</f>
        <v>0</v>
      </c>
      <c r="BA75" s="96">
        <f>'SO 07 - Areálové rozvody NN'!F34</f>
        <v>0</v>
      </c>
      <c r="BB75" s="96">
        <f>'SO 07 - Areálové rozvody NN'!F35</f>
        <v>0</v>
      </c>
      <c r="BC75" s="96">
        <f>'SO 07 - Areálové rozvody NN'!F36</f>
        <v>0</v>
      </c>
      <c r="BD75" s="98">
        <f>'SO 07 - Areálové rozvody NN'!F37</f>
        <v>0</v>
      </c>
      <c r="BT75" s="99" t="s">
        <v>82</v>
      </c>
      <c r="BV75" s="99" t="s">
        <v>76</v>
      </c>
      <c r="BW75" s="99" t="s">
        <v>138</v>
      </c>
      <c r="BX75" s="99" t="s">
        <v>5</v>
      </c>
      <c r="CL75" s="99" t="s">
        <v>28</v>
      </c>
      <c r="CM75" s="99" t="s">
        <v>84</v>
      </c>
    </row>
    <row r="76" spans="1:91" s="7" customFormat="1" ht="16.5" customHeight="1">
      <c r="A76" s="89" t="s">
        <v>78</v>
      </c>
      <c r="B76" s="90"/>
      <c r="C76" s="91"/>
      <c r="D76" s="377" t="s">
        <v>139</v>
      </c>
      <c r="E76" s="377"/>
      <c r="F76" s="377"/>
      <c r="G76" s="377"/>
      <c r="H76" s="377"/>
      <c r="I76" s="92"/>
      <c r="J76" s="377" t="s">
        <v>140</v>
      </c>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82">
        <f>'SO 08 - Oplocení'!J30</f>
        <v>0</v>
      </c>
      <c r="AH76" s="381"/>
      <c r="AI76" s="381"/>
      <c r="AJ76" s="381"/>
      <c r="AK76" s="381"/>
      <c r="AL76" s="381"/>
      <c r="AM76" s="381"/>
      <c r="AN76" s="382">
        <f t="shared" si="0"/>
        <v>0</v>
      </c>
      <c r="AO76" s="381"/>
      <c r="AP76" s="381"/>
      <c r="AQ76" s="93" t="s">
        <v>81</v>
      </c>
      <c r="AR76" s="94"/>
      <c r="AS76" s="95">
        <v>0</v>
      </c>
      <c r="AT76" s="96">
        <f t="shared" si="1"/>
        <v>0</v>
      </c>
      <c r="AU76" s="97">
        <f>'SO 08 - Oplocení'!P84</f>
        <v>0</v>
      </c>
      <c r="AV76" s="96">
        <f>'SO 08 - Oplocení'!J33</f>
        <v>0</v>
      </c>
      <c r="AW76" s="96">
        <f>'SO 08 - Oplocení'!J34</f>
        <v>0</v>
      </c>
      <c r="AX76" s="96">
        <f>'SO 08 - Oplocení'!J35</f>
        <v>0</v>
      </c>
      <c r="AY76" s="96">
        <f>'SO 08 - Oplocení'!J36</f>
        <v>0</v>
      </c>
      <c r="AZ76" s="96">
        <f>'SO 08 - Oplocení'!F33</f>
        <v>0</v>
      </c>
      <c r="BA76" s="96">
        <f>'SO 08 - Oplocení'!F34</f>
        <v>0</v>
      </c>
      <c r="BB76" s="96">
        <f>'SO 08 - Oplocení'!F35</f>
        <v>0</v>
      </c>
      <c r="BC76" s="96">
        <f>'SO 08 - Oplocení'!F36</f>
        <v>0</v>
      </c>
      <c r="BD76" s="98">
        <f>'SO 08 - Oplocení'!F37</f>
        <v>0</v>
      </c>
      <c r="BT76" s="99" t="s">
        <v>82</v>
      </c>
      <c r="BV76" s="99" t="s">
        <v>76</v>
      </c>
      <c r="BW76" s="99" t="s">
        <v>141</v>
      </c>
      <c r="BX76" s="99" t="s">
        <v>5</v>
      </c>
      <c r="CL76" s="99" t="s">
        <v>19</v>
      </c>
      <c r="CM76" s="99" t="s">
        <v>84</v>
      </c>
    </row>
    <row r="77" spans="1:91" s="7" customFormat="1" ht="16.5" customHeight="1">
      <c r="A77" s="89" t="s">
        <v>78</v>
      </c>
      <c r="B77" s="90"/>
      <c r="C77" s="91"/>
      <c r="D77" s="377" t="s">
        <v>142</v>
      </c>
      <c r="E77" s="377"/>
      <c r="F77" s="377"/>
      <c r="G77" s="377"/>
      <c r="H77" s="377"/>
      <c r="I77" s="92"/>
      <c r="J77" s="377" t="s">
        <v>143</v>
      </c>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82">
        <f>'SO 09 - Zeleň a sadové úp...'!J30</f>
        <v>0</v>
      </c>
      <c r="AH77" s="381"/>
      <c r="AI77" s="381"/>
      <c r="AJ77" s="381"/>
      <c r="AK77" s="381"/>
      <c r="AL77" s="381"/>
      <c r="AM77" s="381"/>
      <c r="AN77" s="382">
        <f t="shared" si="0"/>
        <v>0</v>
      </c>
      <c r="AO77" s="381"/>
      <c r="AP77" s="381"/>
      <c r="AQ77" s="93" t="s">
        <v>81</v>
      </c>
      <c r="AR77" s="94"/>
      <c r="AS77" s="95">
        <v>0</v>
      </c>
      <c r="AT77" s="96">
        <f t="shared" si="1"/>
        <v>0</v>
      </c>
      <c r="AU77" s="97">
        <f>'SO 09 - Zeleň a sadové úp...'!P81</f>
        <v>0</v>
      </c>
      <c r="AV77" s="96">
        <f>'SO 09 - Zeleň a sadové úp...'!J33</f>
        <v>0</v>
      </c>
      <c r="AW77" s="96">
        <f>'SO 09 - Zeleň a sadové úp...'!J34</f>
        <v>0</v>
      </c>
      <c r="AX77" s="96">
        <f>'SO 09 - Zeleň a sadové úp...'!J35</f>
        <v>0</v>
      </c>
      <c r="AY77" s="96">
        <f>'SO 09 - Zeleň a sadové úp...'!J36</f>
        <v>0</v>
      </c>
      <c r="AZ77" s="96">
        <f>'SO 09 - Zeleň a sadové úp...'!F33</f>
        <v>0</v>
      </c>
      <c r="BA77" s="96">
        <f>'SO 09 - Zeleň a sadové úp...'!F34</f>
        <v>0</v>
      </c>
      <c r="BB77" s="96">
        <f>'SO 09 - Zeleň a sadové úp...'!F35</f>
        <v>0</v>
      </c>
      <c r="BC77" s="96">
        <f>'SO 09 - Zeleň a sadové úp...'!F36</f>
        <v>0</v>
      </c>
      <c r="BD77" s="98">
        <f>'SO 09 - Zeleň a sadové úp...'!F37</f>
        <v>0</v>
      </c>
      <c r="BT77" s="99" t="s">
        <v>82</v>
      </c>
      <c r="BV77" s="99" t="s">
        <v>76</v>
      </c>
      <c r="BW77" s="99" t="s">
        <v>144</v>
      </c>
      <c r="BX77" s="99" t="s">
        <v>5</v>
      </c>
      <c r="CL77" s="99" t="s">
        <v>19</v>
      </c>
      <c r="CM77" s="99" t="s">
        <v>84</v>
      </c>
    </row>
    <row r="78" spans="1:91" s="7" customFormat="1" ht="16.5" customHeight="1">
      <c r="A78" s="89" t="s">
        <v>78</v>
      </c>
      <c r="B78" s="90"/>
      <c r="C78" s="91"/>
      <c r="D78" s="377" t="s">
        <v>145</v>
      </c>
      <c r="E78" s="377"/>
      <c r="F78" s="377"/>
      <c r="G78" s="377"/>
      <c r="H78" s="377"/>
      <c r="I78" s="92"/>
      <c r="J78" s="377" t="s">
        <v>146</v>
      </c>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82">
        <f>'IO 01 - Přípojka jednotné...'!J30</f>
        <v>0</v>
      </c>
      <c r="AH78" s="381"/>
      <c r="AI78" s="381"/>
      <c r="AJ78" s="381"/>
      <c r="AK78" s="381"/>
      <c r="AL78" s="381"/>
      <c r="AM78" s="381"/>
      <c r="AN78" s="382">
        <f t="shared" si="0"/>
        <v>0</v>
      </c>
      <c r="AO78" s="381"/>
      <c r="AP78" s="381"/>
      <c r="AQ78" s="93" t="s">
        <v>81</v>
      </c>
      <c r="AR78" s="94"/>
      <c r="AS78" s="95">
        <v>0</v>
      </c>
      <c r="AT78" s="96">
        <f t="shared" si="1"/>
        <v>0</v>
      </c>
      <c r="AU78" s="97">
        <f>'IO 01 - Přípojka jednotné...'!P86</f>
        <v>0</v>
      </c>
      <c r="AV78" s="96">
        <f>'IO 01 - Přípojka jednotné...'!J33</f>
        <v>0</v>
      </c>
      <c r="AW78" s="96">
        <f>'IO 01 - Přípojka jednotné...'!J34</f>
        <v>0</v>
      </c>
      <c r="AX78" s="96">
        <f>'IO 01 - Přípojka jednotné...'!J35</f>
        <v>0</v>
      </c>
      <c r="AY78" s="96">
        <f>'IO 01 - Přípojka jednotné...'!J36</f>
        <v>0</v>
      </c>
      <c r="AZ78" s="96">
        <f>'IO 01 - Přípojka jednotné...'!F33</f>
        <v>0</v>
      </c>
      <c r="BA78" s="96">
        <f>'IO 01 - Přípojka jednotné...'!F34</f>
        <v>0</v>
      </c>
      <c r="BB78" s="96">
        <f>'IO 01 - Přípojka jednotné...'!F35</f>
        <v>0</v>
      </c>
      <c r="BC78" s="96">
        <f>'IO 01 - Přípojka jednotné...'!F36</f>
        <v>0</v>
      </c>
      <c r="BD78" s="98">
        <f>'IO 01 - Přípojka jednotné...'!F37</f>
        <v>0</v>
      </c>
      <c r="BT78" s="99" t="s">
        <v>82</v>
      </c>
      <c r="BV78" s="99" t="s">
        <v>76</v>
      </c>
      <c r="BW78" s="99" t="s">
        <v>147</v>
      </c>
      <c r="BX78" s="99" t="s">
        <v>5</v>
      </c>
      <c r="CL78" s="99" t="s">
        <v>28</v>
      </c>
      <c r="CM78" s="99" t="s">
        <v>84</v>
      </c>
    </row>
    <row r="79" spans="1:91" s="7" customFormat="1" ht="16.5" customHeight="1">
      <c r="A79" s="89" t="s">
        <v>78</v>
      </c>
      <c r="B79" s="90"/>
      <c r="C79" s="91"/>
      <c r="D79" s="377" t="s">
        <v>148</v>
      </c>
      <c r="E79" s="377"/>
      <c r="F79" s="377"/>
      <c r="G79" s="377"/>
      <c r="H79" s="377"/>
      <c r="I79" s="92"/>
      <c r="J79" s="377" t="s">
        <v>149</v>
      </c>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82">
        <f>'IO 02 - Areálová splaškov...'!J30</f>
        <v>0</v>
      </c>
      <c r="AH79" s="381"/>
      <c r="AI79" s="381"/>
      <c r="AJ79" s="381"/>
      <c r="AK79" s="381"/>
      <c r="AL79" s="381"/>
      <c r="AM79" s="381"/>
      <c r="AN79" s="382">
        <f t="shared" si="0"/>
        <v>0</v>
      </c>
      <c r="AO79" s="381"/>
      <c r="AP79" s="381"/>
      <c r="AQ79" s="93" t="s">
        <v>81</v>
      </c>
      <c r="AR79" s="94"/>
      <c r="AS79" s="95">
        <v>0</v>
      </c>
      <c r="AT79" s="96">
        <f t="shared" si="1"/>
        <v>0</v>
      </c>
      <c r="AU79" s="97">
        <f>'IO 02 - Areálová splaškov...'!P85</f>
        <v>0</v>
      </c>
      <c r="AV79" s="96">
        <f>'IO 02 - Areálová splaškov...'!J33</f>
        <v>0</v>
      </c>
      <c r="AW79" s="96">
        <f>'IO 02 - Areálová splaškov...'!J34</f>
        <v>0</v>
      </c>
      <c r="AX79" s="96">
        <f>'IO 02 - Areálová splaškov...'!J35</f>
        <v>0</v>
      </c>
      <c r="AY79" s="96">
        <f>'IO 02 - Areálová splaškov...'!J36</f>
        <v>0</v>
      </c>
      <c r="AZ79" s="96">
        <f>'IO 02 - Areálová splaškov...'!F33</f>
        <v>0</v>
      </c>
      <c r="BA79" s="96">
        <f>'IO 02 - Areálová splaškov...'!F34</f>
        <v>0</v>
      </c>
      <c r="BB79" s="96">
        <f>'IO 02 - Areálová splaškov...'!F35</f>
        <v>0</v>
      </c>
      <c r="BC79" s="96">
        <f>'IO 02 - Areálová splaškov...'!F36</f>
        <v>0</v>
      </c>
      <c r="BD79" s="98">
        <f>'IO 02 - Areálová splaškov...'!F37</f>
        <v>0</v>
      </c>
      <c r="BT79" s="99" t="s">
        <v>82</v>
      </c>
      <c r="BV79" s="99" t="s">
        <v>76</v>
      </c>
      <c r="BW79" s="99" t="s">
        <v>150</v>
      </c>
      <c r="BX79" s="99" t="s">
        <v>5</v>
      </c>
      <c r="CL79" s="99" t="s">
        <v>28</v>
      </c>
      <c r="CM79" s="99" t="s">
        <v>84</v>
      </c>
    </row>
    <row r="80" spans="1:91" s="7" customFormat="1" ht="16.5" customHeight="1">
      <c r="A80" s="89" t="s">
        <v>78</v>
      </c>
      <c r="B80" s="90"/>
      <c r="C80" s="91"/>
      <c r="D80" s="377" t="s">
        <v>151</v>
      </c>
      <c r="E80" s="377"/>
      <c r="F80" s="377"/>
      <c r="G80" s="377"/>
      <c r="H80" s="377"/>
      <c r="I80" s="92"/>
      <c r="J80" s="377" t="s">
        <v>152</v>
      </c>
      <c r="K80" s="377"/>
      <c r="L80" s="377"/>
      <c r="M80" s="377"/>
      <c r="N80" s="377"/>
      <c r="O80" s="377"/>
      <c r="P80" s="377"/>
      <c r="Q80" s="377"/>
      <c r="R80" s="377"/>
      <c r="S80" s="377"/>
      <c r="T80" s="377"/>
      <c r="U80" s="377"/>
      <c r="V80" s="377"/>
      <c r="W80" s="377"/>
      <c r="X80" s="377"/>
      <c r="Y80" s="377"/>
      <c r="Z80" s="377"/>
      <c r="AA80" s="377"/>
      <c r="AB80" s="377"/>
      <c r="AC80" s="377"/>
      <c r="AD80" s="377"/>
      <c r="AE80" s="377"/>
      <c r="AF80" s="377"/>
      <c r="AG80" s="382">
        <f>'IO 03 - Areálová dešťová ...'!J30</f>
        <v>0</v>
      </c>
      <c r="AH80" s="381"/>
      <c r="AI80" s="381"/>
      <c r="AJ80" s="381"/>
      <c r="AK80" s="381"/>
      <c r="AL80" s="381"/>
      <c r="AM80" s="381"/>
      <c r="AN80" s="382">
        <f t="shared" si="0"/>
        <v>0</v>
      </c>
      <c r="AO80" s="381"/>
      <c r="AP80" s="381"/>
      <c r="AQ80" s="93" t="s">
        <v>81</v>
      </c>
      <c r="AR80" s="94"/>
      <c r="AS80" s="95">
        <v>0</v>
      </c>
      <c r="AT80" s="96">
        <f t="shared" si="1"/>
        <v>0</v>
      </c>
      <c r="AU80" s="97">
        <f>'IO 03 - Areálová dešťová ...'!P90</f>
        <v>0</v>
      </c>
      <c r="AV80" s="96">
        <f>'IO 03 - Areálová dešťová ...'!J33</f>
        <v>0</v>
      </c>
      <c r="AW80" s="96">
        <f>'IO 03 - Areálová dešťová ...'!J34</f>
        <v>0</v>
      </c>
      <c r="AX80" s="96">
        <f>'IO 03 - Areálová dešťová ...'!J35</f>
        <v>0</v>
      </c>
      <c r="AY80" s="96">
        <f>'IO 03 - Areálová dešťová ...'!J36</f>
        <v>0</v>
      </c>
      <c r="AZ80" s="96">
        <f>'IO 03 - Areálová dešťová ...'!F33</f>
        <v>0</v>
      </c>
      <c r="BA80" s="96">
        <f>'IO 03 - Areálová dešťová ...'!F34</f>
        <v>0</v>
      </c>
      <c r="BB80" s="96">
        <f>'IO 03 - Areálová dešťová ...'!F35</f>
        <v>0</v>
      </c>
      <c r="BC80" s="96">
        <f>'IO 03 - Areálová dešťová ...'!F36</f>
        <v>0</v>
      </c>
      <c r="BD80" s="98">
        <f>'IO 03 - Areálová dešťová ...'!F37</f>
        <v>0</v>
      </c>
      <c r="BT80" s="99" t="s">
        <v>82</v>
      </c>
      <c r="BV80" s="99" t="s">
        <v>76</v>
      </c>
      <c r="BW80" s="99" t="s">
        <v>153</v>
      </c>
      <c r="BX80" s="99" t="s">
        <v>5</v>
      </c>
      <c r="CL80" s="99" t="s">
        <v>28</v>
      </c>
      <c r="CM80" s="99" t="s">
        <v>84</v>
      </c>
    </row>
    <row r="81" spans="1:91" s="7" customFormat="1" ht="16.5" customHeight="1">
      <c r="B81" s="90"/>
      <c r="C81" s="91"/>
      <c r="D81" s="377" t="s">
        <v>154</v>
      </c>
      <c r="E81" s="377"/>
      <c r="F81" s="377"/>
      <c r="G81" s="377"/>
      <c r="H81" s="377"/>
      <c r="I81" s="92"/>
      <c r="J81" s="377" t="s">
        <v>155</v>
      </c>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80">
        <f>ROUND(SUM(AG82:AG84),2)</f>
        <v>0</v>
      </c>
      <c r="AH81" s="381"/>
      <c r="AI81" s="381"/>
      <c r="AJ81" s="381"/>
      <c r="AK81" s="381"/>
      <c r="AL81" s="381"/>
      <c r="AM81" s="381"/>
      <c r="AN81" s="382">
        <f t="shared" si="0"/>
        <v>0</v>
      </c>
      <c r="AO81" s="381"/>
      <c r="AP81" s="381"/>
      <c r="AQ81" s="93" t="s">
        <v>81</v>
      </c>
      <c r="AR81" s="94"/>
      <c r="AS81" s="95">
        <f>ROUND(SUM(AS82:AS84),2)</f>
        <v>0</v>
      </c>
      <c r="AT81" s="96">
        <f t="shared" si="1"/>
        <v>0</v>
      </c>
      <c r="AU81" s="97">
        <f>ROUND(SUM(AU82:AU84),5)</f>
        <v>0</v>
      </c>
      <c r="AV81" s="96">
        <f>ROUND(AZ81*L29,2)</f>
        <v>0</v>
      </c>
      <c r="AW81" s="96">
        <f>ROUND(BA81*L30,2)</f>
        <v>0</v>
      </c>
      <c r="AX81" s="96">
        <f>ROUND(BB81*L29,2)</f>
        <v>0</v>
      </c>
      <c r="AY81" s="96">
        <f>ROUND(BC81*L30,2)</f>
        <v>0</v>
      </c>
      <c r="AZ81" s="96">
        <f>ROUND(SUM(AZ82:AZ84),2)</f>
        <v>0</v>
      </c>
      <c r="BA81" s="96">
        <f>ROUND(SUM(BA82:BA84),2)</f>
        <v>0</v>
      </c>
      <c r="BB81" s="96">
        <f>ROUND(SUM(BB82:BB84),2)</f>
        <v>0</v>
      </c>
      <c r="BC81" s="96">
        <f>ROUND(SUM(BC82:BC84),2)</f>
        <v>0</v>
      </c>
      <c r="BD81" s="98">
        <f>ROUND(SUM(BD82:BD84),2)</f>
        <v>0</v>
      </c>
      <c r="BS81" s="99" t="s">
        <v>73</v>
      </c>
      <c r="BT81" s="99" t="s">
        <v>82</v>
      </c>
      <c r="BU81" s="99" t="s">
        <v>75</v>
      </c>
      <c r="BV81" s="99" t="s">
        <v>76</v>
      </c>
      <c r="BW81" s="99" t="s">
        <v>156</v>
      </c>
      <c r="BX81" s="99" t="s">
        <v>5</v>
      </c>
      <c r="CL81" s="99" t="s">
        <v>19</v>
      </c>
      <c r="CM81" s="99" t="s">
        <v>84</v>
      </c>
    </row>
    <row r="82" spans="1:91" s="4" customFormat="1" ht="16.5" customHeight="1">
      <c r="A82" s="89" t="s">
        <v>78</v>
      </c>
      <c r="B82" s="54"/>
      <c r="C82" s="100"/>
      <c r="D82" s="100"/>
      <c r="E82" s="376" t="s">
        <v>82</v>
      </c>
      <c r="F82" s="376"/>
      <c r="G82" s="376"/>
      <c r="H82" s="376"/>
      <c r="I82" s="376"/>
      <c r="J82" s="100"/>
      <c r="K82" s="376" t="s">
        <v>157</v>
      </c>
      <c r="L82" s="376"/>
      <c r="M82" s="376"/>
      <c r="N82" s="376"/>
      <c r="O82" s="376"/>
      <c r="P82" s="376"/>
      <c r="Q82" s="376"/>
      <c r="R82" s="376"/>
      <c r="S82" s="376"/>
      <c r="T82" s="376"/>
      <c r="U82" s="376"/>
      <c r="V82" s="376"/>
      <c r="W82" s="376"/>
      <c r="X82" s="376"/>
      <c r="Y82" s="376"/>
      <c r="Z82" s="376"/>
      <c r="AA82" s="376"/>
      <c r="AB82" s="376"/>
      <c r="AC82" s="376"/>
      <c r="AD82" s="376"/>
      <c r="AE82" s="376"/>
      <c r="AF82" s="376"/>
      <c r="AG82" s="378">
        <f>'1 - Odbočka pro SO 02 Těl...'!J32</f>
        <v>0</v>
      </c>
      <c r="AH82" s="379"/>
      <c r="AI82" s="379"/>
      <c r="AJ82" s="379"/>
      <c r="AK82" s="379"/>
      <c r="AL82" s="379"/>
      <c r="AM82" s="379"/>
      <c r="AN82" s="378">
        <f t="shared" si="0"/>
        <v>0</v>
      </c>
      <c r="AO82" s="379"/>
      <c r="AP82" s="379"/>
      <c r="AQ82" s="101" t="s">
        <v>90</v>
      </c>
      <c r="AR82" s="56"/>
      <c r="AS82" s="102">
        <v>0</v>
      </c>
      <c r="AT82" s="103">
        <f t="shared" si="1"/>
        <v>0</v>
      </c>
      <c r="AU82" s="104">
        <f>'1 - Odbočka pro SO 02 Těl...'!P88</f>
        <v>0</v>
      </c>
      <c r="AV82" s="103">
        <f>'1 - Odbočka pro SO 02 Těl...'!J35</f>
        <v>0</v>
      </c>
      <c r="AW82" s="103">
        <f>'1 - Odbočka pro SO 02 Těl...'!J36</f>
        <v>0</v>
      </c>
      <c r="AX82" s="103">
        <f>'1 - Odbočka pro SO 02 Těl...'!J37</f>
        <v>0</v>
      </c>
      <c r="AY82" s="103">
        <f>'1 - Odbočka pro SO 02 Těl...'!J38</f>
        <v>0</v>
      </c>
      <c r="AZ82" s="103">
        <f>'1 - Odbočka pro SO 02 Těl...'!F35</f>
        <v>0</v>
      </c>
      <c r="BA82" s="103">
        <f>'1 - Odbočka pro SO 02 Těl...'!F36</f>
        <v>0</v>
      </c>
      <c r="BB82" s="103">
        <f>'1 - Odbočka pro SO 02 Těl...'!F37</f>
        <v>0</v>
      </c>
      <c r="BC82" s="103">
        <f>'1 - Odbočka pro SO 02 Těl...'!F38</f>
        <v>0</v>
      </c>
      <c r="BD82" s="105">
        <f>'1 - Odbočka pro SO 02 Těl...'!F39</f>
        <v>0</v>
      </c>
      <c r="BT82" s="106" t="s">
        <v>84</v>
      </c>
      <c r="BV82" s="106" t="s">
        <v>76</v>
      </c>
      <c r="BW82" s="106" t="s">
        <v>158</v>
      </c>
      <c r="BX82" s="106" t="s">
        <v>156</v>
      </c>
      <c r="CL82" s="106" t="s">
        <v>28</v>
      </c>
    </row>
    <row r="83" spans="1:91" s="4" customFormat="1" ht="16.5" customHeight="1">
      <c r="A83" s="89" t="s">
        <v>78</v>
      </c>
      <c r="B83" s="54"/>
      <c r="C83" s="100"/>
      <c r="D83" s="100"/>
      <c r="E83" s="376" t="s">
        <v>84</v>
      </c>
      <c r="F83" s="376"/>
      <c r="G83" s="376"/>
      <c r="H83" s="376"/>
      <c r="I83" s="376"/>
      <c r="J83" s="100"/>
      <c r="K83" s="376" t="s">
        <v>155</v>
      </c>
      <c r="L83" s="376"/>
      <c r="M83" s="376"/>
      <c r="N83" s="376"/>
      <c r="O83" s="376"/>
      <c r="P83" s="376"/>
      <c r="Q83" s="376"/>
      <c r="R83" s="376"/>
      <c r="S83" s="376"/>
      <c r="T83" s="376"/>
      <c r="U83" s="376"/>
      <c r="V83" s="376"/>
      <c r="W83" s="376"/>
      <c r="X83" s="376"/>
      <c r="Y83" s="376"/>
      <c r="Z83" s="376"/>
      <c r="AA83" s="376"/>
      <c r="AB83" s="376"/>
      <c r="AC83" s="376"/>
      <c r="AD83" s="376"/>
      <c r="AE83" s="376"/>
      <c r="AF83" s="376"/>
      <c r="AG83" s="378">
        <f>'2 - Oprava stávající příp...'!J32</f>
        <v>0</v>
      </c>
      <c r="AH83" s="379"/>
      <c r="AI83" s="379"/>
      <c r="AJ83" s="379"/>
      <c r="AK83" s="379"/>
      <c r="AL83" s="379"/>
      <c r="AM83" s="379"/>
      <c r="AN83" s="378">
        <f t="shared" si="0"/>
        <v>0</v>
      </c>
      <c r="AO83" s="379"/>
      <c r="AP83" s="379"/>
      <c r="AQ83" s="101" t="s">
        <v>90</v>
      </c>
      <c r="AR83" s="56"/>
      <c r="AS83" s="102">
        <v>0</v>
      </c>
      <c r="AT83" s="103">
        <f t="shared" si="1"/>
        <v>0</v>
      </c>
      <c r="AU83" s="104">
        <f>'2 - Oprava stávající příp...'!P95</f>
        <v>0</v>
      </c>
      <c r="AV83" s="103">
        <f>'2 - Oprava stávající příp...'!J35</f>
        <v>0</v>
      </c>
      <c r="AW83" s="103">
        <f>'2 - Oprava stávající příp...'!J36</f>
        <v>0</v>
      </c>
      <c r="AX83" s="103">
        <f>'2 - Oprava stávající příp...'!J37</f>
        <v>0</v>
      </c>
      <c r="AY83" s="103">
        <f>'2 - Oprava stávající příp...'!J38</f>
        <v>0</v>
      </c>
      <c r="AZ83" s="103">
        <f>'2 - Oprava stávající příp...'!F35</f>
        <v>0</v>
      </c>
      <c r="BA83" s="103">
        <f>'2 - Oprava stávající příp...'!F36</f>
        <v>0</v>
      </c>
      <c r="BB83" s="103">
        <f>'2 - Oprava stávající příp...'!F37</f>
        <v>0</v>
      </c>
      <c r="BC83" s="103">
        <f>'2 - Oprava stávající příp...'!F38</f>
        <v>0</v>
      </c>
      <c r="BD83" s="105">
        <f>'2 - Oprava stávající příp...'!F39</f>
        <v>0</v>
      </c>
      <c r="BT83" s="106" t="s">
        <v>84</v>
      </c>
      <c r="BV83" s="106" t="s">
        <v>76</v>
      </c>
      <c r="BW83" s="106" t="s">
        <v>159</v>
      </c>
      <c r="BX83" s="106" t="s">
        <v>156</v>
      </c>
      <c r="CL83" s="106" t="s">
        <v>28</v>
      </c>
    </row>
    <row r="84" spans="1:91" s="4" customFormat="1" ht="16.5" customHeight="1">
      <c r="A84" s="89" t="s">
        <v>78</v>
      </c>
      <c r="B84" s="54"/>
      <c r="C84" s="100"/>
      <c r="D84" s="100"/>
      <c r="E84" s="376" t="s">
        <v>160</v>
      </c>
      <c r="F84" s="376"/>
      <c r="G84" s="376"/>
      <c r="H84" s="376"/>
      <c r="I84" s="376"/>
      <c r="J84" s="100"/>
      <c r="K84" s="376" t="s">
        <v>161</v>
      </c>
      <c r="L84" s="376"/>
      <c r="M84" s="376"/>
      <c r="N84" s="376"/>
      <c r="O84" s="376"/>
      <c r="P84" s="376"/>
      <c r="Q84" s="376"/>
      <c r="R84" s="376"/>
      <c r="S84" s="376"/>
      <c r="T84" s="376"/>
      <c r="U84" s="376"/>
      <c r="V84" s="376"/>
      <c r="W84" s="376"/>
      <c r="X84" s="376"/>
      <c r="Y84" s="376"/>
      <c r="Z84" s="376"/>
      <c r="AA84" s="376"/>
      <c r="AB84" s="376"/>
      <c r="AC84" s="376"/>
      <c r="AD84" s="376"/>
      <c r="AE84" s="376"/>
      <c r="AF84" s="376"/>
      <c r="AG84" s="378">
        <f>'3 - Stavební úpravy vodom...'!J32</f>
        <v>0</v>
      </c>
      <c r="AH84" s="379"/>
      <c r="AI84" s="379"/>
      <c r="AJ84" s="379"/>
      <c r="AK84" s="379"/>
      <c r="AL84" s="379"/>
      <c r="AM84" s="379"/>
      <c r="AN84" s="378">
        <f t="shared" si="0"/>
        <v>0</v>
      </c>
      <c r="AO84" s="379"/>
      <c r="AP84" s="379"/>
      <c r="AQ84" s="101" t="s">
        <v>90</v>
      </c>
      <c r="AR84" s="56"/>
      <c r="AS84" s="102">
        <v>0</v>
      </c>
      <c r="AT84" s="103">
        <f t="shared" si="1"/>
        <v>0</v>
      </c>
      <c r="AU84" s="104">
        <f>'3 - Stavební úpravy vodom...'!P95</f>
        <v>0</v>
      </c>
      <c r="AV84" s="103">
        <f>'3 - Stavební úpravy vodom...'!J35</f>
        <v>0</v>
      </c>
      <c r="AW84" s="103">
        <f>'3 - Stavební úpravy vodom...'!J36</f>
        <v>0</v>
      </c>
      <c r="AX84" s="103">
        <f>'3 - Stavební úpravy vodom...'!J37</f>
        <v>0</v>
      </c>
      <c r="AY84" s="103">
        <f>'3 - Stavební úpravy vodom...'!J38</f>
        <v>0</v>
      </c>
      <c r="AZ84" s="103">
        <f>'3 - Stavební úpravy vodom...'!F35</f>
        <v>0</v>
      </c>
      <c r="BA84" s="103">
        <f>'3 - Stavební úpravy vodom...'!F36</f>
        <v>0</v>
      </c>
      <c r="BB84" s="103">
        <f>'3 - Stavební úpravy vodom...'!F37</f>
        <v>0</v>
      </c>
      <c r="BC84" s="103">
        <f>'3 - Stavební úpravy vodom...'!F38</f>
        <v>0</v>
      </c>
      <c r="BD84" s="105">
        <f>'3 - Stavební úpravy vodom...'!F39</f>
        <v>0</v>
      </c>
      <c r="BT84" s="106" t="s">
        <v>84</v>
      </c>
      <c r="BV84" s="106" t="s">
        <v>76</v>
      </c>
      <c r="BW84" s="106" t="s">
        <v>162</v>
      </c>
      <c r="BX84" s="106" t="s">
        <v>156</v>
      </c>
      <c r="CL84" s="106" t="s">
        <v>28</v>
      </c>
    </row>
    <row r="85" spans="1:91" s="7" customFormat="1" ht="16.5" customHeight="1">
      <c r="A85" s="89" t="s">
        <v>78</v>
      </c>
      <c r="B85" s="90"/>
      <c r="C85" s="91"/>
      <c r="D85" s="377" t="s">
        <v>163</v>
      </c>
      <c r="E85" s="377"/>
      <c r="F85" s="377"/>
      <c r="G85" s="377"/>
      <c r="H85" s="377"/>
      <c r="I85" s="92"/>
      <c r="J85" s="377" t="s">
        <v>164</v>
      </c>
      <c r="K85" s="377"/>
      <c r="L85" s="377"/>
      <c r="M85" s="377"/>
      <c r="N85" s="377"/>
      <c r="O85" s="377"/>
      <c r="P85" s="377"/>
      <c r="Q85" s="377"/>
      <c r="R85" s="377"/>
      <c r="S85" s="377"/>
      <c r="T85" s="377"/>
      <c r="U85" s="377"/>
      <c r="V85" s="377"/>
      <c r="W85" s="377"/>
      <c r="X85" s="377"/>
      <c r="Y85" s="377"/>
      <c r="Z85" s="377"/>
      <c r="AA85" s="377"/>
      <c r="AB85" s="377"/>
      <c r="AC85" s="377"/>
      <c r="AD85" s="377"/>
      <c r="AE85" s="377"/>
      <c r="AF85" s="377"/>
      <c r="AG85" s="382">
        <f>'VRN - Vedlejší rozpočtové...'!J30</f>
        <v>0</v>
      </c>
      <c r="AH85" s="381"/>
      <c r="AI85" s="381"/>
      <c r="AJ85" s="381"/>
      <c r="AK85" s="381"/>
      <c r="AL85" s="381"/>
      <c r="AM85" s="381"/>
      <c r="AN85" s="382">
        <f t="shared" si="0"/>
        <v>0</v>
      </c>
      <c r="AO85" s="381"/>
      <c r="AP85" s="381"/>
      <c r="AQ85" s="93" t="s">
        <v>81</v>
      </c>
      <c r="AR85" s="94"/>
      <c r="AS85" s="107">
        <v>0</v>
      </c>
      <c r="AT85" s="108">
        <f t="shared" si="1"/>
        <v>0</v>
      </c>
      <c r="AU85" s="109">
        <f>'VRN - Vedlejší rozpočtové...'!P86</f>
        <v>0</v>
      </c>
      <c r="AV85" s="108">
        <f>'VRN - Vedlejší rozpočtové...'!J33</f>
        <v>0</v>
      </c>
      <c r="AW85" s="108">
        <f>'VRN - Vedlejší rozpočtové...'!J34</f>
        <v>0</v>
      </c>
      <c r="AX85" s="108">
        <f>'VRN - Vedlejší rozpočtové...'!J35</f>
        <v>0</v>
      </c>
      <c r="AY85" s="108">
        <f>'VRN - Vedlejší rozpočtové...'!J36</f>
        <v>0</v>
      </c>
      <c r="AZ85" s="108">
        <f>'VRN - Vedlejší rozpočtové...'!F33</f>
        <v>0</v>
      </c>
      <c r="BA85" s="108">
        <f>'VRN - Vedlejší rozpočtové...'!F34</f>
        <v>0</v>
      </c>
      <c r="BB85" s="108">
        <f>'VRN - Vedlejší rozpočtové...'!F35</f>
        <v>0</v>
      </c>
      <c r="BC85" s="108">
        <f>'VRN - Vedlejší rozpočtové...'!F36</f>
        <v>0</v>
      </c>
      <c r="BD85" s="110">
        <f>'VRN - Vedlejší rozpočtové...'!F37</f>
        <v>0</v>
      </c>
      <c r="BT85" s="99" t="s">
        <v>82</v>
      </c>
      <c r="BV85" s="99" t="s">
        <v>76</v>
      </c>
      <c r="BW85" s="99" t="s">
        <v>165</v>
      </c>
      <c r="BX85" s="99" t="s">
        <v>5</v>
      </c>
      <c r="CL85" s="99" t="s">
        <v>19</v>
      </c>
      <c r="CM85" s="99" t="s">
        <v>84</v>
      </c>
    </row>
    <row r="86" spans="1:91" s="2" customFormat="1" ht="30" customHeight="1">
      <c r="A86" s="37"/>
      <c r="B86" s="38"/>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42"/>
      <c r="AS86" s="37"/>
      <c r="AT86" s="37"/>
      <c r="AU86" s="37"/>
      <c r="AV86" s="37"/>
      <c r="AW86" s="37"/>
      <c r="AX86" s="37"/>
      <c r="AY86" s="37"/>
      <c r="AZ86" s="37"/>
      <c r="BA86" s="37"/>
      <c r="BB86" s="37"/>
      <c r="BC86" s="37"/>
      <c r="BD86" s="37"/>
      <c r="BE86" s="37"/>
    </row>
    <row r="87" spans="1:91" s="2" customFormat="1" ht="6.95" customHeight="1">
      <c r="A87" s="37"/>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42"/>
      <c r="AS87" s="37"/>
      <c r="AT87" s="37"/>
      <c r="AU87" s="37"/>
      <c r="AV87" s="37"/>
      <c r="AW87" s="37"/>
      <c r="AX87" s="37"/>
      <c r="AY87" s="37"/>
      <c r="AZ87" s="37"/>
      <c r="BA87" s="37"/>
      <c r="BB87" s="37"/>
      <c r="BC87" s="37"/>
      <c r="BD87" s="37"/>
      <c r="BE87" s="37"/>
    </row>
  </sheetData>
  <sheetProtection algorithmName="SHA-512" hashValue="0s4vRZjOaGqHs5e7vQAhLxxHVflyTHmcxSvxN6MkJmfe4IO2ySOzS1tpdOlTfaxPbxnc5msDM+t4MO3kCA+SZg==" saltValue="bT+pwpsqHt1Va1cc0HfQpQw6lF7tU7lwLI6upvVesOAGPzUdU4DaMVx91Toc7zxpWkIuVNkjZunAd/IBUDLLfQ==" spinCount="100000" sheet="1" objects="1" scenarios="1" formatColumns="0" formatRows="0"/>
  <mergeCells count="162">
    <mergeCell ref="L33:P33"/>
    <mergeCell ref="W33:AE33"/>
    <mergeCell ref="AK33:AO33"/>
    <mergeCell ref="AK35:AO35"/>
    <mergeCell ref="X35:AB35"/>
    <mergeCell ref="AR2:BE2"/>
    <mergeCell ref="BE5:BE32"/>
    <mergeCell ref="K5:AO5"/>
    <mergeCell ref="K6:AO6"/>
    <mergeCell ref="E14:AJ14"/>
    <mergeCell ref="E23:AN23"/>
    <mergeCell ref="AK26:AO26"/>
    <mergeCell ref="L28:P28"/>
    <mergeCell ref="W28:AE28"/>
    <mergeCell ref="AK28:AO28"/>
    <mergeCell ref="AK29:AO29"/>
    <mergeCell ref="W29:AE29"/>
    <mergeCell ref="L29:P29"/>
    <mergeCell ref="W30:AE30"/>
    <mergeCell ref="AK30:AO30"/>
    <mergeCell ref="L30:P30"/>
    <mergeCell ref="W31:AE31"/>
    <mergeCell ref="L31:P31"/>
    <mergeCell ref="AK31:AO31"/>
    <mergeCell ref="L32:P32"/>
    <mergeCell ref="W32:AE32"/>
    <mergeCell ref="AK32:AO32"/>
    <mergeCell ref="K63:AF63"/>
    <mergeCell ref="E63:I63"/>
    <mergeCell ref="AM47:AN47"/>
    <mergeCell ref="AS49:AT51"/>
    <mergeCell ref="AM49:AP49"/>
    <mergeCell ref="AM50:AP50"/>
    <mergeCell ref="AN52:AP52"/>
    <mergeCell ref="AG52:AM52"/>
    <mergeCell ref="AG55:AM55"/>
    <mergeCell ref="AN55:AP55"/>
    <mergeCell ref="AN56:AP56"/>
    <mergeCell ref="AG56:AM56"/>
    <mergeCell ref="AN57:AP57"/>
    <mergeCell ref="AG57:AM57"/>
    <mergeCell ref="AN58:AP58"/>
    <mergeCell ref="AG58:AM58"/>
    <mergeCell ref="AG59:AM59"/>
    <mergeCell ref="AN59:AP59"/>
    <mergeCell ref="AN60:AP60"/>
    <mergeCell ref="AG60:AM60"/>
    <mergeCell ref="AG54:AM54"/>
    <mergeCell ref="AN54:AP54"/>
    <mergeCell ref="K58:AF58"/>
    <mergeCell ref="E58:I58"/>
    <mergeCell ref="K59:AF59"/>
    <mergeCell ref="E59:I59"/>
    <mergeCell ref="K60:AF60"/>
    <mergeCell ref="E60:I60"/>
    <mergeCell ref="K61:AF61"/>
    <mergeCell ref="E61:I61"/>
    <mergeCell ref="E62:I62"/>
    <mergeCell ref="K62:AF62"/>
    <mergeCell ref="L45:AO45"/>
    <mergeCell ref="I52:AF52"/>
    <mergeCell ref="C52:G52"/>
    <mergeCell ref="J55:AF55"/>
    <mergeCell ref="D55:H55"/>
    <mergeCell ref="D56:H56"/>
    <mergeCell ref="J56:AF56"/>
    <mergeCell ref="K57:AF57"/>
    <mergeCell ref="E57:I57"/>
    <mergeCell ref="AN81:AP81"/>
    <mergeCell ref="AG81:AM81"/>
    <mergeCell ref="AN82:AP82"/>
    <mergeCell ref="AG82:AM82"/>
    <mergeCell ref="AN83:AP83"/>
    <mergeCell ref="AG83:AM83"/>
    <mergeCell ref="AN84:AP84"/>
    <mergeCell ref="AG84:AM84"/>
    <mergeCell ref="AN85:AP85"/>
    <mergeCell ref="AG85:AM85"/>
    <mergeCell ref="AN76:AP76"/>
    <mergeCell ref="AG76:AM76"/>
    <mergeCell ref="AN77:AP77"/>
    <mergeCell ref="AG77:AM77"/>
    <mergeCell ref="AN78:AP78"/>
    <mergeCell ref="AG78:AM78"/>
    <mergeCell ref="AN79:AP79"/>
    <mergeCell ref="AG79:AM79"/>
    <mergeCell ref="AN80:AP80"/>
    <mergeCell ref="AG80:AM80"/>
    <mergeCell ref="AN71:AP71"/>
    <mergeCell ref="AG71:AM71"/>
    <mergeCell ref="AN72:AP72"/>
    <mergeCell ref="AG72:AM72"/>
    <mergeCell ref="AG73:AM73"/>
    <mergeCell ref="AN73:AP73"/>
    <mergeCell ref="AN74:AP74"/>
    <mergeCell ref="AG74:AM74"/>
    <mergeCell ref="AG75:AM75"/>
    <mergeCell ref="AN75:AP75"/>
    <mergeCell ref="E84:I84"/>
    <mergeCell ref="K84:AF84"/>
    <mergeCell ref="D85:H85"/>
    <mergeCell ref="J85:AF85"/>
    <mergeCell ref="AN61:AP61"/>
    <mergeCell ref="AG61:AM61"/>
    <mergeCell ref="AN62:AP62"/>
    <mergeCell ref="AG62:AM62"/>
    <mergeCell ref="AN63:AP63"/>
    <mergeCell ref="AG63:AM63"/>
    <mergeCell ref="AN64:AP64"/>
    <mergeCell ref="AG64:AM64"/>
    <mergeCell ref="AG65:AM65"/>
    <mergeCell ref="AN65:AP65"/>
    <mergeCell ref="AG66:AM66"/>
    <mergeCell ref="AN66:AP66"/>
    <mergeCell ref="AG67:AM67"/>
    <mergeCell ref="AN67:AP67"/>
    <mergeCell ref="AG68:AM68"/>
    <mergeCell ref="AN68:AP68"/>
    <mergeCell ref="AG69:AM69"/>
    <mergeCell ref="AN69:AP69"/>
    <mergeCell ref="AN70:AP70"/>
    <mergeCell ref="AG70:AM70"/>
    <mergeCell ref="D79:H79"/>
    <mergeCell ref="J79:AF79"/>
    <mergeCell ref="D80:H80"/>
    <mergeCell ref="J80:AF80"/>
    <mergeCell ref="D81:H81"/>
    <mergeCell ref="J81:AF81"/>
    <mergeCell ref="E82:I82"/>
    <mergeCell ref="K82:AF82"/>
    <mergeCell ref="E83:I83"/>
    <mergeCell ref="K83:AF83"/>
    <mergeCell ref="J74:AF74"/>
    <mergeCell ref="D74:H74"/>
    <mergeCell ref="J75:AF75"/>
    <mergeCell ref="D75:H75"/>
    <mergeCell ref="D76:H76"/>
    <mergeCell ref="J76:AF76"/>
    <mergeCell ref="J77:AF77"/>
    <mergeCell ref="D77:H77"/>
    <mergeCell ref="D78:H78"/>
    <mergeCell ref="J78:AF78"/>
    <mergeCell ref="J69:AF69"/>
    <mergeCell ref="D69:H69"/>
    <mergeCell ref="K70:AF70"/>
    <mergeCell ref="E70:I70"/>
    <mergeCell ref="E71:I71"/>
    <mergeCell ref="K71:AF71"/>
    <mergeCell ref="E72:I72"/>
    <mergeCell ref="K72:AF72"/>
    <mergeCell ref="J73:AF73"/>
    <mergeCell ref="D73:H73"/>
    <mergeCell ref="K64:AF64"/>
    <mergeCell ref="E64:I64"/>
    <mergeCell ref="E65:I65"/>
    <mergeCell ref="K65:AF65"/>
    <mergeCell ref="D66:H66"/>
    <mergeCell ref="J66:AF66"/>
    <mergeCell ref="K67:AF67"/>
    <mergeCell ref="E67:I67"/>
    <mergeCell ref="E68:I68"/>
    <mergeCell ref="K68:AF68"/>
  </mergeCells>
  <hyperlinks>
    <hyperlink ref="A55" location="'SO 01 - Příprava území'!C2" display="/" xr:uid="{00000000-0004-0000-0000-000000000000}"/>
    <hyperlink ref="A57" location="'D.1.1, D1.2 - Tělocvična ...'!C2" display="/" xr:uid="{00000000-0004-0000-0000-000001000000}"/>
    <hyperlink ref="A58" location="'D.1.1.2 - Interiér'!C2" display="/" xr:uid="{00000000-0004-0000-0000-000002000000}"/>
    <hyperlink ref="A59" location="'D.1.4.1 - Elektroinstalac...'!C2" display="/" xr:uid="{00000000-0004-0000-0000-000003000000}"/>
    <hyperlink ref="A60" location="'D.1.4.2 - Elektroinstalac...'!C2" display="/" xr:uid="{00000000-0004-0000-0000-000004000000}"/>
    <hyperlink ref="A61" location="'D.1.4.3 - Měření a regulace'!C2" display="/" xr:uid="{00000000-0004-0000-0000-000005000000}"/>
    <hyperlink ref="A62" location="'D.1.4.4 - Vzduchotechnika'!C2" display="/" xr:uid="{00000000-0004-0000-0000-000006000000}"/>
    <hyperlink ref="A63" location="'D.1.4.5 - Vytápění'!C2" display="/" xr:uid="{00000000-0004-0000-0000-000007000000}"/>
    <hyperlink ref="A64" location="'D.1.4.6 - Zdravotechnika'!C2" display="/" xr:uid="{00000000-0004-0000-0000-000008000000}"/>
    <hyperlink ref="A65" location="'D.1.4.9 - Prostorová akus...'!C2" display="/" xr:uid="{00000000-0004-0000-0000-000009000000}"/>
    <hyperlink ref="A67" location="'D.1.1, D.1.2 - Spojovací ...'!C2" display="/" xr:uid="{00000000-0004-0000-0000-00000A000000}"/>
    <hyperlink ref="A68" location="'D.1.4.1 - Elektroinstalac..._01'!C2" display="/" xr:uid="{00000000-0004-0000-0000-00000B000000}"/>
    <hyperlink ref="A70" location="'D.1.1, D.1.2 - Blok E - A...'!C2" display="/" xr:uid="{00000000-0004-0000-0000-00000C000000}"/>
    <hyperlink ref="A71" location="'D.1.4.1 - Elektroinstalac..._02'!C2" display="/" xr:uid="{00000000-0004-0000-0000-00000D000000}"/>
    <hyperlink ref="A72" location="'D.1.4.6 - Zdravotechnika_01'!C2" display="/" xr:uid="{00000000-0004-0000-0000-00000E000000}"/>
    <hyperlink ref="A73" location="'SO 05 - Komunikační a zpe...'!C2" display="/" xr:uid="{00000000-0004-0000-0000-00000F000000}"/>
    <hyperlink ref="A74" location="'SO 06 - Veřejné osvětlení'!C2" display="/" xr:uid="{00000000-0004-0000-0000-000010000000}"/>
    <hyperlink ref="A75" location="'SO 07 - Areálové rozvody NN'!C2" display="/" xr:uid="{00000000-0004-0000-0000-000011000000}"/>
    <hyperlink ref="A76" location="'SO 08 - Oplocení'!C2" display="/" xr:uid="{00000000-0004-0000-0000-000012000000}"/>
    <hyperlink ref="A77" location="'SO 09 - Zeleň a sadové úp...'!C2" display="/" xr:uid="{00000000-0004-0000-0000-000013000000}"/>
    <hyperlink ref="A78" location="'IO 01 - Přípojka jednotné...'!C2" display="/" xr:uid="{00000000-0004-0000-0000-000014000000}"/>
    <hyperlink ref="A79" location="'IO 02 - Areálová splaškov...'!C2" display="/" xr:uid="{00000000-0004-0000-0000-000015000000}"/>
    <hyperlink ref="A80" location="'IO 03 - Areálová dešťová ...'!C2" display="/" xr:uid="{00000000-0004-0000-0000-000016000000}"/>
    <hyperlink ref="A82" location="'1 - Odbočka pro SO 02 Těl...'!C2" display="/" xr:uid="{00000000-0004-0000-0000-000017000000}"/>
    <hyperlink ref="A83" location="'2 - Oprava stávající příp...'!C2" display="/" xr:uid="{00000000-0004-0000-0000-000018000000}"/>
    <hyperlink ref="A84" location="'3 - Stavební úpravy vodom...'!C2" display="/" xr:uid="{00000000-0004-0000-0000-000019000000}"/>
    <hyperlink ref="A85" location="'VRN - Vedlejší rozpočtové...'!C2" display="/" xr:uid="{00000000-0004-0000-0000-00001A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BM18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112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5709</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28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5710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3.25" customHeight="1">
      <c r="A29" s="118"/>
      <c r="B29" s="119"/>
      <c r="C29" s="118"/>
      <c r="D29" s="118"/>
      <c r="E29" s="426" t="s">
        <v>5711</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ROUND(J99,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ROUND((SUM(BE99:BE182)),  2)</f>
        <v>0</v>
      </c>
      <c r="G35" s="37"/>
      <c r="H35" s="37"/>
      <c r="I35" s="127">
        <v>0.21</v>
      </c>
      <c r="J35" s="126">
        <f>ROUND(((SUM(BE99:BE182))*I35),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ROUND((SUM(BF99:BF182)),  2)</f>
        <v>0</v>
      </c>
      <c r="G36" s="37"/>
      <c r="H36" s="37"/>
      <c r="I36" s="127">
        <v>0.12</v>
      </c>
      <c r="J36" s="126">
        <f>ROUND(((SUM(BF99:BF182))*I36),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ROUND((SUM(BG99:BG182)),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ROUND((SUM(BH99:BH182)),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ROUND((SUM(BI99:BI182)),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D.1.4.6 - Zdravotechnika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Ing. Liliana Skulinová</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J99</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5712</v>
      </c>
      <c r="E64" s="146"/>
      <c r="F64" s="146"/>
      <c r="G64" s="146"/>
      <c r="H64" s="146"/>
      <c r="I64" s="146"/>
      <c r="J64" s="147">
        <f>J100</f>
        <v>0</v>
      </c>
      <c r="K64" s="144"/>
      <c r="L64" s="148"/>
    </row>
    <row r="65" spans="1:31" s="10" customFormat="1" ht="19.899999999999999" customHeight="1">
      <c r="B65" s="149"/>
      <c r="C65" s="100"/>
      <c r="D65" s="150" t="s">
        <v>5713</v>
      </c>
      <c r="E65" s="151"/>
      <c r="F65" s="151"/>
      <c r="G65" s="151"/>
      <c r="H65" s="151"/>
      <c r="I65" s="151"/>
      <c r="J65" s="152">
        <f>J101</f>
        <v>0</v>
      </c>
      <c r="K65" s="100"/>
      <c r="L65" s="153"/>
    </row>
    <row r="66" spans="1:31" s="10" customFormat="1" ht="19.899999999999999" customHeight="1">
      <c r="B66" s="149"/>
      <c r="C66" s="100"/>
      <c r="D66" s="150" t="s">
        <v>5714</v>
      </c>
      <c r="E66" s="151"/>
      <c r="F66" s="151"/>
      <c r="G66" s="151"/>
      <c r="H66" s="151"/>
      <c r="I66" s="151"/>
      <c r="J66" s="152">
        <f>J108</f>
        <v>0</v>
      </c>
      <c r="K66" s="100"/>
      <c r="L66" s="153"/>
    </row>
    <row r="67" spans="1:31" s="10" customFormat="1" ht="19.899999999999999" customHeight="1">
      <c r="B67" s="149"/>
      <c r="C67" s="100"/>
      <c r="D67" s="150" t="s">
        <v>5715</v>
      </c>
      <c r="E67" s="151"/>
      <c r="F67" s="151"/>
      <c r="G67" s="151"/>
      <c r="H67" s="151"/>
      <c r="I67" s="151"/>
      <c r="J67" s="152">
        <f>J117</f>
        <v>0</v>
      </c>
      <c r="K67" s="100"/>
      <c r="L67" s="153"/>
    </row>
    <row r="68" spans="1:31" s="10" customFormat="1" ht="19.899999999999999" customHeight="1">
      <c r="B68" s="149"/>
      <c r="C68" s="100"/>
      <c r="D68" s="150" t="s">
        <v>5716</v>
      </c>
      <c r="E68" s="151"/>
      <c r="F68" s="151"/>
      <c r="G68" s="151"/>
      <c r="H68" s="151"/>
      <c r="I68" s="151"/>
      <c r="J68" s="152">
        <f>J124</f>
        <v>0</v>
      </c>
      <c r="K68" s="100"/>
      <c r="L68" s="153"/>
    </row>
    <row r="69" spans="1:31" s="10" customFormat="1" ht="19.899999999999999" customHeight="1">
      <c r="B69" s="149"/>
      <c r="C69" s="100"/>
      <c r="D69" s="150" t="s">
        <v>5717</v>
      </c>
      <c r="E69" s="151"/>
      <c r="F69" s="151"/>
      <c r="G69" s="151"/>
      <c r="H69" s="151"/>
      <c r="I69" s="151"/>
      <c r="J69" s="152">
        <f>J133</f>
        <v>0</v>
      </c>
      <c r="K69" s="100"/>
      <c r="L69" s="153"/>
    </row>
    <row r="70" spans="1:31" s="10" customFormat="1" ht="19.899999999999999" customHeight="1">
      <c r="B70" s="149"/>
      <c r="C70" s="100"/>
      <c r="D70" s="150" t="s">
        <v>5718</v>
      </c>
      <c r="E70" s="151"/>
      <c r="F70" s="151"/>
      <c r="G70" s="151"/>
      <c r="H70" s="151"/>
      <c r="I70" s="151"/>
      <c r="J70" s="152">
        <f>J135</f>
        <v>0</v>
      </c>
      <c r="K70" s="100"/>
      <c r="L70" s="153"/>
    </row>
    <row r="71" spans="1:31" s="10" customFormat="1" ht="19.899999999999999" customHeight="1">
      <c r="B71" s="149"/>
      <c r="C71" s="100"/>
      <c r="D71" s="150" t="s">
        <v>5719</v>
      </c>
      <c r="E71" s="151"/>
      <c r="F71" s="151"/>
      <c r="G71" s="151"/>
      <c r="H71" s="151"/>
      <c r="I71" s="151"/>
      <c r="J71" s="152">
        <f>J138</f>
        <v>0</v>
      </c>
      <c r="K71" s="100"/>
      <c r="L71" s="153"/>
    </row>
    <row r="72" spans="1:31" s="9" customFormat="1" ht="24.95" customHeight="1">
      <c r="B72" s="143"/>
      <c r="C72" s="144"/>
      <c r="D72" s="145" t="s">
        <v>5720</v>
      </c>
      <c r="E72" s="146"/>
      <c r="F72" s="146"/>
      <c r="G72" s="146"/>
      <c r="H72" s="146"/>
      <c r="I72" s="146"/>
      <c r="J72" s="147">
        <f>J142</f>
        <v>0</v>
      </c>
      <c r="K72" s="144"/>
      <c r="L72" s="148"/>
    </row>
    <row r="73" spans="1:31" s="10" customFormat="1" ht="19.899999999999999" customHeight="1">
      <c r="B73" s="149"/>
      <c r="C73" s="100"/>
      <c r="D73" s="150" t="s">
        <v>5721</v>
      </c>
      <c r="E73" s="151"/>
      <c r="F73" s="151"/>
      <c r="G73" s="151"/>
      <c r="H73" s="151"/>
      <c r="I73" s="151"/>
      <c r="J73" s="152">
        <f>J143</f>
        <v>0</v>
      </c>
      <c r="K73" s="100"/>
      <c r="L73" s="153"/>
    </row>
    <row r="74" spans="1:31" s="10" customFormat="1" ht="19.899999999999999" customHeight="1">
      <c r="B74" s="149"/>
      <c r="C74" s="100"/>
      <c r="D74" s="150" t="s">
        <v>5722</v>
      </c>
      <c r="E74" s="151"/>
      <c r="F74" s="151"/>
      <c r="G74" s="151"/>
      <c r="H74" s="151"/>
      <c r="I74" s="151"/>
      <c r="J74" s="152">
        <f>J151</f>
        <v>0</v>
      </c>
      <c r="K74" s="100"/>
      <c r="L74" s="153"/>
    </row>
    <row r="75" spans="1:31" s="10" customFormat="1" ht="19.899999999999999" customHeight="1">
      <c r="B75" s="149"/>
      <c r="C75" s="100"/>
      <c r="D75" s="150" t="s">
        <v>5723</v>
      </c>
      <c r="E75" s="151"/>
      <c r="F75" s="151"/>
      <c r="G75" s="151"/>
      <c r="H75" s="151"/>
      <c r="I75" s="151"/>
      <c r="J75" s="152">
        <f>J163</f>
        <v>0</v>
      </c>
      <c r="K75" s="100"/>
      <c r="L75" s="153"/>
    </row>
    <row r="76" spans="1:31" s="10" customFormat="1" ht="19.899999999999999" customHeight="1">
      <c r="B76" s="149"/>
      <c r="C76" s="100"/>
      <c r="D76" s="150" t="s">
        <v>5724</v>
      </c>
      <c r="E76" s="151"/>
      <c r="F76" s="151"/>
      <c r="G76" s="151"/>
      <c r="H76" s="151"/>
      <c r="I76" s="151"/>
      <c r="J76" s="152">
        <f>J172</f>
        <v>0</v>
      </c>
      <c r="K76" s="100"/>
      <c r="L76" s="153"/>
    </row>
    <row r="77" spans="1:31" s="10" customFormat="1" ht="19.899999999999999" customHeight="1">
      <c r="B77" s="149"/>
      <c r="C77" s="100"/>
      <c r="D77" s="150" t="s">
        <v>5725</v>
      </c>
      <c r="E77" s="151"/>
      <c r="F77" s="151"/>
      <c r="G77" s="151"/>
      <c r="H77" s="151"/>
      <c r="I77" s="151"/>
      <c r="J77" s="152">
        <f>J175</f>
        <v>0</v>
      </c>
      <c r="K77" s="100"/>
      <c r="L77" s="153"/>
    </row>
    <row r="78" spans="1:31" s="2" customFormat="1" ht="21.7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6.95" customHeight="1">
      <c r="A79" s="37"/>
      <c r="B79" s="50"/>
      <c r="C79" s="51"/>
      <c r="D79" s="51"/>
      <c r="E79" s="51"/>
      <c r="F79" s="51"/>
      <c r="G79" s="51"/>
      <c r="H79" s="51"/>
      <c r="I79" s="51"/>
      <c r="J79" s="51"/>
      <c r="K79" s="51"/>
      <c r="L79" s="116"/>
      <c r="S79" s="37"/>
      <c r="T79" s="37"/>
      <c r="U79" s="37"/>
      <c r="V79" s="37"/>
      <c r="W79" s="37"/>
      <c r="X79" s="37"/>
      <c r="Y79" s="37"/>
      <c r="Z79" s="37"/>
      <c r="AA79" s="37"/>
      <c r="AB79" s="37"/>
      <c r="AC79" s="37"/>
      <c r="AD79" s="37"/>
      <c r="AE79" s="37"/>
    </row>
    <row r="83" spans="1:31" s="2" customFormat="1" ht="6.95" customHeight="1">
      <c r="A83" s="37"/>
      <c r="B83" s="52"/>
      <c r="C83" s="53"/>
      <c r="D83" s="53"/>
      <c r="E83" s="53"/>
      <c r="F83" s="53"/>
      <c r="G83" s="53"/>
      <c r="H83" s="53"/>
      <c r="I83" s="53"/>
      <c r="J83" s="53"/>
      <c r="K83" s="53"/>
      <c r="L83" s="116"/>
      <c r="S83" s="37"/>
      <c r="T83" s="37"/>
      <c r="U83" s="37"/>
      <c r="V83" s="37"/>
      <c r="W83" s="37"/>
      <c r="X83" s="37"/>
      <c r="Y83" s="37"/>
      <c r="Z83" s="37"/>
      <c r="AA83" s="37"/>
      <c r="AB83" s="37"/>
      <c r="AC83" s="37"/>
      <c r="AD83" s="37"/>
      <c r="AE83" s="37"/>
    </row>
    <row r="84" spans="1:31" s="2" customFormat="1" ht="24.95" customHeight="1">
      <c r="A84" s="37"/>
      <c r="B84" s="38"/>
      <c r="C84" s="26" t="s">
        <v>182</v>
      </c>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12" customHeight="1">
      <c r="A86" s="37"/>
      <c r="B86" s="38"/>
      <c r="C86" s="32" t="s">
        <v>16</v>
      </c>
      <c r="D86" s="39"/>
      <c r="E86" s="39"/>
      <c r="F86" s="39"/>
      <c r="G86" s="39"/>
      <c r="H86" s="39"/>
      <c r="I86" s="39"/>
      <c r="J86" s="39"/>
      <c r="K86" s="39"/>
      <c r="L86" s="116"/>
      <c r="S86" s="37"/>
      <c r="T86" s="37"/>
      <c r="U86" s="37"/>
      <c r="V86" s="37"/>
      <c r="W86" s="37"/>
      <c r="X86" s="37"/>
      <c r="Y86" s="37"/>
      <c r="Z86" s="37"/>
      <c r="AA86" s="37"/>
      <c r="AB86" s="37"/>
      <c r="AC86" s="37"/>
      <c r="AD86" s="37"/>
      <c r="AE86" s="37"/>
    </row>
    <row r="87" spans="1:31" s="2" customFormat="1" ht="16.5" customHeight="1">
      <c r="A87" s="37"/>
      <c r="B87" s="38"/>
      <c r="C87" s="39"/>
      <c r="D87" s="39"/>
      <c r="E87" s="427" t="str">
        <f>E7</f>
        <v>Zpracování PD - ZŠ F-M, ul. J. Čapka 2555 - tělocvična II.</v>
      </c>
      <c r="F87" s="428"/>
      <c r="G87" s="428"/>
      <c r="H87" s="428"/>
      <c r="I87" s="39"/>
      <c r="J87" s="39"/>
      <c r="K87" s="39"/>
      <c r="L87" s="116"/>
      <c r="S87" s="37"/>
      <c r="T87" s="37"/>
      <c r="U87" s="37"/>
      <c r="V87" s="37"/>
      <c r="W87" s="37"/>
      <c r="X87" s="37"/>
      <c r="Y87" s="37"/>
      <c r="Z87" s="37"/>
      <c r="AA87" s="37"/>
      <c r="AB87" s="37"/>
      <c r="AC87" s="37"/>
      <c r="AD87" s="37"/>
      <c r="AE87" s="37"/>
    </row>
    <row r="88" spans="1:31" s="1" customFormat="1" ht="12" customHeight="1">
      <c r="B88" s="24"/>
      <c r="C88" s="32" t="s">
        <v>167</v>
      </c>
      <c r="D88" s="25"/>
      <c r="E88" s="25"/>
      <c r="F88" s="25"/>
      <c r="G88" s="25"/>
      <c r="H88" s="25"/>
      <c r="I88" s="25"/>
      <c r="J88" s="25"/>
      <c r="K88" s="25"/>
      <c r="L88" s="23"/>
    </row>
    <row r="89" spans="1:31" s="2" customFormat="1" ht="16.5" customHeight="1">
      <c r="A89" s="37"/>
      <c r="B89" s="38"/>
      <c r="C89" s="39"/>
      <c r="D89" s="39"/>
      <c r="E89" s="427" t="s">
        <v>559</v>
      </c>
      <c r="F89" s="429"/>
      <c r="G89" s="429"/>
      <c r="H89" s="429"/>
      <c r="I89" s="39"/>
      <c r="J89" s="39"/>
      <c r="K89" s="39"/>
      <c r="L89" s="116"/>
      <c r="S89" s="37"/>
      <c r="T89" s="37"/>
      <c r="U89" s="37"/>
      <c r="V89" s="37"/>
      <c r="W89" s="37"/>
      <c r="X89" s="37"/>
      <c r="Y89" s="37"/>
      <c r="Z89" s="37"/>
      <c r="AA89" s="37"/>
      <c r="AB89" s="37"/>
      <c r="AC89" s="37"/>
      <c r="AD89" s="37"/>
      <c r="AE89" s="37"/>
    </row>
    <row r="90" spans="1:31" s="2" customFormat="1" ht="12" customHeight="1">
      <c r="A90" s="37"/>
      <c r="B90" s="38"/>
      <c r="C90" s="32" t="s">
        <v>563</v>
      </c>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16.5" customHeight="1">
      <c r="A91" s="37"/>
      <c r="B91" s="38"/>
      <c r="C91" s="39"/>
      <c r="D91" s="39"/>
      <c r="E91" s="383" t="str">
        <f>E11</f>
        <v>D.1.4.6 - Zdravotechnika</v>
      </c>
      <c r="F91" s="429"/>
      <c r="G91" s="429"/>
      <c r="H91" s="429"/>
      <c r="I91" s="39"/>
      <c r="J91" s="39"/>
      <c r="K91" s="39"/>
      <c r="L91" s="116"/>
      <c r="S91" s="37"/>
      <c r="T91" s="37"/>
      <c r="U91" s="37"/>
      <c r="V91" s="37"/>
      <c r="W91" s="37"/>
      <c r="X91" s="37"/>
      <c r="Y91" s="37"/>
      <c r="Z91" s="37"/>
      <c r="AA91" s="37"/>
      <c r="AB91" s="37"/>
      <c r="AC91" s="37"/>
      <c r="AD91" s="37"/>
      <c r="AE91" s="37"/>
    </row>
    <row r="92" spans="1:31" s="2" customFormat="1" ht="6.9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2" customHeight="1">
      <c r="A93" s="37"/>
      <c r="B93" s="38"/>
      <c r="C93" s="32" t="s">
        <v>22</v>
      </c>
      <c r="D93" s="39"/>
      <c r="E93" s="39"/>
      <c r="F93" s="30" t="str">
        <f>F14</f>
        <v>J. Čapka 2555, Frýdek Místek</v>
      </c>
      <c r="G93" s="39"/>
      <c r="H93" s="39"/>
      <c r="I93" s="32" t="s">
        <v>24</v>
      </c>
      <c r="J93" s="62" t="str">
        <f>IF(J14="","",J14)</f>
        <v>19. 3. 2025</v>
      </c>
      <c r="K93" s="39"/>
      <c r="L93" s="116"/>
      <c r="S93" s="37"/>
      <c r="T93" s="37"/>
      <c r="U93" s="37"/>
      <c r="V93" s="37"/>
      <c r="W93" s="37"/>
      <c r="X93" s="37"/>
      <c r="Y93" s="37"/>
      <c r="Z93" s="37"/>
      <c r="AA93" s="37"/>
      <c r="AB93" s="37"/>
      <c r="AC93" s="37"/>
      <c r="AD93" s="37"/>
      <c r="AE93" s="37"/>
    </row>
    <row r="94" spans="1:31" s="2" customFormat="1" ht="6.95" customHeight="1">
      <c r="A94" s="37"/>
      <c r="B94" s="38"/>
      <c r="C94" s="39"/>
      <c r="D94" s="39"/>
      <c r="E94" s="39"/>
      <c r="F94" s="39"/>
      <c r="G94" s="39"/>
      <c r="H94" s="39"/>
      <c r="I94" s="39"/>
      <c r="J94" s="39"/>
      <c r="K94" s="39"/>
      <c r="L94" s="116"/>
      <c r="S94" s="37"/>
      <c r="T94" s="37"/>
      <c r="U94" s="37"/>
      <c r="V94" s="37"/>
      <c r="W94" s="37"/>
      <c r="X94" s="37"/>
      <c r="Y94" s="37"/>
      <c r="Z94" s="37"/>
      <c r="AA94" s="37"/>
      <c r="AB94" s="37"/>
      <c r="AC94" s="37"/>
      <c r="AD94" s="37"/>
      <c r="AE94" s="37"/>
    </row>
    <row r="95" spans="1:31" s="2" customFormat="1" ht="25.7" customHeight="1">
      <c r="A95" s="37"/>
      <c r="B95" s="38"/>
      <c r="C95" s="32" t="s">
        <v>26</v>
      </c>
      <c r="D95" s="39"/>
      <c r="E95" s="39"/>
      <c r="F95" s="30" t="str">
        <f>E17</f>
        <v>Statutární město Frýdek - Místek</v>
      </c>
      <c r="G95" s="39"/>
      <c r="H95" s="39"/>
      <c r="I95" s="32" t="s">
        <v>33</v>
      </c>
      <c r="J95" s="35" t="str">
        <f>E23</f>
        <v>Energy Benefit Centre a.s., Ostrava</v>
      </c>
      <c r="K95" s="39"/>
      <c r="L95" s="116"/>
      <c r="S95" s="37"/>
      <c r="T95" s="37"/>
      <c r="U95" s="37"/>
      <c r="V95" s="37"/>
      <c r="W95" s="37"/>
      <c r="X95" s="37"/>
      <c r="Y95" s="37"/>
      <c r="Z95" s="37"/>
      <c r="AA95" s="37"/>
      <c r="AB95" s="37"/>
      <c r="AC95" s="37"/>
      <c r="AD95" s="37"/>
      <c r="AE95" s="37"/>
    </row>
    <row r="96" spans="1:31" s="2" customFormat="1" ht="15.2" customHeight="1">
      <c r="A96" s="37"/>
      <c r="B96" s="38"/>
      <c r="C96" s="32" t="s">
        <v>31</v>
      </c>
      <c r="D96" s="39"/>
      <c r="E96" s="39"/>
      <c r="F96" s="30" t="str">
        <f>IF(E20="","",E20)</f>
        <v>Vyplň údaj</v>
      </c>
      <c r="G96" s="39"/>
      <c r="H96" s="39"/>
      <c r="I96" s="32" t="s">
        <v>36</v>
      </c>
      <c r="J96" s="35" t="str">
        <f>E26</f>
        <v>Ing. Liliana Skulinová</v>
      </c>
      <c r="K96" s="39"/>
      <c r="L96" s="116"/>
      <c r="S96" s="37"/>
      <c r="T96" s="37"/>
      <c r="U96" s="37"/>
      <c r="V96" s="37"/>
      <c r="W96" s="37"/>
      <c r="X96" s="37"/>
      <c r="Y96" s="37"/>
      <c r="Z96" s="37"/>
      <c r="AA96" s="37"/>
      <c r="AB96" s="37"/>
      <c r="AC96" s="37"/>
      <c r="AD96" s="37"/>
      <c r="AE96" s="37"/>
    </row>
    <row r="97" spans="1:65" s="2" customFormat="1" ht="10.35" customHeight="1">
      <c r="A97" s="37"/>
      <c r="B97" s="38"/>
      <c r="C97" s="39"/>
      <c r="D97" s="39"/>
      <c r="E97" s="39"/>
      <c r="F97" s="39"/>
      <c r="G97" s="39"/>
      <c r="H97" s="39"/>
      <c r="I97" s="39"/>
      <c r="J97" s="39"/>
      <c r="K97" s="39"/>
      <c r="L97" s="116"/>
      <c r="S97" s="37"/>
      <c r="T97" s="37"/>
      <c r="U97" s="37"/>
      <c r="V97" s="37"/>
      <c r="W97" s="37"/>
      <c r="X97" s="37"/>
      <c r="Y97" s="37"/>
      <c r="Z97" s="37"/>
      <c r="AA97" s="37"/>
      <c r="AB97" s="37"/>
      <c r="AC97" s="37"/>
      <c r="AD97" s="37"/>
      <c r="AE97" s="37"/>
    </row>
    <row r="98" spans="1:65" s="11" customFormat="1" ht="29.25" customHeight="1">
      <c r="A98" s="154"/>
      <c r="B98" s="155"/>
      <c r="C98" s="156" t="s">
        <v>183</v>
      </c>
      <c r="D98" s="157" t="s">
        <v>59</v>
      </c>
      <c r="E98" s="157" t="s">
        <v>55</v>
      </c>
      <c r="F98" s="157" t="s">
        <v>56</v>
      </c>
      <c r="G98" s="157" t="s">
        <v>184</v>
      </c>
      <c r="H98" s="157" t="s">
        <v>185</v>
      </c>
      <c r="I98" s="157" t="s">
        <v>186</v>
      </c>
      <c r="J98" s="157" t="s">
        <v>173</v>
      </c>
      <c r="K98" s="158" t="s">
        <v>187</v>
      </c>
      <c r="L98" s="159"/>
      <c r="M98" s="71" t="s">
        <v>28</v>
      </c>
      <c r="N98" s="72" t="s">
        <v>44</v>
      </c>
      <c r="O98" s="72" t="s">
        <v>188</v>
      </c>
      <c r="P98" s="72" t="s">
        <v>189</v>
      </c>
      <c r="Q98" s="72" t="s">
        <v>190</v>
      </c>
      <c r="R98" s="72" t="s">
        <v>191</v>
      </c>
      <c r="S98" s="72" t="s">
        <v>192</v>
      </c>
      <c r="T98" s="73" t="s">
        <v>193</v>
      </c>
      <c r="U98" s="154"/>
      <c r="V98" s="154"/>
      <c r="W98" s="154"/>
      <c r="X98" s="154"/>
      <c r="Y98" s="154"/>
      <c r="Z98" s="154"/>
      <c r="AA98" s="154"/>
      <c r="AB98" s="154"/>
      <c r="AC98" s="154"/>
      <c r="AD98" s="154"/>
      <c r="AE98" s="154"/>
    </row>
    <row r="99" spans="1:65" s="2" customFormat="1" ht="22.9" customHeight="1">
      <c r="A99" s="37"/>
      <c r="B99" s="38"/>
      <c r="C99" s="78" t="s">
        <v>194</v>
      </c>
      <c r="D99" s="39"/>
      <c r="E99" s="39"/>
      <c r="F99" s="39"/>
      <c r="G99" s="39"/>
      <c r="H99" s="39"/>
      <c r="I99" s="39"/>
      <c r="J99" s="160">
        <f>BK99</f>
        <v>0</v>
      </c>
      <c r="K99" s="39"/>
      <c r="L99" s="42"/>
      <c r="M99" s="74"/>
      <c r="N99" s="161"/>
      <c r="O99" s="75"/>
      <c r="P99" s="162">
        <f>P100+P142</f>
        <v>0</v>
      </c>
      <c r="Q99" s="75"/>
      <c r="R99" s="162">
        <f>R100+R142</f>
        <v>0</v>
      </c>
      <c r="S99" s="75"/>
      <c r="T99" s="163">
        <f>T100+T142</f>
        <v>0</v>
      </c>
      <c r="U99" s="37"/>
      <c r="V99" s="37"/>
      <c r="W99" s="37"/>
      <c r="X99" s="37"/>
      <c r="Y99" s="37"/>
      <c r="Z99" s="37"/>
      <c r="AA99" s="37"/>
      <c r="AB99" s="37"/>
      <c r="AC99" s="37"/>
      <c r="AD99" s="37"/>
      <c r="AE99" s="37"/>
      <c r="AT99" s="20" t="s">
        <v>73</v>
      </c>
      <c r="AU99" s="20" t="s">
        <v>174</v>
      </c>
      <c r="BK99" s="164">
        <f>BK100+BK142</f>
        <v>0</v>
      </c>
    </row>
    <row r="100" spans="1:65" s="12" customFormat="1" ht="25.9" customHeight="1">
      <c r="B100" s="165"/>
      <c r="C100" s="166"/>
      <c r="D100" s="167" t="s">
        <v>73</v>
      </c>
      <c r="E100" s="168" t="s">
        <v>5726</v>
      </c>
      <c r="F100" s="168" t="s">
        <v>5727</v>
      </c>
      <c r="G100" s="166"/>
      <c r="H100" s="166"/>
      <c r="I100" s="169"/>
      <c r="J100" s="170">
        <f>BK100</f>
        <v>0</v>
      </c>
      <c r="K100" s="166"/>
      <c r="L100" s="171"/>
      <c r="M100" s="172"/>
      <c r="N100" s="173"/>
      <c r="O100" s="173"/>
      <c r="P100" s="174">
        <f>P101+P108+P117+P124+P133+P135+P138</f>
        <v>0</v>
      </c>
      <c r="Q100" s="173"/>
      <c r="R100" s="174">
        <f>R101+R108+R117+R124+R133+R135+R138</f>
        <v>0</v>
      </c>
      <c r="S100" s="173"/>
      <c r="T100" s="175">
        <f>T101+T108+T117+T124+T133+T135+T138</f>
        <v>0</v>
      </c>
      <c r="AR100" s="176" t="s">
        <v>82</v>
      </c>
      <c r="AT100" s="177" t="s">
        <v>73</v>
      </c>
      <c r="AU100" s="177" t="s">
        <v>74</v>
      </c>
      <c r="AY100" s="176" t="s">
        <v>197</v>
      </c>
      <c r="BK100" s="178">
        <f>BK101+BK108+BK117+BK124+BK133+BK135+BK138</f>
        <v>0</v>
      </c>
    </row>
    <row r="101" spans="1:65" s="12" customFormat="1" ht="22.9" customHeight="1">
      <c r="B101" s="165"/>
      <c r="C101" s="166"/>
      <c r="D101" s="167" t="s">
        <v>73</v>
      </c>
      <c r="E101" s="179" t="s">
        <v>4142</v>
      </c>
      <c r="F101" s="179" t="s">
        <v>5728</v>
      </c>
      <c r="G101" s="166"/>
      <c r="H101" s="166"/>
      <c r="I101" s="169"/>
      <c r="J101" s="180">
        <f>BK101</f>
        <v>0</v>
      </c>
      <c r="K101" s="166"/>
      <c r="L101" s="171"/>
      <c r="M101" s="172"/>
      <c r="N101" s="173"/>
      <c r="O101" s="173"/>
      <c r="P101" s="174">
        <f>SUM(P102:P107)</f>
        <v>0</v>
      </c>
      <c r="Q101" s="173"/>
      <c r="R101" s="174">
        <f>SUM(R102:R107)</f>
        <v>0</v>
      </c>
      <c r="S101" s="173"/>
      <c r="T101" s="175">
        <f>SUM(T102:T107)</f>
        <v>0</v>
      </c>
      <c r="AR101" s="176" t="s">
        <v>82</v>
      </c>
      <c r="AT101" s="177" t="s">
        <v>73</v>
      </c>
      <c r="AU101" s="177" t="s">
        <v>82</v>
      </c>
      <c r="AY101" s="176" t="s">
        <v>197</v>
      </c>
      <c r="BK101" s="178">
        <f>SUM(BK102:BK107)</f>
        <v>0</v>
      </c>
    </row>
    <row r="102" spans="1:65" s="2" customFormat="1" ht="16.5" customHeight="1">
      <c r="A102" s="37"/>
      <c r="B102" s="38"/>
      <c r="C102" s="181" t="s">
        <v>82</v>
      </c>
      <c r="D102" s="181" t="s">
        <v>199</v>
      </c>
      <c r="E102" s="182" t="s">
        <v>82</v>
      </c>
      <c r="F102" s="183" t="s">
        <v>5729</v>
      </c>
      <c r="G102" s="184" t="s">
        <v>265</v>
      </c>
      <c r="H102" s="185">
        <v>16.72</v>
      </c>
      <c r="I102" s="186"/>
      <c r="J102" s="187">
        <f t="shared" ref="J102:J107" si="0">ROUND(I102*H102,2)</f>
        <v>0</v>
      </c>
      <c r="K102" s="183" t="s">
        <v>28</v>
      </c>
      <c r="L102" s="42"/>
      <c r="M102" s="188" t="s">
        <v>28</v>
      </c>
      <c r="N102" s="189" t="s">
        <v>45</v>
      </c>
      <c r="O102" s="67"/>
      <c r="P102" s="190">
        <f t="shared" ref="P102:P107" si="1">O102*H102</f>
        <v>0</v>
      </c>
      <c r="Q102" s="190">
        <v>0</v>
      </c>
      <c r="R102" s="190">
        <f t="shared" ref="R102:R107" si="2">Q102*H102</f>
        <v>0</v>
      </c>
      <c r="S102" s="190">
        <v>0</v>
      </c>
      <c r="T102" s="191">
        <f t="shared" ref="T102:T107" si="3">S102*H102</f>
        <v>0</v>
      </c>
      <c r="U102" s="37"/>
      <c r="V102" s="37"/>
      <c r="W102" s="37"/>
      <c r="X102" s="37"/>
      <c r="Y102" s="37"/>
      <c r="Z102" s="37"/>
      <c r="AA102" s="37"/>
      <c r="AB102" s="37"/>
      <c r="AC102" s="37"/>
      <c r="AD102" s="37"/>
      <c r="AE102" s="37"/>
      <c r="AR102" s="192" t="s">
        <v>283</v>
      </c>
      <c r="AT102" s="192" t="s">
        <v>199</v>
      </c>
      <c r="AU102" s="192" t="s">
        <v>84</v>
      </c>
      <c r="AY102" s="20" t="s">
        <v>197</v>
      </c>
      <c r="BE102" s="193">
        <f t="shared" ref="BE102:BE107" si="4">IF(N102="základní",J102,0)</f>
        <v>0</v>
      </c>
      <c r="BF102" s="193">
        <f t="shared" ref="BF102:BF107" si="5">IF(N102="snížená",J102,0)</f>
        <v>0</v>
      </c>
      <c r="BG102" s="193">
        <f t="shared" ref="BG102:BG107" si="6">IF(N102="zákl. přenesená",J102,0)</f>
        <v>0</v>
      </c>
      <c r="BH102" s="193">
        <f t="shared" ref="BH102:BH107" si="7">IF(N102="sníž. přenesená",J102,0)</f>
        <v>0</v>
      </c>
      <c r="BI102" s="193">
        <f t="shared" ref="BI102:BI107" si="8">IF(N102="nulová",J102,0)</f>
        <v>0</v>
      </c>
      <c r="BJ102" s="20" t="s">
        <v>82</v>
      </c>
      <c r="BK102" s="193">
        <f t="shared" ref="BK102:BK107" si="9">ROUND(I102*H102,2)</f>
        <v>0</v>
      </c>
      <c r="BL102" s="20" t="s">
        <v>283</v>
      </c>
      <c r="BM102" s="192" t="s">
        <v>84</v>
      </c>
    </row>
    <row r="103" spans="1:65" s="2" customFormat="1" ht="16.5" customHeight="1">
      <c r="A103" s="37"/>
      <c r="B103" s="38"/>
      <c r="C103" s="181" t="s">
        <v>84</v>
      </c>
      <c r="D103" s="181" t="s">
        <v>199</v>
      </c>
      <c r="E103" s="182" t="s">
        <v>84</v>
      </c>
      <c r="F103" s="183" t="s">
        <v>5730</v>
      </c>
      <c r="G103" s="184" t="s">
        <v>265</v>
      </c>
      <c r="H103" s="185">
        <v>26.84</v>
      </c>
      <c r="I103" s="186"/>
      <c r="J103" s="187">
        <f t="shared" si="0"/>
        <v>0</v>
      </c>
      <c r="K103" s="183" t="s">
        <v>28</v>
      </c>
      <c r="L103" s="42"/>
      <c r="M103" s="188" t="s">
        <v>28</v>
      </c>
      <c r="N103" s="189" t="s">
        <v>45</v>
      </c>
      <c r="O103" s="67"/>
      <c r="P103" s="190">
        <f t="shared" si="1"/>
        <v>0</v>
      </c>
      <c r="Q103" s="190">
        <v>0</v>
      </c>
      <c r="R103" s="190">
        <f t="shared" si="2"/>
        <v>0</v>
      </c>
      <c r="S103" s="190">
        <v>0</v>
      </c>
      <c r="T103" s="191">
        <f t="shared" si="3"/>
        <v>0</v>
      </c>
      <c r="U103" s="37"/>
      <c r="V103" s="37"/>
      <c r="W103" s="37"/>
      <c r="X103" s="37"/>
      <c r="Y103" s="37"/>
      <c r="Z103" s="37"/>
      <c r="AA103" s="37"/>
      <c r="AB103" s="37"/>
      <c r="AC103" s="37"/>
      <c r="AD103" s="37"/>
      <c r="AE103" s="37"/>
      <c r="AR103" s="192" t="s">
        <v>283</v>
      </c>
      <c r="AT103" s="192" t="s">
        <v>199</v>
      </c>
      <c r="AU103" s="192" t="s">
        <v>84</v>
      </c>
      <c r="AY103" s="20" t="s">
        <v>197</v>
      </c>
      <c r="BE103" s="193">
        <f t="shared" si="4"/>
        <v>0</v>
      </c>
      <c r="BF103" s="193">
        <f t="shared" si="5"/>
        <v>0</v>
      </c>
      <c r="BG103" s="193">
        <f t="shared" si="6"/>
        <v>0</v>
      </c>
      <c r="BH103" s="193">
        <f t="shared" si="7"/>
        <v>0</v>
      </c>
      <c r="BI103" s="193">
        <f t="shared" si="8"/>
        <v>0</v>
      </c>
      <c r="BJ103" s="20" t="s">
        <v>82</v>
      </c>
      <c r="BK103" s="193">
        <f t="shared" si="9"/>
        <v>0</v>
      </c>
      <c r="BL103" s="20" t="s">
        <v>283</v>
      </c>
      <c r="BM103" s="192" t="s">
        <v>204</v>
      </c>
    </row>
    <row r="104" spans="1:65" s="2" customFormat="1" ht="16.5" customHeight="1">
      <c r="A104" s="37"/>
      <c r="B104" s="38"/>
      <c r="C104" s="181" t="s">
        <v>160</v>
      </c>
      <c r="D104" s="181" t="s">
        <v>199</v>
      </c>
      <c r="E104" s="182" t="s">
        <v>160</v>
      </c>
      <c r="F104" s="183" t="s">
        <v>5731</v>
      </c>
      <c r="G104" s="184" t="s">
        <v>265</v>
      </c>
      <c r="H104" s="185">
        <v>35.97</v>
      </c>
      <c r="I104" s="186"/>
      <c r="J104" s="187">
        <f t="shared" si="0"/>
        <v>0</v>
      </c>
      <c r="K104" s="183" t="s">
        <v>28</v>
      </c>
      <c r="L104" s="42"/>
      <c r="M104" s="188" t="s">
        <v>28</v>
      </c>
      <c r="N104" s="189" t="s">
        <v>45</v>
      </c>
      <c r="O104" s="67"/>
      <c r="P104" s="190">
        <f t="shared" si="1"/>
        <v>0</v>
      </c>
      <c r="Q104" s="190">
        <v>0</v>
      </c>
      <c r="R104" s="190">
        <f t="shared" si="2"/>
        <v>0</v>
      </c>
      <c r="S104" s="190">
        <v>0</v>
      </c>
      <c r="T104" s="191">
        <f t="shared" si="3"/>
        <v>0</v>
      </c>
      <c r="U104" s="37"/>
      <c r="V104" s="37"/>
      <c r="W104" s="37"/>
      <c r="X104" s="37"/>
      <c r="Y104" s="37"/>
      <c r="Z104" s="37"/>
      <c r="AA104" s="37"/>
      <c r="AB104" s="37"/>
      <c r="AC104" s="37"/>
      <c r="AD104" s="37"/>
      <c r="AE104" s="37"/>
      <c r="AR104" s="192" t="s">
        <v>283</v>
      </c>
      <c r="AT104" s="192" t="s">
        <v>199</v>
      </c>
      <c r="AU104" s="192" t="s">
        <v>84</v>
      </c>
      <c r="AY104" s="20" t="s">
        <v>197</v>
      </c>
      <c r="BE104" s="193">
        <f t="shared" si="4"/>
        <v>0</v>
      </c>
      <c r="BF104" s="193">
        <f t="shared" si="5"/>
        <v>0</v>
      </c>
      <c r="BG104" s="193">
        <f t="shared" si="6"/>
        <v>0</v>
      </c>
      <c r="BH104" s="193">
        <f t="shared" si="7"/>
        <v>0</v>
      </c>
      <c r="BI104" s="193">
        <f t="shared" si="8"/>
        <v>0</v>
      </c>
      <c r="BJ104" s="20" t="s">
        <v>82</v>
      </c>
      <c r="BK104" s="193">
        <f t="shared" si="9"/>
        <v>0</v>
      </c>
      <c r="BL104" s="20" t="s">
        <v>283</v>
      </c>
      <c r="BM104" s="192" t="s">
        <v>233</v>
      </c>
    </row>
    <row r="105" spans="1:65" s="2" customFormat="1" ht="16.5" customHeight="1">
      <c r="A105" s="37"/>
      <c r="B105" s="38"/>
      <c r="C105" s="181" t="s">
        <v>204</v>
      </c>
      <c r="D105" s="181" t="s">
        <v>199</v>
      </c>
      <c r="E105" s="182" t="s">
        <v>204</v>
      </c>
      <c r="F105" s="183" t="s">
        <v>5732</v>
      </c>
      <c r="G105" s="184" t="s">
        <v>265</v>
      </c>
      <c r="H105" s="185">
        <v>109.538</v>
      </c>
      <c r="I105" s="186"/>
      <c r="J105" s="187">
        <f t="shared" si="0"/>
        <v>0</v>
      </c>
      <c r="K105" s="183" t="s">
        <v>28</v>
      </c>
      <c r="L105" s="42"/>
      <c r="M105" s="188" t="s">
        <v>28</v>
      </c>
      <c r="N105" s="189" t="s">
        <v>45</v>
      </c>
      <c r="O105" s="67"/>
      <c r="P105" s="190">
        <f t="shared" si="1"/>
        <v>0</v>
      </c>
      <c r="Q105" s="190">
        <v>0</v>
      </c>
      <c r="R105" s="190">
        <f t="shared" si="2"/>
        <v>0</v>
      </c>
      <c r="S105" s="190">
        <v>0</v>
      </c>
      <c r="T105" s="191">
        <f t="shared" si="3"/>
        <v>0</v>
      </c>
      <c r="U105" s="37"/>
      <c r="V105" s="37"/>
      <c r="W105" s="37"/>
      <c r="X105" s="37"/>
      <c r="Y105" s="37"/>
      <c r="Z105" s="37"/>
      <c r="AA105" s="37"/>
      <c r="AB105" s="37"/>
      <c r="AC105" s="37"/>
      <c r="AD105" s="37"/>
      <c r="AE105" s="37"/>
      <c r="AR105" s="192" t="s">
        <v>283</v>
      </c>
      <c r="AT105" s="192" t="s">
        <v>199</v>
      </c>
      <c r="AU105" s="192" t="s">
        <v>84</v>
      </c>
      <c r="AY105" s="20" t="s">
        <v>197</v>
      </c>
      <c r="BE105" s="193">
        <f t="shared" si="4"/>
        <v>0</v>
      </c>
      <c r="BF105" s="193">
        <f t="shared" si="5"/>
        <v>0</v>
      </c>
      <c r="BG105" s="193">
        <f t="shared" si="6"/>
        <v>0</v>
      </c>
      <c r="BH105" s="193">
        <f t="shared" si="7"/>
        <v>0</v>
      </c>
      <c r="BI105" s="193">
        <f t="shared" si="8"/>
        <v>0</v>
      </c>
      <c r="BJ105" s="20" t="s">
        <v>82</v>
      </c>
      <c r="BK105" s="193">
        <f t="shared" si="9"/>
        <v>0</v>
      </c>
      <c r="BL105" s="20" t="s">
        <v>283</v>
      </c>
      <c r="BM105" s="192" t="s">
        <v>243</v>
      </c>
    </row>
    <row r="106" spans="1:65" s="2" customFormat="1" ht="16.5" customHeight="1">
      <c r="A106" s="37"/>
      <c r="B106" s="38"/>
      <c r="C106" s="181" t="s">
        <v>227</v>
      </c>
      <c r="D106" s="181" t="s">
        <v>199</v>
      </c>
      <c r="E106" s="182" t="s">
        <v>227</v>
      </c>
      <c r="F106" s="183" t="s">
        <v>5733</v>
      </c>
      <c r="G106" s="184" t="s">
        <v>265</v>
      </c>
      <c r="H106" s="185">
        <v>28.16</v>
      </c>
      <c r="I106" s="186"/>
      <c r="J106" s="187">
        <f t="shared" si="0"/>
        <v>0</v>
      </c>
      <c r="K106" s="183" t="s">
        <v>28</v>
      </c>
      <c r="L106" s="42"/>
      <c r="M106" s="188" t="s">
        <v>28</v>
      </c>
      <c r="N106" s="189" t="s">
        <v>45</v>
      </c>
      <c r="O106" s="67"/>
      <c r="P106" s="190">
        <f t="shared" si="1"/>
        <v>0</v>
      </c>
      <c r="Q106" s="190">
        <v>0</v>
      </c>
      <c r="R106" s="190">
        <f t="shared" si="2"/>
        <v>0</v>
      </c>
      <c r="S106" s="190">
        <v>0</v>
      </c>
      <c r="T106" s="191">
        <f t="shared" si="3"/>
        <v>0</v>
      </c>
      <c r="U106" s="37"/>
      <c r="V106" s="37"/>
      <c r="W106" s="37"/>
      <c r="X106" s="37"/>
      <c r="Y106" s="37"/>
      <c r="Z106" s="37"/>
      <c r="AA106" s="37"/>
      <c r="AB106" s="37"/>
      <c r="AC106" s="37"/>
      <c r="AD106" s="37"/>
      <c r="AE106" s="37"/>
      <c r="AR106" s="192" t="s">
        <v>283</v>
      </c>
      <c r="AT106" s="192" t="s">
        <v>199</v>
      </c>
      <c r="AU106" s="192" t="s">
        <v>84</v>
      </c>
      <c r="AY106" s="20" t="s">
        <v>197</v>
      </c>
      <c r="BE106" s="193">
        <f t="shared" si="4"/>
        <v>0</v>
      </c>
      <c r="BF106" s="193">
        <f t="shared" si="5"/>
        <v>0</v>
      </c>
      <c r="BG106" s="193">
        <f t="shared" si="6"/>
        <v>0</v>
      </c>
      <c r="BH106" s="193">
        <f t="shared" si="7"/>
        <v>0</v>
      </c>
      <c r="BI106" s="193">
        <f t="shared" si="8"/>
        <v>0</v>
      </c>
      <c r="BJ106" s="20" t="s">
        <v>82</v>
      </c>
      <c r="BK106" s="193">
        <f t="shared" si="9"/>
        <v>0</v>
      </c>
      <c r="BL106" s="20" t="s">
        <v>283</v>
      </c>
      <c r="BM106" s="192" t="s">
        <v>253</v>
      </c>
    </row>
    <row r="107" spans="1:65" s="2" customFormat="1" ht="16.5" customHeight="1">
      <c r="A107" s="37"/>
      <c r="B107" s="38"/>
      <c r="C107" s="181" t="s">
        <v>233</v>
      </c>
      <c r="D107" s="181" t="s">
        <v>199</v>
      </c>
      <c r="E107" s="182" t="s">
        <v>233</v>
      </c>
      <c r="F107" s="183" t="s">
        <v>5734</v>
      </c>
      <c r="G107" s="184" t="s">
        <v>265</v>
      </c>
      <c r="H107" s="185">
        <v>13.09</v>
      </c>
      <c r="I107" s="186"/>
      <c r="J107" s="187">
        <f t="shared" si="0"/>
        <v>0</v>
      </c>
      <c r="K107" s="183" t="s">
        <v>28</v>
      </c>
      <c r="L107" s="42"/>
      <c r="M107" s="188" t="s">
        <v>28</v>
      </c>
      <c r="N107" s="189" t="s">
        <v>45</v>
      </c>
      <c r="O107" s="67"/>
      <c r="P107" s="190">
        <f t="shared" si="1"/>
        <v>0</v>
      </c>
      <c r="Q107" s="190">
        <v>0</v>
      </c>
      <c r="R107" s="190">
        <f t="shared" si="2"/>
        <v>0</v>
      </c>
      <c r="S107" s="190">
        <v>0</v>
      </c>
      <c r="T107" s="191">
        <f t="shared" si="3"/>
        <v>0</v>
      </c>
      <c r="U107" s="37"/>
      <c r="V107" s="37"/>
      <c r="W107" s="37"/>
      <c r="X107" s="37"/>
      <c r="Y107" s="37"/>
      <c r="Z107" s="37"/>
      <c r="AA107" s="37"/>
      <c r="AB107" s="37"/>
      <c r="AC107" s="37"/>
      <c r="AD107" s="37"/>
      <c r="AE107" s="37"/>
      <c r="AR107" s="192" t="s">
        <v>283</v>
      </c>
      <c r="AT107" s="192" t="s">
        <v>199</v>
      </c>
      <c r="AU107" s="192" t="s">
        <v>84</v>
      </c>
      <c r="AY107" s="20" t="s">
        <v>197</v>
      </c>
      <c r="BE107" s="193">
        <f t="shared" si="4"/>
        <v>0</v>
      </c>
      <c r="BF107" s="193">
        <f t="shared" si="5"/>
        <v>0</v>
      </c>
      <c r="BG107" s="193">
        <f t="shared" si="6"/>
        <v>0</v>
      </c>
      <c r="BH107" s="193">
        <f t="shared" si="7"/>
        <v>0</v>
      </c>
      <c r="BI107" s="193">
        <f t="shared" si="8"/>
        <v>0</v>
      </c>
      <c r="BJ107" s="20" t="s">
        <v>82</v>
      </c>
      <c r="BK107" s="193">
        <f t="shared" si="9"/>
        <v>0</v>
      </c>
      <c r="BL107" s="20" t="s">
        <v>283</v>
      </c>
      <c r="BM107" s="192" t="s">
        <v>8</v>
      </c>
    </row>
    <row r="108" spans="1:65" s="12" customFormat="1" ht="22.9" customHeight="1">
      <c r="B108" s="165"/>
      <c r="C108" s="166"/>
      <c r="D108" s="167" t="s">
        <v>73</v>
      </c>
      <c r="E108" s="179" t="s">
        <v>4255</v>
      </c>
      <c r="F108" s="179" t="s">
        <v>5735</v>
      </c>
      <c r="G108" s="166"/>
      <c r="H108" s="166"/>
      <c r="I108" s="169"/>
      <c r="J108" s="180">
        <f>BK108</f>
        <v>0</v>
      </c>
      <c r="K108" s="166"/>
      <c r="L108" s="171"/>
      <c r="M108" s="172"/>
      <c r="N108" s="173"/>
      <c r="O108" s="173"/>
      <c r="P108" s="174">
        <f>SUM(P109:P116)</f>
        <v>0</v>
      </c>
      <c r="Q108" s="173"/>
      <c r="R108" s="174">
        <f>SUM(R109:R116)</f>
        <v>0</v>
      </c>
      <c r="S108" s="173"/>
      <c r="T108" s="175">
        <f>SUM(T109:T116)</f>
        <v>0</v>
      </c>
      <c r="AR108" s="176" t="s">
        <v>82</v>
      </c>
      <c r="AT108" s="177" t="s">
        <v>73</v>
      </c>
      <c r="AU108" s="177" t="s">
        <v>82</v>
      </c>
      <c r="AY108" s="176" t="s">
        <v>197</v>
      </c>
      <c r="BK108" s="178">
        <f>SUM(BK109:BK116)</f>
        <v>0</v>
      </c>
    </row>
    <row r="109" spans="1:65" s="2" customFormat="1" ht="16.5" customHeight="1">
      <c r="A109" s="37"/>
      <c r="B109" s="38"/>
      <c r="C109" s="181" t="s">
        <v>238</v>
      </c>
      <c r="D109" s="181" t="s">
        <v>199</v>
      </c>
      <c r="E109" s="182" t="s">
        <v>238</v>
      </c>
      <c r="F109" s="183" t="s">
        <v>5736</v>
      </c>
      <c r="G109" s="184" t="s">
        <v>3845</v>
      </c>
      <c r="H109" s="185">
        <v>5</v>
      </c>
      <c r="I109" s="186"/>
      <c r="J109" s="187">
        <f t="shared" ref="J109:J116" si="10">ROUND(I109*H109,2)</f>
        <v>0</v>
      </c>
      <c r="K109" s="183" t="s">
        <v>28</v>
      </c>
      <c r="L109" s="42"/>
      <c r="M109" s="188" t="s">
        <v>28</v>
      </c>
      <c r="N109" s="189" t="s">
        <v>45</v>
      </c>
      <c r="O109" s="67"/>
      <c r="P109" s="190">
        <f t="shared" ref="P109:P116" si="11">O109*H109</f>
        <v>0</v>
      </c>
      <c r="Q109" s="190">
        <v>0</v>
      </c>
      <c r="R109" s="190">
        <f t="shared" ref="R109:R116" si="12">Q109*H109</f>
        <v>0</v>
      </c>
      <c r="S109" s="190">
        <v>0</v>
      </c>
      <c r="T109" s="191">
        <f t="shared" ref="T109:T116" si="13">S109*H109</f>
        <v>0</v>
      </c>
      <c r="U109" s="37"/>
      <c r="V109" s="37"/>
      <c r="W109" s="37"/>
      <c r="X109" s="37"/>
      <c r="Y109" s="37"/>
      <c r="Z109" s="37"/>
      <c r="AA109" s="37"/>
      <c r="AB109" s="37"/>
      <c r="AC109" s="37"/>
      <c r="AD109" s="37"/>
      <c r="AE109" s="37"/>
      <c r="AR109" s="192" t="s">
        <v>283</v>
      </c>
      <c r="AT109" s="192" t="s">
        <v>199</v>
      </c>
      <c r="AU109" s="192" t="s">
        <v>84</v>
      </c>
      <c r="AY109" s="20" t="s">
        <v>197</v>
      </c>
      <c r="BE109" s="193">
        <f t="shared" ref="BE109:BE116" si="14">IF(N109="základní",J109,0)</f>
        <v>0</v>
      </c>
      <c r="BF109" s="193">
        <f t="shared" ref="BF109:BF116" si="15">IF(N109="snížená",J109,0)</f>
        <v>0</v>
      </c>
      <c r="BG109" s="193">
        <f t="shared" ref="BG109:BG116" si="16">IF(N109="zákl. přenesená",J109,0)</f>
        <v>0</v>
      </c>
      <c r="BH109" s="193">
        <f t="shared" ref="BH109:BH116" si="17">IF(N109="sníž. přenesená",J109,0)</f>
        <v>0</v>
      </c>
      <c r="BI109" s="193">
        <f t="shared" ref="BI109:BI116" si="18">IF(N109="nulová",J109,0)</f>
        <v>0</v>
      </c>
      <c r="BJ109" s="20" t="s">
        <v>82</v>
      </c>
      <c r="BK109" s="193">
        <f t="shared" ref="BK109:BK116" si="19">ROUND(I109*H109,2)</f>
        <v>0</v>
      </c>
      <c r="BL109" s="20" t="s">
        <v>283</v>
      </c>
      <c r="BM109" s="192" t="s">
        <v>273</v>
      </c>
    </row>
    <row r="110" spans="1:65" s="2" customFormat="1" ht="16.5" customHeight="1">
      <c r="A110" s="37"/>
      <c r="B110" s="38"/>
      <c r="C110" s="181" t="s">
        <v>243</v>
      </c>
      <c r="D110" s="181" t="s">
        <v>199</v>
      </c>
      <c r="E110" s="182" t="s">
        <v>243</v>
      </c>
      <c r="F110" s="183" t="s">
        <v>5737</v>
      </c>
      <c r="G110" s="184" t="s">
        <v>3845</v>
      </c>
      <c r="H110" s="185">
        <v>1</v>
      </c>
      <c r="I110" s="186"/>
      <c r="J110" s="187">
        <f t="shared" si="10"/>
        <v>0</v>
      </c>
      <c r="K110" s="183" t="s">
        <v>28</v>
      </c>
      <c r="L110" s="42"/>
      <c r="M110" s="188" t="s">
        <v>28</v>
      </c>
      <c r="N110" s="189" t="s">
        <v>45</v>
      </c>
      <c r="O110" s="67"/>
      <c r="P110" s="190">
        <f t="shared" si="11"/>
        <v>0</v>
      </c>
      <c r="Q110" s="190">
        <v>0</v>
      </c>
      <c r="R110" s="190">
        <f t="shared" si="12"/>
        <v>0</v>
      </c>
      <c r="S110" s="190">
        <v>0</v>
      </c>
      <c r="T110" s="191">
        <f t="shared" si="13"/>
        <v>0</v>
      </c>
      <c r="U110" s="37"/>
      <c r="V110" s="37"/>
      <c r="W110" s="37"/>
      <c r="X110" s="37"/>
      <c r="Y110" s="37"/>
      <c r="Z110" s="37"/>
      <c r="AA110" s="37"/>
      <c r="AB110" s="37"/>
      <c r="AC110" s="37"/>
      <c r="AD110" s="37"/>
      <c r="AE110" s="37"/>
      <c r="AR110" s="192" t="s">
        <v>283</v>
      </c>
      <c r="AT110" s="192" t="s">
        <v>199</v>
      </c>
      <c r="AU110" s="192" t="s">
        <v>84</v>
      </c>
      <c r="AY110" s="20" t="s">
        <v>197</v>
      </c>
      <c r="BE110" s="193">
        <f t="shared" si="14"/>
        <v>0</v>
      </c>
      <c r="BF110" s="193">
        <f t="shared" si="15"/>
        <v>0</v>
      </c>
      <c r="BG110" s="193">
        <f t="shared" si="16"/>
        <v>0</v>
      </c>
      <c r="BH110" s="193">
        <f t="shared" si="17"/>
        <v>0</v>
      </c>
      <c r="BI110" s="193">
        <f t="shared" si="18"/>
        <v>0</v>
      </c>
      <c r="BJ110" s="20" t="s">
        <v>82</v>
      </c>
      <c r="BK110" s="193">
        <f t="shared" si="19"/>
        <v>0</v>
      </c>
      <c r="BL110" s="20" t="s">
        <v>283</v>
      </c>
      <c r="BM110" s="192" t="s">
        <v>283</v>
      </c>
    </row>
    <row r="111" spans="1:65" s="2" customFormat="1" ht="16.5" customHeight="1">
      <c r="A111" s="37"/>
      <c r="B111" s="38"/>
      <c r="C111" s="181" t="s">
        <v>248</v>
      </c>
      <c r="D111" s="181" t="s">
        <v>199</v>
      </c>
      <c r="E111" s="182" t="s">
        <v>248</v>
      </c>
      <c r="F111" s="183" t="s">
        <v>5738</v>
      </c>
      <c r="G111" s="184" t="s">
        <v>3845</v>
      </c>
      <c r="H111" s="185">
        <v>2</v>
      </c>
      <c r="I111" s="186"/>
      <c r="J111" s="187">
        <f t="shared" si="10"/>
        <v>0</v>
      </c>
      <c r="K111" s="183" t="s">
        <v>28</v>
      </c>
      <c r="L111" s="42"/>
      <c r="M111" s="188" t="s">
        <v>28</v>
      </c>
      <c r="N111" s="189" t="s">
        <v>45</v>
      </c>
      <c r="O111" s="67"/>
      <c r="P111" s="190">
        <f t="shared" si="11"/>
        <v>0</v>
      </c>
      <c r="Q111" s="190">
        <v>0</v>
      </c>
      <c r="R111" s="190">
        <f t="shared" si="12"/>
        <v>0</v>
      </c>
      <c r="S111" s="190">
        <v>0</v>
      </c>
      <c r="T111" s="191">
        <f t="shared" si="13"/>
        <v>0</v>
      </c>
      <c r="U111" s="37"/>
      <c r="V111" s="37"/>
      <c r="W111" s="37"/>
      <c r="X111" s="37"/>
      <c r="Y111" s="37"/>
      <c r="Z111" s="37"/>
      <c r="AA111" s="37"/>
      <c r="AB111" s="37"/>
      <c r="AC111" s="37"/>
      <c r="AD111" s="37"/>
      <c r="AE111" s="37"/>
      <c r="AR111" s="192" t="s">
        <v>283</v>
      </c>
      <c r="AT111" s="192" t="s">
        <v>199</v>
      </c>
      <c r="AU111" s="192" t="s">
        <v>84</v>
      </c>
      <c r="AY111" s="20" t="s">
        <v>197</v>
      </c>
      <c r="BE111" s="193">
        <f t="shared" si="14"/>
        <v>0</v>
      </c>
      <c r="BF111" s="193">
        <f t="shared" si="15"/>
        <v>0</v>
      </c>
      <c r="BG111" s="193">
        <f t="shared" si="16"/>
        <v>0</v>
      </c>
      <c r="BH111" s="193">
        <f t="shared" si="17"/>
        <v>0</v>
      </c>
      <c r="BI111" s="193">
        <f t="shared" si="18"/>
        <v>0</v>
      </c>
      <c r="BJ111" s="20" t="s">
        <v>82</v>
      </c>
      <c r="BK111" s="193">
        <f t="shared" si="19"/>
        <v>0</v>
      </c>
      <c r="BL111" s="20" t="s">
        <v>283</v>
      </c>
      <c r="BM111" s="192" t="s">
        <v>293</v>
      </c>
    </row>
    <row r="112" spans="1:65" s="2" customFormat="1" ht="16.5" customHeight="1">
      <c r="A112" s="37"/>
      <c r="B112" s="38"/>
      <c r="C112" s="181" t="s">
        <v>253</v>
      </c>
      <c r="D112" s="181" t="s">
        <v>199</v>
      </c>
      <c r="E112" s="182" t="s">
        <v>253</v>
      </c>
      <c r="F112" s="183" t="s">
        <v>5739</v>
      </c>
      <c r="G112" s="184" t="s">
        <v>3845</v>
      </c>
      <c r="H112" s="185">
        <v>5</v>
      </c>
      <c r="I112" s="186"/>
      <c r="J112" s="187">
        <f t="shared" si="10"/>
        <v>0</v>
      </c>
      <c r="K112" s="183" t="s">
        <v>28</v>
      </c>
      <c r="L112" s="42"/>
      <c r="M112" s="188" t="s">
        <v>28</v>
      </c>
      <c r="N112" s="189" t="s">
        <v>45</v>
      </c>
      <c r="O112" s="67"/>
      <c r="P112" s="190">
        <f t="shared" si="11"/>
        <v>0</v>
      </c>
      <c r="Q112" s="190">
        <v>0</v>
      </c>
      <c r="R112" s="190">
        <f t="shared" si="12"/>
        <v>0</v>
      </c>
      <c r="S112" s="190">
        <v>0</v>
      </c>
      <c r="T112" s="191">
        <f t="shared" si="13"/>
        <v>0</v>
      </c>
      <c r="U112" s="37"/>
      <c r="V112" s="37"/>
      <c r="W112" s="37"/>
      <c r="X112" s="37"/>
      <c r="Y112" s="37"/>
      <c r="Z112" s="37"/>
      <c r="AA112" s="37"/>
      <c r="AB112" s="37"/>
      <c r="AC112" s="37"/>
      <c r="AD112" s="37"/>
      <c r="AE112" s="37"/>
      <c r="AR112" s="192" t="s">
        <v>283</v>
      </c>
      <c r="AT112" s="192" t="s">
        <v>199</v>
      </c>
      <c r="AU112" s="192" t="s">
        <v>84</v>
      </c>
      <c r="AY112" s="20" t="s">
        <v>197</v>
      </c>
      <c r="BE112" s="193">
        <f t="shared" si="14"/>
        <v>0</v>
      </c>
      <c r="BF112" s="193">
        <f t="shared" si="15"/>
        <v>0</v>
      </c>
      <c r="BG112" s="193">
        <f t="shared" si="16"/>
        <v>0</v>
      </c>
      <c r="BH112" s="193">
        <f t="shared" si="17"/>
        <v>0</v>
      </c>
      <c r="BI112" s="193">
        <f t="shared" si="18"/>
        <v>0</v>
      </c>
      <c r="BJ112" s="20" t="s">
        <v>82</v>
      </c>
      <c r="BK112" s="193">
        <f t="shared" si="19"/>
        <v>0</v>
      </c>
      <c r="BL112" s="20" t="s">
        <v>283</v>
      </c>
      <c r="BM112" s="192" t="s">
        <v>303</v>
      </c>
    </row>
    <row r="113" spans="1:65" s="2" customFormat="1" ht="16.5" customHeight="1">
      <c r="A113" s="37"/>
      <c r="B113" s="38"/>
      <c r="C113" s="181" t="s">
        <v>258</v>
      </c>
      <c r="D113" s="181" t="s">
        <v>199</v>
      </c>
      <c r="E113" s="182" t="s">
        <v>258</v>
      </c>
      <c r="F113" s="183" t="s">
        <v>5740</v>
      </c>
      <c r="G113" s="184" t="s">
        <v>3845</v>
      </c>
      <c r="H113" s="185">
        <v>7</v>
      </c>
      <c r="I113" s="186"/>
      <c r="J113" s="187">
        <f t="shared" si="10"/>
        <v>0</v>
      </c>
      <c r="K113" s="183" t="s">
        <v>28</v>
      </c>
      <c r="L113" s="42"/>
      <c r="M113" s="188" t="s">
        <v>28</v>
      </c>
      <c r="N113" s="189" t="s">
        <v>45</v>
      </c>
      <c r="O113" s="67"/>
      <c r="P113" s="190">
        <f t="shared" si="11"/>
        <v>0</v>
      </c>
      <c r="Q113" s="190">
        <v>0</v>
      </c>
      <c r="R113" s="190">
        <f t="shared" si="12"/>
        <v>0</v>
      </c>
      <c r="S113" s="190">
        <v>0</v>
      </c>
      <c r="T113" s="191">
        <f t="shared" si="13"/>
        <v>0</v>
      </c>
      <c r="U113" s="37"/>
      <c r="V113" s="37"/>
      <c r="W113" s="37"/>
      <c r="X113" s="37"/>
      <c r="Y113" s="37"/>
      <c r="Z113" s="37"/>
      <c r="AA113" s="37"/>
      <c r="AB113" s="37"/>
      <c r="AC113" s="37"/>
      <c r="AD113" s="37"/>
      <c r="AE113" s="37"/>
      <c r="AR113" s="192" t="s">
        <v>283</v>
      </c>
      <c r="AT113" s="192" t="s">
        <v>199</v>
      </c>
      <c r="AU113" s="192" t="s">
        <v>84</v>
      </c>
      <c r="AY113" s="20" t="s">
        <v>197</v>
      </c>
      <c r="BE113" s="193">
        <f t="shared" si="14"/>
        <v>0</v>
      </c>
      <c r="BF113" s="193">
        <f t="shared" si="15"/>
        <v>0</v>
      </c>
      <c r="BG113" s="193">
        <f t="shared" si="16"/>
        <v>0</v>
      </c>
      <c r="BH113" s="193">
        <f t="shared" si="17"/>
        <v>0</v>
      </c>
      <c r="BI113" s="193">
        <f t="shared" si="18"/>
        <v>0</v>
      </c>
      <c r="BJ113" s="20" t="s">
        <v>82</v>
      </c>
      <c r="BK113" s="193">
        <f t="shared" si="19"/>
        <v>0</v>
      </c>
      <c r="BL113" s="20" t="s">
        <v>283</v>
      </c>
      <c r="BM113" s="192" t="s">
        <v>312</v>
      </c>
    </row>
    <row r="114" spans="1:65" s="2" customFormat="1" ht="16.5" customHeight="1">
      <c r="A114" s="37"/>
      <c r="B114" s="38"/>
      <c r="C114" s="181" t="s">
        <v>8</v>
      </c>
      <c r="D114" s="181" t="s">
        <v>199</v>
      </c>
      <c r="E114" s="182" t="s">
        <v>8</v>
      </c>
      <c r="F114" s="183" t="s">
        <v>5741</v>
      </c>
      <c r="G114" s="184" t="s">
        <v>3845</v>
      </c>
      <c r="H114" s="185">
        <v>2</v>
      </c>
      <c r="I114" s="186"/>
      <c r="J114" s="187">
        <f t="shared" si="10"/>
        <v>0</v>
      </c>
      <c r="K114" s="183" t="s">
        <v>28</v>
      </c>
      <c r="L114" s="42"/>
      <c r="M114" s="188" t="s">
        <v>28</v>
      </c>
      <c r="N114" s="189" t="s">
        <v>45</v>
      </c>
      <c r="O114" s="67"/>
      <c r="P114" s="190">
        <f t="shared" si="11"/>
        <v>0</v>
      </c>
      <c r="Q114" s="190">
        <v>0</v>
      </c>
      <c r="R114" s="190">
        <f t="shared" si="12"/>
        <v>0</v>
      </c>
      <c r="S114" s="190">
        <v>0</v>
      </c>
      <c r="T114" s="191">
        <f t="shared" si="13"/>
        <v>0</v>
      </c>
      <c r="U114" s="37"/>
      <c r="V114" s="37"/>
      <c r="W114" s="37"/>
      <c r="X114" s="37"/>
      <c r="Y114" s="37"/>
      <c r="Z114" s="37"/>
      <c r="AA114" s="37"/>
      <c r="AB114" s="37"/>
      <c r="AC114" s="37"/>
      <c r="AD114" s="37"/>
      <c r="AE114" s="37"/>
      <c r="AR114" s="192" t="s">
        <v>283</v>
      </c>
      <c r="AT114" s="192" t="s">
        <v>199</v>
      </c>
      <c r="AU114" s="192" t="s">
        <v>84</v>
      </c>
      <c r="AY114" s="20" t="s">
        <v>197</v>
      </c>
      <c r="BE114" s="193">
        <f t="shared" si="14"/>
        <v>0</v>
      </c>
      <c r="BF114" s="193">
        <f t="shared" si="15"/>
        <v>0</v>
      </c>
      <c r="BG114" s="193">
        <f t="shared" si="16"/>
        <v>0</v>
      </c>
      <c r="BH114" s="193">
        <f t="shared" si="17"/>
        <v>0</v>
      </c>
      <c r="BI114" s="193">
        <f t="shared" si="18"/>
        <v>0</v>
      </c>
      <c r="BJ114" s="20" t="s">
        <v>82</v>
      </c>
      <c r="BK114" s="193">
        <f t="shared" si="19"/>
        <v>0</v>
      </c>
      <c r="BL114" s="20" t="s">
        <v>283</v>
      </c>
      <c r="BM114" s="192" t="s">
        <v>322</v>
      </c>
    </row>
    <row r="115" spans="1:65" s="2" customFormat="1" ht="16.5" customHeight="1">
      <c r="A115" s="37"/>
      <c r="B115" s="38"/>
      <c r="C115" s="181" t="s">
        <v>268</v>
      </c>
      <c r="D115" s="181" t="s">
        <v>199</v>
      </c>
      <c r="E115" s="182" t="s">
        <v>268</v>
      </c>
      <c r="F115" s="183" t="s">
        <v>5742</v>
      </c>
      <c r="G115" s="184" t="s">
        <v>3845</v>
      </c>
      <c r="H115" s="185">
        <v>2</v>
      </c>
      <c r="I115" s="186"/>
      <c r="J115" s="187">
        <f t="shared" si="10"/>
        <v>0</v>
      </c>
      <c r="K115" s="183" t="s">
        <v>28</v>
      </c>
      <c r="L115" s="42"/>
      <c r="M115" s="188" t="s">
        <v>28</v>
      </c>
      <c r="N115" s="189" t="s">
        <v>45</v>
      </c>
      <c r="O115" s="67"/>
      <c r="P115" s="190">
        <f t="shared" si="11"/>
        <v>0</v>
      </c>
      <c r="Q115" s="190">
        <v>0</v>
      </c>
      <c r="R115" s="190">
        <f t="shared" si="12"/>
        <v>0</v>
      </c>
      <c r="S115" s="190">
        <v>0</v>
      </c>
      <c r="T115" s="191">
        <f t="shared" si="13"/>
        <v>0</v>
      </c>
      <c r="U115" s="37"/>
      <c r="V115" s="37"/>
      <c r="W115" s="37"/>
      <c r="X115" s="37"/>
      <c r="Y115" s="37"/>
      <c r="Z115" s="37"/>
      <c r="AA115" s="37"/>
      <c r="AB115" s="37"/>
      <c r="AC115" s="37"/>
      <c r="AD115" s="37"/>
      <c r="AE115" s="37"/>
      <c r="AR115" s="192" t="s">
        <v>283</v>
      </c>
      <c r="AT115" s="192" t="s">
        <v>199</v>
      </c>
      <c r="AU115" s="192" t="s">
        <v>84</v>
      </c>
      <c r="AY115" s="20" t="s">
        <v>197</v>
      </c>
      <c r="BE115" s="193">
        <f t="shared" si="14"/>
        <v>0</v>
      </c>
      <c r="BF115" s="193">
        <f t="shared" si="15"/>
        <v>0</v>
      </c>
      <c r="BG115" s="193">
        <f t="shared" si="16"/>
        <v>0</v>
      </c>
      <c r="BH115" s="193">
        <f t="shared" si="17"/>
        <v>0</v>
      </c>
      <c r="BI115" s="193">
        <f t="shared" si="18"/>
        <v>0</v>
      </c>
      <c r="BJ115" s="20" t="s">
        <v>82</v>
      </c>
      <c r="BK115" s="193">
        <f t="shared" si="19"/>
        <v>0</v>
      </c>
      <c r="BL115" s="20" t="s">
        <v>283</v>
      </c>
      <c r="BM115" s="192" t="s">
        <v>332</v>
      </c>
    </row>
    <row r="116" spans="1:65" s="2" customFormat="1" ht="16.5" customHeight="1">
      <c r="A116" s="37"/>
      <c r="B116" s="38"/>
      <c r="C116" s="181" t="s">
        <v>273</v>
      </c>
      <c r="D116" s="181" t="s">
        <v>199</v>
      </c>
      <c r="E116" s="182" t="s">
        <v>273</v>
      </c>
      <c r="F116" s="183" t="s">
        <v>5743</v>
      </c>
      <c r="G116" s="184" t="s">
        <v>265</v>
      </c>
      <c r="H116" s="185">
        <v>7.7</v>
      </c>
      <c r="I116" s="186"/>
      <c r="J116" s="187">
        <f t="shared" si="10"/>
        <v>0</v>
      </c>
      <c r="K116" s="183" t="s">
        <v>28</v>
      </c>
      <c r="L116" s="42"/>
      <c r="M116" s="188" t="s">
        <v>28</v>
      </c>
      <c r="N116" s="189" t="s">
        <v>45</v>
      </c>
      <c r="O116" s="67"/>
      <c r="P116" s="190">
        <f t="shared" si="11"/>
        <v>0</v>
      </c>
      <c r="Q116" s="190">
        <v>0</v>
      </c>
      <c r="R116" s="190">
        <f t="shared" si="12"/>
        <v>0</v>
      </c>
      <c r="S116" s="190">
        <v>0</v>
      </c>
      <c r="T116" s="191">
        <f t="shared" si="13"/>
        <v>0</v>
      </c>
      <c r="U116" s="37"/>
      <c r="V116" s="37"/>
      <c r="W116" s="37"/>
      <c r="X116" s="37"/>
      <c r="Y116" s="37"/>
      <c r="Z116" s="37"/>
      <c r="AA116" s="37"/>
      <c r="AB116" s="37"/>
      <c r="AC116" s="37"/>
      <c r="AD116" s="37"/>
      <c r="AE116" s="37"/>
      <c r="AR116" s="192" t="s">
        <v>283</v>
      </c>
      <c r="AT116" s="192" t="s">
        <v>199</v>
      </c>
      <c r="AU116" s="192" t="s">
        <v>84</v>
      </c>
      <c r="AY116" s="20" t="s">
        <v>197</v>
      </c>
      <c r="BE116" s="193">
        <f t="shared" si="14"/>
        <v>0</v>
      </c>
      <c r="BF116" s="193">
        <f t="shared" si="15"/>
        <v>0</v>
      </c>
      <c r="BG116" s="193">
        <f t="shared" si="16"/>
        <v>0</v>
      </c>
      <c r="BH116" s="193">
        <f t="shared" si="17"/>
        <v>0</v>
      </c>
      <c r="BI116" s="193">
        <f t="shared" si="18"/>
        <v>0</v>
      </c>
      <c r="BJ116" s="20" t="s">
        <v>82</v>
      </c>
      <c r="BK116" s="193">
        <f t="shared" si="19"/>
        <v>0</v>
      </c>
      <c r="BL116" s="20" t="s">
        <v>283</v>
      </c>
      <c r="BM116" s="192" t="s">
        <v>343</v>
      </c>
    </row>
    <row r="117" spans="1:65" s="12" customFormat="1" ht="22.9" customHeight="1">
      <c r="B117" s="165"/>
      <c r="C117" s="166"/>
      <c r="D117" s="167" t="s">
        <v>73</v>
      </c>
      <c r="E117" s="179" t="s">
        <v>4344</v>
      </c>
      <c r="F117" s="179" t="s">
        <v>5744</v>
      </c>
      <c r="G117" s="166"/>
      <c r="H117" s="166"/>
      <c r="I117" s="169"/>
      <c r="J117" s="180">
        <f>BK117</f>
        <v>0</v>
      </c>
      <c r="K117" s="166"/>
      <c r="L117" s="171"/>
      <c r="M117" s="172"/>
      <c r="N117" s="173"/>
      <c r="O117" s="173"/>
      <c r="P117" s="174">
        <f>SUM(P118:P123)</f>
        <v>0</v>
      </c>
      <c r="Q117" s="173"/>
      <c r="R117" s="174">
        <f>SUM(R118:R123)</f>
        <v>0</v>
      </c>
      <c r="S117" s="173"/>
      <c r="T117" s="175">
        <f>SUM(T118:T123)</f>
        <v>0</v>
      </c>
      <c r="AR117" s="176" t="s">
        <v>82</v>
      </c>
      <c r="AT117" s="177" t="s">
        <v>73</v>
      </c>
      <c r="AU117" s="177" t="s">
        <v>82</v>
      </c>
      <c r="AY117" s="176" t="s">
        <v>197</v>
      </c>
      <c r="BK117" s="178">
        <f>SUM(BK118:BK123)</f>
        <v>0</v>
      </c>
    </row>
    <row r="118" spans="1:65" s="2" customFormat="1" ht="16.5" customHeight="1">
      <c r="A118" s="37"/>
      <c r="B118" s="38"/>
      <c r="C118" s="181" t="s">
        <v>278</v>
      </c>
      <c r="D118" s="181" t="s">
        <v>199</v>
      </c>
      <c r="E118" s="182" t="s">
        <v>278</v>
      </c>
      <c r="F118" s="183" t="s">
        <v>5745</v>
      </c>
      <c r="G118" s="184" t="s">
        <v>3845</v>
      </c>
      <c r="H118" s="185">
        <v>8</v>
      </c>
      <c r="I118" s="186"/>
      <c r="J118" s="187">
        <f t="shared" ref="J118:J123" si="20">ROUND(I118*H118,2)</f>
        <v>0</v>
      </c>
      <c r="K118" s="183" t="s">
        <v>28</v>
      </c>
      <c r="L118" s="42"/>
      <c r="M118" s="188" t="s">
        <v>28</v>
      </c>
      <c r="N118" s="189" t="s">
        <v>45</v>
      </c>
      <c r="O118" s="67"/>
      <c r="P118" s="190">
        <f t="shared" ref="P118:P123" si="21">O118*H118</f>
        <v>0</v>
      </c>
      <c r="Q118" s="190">
        <v>0</v>
      </c>
      <c r="R118" s="190">
        <f t="shared" ref="R118:R123" si="22">Q118*H118</f>
        <v>0</v>
      </c>
      <c r="S118" s="190">
        <v>0</v>
      </c>
      <c r="T118" s="191">
        <f t="shared" ref="T118:T123" si="23">S118*H118</f>
        <v>0</v>
      </c>
      <c r="U118" s="37"/>
      <c r="V118" s="37"/>
      <c r="W118" s="37"/>
      <c r="X118" s="37"/>
      <c r="Y118" s="37"/>
      <c r="Z118" s="37"/>
      <c r="AA118" s="37"/>
      <c r="AB118" s="37"/>
      <c r="AC118" s="37"/>
      <c r="AD118" s="37"/>
      <c r="AE118" s="37"/>
      <c r="AR118" s="192" t="s">
        <v>283</v>
      </c>
      <c r="AT118" s="192" t="s">
        <v>199</v>
      </c>
      <c r="AU118" s="192" t="s">
        <v>84</v>
      </c>
      <c r="AY118" s="20" t="s">
        <v>197</v>
      </c>
      <c r="BE118" s="193">
        <f t="shared" ref="BE118:BE123" si="24">IF(N118="základní",J118,0)</f>
        <v>0</v>
      </c>
      <c r="BF118" s="193">
        <f t="shared" ref="BF118:BF123" si="25">IF(N118="snížená",J118,0)</f>
        <v>0</v>
      </c>
      <c r="BG118" s="193">
        <f t="shared" ref="BG118:BG123" si="26">IF(N118="zákl. přenesená",J118,0)</f>
        <v>0</v>
      </c>
      <c r="BH118" s="193">
        <f t="shared" ref="BH118:BH123" si="27">IF(N118="sníž. přenesená",J118,0)</f>
        <v>0</v>
      </c>
      <c r="BI118" s="193">
        <f t="shared" ref="BI118:BI123" si="28">IF(N118="nulová",J118,0)</f>
        <v>0</v>
      </c>
      <c r="BJ118" s="20" t="s">
        <v>82</v>
      </c>
      <c r="BK118" s="193">
        <f t="shared" ref="BK118:BK123" si="29">ROUND(I118*H118,2)</f>
        <v>0</v>
      </c>
      <c r="BL118" s="20" t="s">
        <v>283</v>
      </c>
      <c r="BM118" s="192" t="s">
        <v>354</v>
      </c>
    </row>
    <row r="119" spans="1:65" s="2" customFormat="1" ht="16.5" customHeight="1">
      <c r="A119" s="37"/>
      <c r="B119" s="38"/>
      <c r="C119" s="181" t="s">
        <v>283</v>
      </c>
      <c r="D119" s="181" t="s">
        <v>199</v>
      </c>
      <c r="E119" s="182" t="s">
        <v>283</v>
      </c>
      <c r="F119" s="183" t="s">
        <v>5746</v>
      </c>
      <c r="G119" s="184" t="s">
        <v>3845</v>
      </c>
      <c r="H119" s="185">
        <v>11</v>
      </c>
      <c r="I119" s="186"/>
      <c r="J119" s="187">
        <f t="shared" si="20"/>
        <v>0</v>
      </c>
      <c r="K119" s="183" t="s">
        <v>28</v>
      </c>
      <c r="L119" s="42"/>
      <c r="M119" s="188" t="s">
        <v>28</v>
      </c>
      <c r="N119" s="189" t="s">
        <v>45</v>
      </c>
      <c r="O119" s="67"/>
      <c r="P119" s="190">
        <f t="shared" si="21"/>
        <v>0</v>
      </c>
      <c r="Q119" s="190">
        <v>0</v>
      </c>
      <c r="R119" s="190">
        <f t="shared" si="22"/>
        <v>0</v>
      </c>
      <c r="S119" s="190">
        <v>0</v>
      </c>
      <c r="T119" s="191">
        <f t="shared" si="23"/>
        <v>0</v>
      </c>
      <c r="U119" s="37"/>
      <c r="V119" s="37"/>
      <c r="W119" s="37"/>
      <c r="X119" s="37"/>
      <c r="Y119" s="37"/>
      <c r="Z119" s="37"/>
      <c r="AA119" s="37"/>
      <c r="AB119" s="37"/>
      <c r="AC119" s="37"/>
      <c r="AD119" s="37"/>
      <c r="AE119" s="37"/>
      <c r="AR119" s="192" t="s">
        <v>283</v>
      </c>
      <c r="AT119" s="192" t="s">
        <v>199</v>
      </c>
      <c r="AU119" s="192" t="s">
        <v>84</v>
      </c>
      <c r="AY119" s="20" t="s">
        <v>197</v>
      </c>
      <c r="BE119" s="193">
        <f t="shared" si="24"/>
        <v>0</v>
      </c>
      <c r="BF119" s="193">
        <f t="shared" si="25"/>
        <v>0</v>
      </c>
      <c r="BG119" s="193">
        <f t="shared" si="26"/>
        <v>0</v>
      </c>
      <c r="BH119" s="193">
        <f t="shared" si="27"/>
        <v>0</v>
      </c>
      <c r="BI119" s="193">
        <f t="shared" si="28"/>
        <v>0</v>
      </c>
      <c r="BJ119" s="20" t="s">
        <v>82</v>
      </c>
      <c r="BK119" s="193">
        <f t="shared" si="29"/>
        <v>0</v>
      </c>
      <c r="BL119" s="20" t="s">
        <v>283</v>
      </c>
      <c r="BM119" s="192" t="s">
        <v>365</v>
      </c>
    </row>
    <row r="120" spans="1:65" s="2" customFormat="1" ht="16.5" customHeight="1">
      <c r="A120" s="37"/>
      <c r="B120" s="38"/>
      <c r="C120" s="181" t="s">
        <v>288</v>
      </c>
      <c r="D120" s="181" t="s">
        <v>199</v>
      </c>
      <c r="E120" s="182" t="s">
        <v>288</v>
      </c>
      <c r="F120" s="183" t="s">
        <v>5747</v>
      </c>
      <c r="G120" s="184" t="s">
        <v>3845</v>
      </c>
      <c r="H120" s="185">
        <v>2</v>
      </c>
      <c r="I120" s="186"/>
      <c r="J120" s="187">
        <f t="shared" si="20"/>
        <v>0</v>
      </c>
      <c r="K120" s="183" t="s">
        <v>28</v>
      </c>
      <c r="L120" s="42"/>
      <c r="M120" s="188" t="s">
        <v>28</v>
      </c>
      <c r="N120" s="189" t="s">
        <v>45</v>
      </c>
      <c r="O120" s="67"/>
      <c r="P120" s="190">
        <f t="shared" si="21"/>
        <v>0</v>
      </c>
      <c r="Q120" s="190">
        <v>0</v>
      </c>
      <c r="R120" s="190">
        <f t="shared" si="22"/>
        <v>0</v>
      </c>
      <c r="S120" s="190">
        <v>0</v>
      </c>
      <c r="T120" s="191">
        <f t="shared" si="23"/>
        <v>0</v>
      </c>
      <c r="U120" s="37"/>
      <c r="V120" s="37"/>
      <c r="W120" s="37"/>
      <c r="X120" s="37"/>
      <c r="Y120" s="37"/>
      <c r="Z120" s="37"/>
      <c r="AA120" s="37"/>
      <c r="AB120" s="37"/>
      <c r="AC120" s="37"/>
      <c r="AD120" s="37"/>
      <c r="AE120" s="37"/>
      <c r="AR120" s="192" t="s">
        <v>283</v>
      </c>
      <c r="AT120" s="192" t="s">
        <v>199</v>
      </c>
      <c r="AU120" s="192" t="s">
        <v>84</v>
      </c>
      <c r="AY120" s="20" t="s">
        <v>197</v>
      </c>
      <c r="BE120" s="193">
        <f t="shared" si="24"/>
        <v>0</v>
      </c>
      <c r="BF120" s="193">
        <f t="shared" si="25"/>
        <v>0</v>
      </c>
      <c r="BG120" s="193">
        <f t="shared" si="26"/>
        <v>0</v>
      </c>
      <c r="BH120" s="193">
        <f t="shared" si="27"/>
        <v>0</v>
      </c>
      <c r="BI120" s="193">
        <f t="shared" si="28"/>
        <v>0</v>
      </c>
      <c r="BJ120" s="20" t="s">
        <v>82</v>
      </c>
      <c r="BK120" s="193">
        <f t="shared" si="29"/>
        <v>0</v>
      </c>
      <c r="BL120" s="20" t="s">
        <v>283</v>
      </c>
      <c r="BM120" s="192" t="s">
        <v>375</v>
      </c>
    </row>
    <row r="121" spans="1:65" s="2" customFormat="1" ht="16.5" customHeight="1">
      <c r="A121" s="37"/>
      <c r="B121" s="38"/>
      <c r="C121" s="181" t="s">
        <v>293</v>
      </c>
      <c r="D121" s="181" t="s">
        <v>199</v>
      </c>
      <c r="E121" s="182" t="s">
        <v>293</v>
      </c>
      <c r="F121" s="183" t="s">
        <v>5748</v>
      </c>
      <c r="G121" s="184" t="s">
        <v>3845</v>
      </c>
      <c r="H121" s="185">
        <v>15</v>
      </c>
      <c r="I121" s="186"/>
      <c r="J121" s="187">
        <f t="shared" si="20"/>
        <v>0</v>
      </c>
      <c r="K121" s="183" t="s">
        <v>28</v>
      </c>
      <c r="L121" s="42"/>
      <c r="M121" s="188" t="s">
        <v>28</v>
      </c>
      <c r="N121" s="189" t="s">
        <v>45</v>
      </c>
      <c r="O121" s="67"/>
      <c r="P121" s="190">
        <f t="shared" si="21"/>
        <v>0</v>
      </c>
      <c r="Q121" s="190">
        <v>0</v>
      </c>
      <c r="R121" s="190">
        <f t="shared" si="22"/>
        <v>0</v>
      </c>
      <c r="S121" s="190">
        <v>0</v>
      </c>
      <c r="T121" s="191">
        <f t="shared" si="23"/>
        <v>0</v>
      </c>
      <c r="U121" s="37"/>
      <c r="V121" s="37"/>
      <c r="W121" s="37"/>
      <c r="X121" s="37"/>
      <c r="Y121" s="37"/>
      <c r="Z121" s="37"/>
      <c r="AA121" s="37"/>
      <c r="AB121" s="37"/>
      <c r="AC121" s="37"/>
      <c r="AD121" s="37"/>
      <c r="AE121" s="37"/>
      <c r="AR121" s="192" t="s">
        <v>283</v>
      </c>
      <c r="AT121" s="192" t="s">
        <v>199</v>
      </c>
      <c r="AU121" s="192" t="s">
        <v>84</v>
      </c>
      <c r="AY121" s="20" t="s">
        <v>197</v>
      </c>
      <c r="BE121" s="193">
        <f t="shared" si="24"/>
        <v>0</v>
      </c>
      <c r="BF121" s="193">
        <f t="shared" si="25"/>
        <v>0</v>
      </c>
      <c r="BG121" s="193">
        <f t="shared" si="26"/>
        <v>0</v>
      </c>
      <c r="BH121" s="193">
        <f t="shared" si="27"/>
        <v>0</v>
      </c>
      <c r="BI121" s="193">
        <f t="shared" si="28"/>
        <v>0</v>
      </c>
      <c r="BJ121" s="20" t="s">
        <v>82</v>
      </c>
      <c r="BK121" s="193">
        <f t="shared" si="29"/>
        <v>0</v>
      </c>
      <c r="BL121" s="20" t="s">
        <v>283</v>
      </c>
      <c r="BM121" s="192" t="s">
        <v>385</v>
      </c>
    </row>
    <row r="122" spans="1:65" s="2" customFormat="1" ht="16.5" customHeight="1">
      <c r="A122" s="37"/>
      <c r="B122" s="38"/>
      <c r="C122" s="181" t="s">
        <v>298</v>
      </c>
      <c r="D122" s="181" t="s">
        <v>199</v>
      </c>
      <c r="E122" s="182" t="s">
        <v>298</v>
      </c>
      <c r="F122" s="183" t="s">
        <v>5749</v>
      </c>
      <c r="G122" s="184" t="s">
        <v>3845</v>
      </c>
      <c r="H122" s="185">
        <v>2</v>
      </c>
      <c r="I122" s="186"/>
      <c r="J122" s="187">
        <f t="shared" si="20"/>
        <v>0</v>
      </c>
      <c r="K122" s="183" t="s">
        <v>28</v>
      </c>
      <c r="L122" s="42"/>
      <c r="M122" s="188" t="s">
        <v>28</v>
      </c>
      <c r="N122" s="189" t="s">
        <v>45</v>
      </c>
      <c r="O122" s="67"/>
      <c r="P122" s="190">
        <f t="shared" si="21"/>
        <v>0</v>
      </c>
      <c r="Q122" s="190">
        <v>0</v>
      </c>
      <c r="R122" s="190">
        <f t="shared" si="22"/>
        <v>0</v>
      </c>
      <c r="S122" s="190">
        <v>0</v>
      </c>
      <c r="T122" s="191">
        <f t="shared" si="23"/>
        <v>0</v>
      </c>
      <c r="U122" s="37"/>
      <c r="V122" s="37"/>
      <c r="W122" s="37"/>
      <c r="X122" s="37"/>
      <c r="Y122" s="37"/>
      <c r="Z122" s="37"/>
      <c r="AA122" s="37"/>
      <c r="AB122" s="37"/>
      <c r="AC122" s="37"/>
      <c r="AD122" s="37"/>
      <c r="AE122" s="37"/>
      <c r="AR122" s="192" t="s">
        <v>283</v>
      </c>
      <c r="AT122" s="192" t="s">
        <v>199</v>
      </c>
      <c r="AU122" s="192" t="s">
        <v>84</v>
      </c>
      <c r="AY122" s="20" t="s">
        <v>197</v>
      </c>
      <c r="BE122" s="193">
        <f t="shared" si="24"/>
        <v>0</v>
      </c>
      <c r="BF122" s="193">
        <f t="shared" si="25"/>
        <v>0</v>
      </c>
      <c r="BG122" s="193">
        <f t="shared" si="26"/>
        <v>0</v>
      </c>
      <c r="BH122" s="193">
        <f t="shared" si="27"/>
        <v>0</v>
      </c>
      <c r="BI122" s="193">
        <f t="shared" si="28"/>
        <v>0</v>
      </c>
      <c r="BJ122" s="20" t="s">
        <v>82</v>
      </c>
      <c r="BK122" s="193">
        <f t="shared" si="29"/>
        <v>0</v>
      </c>
      <c r="BL122" s="20" t="s">
        <v>283</v>
      </c>
      <c r="BM122" s="192" t="s">
        <v>395</v>
      </c>
    </row>
    <row r="123" spans="1:65" s="2" customFormat="1" ht="16.5" customHeight="1">
      <c r="A123" s="37"/>
      <c r="B123" s="38"/>
      <c r="C123" s="181" t="s">
        <v>303</v>
      </c>
      <c r="D123" s="181" t="s">
        <v>199</v>
      </c>
      <c r="E123" s="182" t="s">
        <v>303</v>
      </c>
      <c r="F123" s="183" t="s">
        <v>5750</v>
      </c>
      <c r="G123" s="184" t="s">
        <v>3845</v>
      </c>
      <c r="H123" s="185">
        <v>1</v>
      </c>
      <c r="I123" s="186"/>
      <c r="J123" s="187">
        <f t="shared" si="20"/>
        <v>0</v>
      </c>
      <c r="K123" s="183" t="s">
        <v>28</v>
      </c>
      <c r="L123" s="42"/>
      <c r="M123" s="188" t="s">
        <v>28</v>
      </c>
      <c r="N123" s="189" t="s">
        <v>45</v>
      </c>
      <c r="O123" s="67"/>
      <c r="P123" s="190">
        <f t="shared" si="21"/>
        <v>0</v>
      </c>
      <c r="Q123" s="190">
        <v>0</v>
      </c>
      <c r="R123" s="190">
        <f t="shared" si="22"/>
        <v>0</v>
      </c>
      <c r="S123" s="190">
        <v>0</v>
      </c>
      <c r="T123" s="191">
        <f t="shared" si="23"/>
        <v>0</v>
      </c>
      <c r="U123" s="37"/>
      <c r="V123" s="37"/>
      <c r="W123" s="37"/>
      <c r="X123" s="37"/>
      <c r="Y123" s="37"/>
      <c r="Z123" s="37"/>
      <c r="AA123" s="37"/>
      <c r="AB123" s="37"/>
      <c r="AC123" s="37"/>
      <c r="AD123" s="37"/>
      <c r="AE123" s="37"/>
      <c r="AR123" s="192" t="s">
        <v>283</v>
      </c>
      <c r="AT123" s="192" t="s">
        <v>199</v>
      </c>
      <c r="AU123" s="192" t="s">
        <v>84</v>
      </c>
      <c r="AY123" s="20" t="s">
        <v>197</v>
      </c>
      <c r="BE123" s="193">
        <f t="shared" si="24"/>
        <v>0</v>
      </c>
      <c r="BF123" s="193">
        <f t="shared" si="25"/>
        <v>0</v>
      </c>
      <c r="BG123" s="193">
        <f t="shared" si="26"/>
        <v>0</v>
      </c>
      <c r="BH123" s="193">
        <f t="shared" si="27"/>
        <v>0</v>
      </c>
      <c r="BI123" s="193">
        <f t="shared" si="28"/>
        <v>0</v>
      </c>
      <c r="BJ123" s="20" t="s">
        <v>82</v>
      </c>
      <c r="BK123" s="193">
        <f t="shared" si="29"/>
        <v>0</v>
      </c>
      <c r="BL123" s="20" t="s">
        <v>283</v>
      </c>
      <c r="BM123" s="192" t="s">
        <v>406</v>
      </c>
    </row>
    <row r="124" spans="1:65" s="12" customFormat="1" ht="22.9" customHeight="1">
      <c r="B124" s="165"/>
      <c r="C124" s="166"/>
      <c r="D124" s="167" t="s">
        <v>73</v>
      </c>
      <c r="E124" s="179" t="s">
        <v>4747</v>
      </c>
      <c r="F124" s="179" t="s">
        <v>5751</v>
      </c>
      <c r="G124" s="166"/>
      <c r="H124" s="166"/>
      <c r="I124" s="169"/>
      <c r="J124" s="180">
        <f>BK124</f>
        <v>0</v>
      </c>
      <c r="K124" s="166"/>
      <c r="L124" s="171"/>
      <c r="M124" s="172"/>
      <c r="N124" s="173"/>
      <c r="O124" s="173"/>
      <c r="P124" s="174">
        <f>SUM(P125:P132)</f>
        <v>0</v>
      </c>
      <c r="Q124" s="173"/>
      <c r="R124" s="174">
        <f>SUM(R125:R132)</f>
        <v>0</v>
      </c>
      <c r="S124" s="173"/>
      <c r="T124" s="175">
        <f>SUM(T125:T132)</f>
        <v>0</v>
      </c>
      <c r="AR124" s="176" t="s">
        <v>82</v>
      </c>
      <c r="AT124" s="177" t="s">
        <v>73</v>
      </c>
      <c r="AU124" s="177" t="s">
        <v>82</v>
      </c>
      <c r="AY124" s="176" t="s">
        <v>197</v>
      </c>
      <c r="BK124" s="178">
        <f>SUM(BK125:BK132)</f>
        <v>0</v>
      </c>
    </row>
    <row r="125" spans="1:65" s="2" customFormat="1" ht="16.5" customHeight="1">
      <c r="A125" s="37"/>
      <c r="B125" s="38"/>
      <c r="C125" s="181" t="s">
        <v>7</v>
      </c>
      <c r="D125" s="181" t="s">
        <v>199</v>
      </c>
      <c r="E125" s="182" t="s">
        <v>7</v>
      </c>
      <c r="F125" s="183" t="s">
        <v>5730</v>
      </c>
      <c r="G125" s="184" t="s">
        <v>265</v>
      </c>
      <c r="H125" s="185">
        <v>4.95</v>
      </c>
      <c r="I125" s="186"/>
      <c r="J125" s="187">
        <f t="shared" ref="J125:J132" si="30">ROUND(I125*H125,2)</f>
        <v>0</v>
      </c>
      <c r="K125" s="183" t="s">
        <v>28</v>
      </c>
      <c r="L125" s="42"/>
      <c r="M125" s="188" t="s">
        <v>28</v>
      </c>
      <c r="N125" s="189" t="s">
        <v>45</v>
      </c>
      <c r="O125" s="67"/>
      <c r="P125" s="190">
        <f t="shared" ref="P125:P132" si="31">O125*H125</f>
        <v>0</v>
      </c>
      <c r="Q125" s="190">
        <v>0</v>
      </c>
      <c r="R125" s="190">
        <f t="shared" ref="R125:R132" si="32">Q125*H125</f>
        <v>0</v>
      </c>
      <c r="S125" s="190">
        <v>0</v>
      </c>
      <c r="T125" s="191">
        <f t="shared" ref="T125:T132" si="33">S125*H125</f>
        <v>0</v>
      </c>
      <c r="U125" s="37"/>
      <c r="V125" s="37"/>
      <c r="W125" s="37"/>
      <c r="X125" s="37"/>
      <c r="Y125" s="37"/>
      <c r="Z125" s="37"/>
      <c r="AA125" s="37"/>
      <c r="AB125" s="37"/>
      <c r="AC125" s="37"/>
      <c r="AD125" s="37"/>
      <c r="AE125" s="37"/>
      <c r="AR125" s="192" t="s">
        <v>283</v>
      </c>
      <c r="AT125" s="192" t="s">
        <v>199</v>
      </c>
      <c r="AU125" s="192" t="s">
        <v>84</v>
      </c>
      <c r="AY125" s="20" t="s">
        <v>197</v>
      </c>
      <c r="BE125" s="193">
        <f t="shared" ref="BE125:BE132" si="34">IF(N125="základní",J125,0)</f>
        <v>0</v>
      </c>
      <c r="BF125" s="193">
        <f t="shared" ref="BF125:BF132" si="35">IF(N125="snížená",J125,0)</f>
        <v>0</v>
      </c>
      <c r="BG125" s="193">
        <f t="shared" ref="BG125:BG132" si="36">IF(N125="zákl. přenesená",J125,0)</f>
        <v>0</v>
      </c>
      <c r="BH125" s="193">
        <f t="shared" ref="BH125:BH132" si="37">IF(N125="sníž. přenesená",J125,0)</f>
        <v>0</v>
      </c>
      <c r="BI125" s="193">
        <f t="shared" ref="BI125:BI132" si="38">IF(N125="nulová",J125,0)</f>
        <v>0</v>
      </c>
      <c r="BJ125" s="20" t="s">
        <v>82</v>
      </c>
      <c r="BK125" s="193">
        <f t="shared" ref="BK125:BK132" si="39">ROUND(I125*H125,2)</f>
        <v>0</v>
      </c>
      <c r="BL125" s="20" t="s">
        <v>283</v>
      </c>
      <c r="BM125" s="192" t="s">
        <v>425</v>
      </c>
    </row>
    <row r="126" spans="1:65" s="2" customFormat="1" ht="16.5" customHeight="1">
      <c r="A126" s="37"/>
      <c r="B126" s="38"/>
      <c r="C126" s="181" t="s">
        <v>312</v>
      </c>
      <c r="D126" s="181" t="s">
        <v>199</v>
      </c>
      <c r="E126" s="182" t="s">
        <v>312</v>
      </c>
      <c r="F126" s="183" t="s">
        <v>5731</v>
      </c>
      <c r="G126" s="184" t="s">
        <v>265</v>
      </c>
      <c r="H126" s="185">
        <v>13.2</v>
      </c>
      <c r="I126" s="186"/>
      <c r="J126" s="187">
        <f t="shared" si="30"/>
        <v>0</v>
      </c>
      <c r="K126" s="183" t="s">
        <v>28</v>
      </c>
      <c r="L126" s="42"/>
      <c r="M126" s="188" t="s">
        <v>28</v>
      </c>
      <c r="N126" s="189" t="s">
        <v>45</v>
      </c>
      <c r="O126" s="67"/>
      <c r="P126" s="190">
        <f t="shared" si="31"/>
        <v>0</v>
      </c>
      <c r="Q126" s="190">
        <v>0</v>
      </c>
      <c r="R126" s="190">
        <f t="shared" si="32"/>
        <v>0</v>
      </c>
      <c r="S126" s="190">
        <v>0</v>
      </c>
      <c r="T126" s="191">
        <f t="shared" si="33"/>
        <v>0</v>
      </c>
      <c r="U126" s="37"/>
      <c r="V126" s="37"/>
      <c r="W126" s="37"/>
      <c r="X126" s="37"/>
      <c r="Y126" s="37"/>
      <c r="Z126" s="37"/>
      <c r="AA126" s="37"/>
      <c r="AB126" s="37"/>
      <c r="AC126" s="37"/>
      <c r="AD126" s="37"/>
      <c r="AE126" s="37"/>
      <c r="AR126" s="192" t="s">
        <v>283</v>
      </c>
      <c r="AT126" s="192" t="s">
        <v>199</v>
      </c>
      <c r="AU126" s="192" t="s">
        <v>84</v>
      </c>
      <c r="AY126" s="20" t="s">
        <v>197</v>
      </c>
      <c r="BE126" s="193">
        <f t="shared" si="34"/>
        <v>0</v>
      </c>
      <c r="BF126" s="193">
        <f t="shared" si="35"/>
        <v>0</v>
      </c>
      <c r="BG126" s="193">
        <f t="shared" si="36"/>
        <v>0</v>
      </c>
      <c r="BH126" s="193">
        <f t="shared" si="37"/>
        <v>0</v>
      </c>
      <c r="BI126" s="193">
        <f t="shared" si="38"/>
        <v>0</v>
      </c>
      <c r="BJ126" s="20" t="s">
        <v>82</v>
      </c>
      <c r="BK126" s="193">
        <f t="shared" si="39"/>
        <v>0</v>
      </c>
      <c r="BL126" s="20" t="s">
        <v>283</v>
      </c>
      <c r="BM126" s="192" t="s">
        <v>439</v>
      </c>
    </row>
    <row r="127" spans="1:65" s="2" customFormat="1" ht="16.5" customHeight="1">
      <c r="A127" s="37"/>
      <c r="B127" s="38"/>
      <c r="C127" s="181" t="s">
        <v>317</v>
      </c>
      <c r="D127" s="181" t="s">
        <v>199</v>
      </c>
      <c r="E127" s="182" t="s">
        <v>317</v>
      </c>
      <c r="F127" s="183" t="s">
        <v>5752</v>
      </c>
      <c r="G127" s="184" t="s">
        <v>265</v>
      </c>
      <c r="H127" s="185">
        <v>16.071000000000002</v>
      </c>
      <c r="I127" s="186"/>
      <c r="J127" s="187">
        <f t="shared" si="30"/>
        <v>0</v>
      </c>
      <c r="K127" s="183" t="s">
        <v>28</v>
      </c>
      <c r="L127" s="42"/>
      <c r="M127" s="188" t="s">
        <v>28</v>
      </c>
      <c r="N127" s="189" t="s">
        <v>45</v>
      </c>
      <c r="O127" s="67"/>
      <c r="P127" s="190">
        <f t="shared" si="31"/>
        <v>0</v>
      </c>
      <c r="Q127" s="190">
        <v>0</v>
      </c>
      <c r="R127" s="190">
        <f t="shared" si="32"/>
        <v>0</v>
      </c>
      <c r="S127" s="190">
        <v>0</v>
      </c>
      <c r="T127" s="191">
        <f t="shared" si="33"/>
        <v>0</v>
      </c>
      <c r="U127" s="37"/>
      <c r="V127" s="37"/>
      <c r="W127" s="37"/>
      <c r="X127" s="37"/>
      <c r="Y127" s="37"/>
      <c r="Z127" s="37"/>
      <c r="AA127" s="37"/>
      <c r="AB127" s="37"/>
      <c r="AC127" s="37"/>
      <c r="AD127" s="37"/>
      <c r="AE127" s="37"/>
      <c r="AR127" s="192" t="s">
        <v>283</v>
      </c>
      <c r="AT127" s="192" t="s">
        <v>199</v>
      </c>
      <c r="AU127" s="192" t="s">
        <v>84</v>
      </c>
      <c r="AY127" s="20" t="s">
        <v>197</v>
      </c>
      <c r="BE127" s="193">
        <f t="shared" si="34"/>
        <v>0</v>
      </c>
      <c r="BF127" s="193">
        <f t="shared" si="35"/>
        <v>0</v>
      </c>
      <c r="BG127" s="193">
        <f t="shared" si="36"/>
        <v>0</v>
      </c>
      <c r="BH127" s="193">
        <f t="shared" si="37"/>
        <v>0</v>
      </c>
      <c r="BI127" s="193">
        <f t="shared" si="38"/>
        <v>0</v>
      </c>
      <c r="BJ127" s="20" t="s">
        <v>82</v>
      </c>
      <c r="BK127" s="193">
        <f t="shared" si="39"/>
        <v>0</v>
      </c>
      <c r="BL127" s="20" t="s">
        <v>283</v>
      </c>
      <c r="BM127" s="192" t="s">
        <v>451</v>
      </c>
    </row>
    <row r="128" spans="1:65" s="2" customFormat="1" ht="16.5" customHeight="1">
      <c r="A128" s="37"/>
      <c r="B128" s="38"/>
      <c r="C128" s="181" t="s">
        <v>322</v>
      </c>
      <c r="D128" s="181" t="s">
        <v>199</v>
      </c>
      <c r="E128" s="182" t="s">
        <v>322</v>
      </c>
      <c r="F128" s="183" t="s">
        <v>5753</v>
      </c>
      <c r="G128" s="184" t="s">
        <v>265</v>
      </c>
      <c r="H128" s="185">
        <v>12.154999999999999</v>
      </c>
      <c r="I128" s="186"/>
      <c r="J128" s="187">
        <f t="shared" si="30"/>
        <v>0</v>
      </c>
      <c r="K128" s="183" t="s">
        <v>28</v>
      </c>
      <c r="L128" s="42"/>
      <c r="M128" s="188" t="s">
        <v>28</v>
      </c>
      <c r="N128" s="189" t="s">
        <v>45</v>
      </c>
      <c r="O128" s="67"/>
      <c r="P128" s="190">
        <f t="shared" si="31"/>
        <v>0</v>
      </c>
      <c r="Q128" s="190">
        <v>0</v>
      </c>
      <c r="R128" s="190">
        <f t="shared" si="32"/>
        <v>0</v>
      </c>
      <c r="S128" s="190">
        <v>0</v>
      </c>
      <c r="T128" s="191">
        <f t="shared" si="33"/>
        <v>0</v>
      </c>
      <c r="U128" s="37"/>
      <c r="V128" s="37"/>
      <c r="W128" s="37"/>
      <c r="X128" s="37"/>
      <c r="Y128" s="37"/>
      <c r="Z128" s="37"/>
      <c r="AA128" s="37"/>
      <c r="AB128" s="37"/>
      <c r="AC128" s="37"/>
      <c r="AD128" s="37"/>
      <c r="AE128" s="37"/>
      <c r="AR128" s="192" t="s">
        <v>283</v>
      </c>
      <c r="AT128" s="192" t="s">
        <v>199</v>
      </c>
      <c r="AU128" s="192" t="s">
        <v>84</v>
      </c>
      <c r="AY128" s="20" t="s">
        <v>197</v>
      </c>
      <c r="BE128" s="193">
        <f t="shared" si="34"/>
        <v>0</v>
      </c>
      <c r="BF128" s="193">
        <f t="shared" si="35"/>
        <v>0</v>
      </c>
      <c r="BG128" s="193">
        <f t="shared" si="36"/>
        <v>0</v>
      </c>
      <c r="BH128" s="193">
        <f t="shared" si="37"/>
        <v>0</v>
      </c>
      <c r="BI128" s="193">
        <f t="shared" si="38"/>
        <v>0</v>
      </c>
      <c r="BJ128" s="20" t="s">
        <v>82</v>
      </c>
      <c r="BK128" s="193">
        <f t="shared" si="39"/>
        <v>0</v>
      </c>
      <c r="BL128" s="20" t="s">
        <v>283</v>
      </c>
      <c r="BM128" s="192" t="s">
        <v>463</v>
      </c>
    </row>
    <row r="129" spans="1:65" s="2" customFormat="1" ht="16.5" customHeight="1">
      <c r="A129" s="37"/>
      <c r="B129" s="38"/>
      <c r="C129" s="181" t="s">
        <v>327</v>
      </c>
      <c r="D129" s="181" t="s">
        <v>199</v>
      </c>
      <c r="E129" s="182" t="s">
        <v>327</v>
      </c>
      <c r="F129" s="183" t="s">
        <v>5754</v>
      </c>
      <c r="G129" s="184" t="s">
        <v>3845</v>
      </c>
      <c r="H129" s="185">
        <v>1</v>
      </c>
      <c r="I129" s="186"/>
      <c r="J129" s="187">
        <f t="shared" si="30"/>
        <v>0</v>
      </c>
      <c r="K129" s="183" t="s">
        <v>28</v>
      </c>
      <c r="L129" s="42"/>
      <c r="M129" s="188" t="s">
        <v>28</v>
      </c>
      <c r="N129" s="189" t="s">
        <v>45</v>
      </c>
      <c r="O129" s="67"/>
      <c r="P129" s="190">
        <f t="shared" si="31"/>
        <v>0</v>
      </c>
      <c r="Q129" s="190">
        <v>0</v>
      </c>
      <c r="R129" s="190">
        <f t="shared" si="32"/>
        <v>0</v>
      </c>
      <c r="S129" s="190">
        <v>0</v>
      </c>
      <c r="T129" s="191">
        <f t="shared" si="33"/>
        <v>0</v>
      </c>
      <c r="U129" s="37"/>
      <c r="V129" s="37"/>
      <c r="W129" s="37"/>
      <c r="X129" s="37"/>
      <c r="Y129" s="37"/>
      <c r="Z129" s="37"/>
      <c r="AA129" s="37"/>
      <c r="AB129" s="37"/>
      <c r="AC129" s="37"/>
      <c r="AD129" s="37"/>
      <c r="AE129" s="37"/>
      <c r="AR129" s="192" t="s">
        <v>283</v>
      </c>
      <c r="AT129" s="192" t="s">
        <v>199</v>
      </c>
      <c r="AU129" s="192" t="s">
        <v>84</v>
      </c>
      <c r="AY129" s="20" t="s">
        <v>197</v>
      </c>
      <c r="BE129" s="193">
        <f t="shared" si="34"/>
        <v>0</v>
      </c>
      <c r="BF129" s="193">
        <f t="shared" si="35"/>
        <v>0</v>
      </c>
      <c r="BG129" s="193">
        <f t="shared" si="36"/>
        <v>0</v>
      </c>
      <c r="BH129" s="193">
        <f t="shared" si="37"/>
        <v>0</v>
      </c>
      <c r="BI129" s="193">
        <f t="shared" si="38"/>
        <v>0</v>
      </c>
      <c r="BJ129" s="20" t="s">
        <v>82</v>
      </c>
      <c r="BK129" s="193">
        <f t="shared" si="39"/>
        <v>0</v>
      </c>
      <c r="BL129" s="20" t="s">
        <v>283</v>
      </c>
      <c r="BM129" s="192" t="s">
        <v>476</v>
      </c>
    </row>
    <row r="130" spans="1:65" s="2" customFormat="1" ht="16.5" customHeight="1">
      <c r="A130" s="37"/>
      <c r="B130" s="38"/>
      <c r="C130" s="181" t="s">
        <v>332</v>
      </c>
      <c r="D130" s="181" t="s">
        <v>199</v>
      </c>
      <c r="E130" s="182" t="s">
        <v>332</v>
      </c>
      <c r="F130" s="183" t="s">
        <v>5755</v>
      </c>
      <c r="G130" s="184" t="s">
        <v>3845</v>
      </c>
      <c r="H130" s="185">
        <v>1</v>
      </c>
      <c r="I130" s="186"/>
      <c r="J130" s="187">
        <f t="shared" si="30"/>
        <v>0</v>
      </c>
      <c r="K130" s="183" t="s">
        <v>28</v>
      </c>
      <c r="L130" s="42"/>
      <c r="M130" s="188" t="s">
        <v>28</v>
      </c>
      <c r="N130" s="189" t="s">
        <v>45</v>
      </c>
      <c r="O130" s="67"/>
      <c r="P130" s="190">
        <f t="shared" si="31"/>
        <v>0</v>
      </c>
      <c r="Q130" s="190">
        <v>0</v>
      </c>
      <c r="R130" s="190">
        <f t="shared" si="32"/>
        <v>0</v>
      </c>
      <c r="S130" s="190">
        <v>0</v>
      </c>
      <c r="T130" s="191">
        <f t="shared" si="33"/>
        <v>0</v>
      </c>
      <c r="U130" s="37"/>
      <c r="V130" s="37"/>
      <c r="W130" s="37"/>
      <c r="X130" s="37"/>
      <c r="Y130" s="37"/>
      <c r="Z130" s="37"/>
      <c r="AA130" s="37"/>
      <c r="AB130" s="37"/>
      <c r="AC130" s="37"/>
      <c r="AD130" s="37"/>
      <c r="AE130" s="37"/>
      <c r="AR130" s="192" t="s">
        <v>283</v>
      </c>
      <c r="AT130" s="192" t="s">
        <v>199</v>
      </c>
      <c r="AU130" s="192" t="s">
        <v>84</v>
      </c>
      <c r="AY130" s="20" t="s">
        <v>197</v>
      </c>
      <c r="BE130" s="193">
        <f t="shared" si="34"/>
        <v>0</v>
      </c>
      <c r="BF130" s="193">
        <f t="shared" si="35"/>
        <v>0</v>
      </c>
      <c r="BG130" s="193">
        <f t="shared" si="36"/>
        <v>0</v>
      </c>
      <c r="BH130" s="193">
        <f t="shared" si="37"/>
        <v>0</v>
      </c>
      <c r="BI130" s="193">
        <f t="shared" si="38"/>
        <v>0</v>
      </c>
      <c r="BJ130" s="20" t="s">
        <v>82</v>
      </c>
      <c r="BK130" s="193">
        <f t="shared" si="39"/>
        <v>0</v>
      </c>
      <c r="BL130" s="20" t="s">
        <v>283</v>
      </c>
      <c r="BM130" s="192" t="s">
        <v>489</v>
      </c>
    </row>
    <row r="131" spans="1:65" s="2" customFormat="1" ht="16.5" customHeight="1">
      <c r="A131" s="37"/>
      <c r="B131" s="38"/>
      <c r="C131" s="181" t="s">
        <v>337</v>
      </c>
      <c r="D131" s="181" t="s">
        <v>199</v>
      </c>
      <c r="E131" s="182" t="s">
        <v>337</v>
      </c>
      <c r="F131" s="183" t="s">
        <v>5756</v>
      </c>
      <c r="G131" s="184" t="s">
        <v>3845</v>
      </c>
      <c r="H131" s="185">
        <v>2</v>
      </c>
      <c r="I131" s="186"/>
      <c r="J131" s="187">
        <f t="shared" si="30"/>
        <v>0</v>
      </c>
      <c r="K131" s="183" t="s">
        <v>28</v>
      </c>
      <c r="L131" s="42"/>
      <c r="M131" s="188" t="s">
        <v>28</v>
      </c>
      <c r="N131" s="189" t="s">
        <v>45</v>
      </c>
      <c r="O131" s="67"/>
      <c r="P131" s="190">
        <f t="shared" si="31"/>
        <v>0</v>
      </c>
      <c r="Q131" s="190">
        <v>0</v>
      </c>
      <c r="R131" s="190">
        <f t="shared" si="32"/>
        <v>0</v>
      </c>
      <c r="S131" s="190">
        <v>0</v>
      </c>
      <c r="T131" s="191">
        <f t="shared" si="33"/>
        <v>0</v>
      </c>
      <c r="U131" s="37"/>
      <c r="V131" s="37"/>
      <c r="W131" s="37"/>
      <c r="X131" s="37"/>
      <c r="Y131" s="37"/>
      <c r="Z131" s="37"/>
      <c r="AA131" s="37"/>
      <c r="AB131" s="37"/>
      <c r="AC131" s="37"/>
      <c r="AD131" s="37"/>
      <c r="AE131" s="37"/>
      <c r="AR131" s="192" t="s">
        <v>283</v>
      </c>
      <c r="AT131" s="192" t="s">
        <v>199</v>
      </c>
      <c r="AU131" s="192" t="s">
        <v>84</v>
      </c>
      <c r="AY131" s="20" t="s">
        <v>197</v>
      </c>
      <c r="BE131" s="193">
        <f t="shared" si="34"/>
        <v>0</v>
      </c>
      <c r="BF131" s="193">
        <f t="shared" si="35"/>
        <v>0</v>
      </c>
      <c r="BG131" s="193">
        <f t="shared" si="36"/>
        <v>0</v>
      </c>
      <c r="BH131" s="193">
        <f t="shared" si="37"/>
        <v>0</v>
      </c>
      <c r="BI131" s="193">
        <f t="shared" si="38"/>
        <v>0</v>
      </c>
      <c r="BJ131" s="20" t="s">
        <v>82</v>
      </c>
      <c r="BK131" s="193">
        <f t="shared" si="39"/>
        <v>0</v>
      </c>
      <c r="BL131" s="20" t="s">
        <v>283</v>
      </c>
      <c r="BM131" s="192" t="s">
        <v>500</v>
      </c>
    </row>
    <row r="132" spans="1:65" s="2" customFormat="1" ht="16.5" customHeight="1">
      <c r="A132" s="37"/>
      <c r="B132" s="38"/>
      <c r="C132" s="181" t="s">
        <v>343</v>
      </c>
      <c r="D132" s="181" t="s">
        <v>199</v>
      </c>
      <c r="E132" s="182" t="s">
        <v>343</v>
      </c>
      <c r="F132" s="183" t="s">
        <v>5757</v>
      </c>
      <c r="G132" s="184" t="s">
        <v>3845</v>
      </c>
      <c r="H132" s="185">
        <v>1</v>
      </c>
      <c r="I132" s="186"/>
      <c r="J132" s="187">
        <f t="shared" si="30"/>
        <v>0</v>
      </c>
      <c r="K132" s="183" t="s">
        <v>28</v>
      </c>
      <c r="L132" s="42"/>
      <c r="M132" s="188" t="s">
        <v>28</v>
      </c>
      <c r="N132" s="189" t="s">
        <v>45</v>
      </c>
      <c r="O132" s="67"/>
      <c r="P132" s="190">
        <f t="shared" si="31"/>
        <v>0</v>
      </c>
      <c r="Q132" s="190">
        <v>0</v>
      </c>
      <c r="R132" s="190">
        <f t="shared" si="32"/>
        <v>0</v>
      </c>
      <c r="S132" s="190">
        <v>0</v>
      </c>
      <c r="T132" s="191">
        <f t="shared" si="33"/>
        <v>0</v>
      </c>
      <c r="U132" s="37"/>
      <c r="V132" s="37"/>
      <c r="W132" s="37"/>
      <c r="X132" s="37"/>
      <c r="Y132" s="37"/>
      <c r="Z132" s="37"/>
      <c r="AA132" s="37"/>
      <c r="AB132" s="37"/>
      <c r="AC132" s="37"/>
      <c r="AD132" s="37"/>
      <c r="AE132" s="37"/>
      <c r="AR132" s="192" t="s">
        <v>283</v>
      </c>
      <c r="AT132" s="192" t="s">
        <v>199</v>
      </c>
      <c r="AU132" s="192" t="s">
        <v>84</v>
      </c>
      <c r="AY132" s="20" t="s">
        <v>197</v>
      </c>
      <c r="BE132" s="193">
        <f t="shared" si="34"/>
        <v>0</v>
      </c>
      <c r="BF132" s="193">
        <f t="shared" si="35"/>
        <v>0</v>
      </c>
      <c r="BG132" s="193">
        <f t="shared" si="36"/>
        <v>0</v>
      </c>
      <c r="BH132" s="193">
        <f t="shared" si="37"/>
        <v>0</v>
      </c>
      <c r="BI132" s="193">
        <f t="shared" si="38"/>
        <v>0</v>
      </c>
      <c r="BJ132" s="20" t="s">
        <v>82</v>
      </c>
      <c r="BK132" s="193">
        <f t="shared" si="39"/>
        <v>0</v>
      </c>
      <c r="BL132" s="20" t="s">
        <v>283</v>
      </c>
      <c r="BM132" s="192" t="s">
        <v>510</v>
      </c>
    </row>
    <row r="133" spans="1:65" s="12" customFormat="1" ht="22.9" customHeight="1">
      <c r="B133" s="165"/>
      <c r="C133" s="166"/>
      <c r="D133" s="167" t="s">
        <v>73</v>
      </c>
      <c r="E133" s="179" t="s">
        <v>4759</v>
      </c>
      <c r="F133" s="179" t="s">
        <v>5758</v>
      </c>
      <c r="G133" s="166"/>
      <c r="H133" s="166"/>
      <c r="I133" s="169"/>
      <c r="J133" s="180">
        <f>BK133</f>
        <v>0</v>
      </c>
      <c r="K133" s="166"/>
      <c r="L133" s="171"/>
      <c r="M133" s="172"/>
      <c r="N133" s="173"/>
      <c r="O133" s="173"/>
      <c r="P133" s="174">
        <f>P134</f>
        <v>0</v>
      </c>
      <c r="Q133" s="173"/>
      <c r="R133" s="174">
        <f>R134</f>
        <v>0</v>
      </c>
      <c r="S133" s="173"/>
      <c r="T133" s="175">
        <f>T134</f>
        <v>0</v>
      </c>
      <c r="AR133" s="176" t="s">
        <v>82</v>
      </c>
      <c r="AT133" s="177" t="s">
        <v>73</v>
      </c>
      <c r="AU133" s="177" t="s">
        <v>82</v>
      </c>
      <c r="AY133" s="176" t="s">
        <v>197</v>
      </c>
      <c r="BK133" s="178">
        <f>BK134</f>
        <v>0</v>
      </c>
    </row>
    <row r="134" spans="1:65" s="2" customFormat="1" ht="16.5" customHeight="1">
      <c r="A134" s="37"/>
      <c r="B134" s="38"/>
      <c r="C134" s="181" t="s">
        <v>348</v>
      </c>
      <c r="D134" s="181" t="s">
        <v>199</v>
      </c>
      <c r="E134" s="182" t="s">
        <v>348</v>
      </c>
      <c r="F134" s="183" t="s">
        <v>5759</v>
      </c>
      <c r="G134" s="184" t="s">
        <v>3845</v>
      </c>
      <c r="H134" s="185">
        <v>1</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283</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523</v>
      </c>
    </row>
    <row r="135" spans="1:65" s="12" customFormat="1" ht="22.9" customHeight="1">
      <c r="B135" s="165"/>
      <c r="C135" s="166"/>
      <c r="D135" s="167" t="s">
        <v>73</v>
      </c>
      <c r="E135" s="179" t="s">
        <v>4779</v>
      </c>
      <c r="F135" s="179" t="s">
        <v>5760</v>
      </c>
      <c r="G135" s="166"/>
      <c r="H135" s="166"/>
      <c r="I135" s="169"/>
      <c r="J135" s="180">
        <f>BK135</f>
        <v>0</v>
      </c>
      <c r="K135" s="166"/>
      <c r="L135" s="171"/>
      <c r="M135" s="172"/>
      <c r="N135" s="173"/>
      <c r="O135" s="173"/>
      <c r="P135" s="174">
        <f>SUM(P136:P137)</f>
        <v>0</v>
      </c>
      <c r="Q135" s="173"/>
      <c r="R135" s="174">
        <f>SUM(R136:R137)</f>
        <v>0</v>
      </c>
      <c r="S135" s="173"/>
      <c r="T135" s="175">
        <f>SUM(T136:T137)</f>
        <v>0</v>
      </c>
      <c r="AR135" s="176" t="s">
        <v>82</v>
      </c>
      <c r="AT135" s="177" t="s">
        <v>73</v>
      </c>
      <c r="AU135" s="177" t="s">
        <v>82</v>
      </c>
      <c r="AY135" s="176" t="s">
        <v>197</v>
      </c>
      <c r="BK135" s="178">
        <f>SUM(BK136:BK137)</f>
        <v>0</v>
      </c>
    </row>
    <row r="136" spans="1:65" s="2" customFormat="1" ht="16.5" customHeight="1">
      <c r="A136" s="37"/>
      <c r="B136" s="38"/>
      <c r="C136" s="181" t="s">
        <v>354</v>
      </c>
      <c r="D136" s="181" t="s">
        <v>199</v>
      </c>
      <c r="E136" s="182" t="s">
        <v>354</v>
      </c>
      <c r="F136" s="183" t="s">
        <v>5761</v>
      </c>
      <c r="G136" s="184" t="s">
        <v>265</v>
      </c>
      <c r="H136" s="185">
        <v>280</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283</v>
      </c>
      <c r="AT136" s="192" t="s">
        <v>199</v>
      </c>
      <c r="AU136" s="192" t="s">
        <v>84</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283</v>
      </c>
      <c r="BM136" s="192" t="s">
        <v>1046</v>
      </c>
    </row>
    <row r="137" spans="1:65" s="2" customFormat="1" ht="16.5" customHeight="1">
      <c r="A137" s="37"/>
      <c r="B137" s="38"/>
      <c r="C137" s="181" t="s">
        <v>360</v>
      </c>
      <c r="D137" s="181" t="s">
        <v>199</v>
      </c>
      <c r="E137" s="182" t="s">
        <v>360</v>
      </c>
      <c r="F137" s="183" t="s">
        <v>5762</v>
      </c>
      <c r="G137" s="184" t="s">
        <v>428</v>
      </c>
      <c r="H137" s="185">
        <v>0.66700000000000004</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283</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283</v>
      </c>
      <c r="BM137" s="192" t="s">
        <v>1063</v>
      </c>
    </row>
    <row r="138" spans="1:65" s="12" customFormat="1" ht="22.9" customHeight="1">
      <c r="B138" s="165"/>
      <c r="C138" s="166"/>
      <c r="D138" s="167" t="s">
        <v>73</v>
      </c>
      <c r="E138" s="179" t="s">
        <v>4785</v>
      </c>
      <c r="F138" s="179" t="s">
        <v>198</v>
      </c>
      <c r="G138" s="166"/>
      <c r="H138" s="166"/>
      <c r="I138" s="169"/>
      <c r="J138" s="180">
        <f>BK138</f>
        <v>0</v>
      </c>
      <c r="K138" s="166"/>
      <c r="L138" s="171"/>
      <c r="M138" s="172"/>
      <c r="N138" s="173"/>
      <c r="O138" s="173"/>
      <c r="P138" s="174">
        <f>SUM(P139:P141)</f>
        <v>0</v>
      </c>
      <c r="Q138" s="173"/>
      <c r="R138" s="174">
        <f>SUM(R139:R141)</f>
        <v>0</v>
      </c>
      <c r="S138" s="173"/>
      <c r="T138" s="175">
        <f>SUM(T139:T141)</f>
        <v>0</v>
      </c>
      <c r="AR138" s="176" t="s">
        <v>82</v>
      </c>
      <c r="AT138" s="177" t="s">
        <v>73</v>
      </c>
      <c r="AU138" s="177" t="s">
        <v>82</v>
      </c>
      <c r="AY138" s="176" t="s">
        <v>197</v>
      </c>
      <c r="BK138" s="178">
        <f>SUM(BK139:BK141)</f>
        <v>0</v>
      </c>
    </row>
    <row r="139" spans="1:65" s="2" customFormat="1" ht="16.5" customHeight="1">
      <c r="A139" s="37"/>
      <c r="B139" s="38"/>
      <c r="C139" s="181" t="s">
        <v>365</v>
      </c>
      <c r="D139" s="181" t="s">
        <v>199</v>
      </c>
      <c r="E139" s="182" t="s">
        <v>365</v>
      </c>
      <c r="F139" s="183" t="s">
        <v>5763</v>
      </c>
      <c r="G139" s="184" t="s">
        <v>409</v>
      </c>
      <c r="H139" s="185">
        <v>185.04</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283</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283</v>
      </c>
      <c r="BM139" s="192" t="s">
        <v>526</v>
      </c>
    </row>
    <row r="140" spans="1:65" s="2" customFormat="1" ht="16.5" customHeight="1">
      <c r="A140" s="37"/>
      <c r="B140" s="38"/>
      <c r="C140" s="181" t="s">
        <v>370</v>
      </c>
      <c r="D140" s="181" t="s">
        <v>199</v>
      </c>
      <c r="E140" s="182" t="s">
        <v>370</v>
      </c>
      <c r="F140" s="183" t="s">
        <v>5764</v>
      </c>
      <c r="G140" s="184" t="s">
        <v>409</v>
      </c>
      <c r="H140" s="185">
        <v>74.040000000000006</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283</v>
      </c>
      <c r="AT140" s="192" t="s">
        <v>199</v>
      </c>
      <c r="AU140" s="192" t="s">
        <v>84</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283</v>
      </c>
      <c r="BM140" s="192" t="s">
        <v>1121</v>
      </c>
    </row>
    <row r="141" spans="1:65" s="2" customFormat="1" ht="16.5" customHeight="1">
      <c r="A141" s="37"/>
      <c r="B141" s="38"/>
      <c r="C141" s="181" t="s">
        <v>375</v>
      </c>
      <c r="D141" s="181" t="s">
        <v>199</v>
      </c>
      <c r="E141" s="182" t="s">
        <v>375</v>
      </c>
      <c r="F141" s="183" t="s">
        <v>5765</v>
      </c>
      <c r="G141" s="184" t="s">
        <v>409</v>
      </c>
      <c r="H141" s="185">
        <v>185</v>
      </c>
      <c r="I141" s="186"/>
      <c r="J141" s="187">
        <f>ROUND(I141*H141,2)</f>
        <v>0</v>
      </c>
      <c r="K141" s="183" t="s">
        <v>28</v>
      </c>
      <c r="L141" s="42"/>
      <c r="M141" s="188" t="s">
        <v>28</v>
      </c>
      <c r="N141" s="189"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283</v>
      </c>
      <c r="AT141" s="192" t="s">
        <v>199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283</v>
      </c>
      <c r="BM141" s="192" t="s">
        <v>1145</v>
      </c>
    </row>
    <row r="142" spans="1:65" s="12" customFormat="1" ht="25.9" customHeight="1">
      <c r="B142" s="165"/>
      <c r="C142" s="166"/>
      <c r="D142" s="167" t="s">
        <v>73</v>
      </c>
      <c r="E142" s="168" t="s">
        <v>213</v>
      </c>
      <c r="F142" s="168" t="s">
        <v>5766</v>
      </c>
      <c r="G142" s="166"/>
      <c r="H142" s="166"/>
      <c r="I142" s="169"/>
      <c r="J142" s="170">
        <f>BK142</f>
        <v>0</v>
      </c>
      <c r="K142" s="166"/>
      <c r="L142" s="171"/>
      <c r="M142" s="172"/>
      <c r="N142" s="173"/>
      <c r="O142" s="173"/>
      <c r="P142" s="174">
        <f>P143+P151+P163+P172+P175</f>
        <v>0</v>
      </c>
      <c r="Q142" s="173"/>
      <c r="R142" s="174">
        <f>R143+R151+R163+R172+R175</f>
        <v>0</v>
      </c>
      <c r="S142" s="173"/>
      <c r="T142" s="175">
        <f>T143+T151+T163+T172+T175</f>
        <v>0</v>
      </c>
      <c r="AR142" s="176" t="s">
        <v>82</v>
      </c>
      <c r="AT142" s="177" t="s">
        <v>73</v>
      </c>
      <c r="AU142" s="177" t="s">
        <v>74</v>
      </c>
      <c r="AY142" s="176" t="s">
        <v>197</v>
      </c>
      <c r="BK142" s="178">
        <f>BK143+BK151+BK163+BK172+BK175</f>
        <v>0</v>
      </c>
    </row>
    <row r="143" spans="1:65" s="12" customFormat="1" ht="22.9" customHeight="1">
      <c r="B143" s="165"/>
      <c r="C143" s="166"/>
      <c r="D143" s="167" t="s">
        <v>73</v>
      </c>
      <c r="E143" s="179" t="s">
        <v>4797</v>
      </c>
      <c r="F143" s="179" t="s">
        <v>5767</v>
      </c>
      <c r="G143" s="166"/>
      <c r="H143" s="166"/>
      <c r="I143" s="169"/>
      <c r="J143" s="180">
        <f>BK143</f>
        <v>0</v>
      </c>
      <c r="K143" s="166"/>
      <c r="L143" s="171"/>
      <c r="M143" s="172"/>
      <c r="N143" s="173"/>
      <c r="O143" s="173"/>
      <c r="P143" s="174">
        <f>SUM(P144:P150)</f>
        <v>0</v>
      </c>
      <c r="Q143" s="173"/>
      <c r="R143" s="174">
        <f>SUM(R144:R150)</f>
        <v>0</v>
      </c>
      <c r="S143" s="173"/>
      <c r="T143" s="175">
        <f>SUM(T144:T150)</f>
        <v>0</v>
      </c>
      <c r="AR143" s="176" t="s">
        <v>82</v>
      </c>
      <c r="AT143" s="177" t="s">
        <v>73</v>
      </c>
      <c r="AU143" s="177" t="s">
        <v>82</v>
      </c>
      <c r="AY143" s="176" t="s">
        <v>197</v>
      </c>
      <c r="BK143" s="178">
        <f>SUM(BK144:BK150)</f>
        <v>0</v>
      </c>
    </row>
    <row r="144" spans="1:65" s="2" customFormat="1" ht="16.5" customHeight="1">
      <c r="A144" s="37"/>
      <c r="B144" s="38"/>
      <c r="C144" s="181" t="s">
        <v>380</v>
      </c>
      <c r="D144" s="181" t="s">
        <v>199</v>
      </c>
      <c r="E144" s="182" t="s">
        <v>380</v>
      </c>
      <c r="F144" s="183" t="s">
        <v>5768</v>
      </c>
      <c r="G144" s="184" t="s">
        <v>265</v>
      </c>
      <c r="H144" s="185">
        <v>270</v>
      </c>
      <c r="I144" s="186"/>
      <c r="J144" s="187">
        <f t="shared" ref="J144:J150" si="40">ROUND(I144*H144,2)</f>
        <v>0</v>
      </c>
      <c r="K144" s="183" t="s">
        <v>28</v>
      </c>
      <c r="L144" s="42"/>
      <c r="M144" s="188" t="s">
        <v>28</v>
      </c>
      <c r="N144" s="189" t="s">
        <v>45</v>
      </c>
      <c r="O144" s="67"/>
      <c r="P144" s="190">
        <f t="shared" ref="P144:P150" si="41">O144*H144</f>
        <v>0</v>
      </c>
      <c r="Q144" s="190">
        <v>0</v>
      </c>
      <c r="R144" s="190">
        <f t="shared" ref="R144:R150" si="42">Q144*H144</f>
        <v>0</v>
      </c>
      <c r="S144" s="190">
        <v>0</v>
      </c>
      <c r="T144" s="191">
        <f t="shared" ref="T144:T150" si="43">S144*H144</f>
        <v>0</v>
      </c>
      <c r="U144" s="37"/>
      <c r="V144" s="37"/>
      <c r="W144" s="37"/>
      <c r="X144" s="37"/>
      <c r="Y144" s="37"/>
      <c r="Z144" s="37"/>
      <c r="AA144" s="37"/>
      <c r="AB144" s="37"/>
      <c r="AC144" s="37"/>
      <c r="AD144" s="37"/>
      <c r="AE144" s="37"/>
      <c r="AR144" s="192" t="s">
        <v>283</v>
      </c>
      <c r="AT144" s="192" t="s">
        <v>199</v>
      </c>
      <c r="AU144" s="192" t="s">
        <v>84</v>
      </c>
      <c r="AY144" s="20" t="s">
        <v>197</v>
      </c>
      <c r="BE144" s="193">
        <f t="shared" ref="BE144:BE150" si="44">IF(N144="základní",J144,0)</f>
        <v>0</v>
      </c>
      <c r="BF144" s="193">
        <f t="shared" ref="BF144:BF150" si="45">IF(N144="snížená",J144,0)</f>
        <v>0</v>
      </c>
      <c r="BG144" s="193">
        <f t="shared" ref="BG144:BG150" si="46">IF(N144="zákl. přenesená",J144,0)</f>
        <v>0</v>
      </c>
      <c r="BH144" s="193">
        <f t="shared" ref="BH144:BH150" si="47">IF(N144="sníž. přenesená",J144,0)</f>
        <v>0</v>
      </c>
      <c r="BI144" s="193">
        <f t="shared" ref="BI144:BI150" si="48">IF(N144="nulová",J144,0)</f>
        <v>0</v>
      </c>
      <c r="BJ144" s="20" t="s">
        <v>82</v>
      </c>
      <c r="BK144" s="193">
        <f t="shared" ref="BK144:BK150" si="49">ROUND(I144*H144,2)</f>
        <v>0</v>
      </c>
      <c r="BL144" s="20" t="s">
        <v>283</v>
      </c>
      <c r="BM144" s="192" t="s">
        <v>1167</v>
      </c>
    </row>
    <row r="145" spans="1:65" s="2" customFormat="1" ht="16.5" customHeight="1">
      <c r="A145" s="37"/>
      <c r="B145" s="38"/>
      <c r="C145" s="181" t="s">
        <v>385</v>
      </c>
      <c r="D145" s="181" t="s">
        <v>199</v>
      </c>
      <c r="E145" s="182" t="s">
        <v>385</v>
      </c>
      <c r="F145" s="183" t="s">
        <v>5769</v>
      </c>
      <c r="G145" s="184" t="s">
        <v>265</v>
      </c>
      <c r="H145" s="185">
        <v>45.48</v>
      </c>
      <c r="I145" s="186"/>
      <c r="J145" s="187">
        <f t="shared" si="40"/>
        <v>0</v>
      </c>
      <c r="K145" s="183" t="s">
        <v>28</v>
      </c>
      <c r="L145" s="42"/>
      <c r="M145" s="188" t="s">
        <v>28</v>
      </c>
      <c r="N145" s="189" t="s">
        <v>45</v>
      </c>
      <c r="O145" s="67"/>
      <c r="P145" s="190">
        <f t="shared" si="41"/>
        <v>0</v>
      </c>
      <c r="Q145" s="190">
        <v>0</v>
      </c>
      <c r="R145" s="190">
        <f t="shared" si="42"/>
        <v>0</v>
      </c>
      <c r="S145" s="190">
        <v>0</v>
      </c>
      <c r="T145" s="191">
        <f t="shared" si="43"/>
        <v>0</v>
      </c>
      <c r="U145" s="37"/>
      <c r="V145" s="37"/>
      <c r="W145" s="37"/>
      <c r="X145" s="37"/>
      <c r="Y145" s="37"/>
      <c r="Z145" s="37"/>
      <c r="AA145" s="37"/>
      <c r="AB145" s="37"/>
      <c r="AC145" s="37"/>
      <c r="AD145" s="37"/>
      <c r="AE145" s="37"/>
      <c r="AR145" s="192" t="s">
        <v>283</v>
      </c>
      <c r="AT145" s="192" t="s">
        <v>199</v>
      </c>
      <c r="AU145" s="192" t="s">
        <v>84</v>
      </c>
      <c r="AY145" s="20" t="s">
        <v>197</v>
      </c>
      <c r="BE145" s="193">
        <f t="shared" si="44"/>
        <v>0</v>
      </c>
      <c r="BF145" s="193">
        <f t="shared" si="45"/>
        <v>0</v>
      </c>
      <c r="BG145" s="193">
        <f t="shared" si="46"/>
        <v>0</v>
      </c>
      <c r="BH145" s="193">
        <f t="shared" si="47"/>
        <v>0</v>
      </c>
      <c r="BI145" s="193">
        <f t="shared" si="48"/>
        <v>0</v>
      </c>
      <c r="BJ145" s="20" t="s">
        <v>82</v>
      </c>
      <c r="BK145" s="193">
        <f t="shared" si="49"/>
        <v>0</v>
      </c>
      <c r="BL145" s="20" t="s">
        <v>283</v>
      </c>
      <c r="BM145" s="192" t="s">
        <v>1182</v>
      </c>
    </row>
    <row r="146" spans="1:65" s="2" customFormat="1" ht="16.5" customHeight="1">
      <c r="A146" s="37"/>
      <c r="B146" s="38"/>
      <c r="C146" s="181" t="s">
        <v>390</v>
      </c>
      <c r="D146" s="181" t="s">
        <v>199</v>
      </c>
      <c r="E146" s="182" t="s">
        <v>390</v>
      </c>
      <c r="F146" s="183" t="s">
        <v>5770</v>
      </c>
      <c r="G146" s="184" t="s">
        <v>265</v>
      </c>
      <c r="H146" s="185">
        <v>29.52</v>
      </c>
      <c r="I146" s="186"/>
      <c r="J146" s="187">
        <f t="shared" si="40"/>
        <v>0</v>
      </c>
      <c r="K146" s="183" t="s">
        <v>28</v>
      </c>
      <c r="L146" s="42"/>
      <c r="M146" s="188" t="s">
        <v>28</v>
      </c>
      <c r="N146" s="189" t="s">
        <v>45</v>
      </c>
      <c r="O146" s="67"/>
      <c r="P146" s="190">
        <f t="shared" si="41"/>
        <v>0</v>
      </c>
      <c r="Q146" s="190">
        <v>0</v>
      </c>
      <c r="R146" s="190">
        <f t="shared" si="42"/>
        <v>0</v>
      </c>
      <c r="S146" s="190">
        <v>0</v>
      </c>
      <c r="T146" s="191">
        <f t="shared" si="43"/>
        <v>0</v>
      </c>
      <c r="U146" s="37"/>
      <c r="V146" s="37"/>
      <c r="W146" s="37"/>
      <c r="X146" s="37"/>
      <c r="Y146" s="37"/>
      <c r="Z146" s="37"/>
      <c r="AA146" s="37"/>
      <c r="AB146" s="37"/>
      <c r="AC146" s="37"/>
      <c r="AD146" s="37"/>
      <c r="AE146" s="37"/>
      <c r="AR146" s="192" t="s">
        <v>283</v>
      </c>
      <c r="AT146" s="192" t="s">
        <v>199</v>
      </c>
      <c r="AU146" s="192" t="s">
        <v>84</v>
      </c>
      <c r="AY146" s="20" t="s">
        <v>197</v>
      </c>
      <c r="BE146" s="193">
        <f t="shared" si="44"/>
        <v>0</v>
      </c>
      <c r="BF146" s="193">
        <f t="shared" si="45"/>
        <v>0</v>
      </c>
      <c r="BG146" s="193">
        <f t="shared" si="46"/>
        <v>0</v>
      </c>
      <c r="BH146" s="193">
        <f t="shared" si="47"/>
        <v>0</v>
      </c>
      <c r="BI146" s="193">
        <f t="shared" si="48"/>
        <v>0</v>
      </c>
      <c r="BJ146" s="20" t="s">
        <v>82</v>
      </c>
      <c r="BK146" s="193">
        <f t="shared" si="49"/>
        <v>0</v>
      </c>
      <c r="BL146" s="20" t="s">
        <v>283</v>
      </c>
      <c r="BM146" s="192" t="s">
        <v>1204</v>
      </c>
    </row>
    <row r="147" spans="1:65" s="2" customFormat="1" ht="16.5" customHeight="1">
      <c r="A147" s="37"/>
      <c r="B147" s="38"/>
      <c r="C147" s="181" t="s">
        <v>395</v>
      </c>
      <c r="D147" s="181" t="s">
        <v>199</v>
      </c>
      <c r="E147" s="182" t="s">
        <v>395</v>
      </c>
      <c r="F147" s="183" t="s">
        <v>5771</v>
      </c>
      <c r="G147" s="184" t="s">
        <v>265</v>
      </c>
      <c r="H147" s="185">
        <v>38.4</v>
      </c>
      <c r="I147" s="186"/>
      <c r="J147" s="187">
        <f t="shared" si="40"/>
        <v>0</v>
      </c>
      <c r="K147" s="183" t="s">
        <v>28</v>
      </c>
      <c r="L147" s="42"/>
      <c r="M147" s="188" t="s">
        <v>28</v>
      </c>
      <c r="N147" s="189" t="s">
        <v>45</v>
      </c>
      <c r="O147" s="67"/>
      <c r="P147" s="190">
        <f t="shared" si="41"/>
        <v>0</v>
      </c>
      <c r="Q147" s="190">
        <v>0</v>
      </c>
      <c r="R147" s="190">
        <f t="shared" si="42"/>
        <v>0</v>
      </c>
      <c r="S147" s="190">
        <v>0</v>
      </c>
      <c r="T147" s="191">
        <f t="shared" si="43"/>
        <v>0</v>
      </c>
      <c r="U147" s="37"/>
      <c r="V147" s="37"/>
      <c r="W147" s="37"/>
      <c r="X147" s="37"/>
      <c r="Y147" s="37"/>
      <c r="Z147" s="37"/>
      <c r="AA147" s="37"/>
      <c r="AB147" s="37"/>
      <c r="AC147" s="37"/>
      <c r="AD147" s="37"/>
      <c r="AE147" s="37"/>
      <c r="AR147" s="192" t="s">
        <v>283</v>
      </c>
      <c r="AT147" s="192" t="s">
        <v>199</v>
      </c>
      <c r="AU147" s="192" t="s">
        <v>84</v>
      </c>
      <c r="AY147" s="20" t="s">
        <v>197</v>
      </c>
      <c r="BE147" s="193">
        <f t="shared" si="44"/>
        <v>0</v>
      </c>
      <c r="BF147" s="193">
        <f t="shared" si="45"/>
        <v>0</v>
      </c>
      <c r="BG147" s="193">
        <f t="shared" si="46"/>
        <v>0</v>
      </c>
      <c r="BH147" s="193">
        <f t="shared" si="47"/>
        <v>0</v>
      </c>
      <c r="BI147" s="193">
        <f t="shared" si="48"/>
        <v>0</v>
      </c>
      <c r="BJ147" s="20" t="s">
        <v>82</v>
      </c>
      <c r="BK147" s="193">
        <f t="shared" si="49"/>
        <v>0</v>
      </c>
      <c r="BL147" s="20" t="s">
        <v>283</v>
      </c>
      <c r="BM147" s="192" t="s">
        <v>1222</v>
      </c>
    </row>
    <row r="148" spans="1:65" s="2" customFormat="1" ht="16.5" customHeight="1">
      <c r="A148" s="37"/>
      <c r="B148" s="38"/>
      <c r="C148" s="181" t="s">
        <v>400</v>
      </c>
      <c r="D148" s="181" t="s">
        <v>199</v>
      </c>
      <c r="E148" s="182" t="s">
        <v>400</v>
      </c>
      <c r="F148" s="183" t="s">
        <v>5772</v>
      </c>
      <c r="G148" s="184" t="s">
        <v>265</v>
      </c>
      <c r="H148" s="185">
        <v>18.600000000000001</v>
      </c>
      <c r="I148" s="186"/>
      <c r="J148" s="187">
        <f t="shared" si="40"/>
        <v>0</v>
      </c>
      <c r="K148" s="183" t="s">
        <v>28</v>
      </c>
      <c r="L148" s="42"/>
      <c r="M148" s="188" t="s">
        <v>28</v>
      </c>
      <c r="N148" s="189" t="s">
        <v>45</v>
      </c>
      <c r="O148" s="67"/>
      <c r="P148" s="190">
        <f t="shared" si="41"/>
        <v>0</v>
      </c>
      <c r="Q148" s="190">
        <v>0</v>
      </c>
      <c r="R148" s="190">
        <f t="shared" si="42"/>
        <v>0</v>
      </c>
      <c r="S148" s="190">
        <v>0</v>
      </c>
      <c r="T148" s="191">
        <f t="shared" si="43"/>
        <v>0</v>
      </c>
      <c r="U148" s="37"/>
      <c r="V148" s="37"/>
      <c r="W148" s="37"/>
      <c r="X148" s="37"/>
      <c r="Y148" s="37"/>
      <c r="Z148" s="37"/>
      <c r="AA148" s="37"/>
      <c r="AB148" s="37"/>
      <c r="AC148" s="37"/>
      <c r="AD148" s="37"/>
      <c r="AE148" s="37"/>
      <c r="AR148" s="192" t="s">
        <v>283</v>
      </c>
      <c r="AT148" s="192" t="s">
        <v>199</v>
      </c>
      <c r="AU148" s="192" t="s">
        <v>84</v>
      </c>
      <c r="AY148" s="20" t="s">
        <v>197</v>
      </c>
      <c r="BE148" s="193">
        <f t="shared" si="44"/>
        <v>0</v>
      </c>
      <c r="BF148" s="193">
        <f t="shared" si="45"/>
        <v>0</v>
      </c>
      <c r="BG148" s="193">
        <f t="shared" si="46"/>
        <v>0</v>
      </c>
      <c r="BH148" s="193">
        <f t="shared" si="47"/>
        <v>0</v>
      </c>
      <c r="BI148" s="193">
        <f t="shared" si="48"/>
        <v>0</v>
      </c>
      <c r="BJ148" s="20" t="s">
        <v>82</v>
      </c>
      <c r="BK148" s="193">
        <f t="shared" si="49"/>
        <v>0</v>
      </c>
      <c r="BL148" s="20" t="s">
        <v>283</v>
      </c>
      <c r="BM148" s="192" t="s">
        <v>1233</v>
      </c>
    </row>
    <row r="149" spans="1:65" s="2" customFormat="1" ht="16.5" customHeight="1">
      <c r="A149" s="37"/>
      <c r="B149" s="38"/>
      <c r="C149" s="181" t="s">
        <v>406</v>
      </c>
      <c r="D149" s="181" t="s">
        <v>199</v>
      </c>
      <c r="E149" s="182" t="s">
        <v>406</v>
      </c>
      <c r="F149" s="183" t="s">
        <v>5773</v>
      </c>
      <c r="G149" s="184" t="s">
        <v>265</v>
      </c>
      <c r="H149" s="185">
        <v>8.4</v>
      </c>
      <c r="I149" s="186"/>
      <c r="J149" s="187">
        <f t="shared" si="40"/>
        <v>0</v>
      </c>
      <c r="K149" s="183" t="s">
        <v>28</v>
      </c>
      <c r="L149" s="42"/>
      <c r="M149" s="188" t="s">
        <v>28</v>
      </c>
      <c r="N149" s="189" t="s">
        <v>45</v>
      </c>
      <c r="O149" s="67"/>
      <c r="P149" s="190">
        <f t="shared" si="41"/>
        <v>0</v>
      </c>
      <c r="Q149" s="190">
        <v>0</v>
      </c>
      <c r="R149" s="190">
        <f t="shared" si="42"/>
        <v>0</v>
      </c>
      <c r="S149" s="190">
        <v>0</v>
      </c>
      <c r="T149" s="191">
        <f t="shared" si="43"/>
        <v>0</v>
      </c>
      <c r="U149" s="37"/>
      <c r="V149" s="37"/>
      <c r="W149" s="37"/>
      <c r="X149" s="37"/>
      <c r="Y149" s="37"/>
      <c r="Z149" s="37"/>
      <c r="AA149" s="37"/>
      <c r="AB149" s="37"/>
      <c r="AC149" s="37"/>
      <c r="AD149" s="37"/>
      <c r="AE149" s="37"/>
      <c r="AR149" s="192" t="s">
        <v>283</v>
      </c>
      <c r="AT149" s="192" t="s">
        <v>199</v>
      </c>
      <c r="AU149" s="192" t="s">
        <v>84</v>
      </c>
      <c r="AY149" s="20" t="s">
        <v>197</v>
      </c>
      <c r="BE149" s="193">
        <f t="shared" si="44"/>
        <v>0</v>
      </c>
      <c r="BF149" s="193">
        <f t="shared" si="45"/>
        <v>0</v>
      </c>
      <c r="BG149" s="193">
        <f t="shared" si="46"/>
        <v>0</v>
      </c>
      <c r="BH149" s="193">
        <f t="shared" si="47"/>
        <v>0</v>
      </c>
      <c r="BI149" s="193">
        <f t="shared" si="48"/>
        <v>0</v>
      </c>
      <c r="BJ149" s="20" t="s">
        <v>82</v>
      </c>
      <c r="BK149" s="193">
        <f t="shared" si="49"/>
        <v>0</v>
      </c>
      <c r="BL149" s="20" t="s">
        <v>283</v>
      </c>
      <c r="BM149" s="192" t="s">
        <v>1251</v>
      </c>
    </row>
    <row r="150" spans="1:65" s="2" customFormat="1" ht="16.5" customHeight="1">
      <c r="A150" s="37"/>
      <c r="B150" s="38"/>
      <c r="C150" s="181" t="s">
        <v>419</v>
      </c>
      <c r="D150" s="181" t="s">
        <v>199</v>
      </c>
      <c r="E150" s="182" t="s">
        <v>419</v>
      </c>
      <c r="F150" s="183" t="s">
        <v>5774</v>
      </c>
      <c r="G150" s="184" t="s">
        <v>265</v>
      </c>
      <c r="H150" s="185">
        <v>41.7</v>
      </c>
      <c r="I150" s="186"/>
      <c r="J150" s="187">
        <f t="shared" si="40"/>
        <v>0</v>
      </c>
      <c r="K150" s="183" t="s">
        <v>28</v>
      </c>
      <c r="L150" s="42"/>
      <c r="M150" s="188" t="s">
        <v>28</v>
      </c>
      <c r="N150" s="189" t="s">
        <v>45</v>
      </c>
      <c r="O150" s="67"/>
      <c r="P150" s="190">
        <f t="shared" si="41"/>
        <v>0</v>
      </c>
      <c r="Q150" s="190">
        <v>0</v>
      </c>
      <c r="R150" s="190">
        <f t="shared" si="42"/>
        <v>0</v>
      </c>
      <c r="S150" s="190">
        <v>0</v>
      </c>
      <c r="T150" s="191">
        <f t="shared" si="43"/>
        <v>0</v>
      </c>
      <c r="U150" s="37"/>
      <c r="V150" s="37"/>
      <c r="W150" s="37"/>
      <c r="X150" s="37"/>
      <c r="Y150" s="37"/>
      <c r="Z150" s="37"/>
      <c r="AA150" s="37"/>
      <c r="AB150" s="37"/>
      <c r="AC150" s="37"/>
      <c r="AD150" s="37"/>
      <c r="AE150" s="37"/>
      <c r="AR150" s="192" t="s">
        <v>283</v>
      </c>
      <c r="AT150" s="192" t="s">
        <v>199</v>
      </c>
      <c r="AU150" s="192" t="s">
        <v>84</v>
      </c>
      <c r="AY150" s="20" t="s">
        <v>197</v>
      </c>
      <c r="BE150" s="193">
        <f t="shared" si="44"/>
        <v>0</v>
      </c>
      <c r="BF150" s="193">
        <f t="shared" si="45"/>
        <v>0</v>
      </c>
      <c r="BG150" s="193">
        <f t="shared" si="46"/>
        <v>0</v>
      </c>
      <c r="BH150" s="193">
        <f t="shared" si="47"/>
        <v>0</v>
      </c>
      <c r="BI150" s="193">
        <f t="shared" si="48"/>
        <v>0</v>
      </c>
      <c r="BJ150" s="20" t="s">
        <v>82</v>
      </c>
      <c r="BK150" s="193">
        <f t="shared" si="49"/>
        <v>0</v>
      </c>
      <c r="BL150" s="20" t="s">
        <v>283</v>
      </c>
      <c r="BM150" s="192" t="s">
        <v>1263</v>
      </c>
    </row>
    <row r="151" spans="1:65" s="12" customFormat="1" ht="22.9" customHeight="1">
      <c r="B151" s="165"/>
      <c r="C151" s="166"/>
      <c r="D151" s="167" t="s">
        <v>73</v>
      </c>
      <c r="E151" s="179" t="s">
        <v>4827</v>
      </c>
      <c r="F151" s="179" t="s">
        <v>5775</v>
      </c>
      <c r="G151" s="166"/>
      <c r="H151" s="166"/>
      <c r="I151" s="169"/>
      <c r="J151" s="180">
        <f>BK151</f>
        <v>0</v>
      </c>
      <c r="K151" s="166"/>
      <c r="L151" s="171"/>
      <c r="M151" s="172"/>
      <c r="N151" s="173"/>
      <c r="O151" s="173"/>
      <c r="P151" s="174">
        <f>SUM(P152:P162)</f>
        <v>0</v>
      </c>
      <c r="Q151" s="173"/>
      <c r="R151" s="174">
        <f>SUM(R152:R162)</f>
        <v>0</v>
      </c>
      <c r="S151" s="173"/>
      <c r="T151" s="175">
        <f>SUM(T152:T162)</f>
        <v>0</v>
      </c>
      <c r="AR151" s="176" t="s">
        <v>82</v>
      </c>
      <c r="AT151" s="177" t="s">
        <v>73</v>
      </c>
      <c r="AU151" s="177" t="s">
        <v>82</v>
      </c>
      <c r="AY151" s="176" t="s">
        <v>197</v>
      </c>
      <c r="BK151" s="178">
        <f>SUM(BK152:BK162)</f>
        <v>0</v>
      </c>
    </row>
    <row r="152" spans="1:65" s="2" customFormat="1" ht="16.5" customHeight="1">
      <c r="A152" s="37"/>
      <c r="B152" s="38"/>
      <c r="C152" s="181" t="s">
        <v>425</v>
      </c>
      <c r="D152" s="181" t="s">
        <v>199</v>
      </c>
      <c r="E152" s="182" t="s">
        <v>425</v>
      </c>
      <c r="F152" s="183" t="s">
        <v>5776</v>
      </c>
      <c r="G152" s="184" t="s">
        <v>265</v>
      </c>
      <c r="H152" s="185">
        <v>143</v>
      </c>
      <c r="I152" s="186"/>
      <c r="J152" s="187">
        <f t="shared" ref="J152:J162" si="50">ROUND(I152*H152,2)</f>
        <v>0</v>
      </c>
      <c r="K152" s="183" t="s">
        <v>28</v>
      </c>
      <c r="L152" s="42"/>
      <c r="M152" s="188" t="s">
        <v>28</v>
      </c>
      <c r="N152" s="189" t="s">
        <v>45</v>
      </c>
      <c r="O152" s="67"/>
      <c r="P152" s="190">
        <f t="shared" ref="P152:P162" si="51">O152*H152</f>
        <v>0</v>
      </c>
      <c r="Q152" s="190">
        <v>0</v>
      </c>
      <c r="R152" s="190">
        <f t="shared" ref="R152:R162" si="52">Q152*H152</f>
        <v>0</v>
      </c>
      <c r="S152" s="190">
        <v>0</v>
      </c>
      <c r="T152" s="191">
        <f t="shared" ref="T152:T162" si="53">S152*H152</f>
        <v>0</v>
      </c>
      <c r="U152" s="37"/>
      <c r="V152" s="37"/>
      <c r="W152" s="37"/>
      <c r="X152" s="37"/>
      <c r="Y152" s="37"/>
      <c r="Z152" s="37"/>
      <c r="AA152" s="37"/>
      <c r="AB152" s="37"/>
      <c r="AC152" s="37"/>
      <c r="AD152" s="37"/>
      <c r="AE152" s="37"/>
      <c r="AR152" s="192" t="s">
        <v>283</v>
      </c>
      <c r="AT152" s="192" t="s">
        <v>199</v>
      </c>
      <c r="AU152" s="192" t="s">
        <v>84</v>
      </c>
      <c r="AY152" s="20" t="s">
        <v>197</v>
      </c>
      <c r="BE152" s="193">
        <f t="shared" ref="BE152:BE162" si="54">IF(N152="základní",J152,0)</f>
        <v>0</v>
      </c>
      <c r="BF152" s="193">
        <f t="shared" ref="BF152:BF162" si="55">IF(N152="snížená",J152,0)</f>
        <v>0</v>
      </c>
      <c r="BG152" s="193">
        <f t="shared" ref="BG152:BG162" si="56">IF(N152="zákl. přenesená",J152,0)</f>
        <v>0</v>
      </c>
      <c r="BH152" s="193">
        <f t="shared" ref="BH152:BH162" si="57">IF(N152="sníž. přenesená",J152,0)</f>
        <v>0</v>
      </c>
      <c r="BI152" s="193">
        <f t="shared" ref="BI152:BI162" si="58">IF(N152="nulová",J152,0)</f>
        <v>0</v>
      </c>
      <c r="BJ152" s="20" t="s">
        <v>82</v>
      </c>
      <c r="BK152" s="193">
        <f t="shared" ref="BK152:BK162" si="59">ROUND(I152*H152,2)</f>
        <v>0</v>
      </c>
      <c r="BL152" s="20" t="s">
        <v>283</v>
      </c>
      <c r="BM152" s="192" t="s">
        <v>1273</v>
      </c>
    </row>
    <row r="153" spans="1:65" s="2" customFormat="1" ht="16.5" customHeight="1">
      <c r="A153" s="37"/>
      <c r="B153" s="38"/>
      <c r="C153" s="181" t="s">
        <v>433</v>
      </c>
      <c r="D153" s="181" t="s">
        <v>199</v>
      </c>
      <c r="E153" s="182" t="s">
        <v>433</v>
      </c>
      <c r="F153" s="183" t="s">
        <v>5777</v>
      </c>
      <c r="G153" s="184" t="s">
        <v>265</v>
      </c>
      <c r="H153" s="185">
        <v>22</v>
      </c>
      <c r="I153" s="186"/>
      <c r="J153" s="187">
        <f t="shared" si="50"/>
        <v>0</v>
      </c>
      <c r="K153" s="183" t="s">
        <v>28</v>
      </c>
      <c r="L153" s="42"/>
      <c r="M153" s="188" t="s">
        <v>28</v>
      </c>
      <c r="N153" s="189" t="s">
        <v>45</v>
      </c>
      <c r="O153" s="67"/>
      <c r="P153" s="190">
        <f t="shared" si="51"/>
        <v>0</v>
      </c>
      <c r="Q153" s="190">
        <v>0</v>
      </c>
      <c r="R153" s="190">
        <f t="shared" si="52"/>
        <v>0</v>
      </c>
      <c r="S153" s="190">
        <v>0</v>
      </c>
      <c r="T153" s="191">
        <f t="shared" si="53"/>
        <v>0</v>
      </c>
      <c r="U153" s="37"/>
      <c r="V153" s="37"/>
      <c r="W153" s="37"/>
      <c r="X153" s="37"/>
      <c r="Y153" s="37"/>
      <c r="Z153" s="37"/>
      <c r="AA153" s="37"/>
      <c r="AB153" s="37"/>
      <c r="AC153" s="37"/>
      <c r="AD153" s="37"/>
      <c r="AE153" s="37"/>
      <c r="AR153" s="192" t="s">
        <v>283</v>
      </c>
      <c r="AT153" s="192" t="s">
        <v>199</v>
      </c>
      <c r="AU153" s="192" t="s">
        <v>84</v>
      </c>
      <c r="AY153" s="20" t="s">
        <v>197</v>
      </c>
      <c r="BE153" s="193">
        <f t="shared" si="54"/>
        <v>0</v>
      </c>
      <c r="BF153" s="193">
        <f t="shared" si="55"/>
        <v>0</v>
      </c>
      <c r="BG153" s="193">
        <f t="shared" si="56"/>
        <v>0</v>
      </c>
      <c r="BH153" s="193">
        <f t="shared" si="57"/>
        <v>0</v>
      </c>
      <c r="BI153" s="193">
        <f t="shared" si="58"/>
        <v>0</v>
      </c>
      <c r="BJ153" s="20" t="s">
        <v>82</v>
      </c>
      <c r="BK153" s="193">
        <f t="shared" si="59"/>
        <v>0</v>
      </c>
      <c r="BL153" s="20" t="s">
        <v>283</v>
      </c>
      <c r="BM153" s="192" t="s">
        <v>1358</v>
      </c>
    </row>
    <row r="154" spans="1:65" s="2" customFormat="1" ht="16.5" customHeight="1">
      <c r="A154" s="37"/>
      <c r="B154" s="38"/>
      <c r="C154" s="181" t="s">
        <v>439</v>
      </c>
      <c r="D154" s="181" t="s">
        <v>199</v>
      </c>
      <c r="E154" s="182" t="s">
        <v>439</v>
      </c>
      <c r="F154" s="183" t="s">
        <v>5778</v>
      </c>
      <c r="G154" s="184" t="s">
        <v>265</v>
      </c>
      <c r="H154" s="185">
        <v>13</v>
      </c>
      <c r="I154" s="186"/>
      <c r="J154" s="187">
        <f t="shared" si="50"/>
        <v>0</v>
      </c>
      <c r="K154" s="183" t="s">
        <v>28</v>
      </c>
      <c r="L154" s="42"/>
      <c r="M154" s="188" t="s">
        <v>28</v>
      </c>
      <c r="N154" s="189" t="s">
        <v>45</v>
      </c>
      <c r="O154" s="67"/>
      <c r="P154" s="190">
        <f t="shared" si="51"/>
        <v>0</v>
      </c>
      <c r="Q154" s="190">
        <v>0</v>
      </c>
      <c r="R154" s="190">
        <f t="shared" si="52"/>
        <v>0</v>
      </c>
      <c r="S154" s="190">
        <v>0</v>
      </c>
      <c r="T154" s="191">
        <f t="shared" si="53"/>
        <v>0</v>
      </c>
      <c r="U154" s="37"/>
      <c r="V154" s="37"/>
      <c r="W154" s="37"/>
      <c r="X154" s="37"/>
      <c r="Y154" s="37"/>
      <c r="Z154" s="37"/>
      <c r="AA154" s="37"/>
      <c r="AB154" s="37"/>
      <c r="AC154" s="37"/>
      <c r="AD154" s="37"/>
      <c r="AE154" s="37"/>
      <c r="AR154" s="192" t="s">
        <v>283</v>
      </c>
      <c r="AT154" s="192" t="s">
        <v>199</v>
      </c>
      <c r="AU154" s="192" t="s">
        <v>84</v>
      </c>
      <c r="AY154" s="20" t="s">
        <v>197</v>
      </c>
      <c r="BE154" s="193">
        <f t="shared" si="54"/>
        <v>0</v>
      </c>
      <c r="BF154" s="193">
        <f t="shared" si="55"/>
        <v>0</v>
      </c>
      <c r="BG154" s="193">
        <f t="shared" si="56"/>
        <v>0</v>
      </c>
      <c r="BH154" s="193">
        <f t="shared" si="57"/>
        <v>0</v>
      </c>
      <c r="BI154" s="193">
        <f t="shared" si="58"/>
        <v>0</v>
      </c>
      <c r="BJ154" s="20" t="s">
        <v>82</v>
      </c>
      <c r="BK154" s="193">
        <f t="shared" si="59"/>
        <v>0</v>
      </c>
      <c r="BL154" s="20" t="s">
        <v>283</v>
      </c>
      <c r="BM154" s="192" t="s">
        <v>1370</v>
      </c>
    </row>
    <row r="155" spans="1:65" s="2" customFormat="1" ht="16.5" customHeight="1">
      <c r="A155" s="37"/>
      <c r="B155" s="38"/>
      <c r="C155" s="181" t="s">
        <v>445</v>
      </c>
      <c r="D155" s="181" t="s">
        <v>199</v>
      </c>
      <c r="E155" s="182" t="s">
        <v>445</v>
      </c>
      <c r="F155" s="183" t="s">
        <v>5779</v>
      </c>
      <c r="G155" s="184" t="s">
        <v>265</v>
      </c>
      <c r="H155" s="185">
        <v>11</v>
      </c>
      <c r="I155" s="186"/>
      <c r="J155" s="187">
        <f t="shared" si="50"/>
        <v>0</v>
      </c>
      <c r="K155" s="183" t="s">
        <v>28</v>
      </c>
      <c r="L155" s="42"/>
      <c r="M155" s="188" t="s">
        <v>28</v>
      </c>
      <c r="N155" s="189" t="s">
        <v>45</v>
      </c>
      <c r="O155" s="67"/>
      <c r="P155" s="190">
        <f t="shared" si="51"/>
        <v>0</v>
      </c>
      <c r="Q155" s="190">
        <v>0</v>
      </c>
      <c r="R155" s="190">
        <f t="shared" si="52"/>
        <v>0</v>
      </c>
      <c r="S155" s="190">
        <v>0</v>
      </c>
      <c r="T155" s="191">
        <f t="shared" si="53"/>
        <v>0</v>
      </c>
      <c r="U155" s="37"/>
      <c r="V155" s="37"/>
      <c r="W155" s="37"/>
      <c r="X155" s="37"/>
      <c r="Y155" s="37"/>
      <c r="Z155" s="37"/>
      <c r="AA155" s="37"/>
      <c r="AB155" s="37"/>
      <c r="AC155" s="37"/>
      <c r="AD155" s="37"/>
      <c r="AE155" s="37"/>
      <c r="AR155" s="192" t="s">
        <v>283</v>
      </c>
      <c r="AT155" s="192" t="s">
        <v>199</v>
      </c>
      <c r="AU155" s="192" t="s">
        <v>84</v>
      </c>
      <c r="AY155" s="20" t="s">
        <v>197</v>
      </c>
      <c r="BE155" s="193">
        <f t="shared" si="54"/>
        <v>0</v>
      </c>
      <c r="BF155" s="193">
        <f t="shared" si="55"/>
        <v>0</v>
      </c>
      <c r="BG155" s="193">
        <f t="shared" si="56"/>
        <v>0</v>
      </c>
      <c r="BH155" s="193">
        <f t="shared" si="57"/>
        <v>0</v>
      </c>
      <c r="BI155" s="193">
        <f t="shared" si="58"/>
        <v>0</v>
      </c>
      <c r="BJ155" s="20" t="s">
        <v>82</v>
      </c>
      <c r="BK155" s="193">
        <f t="shared" si="59"/>
        <v>0</v>
      </c>
      <c r="BL155" s="20" t="s">
        <v>283</v>
      </c>
      <c r="BM155" s="192" t="s">
        <v>1382</v>
      </c>
    </row>
    <row r="156" spans="1:65" s="2" customFormat="1" ht="16.5" customHeight="1">
      <c r="A156" s="37"/>
      <c r="B156" s="38"/>
      <c r="C156" s="181" t="s">
        <v>451</v>
      </c>
      <c r="D156" s="181" t="s">
        <v>199</v>
      </c>
      <c r="E156" s="182" t="s">
        <v>451</v>
      </c>
      <c r="F156" s="183" t="s">
        <v>5780</v>
      </c>
      <c r="G156" s="184" t="s">
        <v>265</v>
      </c>
      <c r="H156" s="185">
        <v>6</v>
      </c>
      <c r="I156" s="186"/>
      <c r="J156" s="187">
        <f t="shared" si="50"/>
        <v>0</v>
      </c>
      <c r="K156" s="183" t="s">
        <v>28</v>
      </c>
      <c r="L156" s="42"/>
      <c r="M156" s="188" t="s">
        <v>28</v>
      </c>
      <c r="N156" s="189" t="s">
        <v>45</v>
      </c>
      <c r="O156" s="67"/>
      <c r="P156" s="190">
        <f t="shared" si="51"/>
        <v>0</v>
      </c>
      <c r="Q156" s="190">
        <v>0</v>
      </c>
      <c r="R156" s="190">
        <f t="shared" si="52"/>
        <v>0</v>
      </c>
      <c r="S156" s="190">
        <v>0</v>
      </c>
      <c r="T156" s="191">
        <f t="shared" si="53"/>
        <v>0</v>
      </c>
      <c r="U156" s="37"/>
      <c r="V156" s="37"/>
      <c r="W156" s="37"/>
      <c r="X156" s="37"/>
      <c r="Y156" s="37"/>
      <c r="Z156" s="37"/>
      <c r="AA156" s="37"/>
      <c r="AB156" s="37"/>
      <c r="AC156" s="37"/>
      <c r="AD156" s="37"/>
      <c r="AE156" s="37"/>
      <c r="AR156" s="192" t="s">
        <v>283</v>
      </c>
      <c r="AT156" s="192" t="s">
        <v>199</v>
      </c>
      <c r="AU156" s="192" t="s">
        <v>84</v>
      </c>
      <c r="AY156" s="20" t="s">
        <v>197</v>
      </c>
      <c r="BE156" s="193">
        <f t="shared" si="54"/>
        <v>0</v>
      </c>
      <c r="BF156" s="193">
        <f t="shared" si="55"/>
        <v>0</v>
      </c>
      <c r="BG156" s="193">
        <f t="shared" si="56"/>
        <v>0</v>
      </c>
      <c r="BH156" s="193">
        <f t="shared" si="57"/>
        <v>0</v>
      </c>
      <c r="BI156" s="193">
        <f t="shared" si="58"/>
        <v>0</v>
      </c>
      <c r="BJ156" s="20" t="s">
        <v>82</v>
      </c>
      <c r="BK156" s="193">
        <f t="shared" si="59"/>
        <v>0</v>
      </c>
      <c r="BL156" s="20" t="s">
        <v>283</v>
      </c>
      <c r="BM156" s="192" t="s">
        <v>1398</v>
      </c>
    </row>
    <row r="157" spans="1:65" s="2" customFormat="1" ht="16.5" customHeight="1">
      <c r="A157" s="37"/>
      <c r="B157" s="38"/>
      <c r="C157" s="181" t="s">
        <v>457</v>
      </c>
      <c r="D157" s="181" t="s">
        <v>199</v>
      </c>
      <c r="E157" s="182" t="s">
        <v>457</v>
      </c>
      <c r="F157" s="183" t="s">
        <v>5781</v>
      </c>
      <c r="G157" s="184" t="s">
        <v>265</v>
      </c>
      <c r="H157" s="185">
        <v>8</v>
      </c>
      <c r="I157" s="186"/>
      <c r="J157" s="187">
        <f t="shared" si="50"/>
        <v>0</v>
      </c>
      <c r="K157" s="183" t="s">
        <v>28</v>
      </c>
      <c r="L157" s="42"/>
      <c r="M157" s="188" t="s">
        <v>28</v>
      </c>
      <c r="N157" s="189" t="s">
        <v>45</v>
      </c>
      <c r="O157" s="67"/>
      <c r="P157" s="190">
        <f t="shared" si="51"/>
        <v>0</v>
      </c>
      <c r="Q157" s="190">
        <v>0</v>
      </c>
      <c r="R157" s="190">
        <f t="shared" si="52"/>
        <v>0</v>
      </c>
      <c r="S157" s="190">
        <v>0</v>
      </c>
      <c r="T157" s="191">
        <f t="shared" si="53"/>
        <v>0</v>
      </c>
      <c r="U157" s="37"/>
      <c r="V157" s="37"/>
      <c r="W157" s="37"/>
      <c r="X157" s="37"/>
      <c r="Y157" s="37"/>
      <c r="Z157" s="37"/>
      <c r="AA157" s="37"/>
      <c r="AB157" s="37"/>
      <c r="AC157" s="37"/>
      <c r="AD157" s="37"/>
      <c r="AE157" s="37"/>
      <c r="AR157" s="192" t="s">
        <v>283</v>
      </c>
      <c r="AT157" s="192" t="s">
        <v>199</v>
      </c>
      <c r="AU157" s="192" t="s">
        <v>84</v>
      </c>
      <c r="AY157" s="20" t="s">
        <v>197</v>
      </c>
      <c r="BE157" s="193">
        <f t="shared" si="54"/>
        <v>0</v>
      </c>
      <c r="BF157" s="193">
        <f t="shared" si="55"/>
        <v>0</v>
      </c>
      <c r="BG157" s="193">
        <f t="shared" si="56"/>
        <v>0</v>
      </c>
      <c r="BH157" s="193">
        <f t="shared" si="57"/>
        <v>0</v>
      </c>
      <c r="BI157" s="193">
        <f t="shared" si="58"/>
        <v>0</v>
      </c>
      <c r="BJ157" s="20" t="s">
        <v>82</v>
      </c>
      <c r="BK157" s="193">
        <f t="shared" si="59"/>
        <v>0</v>
      </c>
      <c r="BL157" s="20" t="s">
        <v>283</v>
      </c>
      <c r="BM157" s="192" t="s">
        <v>1410</v>
      </c>
    </row>
    <row r="158" spans="1:65" s="2" customFormat="1" ht="16.5" customHeight="1">
      <c r="A158" s="37"/>
      <c r="B158" s="38"/>
      <c r="C158" s="181" t="s">
        <v>463</v>
      </c>
      <c r="D158" s="181" t="s">
        <v>199</v>
      </c>
      <c r="E158" s="182" t="s">
        <v>463</v>
      </c>
      <c r="F158" s="183" t="s">
        <v>5782</v>
      </c>
      <c r="G158" s="184" t="s">
        <v>265</v>
      </c>
      <c r="H158" s="185">
        <v>94</v>
      </c>
      <c r="I158" s="186"/>
      <c r="J158" s="187">
        <f t="shared" si="50"/>
        <v>0</v>
      </c>
      <c r="K158" s="183" t="s">
        <v>28</v>
      </c>
      <c r="L158" s="42"/>
      <c r="M158" s="188" t="s">
        <v>28</v>
      </c>
      <c r="N158" s="189" t="s">
        <v>45</v>
      </c>
      <c r="O158" s="67"/>
      <c r="P158" s="190">
        <f t="shared" si="51"/>
        <v>0</v>
      </c>
      <c r="Q158" s="190">
        <v>0</v>
      </c>
      <c r="R158" s="190">
        <f t="shared" si="52"/>
        <v>0</v>
      </c>
      <c r="S158" s="190">
        <v>0</v>
      </c>
      <c r="T158" s="191">
        <f t="shared" si="53"/>
        <v>0</v>
      </c>
      <c r="U158" s="37"/>
      <c r="V158" s="37"/>
      <c r="W158" s="37"/>
      <c r="X158" s="37"/>
      <c r="Y158" s="37"/>
      <c r="Z158" s="37"/>
      <c r="AA158" s="37"/>
      <c r="AB158" s="37"/>
      <c r="AC158" s="37"/>
      <c r="AD158" s="37"/>
      <c r="AE158" s="37"/>
      <c r="AR158" s="192" t="s">
        <v>283</v>
      </c>
      <c r="AT158" s="192" t="s">
        <v>199</v>
      </c>
      <c r="AU158" s="192" t="s">
        <v>84</v>
      </c>
      <c r="AY158" s="20" t="s">
        <v>197</v>
      </c>
      <c r="BE158" s="193">
        <f t="shared" si="54"/>
        <v>0</v>
      </c>
      <c r="BF158" s="193">
        <f t="shared" si="55"/>
        <v>0</v>
      </c>
      <c r="BG158" s="193">
        <f t="shared" si="56"/>
        <v>0</v>
      </c>
      <c r="BH158" s="193">
        <f t="shared" si="57"/>
        <v>0</v>
      </c>
      <c r="BI158" s="193">
        <f t="shared" si="58"/>
        <v>0</v>
      </c>
      <c r="BJ158" s="20" t="s">
        <v>82</v>
      </c>
      <c r="BK158" s="193">
        <f t="shared" si="59"/>
        <v>0</v>
      </c>
      <c r="BL158" s="20" t="s">
        <v>283</v>
      </c>
      <c r="BM158" s="192" t="s">
        <v>1422</v>
      </c>
    </row>
    <row r="159" spans="1:65" s="2" customFormat="1" ht="16.5" customHeight="1">
      <c r="A159" s="37"/>
      <c r="B159" s="38"/>
      <c r="C159" s="181" t="s">
        <v>470</v>
      </c>
      <c r="D159" s="181" t="s">
        <v>199</v>
      </c>
      <c r="E159" s="182" t="s">
        <v>470</v>
      </c>
      <c r="F159" s="183" t="s">
        <v>5783</v>
      </c>
      <c r="G159" s="184" t="s">
        <v>265</v>
      </c>
      <c r="H159" s="185">
        <v>20</v>
      </c>
      <c r="I159" s="186"/>
      <c r="J159" s="187">
        <f t="shared" si="50"/>
        <v>0</v>
      </c>
      <c r="K159" s="183" t="s">
        <v>28</v>
      </c>
      <c r="L159" s="42"/>
      <c r="M159" s="188" t="s">
        <v>28</v>
      </c>
      <c r="N159" s="189" t="s">
        <v>45</v>
      </c>
      <c r="O159" s="67"/>
      <c r="P159" s="190">
        <f t="shared" si="51"/>
        <v>0</v>
      </c>
      <c r="Q159" s="190">
        <v>0</v>
      </c>
      <c r="R159" s="190">
        <f t="shared" si="52"/>
        <v>0</v>
      </c>
      <c r="S159" s="190">
        <v>0</v>
      </c>
      <c r="T159" s="191">
        <f t="shared" si="53"/>
        <v>0</v>
      </c>
      <c r="U159" s="37"/>
      <c r="V159" s="37"/>
      <c r="W159" s="37"/>
      <c r="X159" s="37"/>
      <c r="Y159" s="37"/>
      <c r="Z159" s="37"/>
      <c r="AA159" s="37"/>
      <c r="AB159" s="37"/>
      <c r="AC159" s="37"/>
      <c r="AD159" s="37"/>
      <c r="AE159" s="37"/>
      <c r="AR159" s="192" t="s">
        <v>283</v>
      </c>
      <c r="AT159" s="192" t="s">
        <v>199</v>
      </c>
      <c r="AU159" s="192" t="s">
        <v>84</v>
      </c>
      <c r="AY159" s="20" t="s">
        <v>197</v>
      </c>
      <c r="BE159" s="193">
        <f t="shared" si="54"/>
        <v>0</v>
      </c>
      <c r="BF159" s="193">
        <f t="shared" si="55"/>
        <v>0</v>
      </c>
      <c r="BG159" s="193">
        <f t="shared" si="56"/>
        <v>0</v>
      </c>
      <c r="BH159" s="193">
        <f t="shared" si="57"/>
        <v>0</v>
      </c>
      <c r="BI159" s="193">
        <f t="shared" si="58"/>
        <v>0</v>
      </c>
      <c r="BJ159" s="20" t="s">
        <v>82</v>
      </c>
      <c r="BK159" s="193">
        <f t="shared" si="59"/>
        <v>0</v>
      </c>
      <c r="BL159" s="20" t="s">
        <v>283</v>
      </c>
      <c r="BM159" s="192" t="s">
        <v>1432</v>
      </c>
    </row>
    <row r="160" spans="1:65" s="2" customFormat="1" ht="16.5" customHeight="1">
      <c r="A160" s="37"/>
      <c r="B160" s="38"/>
      <c r="C160" s="181" t="s">
        <v>476</v>
      </c>
      <c r="D160" s="181" t="s">
        <v>199</v>
      </c>
      <c r="E160" s="182" t="s">
        <v>476</v>
      </c>
      <c r="F160" s="183" t="s">
        <v>5784</v>
      </c>
      <c r="G160" s="184" t="s">
        <v>265</v>
      </c>
      <c r="H160" s="185">
        <v>16</v>
      </c>
      <c r="I160" s="186"/>
      <c r="J160" s="187">
        <f t="shared" si="50"/>
        <v>0</v>
      </c>
      <c r="K160" s="183" t="s">
        <v>28</v>
      </c>
      <c r="L160" s="42"/>
      <c r="M160" s="188" t="s">
        <v>28</v>
      </c>
      <c r="N160" s="189" t="s">
        <v>45</v>
      </c>
      <c r="O160" s="67"/>
      <c r="P160" s="190">
        <f t="shared" si="51"/>
        <v>0</v>
      </c>
      <c r="Q160" s="190">
        <v>0</v>
      </c>
      <c r="R160" s="190">
        <f t="shared" si="52"/>
        <v>0</v>
      </c>
      <c r="S160" s="190">
        <v>0</v>
      </c>
      <c r="T160" s="191">
        <f t="shared" si="53"/>
        <v>0</v>
      </c>
      <c r="U160" s="37"/>
      <c r="V160" s="37"/>
      <c r="W160" s="37"/>
      <c r="X160" s="37"/>
      <c r="Y160" s="37"/>
      <c r="Z160" s="37"/>
      <c r="AA160" s="37"/>
      <c r="AB160" s="37"/>
      <c r="AC160" s="37"/>
      <c r="AD160" s="37"/>
      <c r="AE160" s="37"/>
      <c r="AR160" s="192" t="s">
        <v>283</v>
      </c>
      <c r="AT160" s="192" t="s">
        <v>199</v>
      </c>
      <c r="AU160" s="192" t="s">
        <v>84</v>
      </c>
      <c r="AY160" s="20" t="s">
        <v>197</v>
      </c>
      <c r="BE160" s="193">
        <f t="shared" si="54"/>
        <v>0</v>
      </c>
      <c r="BF160" s="193">
        <f t="shared" si="55"/>
        <v>0</v>
      </c>
      <c r="BG160" s="193">
        <f t="shared" si="56"/>
        <v>0</v>
      </c>
      <c r="BH160" s="193">
        <f t="shared" si="57"/>
        <v>0</v>
      </c>
      <c r="BI160" s="193">
        <f t="shared" si="58"/>
        <v>0</v>
      </c>
      <c r="BJ160" s="20" t="s">
        <v>82</v>
      </c>
      <c r="BK160" s="193">
        <f t="shared" si="59"/>
        <v>0</v>
      </c>
      <c r="BL160" s="20" t="s">
        <v>283</v>
      </c>
      <c r="BM160" s="192" t="s">
        <v>1442</v>
      </c>
    </row>
    <row r="161" spans="1:65" s="2" customFormat="1" ht="16.5" customHeight="1">
      <c r="A161" s="37"/>
      <c r="B161" s="38"/>
      <c r="C161" s="181" t="s">
        <v>482</v>
      </c>
      <c r="D161" s="181" t="s">
        <v>199</v>
      </c>
      <c r="E161" s="182" t="s">
        <v>482</v>
      </c>
      <c r="F161" s="183" t="s">
        <v>5785</v>
      </c>
      <c r="G161" s="184" t="s">
        <v>265</v>
      </c>
      <c r="H161" s="185">
        <v>35</v>
      </c>
      <c r="I161" s="186"/>
      <c r="J161" s="187">
        <f t="shared" si="50"/>
        <v>0</v>
      </c>
      <c r="K161" s="183" t="s">
        <v>28</v>
      </c>
      <c r="L161" s="42"/>
      <c r="M161" s="188" t="s">
        <v>28</v>
      </c>
      <c r="N161" s="189" t="s">
        <v>45</v>
      </c>
      <c r="O161" s="67"/>
      <c r="P161" s="190">
        <f t="shared" si="51"/>
        <v>0</v>
      </c>
      <c r="Q161" s="190">
        <v>0</v>
      </c>
      <c r="R161" s="190">
        <f t="shared" si="52"/>
        <v>0</v>
      </c>
      <c r="S161" s="190">
        <v>0</v>
      </c>
      <c r="T161" s="191">
        <f t="shared" si="53"/>
        <v>0</v>
      </c>
      <c r="U161" s="37"/>
      <c r="V161" s="37"/>
      <c r="W161" s="37"/>
      <c r="X161" s="37"/>
      <c r="Y161" s="37"/>
      <c r="Z161" s="37"/>
      <c r="AA161" s="37"/>
      <c r="AB161" s="37"/>
      <c r="AC161" s="37"/>
      <c r="AD161" s="37"/>
      <c r="AE161" s="37"/>
      <c r="AR161" s="192" t="s">
        <v>283</v>
      </c>
      <c r="AT161" s="192" t="s">
        <v>199</v>
      </c>
      <c r="AU161" s="192" t="s">
        <v>84</v>
      </c>
      <c r="AY161" s="20" t="s">
        <v>197</v>
      </c>
      <c r="BE161" s="193">
        <f t="shared" si="54"/>
        <v>0</v>
      </c>
      <c r="BF161" s="193">
        <f t="shared" si="55"/>
        <v>0</v>
      </c>
      <c r="BG161" s="193">
        <f t="shared" si="56"/>
        <v>0</v>
      </c>
      <c r="BH161" s="193">
        <f t="shared" si="57"/>
        <v>0</v>
      </c>
      <c r="BI161" s="193">
        <f t="shared" si="58"/>
        <v>0</v>
      </c>
      <c r="BJ161" s="20" t="s">
        <v>82</v>
      </c>
      <c r="BK161" s="193">
        <f t="shared" si="59"/>
        <v>0</v>
      </c>
      <c r="BL161" s="20" t="s">
        <v>283</v>
      </c>
      <c r="BM161" s="192" t="s">
        <v>1458</v>
      </c>
    </row>
    <row r="162" spans="1:65" s="2" customFormat="1" ht="16.5" customHeight="1">
      <c r="A162" s="37"/>
      <c r="B162" s="38"/>
      <c r="C162" s="181" t="s">
        <v>489</v>
      </c>
      <c r="D162" s="181" t="s">
        <v>199</v>
      </c>
      <c r="E162" s="182" t="s">
        <v>489</v>
      </c>
      <c r="F162" s="183" t="s">
        <v>5786</v>
      </c>
      <c r="G162" s="184" t="s">
        <v>265</v>
      </c>
      <c r="H162" s="185">
        <v>11</v>
      </c>
      <c r="I162" s="186"/>
      <c r="J162" s="187">
        <f t="shared" si="50"/>
        <v>0</v>
      </c>
      <c r="K162" s="183" t="s">
        <v>28</v>
      </c>
      <c r="L162" s="42"/>
      <c r="M162" s="188" t="s">
        <v>28</v>
      </c>
      <c r="N162" s="189" t="s">
        <v>45</v>
      </c>
      <c r="O162" s="67"/>
      <c r="P162" s="190">
        <f t="shared" si="51"/>
        <v>0</v>
      </c>
      <c r="Q162" s="190">
        <v>0</v>
      </c>
      <c r="R162" s="190">
        <f t="shared" si="52"/>
        <v>0</v>
      </c>
      <c r="S162" s="190">
        <v>0</v>
      </c>
      <c r="T162" s="191">
        <f t="shared" si="53"/>
        <v>0</v>
      </c>
      <c r="U162" s="37"/>
      <c r="V162" s="37"/>
      <c r="W162" s="37"/>
      <c r="X162" s="37"/>
      <c r="Y162" s="37"/>
      <c r="Z162" s="37"/>
      <c r="AA162" s="37"/>
      <c r="AB162" s="37"/>
      <c r="AC162" s="37"/>
      <c r="AD162" s="37"/>
      <c r="AE162" s="37"/>
      <c r="AR162" s="192" t="s">
        <v>283</v>
      </c>
      <c r="AT162" s="192" t="s">
        <v>199</v>
      </c>
      <c r="AU162" s="192" t="s">
        <v>84</v>
      </c>
      <c r="AY162" s="20" t="s">
        <v>197</v>
      </c>
      <c r="BE162" s="193">
        <f t="shared" si="54"/>
        <v>0</v>
      </c>
      <c r="BF162" s="193">
        <f t="shared" si="55"/>
        <v>0</v>
      </c>
      <c r="BG162" s="193">
        <f t="shared" si="56"/>
        <v>0</v>
      </c>
      <c r="BH162" s="193">
        <f t="shared" si="57"/>
        <v>0</v>
      </c>
      <c r="BI162" s="193">
        <f t="shared" si="58"/>
        <v>0</v>
      </c>
      <c r="BJ162" s="20" t="s">
        <v>82</v>
      </c>
      <c r="BK162" s="193">
        <f t="shared" si="59"/>
        <v>0</v>
      </c>
      <c r="BL162" s="20" t="s">
        <v>283</v>
      </c>
      <c r="BM162" s="192" t="s">
        <v>1473</v>
      </c>
    </row>
    <row r="163" spans="1:65" s="12" customFormat="1" ht="22.9" customHeight="1">
      <c r="B163" s="165"/>
      <c r="C163" s="166"/>
      <c r="D163" s="167" t="s">
        <v>73</v>
      </c>
      <c r="E163" s="179" t="s">
        <v>5168</v>
      </c>
      <c r="F163" s="179" t="s">
        <v>5787</v>
      </c>
      <c r="G163" s="166"/>
      <c r="H163" s="166"/>
      <c r="I163" s="169"/>
      <c r="J163" s="180">
        <f>BK163</f>
        <v>0</v>
      </c>
      <c r="K163" s="166"/>
      <c r="L163" s="171"/>
      <c r="M163" s="172"/>
      <c r="N163" s="173"/>
      <c r="O163" s="173"/>
      <c r="P163" s="174">
        <f>SUM(P164:P171)</f>
        <v>0</v>
      </c>
      <c r="Q163" s="173"/>
      <c r="R163" s="174">
        <f>SUM(R164:R171)</f>
        <v>0</v>
      </c>
      <c r="S163" s="173"/>
      <c r="T163" s="175">
        <f>SUM(T164:T171)</f>
        <v>0</v>
      </c>
      <c r="AR163" s="176" t="s">
        <v>82</v>
      </c>
      <c r="AT163" s="177" t="s">
        <v>73</v>
      </c>
      <c r="AU163" s="177" t="s">
        <v>82</v>
      </c>
      <c r="AY163" s="176" t="s">
        <v>197</v>
      </c>
      <c r="BK163" s="178">
        <f>SUM(BK164:BK171)</f>
        <v>0</v>
      </c>
    </row>
    <row r="164" spans="1:65" s="2" customFormat="1" ht="16.5" customHeight="1">
      <c r="A164" s="37"/>
      <c r="B164" s="38"/>
      <c r="C164" s="181" t="s">
        <v>495</v>
      </c>
      <c r="D164" s="181" t="s">
        <v>199</v>
      </c>
      <c r="E164" s="182" t="s">
        <v>495</v>
      </c>
      <c r="F164" s="183" t="s">
        <v>5788</v>
      </c>
      <c r="G164" s="184" t="s">
        <v>3845</v>
      </c>
      <c r="H164" s="185">
        <v>64</v>
      </c>
      <c r="I164" s="186"/>
      <c r="J164" s="187">
        <f t="shared" ref="J164:J171" si="60">ROUND(I164*H164,2)</f>
        <v>0</v>
      </c>
      <c r="K164" s="183" t="s">
        <v>28</v>
      </c>
      <c r="L164" s="42"/>
      <c r="M164" s="188" t="s">
        <v>28</v>
      </c>
      <c r="N164" s="189" t="s">
        <v>45</v>
      </c>
      <c r="O164" s="67"/>
      <c r="P164" s="190">
        <f t="shared" ref="P164:P171" si="61">O164*H164</f>
        <v>0</v>
      </c>
      <c r="Q164" s="190">
        <v>0</v>
      </c>
      <c r="R164" s="190">
        <f t="shared" ref="R164:R171" si="62">Q164*H164</f>
        <v>0</v>
      </c>
      <c r="S164" s="190">
        <v>0</v>
      </c>
      <c r="T164" s="191">
        <f t="shared" ref="T164:T171" si="63">S164*H164</f>
        <v>0</v>
      </c>
      <c r="U164" s="37"/>
      <c r="V164" s="37"/>
      <c r="W164" s="37"/>
      <c r="X164" s="37"/>
      <c r="Y164" s="37"/>
      <c r="Z164" s="37"/>
      <c r="AA164" s="37"/>
      <c r="AB164" s="37"/>
      <c r="AC164" s="37"/>
      <c r="AD164" s="37"/>
      <c r="AE164" s="37"/>
      <c r="AR164" s="192" t="s">
        <v>283</v>
      </c>
      <c r="AT164" s="192" t="s">
        <v>199</v>
      </c>
      <c r="AU164" s="192" t="s">
        <v>84</v>
      </c>
      <c r="AY164" s="20" t="s">
        <v>197</v>
      </c>
      <c r="BE164" s="193">
        <f t="shared" ref="BE164:BE171" si="64">IF(N164="základní",J164,0)</f>
        <v>0</v>
      </c>
      <c r="BF164" s="193">
        <f t="shared" ref="BF164:BF171" si="65">IF(N164="snížená",J164,0)</f>
        <v>0</v>
      </c>
      <c r="BG164" s="193">
        <f t="shared" ref="BG164:BG171" si="66">IF(N164="zákl. přenesená",J164,0)</f>
        <v>0</v>
      </c>
      <c r="BH164" s="193">
        <f t="shared" ref="BH164:BH171" si="67">IF(N164="sníž. přenesená",J164,0)</f>
        <v>0</v>
      </c>
      <c r="BI164" s="193">
        <f t="shared" ref="BI164:BI171" si="68">IF(N164="nulová",J164,0)</f>
        <v>0</v>
      </c>
      <c r="BJ164" s="20" t="s">
        <v>82</v>
      </c>
      <c r="BK164" s="193">
        <f t="shared" ref="BK164:BK171" si="69">ROUND(I164*H164,2)</f>
        <v>0</v>
      </c>
      <c r="BL164" s="20" t="s">
        <v>283</v>
      </c>
      <c r="BM164" s="192" t="s">
        <v>1494</v>
      </c>
    </row>
    <row r="165" spans="1:65" s="2" customFormat="1" ht="16.5" customHeight="1">
      <c r="A165" s="37"/>
      <c r="B165" s="38"/>
      <c r="C165" s="181" t="s">
        <v>500</v>
      </c>
      <c r="D165" s="181" t="s">
        <v>199</v>
      </c>
      <c r="E165" s="182" t="s">
        <v>500</v>
      </c>
      <c r="F165" s="183" t="s">
        <v>5789</v>
      </c>
      <c r="G165" s="184" t="s">
        <v>3845</v>
      </c>
      <c r="H165" s="185">
        <v>64</v>
      </c>
      <c r="I165" s="186"/>
      <c r="J165" s="187">
        <f t="shared" si="60"/>
        <v>0</v>
      </c>
      <c r="K165" s="183" t="s">
        <v>28</v>
      </c>
      <c r="L165" s="42"/>
      <c r="M165" s="188" t="s">
        <v>28</v>
      </c>
      <c r="N165" s="189" t="s">
        <v>45</v>
      </c>
      <c r="O165" s="67"/>
      <c r="P165" s="190">
        <f t="shared" si="61"/>
        <v>0</v>
      </c>
      <c r="Q165" s="190">
        <v>0</v>
      </c>
      <c r="R165" s="190">
        <f t="shared" si="62"/>
        <v>0</v>
      </c>
      <c r="S165" s="190">
        <v>0</v>
      </c>
      <c r="T165" s="191">
        <f t="shared" si="63"/>
        <v>0</v>
      </c>
      <c r="U165" s="37"/>
      <c r="V165" s="37"/>
      <c r="W165" s="37"/>
      <c r="X165" s="37"/>
      <c r="Y165" s="37"/>
      <c r="Z165" s="37"/>
      <c r="AA165" s="37"/>
      <c r="AB165" s="37"/>
      <c r="AC165" s="37"/>
      <c r="AD165" s="37"/>
      <c r="AE165" s="37"/>
      <c r="AR165" s="192" t="s">
        <v>283</v>
      </c>
      <c r="AT165" s="192" t="s">
        <v>199</v>
      </c>
      <c r="AU165" s="192" t="s">
        <v>84</v>
      </c>
      <c r="AY165" s="20" t="s">
        <v>197</v>
      </c>
      <c r="BE165" s="193">
        <f t="shared" si="64"/>
        <v>0</v>
      </c>
      <c r="BF165" s="193">
        <f t="shared" si="65"/>
        <v>0</v>
      </c>
      <c r="BG165" s="193">
        <f t="shared" si="66"/>
        <v>0</v>
      </c>
      <c r="BH165" s="193">
        <f t="shared" si="67"/>
        <v>0</v>
      </c>
      <c r="BI165" s="193">
        <f t="shared" si="68"/>
        <v>0</v>
      </c>
      <c r="BJ165" s="20" t="s">
        <v>82</v>
      </c>
      <c r="BK165" s="193">
        <f t="shared" si="69"/>
        <v>0</v>
      </c>
      <c r="BL165" s="20" t="s">
        <v>283</v>
      </c>
      <c r="BM165" s="192" t="s">
        <v>1509</v>
      </c>
    </row>
    <row r="166" spans="1:65" s="2" customFormat="1" ht="16.5" customHeight="1">
      <c r="A166" s="37"/>
      <c r="B166" s="38"/>
      <c r="C166" s="181" t="s">
        <v>505</v>
      </c>
      <c r="D166" s="181" t="s">
        <v>199</v>
      </c>
      <c r="E166" s="182" t="s">
        <v>505</v>
      </c>
      <c r="F166" s="183" t="s">
        <v>5790</v>
      </c>
      <c r="G166" s="184" t="s">
        <v>3845</v>
      </c>
      <c r="H166" s="185">
        <v>4</v>
      </c>
      <c r="I166" s="186"/>
      <c r="J166" s="187">
        <f t="shared" si="60"/>
        <v>0</v>
      </c>
      <c r="K166" s="183" t="s">
        <v>28</v>
      </c>
      <c r="L166" s="42"/>
      <c r="M166" s="188" t="s">
        <v>28</v>
      </c>
      <c r="N166" s="189" t="s">
        <v>45</v>
      </c>
      <c r="O166" s="67"/>
      <c r="P166" s="190">
        <f t="shared" si="61"/>
        <v>0</v>
      </c>
      <c r="Q166" s="190">
        <v>0</v>
      </c>
      <c r="R166" s="190">
        <f t="shared" si="62"/>
        <v>0</v>
      </c>
      <c r="S166" s="190">
        <v>0</v>
      </c>
      <c r="T166" s="191">
        <f t="shared" si="63"/>
        <v>0</v>
      </c>
      <c r="U166" s="37"/>
      <c r="V166" s="37"/>
      <c r="W166" s="37"/>
      <c r="X166" s="37"/>
      <c r="Y166" s="37"/>
      <c r="Z166" s="37"/>
      <c r="AA166" s="37"/>
      <c r="AB166" s="37"/>
      <c r="AC166" s="37"/>
      <c r="AD166" s="37"/>
      <c r="AE166" s="37"/>
      <c r="AR166" s="192" t="s">
        <v>283</v>
      </c>
      <c r="AT166" s="192" t="s">
        <v>199</v>
      </c>
      <c r="AU166" s="192" t="s">
        <v>84</v>
      </c>
      <c r="AY166" s="20" t="s">
        <v>197</v>
      </c>
      <c r="BE166" s="193">
        <f t="shared" si="64"/>
        <v>0</v>
      </c>
      <c r="BF166" s="193">
        <f t="shared" si="65"/>
        <v>0</v>
      </c>
      <c r="BG166" s="193">
        <f t="shared" si="66"/>
        <v>0</v>
      </c>
      <c r="BH166" s="193">
        <f t="shared" si="67"/>
        <v>0</v>
      </c>
      <c r="BI166" s="193">
        <f t="shared" si="68"/>
        <v>0</v>
      </c>
      <c r="BJ166" s="20" t="s">
        <v>82</v>
      </c>
      <c r="BK166" s="193">
        <f t="shared" si="69"/>
        <v>0</v>
      </c>
      <c r="BL166" s="20" t="s">
        <v>283</v>
      </c>
      <c r="BM166" s="192" t="s">
        <v>1522</v>
      </c>
    </row>
    <row r="167" spans="1:65" s="2" customFormat="1" ht="16.5" customHeight="1">
      <c r="A167" s="37"/>
      <c r="B167" s="38"/>
      <c r="C167" s="181" t="s">
        <v>510</v>
      </c>
      <c r="D167" s="181" t="s">
        <v>199</v>
      </c>
      <c r="E167" s="182" t="s">
        <v>510</v>
      </c>
      <c r="F167" s="183" t="s">
        <v>5791</v>
      </c>
      <c r="G167" s="184" t="s">
        <v>3845</v>
      </c>
      <c r="H167" s="185">
        <v>4</v>
      </c>
      <c r="I167" s="186"/>
      <c r="J167" s="187">
        <f t="shared" si="60"/>
        <v>0</v>
      </c>
      <c r="K167" s="183" t="s">
        <v>28</v>
      </c>
      <c r="L167" s="42"/>
      <c r="M167" s="188" t="s">
        <v>28</v>
      </c>
      <c r="N167" s="189" t="s">
        <v>45</v>
      </c>
      <c r="O167" s="67"/>
      <c r="P167" s="190">
        <f t="shared" si="61"/>
        <v>0</v>
      </c>
      <c r="Q167" s="190">
        <v>0</v>
      </c>
      <c r="R167" s="190">
        <f t="shared" si="62"/>
        <v>0</v>
      </c>
      <c r="S167" s="190">
        <v>0</v>
      </c>
      <c r="T167" s="191">
        <f t="shared" si="63"/>
        <v>0</v>
      </c>
      <c r="U167" s="37"/>
      <c r="V167" s="37"/>
      <c r="W167" s="37"/>
      <c r="X167" s="37"/>
      <c r="Y167" s="37"/>
      <c r="Z167" s="37"/>
      <c r="AA167" s="37"/>
      <c r="AB167" s="37"/>
      <c r="AC167" s="37"/>
      <c r="AD167" s="37"/>
      <c r="AE167" s="37"/>
      <c r="AR167" s="192" t="s">
        <v>283</v>
      </c>
      <c r="AT167" s="192" t="s">
        <v>199</v>
      </c>
      <c r="AU167" s="192" t="s">
        <v>84</v>
      </c>
      <c r="AY167" s="20" t="s">
        <v>197</v>
      </c>
      <c r="BE167" s="193">
        <f t="shared" si="64"/>
        <v>0</v>
      </c>
      <c r="BF167" s="193">
        <f t="shared" si="65"/>
        <v>0</v>
      </c>
      <c r="BG167" s="193">
        <f t="shared" si="66"/>
        <v>0</v>
      </c>
      <c r="BH167" s="193">
        <f t="shared" si="67"/>
        <v>0</v>
      </c>
      <c r="BI167" s="193">
        <f t="shared" si="68"/>
        <v>0</v>
      </c>
      <c r="BJ167" s="20" t="s">
        <v>82</v>
      </c>
      <c r="BK167" s="193">
        <f t="shared" si="69"/>
        <v>0</v>
      </c>
      <c r="BL167" s="20" t="s">
        <v>283</v>
      </c>
      <c r="BM167" s="192" t="s">
        <v>1533</v>
      </c>
    </row>
    <row r="168" spans="1:65" s="2" customFormat="1" ht="16.5" customHeight="1">
      <c r="A168" s="37"/>
      <c r="B168" s="38"/>
      <c r="C168" s="181" t="s">
        <v>514</v>
      </c>
      <c r="D168" s="181" t="s">
        <v>199</v>
      </c>
      <c r="E168" s="182" t="s">
        <v>514</v>
      </c>
      <c r="F168" s="183" t="s">
        <v>5792</v>
      </c>
      <c r="G168" s="184" t="s">
        <v>3845</v>
      </c>
      <c r="H168" s="185">
        <v>1</v>
      </c>
      <c r="I168" s="186"/>
      <c r="J168" s="187">
        <f t="shared" si="60"/>
        <v>0</v>
      </c>
      <c r="K168" s="183" t="s">
        <v>28</v>
      </c>
      <c r="L168" s="42"/>
      <c r="M168" s="188" t="s">
        <v>28</v>
      </c>
      <c r="N168" s="189" t="s">
        <v>45</v>
      </c>
      <c r="O168" s="67"/>
      <c r="P168" s="190">
        <f t="shared" si="61"/>
        <v>0</v>
      </c>
      <c r="Q168" s="190">
        <v>0</v>
      </c>
      <c r="R168" s="190">
        <f t="shared" si="62"/>
        <v>0</v>
      </c>
      <c r="S168" s="190">
        <v>0</v>
      </c>
      <c r="T168" s="191">
        <f t="shared" si="63"/>
        <v>0</v>
      </c>
      <c r="U168" s="37"/>
      <c r="V168" s="37"/>
      <c r="W168" s="37"/>
      <c r="X168" s="37"/>
      <c r="Y168" s="37"/>
      <c r="Z168" s="37"/>
      <c r="AA168" s="37"/>
      <c r="AB168" s="37"/>
      <c r="AC168" s="37"/>
      <c r="AD168" s="37"/>
      <c r="AE168" s="37"/>
      <c r="AR168" s="192" t="s">
        <v>283</v>
      </c>
      <c r="AT168" s="192" t="s">
        <v>199</v>
      </c>
      <c r="AU168" s="192" t="s">
        <v>84</v>
      </c>
      <c r="AY168" s="20" t="s">
        <v>197</v>
      </c>
      <c r="BE168" s="193">
        <f t="shared" si="64"/>
        <v>0</v>
      </c>
      <c r="BF168" s="193">
        <f t="shared" si="65"/>
        <v>0</v>
      </c>
      <c r="BG168" s="193">
        <f t="shared" si="66"/>
        <v>0</v>
      </c>
      <c r="BH168" s="193">
        <f t="shared" si="67"/>
        <v>0</v>
      </c>
      <c r="BI168" s="193">
        <f t="shared" si="68"/>
        <v>0</v>
      </c>
      <c r="BJ168" s="20" t="s">
        <v>82</v>
      </c>
      <c r="BK168" s="193">
        <f t="shared" si="69"/>
        <v>0</v>
      </c>
      <c r="BL168" s="20" t="s">
        <v>283</v>
      </c>
      <c r="BM168" s="192" t="s">
        <v>1543</v>
      </c>
    </row>
    <row r="169" spans="1:65" s="2" customFormat="1" ht="16.5" customHeight="1">
      <c r="A169" s="37"/>
      <c r="B169" s="38"/>
      <c r="C169" s="181" t="s">
        <v>523</v>
      </c>
      <c r="D169" s="181" t="s">
        <v>199</v>
      </c>
      <c r="E169" s="182" t="s">
        <v>523</v>
      </c>
      <c r="F169" s="183" t="s">
        <v>5793</v>
      </c>
      <c r="G169" s="184" t="s">
        <v>3845</v>
      </c>
      <c r="H169" s="185">
        <v>1</v>
      </c>
      <c r="I169" s="186"/>
      <c r="J169" s="187">
        <f t="shared" si="60"/>
        <v>0</v>
      </c>
      <c r="K169" s="183" t="s">
        <v>28</v>
      </c>
      <c r="L169" s="42"/>
      <c r="M169" s="188" t="s">
        <v>28</v>
      </c>
      <c r="N169" s="189" t="s">
        <v>45</v>
      </c>
      <c r="O169" s="67"/>
      <c r="P169" s="190">
        <f t="shared" si="61"/>
        <v>0</v>
      </c>
      <c r="Q169" s="190">
        <v>0</v>
      </c>
      <c r="R169" s="190">
        <f t="shared" si="62"/>
        <v>0</v>
      </c>
      <c r="S169" s="190">
        <v>0</v>
      </c>
      <c r="T169" s="191">
        <f t="shared" si="63"/>
        <v>0</v>
      </c>
      <c r="U169" s="37"/>
      <c r="V169" s="37"/>
      <c r="W169" s="37"/>
      <c r="X169" s="37"/>
      <c r="Y169" s="37"/>
      <c r="Z169" s="37"/>
      <c r="AA169" s="37"/>
      <c r="AB169" s="37"/>
      <c r="AC169" s="37"/>
      <c r="AD169" s="37"/>
      <c r="AE169" s="37"/>
      <c r="AR169" s="192" t="s">
        <v>283</v>
      </c>
      <c r="AT169" s="192" t="s">
        <v>199</v>
      </c>
      <c r="AU169" s="192" t="s">
        <v>84</v>
      </c>
      <c r="AY169" s="20" t="s">
        <v>197</v>
      </c>
      <c r="BE169" s="193">
        <f t="shared" si="64"/>
        <v>0</v>
      </c>
      <c r="BF169" s="193">
        <f t="shared" si="65"/>
        <v>0</v>
      </c>
      <c r="BG169" s="193">
        <f t="shared" si="66"/>
        <v>0</v>
      </c>
      <c r="BH169" s="193">
        <f t="shared" si="67"/>
        <v>0</v>
      </c>
      <c r="BI169" s="193">
        <f t="shared" si="68"/>
        <v>0</v>
      </c>
      <c r="BJ169" s="20" t="s">
        <v>82</v>
      </c>
      <c r="BK169" s="193">
        <f t="shared" si="69"/>
        <v>0</v>
      </c>
      <c r="BL169" s="20" t="s">
        <v>283</v>
      </c>
      <c r="BM169" s="192" t="s">
        <v>1558</v>
      </c>
    </row>
    <row r="170" spans="1:65" s="2" customFormat="1" ht="16.5" customHeight="1">
      <c r="A170" s="37"/>
      <c r="B170" s="38"/>
      <c r="C170" s="181" t="s">
        <v>532</v>
      </c>
      <c r="D170" s="181" t="s">
        <v>199</v>
      </c>
      <c r="E170" s="182" t="s">
        <v>532</v>
      </c>
      <c r="F170" s="183" t="s">
        <v>5794</v>
      </c>
      <c r="G170" s="184" t="s">
        <v>3845</v>
      </c>
      <c r="H170" s="185">
        <v>1</v>
      </c>
      <c r="I170" s="186"/>
      <c r="J170" s="187">
        <f t="shared" si="60"/>
        <v>0</v>
      </c>
      <c r="K170" s="183" t="s">
        <v>28</v>
      </c>
      <c r="L170" s="42"/>
      <c r="M170" s="188" t="s">
        <v>28</v>
      </c>
      <c r="N170" s="189" t="s">
        <v>45</v>
      </c>
      <c r="O170" s="67"/>
      <c r="P170" s="190">
        <f t="shared" si="61"/>
        <v>0</v>
      </c>
      <c r="Q170" s="190">
        <v>0</v>
      </c>
      <c r="R170" s="190">
        <f t="shared" si="62"/>
        <v>0</v>
      </c>
      <c r="S170" s="190">
        <v>0</v>
      </c>
      <c r="T170" s="191">
        <f t="shared" si="63"/>
        <v>0</v>
      </c>
      <c r="U170" s="37"/>
      <c r="V170" s="37"/>
      <c r="W170" s="37"/>
      <c r="X170" s="37"/>
      <c r="Y170" s="37"/>
      <c r="Z170" s="37"/>
      <c r="AA170" s="37"/>
      <c r="AB170" s="37"/>
      <c r="AC170" s="37"/>
      <c r="AD170" s="37"/>
      <c r="AE170" s="37"/>
      <c r="AR170" s="192" t="s">
        <v>283</v>
      </c>
      <c r="AT170" s="192" t="s">
        <v>199</v>
      </c>
      <c r="AU170" s="192" t="s">
        <v>84</v>
      </c>
      <c r="AY170" s="20" t="s">
        <v>197</v>
      </c>
      <c r="BE170" s="193">
        <f t="shared" si="64"/>
        <v>0</v>
      </c>
      <c r="BF170" s="193">
        <f t="shared" si="65"/>
        <v>0</v>
      </c>
      <c r="BG170" s="193">
        <f t="shared" si="66"/>
        <v>0</v>
      </c>
      <c r="BH170" s="193">
        <f t="shared" si="67"/>
        <v>0</v>
      </c>
      <c r="BI170" s="193">
        <f t="shared" si="68"/>
        <v>0</v>
      </c>
      <c r="BJ170" s="20" t="s">
        <v>82</v>
      </c>
      <c r="BK170" s="193">
        <f t="shared" si="69"/>
        <v>0</v>
      </c>
      <c r="BL170" s="20" t="s">
        <v>283</v>
      </c>
      <c r="BM170" s="192" t="s">
        <v>1572</v>
      </c>
    </row>
    <row r="171" spans="1:65" s="2" customFormat="1" ht="16.5" customHeight="1">
      <c r="A171" s="37"/>
      <c r="B171" s="38"/>
      <c r="C171" s="181" t="s">
        <v>1046</v>
      </c>
      <c r="D171" s="181" t="s">
        <v>199</v>
      </c>
      <c r="E171" s="182" t="s">
        <v>1046</v>
      </c>
      <c r="F171" s="183" t="s">
        <v>5795</v>
      </c>
      <c r="G171" s="184" t="s">
        <v>3845</v>
      </c>
      <c r="H171" s="185">
        <v>4</v>
      </c>
      <c r="I171" s="186"/>
      <c r="J171" s="187">
        <f t="shared" si="60"/>
        <v>0</v>
      </c>
      <c r="K171" s="183" t="s">
        <v>28</v>
      </c>
      <c r="L171" s="42"/>
      <c r="M171" s="188" t="s">
        <v>28</v>
      </c>
      <c r="N171" s="189" t="s">
        <v>45</v>
      </c>
      <c r="O171" s="67"/>
      <c r="P171" s="190">
        <f t="shared" si="61"/>
        <v>0</v>
      </c>
      <c r="Q171" s="190">
        <v>0</v>
      </c>
      <c r="R171" s="190">
        <f t="shared" si="62"/>
        <v>0</v>
      </c>
      <c r="S171" s="190">
        <v>0</v>
      </c>
      <c r="T171" s="191">
        <f t="shared" si="63"/>
        <v>0</v>
      </c>
      <c r="U171" s="37"/>
      <c r="V171" s="37"/>
      <c r="W171" s="37"/>
      <c r="X171" s="37"/>
      <c r="Y171" s="37"/>
      <c r="Z171" s="37"/>
      <c r="AA171" s="37"/>
      <c r="AB171" s="37"/>
      <c r="AC171" s="37"/>
      <c r="AD171" s="37"/>
      <c r="AE171" s="37"/>
      <c r="AR171" s="192" t="s">
        <v>283</v>
      </c>
      <c r="AT171" s="192" t="s">
        <v>199</v>
      </c>
      <c r="AU171" s="192" t="s">
        <v>84</v>
      </c>
      <c r="AY171" s="20" t="s">
        <v>197</v>
      </c>
      <c r="BE171" s="193">
        <f t="shared" si="64"/>
        <v>0</v>
      </c>
      <c r="BF171" s="193">
        <f t="shared" si="65"/>
        <v>0</v>
      </c>
      <c r="BG171" s="193">
        <f t="shared" si="66"/>
        <v>0</v>
      </c>
      <c r="BH171" s="193">
        <f t="shared" si="67"/>
        <v>0</v>
      </c>
      <c r="BI171" s="193">
        <f t="shared" si="68"/>
        <v>0</v>
      </c>
      <c r="BJ171" s="20" t="s">
        <v>82</v>
      </c>
      <c r="BK171" s="193">
        <f t="shared" si="69"/>
        <v>0</v>
      </c>
      <c r="BL171" s="20" t="s">
        <v>283</v>
      </c>
      <c r="BM171" s="192" t="s">
        <v>1587</v>
      </c>
    </row>
    <row r="172" spans="1:65" s="12" customFormat="1" ht="22.9" customHeight="1">
      <c r="B172" s="165"/>
      <c r="C172" s="166"/>
      <c r="D172" s="167" t="s">
        <v>73</v>
      </c>
      <c r="E172" s="179" t="s">
        <v>4864</v>
      </c>
      <c r="F172" s="179" t="s">
        <v>5796</v>
      </c>
      <c r="G172" s="166"/>
      <c r="H172" s="166"/>
      <c r="I172" s="169"/>
      <c r="J172" s="180">
        <f>BK172</f>
        <v>0</v>
      </c>
      <c r="K172" s="166"/>
      <c r="L172" s="171"/>
      <c r="M172" s="172"/>
      <c r="N172" s="173"/>
      <c r="O172" s="173"/>
      <c r="P172" s="174">
        <f>SUM(P173:P174)</f>
        <v>0</v>
      </c>
      <c r="Q172" s="173"/>
      <c r="R172" s="174">
        <f>SUM(R173:R174)</f>
        <v>0</v>
      </c>
      <c r="S172" s="173"/>
      <c r="T172" s="175">
        <f>SUM(T173:T174)</f>
        <v>0</v>
      </c>
      <c r="AR172" s="176" t="s">
        <v>82</v>
      </c>
      <c r="AT172" s="177" t="s">
        <v>73</v>
      </c>
      <c r="AU172" s="177" t="s">
        <v>82</v>
      </c>
      <c r="AY172" s="176" t="s">
        <v>197</v>
      </c>
      <c r="BK172" s="178">
        <f>SUM(BK173:BK174)</f>
        <v>0</v>
      </c>
    </row>
    <row r="173" spans="1:65" s="2" customFormat="1" ht="16.5" customHeight="1">
      <c r="A173" s="37"/>
      <c r="B173" s="38"/>
      <c r="C173" s="181" t="s">
        <v>1057</v>
      </c>
      <c r="D173" s="181" t="s">
        <v>199</v>
      </c>
      <c r="E173" s="182" t="s">
        <v>1057</v>
      </c>
      <c r="F173" s="183" t="s">
        <v>5797</v>
      </c>
      <c r="G173" s="184" t="s">
        <v>265</v>
      </c>
      <c r="H173" s="185">
        <v>410.4</v>
      </c>
      <c r="I173" s="186"/>
      <c r="J173" s="187">
        <f>ROUND(I173*H173,2)</f>
        <v>0</v>
      </c>
      <c r="K173" s="183" t="s">
        <v>28</v>
      </c>
      <c r="L173" s="42"/>
      <c r="M173" s="188" t="s">
        <v>28</v>
      </c>
      <c r="N173" s="189" t="s">
        <v>45</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283</v>
      </c>
      <c r="AT173" s="192" t="s">
        <v>199</v>
      </c>
      <c r="AU173" s="192" t="s">
        <v>84</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283</v>
      </c>
      <c r="BM173" s="192" t="s">
        <v>1599</v>
      </c>
    </row>
    <row r="174" spans="1:65" s="2" customFormat="1" ht="16.5" customHeight="1">
      <c r="A174" s="37"/>
      <c r="B174" s="38"/>
      <c r="C174" s="181" t="s">
        <v>1063</v>
      </c>
      <c r="D174" s="181" t="s">
        <v>199</v>
      </c>
      <c r="E174" s="182" t="s">
        <v>1063</v>
      </c>
      <c r="F174" s="183" t="s">
        <v>5798</v>
      </c>
      <c r="G174" s="184" t="s">
        <v>265</v>
      </c>
      <c r="H174" s="185">
        <v>410.4</v>
      </c>
      <c r="I174" s="186"/>
      <c r="J174" s="187">
        <f>ROUND(I174*H174,2)</f>
        <v>0</v>
      </c>
      <c r="K174" s="183" t="s">
        <v>28</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283</v>
      </c>
      <c r="AT174" s="192" t="s">
        <v>199</v>
      </c>
      <c r="AU174" s="192" t="s">
        <v>84</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283</v>
      </c>
      <c r="BM174" s="192" t="s">
        <v>1608</v>
      </c>
    </row>
    <row r="175" spans="1:65" s="12" customFormat="1" ht="22.9" customHeight="1">
      <c r="B175" s="165"/>
      <c r="C175" s="166"/>
      <c r="D175" s="167" t="s">
        <v>73</v>
      </c>
      <c r="E175" s="179" t="s">
        <v>4880</v>
      </c>
      <c r="F175" s="179" t="s">
        <v>5799</v>
      </c>
      <c r="G175" s="166"/>
      <c r="H175" s="166"/>
      <c r="I175" s="169"/>
      <c r="J175" s="180">
        <f>BK175</f>
        <v>0</v>
      </c>
      <c r="K175" s="166"/>
      <c r="L175" s="171"/>
      <c r="M175" s="172"/>
      <c r="N175" s="173"/>
      <c r="O175" s="173"/>
      <c r="P175" s="174">
        <f>SUM(P176:P182)</f>
        <v>0</v>
      </c>
      <c r="Q175" s="173"/>
      <c r="R175" s="174">
        <f>SUM(R176:R182)</f>
        <v>0</v>
      </c>
      <c r="S175" s="173"/>
      <c r="T175" s="175">
        <f>SUM(T176:T182)</f>
        <v>0</v>
      </c>
      <c r="AR175" s="176" t="s">
        <v>82</v>
      </c>
      <c r="AT175" s="177" t="s">
        <v>73</v>
      </c>
      <c r="AU175" s="177" t="s">
        <v>82</v>
      </c>
      <c r="AY175" s="176" t="s">
        <v>197</v>
      </c>
      <c r="BK175" s="178">
        <f>SUM(BK176:BK182)</f>
        <v>0</v>
      </c>
    </row>
    <row r="176" spans="1:65" s="2" customFormat="1" ht="16.5" customHeight="1">
      <c r="A176" s="37"/>
      <c r="B176" s="38"/>
      <c r="C176" s="181" t="s">
        <v>1088</v>
      </c>
      <c r="D176" s="181" t="s">
        <v>199</v>
      </c>
      <c r="E176" s="182" t="s">
        <v>1088</v>
      </c>
      <c r="F176" s="183" t="s">
        <v>5800</v>
      </c>
      <c r="G176" s="184" t="s">
        <v>265</v>
      </c>
      <c r="H176" s="185">
        <v>43.8</v>
      </c>
      <c r="I176" s="186"/>
      <c r="J176" s="187">
        <f t="shared" ref="J176:J182" si="70">ROUND(I176*H176,2)</f>
        <v>0</v>
      </c>
      <c r="K176" s="183" t="s">
        <v>28</v>
      </c>
      <c r="L176" s="42"/>
      <c r="M176" s="188" t="s">
        <v>28</v>
      </c>
      <c r="N176" s="189" t="s">
        <v>45</v>
      </c>
      <c r="O176" s="67"/>
      <c r="P176" s="190">
        <f t="shared" ref="P176:P182" si="71">O176*H176</f>
        <v>0</v>
      </c>
      <c r="Q176" s="190">
        <v>0</v>
      </c>
      <c r="R176" s="190">
        <f t="shared" ref="R176:R182" si="72">Q176*H176</f>
        <v>0</v>
      </c>
      <c r="S176" s="190">
        <v>0</v>
      </c>
      <c r="T176" s="191">
        <f t="shared" ref="T176:T182" si="73">S176*H176</f>
        <v>0</v>
      </c>
      <c r="U176" s="37"/>
      <c r="V176" s="37"/>
      <c r="W176" s="37"/>
      <c r="X176" s="37"/>
      <c r="Y176" s="37"/>
      <c r="Z176" s="37"/>
      <c r="AA176" s="37"/>
      <c r="AB176" s="37"/>
      <c r="AC176" s="37"/>
      <c r="AD176" s="37"/>
      <c r="AE176" s="37"/>
      <c r="AR176" s="192" t="s">
        <v>283</v>
      </c>
      <c r="AT176" s="192" t="s">
        <v>199</v>
      </c>
      <c r="AU176" s="192" t="s">
        <v>84</v>
      </c>
      <c r="AY176" s="20" t="s">
        <v>197</v>
      </c>
      <c r="BE176" s="193">
        <f t="shared" ref="BE176:BE182" si="74">IF(N176="základní",J176,0)</f>
        <v>0</v>
      </c>
      <c r="BF176" s="193">
        <f t="shared" ref="BF176:BF182" si="75">IF(N176="snížená",J176,0)</f>
        <v>0</v>
      </c>
      <c r="BG176" s="193">
        <f t="shared" ref="BG176:BG182" si="76">IF(N176="zákl. přenesená",J176,0)</f>
        <v>0</v>
      </c>
      <c r="BH176" s="193">
        <f t="shared" ref="BH176:BH182" si="77">IF(N176="sníž. přenesená",J176,0)</f>
        <v>0</v>
      </c>
      <c r="BI176" s="193">
        <f t="shared" ref="BI176:BI182" si="78">IF(N176="nulová",J176,0)</f>
        <v>0</v>
      </c>
      <c r="BJ176" s="20" t="s">
        <v>82</v>
      </c>
      <c r="BK176" s="193">
        <f t="shared" ref="BK176:BK182" si="79">ROUND(I176*H176,2)</f>
        <v>0</v>
      </c>
      <c r="BL176" s="20" t="s">
        <v>283</v>
      </c>
      <c r="BM176" s="192" t="s">
        <v>21</v>
      </c>
    </row>
    <row r="177" spans="1:65" s="2" customFormat="1" ht="21.75" customHeight="1">
      <c r="A177" s="37"/>
      <c r="B177" s="38"/>
      <c r="C177" s="181" t="s">
        <v>526</v>
      </c>
      <c r="D177" s="181" t="s">
        <v>199</v>
      </c>
      <c r="E177" s="182" t="s">
        <v>526</v>
      </c>
      <c r="F177" s="183" t="s">
        <v>5801</v>
      </c>
      <c r="G177" s="184" t="s">
        <v>3845</v>
      </c>
      <c r="H177" s="185">
        <v>1</v>
      </c>
      <c r="I177" s="186"/>
      <c r="J177" s="187">
        <f t="shared" si="70"/>
        <v>0</v>
      </c>
      <c r="K177" s="183" t="s">
        <v>28</v>
      </c>
      <c r="L177" s="42"/>
      <c r="M177" s="188" t="s">
        <v>28</v>
      </c>
      <c r="N177" s="189" t="s">
        <v>45</v>
      </c>
      <c r="O177" s="67"/>
      <c r="P177" s="190">
        <f t="shared" si="71"/>
        <v>0</v>
      </c>
      <c r="Q177" s="190">
        <v>0</v>
      </c>
      <c r="R177" s="190">
        <f t="shared" si="72"/>
        <v>0</v>
      </c>
      <c r="S177" s="190">
        <v>0</v>
      </c>
      <c r="T177" s="191">
        <f t="shared" si="73"/>
        <v>0</v>
      </c>
      <c r="U177" s="37"/>
      <c r="V177" s="37"/>
      <c r="W177" s="37"/>
      <c r="X177" s="37"/>
      <c r="Y177" s="37"/>
      <c r="Z177" s="37"/>
      <c r="AA177" s="37"/>
      <c r="AB177" s="37"/>
      <c r="AC177" s="37"/>
      <c r="AD177" s="37"/>
      <c r="AE177" s="37"/>
      <c r="AR177" s="192" t="s">
        <v>283</v>
      </c>
      <c r="AT177" s="192" t="s">
        <v>199</v>
      </c>
      <c r="AU177" s="192" t="s">
        <v>84</v>
      </c>
      <c r="AY177" s="20" t="s">
        <v>197</v>
      </c>
      <c r="BE177" s="193">
        <f t="shared" si="74"/>
        <v>0</v>
      </c>
      <c r="BF177" s="193">
        <f t="shared" si="75"/>
        <v>0</v>
      </c>
      <c r="BG177" s="193">
        <f t="shared" si="76"/>
        <v>0</v>
      </c>
      <c r="BH177" s="193">
        <f t="shared" si="77"/>
        <v>0</v>
      </c>
      <c r="BI177" s="193">
        <f t="shared" si="78"/>
        <v>0</v>
      </c>
      <c r="BJ177" s="20" t="s">
        <v>82</v>
      </c>
      <c r="BK177" s="193">
        <f t="shared" si="79"/>
        <v>0</v>
      </c>
      <c r="BL177" s="20" t="s">
        <v>283</v>
      </c>
      <c r="BM177" s="192" t="s">
        <v>1639</v>
      </c>
    </row>
    <row r="178" spans="1:65" s="2" customFormat="1" ht="21.75" customHeight="1">
      <c r="A178" s="37"/>
      <c r="B178" s="38"/>
      <c r="C178" s="181" t="s">
        <v>1115</v>
      </c>
      <c r="D178" s="181" t="s">
        <v>199</v>
      </c>
      <c r="E178" s="182" t="s">
        <v>1115</v>
      </c>
      <c r="F178" s="183" t="s">
        <v>5802</v>
      </c>
      <c r="G178" s="184" t="s">
        <v>3845</v>
      </c>
      <c r="H178" s="185">
        <v>1</v>
      </c>
      <c r="I178" s="186"/>
      <c r="J178" s="187">
        <f t="shared" si="70"/>
        <v>0</v>
      </c>
      <c r="K178" s="183" t="s">
        <v>28</v>
      </c>
      <c r="L178" s="42"/>
      <c r="M178" s="188" t="s">
        <v>28</v>
      </c>
      <c r="N178" s="189" t="s">
        <v>45</v>
      </c>
      <c r="O178" s="67"/>
      <c r="P178" s="190">
        <f t="shared" si="71"/>
        <v>0</v>
      </c>
      <c r="Q178" s="190">
        <v>0</v>
      </c>
      <c r="R178" s="190">
        <f t="shared" si="72"/>
        <v>0</v>
      </c>
      <c r="S178" s="190">
        <v>0</v>
      </c>
      <c r="T178" s="191">
        <f t="shared" si="73"/>
        <v>0</v>
      </c>
      <c r="U178" s="37"/>
      <c r="V178" s="37"/>
      <c r="W178" s="37"/>
      <c r="X178" s="37"/>
      <c r="Y178" s="37"/>
      <c r="Z178" s="37"/>
      <c r="AA178" s="37"/>
      <c r="AB178" s="37"/>
      <c r="AC178" s="37"/>
      <c r="AD178" s="37"/>
      <c r="AE178" s="37"/>
      <c r="AR178" s="192" t="s">
        <v>283</v>
      </c>
      <c r="AT178" s="192" t="s">
        <v>199</v>
      </c>
      <c r="AU178" s="192" t="s">
        <v>84</v>
      </c>
      <c r="AY178" s="20" t="s">
        <v>197</v>
      </c>
      <c r="BE178" s="193">
        <f t="shared" si="74"/>
        <v>0</v>
      </c>
      <c r="BF178" s="193">
        <f t="shared" si="75"/>
        <v>0</v>
      </c>
      <c r="BG178" s="193">
        <f t="shared" si="76"/>
        <v>0</v>
      </c>
      <c r="BH178" s="193">
        <f t="shared" si="77"/>
        <v>0</v>
      </c>
      <c r="BI178" s="193">
        <f t="shared" si="78"/>
        <v>0</v>
      </c>
      <c r="BJ178" s="20" t="s">
        <v>82</v>
      </c>
      <c r="BK178" s="193">
        <f t="shared" si="79"/>
        <v>0</v>
      </c>
      <c r="BL178" s="20" t="s">
        <v>283</v>
      </c>
      <c r="BM178" s="192" t="s">
        <v>1670</v>
      </c>
    </row>
    <row r="179" spans="1:65" s="2" customFormat="1" ht="16.5" customHeight="1">
      <c r="A179" s="37"/>
      <c r="B179" s="38"/>
      <c r="C179" s="181" t="s">
        <v>1121</v>
      </c>
      <c r="D179" s="181" t="s">
        <v>199</v>
      </c>
      <c r="E179" s="182" t="s">
        <v>1121</v>
      </c>
      <c r="F179" s="183" t="s">
        <v>5803</v>
      </c>
      <c r="G179" s="184" t="s">
        <v>3845</v>
      </c>
      <c r="H179" s="185">
        <v>1</v>
      </c>
      <c r="I179" s="186"/>
      <c r="J179" s="187">
        <f t="shared" si="70"/>
        <v>0</v>
      </c>
      <c r="K179" s="183" t="s">
        <v>28</v>
      </c>
      <c r="L179" s="42"/>
      <c r="M179" s="188" t="s">
        <v>28</v>
      </c>
      <c r="N179" s="189" t="s">
        <v>45</v>
      </c>
      <c r="O179" s="67"/>
      <c r="P179" s="190">
        <f t="shared" si="71"/>
        <v>0</v>
      </c>
      <c r="Q179" s="190">
        <v>0</v>
      </c>
      <c r="R179" s="190">
        <f t="shared" si="72"/>
        <v>0</v>
      </c>
      <c r="S179" s="190">
        <v>0</v>
      </c>
      <c r="T179" s="191">
        <f t="shared" si="73"/>
        <v>0</v>
      </c>
      <c r="U179" s="37"/>
      <c r="V179" s="37"/>
      <c r="W179" s="37"/>
      <c r="X179" s="37"/>
      <c r="Y179" s="37"/>
      <c r="Z179" s="37"/>
      <c r="AA179" s="37"/>
      <c r="AB179" s="37"/>
      <c r="AC179" s="37"/>
      <c r="AD179" s="37"/>
      <c r="AE179" s="37"/>
      <c r="AR179" s="192" t="s">
        <v>283</v>
      </c>
      <c r="AT179" s="192" t="s">
        <v>199</v>
      </c>
      <c r="AU179" s="192" t="s">
        <v>84</v>
      </c>
      <c r="AY179" s="20" t="s">
        <v>197</v>
      </c>
      <c r="BE179" s="193">
        <f t="shared" si="74"/>
        <v>0</v>
      </c>
      <c r="BF179" s="193">
        <f t="shared" si="75"/>
        <v>0</v>
      </c>
      <c r="BG179" s="193">
        <f t="shared" si="76"/>
        <v>0</v>
      </c>
      <c r="BH179" s="193">
        <f t="shared" si="77"/>
        <v>0</v>
      </c>
      <c r="BI179" s="193">
        <f t="shared" si="78"/>
        <v>0</v>
      </c>
      <c r="BJ179" s="20" t="s">
        <v>82</v>
      </c>
      <c r="BK179" s="193">
        <f t="shared" si="79"/>
        <v>0</v>
      </c>
      <c r="BL179" s="20" t="s">
        <v>283</v>
      </c>
      <c r="BM179" s="192" t="s">
        <v>1689</v>
      </c>
    </row>
    <row r="180" spans="1:65" s="2" customFormat="1" ht="16.5" customHeight="1">
      <c r="A180" s="37"/>
      <c r="B180" s="38"/>
      <c r="C180" s="181" t="s">
        <v>1126</v>
      </c>
      <c r="D180" s="181" t="s">
        <v>199</v>
      </c>
      <c r="E180" s="182" t="s">
        <v>1126</v>
      </c>
      <c r="F180" s="183" t="s">
        <v>5792</v>
      </c>
      <c r="G180" s="184" t="s">
        <v>3845</v>
      </c>
      <c r="H180" s="185">
        <v>2</v>
      </c>
      <c r="I180" s="186"/>
      <c r="J180" s="187">
        <f t="shared" si="70"/>
        <v>0</v>
      </c>
      <c r="K180" s="183" t="s">
        <v>28</v>
      </c>
      <c r="L180" s="42"/>
      <c r="M180" s="188" t="s">
        <v>28</v>
      </c>
      <c r="N180" s="189" t="s">
        <v>45</v>
      </c>
      <c r="O180" s="67"/>
      <c r="P180" s="190">
        <f t="shared" si="71"/>
        <v>0</v>
      </c>
      <c r="Q180" s="190">
        <v>0</v>
      </c>
      <c r="R180" s="190">
        <f t="shared" si="72"/>
        <v>0</v>
      </c>
      <c r="S180" s="190">
        <v>0</v>
      </c>
      <c r="T180" s="191">
        <f t="shared" si="73"/>
        <v>0</v>
      </c>
      <c r="U180" s="37"/>
      <c r="V180" s="37"/>
      <c r="W180" s="37"/>
      <c r="X180" s="37"/>
      <c r="Y180" s="37"/>
      <c r="Z180" s="37"/>
      <c r="AA180" s="37"/>
      <c r="AB180" s="37"/>
      <c r="AC180" s="37"/>
      <c r="AD180" s="37"/>
      <c r="AE180" s="37"/>
      <c r="AR180" s="192" t="s">
        <v>283</v>
      </c>
      <c r="AT180" s="192" t="s">
        <v>199</v>
      </c>
      <c r="AU180" s="192" t="s">
        <v>84</v>
      </c>
      <c r="AY180" s="20" t="s">
        <v>197</v>
      </c>
      <c r="BE180" s="193">
        <f t="shared" si="74"/>
        <v>0</v>
      </c>
      <c r="BF180" s="193">
        <f t="shared" si="75"/>
        <v>0</v>
      </c>
      <c r="BG180" s="193">
        <f t="shared" si="76"/>
        <v>0</v>
      </c>
      <c r="BH180" s="193">
        <f t="shared" si="77"/>
        <v>0</v>
      </c>
      <c r="BI180" s="193">
        <f t="shared" si="78"/>
        <v>0</v>
      </c>
      <c r="BJ180" s="20" t="s">
        <v>82</v>
      </c>
      <c r="BK180" s="193">
        <f t="shared" si="79"/>
        <v>0</v>
      </c>
      <c r="BL180" s="20" t="s">
        <v>283</v>
      </c>
      <c r="BM180" s="192" t="s">
        <v>1701</v>
      </c>
    </row>
    <row r="181" spans="1:65" s="2" customFormat="1" ht="16.5" customHeight="1">
      <c r="A181" s="37"/>
      <c r="B181" s="38"/>
      <c r="C181" s="181" t="s">
        <v>1145</v>
      </c>
      <c r="D181" s="181" t="s">
        <v>199</v>
      </c>
      <c r="E181" s="182" t="s">
        <v>1145</v>
      </c>
      <c r="F181" s="183" t="s">
        <v>5804</v>
      </c>
      <c r="G181" s="184" t="s">
        <v>3845</v>
      </c>
      <c r="H181" s="185">
        <v>1</v>
      </c>
      <c r="I181" s="186"/>
      <c r="J181" s="187">
        <f t="shared" si="70"/>
        <v>0</v>
      </c>
      <c r="K181" s="183" t="s">
        <v>28</v>
      </c>
      <c r="L181" s="42"/>
      <c r="M181" s="188" t="s">
        <v>28</v>
      </c>
      <c r="N181" s="189" t="s">
        <v>45</v>
      </c>
      <c r="O181" s="67"/>
      <c r="P181" s="190">
        <f t="shared" si="71"/>
        <v>0</v>
      </c>
      <c r="Q181" s="190">
        <v>0</v>
      </c>
      <c r="R181" s="190">
        <f t="shared" si="72"/>
        <v>0</v>
      </c>
      <c r="S181" s="190">
        <v>0</v>
      </c>
      <c r="T181" s="191">
        <f t="shared" si="73"/>
        <v>0</v>
      </c>
      <c r="U181" s="37"/>
      <c r="V181" s="37"/>
      <c r="W181" s="37"/>
      <c r="X181" s="37"/>
      <c r="Y181" s="37"/>
      <c r="Z181" s="37"/>
      <c r="AA181" s="37"/>
      <c r="AB181" s="37"/>
      <c r="AC181" s="37"/>
      <c r="AD181" s="37"/>
      <c r="AE181" s="37"/>
      <c r="AR181" s="192" t="s">
        <v>283</v>
      </c>
      <c r="AT181" s="192" t="s">
        <v>199</v>
      </c>
      <c r="AU181" s="192" t="s">
        <v>84</v>
      </c>
      <c r="AY181" s="20" t="s">
        <v>197</v>
      </c>
      <c r="BE181" s="193">
        <f t="shared" si="74"/>
        <v>0</v>
      </c>
      <c r="BF181" s="193">
        <f t="shared" si="75"/>
        <v>0</v>
      </c>
      <c r="BG181" s="193">
        <f t="shared" si="76"/>
        <v>0</v>
      </c>
      <c r="BH181" s="193">
        <f t="shared" si="77"/>
        <v>0</v>
      </c>
      <c r="BI181" s="193">
        <f t="shared" si="78"/>
        <v>0</v>
      </c>
      <c r="BJ181" s="20" t="s">
        <v>82</v>
      </c>
      <c r="BK181" s="193">
        <f t="shared" si="79"/>
        <v>0</v>
      </c>
      <c r="BL181" s="20" t="s">
        <v>283</v>
      </c>
      <c r="BM181" s="192" t="s">
        <v>1719</v>
      </c>
    </row>
    <row r="182" spans="1:65" s="2" customFormat="1" ht="16.5" customHeight="1">
      <c r="A182" s="37"/>
      <c r="B182" s="38"/>
      <c r="C182" s="181" t="s">
        <v>1152</v>
      </c>
      <c r="D182" s="181" t="s">
        <v>199</v>
      </c>
      <c r="E182" s="182" t="s">
        <v>1152</v>
      </c>
      <c r="F182" s="183" t="s">
        <v>5805</v>
      </c>
      <c r="G182" s="184" t="s">
        <v>265</v>
      </c>
      <c r="H182" s="185">
        <v>43.8</v>
      </c>
      <c r="I182" s="186"/>
      <c r="J182" s="187">
        <f t="shared" si="70"/>
        <v>0</v>
      </c>
      <c r="K182" s="183" t="s">
        <v>28</v>
      </c>
      <c r="L182" s="42"/>
      <c r="M182" s="266" t="s">
        <v>28</v>
      </c>
      <c r="N182" s="267" t="s">
        <v>45</v>
      </c>
      <c r="O182" s="264"/>
      <c r="P182" s="268">
        <f t="shared" si="71"/>
        <v>0</v>
      </c>
      <c r="Q182" s="268">
        <v>0</v>
      </c>
      <c r="R182" s="268">
        <f t="shared" si="72"/>
        <v>0</v>
      </c>
      <c r="S182" s="268">
        <v>0</v>
      </c>
      <c r="T182" s="269">
        <f t="shared" si="73"/>
        <v>0</v>
      </c>
      <c r="U182" s="37"/>
      <c r="V182" s="37"/>
      <c r="W182" s="37"/>
      <c r="X182" s="37"/>
      <c r="Y182" s="37"/>
      <c r="Z182" s="37"/>
      <c r="AA182" s="37"/>
      <c r="AB182" s="37"/>
      <c r="AC182" s="37"/>
      <c r="AD182" s="37"/>
      <c r="AE182" s="37"/>
      <c r="AR182" s="192" t="s">
        <v>283</v>
      </c>
      <c r="AT182" s="192" t="s">
        <v>199</v>
      </c>
      <c r="AU182" s="192" t="s">
        <v>84</v>
      </c>
      <c r="AY182" s="20" t="s">
        <v>197</v>
      </c>
      <c r="BE182" s="193">
        <f t="shared" si="74"/>
        <v>0</v>
      </c>
      <c r="BF182" s="193">
        <f t="shared" si="75"/>
        <v>0</v>
      </c>
      <c r="BG182" s="193">
        <f t="shared" si="76"/>
        <v>0</v>
      </c>
      <c r="BH182" s="193">
        <f t="shared" si="77"/>
        <v>0</v>
      </c>
      <c r="BI182" s="193">
        <f t="shared" si="78"/>
        <v>0</v>
      </c>
      <c r="BJ182" s="20" t="s">
        <v>82</v>
      </c>
      <c r="BK182" s="193">
        <f t="shared" si="79"/>
        <v>0</v>
      </c>
      <c r="BL182" s="20" t="s">
        <v>283</v>
      </c>
      <c r="BM182" s="192" t="s">
        <v>1736</v>
      </c>
    </row>
    <row r="183" spans="1:65" s="2" customFormat="1" ht="6.95" customHeight="1">
      <c r="A183" s="37"/>
      <c r="B183" s="50"/>
      <c r="C183" s="51"/>
      <c r="D183" s="51"/>
      <c r="E183" s="51"/>
      <c r="F183" s="51"/>
      <c r="G183" s="51"/>
      <c r="H183" s="51"/>
      <c r="I183" s="51"/>
      <c r="J183" s="51"/>
      <c r="K183" s="51"/>
      <c r="L183" s="42"/>
      <c r="M183" s="37"/>
      <c r="O183" s="37"/>
      <c r="P183" s="37"/>
      <c r="Q183" s="37"/>
      <c r="R183" s="37"/>
      <c r="S183" s="37"/>
      <c r="T183" s="37"/>
      <c r="U183" s="37"/>
      <c r="V183" s="37"/>
      <c r="W183" s="37"/>
      <c r="X183" s="37"/>
      <c r="Y183" s="37"/>
      <c r="Z183" s="37"/>
      <c r="AA183" s="37"/>
      <c r="AB183" s="37"/>
      <c r="AC183" s="37"/>
      <c r="AD183" s="37"/>
      <c r="AE183" s="37"/>
    </row>
  </sheetData>
  <sheetProtection algorithmName="SHA-512" hashValue="LhmimtRUlJlrMg7q6lGX6dWtI9FmQ4ZY7Q0kF4Vba8E3QpB9i5N3r8Ii+d7u8FL2lZAJcE1qMHBv4keYvaD3cA==" saltValue="NBsC1XRopAG5uIMPvZBu5BwtJUbioHAYry/LuiHvY3z6YHpEzkIxSL2LaH6Gardy+HrIk+dmjB6ntxuGLl+hOw==" spinCount="100000" sheet="1" objects="1" scenarios="1" formatColumns="0" formatRows="0" autoFilter="0"/>
  <autoFilter ref="C98:K182" xr:uid="{00000000-0009-0000-0000-000009000000}"/>
  <mergeCells count="12">
    <mergeCell ref="E91:H91"/>
    <mergeCell ref="L2:V2"/>
    <mergeCell ref="E50:H50"/>
    <mergeCell ref="E52:H52"/>
    <mergeCell ref="E54:H54"/>
    <mergeCell ref="E87:H87"/>
    <mergeCell ref="E89:H89"/>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BM105"/>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115</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5806</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35.25" customHeight="1">
      <c r="A29" s="118"/>
      <c r="B29" s="119"/>
      <c r="C29" s="118"/>
      <c r="D29" s="118"/>
      <c r="E29" s="426" t="s">
        <v>5807</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ROUND((SUM(BE88:BE104)),  2)</f>
        <v>0</v>
      </c>
      <c r="G35" s="37"/>
      <c r="H35" s="37"/>
      <c r="I35" s="127">
        <v>0.21</v>
      </c>
      <c r="J35" s="126">
        <f>ROUND(((SUM(BE88:BE104))*I35),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ROUND((SUM(BF88:BF104)),  2)</f>
        <v>0</v>
      </c>
      <c r="G36" s="37"/>
      <c r="H36" s="37"/>
      <c r="I36" s="127">
        <v>0.12</v>
      </c>
      <c r="J36" s="126">
        <f>ROUND(((SUM(BF88:BF104))*I36),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ROUND((SUM(BG88:BG104)),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ROUND((SUM(BH88:BH104)),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ROUND((SUM(BI88:BI104)),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D.1.4.9 - Prostorová akustika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5808</v>
      </c>
      <c r="E64" s="146"/>
      <c r="F64" s="146"/>
      <c r="G64" s="146"/>
      <c r="H64" s="146"/>
      <c r="I64" s="146"/>
      <c r="J64" s="147">
        <f>J89</f>
        <v>0</v>
      </c>
      <c r="K64" s="144"/>
      <c r="L64" s="148"/>
    </row>
    <row r="65" spans="1:31" s="9" customFormat="1" ht="24.95" customHeight="1">
      <c r="B65" s="143"/>
      <c r="C65" s="144"/>
      <c r="D65" s="145" t="s">
        <v>5809</v>
      </c>
      <c r="E65" s="146"/>
      <c r="F65" s="146"/>
      <c r="G65" s="146"/>
      <c r="H65" s="146"/>
      <c r="I65" s="146"/>
      <c r="J65" s="147">
        <f>J94</f>
        <v>0</v>
      </c>
      <c r="K65" s="144"/>
      <c r="L65" s="148"/>
    </row>
    <row r="66" spans="1:31" s="9" customFormat="1" ht="24.95" customHeight="1">
      <c r="B66" s="143"/>
      <c r="C66" s="144"/>
      <c r="D66" s="145" t="s">
        <v>5810</v>
      </c>
      <c r="E66" s="146"/>
      <c r="F66" s="146"/>
      <c r="G66" s="146"/>
      <c r="H66" s="146"/>
      <c r="I66" s="146"/>
      <c r="J66" s="147">
        <f>J97</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1" customFormat="1" ht="12" customHeight="1">
      <c r="B77" s="24"/>
      <c r="C77" s="32" t="s">
        <v>167</v>
      </c>
      <c r="D77" s="25"/>
      <c r="E77" s="25"/>
      <c r="F77" s="25"/>
      <c r="G77" s="25"/>
      <c r="H77" s="25"/>
      <c r="I77" s="25"/>
      <c r="J77" s="25"/>
      <c r="K77" s="25"/>
      <c r="L77" s="23"/>
    </row>
    <row r="78" spans="1:31" s="2" customFormat="1" ht="16.5" customHeight="1">
      <c r="A78" s="37"/>
      <c r="B78" s="38"/>
      <c r="C78" s="39"/>
      <c r="D78" s="39"/>
      <c r="E78" s="427" t="s">
        <v>559</v>
      </c>
      <c r="F78" s="429"/>
      <c r="G78" s="429"/>
      <c r="H78" s="42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563</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83" t="str">
        <f>E11</f>
        <v>D.1.4.9 - Prostorová akustika</v>
      </c>
      <c r="F80" s="429"/>
      <c r="G80" s="429"/>
      <c r="H80" s="429"/>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22</v>
      </c>
      <c r="D82" s="39"/>
      <c r="E82" s="39"/>
      <c r="F82" s="30" t="str">
        <f>F14</f>
        <v>J. Čapka 2555, Frýdek Místek</v>
      </c>
      <c r="G82" s="39"/>
      <c r="H82" s="39"/>
      <c r="I82" s="32" t="s">
        <v>24</v>
      </c>
      <c r="J82" s="62" t="str">
        <f>IF(J14="","",J14)</f>
        <v>19. 3. 2025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25.7" customHeight="1">
      <c r="A84" s="37"/>
      <c r="B84" s="38"/>
      <c r="C84" s="32" t="s">
        <v>26</v>
      </c>
      <c r="D84" s="39"/>
      <c r="E84" s="39"/>
      <c r="F84" s="30" t="str">
        <f>E17</f>
        <v>Statutární město Frýdek - Místek</v>
      </c>
      <c r="G84" s="39"/>
      <c r="H84" s="39"/>
      <c r="I84" s="32" t="s">
        <v>33</v>
      </c>
      <c r="J84" s="35" t="str">
        <f>E23</f>
        <v>Energy Benefit Centre a.s., Ostrava</v>
      </c>
      <c r="K84" s="39"/>
      <c r="L84" s="116"/>
      <c r="S84" s="37"/>
      <c r="T84" s="37"/>
      <c r="U84" s="37"/>
      <c r="V84" s="37"/>
      <c r="W84" s="37"/>
      <c r="X84" s="37"/>
      <c r="Y84" s="37"/>
      <c r="Z84" s="37"/>
      <c r="AA84" s="37"/>
      <c r="AB84" s="37"/>
      <c r="AC84" s="37"/>
      <c r="AD84" s="37"/>
      <c r="AE84" s="37"/>
    </row>
    <row r="85" spans="1:65" s="2" customFormat="1" ht="15.2" customHeight="1">
      <c r="A85" s="37"/>
      <c r="B85" s="38"/>
      <c r="C85" s="32" t="s">
        <v>31</v>
      </c>
      <c r="D85" s="39"/>
      <c r="E85" s="39"/>
      <c r="F85" s="30" t="str">
        <f>IF(E20="","",E20)</f>
        <v>Vyplň údaj</v>
      </c>
      <c r="G85" s="39"/>
      <c r="H85" s="39"/>
      <c r="I85" s="32" t="s">
        <v>36</v>
      </c>
      <c r="J85" s="35" t="str">
        <f>E26</f>
        <v>---</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183</v>
      </c>
      <c r="D87" s="157" t="s">
        <v>59</v>
      </c>
      <c r="E87" s="157" t="s">
        <v>55</v>
      </c>
      <c r="F87" s="157" t="s">
        <v>56</v>
      </c>
      <c r="G87" s="157" t="s">
        <v>184</v>
      </c>
      <c r="H87" s="157" t="s">
        <v>185</v>
      </c>
      <c r="I87" s="157" t="s">
        <v>186</v>
      </c>
      <c r="J87" s="157" t="s">
        <v>173</v>
      </c>
      <c r="K87" s="158" t="s">
        <v>187</v>
      </c>
      <c r="L87" s="159"/>
      <c r="M87" s="71" t="s">
        <v>28</v>
      </c>
      <c r="N87" s="72" t="s">
        <v>44</v>
      </c>
      <c r="O87" s="72" t="s">
        <v>188</v>
      </c>
      <c r="P87" s="72" t="s">
        <v>189</v>
      </c>
      <c r="Q87" s="72" t="s">
        <v>190</v>
      </c>
      <c r="R87" s="72" t="s">
        <v>191</v>
      </c>
      <c r="S87" s="72" t="s">
        <v>192</v>
      </c>
      <c r="T87" s="73" t="s">
        <v>193</v>
      </c>
      <c r="U87" s="154"/>
      <c r="V87" s="154"/>
      <c r="W87" s="154"/>
      <c r="X87" s="154"/>
      <c r="Y87" s="154"/>
      <c r="Z87" s="154"/>
      <c r="AA87" s="154"/>
      <c r="AB87" s="154"/>
      <c r="AC87" s="154"/>
      <c r="AD87" s="154"/>
      <c r="AE87" s="154"/>
    </row>
    <row r="88" spans="1:65" s="2" customFormat="1" ht="22.9" customHeight="1">
      <c r="A88" s="37"/>
      <c r="B88" s="38"/>
      <c r="C88" s="78" t="s">
        <v>194</v>
      </c>
      <c r="D88" s="39"/>
      <c r="E88" s="39"/>
      <c r="F88" s="39"/>
      <c r="G88" s="39"/>
      <c r="H88" s="39"/>
      <c r="I88" s="39"/>
      <c r="J88" s="160">
        <f>BK88</f>
        <v>0</v>
      </c>
      <c r="K88" s="39"/>
      <c r="L88" s="42"/>
      <c r="M88" s="74"/>
      <c r="N88" s="161"/>
      <c r="O88" s="75"/>
      <c r="P88" s="162">
        <f>P89+P94+P97</f>
        <v>0</v>
      </c>
      <c r="Q88" s="75"/>
      <c r="R88" s="162">
        <f>R89+R94+R97</f>
        <v>0</v>
      </c>
      <c r="S88" s="75"/>
      <c r="T88" s="163">
        <f>T89+T94+T97</f>
        <v>0</v>
      </c>
      <c r="U88" s="37"/>
      <c r="V88" s="37"/>
      <c r="W88" s="37"/>
      <c r="X88" s="37"/>
      <c r="Y88" s="37"/>
      <c r="Z88" s="37"/>
      <c r="AA88" s="37"/>
      <c r="AB88" s="37"/>
      <c r="AC88" s="37"/>
      <c r="AD88" s="37"/>
      <c r="AE88" s="37"/>
      <c r="AT88" s="20" t="s">
        <v>73</v>
      </c>
      <c r="AU88" s="20" t="s">
        <v>174</v>
      </c>
      <c r="BK88" s="164">
        <f>BK89+BK94+BK97</f>
        <v>0</v>
      </c>
    </row>
    <row r="89" spans="1:65" s="12" customFormat="1" ht="25.9" customHeight="1">
      <c r="B89" s="165"/>
      <c r="C89" s="166"/>
      <c r="D89" s="167" t="s">
        <v>73</v>
      </c>
      <c r="E89" s="168" t="s">
        <v>4142</v>
      </c>
      <c r="F89" s="168" t="s">
        <v>5811</v>
      </c>
      <c r="G89" s="166"/>
      <c r="H89" s="166"/>
      <c r="I89" s="169"/>
      <c r="J89" s="170">
        <f>BK89</f>
        <v>0</v>
      </c>
      <c r="K89" s="166"/>
      <c r="L89" s="171"/>
      <c r="M89" s="172"/>
      <c r="N89" s="173"/>
      <c r="O89" s="173"/>
      <c r="P89" s="174">
        <f>SUM(P90:P93)</f>
        <v>0</v>
      </c>
      <c r="Q89" s="173"/>
      <c r="R89" s="174">
        <f>SUM(R90:R93)</f>
        <v>0</v>
      </c>
      <c r="S89" s="173"/>
      <c r="T89" s="175">
        <f>SUM(T90:T93)</f>
        <v>0</v>
      </c>
      <c r="AR89" s="176" t="s">
        <v>82</v>
      </c>
      <c r="AT89" s="177" t="s">
        <v>73</v>
      </c>
      <c r="AU89" s="177" t="s">
        <v>74</v>
      </c>
      <c r="AY89" s="176" t="s">
        <v>197</v>
      </c>
      <c r="BK89" s="178">
        <f>SUM(BK90:BK93)</f>
        <v>0</v>
      </c>
    </row>
    <row r="90" spans="1:65" s="2" customFormat="1" ht="16.5" customHeight="1">
      <c r="A90" s="37"/>
      <c r="B90" s="38"/>
      <c r="C90" s="181" t="s">
        <v>82</v>
      </c>
      <c r="D90" s="181" t="s">
        <v>199</v>
      </c>
      <c r="E90" s="182" t="s">
        <v>5812</v>
      </c>
      <c r="F90" s="183" t="s">
        <v>5813</v>
      </c>
      <c r="G90" s="184" t="s">
        <v>202</v>
      </c>
      <c r="H90" s="185">
        <v>323.39999999999998</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283</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283</v>
      </c>
      <c r="BM90" s="192" t="s">
        <v>84</v>
      </c>
    </row>
    <row r="91" spans="1:65" s="2" customFormat="1" ht="117">
      <c r="A91" s="37"/>
      <c r="B91" s="38"/>
      <c r="C91" s="39"/>
      <c r="D91" s="201" t="s">
        <v>4147</v>
      </c>
      <c r="E91" s="39"/>
      <c r="F91" s="261" t="s">
        <v>5814</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4147</v>
      </c>
      <c r="AU91" s="20" t="s">
        <v>82</v>
      </c>
    </row>
    <row r="92" spans="1:65" s="2" customFormat="1" ht="16.5" customHeight="1">
      <c r="A92" s="37"/>
      <c r="B92" s="38"/>
      <c r="C92" s="181" t="s">
        <v>84</v>
      </c>
      <c r="D92" s="181" t="s">
        <v>199</v>
      </c>
      <c r="E92" s="182" t="s">
        <v>5815</v>
      </c>
      <c r="F92" s="183" t="s">
        <v>5816</v>
      </c>
      <c r="G92" s="184" t="s">
        <v>202</v>
      </c>
      <c r="H92" s="185">
        <v>51.1</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283</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283</v>
      </c>
      <c r="BM92" s="192" t="s">
        <v>204</v>
      </c>
    </row>
    <row r="93" spans="1:65" s="2" customFormat="1" ht="107.25">
      <c r="A93" s="37"/>
      <c r="B93" s="38"/>
      <c r="C93" s="39"/>
      <c r="D93" s="201" t="s">
        <v>4147</v>
      </c>
      <c r="E93" s="39"/>
      <c r="F93" s="261" t="s">
        <v>5817</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4147</v>
      </c>
      <c r="AU93" s="20" t="s">
        <v>82</v>
      </c>
    </row>
    <row r="94" spans="1:65" s="12" customFormat="1" ht="25.9" customHeight="1">
      <c r="B94" s="165"/>
      <c r="C94" s="166"/>
      <c r="D94" s="167" t="s">
        <v>73</v>
      </c>
      <c r="E94" s="168" t="s">
        <v>4255</v>
      </c>
      <c r="F94" s="168" t="s">
        <v>5818</v>
      </c>
      <c r="G94" s="166"/>
      <c r="H94" s="166"/>
      <c r="I94" s="169"/>
      <c r="J94" s="170">
        <f>BK94</f>
        <v>0</v>
      </c>
      <c r="K94" s="166"/>
      <c r="L94" s="171"/>
      <c r="M94" s="172"/>
      <c r="N94" s="173"/>
      <c r="O94" s="173"/>
      <c r="P94" s="174">
        <f>SUM(P95:P96)</f>
        <v>0</v>
      </c>
      <c r="Q94" s="173"/>
      <c r="R94" s="174">
        <f>SUM(R95:R96)</f>
        <v>0</v>
      </c>
      <c r="S94" s="173"/>
      <c r="T94" s="175">
        <f>SUM(T95:T96)</f>
        <v>0</v>
      </c>
      <c r="AR94" s="176" t="s">
        <v>82</v>
      </c>
      <c r="AT94" s="177" t="s">
        <v>73</v>
      </c>
      <c r="AU94" s="177" t="s">
        <v>74</v>
      </c>
      <c r="AY94" s="176" t="s">
        <v>197</v>
      </c>
      <c r="BK94" s="178">
        <f>SUM(BK95:BK96)</f>
        <v>0</v>
      </c>
    </row>
    <row r="95" spans="1:65" s="2" customFormat="1" ht="16.5" customHeight="1">
      <c r="A95" s="37"/>
      <c r="B95" s="38"/>
      <c r="C95" s="181" t="s">
        <v>160</v>
      </c>
      <c r="D95" s="181" t="s">
        <v>199</v>
      </c>
      <c r="E95" s="182" t="s">
        <v>5819</v>
      </c>
      <c r="F95" s="183" t="s">
        <v>5820</v>
      </c>
      <c r="G95" s="184" t="s">
        <v>202</v>
      </c>
      <c r="H95" s="185">
        <v>417.6</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233</v>
      </c>
    </row>
    <row r="96" spans="1:65" s="2" customFormat="1" ht="87.75">
      <c r="A96" s="37"/>
      <c r="B96" s="38"/>
      <c r="C96" s="39"/>
      <c r="D96" s="201" t="s">
        <v>4147</v>
      </c>
      <c r="E96" s="39"/>
      <c r="F96" s="261" t="s">
        <v>5821</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4147</v>
      </c>
      <c r="AU96" s="20" t="s">
        <v>82</v>
      </c>
    </row>
    <row r="97" spans="1:65" s="12" customFormat="1" ht="25.9" customHeight="1">
      <c r="B97" s="165"/>
      <c r="C97" s="166"/>
      <c r="D97" s="167" t="s">
        <v>73</v>
      </c>
      <c r="E97" s="168" t="s">
        <v>4344</v>
      </c>
      <c r="F97" s="168" t="s">
        <v>5822</v>
      </c>
      <c r="G97" s="166"/>
      <c r="H97" s="166"/>
      <c r="I97" s="169"/>
      <c r="J97" s="170">
        <f>BK97</f>
        <v>0</v>
      </c>
      <c r="K97" s="166"/>
      <c r="L97" s="171"/>
      <c r="M97" s="172"/>
      <c r="N97" s="173"/>
      <c r="O97" s="173"/>
      <c r="P97" s="174">
        <f>SUM(P98:P104)</f>
        <v>0</v>
      </c>
      <c r="Q97" s="173"/>
      <c r="R97" s="174">
        <f>SUM(R98:R104)</f>
        <v>0</v>
      </c>
      <c r="S97" s="173"/>
      <c r="T97" s="175">
        <f>SUM(T98:T104)</f>
        <v>0</v>
      </c>
      <c r="AR97" s="176" t="s">
        <v>82</v>
      </c>
      <c r="AT97" s="177" t="s">
        <v>73</v>
      </c>
      <c r="AU97" s="177" t="s">
        <v>74</v>
      </c>
      <c r="AY97" s="176" t="s">
        <v>197</v>
      </c>
      <c r="BK97" s="178">
        <f>SUM(BK98:BK104)</f>
        <v>0</v>
      </c>
    </row>
    <row r="98" spans="1:65" s="2" customFormat="1" ht="16.5" customHeight="1">
      <c r="A98" s="37"/>
      <c r="B98" s="38"/>
      <c r="C98" s="181" t="s">
        <v>204</v>
      </c>
      <c r="D98" s="181" t="s">
        <v>199</v>
      </c>
      <c r="E98" s="182" t="s">
        <v>4172</v>
      </c>
      <c r="F98" s="183" t="s">
        <v>5823</v>
      </c>
      <c r="G98" s="184" t="s">
        <v>1590</v>
      </c>
      <c r="H98" s="185">
        <v>1</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283</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283</v>
      </c>
      <c r="BM98" s="192" t="s">
        <v>243</v>
      </c>
    </row>
    <row r="99" spans="1:65" s="2" customFormat="1" ht="29.25">
      <c r="A99" s="37"/>
      <c r="B99" s="38"/>
      <c r="C99" s="39"/>
      <c r="D99" s="201" t="s">
        <v>4147</v>
      </c>
      <c r="E99" s="39"/>
      <c r="F99" s="261" t="s">
        <v>5824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4147</v>
      </c>
      <c r="AU99" s="20" t="s">
        <v>82</v>
      </c>
    </row>
    <row r="100" spans="1:65" s="2" customFormat="1" ht="16.5" customHeight="1">
      <c r="A100" s="37"/>
      <c r="B100" s="38"/>
      <c r="C100" s="181" t="s">
        <v>227</v>
      </c>
      <c r="D100" s="181" t="s">
        <v>199</v>
      </c>
      <c r="E100" s="182" t="s">
        <v>5825</v>
      </c>
      <c r="F100" s="183" t="s">
        <v>5826</v>
      </c>
      <c r="G100" s="184" t="s">
        <v>3845</v>
      </c>
      <c r="H100" s="185">
        <v>1</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283</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283</v>
      </c>
      <c r="BM100" s="192" t="s">
        <v>253</v>
      </c>
    </row>
    <row r="101" spans="1:65" s="2" customFormat="1" ht="39">
      <c r="A101" s="37"/>
      <c r="B101" s="38"/>
      <c r="C101" s="39"/>
      <c r="D101" s="201" t="s">
        <v>4147</v>
      </c>
      <c r="E101" s="39"/>
      <c r="F101" s="261" t="s">
        <v>5827</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4147</v>
      </c>
      <c r="AU101" s="20" t="s">
        <v>82</v>
      </c>
    </row>
    <row r="102" spans="1:65" s="2" customFormat="1" ht="16.5" customHeight="1">
      <c r="A102" s="37"/>
      <c r="B102" s="38"/>
      <c r="C102" s="181" t="s">
        <v>233</v>
      </c>
      <c r="D102" s="181" t="s">
        <v>199</v>
      </c>
      <c r="E102" s="182" t="s">
        <v>5828</v>
      </c>
      <c r="F102" s="183" t="s">
        <v>5829</v>
      </c>
      <c r="G102" s="184" t="s">
        <v>3845</v>
      </c>
      <c r="H102" s="185">
        <v>1</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283</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8</v>
      </c>
    </row>
    <row r="103" spans="1:65" s="2" customFormat="1" ht="29.25">
      <c r="A103" s="37"/>
      <c r="B103" s="38"/>
      <c r="C103" s="39"/>
      <c r="D103" s="201" t="s">
        <v>4147</v>
      </c>
      <c r="E103" s="39"/>
      <c r="F103" s="261" t="s">
        <v>5830</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4147</v>
      </c>
      <c r="AU103" s="20" t="s">
        <v>82</v>
      </c>
    </row>
    <row r="104" spans="1:65" s="2" customFormat="1" ht="16.5" customHeight="1">
      <c r="A104" s="37"/>
      <c r="B104" s="38"/>
      <c r="C104" s="181" t="s">
        <v>238</v>
      </c>
      <c r="D104" s="181" t="s">
        <v>199</v>
      </c>
      <c r="E104" s="182" t="s">
        <v>5831</v>
      </c>
      <c r="F104" s="183" t="s">
        <v>5832</v>
      </c>
      <c r="G104" s="184" t="s">
        <v>1590</v>
      </c>
      <c r="H104" s="185">
        <v>1</v>
      </c>
      <c r="I104" s="186"/>
      <c r="J104" s="187">
        <f>ROUND(I104*H104,2)</f>
        <v>0</v>
      </c>
      <c r="K104" s="183" t="s">
        <v>28</v>
      </c>
      <c r="L104" s="42"/>
      <c r="M104" s="266" t="s">
        <v>28</v>
      </c>
      <c r="N104" s="267" t="s">
        <v>45</v>
      </c>
      <c r="O104" s="264"/>
      <c r="P104" s="268">
        <f>O104*H104</f>
        <v>0</v>
      </c>
      <c r="Q104" s="268">
        <v>0</v>
      </c>
      <c r="R104" s="268">
        <f>Q104*H104</f>
        <v>0</v>
      </c>
      <c r="S104" s="268">
        <v>0</v>
      </c>
      <c r="T104" s="269">
        <f>S104*H104</f>
        <v>0</v>
      </c>
      <c r="U104" s="37"/>
      <c r="V104" s="37"/>
      <c r="W104" s="37"/>
      <c r="X104" s="37"/>
      <c r="Y104" s="37"/>
      <c r="Z104" s="37"/>
      <c r="AA104" s="37"/>
      <c r="AB104" s="37"/>
      <c r="AC104" s="37"/>
      <c r="AD104" s="37"/>
      <c r="AE104" s="37"/>
      <c r="AR104" s="192" t="s">
        <v>283</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273</v>
      </c>
    </row>
    <row r="105" spans="1:65" s="2" customFormat="1" ht="6.95" customHeight="1">
      <c r="A105" s="37"/>
      <c r="B105" s="50"/>
      <c r="C105" s="51"/>
      <c r="D105" s="51"/>
      <c r="E105" s="51"/>
      <c r="F105" s="51"/>
      <c r="G105" s="51"/>
      <c r="H105" s="51"/>
      <c r="I105" s="51"/>
      <c r="J105" s="51"/>
      <c r="K105" s="51"/>
      <c r="L105" s="42"/>
      <c r="M105" s="37"/>
      <c r="O105" s="37"/>
      <c r="P105" s="37"/>
      <c r="Q105" s="37"/>
      <c r="R105" s="37"/>
      <c r="S105" s="37"/>
      <c r="T105" s="37"/>
      <c r="U105" s="37"/>
      <c r="V105" s="37"/>
      <c r="W105" s="37"/>
      <c r="X105" s="37"/>
      <c r="Y105" s="37"/>
      <c r="Z105" s="37"/>
      <c r="AA105" s="37"/>
      <c r="AB105" s="37"/>
      <c r="AC105" s="37"/>
      <c r="AD105" s="37"/>
      <c r="AE105" s="37"/>
    </row>
  </sheetData>
  <sheetProtection algorithmName="SHA-512" hashValue="6cDvyb1owI8Cur4Cd/3WD65XAgXZ4fk/9NM9CmB1zW48URy7AmvW3snE3CbmfNgwnOrzGmIe1hVLPNkN+NOWSQ==" saltValue="QfS2xe3av/O3ryY6vUY8To25jZ6m9XgpwhVr1U73lYIVMnD10s9Tarf8u5vkk1Oraa7FAzmam05DxmqXFa6ixw==" spinCount="100000" sheet="1" objects="1" scenarios="1" formatColumns="0" formatRows="0" autoFilter="0"/>
  <autoFilter ref="C87:K104" xr:uid="{00000000-0009-0000-0000-00000A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BM75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121</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5833</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5834</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ROUND(J106,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ROUND((SUM(BE106:BE756)),  2)</f>
        <v>0</v>
      </c>
      <c r="G35" s="37"/>
      <c r="H35" s="37"/>
      <c r="I35" s="127">
        <v>0.21</v>
      </c>
      <c r="J35" s="126">
        <f>ROUND(((SUM(BE106:BE756))*I35),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ROUND((SUM(BF106:BF756)),  2)</f>
        <v>0</v>
      </c>
      <c r="G36" s="37"/>
      <c r="H36" s="37"/>
      <c r="I36" s="127">
        <v>0.12</v>
      </c>
      <c r="J36" s="126">
        <f>ROUND(((SUM(BF106:BF756))*I36),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ROUND((SUM(BG106:BG756)),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ROUND((SUM(BH106:BH756)),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ROUND((SUM(BI106:BI756)),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5833</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 D.1.2 - Spojovací krček - ASŘ, SKŘ</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J106</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J107</f>
        <v>0</v>
      </c>
      <c r="K64" s="144"/>
      <c r="L64" s="148"/>
    </row>
    <row r="65" spans="2:12" s="10" customFormat="1" ht="19.899999999999999" customHeight="1">
      <c r="B65" s="149"/>
      <c r="C65" s="100"/>
      <c r="D65" s="150" t="s">
        <v>176</v>
      </c>
      <c r="E65" s="151"/>
      <c r="F65" s="151"/>
      <c r="G65" s="151"/>
      <c r="H65" s="151"/>
      <c r="I65" s="151"/>
      <c r="J65" s="152">
        <f>J108</f>
        <v>0</v>
      </c>
      <c r="K65" s="100"/>
      <c r="L65" s="153"/>
    </row>
    <row r="66" spans="2:12" s="10" customFormat="1" ht="19.899999999999999" customHeight="1">
      <c r="B66" s="149"/>
      <c r="C66" s="100"/>
      <c r="D66" s="150" t="s">
        <v>568</v>
      </c>
      <c r="E66" s="151"/>
      <c r="F66" s="151"/>
      <c r="G66" s="151"/>
      <c r="H66" s="151"/>
      <c r="I66" s="151"/>
      <c r="J66" s="152">
        <f>J145</f>
        <v>0</v>
      </c>
      <c r="K66" s="100"/>
      <c r="L66" s="153"/>
    </row>
    <row r="67" spans="2:12" s="10" customFormat="1" ht="19.899999999999999" customHeight="1">
      <c r="B67" s="149"/>
      <c r="C67" s="100"/>
      <c r="D67" s="150" t="s">
        <v>569</v>
      </c>
      <c r="E67" s="151"/>
      <c r="F67" s="151"/>
      <c r="G67" s="151"/>
      <c r="H67" s="151"/>
      <c r="I67" s="151"/>
      <c r="J67" s="152">
        <f>J198</f>
        <v>0</v>
      </c>
      <c r="K67" s="100"/>
      <c r="L67" s="153"/>
    </row>
    <row r="68" spans="2:12" s="10" customFormat="1" ht="19.899999999999999" customHeight="1">
      <c r="B68" s="149"/>
      <c r="C68" s="100"/>
      <c r="D68" s="150" t="s">
        <v>570</v>
      </c>
      <c r="E68" s="151"/>
      <c r="F68" s="151"/>
      <c r="G68" s="151"/>
      <c r="H68" s="151"/>
      <c r="I68" s="151"/>
      <c r="J68" s="152">
        <f>J213</f>
        <v>0</v>
      </c>
      <c r="K68" s="100"/>
      <c r="L68" s="153"/>
    </row>
    <row r="69" spans="2:12" s="10" customFormat="1" ht="19.899999999999999" customHeight="1">
      <c r="B69" s="149"/>
      <c r="C69" s="100"/>
      <c r="D69" s="150" t="s">
        <v>571</v>
      </c>
      <c r="E69" s="151"/>
      <c r="F69" s="151"/>
      <c r="G69" s="151"/>
      <c r="H69" s="151"/>
      <c r="I69" s="151"/>
      <c r="J69" s="152">
        <f>J247</f>
        <v>0</v>
      </c>
      <c r="K69" s="100"/>
      <c r="L69" s="153"/>
    </row>
    <row r="70" spans="2:12" s="10" customFormat="1" ht="19.899999999999999" customHeight="1">
      <c r="B70" s="149"/>
      <c r="C70" s="100"/>
      <c r="D70" s="150" t="s">
        <v>177</v>
      </c>
      <c r="E70" s="151"/>
      <c r="F70" s="151"/>
      <c r="G70" s="151"/>
      <c r="H70" s="151"/>
      <c r="I70" s="151"/>
      <c r="J70" s="152">
        <f>J401</f>
        <v>0</v>
      </c>
      <c r="K70" s="100"/>
      <c r="L70" s="153"/>
    </row>
    <row r="71" spans="2:12" s="10" customFormat="1" ht="19.899999999999999" customHeight="1">
      <c r="B71" s="149"/>
      <c r="C71" s="100"/>
      <c r="D71" s="150" t="s">
        <v>178</v>
      </c>
      <c r="E71" s="151"/>
      <c r="F71" s="151"/>
      <c r="G71" s="151"/>
      <c r="H71" s="151"/>
      <c r="I71" s="151"/>
      <c r="J71" s="152">
        <f>J435</f>
        <v>0</v>
      </c>
      <c r="K71" s="100"/>
      <c r="L71" s="153"/>
    </row>
    <row r="72" spans="2:12" s="10" customFormat="1" ht="19.899999999999999" customHeight="1">
      <c r="B72" s="149"/>
      <c r="C72" s="100"/>
      <c r="D72" s="150" t="s">
        <v>572</v>
      </c>
      <c r="E72" s="151"/>
      <c r="F72" s="151"/>
      <c r="G72" s="151"/>
      <c r="H72" s="151"/>
      <c r="I72" s="151"/>
      <c r="J72" s="152">
        <f>J445</f>
        <v>0</v>
      </c>
      <c r="K72" s="100"/>
      <c r="L72" s="153"/>
    </row>
    <row r="73" spans="2:12" s="9" customFormat="1" ht="24.95" customHeight="1">
      <c r="B73" s="143"/>
      <c r="C73" s="144"/>
      <c r="D73" s="145" t="s">
        <v>573</v>
      </c>
      <c r="E73" s="146"/>
      <c r="F73" s="146"/>
      <c r="G73" s="146"/>
      <c r="H73" s="146"/>
      <c r="I73" s="146"/>
      <c r="J73" s="147">
        <f>J448</f>
        <v>0</v>
      </c>
      <c r="K73" s="144"/>
      <c r="L73" s="148"/>
    </row>
    <row r="74" spans="2:12" s="10" customFormat="1" ht="19.899999999999999" customHeight="1">
      <c r="B74" s="149"/>
      <c r="C74" s="100"/>
      <c r="D74" s="150" t="s">
        <v>574</v>
      </c>
      <c r="E74" s="151"/>
      <c r="F74" s="151"/>
      <c r="G74" s="151"/>
      <c r="H74" s="151"/>
      <c r="I74" s="151"/>
      <c r="J74" s="152">
        <f>J449</f>
        <v>0</v>
      </c>
      <c r="K74" s="100"/>
      <c r="L74" s="153"/>
    </row>
    <row r="75" spans="2:12" s="10" customFormat="1" ht="19.899999999999999" customHeight="1">
      <c r="B75" s="149"/>
      <c r="C75" s="100"/>
      <c r="D75" s="150" t="s">
        <v>575</v>
      </c>
      <c r="E75" s="151"/>
      <c r="F75" s="151"/>
      <c r="G75" s="151"/>
      <c r="H75" s="151"/>
      <c r="I75" s="151"/>
      <c r="J75" s="152">
        <f>J488</f>
        <v>0</v>
      </c>
      <c r="K75" s="100"/>
      <c r="L75" s="153"/>
    </row>
    <row r="76" spans="2:12" s="10" customFormat="1" ht="19.899999999999999" customHeight="1">
      <c r="B76" s="149"/>
      <c r="C76" s="100"/>
      <c r="D76" s="150" t="s">
        <v>576</v>
      </c>
      <c r="E76" s="151"/>
      <c r="F76" s="151"/>
      <c r="G76" s="151"/>
      <c r="H76" s="151"/>
      <c r="I76" s="151"/>
      <c r="J76" s="152">
        <f>J554</f>
        <v>0</v>
      </c>
      <c r="K76" s="100"/>
      <c r="L76" s="153"/>
    </row>
    <row r="77" spans="2:12" s="10" customFormat="1" ht="19.899999999999999" customHeight="1">
      <c r="B77" s="149"/>
      <c r="C77" s="100"/>
      <c r="D77" s="150" t="s">
        <v>577</v>
      </c>
      <c r="E77" s="151"/>
      <c r="F77" s="151"/>
      <c r="G77" s="151"/>
      <c r="H77" s="151"/>
      <c r="I77" s="151"/>
      <c r="J77" s="152">
        <f>J619</f>
        <v>0</v>
      </c>
      <c r="K77" s="100"/>
      <c r="L77" s="153"/>
    </row>
    <row r="78" spans="2:12" s="10" customFormat="1" ht="19.899999999999999" customHeight="1">
      <c r="B78" s="149"/>
      <c r="C78" s="100"/>
      <c r="D78" s="150" t="s">
        <v>578</v>
      </c>
      <c r="E78" s="151"/>
      <c r="F78" s="151"/>
      <c r="G78" s="151"/>
      <c r="H78" s="151"/>
      <c r="I78" s="151"/>
      <c r="J78" s="152">
        <f>J626</f>
        <v>0</v>
      </c>
      <c r="K78" s="100"/>
      <c r="L78" s="153"/>
    </row>
    <row r="79" spans="2:12" s="10" customFormat="1" ht="19.899999999999999" customHeight="1">
      <c r="B79" s="149"/>
      <c r="C79" s="100"/>
      <c r="D79" s="150" t="s">
        <v>579</v>
      </c>
      <c r="E79" s="151"/>
      <c r="F79" s="151"/>
      <c r="G79" s="151"/>
      <c r="H79" s="151"/>
      <c r="I79" s="151"/>
      <c r="J79" s="152">
        <f>J633</f>
        <v>0</v>
      </c>
      <c r="K79" s="100"/>
      <c r="L79" s="153"/>
    </row>
    <row r="80" spans="2:12" s="10" customFormat="1" ht="19.899999999999999" customHeight="1">
      <c r="B80" s="149"/>
      <c r="C80" s="100"/>
      <c r="D80" s="150" t="s">
        <v>580</v>
      </c>
      <c r="E80" s="151"/>
      <c r="F80" s="151"/>
      <c r="G80" s="151"/>
      <c r="H80" s="151"/>
      <c r="I80" s="151"/>
      <c r="J80" s="152">
        <f>J653</f>
        <v>0</v>
      </c>
      <c r="K80" s="100"/>
      <c r="L80" s="153"/>
    </row>
    <row r="81" spans="1:31" s="10" customFormat="1" ht="19.899999999999999" customHeight="1">
      <c r="B81" s="149"/>
      <c r="C81" s="100"/>
      <c r="D81" s="150" t="s">
        <v>581</v>
      </c>
      <c r="E81" s="151"/>
      <c r="F81" s="151"/>
      <c r="G81" s="151"/>
      <c r="H81" s="151"/>
      <c r="I81" s="151"/>
      <c r="J81" s="152">
        <f>J667</f>
        <v>0</v>
      </c>
      <c r="K81" s="100"/>
      <c r="L81" s="153"/>
    </row>
    <row r="82" spans="1:31" s="10" customFormat="1" ht="19.899999999999999" customHeight="1">
      <c r="B82" s="149"/>
      <c r="C82" s="100"/>
      <c r="D82" s="150" t="s">
        <v>582</v>
      </c>
      <c r="E82" s="151"/>
      <c r="F82" s="151"/>
      <c r="G82" s="151"/>
      <c r="H82" s="151"/>
      <c r="I82" s="151"/>
      <c r="J82" s="152">
        <f>J697</f>
        <v>0</v>
      </c>
      <c r="K82" s="100"/>
      <c r="L82" s="153"/>
    </row>
    <row r="83" spans="1:31" s="10" customFormat="1" ht="19.899999999999999" customHeight="1">
      <c r="B83" s="149"/>
      <c r="C83" s="100"/>
      <c r="D83" s="150" t="s">
        <v>588</v>
      </c>
      <c r="E83" s="151"/>
      <c r="F83" s="151"/>
      <c r="G83" s="151"/>
      <c r="H83" s="151"/>
      <c r="I83" s="151"/>
      <c r="J83" s="152">
        <f>J743</f>
        <v>0</v>
      </c>
      <c r="K83" s="100"/>
      <c r="L83" s="153"/>
    </row>
    <row r="84" spans="1:31" s="9" customFormat="1" ht="24.95" customHeight="1">
      <c r="B84" s="143"/>
      <c r="C84" s="144"/>
      <c r="D84" s="145" t="s">
        <v>590</v>
      </c>
      <c r="E84" s="146"/>
      <c r="F84" s="146"/>
      <c r="G84" s="146"/>
      <c r="H84" s="146"/>
      <c r="I84" s="146"/>
      <c r="J84" s="147">
        <f>J752</f>
        <v>0</v>
      </c>
      <c r="K84" s="144"/>
      <c r="L84" s="148"/>
    </row>
    <row r="85" spans="1:31" s="2" customFormat="1" ht="21.7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6.95" customHeight="1">
      <c r="A86" s="37"/>
      <c r="B86" s="50"/>
      <c r="C86" s="51"/>
      <c r="D86" s="51"/>
      <c r="E86" s="51"/>
      <c r="F86" s="51"/>
      <c r="G86" s="51"/>
      <c r="H86" s="51"/>
      <c r="I86" s="51"/>
      <c r="J86" s="51"/>
      <c r="K86" s="51"/>
      <c r="L86" s="116"/>
      <c r="S86" s="37"/>
      <c r="T86" s="37"/>
      <c r="U86" s="37"/>
      <c r="V86" s="37"/>
      <c r="W86" s="37"/>
      <c r="X86" s="37"/>
      <c r="Y86" s="37"/>
      <c r="Z86" s="37"/>
      <c r="AA86" s="37"/>
      <c r="AB86" s="37"/>
      <c r="AC86" s="37"/>
      <c r="AD86" s="37"/>
      <c r="AE86" s="37"/>
    </row>
    <row r="90" spans="1:31" s="2" customFormat="1" ht="6.95" customHeight="1">
      <c r="A90" s="37"/>
      <c r="B90" s="52"/>
      <c r="C90" s="53"/>
      <c r="D90" s="53"/>
      <c r="E90" s="53"/>
      <c r="F90" s="53"/>
      <c r="G90" s="53"/>
      <c r="H90" s="53"/>
      <c r="I90" s="53"/>
      <c r="J90" s="53"/>
      <c r="K90" s="53"/>
      <c r="L90" s="116"/>
      <c r="S90" s="37"/>
      <c r="T90" s="37"/>
      <c r="U90" s="37"/>
      <c r="V90" s="37"/>
      <c r="W90" s="37"/>
      <c r="X90" s="37"/>
      <c r="Y90" s="37"/>
      <c r="Z90" s="37"/>
      <c r="AA90" s="37"/>
      <c r="AB90" s="37"/>
      <c r="AC90" s="37"/>
      <c r="AD90" s="37"/>
      <c r="AE90" s="37"/>
    </row>
    <row r="91" spans="1:31" s="2" customFormat="1" ht="24.95" customHeight="1">
      <c r="A91" s="37"/>
      <c r="B91" s="38"/>
      <c r="C91" s="26" t="s">
        <v>182</v>
      </c>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6.9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2" customHeight="1">
      <c r="A93" s="37"/>
      <c r="B93" s="38"/>
      <c r="C93" s="32" t="s">
        <v>16</v>
      </c>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16.5" customHeight="1">
      <c r="A94" s="37"/>
      <c r="B94" s="38"/>
      <c r="C94" s="39"/>
      <c r="D94" s="39"/>
      <c r="E94" s="427" t="str">
        <f>E7</f>
        <v>Zpracování PD - ZŠ F-M, ul. J. Čapka 2555 - tělocvična II.</v>
      </c>
      <c r="F94" s="428"/>
      <c r="G94" s="428"/>
      <c r="H94" s="428"/>
      <c r="I94" s="39"/>
      <c r="J94" s="39"/>
      <c r="K94" s="39"/>
      <c r="L94" s="116"/>
      <c r="S94" s="37"/>
      <c r="T94" s="37"/>
      <c r="U94" s="37"/>
      <c r="V94" s="37"/>
      <c r="W94" s="37"/>
      <c r="X94" s="37"/>
      <c r="Y94" s="37"/>
      <c r="Z94" s="37"/>
      <c r="AA94" s="37"/>
      <c r="AB94" s="37"/>
      <c r="AC94" s="37"/>
      <c r="AD94" s="37"/>
      <c r="AE94" s="37"/>
    </row>
    <row r="95" spans="1:31" s="1" customFormat="1" ht="12" customHeight="1">
      <c r="B95" s="24"/>
      <c r="C95" s="32" t="s">
        <v>167</v>
      </c>
      <c r="D95" s="25"/>
      <c r="E95" s="25"/>
      <c r="F95" s="25"/>
      <c r="G95" s="25"/>
      <c r="H95" s="25"/>
      <c r="I95" s="25"/>
      <c r="J95" s="25"/>
      <c r="K95" s="25"/>
      <c r="L95" s="23"/>
    </row>
    <row r="96" spans="1:31" s="2" customFormat="1" ht="16.5" customHeight="1">
      <c r="A96" s="37"/>
      <c r="B96" s="38"/>
      <c r="C96" s="39"/>
      <c r="D96" s="39"/>
      <c r="E96" s="427" t="s">
        <v>5833</v>
      </c>
      <c r="F96" s="429"/>
      <c r="G96" s="429"/>
      <c r="H96" s="429"/>
      <c r="I96" s="39"/>
      <c r="J96" s="39"/>
      <c r="K96" s="39"/>
      <c r="L96" s="116"/>
      <c r="S96" s="37"/>
      <c r="T96" s="37"/>
      <c r="U96" s="37"/>
      <c r="V96" s="37"/>
      <c r="W96" s="37"/>
      <c r="X96" s="37"/>
      <c r="Y96" s="37"/>
      <c r="Z96" s="37"/>
      <c r="AA96" s="37"/>
      <c r="AB96" s="37"/>
      <c r="AC96" s="37"/>
      <c r="AD96" s="37"/>
      <c r="AE96" s="37"/>
    </row>
    <row r="97" spans="1:65" s="2" customFormat="1" ht="12" customHeight="1">
      <c r="A97" s="37"/>
      <c r="B97" s="38"/>
      <c r="C97" s="32" t="s">
        <v>563</v>
      </c>
      <c r="D97" s="39"/>
      <c r="E97" s="39"/>
      <c r="F97" s="39"/>
      <c r="G97" s="39"/>
      <c r="H97" s="39"/>
      <c r="I97" s="39"/>
      <c r="J97" s="39"/>
      <c r="K97" s="39"/>
      <c r="L97" s="116"/>
      <c r="S97" s="37"/>
      <c r="T97" s="37"/>
      <c r="U97" s="37"/>
      <c r="V97" s="37"/>
      <c r="W97" s="37"/>
      <c r="X97" s="37"/>
      <c r="Y97" s="37"/>
      <c r="Z97" s="37"/>
      <c r="AA97" s="37"/>
      <c r="AB97" s="37"/>
      <c r="AC97" s="37"/>
      <c r="AD97" s="37"/>
      <c r="AE97" s="37"/>
    </row>
    <row r="98" spans="1:65" s="2" customFormat="1" ht="16.5" customHeight="1">
      <c r="A98" s="37"/>
      <c r="B98" s="38"/>
      <c r="C98" s="39"/>
      <c r="D98" s="39"/>
      <c r="E98" s="383" t="str">
        <f>E11</f>
        <v>D.1.1, D.1.2 - Spojovací krček - ASŘ, SKŘ</v>
      </c>
      <c r="F98" s="429"/>
      <c r="G98" s="429"/>
      <c r="H98" s="429"/>
      <c r="I98" s="39"/>
      <c r="J98" s="39"/>
      <c r="K98" s="39"/>
      <c r="L98" s="116"/>
      <c r="S98" s="37"/>
      <c r="T98" s="37"/>
      <c r="U98" s="37"/>
      <c r="V98" s="37"/>
      <c r="W98" s="37"/>
      <c r="X98" s="37"/>
      <c r="Y98" s="37"/>
      <c r="Z98" s="37"/>
      <c r="AA98" s="37"/>
      <c r="AB98" s="37"/>
      <c r="AC98" s="37"/>
      <c r="AD98" s="37"/>
      <c r="AE98" s="37"/>
    </row>
    <row r="99" spans="1:65" s="2" customFormat="1" ht="6.95" customHeight="1">
      <c r="A99" s="37"/>
      <c r="B99" s="38"/>
      <c r="C99" s="39"/>
      <c r="D99" s="39"/>
      <c r="E99" s="39"/>
      <c r="F99" s="39"/>
      <c r="G99" s="39"/>
      <c r="H99" s="39"/>
      <c r="I99" s="39"/>
      <c r="J99" s="39"/>
      <c r="K99" s="39"/>
      <c r="L99" s="116"/>
      <c r="S99" s="37"/>
      <c r="T99" s="37"/>
      <c r="U99" s="37"/>
      <c r="V99" s="37"/>
      <c r="W99" s="37"/>
      <c r="X99" s="37"/>
      <c r="Y99" s="37"/>
      <c r="Z99" s="37"/>
      <c r="AA99" s="37"/>
      <c r="AB99" s="37"/>
      <c r="AC99" s="37"/>
      <c r="AD99" s="37"/>
      <c r="AE99" s="37"/>
    </row>
    <row r="100" spans="1:65" s="2" customFormat="1" ht="12" customHeight="1">
      <c r="A100" s="37"/>
      <c r="B100" s="38"/>
      <c r="C100" s="32" t="s">
        <v>22</v>
      </c>
      <c r="D100" s="39"/>
      <c r="E100" s="39"/>
      <c r="F100" s="30" t="str">
        <f>F14</f>
        <v>J. Čapka 2555, Frýdek Místek</v>
      </c>
      <c r="G100" s="39"/>
      <c r="H100" s="39"/>
      <c r="I100" s="32" t="s">
        <v>24</v>
      </c>
      <c r="J100" s="62" t="str">
        <f>IF(J14="","",J14)</f>
        <v>19. 3. 2025</v>
      </c>
      <c r="K100" s="39"/>
      <c r="L100" s="116"/>
      <c r="S100" s="37"/>
      <c r="T100" s="37"/>
      <c r="U100" s="37"/>
      <c r="V100" s="37"/>
      <c r="W100" s="37"/>
      <c r="X100" s="37"/>
      <c r="Y100" s="37"/>
      <c r="Z100" s="37"/>
      <c r="AA100" s="37"/>
      <c r="AB100" s="37"/>
      <c r="AC100" s="37"/>
      <c r="AD100" s="37"/>
      <c r="AE100" s="37"/>
    </row>
    <row r="101" spans="1:65" s="2" customFormat="1" ht="6.95" customHeight="1">
      <c r="A101" s="37"/>
      <c r="B101" s="38"/>
      <c r="C101" s="39"/>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65" s="2" customFormat="1" ht="25.7" customHeight="1">
      <c r="A102" s="37"/>
      <c r="B102" s="38"/>
      <c r="C102" s="32" t="s">
        <v>26</v>
      </c>
      <c r="D102" s="39"/>
      <c r="E102" s="39"/>
      <c r="F102" s="30" t="str">
        <f>E17</f>
        <v>Statutární město Frýdek - Místek</v>
      </c>
      <c r="G102" s="39"/>
      <c r="H102" s="39"/>
      <c r="I102" s="32" t="s">
        <v>33</v>
      </c>
      <c r="J102" s="35" t="str">
        <f>E23</f>
        <v>Energy Benefit Centre a.s., Ostrava</v>
      </c>
      <c r="K102" s="39"/>
      <c r="L102" s="116"/>
      <c r="S102" s="37"/>
      <c r="T102" s="37"/>
      <c r="U102" s="37"/>
      <c r="V102" s="37"/>
      <c r="W102" s="37"/>
      <c r="X102" s="37"/>
      <c r="Y102" s="37"/>
      <c r="Z102" s="37"/>
      <c r="AA102" s="37"/>
      <c r="AB102" s="37"/>
      <c r="AC102" s="37"/>
      <c r="AD102" s="37"/>
      <c r="AE102" s="37"/>
    </row>
    <row r="103" spans="1:65" s="2" customFormat="1" ht="25.7" customHeight="1">
      <c r="A103" s="37"/>
      <c r="B103" s="38"/>
      <c r="C103" s="32" t="s">
        <v>31</v>
      </c>
      <c r="D103" s="39"/>
      <c r="E103" s="39"/>
      <c r="F103" s="30" t="str">
        <f>IF(E20="","",E20)</f>
        <v>Vyplň údaj</v>
      </c>
      <c r="G103" s="39"/>
      <c r="H103" s="39"/>
      <c r="I103" s="32" t="s">
        <v>36</v>
      </c>
      <c r="J103" s="35" t="str">
        <f>E26</f>
        <v>Ing. Alena Chmelová, Opava</v>
      </c>
      <c r="K103" s="39"/>
      <c r="L103" s="116"/>
      <c r="S103" s="37"/>
      <c r="T103" s="37"/>
      <c r="U103" s="37"/>
      <c r="V103" s="37"/>
      <c r="W103" s="37"/>
      <c r="X103" s="37"/>
      <c r="Y103" s="37"/>
      <c r="Z103" s="37"/>
      <c r="AA103" s="37"/>
      <c r="AB103" s="37"/>
      <c r="AC103" s="37"/>
      <c r="AD103" s="37"/>
      <c r="AE103" s="37"/>
    </row>
    <row r="104" spans="1:65" s="2" customFormat="1" ht="10.35" customHeight="1">
      <c r="A104" s="37"/>
      <c r="B104" s="38"/>
      <c r="C104" s="39"/>
      <c r="D104" s="39"/>
      <c r="E104" s="39"/>
      <c r="F104" s="39"/>
      <c r="G104" s="39"/>
      <c r="H104" s="39"/>
      <c r="I104" s="39"/>
      <c r="J104" s="39"/>
      <c r="K104" s="39"/>
      <c r="L104" s="116"/>
      <c r="S104" s="37"/>
      <c r="T104" s="37"/>
      <c r="U104" s="37"/>
      <c r="V104" s="37"/>
      <c r="W104" s="37"/>
      <c r="X104" s="37"/>
      <c r="Y104" s="37"/>
      <c r="Z104" s="37"/>
      <c r="AA104" s="37"/>
      <c r="AB104" s="37"/>
      <c r="AC104" s="37"/>
      <c r="AD104" s="37"/>
      <c r="AE104" s="37"/>
    </row>
    <row r="105" spans="1:65" s="11" customFormat="1" ht="29.25" customHeight="1">
      <c r="A105" s="154"/>
      <c r="B105" s="155"/>
      <c r="C105" s="156" t="s">
        <v>183</v>
      </c>
      <c r="D105" s="157" t="s">
        <v>59</v>
      </c>
      <c r="E105" s="157" t="s">
        <v>55</v>
      </c>
      <c r="F105" s="157" t="s">
        <v>56</v>
      </c>
      <c r="G105" s="157" t="s">
        <v>184</v>
      </c>
      <c r="H105" s="157" t="s">
        <v>185</v>
      </c>
      <c r="I105" s="157" t="s">
        <v>186</v>
      </c>
      <c r="J105" s="157" t="s">
        <v>173</v>
      </c>
      <c r="K105" s="158" t="s">
        <v>187</v>
      </c>
      <c r="L105" s="159"/>
      <c r="M105" s="71" t="s">
        <v>28</v>
      </c>
      <c r="N105" s="72" t="s">
        <v>44</v>
      </c>
      <c r="O105" s="72" t="s">
        <v>188</v>
      </c>
      <c r="P105" s="72" t="s">
        <v>189</v>
      </c>
      <c r="Q105" s="72" t="s">
        <v>190</v>
      </c>
      <c r="R105" s="72" t="s">
        <v>191</v>
      </c>
      <c r="S105" s="72" t="s">
        <v>192</v>
      </c>
      <c r="T105" s="73" t="s">
        <v>193</v>
      </c>
      <c r="U105" s="154"/>
      <c r="V105" s="154"/>
      <c r="W105" s="154"/>
      <c r="X105" s="154"/>
      <c r="Y105" s="154"/>
      <c r="Z105" s="154"/>
      <c r="AA105" s="154"/>
      <c r="AB105" s="154"/>
      <c r="AC105" s="154"/>
      <c r="AD105" s="154"/>
      <c r="AE105" s="154"/>
    </row>
    <row r="106" spans="1:65" s="2" customFormat="1" ht="22.9" customHeight="1">
      <c r="A106" s="37"/>
      <c r="B106" s="38"/>
      <c r="C106" s="78" t="s">
        <v>194</v>
      </c>
      <c r="D106" s="39"/>
      <c r="E106" s="39"/>
      <c r="F106" s="39"/>
      <c r="G106" s="39"/>
      <c r="H106" s="39"/>
      <c r="I106" s="39"/>
      <c r="J106" s="160">
        <f>BK106</f>
        <v>0</v>
      </c>
      <c r="K106" s="39"/>
      <c r="L106" s="42"/>
      <c r="M106" s="74"/>
      <c r="N106" s="161"/>
      <c r="O106" s="75"/>
      <c r="P106" s="162">
        <f>P107+P448+P752</f>
        <v>0</v>
      </c>
      <c r="Q106" s="75"/>
      <c r="R106" s="162">
        <f>R107+R448+R752</f>
        <v>112.90430238</v>
      </c>
      <c r="S106" s="75"/>
      <c r="T106" s="163">
        <f>T107+T448+T752</f>
        <v>1.5454100000000001E-3</v>
      </c>
      <c r="U106" s="37"/>
      <c r="V106" s="37"/>
      <c r="W106" s="37"/>
      <c r="X106" s="37"/>
      <c r="Y106" s="37"/>
      <c r="Z106" s="37"/>
      <c r="AA106" s="37"/>
      <c r="AB106" s="37"/>
      <c r="AC106" s="37"/>
      <c r="AD106" s="37"/>
      <c r="AE106" s="37"/>
      <c r="AT106" s="20" t="s">
        <v>73</v>
      </c>
      <c r="AU106" s="20" t="s">
        <v>174</v>
      </c>
      <c r="BK106" s="164">
        <f>BK107+BK448+BK752</f>
        <v>0</v>
      </c>
    </row>
    <row r="107" spans="1:65" s="12" customFormat="1" ht="25.9" customHeight="1">
      <c r="B107" s="165"/>
      <c r="C107" s="166"/>
      <c r="D107" s="167" t="s">
        <v>73</v>
      </c>
      <c r="E107" s="168" t="s">
        <v>195</v>
      </c>
      <c r="F107" s="168" t="s">
        <v>196</v>
      </c>
      <c r="G107" s="166"/>
      <c r="H107" s="166"/>
      <c r="I107" s="169"/>
      <c r="J107" s="170">
        <f>BK107</f>
        <v>0</v>
      </c>
      <c r="K107" s="166"/>
      <c r="L107" s="171"/>
      <c r="M107" s="172"/>
      <c r="N107" s="173"/>
      <c r="O107" s="173"/>
      <c r="P107" s="174">
        <f>P108+P145+P198+P213+P247+P401+P435+P445</f>
        <v>0</v>
      </c>
      <c r="Q107" s="173"/>
      <c r="R107" s="174">
        <f>R108+R145+R198+R213+R247+R401+R435+R445</f>
        <v>109.49712954</v>
      </c>
      <c r="S107" s="173"/>
      <c r="T107" s="175">
        <f>T108+T145+T198+T213+T247+T401+T435+T445</f>
        <v>1.5454100000000001E-3</v>
      </c>
      <c r="AR107" s="176" t="s">
        <v>82</v>
      </c>
      <c r="AT107" s="177" t="s">
        <v>73</v>
      </c>
      <c r="AU107" s="177" t="s">
        <v>74</v>
      </c>
      <c r="AY107" s="176" t="s">
        <v>197</v>
      </c>
      <c r="BK107" s="178">
        <f>BK108+BK145+BK198+BK213+BK247+BK401+BK435+BK445</f>
        <v>0</v>
      </c>
    </row>
    <row r="108" spans="1:65" s="12" customFormat="1" ht="22.9" customHeight="1">
      <c r="B108" s="165"/>
      <c r="C108" s="166"/>
      <c r="D108" s="167" t="s">
        <v>73</v>
      </c>
      <c r="E108" s="179" t="s">
        <v>82</v>
      </c>
      <c r="F108" s="179" t="s">
        <v>198</v>
      </c>
      <c r="G108" s="166"/>
      <c r="H108" s="166"/>
      <c r="I108" s="169"/>
      <c r="J108" s="180">
        <f>BK108</f>
        <v>0</v>
      </c>
      <c r="K108" s="166"/>
      <c r="L108" s="171"/>
      <c r="M108" s="172"/>
      <c r="N108" s="173"/>
      <c r="O108" s="173"/>
      <c r="P108" s="174">
        <f>SUM(P109:P144)</f>
        <v>0</v>
      </c>
      <c r="Q108" s="173"/>
      <c r="R108" s="174">
        <f>SUM(R109:R144)</f>
        <v>0</v>
      </c>
      <c r="S108" s="173"/>
      <c r="T108" s="175">
        <f>SUM(T109:T144)</f>
        <v>0</v>
      </c>
      <c r="AR108" s="176" t="s">
        <v>82</v>
      </c>
      <c r="AT108" s="177" t="s">
        <v>73</v>
      </c>
      <c r="AU108" s="177" t="s">
        <v>82</v>
      </c>
      <c r="AY108" s="176" t="s">
        <v>197</v>
      </c>
      <c r="BK108" s="178">
        <f>SUM(BK109:BK144)</f>
        <v>0</v>
      </c>
    </row>
    <row r="109" spans="1:65" s="2" customFormat="1" ht="24.2" customHeight="1">
      <c r="A109" s="37"/>
      <c r="B109" s="38"/>
      <c r="C109" s="181" t="s">
        <v>82</v>
      </c>
      <c r="D109" s="181" t="s">
        <v>199</v>
      </c>
      <c r="E109" s="182" t="s">
        <v>5835</v>
      </c>
      <c r="F109" s="183" t="s">
        <v>5836</v>
      </c>
      <c r="G109" s="184" t="s">
        <v>409</v>
      </c>
      <c r="H109" s="185">
        <v>13.43</v>
      </c>
      <c r="I109" s="186"/>
      <c r="J109" s="187">
        <f>ROUND(I109*H109,2)</f>
        <v>0</v>
      </c>
      <c r="K109" s="183" t="s">
        <v>203</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5837</v>
      </c>
    </row>
    <row r="110" spans="1:65" s="2" customFormat="1" ht="11.25">
      <c r="A110" s="37"/>
      <c r="B110" s="38"/>
      <c r="C110" s="39"/>
      <c r="D110" s="194" t="s">
        <v>206</v>
      </c>
      <c r="E110" s="39"/>
      <c r="F110" s="195" t="s">
        <v>5838</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206</v>
      </c>
      <c r="AU110" s="20" t="s">
        <v>84</v>
      </c>
    </row>
    <row r="111" spans="1:65" s="15" customFormat="1" ht="11.25">
      <c r="B111" s="222"/>
      <c r="C111" s="223"/>
      <c r="D111" s="201" t="s">
        <v>213</v>
      </c>
      <c r="E111" s="224" t="s">
        <v>28</v>
      </c>
      <c r="F111" s="225" t="s">
        <v>595</v>
      </c>
      <c r="G111" s="223"/>
      <c r="H111" s="224" t="s">
        <v>28</v>
      </c>
      <c r="I111" s="226"/>
      <c r="J111" s="223"/>
      <c r="K111" s="223"/>
      <c r="L111" s="227"/>
      <c r="M111" s="228"/>
      <c r="N111" s="229"/>
      <c r="O111" s="229"/>
      <c r="P111" s="229"/>
      <c r="Q111" s="229"/>
      <c r="R111" s="229"/>
      <c r="S111" s="229"/>
      <c r="T111" s="230"/>
      <c r="AT111" s="231" t="s">
        <v>213</v>
      </c>
      <c r="AU111" s="231" t="s">
        <v>84</v>
      </c>
      <c r="AV111" s="15" t="s">
        <v>82</v>
      </c>
      <c r="AW111" s="15" t="s">
        <v>35</v>
      </c>
      <c r="AX111" s="15" t="s">
        <v>74</v>
      </c>
      <c r="AY111" s="231" t="s">
        <v>197</v>
      </c>
    </row>
    <row r="112" spans="1:65" s="13" customFormat="1" ht="11.25">
      <c r="B112" s="199"/>
      <c r="C112" s="200"/>
      <c r="D112" s="201" t="s">
        <v>213</v>
      </c>
      <c r="E112" s="202" t="s">
        <v>28</v>
      </c>
      <c r="F112" s="203" t="s">
        <v>5839</v>
      </c>
      <c r="G112" s="200"/>
      <c r="H112" s="204">
        <v>8.8010000000000002</v>
      </c>
      <c r="I112" s="205"/>
      <c r="J112" s="200"/>
      <c r="K112" s="200"/>
      <c r="L112" s="206"/>
      <c r="M112" s="207"/>
      <c r="N112" s="208"/>
      <c r="O112" s="208"/>
      <c r="P112" s="208"/>
      <c r="Q112" s="208"/>
      <c r="R112" s="208"/>
      <c r="S112" s="208"/>
      <c r="T112" s="209"/>
      <c r="AT112" s="210" t="s">
        <v>213</v>
      </c>
      <c r="AU112" s="210" t="s">
        <v>84</v>
      </c>
      <c r="AV112" s="13" t="s">
        <v>84</v>
      </c>
      <c r="AW112" s="13" t="s">
        <v>35</v>
      </c>
      <c r="AX112" s="13" t="s">
        <v>74</v>
      </c>
      <c r="AY112" s="210" t="s">
        <v>197</v>
      </c>
    </row>
    <row r="113" spans="1:65" s="13" customFormat="1" ht="11.25">
      <c r="B113" s="199"/>
      <c r="C113" s="200"/>
      <c r="D113" s="201" t="s">
        <v>213</v>
      </c>
      <c r="E113" s="202" t="s">
        <v>28</v>
      </c>
      <c r="F113" s="203" t="s">
        <v>5840</v>
      </c>
      <c r="G113" s="200"/>
      <c r="H113" s="204">
        <v>4.6289999999999996</v>
      </c>
      <c r="I113" s="205"/>
      <c r="J113" s="200"/>
      <c r="K113" s="200"/>
      <c r="L113" s="206"/>
      <c r="M113" s="207"/>
      <c r="N113" s="208"/>
      <c r="O113" s="208"/>
      <c r="P113" s="208"/>
      <c r="Q113" s="208"/>
      <c r="R113" s="208"/>
      <c r="S113" s="208"/>
      <c r="T113" s="209"/>
      <c r="AT113" s="210" t="s">
        <v>213</v>
      </c>
      <c r="AU113" s="210" t="s">
        <v>84</v>
      </c>
      <c r="AV113" s="13" t="s">
        <v>84</v>
      </c>
      <c r="AW113" s="13" t="s">
        <v>35</v>
      </c>
      <c r="AX113" s="13" t="s">
        <v>74</v>
      </c>
      <c r="AY113" s="210" t="s">
        <v>197</v>
      </c>
    </row>
    <row r="114" spans="1:65" s="14" customFormat="1" ht="11.25">
      <c r="B114" s="211"/>
      <c r="C114" s="212"/>
      <c r="D114" s="201" t="s">
        <v>213</v>
      </c>
      <c r="E114" s="213" t="s">
        <v>28</v>
      </c>
      <c r="F114" s="214" t="s">
        <v>226</v>
      </c>
      <c r="G114" s="212"/>
      <c r="H114" s="215">
        <v>13.43</v>
      </c>
      <c r="I114" s="216"/>
      <c r="J114" s="212"/>
      <c r="K114" s="212"/>
      <c r="L114" s="217"/>
      <c r="M114" s="218"/>
      <c r="N114" s="219"/>
      <c r="O114" s="219"/>
      <c r="P114" s="219"/>
      <c r="Q114" s="219"/>
      <c r="R114" s="219"/>
      <c r="S114" s="219"/>
      <c r="T114" s="220"/>
      <c r="AT114" s="221" t="s">
        <v>213</v>
      </c>
      <c r="AU114" s="221" t="s">
        <v>84</v>
      </c>
      <c r="AV114" s="14" t="s">
        <v>204</v>
      </c>
      <c r="AW114" s="14" t="s">
        <v>35</v>
      </c>
      <c r="AX114" s="14" t="s">
        <v>82</v>
      </c>
      <c r="AY114" s="221" t="s">
        <v>197</v>
      </c>
    </row>
    <row r="115" spans="1:65" s="2" customFormat="1" ht="37.9" customHeight="1">
      <c r="A115" s="37"/>
      <c r="B115" s="38"/>
      <c r="C115" s="181" t="s">
        <v>84</v>
      </c>
      <c r="D115" s="181" t="s">
        <v>199</v>
      </c>
      <c r="E115" s="182" t="s">
        <v>407</v>
      </c>
      <c r="F115" s="183" t="s">
        <v>408</v>
      </c>
      <c r="G115" s="184" t="s">
        <v>409</v>
      </c>
      <c r="H115" s="185">
        <v>52.53</v>
      </c>
      <c r="I115" s="186"/>
      <c r="J115" s="187">
        <f>ROUND(I115*H115,2)</f>
        <v>0</v>
      </c>
      <c r="K115" s="183" t="s">
        <v>203</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5841</v>
      </c>
    </row>
    <row r="116" spans="1:65" s="2" customFormat="1" ht="11.25">
      <c r="A116" s="37"/>
      <c r="B116" s="38"/>
      <c r="C116" s="39"/>
      <c r="D116" s="194" t="s">
        <v>206</v>
      </c>
      <c r="E116" s="39"/>
      <c r="F116" s="195" t="s">
        <v>411</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206</v>
      </c>
      <c r="AU116" s="20" t="s">
        <v>84</v>
      </c>
    </row>
    <row r="117" spans="1:65" s="15" customFormat="1" ht="11.25">
      <c r="B117" s="222"/>
      <c r="C117" s="223"/>
      <c r="D117" s="201" t="s">
        <v>213</v>
      </c>
      <c r="E117" s="224" t="s">
        <v>28</v>
      </c>
      <c r="F117" s="225" t="s">
        <v>595</v>
      </c>
      <c r="G117" s="223"/>
      <c r="H117" s="224" t="s">
        <v>28</v>
      </c>
      <c r="I117" s="226"/>
      <c r="J117" s="223"/>
      <c r="K117" s="223"/>
      <c r="L117" s="227"/>
      <c r="M117" s="228"/>
      <c r="N117" s="229"/>
      <c r="O117" s="229"/>
      <c r="P117" s="229"/>
      <c r="Q117" s="229"/>
      <c r="R117" s="229"/>
      <c r="S117" s="229"/>
      <c r="T117" s="230"/>
      <c r="AT117" s="231" t="s">
        <v>213</v>
      </c>
      <c r="AU117" s="231" t="s">
        <v>84</v>
      </c>
      <c r="AV117" s="15" t="s">
        <v>82</v>
      </c>
      <c r="AW117" s="15" t="s">
        <v>35</v>
      </c>
      <c r="AX117" s="15" t="s">
        <v>74</v>
      </c>
      <c r="AY117" s="231" t="s">
        <v>197</v>
      </c>
    </row>
    <row r="118" spans="1:65" s="15" customFormat="1" ht="11.25">
      <c r="B118" s="222"/>
      <c r="C118" s="223"/>
      <c r="D118" s="201" t="s">
        <v>213</v>
      </c>
      <c r="E118" s="224" t="s">
        <v>28</v>
      </c>
      <c r="F118" s="225" t="s">
        <v>622</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3" customFormat="1" ht="11.25">
      <c r="B119" s="199"/>
      <c r="C119" s="200"/>
      <c r="D119" s="201" t="s">
        <v>213</v>
      </c>
      <c r="E119" s="202" t="s">
        <v>28</v>
      </c>
      <c r="F119" s="203" t="s">
        <v>5842</v>
      </c>
      <c r="G119" s="200"/>
      <c r="H119" s="204">
        <v>13.43</v>
      </c>
      <c r="I119" s="205"/>
      <c r="J119" s="200"/>
      <c r="K119" s="200"/>
      <c r="L119" s="206"/>
      <c r="M119" s="207"/>
      <c r="N119" s="208"/>
      <c r="O119" s="208"/>
      <c r="P119" s="208"/>
      <c r="Q119" s="208"/>
      <c r="R119" s="208"/>
      <c r="S119" s="208"/>
      <c r="T119" s="209"/>
      <c r="AT119" s="210" t="s">
        <v>213</v>
      </c>
      <c r="AU119" s="210" t="s">
        <v>84</v>
      </c>
      <c r="AV119" s="13" t="s">
        <v>84</v>
      </c>
      <c r="AW119" s="13" t="s">
        <v>35</v>
      </c>
      <c r="AX119" s="13" t="s">
        <v>74</v>
      </c>
      <c r="AY119" s="210" t="s">
        <v>197</v>
      </c>
    </row>
    <row r="120" spans="1:65" s="13" customFormat="1" ht="11.25">
      <c r="B120" s="199"/>
      <c r="C120" s="200"/>
      <c r="D120" s="201" t="s">
        <v>213</v>
      </c>
      <c r="E120" s="202" t="s">
        <v>28</v>
      </c>
      <c r="F120" s="203" t="s">
        <v>5843</v>
      </c>
      <c r="G120" s="200"/>
      <c r="H120" s="204">
        <v>39.1</v>
      </c>
      <c r="I120" s="205"/>
      <c r="J120" s="200"/>
      <c r="K120" s="200"/>
      <c r="L120" s="206"/>
      <c r="M120" s="207"/>
      <c r="N120" s="208"/>
      <c r="O120" s="208"/>
      <c r="P120" s="208"/>
      <c r="Q120" s="208"/>
      <c r="R120" s="208"/>
      <c r="S120" s="208"/>
      <c r="T120" s="209"/>
      <c r="AT120" s="210" t="s">
        <v>213</v>
      </c>
      <c r="AU120" s="210" t="s">
        <v>84</v>
      </c>
      <c r="AV120" s="13" t="s">
        <v>84</v>
      </c>
      <c r="AW120" s="13" t="s">
        <v>35</v>
      </c>
      <c r="AX120" s="13" t="s">
        <v>74</v>
      </c>
      <c r="AY120" s="210" t="s">
        <v>197</v>
      </c>
    </row>
    <row r="121" spans="1:65" s="15" customFormat="1" ht="11.25">
      <c r="B121" s="222"/>
      <c r="C121" s="223"/>
      <c r="D121" s="201" t="s">
        <v>213</v>
      </c>
      <c r="E121" s="224" t="s">
        <v>28</v>
      </c>
      <c r="F121" s="225" t="s">
        <v>624</v>
      </c>
      <c r="G121" s="223"/>
      <c r="H121" s="224" t="s">
        <v>28</v>
      </c>
      <c r="I121" s="226"/>
      <c r="J121" s="223"/>
      <c r="K121" s="223"/>
      <c r="L121" s="227"/>
      <c r="M121" s="228"/>
      <c r="N121" s="229"/>
      <c r="O121" s="229"/>
      <c r="P121" s="229"/>
      <c r="Q121" s="229"/>
      <c r="R121" s="229"/>
      <c r="S121" s="229"/>
      <c r="T121" s="230"/>
      <c r="AT121" s="231" t="s">
        <v>213</v>
      </c>
      <c r="AU121" s="231" t="s">
        <v>84</v>
      </c>
      <c r="AV121" s="15" t="s">
        <v>82</v>
      </c>
      <c r="AW121" s="15" t="s">
        <v>35</v>
      </c>
      <c r="AX121" s="15" t="s">
        <v>74</v>
      </c>
      <c r="AY121" s="231" t="s">
        <v>197</v>
      </c>
    </row>
    <row r="122" spans="1:65" s="13" customFormat="1" ht="11.25">
      <c r="B122" s="199"/>
      <c r="C122" s="200"/>
      <c r="D122" s="201" t="s">
        <v>213</v>
      </c>
      <c r="E122" s="202" t="s">
        <v>28</v>
      </c>
      <c r="F122" s="203" t="s">
        <v>74</v>
      </c>
      <c r="G122" s="200"/>
      <c r="H122" s="204">
        <v>0</v>
      </c>
      <c r="I122" s="205"/>
      <c r="J122" s="200"/>
      <c r="K122" s="200"/>
      <c r="L122" s="206"/>
      <c r="M122" s="207"/>
      <c r="N122" s="208"/>
      <c r="O122" s="208"/>
      <c r="P122" s="208"/>
      <c r="Q122" s="208"/>
      <c r="R122" s="208"/>
      <c r="S122" s="208"/>
      <c r="T122" s="209"/>
      <c r="AT122" s="210" t="s">
        <v>213</v>
      </c>
      <c r="AU122" s="210" t="s">
        <v>84</v>
      </c>
      <c r="AV122" s="13" t="s">
        <v>84</v>
      </c>
      <c r="AW122" s="13" t="s">
        <v>35</v>
      </c>
      <c r="AX122" s="13" t="s">
        <v>74</v>
      </c>
      <c r="AY122" s="210" t="s">
        <v>197</v>
      </c>
    </row>
    <row r="123" spans="1:65" s="14" customFormat="1" ht="11.25">
      <c r="B123" s="211"/>
      <c r="C123" s="212"/>
      <c r="D123" s="201" t="s">
        <v>213</v>
      </c>
      <c r="E123" s="213" t="s">
        <v>28</v>
      </c>
      <c r="F123" s="214" t="s">
        <v>226</v>
      </c>
      <c r="G123" s="212"/>
      <c r="H123" s="215">
        <v>52.53</v>
      </c>
      <c r="I123" s="216"/>
      <c r="J123" s="212"/>
      <c r="K123" s="212"/>
      <c r="L123" s="217"/>
      <c r="M123" s="218"/>
      <c r="N123" s="219"/>
      <c r="O123" s="219"/>
      <c r="P123" s="219"/>
      <c r="Q123" s="219"/>
      <c r="R123" s="219"/>
      <c r="S123" s="219"/>
      <c r="T123" s="220"/>
      <c r="AT123" s="221" t="s">
        <v>213</v>
      </c>
      <c r="AU123" s="221" t="s">
        <v>84</v>
      </c>
      <c r="AV123" s="14" t="s">
        <v>204</v>
      </c>
      <c r="AW123" s="14" t="s">
        <v>35</v>
      </c>
      <c r="AX123" s="14" t="s">
        <v>82</v>
      </c>
      <c r="AY123" s="221" t="s">
        <v>197</v>
      </c>
    </row>
    <row r="124" spans="1:65" s="2" customFormat="1" ht="24.2" customHeight="1">
      <c r="A124" s="37"/>
      <c r="B124" s="38"/>
      <c r="C124" s="181" t="s">
        <v>160</v>
      </c>
      <c r="D124" s="181" t="s">
        <v>199</v>
      </c>
      <c r="E124" s="182" t="s">
        <v>630</v>
      </c>
      <c r="F124" s="183" t="s">
        <v>631</v>
      </c>
      <c r="G124" s="184" t="s">
        <v>409</v>
      </c>
      <c r="H124" s="185">
        <v>52.53</v>
      </c>
      <c r="I124" s="186"/>
      <c r="J124" s="187">
        <f>ROUND(I124*H124,2)</f>
        <v>0</v>
      </c>
      <c r="K124" s="183" t="s">
        <v>203</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5844</v>
      </c>
    </row>
    <row r="125" spans="1:65" s="2" customFormat="1" ht="11.25">
      <c r="A125" s="37"/>
      <c r="B125" s="38"/>
      <c r="C125" s="39"/>
      <c r="D125" s="194" t="s">
        <v>206</v>
      </c>
      <c r="E125" s="39"/>
      <c r="F125" s="195" t="s">
        <v>633</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206</v>
      </c>
      <c r="AU125" s="20" t="s">
        <v>84</v>
      </c>
    </row>
    <row r="126" spans="1:65" s="15" customFormat="1" ht="11.25">
      <c r="B126" s="222"/>
      <c r="C126" s="223"/>
      <c r="D126" s="201" t="s">
        <v>213</v>
      </c>
      <c r="E126" s="224" t="s">
        <v>28</v>
      </c>
      <c r="F126" s="225" t="s">
        <v>595</v>
      </c>
      <c r="G126" s="223"/>
      <c r="H126" s="224" t="s">
        <v>28</v>
      </c>
      <c r="I126" s="226"/>
      <c r="J126" s="223"/>
      <c r="K126" s="223"/>
      <c r="L126" s="227"/>
      <c r="M126" s="228"/>
      <c r="N126" s="229"/>
      <c r="O126" s="229"/>
      <c r="P126" s="229"/>
      <c r="Q126" s="229"/>
      <c r="R126" s="229"/>
      <c r="S126" s="229"/>
      <c r="T126" s="230"/>
      <c r="AT126" s="231" t="s">
        <v>213</v>
      </c>
      <c r="AU126" s="231" t="s">
        <v>84</v>
      </c>
      <c r="AV126" s="15" t="s">
        <v>82</v>
      </c>
      <c r="AW126" s="15" t="s">
        <v>35</v>
      </c>
      <c r="AX126" s="15" t="s">
        <v>74</v>
      </c>
      <c r="AY126" s="231" t="s">
        <v>197</v>
      </c>
    </row>
    <row r="127" spans="1:65" s="15" customFormat="1" ht="11.25">
      <c r="B127" s="222"/>
      <c r="C127" s="223"/>
      <c r="D127" s="201" t="s">
        <v>213</v>
      </c>
      <c r="E127" s="224" t="s">
        <v>28</v>
      </c>
      <c r="F127" s="225" t="s">
        <v>634</v>
      </c>
      <c r="G127" s="223"/>
      <c r="H127" s="224" t="s">
        <v>28</v>
      </c>
      <c r="I127" s="226"/>
      <c r="J127" s="223"/>
      <c r="K127" s="223"/>
      <c r="L127" s="227"/>
      <c r="M127" s="228"/>
      <c r="N127" s="229"/>
      <c r="O127" s="229"/>
      <c r="P127" s="229"/>
      <c r="Q127" s="229"/>
      <c r="R127" s="229"/>
      <c r="S127" s="229"/>
      <c r="T127" s="230"/>
      <c r="AT127" s="231" t="s">
        <v>213</v>
      </c>
      <c r="AU127" s="231" t="s">
        <v>84</v>
      </c>
      <c r="AV127" s="15" t="s">
        <v>82</v>
      </c>
      <c r="AW127" s="15" t="s">
        <v>35</v>
      </c>
      <c r="AX127" s="15" t="s">
        <v>74</v>
      </c>
      <c r="AY127" s="231" t="s">
        <v>197</v>
      </c>
    </row>
    <row r="128" spans="1:65" s="13" customFormat="1" ht="11.25">
      <c r="B128" s="199"/>
      <c r="C128" s="200"/>
      <c r="D128" s="201" t="s">
        <v>213</v>
      </c>
      <c r="E128" s="202" t="s">
        <v>28</v>
      </c>
      <c r="F128" s="203" t="s">
        <v>5845</v>
      </c>
      <c r="G128" s="200"/>
      <c r="H128" s="204">
        <v>52.53</v>
      </c>
      <c r="I128" s="205"/>
      <c r="J128" s="200"/>
      <c r="K128" s="200"/>
      <c r="L128" s="206"/>
      <c r="M128" s="207"/>
      <c r="N128" s="208"/>
      <c r="O128" s="208"/>
      <c r="P128" s="208"/>
      <c r="Q128" s="208"/>
      <c r="R128" s="208"/>
      <c r="S128" s="208"/>
      <c r="T128" s="209"/>
      <c r="AT128" s="210" t="s">
        <v>213</v>
      </c>
      <c r="AU128" s="210" t="s">
        <v>84</v>
      </c>
      <c r="AV128" s="13" t="s">
        <v>84</v>
      </c>
      <c r="AW128" s="13" t="s">
        <v>35</v>
      </c>
      <c r="AX128" s="13" t="s">
        <v>82</v>
      </c>
      <c r="AY128" s="210" t="s">
        <v>197</v>
      </c>
    </row>
    <row r="129" spans="1:65" s="2" customFormat="1" ht="24.2" customHeight="1">
      <c r="A129" s="37"/>
      <c r="B129" s="38"/>
      <c r="C129" s="181" t="s">
        <v>204</v>
      </c>
      <c r="D129" s="181" t="s">
        <v>199</v>
      </c>
      <c r="E129" s="182" t="s">
        <v>639</v>
      </c>
      <c r="F129" s="183" t="s">
        <v>640</v>
      </c>
      <c r="G129" s="184" t="s">
        <v>409</v>
      </c>
      <c r="H129" s="185">
        <v>36.799999999999997</v>
      </c>
      <c r="I129" s="186"/>
      <c r="J129" s="187">
        <f>ROUND(I129*H129,2)</f>
        <v>0</v>
      </c>
      <c r="K129" s="183" t="s">
        <v>203</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5846</v>
      </c>
    </row>
    <row r="130" spans="1:65" s="2" customFormat="1" ht="11.25">
      <c r="A130" s="37"/>
      <c r="B130" s="38"/>
      <c r="C130" s="39"/>
      <c r="D130" s="194" t="s">
        <v>206</v>
      </c>
      <c r="E130" s="39"/>
      <c r="F130" s="195" t="s">
        <v>642</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206</v>
      </c>
      <c r="AU130" s="20" t="s">
        <v>84</v>
      </c>
    </row>
    <row r="131" spans="1:65" s="15" customFormat="1" ht="11.25">
      <c r="B131" s="222"/>
      <c r="C131" s="223"/>
      <c r="D131" s="201" t="s">
        <v>213</v>
      </c>
      <c r="E131" s="224" t="s">
        <v>28</v>
      </c>
      <c r="F131" s="225" t="s">
        <v>643</v>
      </c>
      <c r="G131" s="223"/>
      <c r="H131" s="224" t="s">
        <v>28</v>
      </c>
      <c r="I131" s="226"/>
      <c r="J131" s="223"/>
      <c r="K131" s="223"/>
      <c r="L131" s="227"/>
      <c r="M131" s="228"/>
      <c r="N131" s="229"/>
      <c r="O131" s="229"/>
      <c r="P131" s="229"/>
      <c r="Q131" s="229"/>
      <c r="R131" s="229"/>
      <c r="S131" s="229"/>
      <c r="T131" s="230"/>
      <c r="AT131" s="231" t="s">
        <v>213</v>
      </c>
      <c r="AU131" s="231" t="s">
        <v>84</v>
      </c>
      <c r="AV131" s="15" t="s">
        <v>82</v>
      </c>
      <c r="AW131" s="15" t="s">
        <v>35</v>
      </c>
      <c r="AX131" s="15" t="s">
        <v>74</v>
      </c>
      <c r="AY131" s="231" t="s">
        <v>197</v>
      </c>
    </row>
    <row r="132" spans="1:65" s="15" customFormat="1" ht="11.25">
      <c r="B132" s="222"/>
      <c r="C132" s="223"/>
      <c r="D132" s="201" t="s">
        <v>213</v>
      </c>
      <c r="E132" s="224" t="s">
        <v>28</v>
      </c>
      <c r="F132" s="225" t="s">
        <v>644</v>
      </c>
      <c r="G132" s="223"/>
      <c r="H132" s="224" t="s">
        <v>28</v>
      </c>
      <c r="I132" s="226"/>
      <c r="J132" s="223"/>
      <c r="K132" s="223"/>
      <c r="L132" s="227"/>
      <c r="M132" s="228"/>
      <c r="N132" s="229"/>
      <c r="O132" s="229"/>
      <c r="P132" s="229"/>
      <c r="Q132" s="229"/>
      <c r="R132" s="229"/>
      <c r="S132" s="229"/>
      <c r="T132" s="230"/>
      <c r="AT132" s="231" t="s">
        <v>213</v>
      </c>
      <c r="AU132" s="231" t="s">
        <v>84</v>
      </c>
      <c r="AV132" s="15" t="s">
        <v>82</v>
      </c>
      <c r="AW132" s="15" t="s">
        <v>35</v>
      </c>
      <c r="AX132" s="15" t="s">
        <v>74</v>
      </c>
      <c r="AY132" s="231" t="s">
        <v>197</v>
      </c>
    </row>
    <row r="133" spans="1:65" s="13" customFormat="1" ht="11.25">
      <c r="B133" s="199"/>
      <c r="C133" s="200"/>
      <c r="D133" s="201" t="s">
        <v>213</v>
      </c>
      <c r="E133" s="202" t="s">
        <v>28</v>
      </c>
      <c r="F133" s="203" t="s">
        <v>5847</v>
      </c>
      <c r="G133" s="200"/>
      <c r="H133" s="204">
        <v>36.799999999999997</v>
      </c>
      <c r="I133" s="205"/>
      <c r="J133" s="200"/>
      <c r="K133" s="200"/>
      <c r="L133" s="206"/>
      <c r="M133" s="207"/>
      <c r="N133" s="208"/>
      <c r="O133" s="208"/>
      <c r="P133" s="208"/>
      <c r="Q133" s="208"/>
      <c r="R133" s="208"/>
      <c r="S133" s="208"/>
      <c r="T133" s="209"/>
      <c r="AT133" s="210" t="s">
        <v>213</v>
      </c>
      <c r="AU133" s="210" t="s">
        <v>84</v>
      </c>
      <c r="AV133" s="13" t="s">
        <v>84</v>
      </c>
      <c r="AW133" s="13" t="s">
        <v>35</v>
      </c>
      <c r="AX133" s="13" t="s">
        <v>82</v>
      </c>
      <c r="AY133" s="210" t="s">
        <v>197</v>
      </c>
    </row>
    <row r="134" spans="1:65" s="2" customFormat="1" ht="37.9" customHeight="1">
      <c r="A134" s="37"/>
      <c r="B134" s="38"/>
      <c r="C134" s="181" t="s">
        <v>227</v>
      </c>
      <c r="D134" s="181" t="s">
        <v>199</v>
      </c>
      <c r="E134" s="182" t="s">
        <v>648</v>
      </c>
      <c r="F134" s="183" t="s">
        <v>649</v>
      </c>
      <c r="G134" s="184" t="s">
        <v>409</v>
      </c>
      <c r="H134" s="185">
        <v>2.2999999999999998</v>
      </c>
      <c r="I134" s="186"/>
      <c r="J134" s="187">
        <f>ROUND(I134*H134,2)</f>
        <v>0</v>
      </c>
      <c r="K134" s="183" t="s">
        <v>203</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204</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5848</v>
      </c>
    </row>
    <row r="135" spans="1:65" s="2" customFormat="1" ht="11.25">
      <c r="A135" s="37"/>
      <c r="B135" s="38"/>
      <c r="C135" s="39"/>
      <c r="D135" s="194" t="s">
        <v>206</v>
      </c>
      <c r="E135" s="39"/>
      <c r="F135" s="195" t="s">
        <v>651</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206</v>
      </c>
      <c r="AU135" s="20" t="s">
        <v>84</v>
      </c>
    </row>
    <row r="136" spans="1:65" s="15" customFormat="1" ht="11.25">
      <c r="B136" s="222"/>
      <c r="C136" s="223"/>
      <c r="D136" s="201" t="s">
        <v>213</v>
      </c>
      <c r="E136" s="224" t="s">
        <v>28</v>
      </c>
      <c r="F136" s="225" t="s">
        <v>643</v>
      </c>
      <c r="G136" s="223"/>
      <c r="H136" s="224" t="s">
        <v>28</v>
      </c>
      <c r="I136" s="226"/>
      <c r="J136" s="223"/>
      <c r="K136" s="223"/>
      <c r="L136" s="227"/>
      <c r="M136" s="228"/>
      <c r="N136" s="229"/>
      <c r="O136" s="229"/>
      <c r="P136" s="229"/>
      <c r="Q136" s="229"/>
      <c r="R136" s="229"/>
      <c r="S136" s="229"/>
      <c r="T136" s="230"/>
      <c r="AT136" s="231" t="s">
        <v>213</v>
      </c>
      <c r="AU136" s="231" t="s">
        <v>84</v>
      </c>
      <c r="AV136" s="15" t="s">
        <v>82</v>
      </c>
      <c r="AW136" s="15" t="s">
        <v>35</v>
      </c>
      <c r="AX136" s="15" t="s">
        <v>74</v>
      </c>
      <c r="AY136" s="231" t="s">
        <v>197</v>
      </c>
    </row>
    <row r="137" spans="1:65" s="15" customFormat="1" ht="11.25">
      <c r="B137" s="222"/>
      <c r="C137" s="223"/>
      <c r="D137" s="201" t="s">
        <v>213</v>
      </c>
      <c r="E137" s="224" t="s">
        <v>28</v>
      </c>
      <c r="F137" s="225" t="s">
        <v>644</v>
      </c>
      <c r="G137" s="223"/>
      <c r="H137" s="224" t="s">
        <v>28</v>
      </c>
      <c r="I137" s="226"/>
      <c r="J137" s="223"/>
      <c r="K137" s="223"/>
      <c r="L137" s="227"/>
      <c r="M137" s="228"/>
      <c r="N137" s="229"/>
      <c r="O137" s="229"/>
      <c r="P137" s="229"/>
      <c r="Q137" s="229"/>
      <c r="R137" s="229"/>
      <c r="S137" s="229"/>
      <c r="T137" s="230"/>
      <c r="AT137" s="231" t="s">
        <v>213</v>
      </c>
      <c r="AU137" s="231" t="s">
        <v>84</v>
      </c>
      <c r="AV137" s="15" t="s">
        <v>82</v>
      </c>
      <c r="AW137" s="15" t="s">
        <v>35</v>
      </c>
      <c r="AX137" s="15" t="s">
        <v>74</v>
      </c>
      <c r="AY137" s="231" t="s">
        <v>197</v>
      </c>
    </row>
    <row r="138" spans="1:65" s="13" customFormat="1" ht="11.25">
      <c r="B138" s="199"/>
      <c r="C138" s="200"/>
      <c r="D138" s="201" t="s">
        <v>213</v>
      </c>
      <c r="E138" s="202" t="s">
        <v>28</v>
      </c>
      <c r="F138" s="203" t="s">
        <v>5849</v>
      </c>
      <c r="G138" s="200"/>
      <c r="H138" s="204">
        <v>2.2999999999999998</v>
      </c>
      <c r="I138" s="205"/>
      <c r="J138" s="200"/>
      <c r="K138" s="200"/>
      <c r="L138" s="206"/>
      <c r="M138" s="207"/>
      <c r="N138" s="208"/>
      <c r="O138" s="208"/>
      <c r="P138" s="208"/>
      <c r="Q138" s="208"/>
      <c r="R138" s="208"/>
      <c r="S138" s="208"/>
      <c r="T138" s="209"/>
      <c r="AT138" s="210" t="s">
        <v>213</v>
      </c>
      <c r="AU138" s="210" t="s">
        <v>84</v>
      </c>
      <c r="AV138" s="13" t="s">
        <v>84</v>
      </c>
      <c r="AW138" s="13" t="s">
        <v>35</v>
      </c>
      <c r="AX138" s="13" t="s">
        <v>82</v>
      </c>
      <c r="AY138" s="210" t="s">
        <v>197</v>
      </c>
    </row>
    <row r="139" spans="1:65" s="2" customFormat="1" ht="21.75" customHeight="1">
      <c r="A139" s="37"/>
      <c r="B139" s="38"/>
      <c r="C139" s="181" t="s">
        <v>233</v>
      </c>
      <c r="D139" s="181" t="s">
        <v>199</v>
      </c>
      <c r="E139" s="182" t="s">
        <v>655</v>
      </c>
      <c r="F139" s="183" t="s">
        <v>656</v>
      </c>
      <c r="G139" s="184" t="s">
        <v>409</v>
      </c>
      <c r="H139" s="185">
        <v>2.2999999999999998</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5850</v>
      </c>
    </row>
    <row r="140" spans="1:65" s="2" customFormat="1" ht="11.25">
      <c r="A140" s="37"/>
      <c r="B140" s="38"/>
      <c r="C140" s="39"/>
      <c r="D140" s="194" t="s">
        <v>206</v>
      </c>
      <c r="E140" s="39"/>
      <c r="F140" s="195" t="s">
        <v>658</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2" customFormat="1" ht="21.75" customHeight="1">
      <c r="A141" s="37"/>
      <c r="B141" s="38"/>
      <c r="C141" s="181" t="s">
        <v>238</v>
      </c>
      <c r="D141" s="181" t="s">
        <v>199</v>
      </c>
      <c r="E141" s="182" t="s">
        <v>659</v>
      </c>
      <c r="F141" s="183" t="s">
        <v>660</v>
      </c>
      <c r="G141" s="184" t="s">
        <v>202</v>
      </c>
      <c r="H141" s="185">
        <v>34.799999999999997</v>
      </c>
      <c r="I141" s="186"/>
      <c r="J141" s="187">
        <f>ROUND(I141*H141,2)</f>
        <v>0</v>
      </c>
      <c r="K141" s="183" t="s">
        <v>203</v>
      </c>
      <c r="L141" s="42"/>
      <c r="M141" s="188" t="s">
        <v>28</v>
      </c>
      <c r="N141" s="189"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204</v>
      </c>
      <c r="AT141" s="192" t="s">
        <v>199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204</v>
      </c>
      <c r="BM141" s="192" t="s">
        <v>5851</v>
      </c>
    </row>
    <row r="142" spans="1:65" s="2" customFormat="1" ht="11.25">
      <c r="A142" s="37"/>
      <c r="B142" s="38"/>
      <c r="C142" s="39"/>
      <c r="D142" s="194" t="s">
        <v>206</v>
      </c>
      <c r="E142" s="39"/>
      <c r="F142" s="195" t="s">
        <v>662</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206</v>
      </c>
      <c r="AU142" s="20" t="s">
        <v>84</v>
      </c>
    </row>
    <row r="143" spans="1:65" s="15" customFormat="1" ht="11.25">
      <c r="B143" s="222"/>
      <c r="C143" s="223"/>
      <c r="D143" s="201" t="s">
        <v>213</v>
      </c>
      <c r="E143" s="224" t="s">
        <v>28</v>
      </c>
      <c r="F143" s="225" t="s">
        <v>643</v>
      </c>
      <c r="G143" s="223"/>
      <c r="H143" s="224" t="s">
        <v>28</v>
      </c>
      <c r="I143" s="226"/>
      <c r="J143" s="223"/>
      <c r="K143" s="223"/>
      <c r="L143" s="227"/>
      <c r="M143" s="228"/>
      <c r="N143" s="229"/>
      <c r="O143" s="229"/>
      <c r="P143" s="229"/>
      <c r="Q143" s="229"/>
      <c r="R143" s="229"/>
      <c r="S143" s="229"/>
      <c r="T143" s="230"/>
      <c r="AT143" s="231" t="s">
        <v>213</v>
      </c>
      <c r="AU143" s="231" t="s">
        <v>84</v>
      </c>
      <c r="AV143" s="15" t="s">
        <v>82</v>
      </c>
      <c r="AW143" s="15" t="s">
        <v>35</v>
      </c>
      <c r="AX143" s="15" t="s">
        <v>74</v>
      </c>
      <c r="AY143" s="231" t="s">
        <v>197</v>
      </c>
    </row>
    <row r="144" spans="1:65" s="13" customFormat="1" ht="11.25">
      <c r="B144" s="199"/>
      <c r="C144" s="200"/>
      <c r="D144" s="201" t="s">
        <v>213</v>
      </c>
      <c r="E144" s="202" t="s">
        <v>28</v>
      </c>
      <c r="F144" s="203" t="s">
        <v>5852</v>
      </c>
      <c r="G144" s="200"/>
      <c r="H144" s="204">
        <v>34.799999999999997</v>
      </c>
      <c r="I144" s="205"/>
      <c r="J144" s="200"/>
      <c r="K144" s="200"/>
      <c r="L144" s="206"/>
      <c r="M144" s="207"/>
      <c r="N144" s="208"/>
      <c r="O144" s="208"/>
      <c r="P144" s="208"/>
      <c r="Q144" s="208"/>
      <c r="R144" s="208"/>
      <c r="S144" s="208"/>
      <c r="T144" s="209"/>
      <c r="AT144" s="210" t="s">
        <v>213</v>
      </c>
      <c r="AU144" s="210" t="s">
        <v>84</v>
      </c>
      <c r="AV144" s="13" t="s">
        <v>84</v>
      </c>
      <c r="AW144" s="13" t="s">
        <v>35</v>
      </c>
      <c r="AX144" s="13" t="s">
        <v>82</v>
      </c>
      <c r="AY144" s="210" t="s">
        <v>197</v>
      </c>
    </row>
    <row r="145" spans="1:65" s="12" customFormat="1" ht="22.9" customHeight="1">
      <c r="B145" s="165"/>
      <c r="C145" s="166"/>
      <c r="D145" s="167" t="s">
        <v>73</v>
      </c>
      <c r="E145" s="179" t="s">
        <v>84</v>
      </c>
      <c r="F145" s="179" t="s">
        <v>664</v>
      </c>
      <c r="G145" s="166"/>
      <c r="H145" s="166"/>
      <c r="I145" s="169"/>
      <c r="J145" s="180">
        <f>BK145</f>
        <v>0</v>
      </c>
      <c r="K145" s="166"/>
      <c r="L145" s="171"/>
      <c r="M145" s="172"/>
      <c r="N145" s="173"/>
      <c r="O145" s="173"/>
      <c r="P145" s="174">
        <f>SUM(P146:P197)</f>
        <v>0</v>
      </c>
      <c r="Q145" s="173"/>
      <c r="R145" s="174">
        <f>SUM(R146:R197)</f>
        <v>71.69356003</v>
      </c>
      <c r="S145" s="173"/>
      <c r="T145" s="175">
        <f>SUM(T146:T197)</f>
        <v>0</v>
      </c>
      <c r="AR145" s="176" t="s">
        <v>82</v>
      </c>
      <c r="AT145" s="177" t="s">
        <v>73</v>
      </c>
      <c r="AU145" s="177" t="s">
        <v>82</v>
      </c>
      <c r="AY145" s="176" t="s">
        <v>197</v>
      </c>
      <c r="BK145" s="178">
        <f>SUM(BK146:BK197)</f>
        <v>0</v>
      </c>
    </row>
    <row r="146" spans="1:65" s="2" customFormat="1" ht="24.2" customHeight="1">
      <c r="A146" s="37"/>
      <c r="B146" s="38"/>
      <c r="C146" s="181" t="s">
        <v>243</v>
      </c>
      <c r="D146" s="181" t="s">
        <v>199</v>
      </c>
      <c r="E146" s="182" t="s">
        <v>665</v>
      </c>
      <c r="F146" s="183" t="s">
        <v>666</v>
      </c>
      <c r="G146" s="184" t="s">
        <v>409</v>
      </c>
      <c r="H146" s="185">
        <v>3.4470000000000001</v>
      </c>
      <c r="I146" s="186"/>
      <c r="J146" s="187">
        <f>ROUND(I146*H146,2)</f>
        <v>0</v>
      </c>
      <c r="K146" s="183" t="s">
        <v>203</v>
      </c>
      <c r="L146" s="42"/>
      <c r="M146" s="188" t="s">
        <v>28</v>
      </c>
      <c r="N146" s="189" t="s">
        <v>45</v>
      </c>
      <c r="O146" s="67"/>
      <c r="P146" s="190">
        <f>O146*H146</f>
        <v>0</v>
      </c>
      <c r="Q146" s="190">
        <v>2.30267</v>
      </c>
      <c r="R146" s="190">
        <f>Q146*H146</f>
        <v>7.9373034900000006</v>
      </c>
      <c r="S146" s="190">
        <v>0</v>
      </c>
      <c r="T146" s="191">
        <f>S146*H146</f>
        <v>0</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5853</v>
      </c>
    </row>
    <row r="147" spans="1:65" s="2" customFormat="1" ht="11.25">
      <c r="A147" s="37"/>
      <c r="B147" s="38"/>
      <c r="C147" s="39"/>
      <c r="D147" s="194" t="s">
        <v>206</v>
      </c>
      <c r="E147" s="39"/>
      <c r="F147" s="195" t="s">
        <v>668</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206</v>
      </c>
      <c r="AU147" s="20" t="s">
        <v>84</v>
      </c>
    </row>
    <row r="148" spans="1:65" s="15" customFormat="1" ht="11.25">
      <c r="B148" s="222"/>
      <c r="C148" s="223"/>
      <c r="D148" s="201" t="s">
        <v>213</v>
      </c>
      <c r="E148" s="224" t="s">
        <v>28</v>
      </c>
      <c r="F148" s="225" t="s">
        <v>643</v>
      </c>
      <c r="G148" s="223"/>
      <c r="H148" s="224" t="s">
        <v>28</v>
      </c>
      <c r="I148" s="226"/>
      <c r="J148" s="223"/>
      <c r="K148" s="223"/>
      <c r="L148" s="227"/>
      <c r="M148" s="228"/>
      <c r="N148" s="229"/>
      <c r="O148" s="229"/>
      <c r="P148" s="229"/>
      <c r="Q148" s="229"/>
      <c r="R148" s="229"/>
      <c r="S148" s="229"/>
      <c r="T148" s="230"/>
      <c r="AT148" s="231" t="s">
        <v>213</v>
      </c>
      <c r="AU148" s="231" t="s">
        <v>84</v>
      </c>
      <c r="AV148" s="15" t="s">
        <v>82</v>
      </c>
      <c r="AW148" s="15" t="s">
        <v>35</v>
      </c>
      <c r="AX148" s="15" t="s">
        <v>74</v>
      </c>
      <c r="AY148" s="231" t="s">
        <v>197</v>
      </c>
    </row>
    <row r="149" spans="1:65" s="15" customFormat="1" ht="11.25">
      <c r="B149" s="222"/>
      <c r="C149" s="223"/>
      <c r="D149" s="201" t="s">
        <v>213</v>
      </c>
      <c r="E149" s="224" t="s">
        <v>28</v>
      </c>
      <c r="F149" s="225" t="s">
        <v>5854</v>
      </c>
      <c r="G149" s="223"/>
      <c r="H149" s="224" t="s">
        <v>28</v>
      </c>
      <c r="I149" s="226"/>
      <c r="J149" s="223"/>
      <c r="K149" s="223"/>
      <c r="L149" s="227"/>
      <c r="M149" s="228"/>
      <c r="N149" s="229"/>
      <c r="O149" s="229"/>
      <c r="P149" s="229"/>
      <c r="Q149" s="229"/>
      <c r="R149" s="229"/>
      <c r="S149" s="229"/>
      <c r="T149" s="230"/>
      <c r="AT149" s="231" t="s">
        <v>213</v>
      </c>
      <c r="AU149" s="231" t="s">
        <v>84</v>
      </c>
      <c r="AV149" s="15" t="s">
        <v>82</v>
      </c>
      <c r="AW149" s="15" t="s">
        <v>35</v>
      </c>
      <c r="AX149" s="15" t="s">
        <v>74</v>
      </c>
      <c r="AY149" s="231" t="s">
        <v>197</v>
      </c>
    </row>
    <row r="150" spans="1:65" s="13" customFormat="1" ht="11.25">
      <c r="B150" s="199"/>
      <c r="C150" s="200"/>
      <c r="D150" s="201" t="s">
        <v>213</v>
      </c>
      <c r="E150" s="202" t="s">
        <v>28</v>
      </c>
      <c r="F150" s="203" t="s">
        <v>5855</v>
      </c>
      <c r="G150" s="200"/>
      <c r="H150" s="204">
        <v>1.6</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5" customFormat="1" ht="11.25">
      <c r="B151" s="222"/>
      <c r="C151" s="223"/>
      <c r="D151" s="201" t="s">
        <v>213</v>
      </c>
      <c r="E151" s="224" t="s">
        <v>28</v>
      </c>
      <c r="F151" s="225" t="s">
        <v>677</v>
      </c>
      <c r="G151" s="223"/>
      <c r="H151" s="224" t="s">
        <v>28</v>
      </c>
      <c r="I151" s="226"/>
      <c r="J151" s="223"/>
      <c r="K151" s="223"/>
      <c r="L151" s="227"/>
      <c r="M151" s="228"/>
      <c r="N151" s="229"/>
      <c r="O151" s="229"/>
      <c r="P151" s="229"/>
      <c r="Q151" s="229"/>
      <c r="R151" s="229"/>
      <c r="S151" s="229"/>
      <c r="T151" s="230"/>
      <c r="AT151" s="231" t="s">
        <v>213</v>
      </c>
      <c r="AU151" s="231" t="s">
        <v>84</v>
      </c>
      <c r="AV151" s="15" t="s">
        <v>82</v>
      </c>
      <c r="AW151" s="15" t="s">
        <v>35</v>
      </c>
      <c r="AX151" s="15" t="s">
        <v>74</v>
      </c>
      <c r="AY151" s="231" t="s">
        <v>197</v>
      </c>
    </row>
    <row r="152" spans="1:65" s="13" customFormat="1" ht="11.25">
      <c r="B152" s="199"/>
      <c r="C152" s="200"/>
      <c r="D152" s="201" t="s">
        <v>213</v>
      </c>
      <c r="E152" s="202" t="s">
        <v>28</v>
      </c>
      <c r="F152" s="203" t="s">
        <v>5856</v>
      </c>
      <c r="G152" s="200"/>
      <c r="H152" s="204">
        <v>1.6830000000000001</v>
      </c>
      <c r="I152" s="205"/>
      <c r="J152" s="200"/>
      <c r="K152" s="200"/>
      <c r="L152" s="206"/>
      <c r="M152" s="207"/>
      <c r="N152" s="208"/>
      <c r="O152" s="208"/>
      <c r="P152" s="208"/>
      <c r="Q152" s="208"/>
      <c r="R152" s="208"/>
      <c r="S152" s="208"/>
      <c r="T152" s="209"/>
      <c r="AT152" s="210" t="s">
        <v>213</v>
      </c>
      <c r="AU152" s="210" t="s">
        <v>84</v>
      </c>
      <c r="AV152" s="13" t="s">
        <v>84</v>
      </c>
      <c r="AW152" s="13" t="s">
        <v>35</v>
      </c>
      <c r="AX152" s="13" t="s">
        <v>74</v>
      </c>
      <c r="AY152" s="210" t="s">
        <v>197</v>
      </c>
    </row>
    <row r="153" spans="1:65" s="14" customFormat="1" ht="11.25">
      <c r="B153" s="211"/>
      <c r="C153" s="212"/>
      <c r="D153" s="201" t="s">
        <v>213</v>
      </c>
      <c r="E153" s="213" t="s">
        <v>28</v>
      </c>
      <c r="F153" s="214" t="s">
        <v>226</v>
      </c>
      <c r="G153" s="212"/>
      <c r="H153" s="215">
        <v>3.2829999999999999</v>
      </c>
      <c r="I153" s="216"/>
      <c r="J153" s="212"/>
      <c r="K153" s="212"/>
      <c r="L153" s="217"/>
      <c r="M153" s="218"/>
      <c r="N153" s="219"/>
      <c r="O153" s="219"/>
      <c r="P153" s="219"/>
      <c r="Q153" s="219"/>
      <c r="R153" s="219"/>
      <c r="S153" s="219"/>
      <c r="T153" s="220"/>
      <c r="AT153" s="221" t="s">
        <v>213</v>
      </c>
      <c r="AU153" s="221" t="s">
        <v>84</v>
      </c>
      <c r="AV153" s="14" t="s">
        <v>204</v>
      </c>
      <c r="AW153" s="14" t="s">
        <v>35</v>
      </c>
      <c r="AX153" s="14" t="s">
        <v>74</v>
      </c>
      <c r="AY153" s="221" t="s">
        <v>197</v>
      </c>
    </row>
    <row r="154" spans="1:65" s="13" customFormat="1" ht="11.25">
      <c r="B154" s="199"/>
      <c r="C154" s="200"/>
      <c r="D154" s="201" t="s">
        <v>213</v>
      </c>
      <c r="E154" s="202" t="s">
        <v>28</v>
      </c>
      <c r="F154" s="203" t="s">
        <v>5857</v>
      </c>
      <c r="G154" s="200"/>
      <c r="H154" s="204">
        <v>3.4470000000000001</v>
      </c>
      <c r="I154" s="205"/>
      <c r="J154" s="200"/>
      <c r="K154" s="200"/>
      <c r="L154" s="206"/>
      <c r="M154" s="207"/>
      <c r="N154" s="208"/>
      <c r="O154" s="208"/>
      <c r="P154" s="208"/>
      <c r="Q154" s="208"/>
      <c r="R154" s="208"/>
      <c r="S154" s="208"/>
      <c r="T154" s="209"/>
      <c r="AT154" s="210" t="s">
        <v>213</v>
      </c>
      <c r="AU154" s="210" t="s">
        <v>84</v>
      </c>
      <c r="AV154" s="13" t="s">
        <v>84</v>
      </c>
      <c r="AW154" s="13" t="s">
        <v>35</v>
      </c>
      <c r="AX154" s="13" t="s">
        <v>82</v>
      </c>
      <c r="AY154" s="210" t="s">
        <v>197</v>
      </c>
    </row>
    <row r="155" spans="1:65" s="2" customFormat="1" ht="37.9" customHeight="1">
      <c r="A155" s="37"/>
      <c r="B155" s="38"/>
      <c r="C155" s="181" t="s">
        <v>248</v>
      </c>
      <c r="D155" s="181" t="s">
        <v>199</v>
      </c>
      <c r="E155" s="182" t="s">
        <v>682</v>
      </c>
      <c r="F155" s="183" t="s">
        <v>683</v>
      </c>
      <c r="G155" s="184" t="s">
        <v>210</v>
      </c>
      <c r="H155" s="185">
        <v>1</v>
      </c>
      <c r="I155" s="186"/>
      <c r="J155" s="187">
        <f>ROUND(I155*H155,2)</f>
        <v>0</v>
      </c>
      <c r="K155" s="183" t="s">
        <v>203</v>
      </c>
      <c r="L155" s="42"/>
      <c r="M155" s="188" t="s">
        <v>28</v>
      </c>
      <c r="N155" s="189" t="s">
        <v>45</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204</v>
      </c>
      <c r="AT155" s="192" t="s">
        <v>199</v>
      </c>
      <c r="AU155" s="192" t="s">
        <v>84</v>
      </c>
      <c r="AY155" s="20" t="s">
        <v>197</v>
      </c>
      <c r="BE155" s="193">
        <f>IF(N155="základní",J155,0)</f>
        <v>0</v>
      </c>
      <c r="BF155" s="193">
        <f>IF(N155="snížená",J155,0)</f>
        <v>0</v>
      </c>
      <c r="BG155" s="193">
        <f>IF(N155="zákl. přenesená",J155,0)</f>
        <v>0</v>
      </c>
      <c r="BH155" s="193">
        <f>IF(N155="sníž. přenesená",J155,0)</f>
        <v>0</v>
      </c>
      <c r="BI155" s="193">
        <f>IF(N155="nulová",J155,0)</f>
        <v>0</v>
      </c>
      <c r="BJ155" s="20" t="s">
        <v>82</v>
      </c>
      <c r="BK155" s="193">
        <f>ROUND(I155*H155,2)</f>
        <v>0</v>
      </c>
      <c r="BL155" s="20" t="s">
        <v>204</v>
      </c>
      <c r="BM155" s="192" t="s">
        <v>5858</v>
      </c>
    </row>
    <row r="156" spans="1:65" s="2" customFormat="1" ht="11.25">
      <c r="A156" s="37"/>
      <c r="B156" s="38"/>
      <c r="C156" s="39"/>
      <c r="D156" s="194" t="s">
        <v>206</v>
      </c>
      <c r="E156" s="39"/>
      <c r="F156" s="195" t="s">
        <v>685</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206</v>
      </c>
      <c r="AU156" s="20" t="s">
        <v>84</v>
      </c>
    </row>
    <row r="157" spans="1:65" s="15" customFormat="1" ht="11.25">
      <c r="B157" s="222"/>
      <c r="C157" s="223"/>
      <c r="D157" s="201" t="s">
        <v>213</v>
      </c>
      <c r="E157" s="224" t="s">
        <v>28</v>
      </c>
      <c r="F157" s="225" t="s">
        <v>643</v>
      </c>
      <c r="G157" s="223"/>
      <c r="H157" s="224" t="s">
        <v>28</v>
      </c>
      <c r="I157" s="226"/>
      <c r="J157" s="223"/>
      <c r="K157" s="223"/>
      <c r="L157" s="227"/>
      <c r="M157" s="228"/>
      <c r="N157" s="229"/>
      <c r="O157" s="229"/>
      <c r="P157" s="229"/>
      <c r="Q157" s="229"/>
      <c r="R157" s="229"/>
      <c r="S157" s="229"/>
      <c r="T157" s="230"/>
      <c r="AT157" s="231" t="s">
        <v>213</v>
      </c>
      <c r="AU157" s="231" t="s">
        <v>84</v>
      </c>
      <c r="AV157" s="15" t="s">
        <v>82</v>
      </c>
      <c r="AW157" s="15" t="s">
        <v>35</v>
      </c>
      <c r="AX157" s="15" t="s">
        <v>74</v>
      </c>
      <c r="AY157" s="231" t="s">
        <v>197</v>
      </c>
    </row>
    <row r="158" spans="1:65" s="13" customFormat="1" ht="11.25">
      <c r="B158" s="199"/>
      <c r="C158" s="200"/>
      <c r="D158" s="201" t="s">
        <v>213</v>
      </c>
      <c r="E158" s="202" t="s">
        <v>28</v>
      </c>
      <c r="F158" s="203" t="s">
        <v>5859</v>
      </c>
      <c r="G158" s="200"/>
      <c r="H158" s="204">
        <v>1</v>
      </c>
      <c r="I158" s="205"/>
      <c r="J158" s="200"/>
      <c r="K158" s="200"/>
      <c r="L158" s="206"/>
      <c r="M158" s="207"/>
      <c r="N158" s="208"/>
      <c r="O158" s="208"/>
      <c r="P158" s="208"/>
      <c r="Q158" s="208"/>
      <c r="R158" s="208"/>
      <c r="S158" s="208"/>
      <c r="T158" s="209"/>
      <c r="AT158" s="210" t="s">
        <v>213</v>
      </c>
      <c r="AU158" s="210" t="s">
        <v>84</v>
      </c>
      <c r="AV158" s="13" t="s">
        <v>84</v>
      </c>
      <c r="AW158" s="13" t="s">
        <v>35</v>
      </c>
      <c r="AX158" s="13" t="s">
        <v>82</v>
      </c>
      <c r="AY158" s="210" t="s">
        <v>197</v>
      </c>
    </row>
    <row r="159" spans="1:65" s="2" customFormat="1" ht="16.5" customHeight="1">
      <c r="A159" s="37"/>
      <c r="B159" s="38"/>
      <c r="C159" s="247" t="s">
        <v>253</v>
      </c>
      <c r="D159" s="247" t="s">
        <v>519</v>
      </c>
      <c r="E159" s="248" t="s">
        <v>693</v>
      </c>
      <c r="F159" s="249" t="s">
        <v>694</v>
      </c>
      <c r="G159" s="250" t="s">
        <v>265</v>
      </c>
      <c r="H159" s="251">
        <v>0.55000000000000004</v>
      </c>
      <c r="I159" s="252"/>
      <c r="J159" s="253">
        <f>ROUND(I159*H159,2)</f>
        <v>0</v>
      </c>
      <c r="K159" s="249" t="s">
        <v>203</v>
      </c>
      <c r="L159" s="254"/>
      <c r="M159" s="255" t="s">
        <v>28</v>
      </c>
      <c r="N159" s="256" t="s">
        <v>45</v>
      </c>
      <c r="O159" s="67"/>
      <c r="P159" s="190">
        <f>O159*H159</f>
        <v>0</v>
      </c>
      <c r="Q159" s="190">
        <v>6.7299999999999999E-3</v>
      </c>
      <c r="R159" s="190">
        <f>Q159*H159</f>
        <v>3.7015000000000004E-3</v>
      </c>
      <c r="S159" s="190">
        <v>0</v>
      </c>
      <c r="T159" s="191">
        <f>S159*H159</f>
        <v>0</v>
      </c>
      <c r="U159" s="37"/>
      <c r="V159" s="37"/>
      <c r="W159" s="37"/>
      <c r="X159" s="37"/>
      <c r="Y159" s="37"/>
      <c r="Z159" s="37"/>
      <c r="AA159" s="37"/>
      <c r="AB159" s="37"/>
      <c r="AC159" s="37"/>
      <c r="AD159" s="37"/>
      <c r="AE159" s="37"/>
      <c r="AR159" s="192" t="s">
        <v>243</v>
      </c>
      <c r="AT159" s="192" t="s">
        <v>519</v>
      </c>
      <c r="AU159" s="192" t="s">
        <v>84</v>
      </c>
      <c r="AY159" s="20" t="s">
        <v>197</v>
      </c>
      <c r="BE159" s="193">
        <f>IF(N159="základní",J159,0)</f>
        <v>0</v>
      </c>
      <c r="BF159" s="193">
        <f>IF(N159="snížená",J159,0)</f>
        <v>0</v>
      </c>
      <c r="BG159" s="193">
        <f>IF(N159="zákl. přenesená",J159,0)</f>
        <v>0</v>
      </c>
      <c r="BH159" s="193">
        <f>IF(N159="sníž. přenesená",J159,0)</f>
        <v>0</v>
      </c>
      <c r="BI159" s="193">
        <f>IF(N159="nulová",J159,0)</f>
        <v>0</v>
      </c>
      <c r="BJ159" s="20" t="s">
        <v>82</v>
      </c>
      <c r="BK159" s="193">
        <f>ROUND(I159*H159,2)</f>
        <v>0</v>
      </c>
      <c r="BL159" s="20" t="s">
        <v>204</v>
      </c>
      <c r="BM159" s="192" t="s">
        <v>5860</v>
      </c>
    </row>
    <row r="160" spans="1:65" s="13" customFormat="1" ht="11.25">
      <c r="B160" s="199"/>
      <c r="C160" s="200"/>
      <c r="D160" s="201" t="s">
        <v>213</v>
      </c>
      <c r="E160" s="202" t="s">
        <v>28</v>
      </c>
      <c r="F160" s="203" t="s">
        <v>5861</v>
      </c>
      <c r="G160" s="200"/>
      <c r="H160" s="204">
        <v>0.5</v>
      </c>
      <c r="I160" s="205"/>
      <c r="J160" s="200"/>
      <c r="K160" s="200"/>
      <c r="L160" s="206"/>
      <c r="M160" s="207"/>
      <c r="N160" s="208"/>
      <c r="O160" s="208"/>
      <c r="P160" s="208"/>
      <c r="Q160" s="208"/>
      <c r="R160" s="208"/>
      <c r="S160" s="208"/>
      <c r="T160" s="209"/>
      <c r="AT160" s="210" t="s">
        <v>213</v>
      </c>
      <c r="AU160" s="210" t="s">
        <v>84</v>
      </c>
      <c r="AV160" s="13" t="s">
        <v>84</v>
      </c>
      <c r="AW160" s="13" t="s">
        <v>35</v>
      </c>
      <c r="AX160" s="13" t="s">
        <v>82</v>
      </c>
      <c r="AY160" s="210" t="s">
        <v>197</v>
      </c>
    </row>
    <row r="161" spans="1:65" s="13" customFormat="1" ht="11.25">
      <c r="B161" s="199"/>
      <c r="C161" s="200"/>
      <c r="D161" s="201" t="s">
        <v>213</v>
      </c>
      <c r="E161" s="200"/>
      <c r="F161" s="203" t="s">
        <v>1062</v>
      </c>
      <c r="G161" s="200"/>
      <c r="H161" s="204">
        <v>0.55000000000000004</v>
      </c>
      <c r="I161" s="205"/>
      <c r="J161" s="200"/>
      <c r="K161" s="200"/>
      <c r="L161" s="206"/>
      <c r="M161" s="207"/>
      <c r="N161" s="208"/>
      <c r="O161" s="208"/>
      <c r="P161" s="208"/>
      <c r="Q161" s="208"/>
      <c r="R161" s="208"/>
      <c r="S161" s="208"/>
      <c r="T161" s="209"/>
      <c r="AT161" s="210" t="s">
        <v>213</v>
      </c>
      <c r="AU161" s="210" t="s">
        <v>84</v>
      </c>
      <c r="AV161" s="13" t="s">
        <v>84</v>
      </c>
      <c r="AW161" s="13" t="s">
        <v>4</v>
      </c>
      <c r="AX161" s="13" t="s">
        <v>82</v>
      </c>
      <c r="AY161" s="210" t="s">
        <v>197</v>
      </c>
    </row>
    <row r="162" spans="1:65" s="2" customFormat="1" ht="37.9" customHeight="1">
      <c r="A162" s="37"/>
      <c r="B162" s="38"/>
      <c r="C162" s="181" t="s">
        <v>258</v>
      </c>
      <c r="D162" s="181" t="s">
        <v>199</v>
      </c>
      <c r="E162" s="182" t="s">
        <v>697</v>
      </c>
      <c r="F162" s="183" t="s">
        <v>698</v>
      </c>
      <c r="G162" s="184" t="s">
        <v>210</v>
      </c>
      <c r="H162" s="185">
        <v>2</v>
      </c>
      <c r="I162" s="186"/>
      <c r="J162" s="187">
        <f>ROUND(I162*H162,2)</f>
        <v>0</v>
      </c>
      <c r="K162" s="183" t="s">
        <v>203</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204</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5862</v>
      </c>
    </row>
    <row r="163" spans="1:65" s="2" customFormat="1" ht="11.25">
      <c r="A163" s="37"/>
      <c r="B163" s="38"/>
      <c r="C163" s="39"/>
      <c r="D163" s="194" t="s">
        <v>206</v>
      </c>
      <c r="E163" s="39"/>
      <c r="F163" s="195" t="s">
        <v>700</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206</v>
      </c>
      <c r="AU163" s="20" t="s">
        <v>84</v>
      </c>
    </row>
    <row r="164" spans="1:65" s="15" customFormat="1" ht="11.25">
      <c r="B164" s="222"/>
      <c r="C164" s="223"/>
      <c r="D164" s="201" t="s">
        <v>213</v>
      </c>
      <c r="E164" s="224" t="s">
        <v>28</v>
      </c>
      <c r="F164" s="225" t="s">
        <v>643</v>
      </c>
      <c r="G164" s="223"/>
      <c r="H164" s="224" t="s">
        <v>28</v>
      </c>
      <c r="I164" s="226"/>
      <c r="J164" s="223"/>
      <c r="K164" s="223"/>
      <c r="L164" s="227"/>
      <c r="M164" s="228"/>
      <c r="N164" s="229"/>
      <c r="O164" s="229"/>
      <c r="P164" s="229"/>
      <c r="Q164" s="229"/>
      <c r="R164" s="229"/>
      <c r="S164" s="229"/>
      <c r="T164" s="230"/>
      <c r="AT164" s="231" t="s">
        <v>213</v>
      </c>
      <c r="AU164" s="231" t="s">
        <v>84</v>
      </c>
      <c r="AV164" s="15" t="s">
        <v>82</v>
      </c>
      <c r="AW164" s="15" t="s">
        <v>35</v>
      </c>
      <c r="AX164" s="15" t="s">
        <v>74</v>
      </c>
      <c r="AY164" s="231" t="s">
        <v>197</v>
      </c>
    </row>
    <row r="165" spans="1:65" s="13" customFormat="1" ht="11.25">
      <c r="B165" s="199"/>
      <c r="C165" s="200"/>
      <c r="D165" s="201" t="s">
        <v>213</v>
      </c>
      <c r="E165" s="202" t="s">
        <v>28</v>
      </c>
      <c r="F165" s="203" t="s">
        <v>5863</v>
      </c>
      <c r="G165" s="200"/>
      <c r="H165" s="204">
        <v>2</v>
      </c>
      <c r="I165" s="205"/>
      <c r="J165" s="200"/>
      <c r="K165" s="200"/>
      <c r="L165" s="206"/>
      <c r="M165" s="207"/>
      <c r="N165" s="208"/>
      <c r="O165" s="208"/>
      <c r="P165" s="208"/>
      <c r="Q165" s="208"/>
      <c r="R165" s="208"/>
      <c r="S165" s="208"/>
      <c r="T165" s="209"/>
      <c r="AT165" s="210" t="s">
        <v>213</v>
      </c>
      <c r="AU165" s="210" t="s">
        <v>84</v>
      </c>
      <c r="AV165" s="13" t="s">
        <v>84</v>
      </c>
      <c r="AW165" s="13" t="s">
        <v>35</v>
      </c>
      <c r="AX165" s="13" t="s">
        <v>82</v>
      </c>
      <c r="AY165" s="210" t="s">
        <v>197</v>
      </c>
    </row>
    <row r="166" spans="1:65" s="2" customFormat="1" ht="16.5" customHeight="1">
      <c r="A166" s="37"/>
      <c r="B166" s="38"/>
      <c r="C166" s="247" t="s">
        <v>8</v>
      </c>
      <c r="D166" s="247" t="s">
        <v>519</v>
      </c>
      <c r="E166" s="248" t="s">
        <v>693</v>
      </c>
      <c r="F166" s="249" t="s">
        <v>694</v>
      </c>
      <c r="G166" s="250" t="s">
        <v>265</v>
      </c>
      <c r="H166" s="251">
        <v>2.2000000000000002</v>
      </c>
      <c r="I166" s="252"/>
      <c r="J166" s="253">
        <f>ROUND(I166*H166,2)</f>
        <v>0</v>
      </c>
      <c r="K166" s="249" t="s">
        <v>203</v>
      </c>
      <c r="L166" s="254"/>
      <c r="M166" s="255" t="s">
        <v>28</v>
      </c>
      <c r="N166" s="256" t="s">
        <v>45</v>
      </c>
      <c r="O166" s="67"/>
      <c r="P166" s="190">
        <f>O166*H166</f>
        <v>0</v>
      </c>
      <c r="Q166" s="190">
        <v>6.7299999999999999E-3</v>
      </c>
      <c r="R166" s="190">
        <f>Q166*H166</f>
        <v>1.4806000000000001E-2</v>
      </c>
      <c r="S166" s="190">
        <v>0</v>
      </c>
      <c r="T166" s="191">
        <f>S166*H166</f>
        <v>0</v>
      </c>
      <c r="U166" s="37"/>
      <c r="V166" s="37"/>
      <c r="W166" s="37"/>
      <c r="X166" s="37"/>
      <c r="Y166" s="37"/>
      <c r="Z166" s="37"/>
      <c r="AA166" s="37"/>
      <c r="AB166" s="37"/>
      <c r="AC166" s="37"/>
      <c r="AD166" s="37"/>
      <c r="AE166" s="37"/>
      <c r="AR166" s="192" t="s">
        <v>243</v>
      </c>
      <c r="AT166" s="192" t="s">
        <v>519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5864</v>
      </c>
    </row>
    <row r="167" spans="1:65" s="13" customFormat="1" ht="11.25">
      <c r="B167" s="199"/>
      <c r="C167" s="200"/>
      <c r="D167" s="201" t="s">
        <v>213</v>
      </c>
      <c r="E167" s="202" t="s">
        <v>28</v>
      </c>
      <c r="F167" s="203" t="s">
        <v>5865</v>
      </c>
      <c r="G167" s="200"/>
      <c r="H167" s="204">
        <v>2</v>
      </c>
      <c r="I167" s="205"/>
      <c r="J167" s="200"/>
      <c r="K167" s="200"/>
      <c r="L167" s="206"/>
      <c r="M167" s="207"/>
      <c r="N167" s="208"/>
      <c r="O167" s="208"/>
      <c r="P167" s="208"/>
      <c r="Q167" s="208"/>
      <c r="R167" s="208"/>
      <c r="S167" s="208"/>
      <c r="T167" s="209"/>
      <c r="AT167" s="210" t="s">
        <v>213</v>
      </c>
      <c r="AU167" s="210" t="s">
        <v>84</v>
      </c>
      <c r="AV167" s="13" t="s">
        <v>84</v>
      </c>
      <c r="AW167" s="13" t="s">
        <v>35</v>
      </c>
      <c r="AX167" s="13" t="s">
        <v>82</v>
      </c>
      <c r="AY167" s="210" t="s">
        <v>197</v>
      </c>
    </row>
    <row r="168" spans="1:65" s="13" customFormat="1" ht="11.25">
      <c r="B168" s="199"/>
      <c r="C168" s="200"/>
      <c r="D168" s="201" t="s">
        <v>213</v>
      </c>
      <c r="E168" s="200"/>
      <c r="F168" s="203" t="s">
        <v>5866</v>
      </c>
      <c r="G168" s="200"/>
      <c r="H168" s="204">
        <v>2.2000000000000002</v>
      </c>
      <c r="I168" s="205"/>
      <c r="J168" s="200"/>
      <c r="K168" s="200"/>
      <c r="L168" s="206"/>
      <c r="M168" s="207"/>
      <c r="N168" s="208"/>
      <c r="O168" s="208"/>
      <c r="P168" s="208"/>
      <c r="Q168" s="208"/>
      <c r="R168" s="208"/>
      <c r="S168" s="208"/>
      <c r="T168" s="209"/>
      <c r="AT168" s="210" t="s">
        <v>213</v>
      </c>
      <c r="AU168" s="210" t="s">
        <v>84</v>
      </c>
      <c r="AV168" s="13" t="s">
        <v>84</v>
      </c>
      <c r="AW168" s="13" t="s">
        <v>4</v>
      </c>
      <c r="AX168" s="13" t="s">
        <v>82</v>
      </c>
      <c r="AY168" s="210" t="s">
        <v>197</v>
      </c>
    </row>
    <row r="169" spans="1:65" s="2" customFormat="1" ht="21.75" customHeight="1">
      <c r="A169" s="37"/>
      <c r="B169" s="38"/>
      <c r="C169" s="181" t="s">
        <v>268</v>
      </c>
      <c r="D169" s="181" t="s">
        <v>199</v>
      </c>
      <c r="E169" s="182" t="s">
        <v>713</v>
      </c>
      <c r="F169" s="183" t="s">
        <v>714</v>
      </c>
      <c r="G169" s="184" t="s">
        <v>409</v>
      </c>
      <c r="H169" s="185">
        <v>11.53</v>
      </c>
      <c r="I169" s="186"/>
      <c r="J169" s="187">
        <f>ROUND(I169*H169,2)</f>
        <v>0</v>
      </c>
      <c r="K169" s="183" t="s">
        <v>28</v>
      </c>
      <c r="L169" s="42"/>
      <c r="M169" s="188" t="s">
        <v>28</v>
      </c>
      <c r="N169" s="189" t="s">
        <v>45</v>
      </c>
      <c r="O169" s="67"/>
      <c r="P169" s="190">
        <f>O169*H169</f>
        <v>0</v>
      </c>
      <c r="Q169" s="190">
        <v>2.16</v>
      </c>
      <c r="R169" s="190">
        <f>Q169*H169</f>
        <v>24.904800000000002</v>
      </c>
      <c r="S169" s="190">
        <v>0</v>
      </c>
      <c r="T169" s="191">
        <f>S169*H169</f>
        <v>0</v>
      </c>
      <c r="U169" s="37"/>
      <c r="V169" s="37"/>
      <c r="W169" s="37"/>
      <c r="X169" s="37"/>
      <c r="Y169" s="37"/>
      <c r="Z169" s="37"/>
      <c r="AA169" s="37"/>
      <c r="AB169" s="37"/>
      <c r="AC169" s="37"/>
      <c r="AD169" s="37"/>
      <c r="AE169" s="37"/>
      <c r="AR169" s="192" t="s">
        <v>204</v>
      </c>
      <c r="AT169" s="192" t="s">
        <v>199</v>
      </c>
      <c r="AU169" s="192" t="s">
        <v>84</v>
      </c>
      <c r="AY169" s="20" t="s">
        <v>197</v>
      </c>
      <c r="BE169" s="193">
        <f>IF(N169="základní",J169,0)</f>
        <v>0</v>
      </c>
      <c r="BF169" s="193">
        <f>IF(N169="snížená",J169,0)</f>
        <v>0</v>
      </c>
      <c r="BG169" s="193">
        <f>IF(N169="zákl. přenesená",J169,0)</f>
        <v>0</v>
      </c>
      <c r="BH169" s="193">
        <f>IF(N169="sníž. přenesená",J169,0)</f>
        <v>0</v>
      </c>
      <c r="BI169" s="193">
        <f>IF(N169="nulová",J169,0)</f>
        <v>0</v>
      </c>
      <c r="BJ169" s="20" t="s">
        <v>82</v>
      </c>
      <c r="BK169" s="193">
        <f>ROUND(I169*H169,2)</f>
        <v>0</v>
      </c>
      <c r="BL169" s="20" t="s">
        <v>204</v>
      </c>
      <c r="BM169" s="192" t="s">
        <v>5867</v>
      </c>
    </row>
    <row r="170" spans="1:65" s="15" customFormat="1" ht="11.25">
      <c r="B170" s="222"/>
      <c r="C170" s="223"/>
      <c r="D170" s="201" t="s">
        <v>213</v>
      </c>
      <c r="E170" s="224" t="s">
        <v>28</v>
      </c>
      <c r="F170" s="225" t="s">
        <v>643</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3" customFormat="1" ht="11.25">
      <c r="B171" s="199"/>
      <c r="C171" s="200"/>
      <c r="D171" s="201" t="s">
        <v>213</v>
      </c>
      <c r="E171" s="202" t="s">
        <v>28</v>
      </c>
      <c r="F171" s="203" t="s">
        <v>5868</v>
      </c>
      <c r="G171" s="200"/>
      <c r="H171" s="204">
        <v>11.53</v>
      </c>
      <c r="I171" s="205"/>
      <c r="J171" s="200"/>
      <c r="K171" s="200"/>
      <c r="L171" s="206"/>
      <c r="M171" s="207"/>
      <c r="N171" s="208"/>
      <c r="O171" s="208"/>
      <c r="P171" s="208"/>
      <c r="Q171" s="208"/>
      <c r="R171" s="208"/>
      <c r="S171" s="208"/>
      <c r="T171" s="209"/>
      <c r="AT171" s="210" t="s">
        <v>213</v>
      </c>
      <c r="AU171" s="210" t="s">
        <v>84</v>
      </c>
      <c r="AV171" s="13" t="s">
        <v>84</v>
      </c>
      <c r="AW171" s="13" t="s">
        <v>35</v>
      </c>
      <c r="AX171" s="13" t="s">
        <v>82</v>
      </c>
      <c r="AY171" s="210" t="s">
        <v>197</v>
      </c>
    </row>
    <row r="172" spans="1:65" s="2" customFormat="1" ht="21.75" customHeight="1">
      <c r="A172" s="37"/>
      <c r="B172" s="38"/>
      <c r="C172" s="181" t="s">
        <v>273</v>
      </c>
      <c r="D172" s="181" t="s">
        <v>199</v>
      </c>
      <c r="E172" s="182" t="s">
        <v>720</v>
      </c>
      <c r="F172" s="183" t="s">
        <v>721</v>
      </c>
      <c r="G172" s="184" t="s">
        <v>409</v>
      </c>
      <c r="H172" s="185">
        <v>5.673</v>
      </c>
      <c r="I172" s="186"/>
      <c r="J172" s="187">
        <f>ROUND(I172*H172,2)</f>
        <v>0</v>
      </c>
      <c r="K172" s="183" t="s">
        <v>203</v>
      </c>
      <c r="L172" s="42"/>
      <c r="M172" s="188" t="s">
        <v>28</v>
      </c>
      <c r="N172" s="189" t="s">
        <v>45</v>
      </c>
      <c r="O172" s="67"/>
      <c r="P172" s="190">
        <f>O172*H172</f>
        <v>0</v>
      </c>
      <c r="Q172" s="190">
        <v>2.5018699999999998</v>
      </c>
      <c r="R172" s="190">
        <f>Q172*H172</f>
        <v>14.193108509999998</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5869</v>
      </c>
    </row>
    <row r="173" spans="1:65" s="2" customFormat="1" ht="11.25">
      <c r="A173" s="37"/>
      <c r="B173" s="38"/>
      <c r="C173" s="39"/>
      <c r="D173" s="194" t="s">
        <v>206</v>
      </c>
      <c r="E173" s="39"/>
      <c r="F173" s="195" t="s">
        <v>723</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15" customFormat="1" ht="11.25">
      <c r="B174" s="222"/>
      <c r="C174" s="223"/>
      <c r="D174" s="201" t="s">
        <v>213</v>
      </c>
      <c r="E174" s="224" t="s">
        <v>28</v>
      </c>
      <c r="F174" s="225" t="s">
        <v>5870</v>
      </c>
      <c r="G174" s="223"/>
      <c r="H174" s="224" t="s">
        <v>28</v>
      </c>
      <c r="I174" s="226"/>
      <c r="J174" s="223"/>
      <c r="K174" s="223"/>
      <c r="L174" s="227"/>
      <c r="M174" s="228"/>
      <c r="N174" s="229"/>
      <c r="O174" s="229"/>
      <c r="P174" s="229"/>
      <c r="Q174" s="229"/>
      <c r="R174" s="229"/>
      <c r="S174" s="229"/>
      <c r="T174" s="230"/>
      <c r="AT174" s="231" t="s">
        <v>213</v>
      </c>
      <c r="AU174" s="231" t="s">
        <v>84</v>
      </c>
      <c r="AV174" s="15" t="s">
        <v>82</v>
      </c>
      <c r="AW174" s="15" t="s">
        <v>35</v>
      </c>
      <c r="AX174" s="15" t="s">
        <v>74</v>
      </c>
      <c r="AY174" s="231" t="s">
        <v>197</v>
      </c>
    </row>
    <row r="175" spans="1:65" s="15" customFormat="1" ht="11.25">
      <c r="B175" s="222"/>
      <c r="C175" s="223"/>
      <c r="D175" s="201" t="s">
        <v>213</v>
      </c>
      <c r="E175" s="224" t="s">
        <v>28</v>
      </c>
      <c r="F175" s="225" t="s">
        <v>5871</v>
      </c>
      <c r="G175" s="223"/>
      <c r="H175" s="224" t="s">
        <v>28</v>
      </c>
      <c r="I175" s="226"/>
      <c r="J175" s="223"/>
      <c r="K175" s="223"/>
      <c r="L175" s="227"/>
      <c r="M175" s="228"/>
      <c r="N175" s="229"/>
      <c r="O175" s="229"/>
      <c r="P175" s="229"/>
      <c r="Q175" s="229"/>
      <c r="R175" s="229"/>
      <c r="S175" s="229"/>
      <c r="T175" s="230"/>
      <c r="AT175" s="231" t="s">
        <v>213</v>
      </c>
      <c r="AU175" s="231" t="s">
        <v>84</v>
      </c>
      <c r="AV175" s="15" t="s">
        <v>82</v>
      </c>
      <c r="AW175" s="15" t="s">
        <v>35</v>
      </c>
      <c r="AX175" s="15" t="s">
        <v>74</v>
      </c>
      <c r="AY175" s="231" t="s">
        <v>197</v>
      </c>
    </row>
    <row r="176" spans="1:65" s="13" customFormat="1" ht="11.25">
      <c r="B176" s="199"/>
      <c r="C176" s="200"/>
      <c r="D176" s="201" t="s">
        <v>213</v>
      </c>
      <c r="E176" s="202" t="s">
        <v>28</v>
      </c>
      <c r="F176" s="203" t="s">
        <v>5872</v>
      </c>
      <c r="G176" s="200"/>
      <c r="H176" s="204">
        <v>5.673</v>
      </c>
      <c r="I176" s="205"/>
      <c r="J176" s="200"/>
      <c r="K176" s="200"/>
      <c r="L176" s="206"/>
      <c r="M176" s="207"/>
      <c r="N176" s="208"/>
      <c r="O176" s="208"/>
      <c r="P176" s="208"/>
      <c r="Q176" s="208"/>
      <c r="R176" s="208"/>
      <c r="S176" s="208"/>
      <c r="T176" s="209"/>
      <c r="AT176" s="210" t="s">
        <v>213</v>
      </c>
      <c r="AU176" s="210" t="s">
        <v>84</v>
      </c>
      <c r="AV176" s="13" t="s">
        <v>84</v>
      </c>
      <c r="AW176" s="13" t="s">
        <v>35</v>
      </c>
      <c r="AX176" s="13" t="s">
        <v>82</v>
      </c>
      <c r="AY176" s="210" t="s">
        <v>197</v>
      </c>
    </row>
    <row r="177" spans="1:65" s="15" customFormat="1" ht="11.25">
      <c r="B177" s="222"/>
      <c r="C177" s="223"/>
      <c r="D177" s="201" t="s">
        <v>213</v>
      </c>
      <c r="E177" s="224" t="s">
        <v>28</v>
      </c>
      <c r="F177" s="225" t="s">
        <v>5873</v>
      </c>
      <c r="G177" s="223"/>
      <c r="H177" s="224" t="s">
        <v>28</v>
      </c>
      <c r="I177" s="226"/>
      <c r="J177" s="223"/>
      <c r="K177" s="223"/>
      <c r="L177" s="227"/>
      <c r="M177" s="228"/>
      <c r="N177" s="229"/>
      <c r="O177" s="229"/>
      <c r="P177" s="229"/>
      <c r="Q177" s="229"/>
      <c r="R177" s="229"/>
      <c r="S177" s="229"/>
      <c r="T177" s="230"/>
      <c r="AT177" s="231" t="s">
        <v>213</v>
      </c>
      <c r="AU177" s="231" t="s">
        <v>84</v>
      </c>
      <c r="AV177" s="15" t="s">
        <v>82</v>
      </c>
      <c r="AW177" s="15" t="s">
        <v>35</v>
      </c>
      <c r="AX177" s="15" t="s">
        <v>74</v>
      </c>
      <c r="AY177" s="231" t="s">
        <v>197</v>
      </c>
    </row>
    <row r="178" spans="1:65" s="2" customFormat="1" ht="16.5" customHeight="1">
      <c r="A178" s="37"/>
      <c r="B178" s="38"/>
      <c r="C178" s="181" t="s">
        <v>278</v>
      </c>
      <c r="D178" s="181" t="s">
        <v>199</v>
      </c>
      <c r="E178" s="182" t="s">
        <v>727</v>
      </c>
      <c r="F178" s="183" t="s">
        <v>728</v>
      </c>
      <c r="G178" s="184" t="s">
        <v>202</v>
      </c>
      <c r="H178" s="185">
        <v>4.6120000000000001</v>
      </c>
      <c r="I178" s="186"/>
      <c r="J178" s="187">
        <f>ROUND(I178*H178,2)</f>
        <v>0</v>
      </c>
      <c r="K178" s="183" t="s">
        <v>203</v>
      </c>
      <c r="L178" s="42"/>
      <c r="M178" s="188" t="s">
        <v>28</v>
      </c>
      <c r="N178" s="189" t="s">
        <v>45</v>
      </c>
      <c r="O178" s="67"/>
      <c r="P178" s="190">
        <f>O178*H178</f>
        <v>0</v>
      </c>
      <c r="Q178" s="190">
        <v>2.9399999999999999E-3</v>
      </c>
      <c r="R178" s="190">
        <f>Q178*H178</f>
        <v>1.355928E-2</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5874</v>
      </c>
    </row>
    <row r="179" spans="1:65" s="2" customFormat="1" ht="11.25">
      <c r="A179" s="37"/>
      <c r="B179" s="38"/>
      <c r="C179" s="39"/>
      <c r="D179" s="194" t="s">
        <v>206</v>
      </c>
      <c r="E179" s="39"/>
      <c r="F179" s="195" t="s">
        <v>730</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15" customFormat="1" ht="11.25">
      <c r="B180" s="222"/>
      <c r="C180" s="223"/>
      <c r="D180" s="201" t="s">
        <v>213</v>
      </c>
      <c r="E180" s="224" t="s">
        <v>28</v>
      </c>
      <c r="F180" s="225" t="s">
        <v>643</v>
      </c>
      <c r="G180" s="223"/>
      <c r="H180" s="224" t="s">
        <v>28</v>
      </c>
      <c r="I180" s="226"/>
      <c r="J180" s="223"/>
      <c r="K180" s="223"/>
      <c r="L180" s="227"/>
      <c r="M180" s="228"/>
      <c r="N180" s="229"/>
      <c r="O180" s="229"/>
      <c r="P180" s="229"/>
      <c r="Q180" s="229"/>
      <c r="R180" s="229"/>
      <c r="S180" s="229"/>
      <c r="T180" s="230"/>
      <c r="AT180" s="231" t="s">
        <v>213</v>
      </c>
      <c r="AU180" s="231" t="s">
        <v>84</v>
      </c>
      <c r="AV180" s="15" t="s">
        <v>82</v>
      </c>
      <c r="AW180" s="15" t="s">
        <v>35</v>
      </c>
      <c r="AX180" s="15" t="s">
        <v>74</v>
      </c>
      <c r="AY180" s="231" t="s">
        <v>197</v>
      </c>
    </row>
    <row r="181" spans="1:65" s="15" customFormat="1" ht="11.25">
      <c r="B181" s="222"/>
      <c r="C181" s="223"/>
      <c r="D181" s="201" t="s">
        <v>213</v>
      </c>
      <c r="E181" s="224" t="s">
        <v>28</v>
      </c>
      <c r="F181" s="225" t="s">
        <v>5875</v>
      </c>
      <c r="G181" s="223"/>
      <c r="H181" s="224" t="s">
        <v>28</v>
      </c>
      <c r="I181" s="226"/>
      <c r="J181" s="223"/>
      <c r="K181" s="223"/>
      <c r="L181" s="227"/>
      <c r="M181" s="228"/>
      <c r="N181" s="229"/>
      <c r="O181" s="229"/>
      <c r="P181" s="229"/>
      <c r="Q181" s="229"/>
      <c r="R181" s="229"/>
      <c r="S181" s="229"/>
      <c r="T181" s="230"/>
      <c r="AT181" s="231" t="s">
        <v>213</v>
      </c>
      <c r="AU181" s="231" t="s">
        <v>84</v>
      </c>
      <c r="AV181" s="15" t="s">
        <v>82</v>
      </c>
      <c r="AW181" s="15" t="s">
        <v>35</v>
      </c>
      <c r="AX181" s="15" t="s">
        <v>74</v>
      </c>
      <c r="AY181" s="231" t="s">
        <v>197</v>
      </c>
    </row>
    <row r="182" spans="1:65" s="13" customFormat="1" ht="11.25">
      <c r="B182" s="199"/>
      <c r="C182" s="200"/>
      <c r="D182" s="201" t="s">
        <v>213</v>
      </c>
      <c r="E182" s="202" t="s">
        <v>28</v>
      </c>
      <c r="F182" s="203" t="s">
        <v>5876</v>
      </c>
      <c r="G182" s="200"/>
      <c r="H182" s="204">
        <v>4.6120000000000001</v>
      </c>
      <c r="I182" s="205"/>
      <c r="J182" s="200"/>
      <c r="K182" s="200"/>
      <c r="L182" s="206"/>
      <c r="M182" s="207"/>
      <c r="N182" s="208"/>
      <c r="O182" s="208"/>
      <c r="P182" s="208"/>
      <c r="Q182" s="208"/>
      <c r="R182" s="208"/>
      <c r="S182" s="208"/>
      <c r="T182" s="209"/>
      <c r="AT182" s="210" t="s">
        <v>213</v>
      </c>
      <c r="AU182" s="210" t="s">
        <v>84</v>
      </c>
      <c r="AV182" s="13" t="s">
        <v>84</v>
      </c>
      <c r="AW182" s="13" t="s">
        <v>35</v>
      </c>
      <c r="AX182" s="13" t="s">
        <v>82</v>
      </c>
      <c r="AY182" s="210" t="s">
        <v>197</v>
      </c>
    </row>
    <row r="183" spans="1:65" s="2" customFormat="1" ht="16.5" customHeight="1">
      <c r="A183" s="37"/>
      <c r="B183" s="38"/>
      <c r="C183" s="181" t="s">
        <v>283</v>
      </c>
      <c r="D183" s="181" t="s">
        <v>199</v>
      </c>
      <c r="E183" s="182" t="s">
        <v>734</v>
      </c>
      <c r="F183" s="183" t="s">
        <v>735</v>
      </c>
      <c r="G183" s="184" t="s">
        <v>202</v>
      </c>
      <c r="H183" s="185">
        <v>4.6120000000000001</v>
      </c>
      <c r="I183" s="186"/>
      <c r="J183" s="187">
        <f>ROUND(I183*H183,2)</f>
        <v>0</v>
      </c>
      <c r="K183" s="183" t="s">
        <v>203</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204</v>
      </c>
      <c r="AT183" s="192" t="s">
        <v>199</v>
      </c>
      <c r="AU183" s="192" t="s">
        <v>84</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204</v>
      </c>
      <c r="BM183" s="192" t="s">
        <v>5877</v>
      </c>
    </row>
    <row r="184" spans="1:65" s="2" customFormat="1" ht="11.25">
      <c r="A184" s="37"/>
      <c r="B184" s="38"/>
      <c r="C184" s="39"/>
      <c r="D184" s="194" t="s">
        <v>206</v>
      </c>
      <c r="E184" s="39"/>
      <c r="F184" s="195" t="s">
        <v>737</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206</v>
      </c>
      <c r="AU184" s="20" t="s">
        <v>84</v>
      </c>
    </row>
    <row r="185" spans="1:65" s="2" customFormat="1" ht="21.75" customHeight="1">
      <c r="A185" s="37"/>
      <c r="B185" s="38"/>
      <c r="C185" s="181" t="s">
        <v>288</v>
      </c>
      <c r="D185" s="181" t="s">
        <v>199</v>
      </c>
      <c r="E185" s="182" t="s">
        <v>745</v>
      </c>
      <c r="F185" s="183" t="s">
        <v>746</v>
      </c>
      <c r="G185" s="184" t="s">
        <v>409</v>
      </c>
      <c r="H185" s="185">
        <v>9.8010000000000002</v>
      </c>
      <c r="I185" s="186"/>
      <c r="J185" s="187">
        <f>ROUND(I185*H185,2)</f>
        <v>0</v>
      </c>
      <c r="K185" s="183" t="s">
        <v>203</v>
      </c>
      <c r="L185" s="42"/>
      <c r="M185" s="188" t="s">
        <v>28</v>
      </c>
      <c r="N185" s="189" t="s">
        <v>45</v>
      </c>
      <c r="O185" s="67"/>
      <c r="P185" s="190">
        <f>O185*H185</f>
        <v>0</v>
      </c>
      <c r="Q185" s="190">
        <v>2.5018699999999998</v>
      </c>
      <c r="R185" s="190">
        <f>Q185*H185</f>
        <v>24.520827869999998</v>
      </c>
      <c r="S185" s="190">
        <v>0</v>
      </c>
      <c r="T185" s="191">
        <f>S185*H185</f>
        <v>0</v>
      </c>
      <c r="U185" s="37"/>
      <c r="V185" s="37"/>
      <c r="W185" s="37"/>
      <c r="X185" s="37"/>
      <c r="Y185" s="37"/>
      <c r="Z185" s="37"/>
      <c r="AA185" s="37"/>
      <c r="AB185" s="37"/>
      <c r="AC185" s="37"/>
      <c r="AD185" s="37"/>
      <c r="AE185" s="37"/>
      <c r="AR185" s="192" t="s">
        <v>204</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204</v>
      </c>
      <c r="BM185" s="192" t="s">
        <v>5878</v>
      </c>
    </row>
    <row r="186" spans="1:65" s="2" customFormat="1" ht="11.25">
      <c r="A186" s="37"/>
      <c r="B186" s="38"/>
      <c r="C186" s="39"/>
      <c r="D186" s="194" t="s">
        <v>206</v>
      </c>
      <c r="E186" s="39"/>
      <c r="F186" s="195" t="s">
        <v>748</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206</v>
      </c>
      <c r="AU186" s="20" t="s">
        <v>84</v>
      </c>
    </row>
    <row r="187" spans="1:65" s="15" customFormat="1" ht="11.25">
      <c r="B187" s="222"/>
      <c r="C187" s="223"/>
      <c r="D187" s="201" t="s">
        <v>213</v>
      </c>
      <c r="E187" s="224" t="s">
        <v>28</v>
      </c>
      <c r="F187" s="225" t="s">
        <v>643</v>
      </c>
      <c r="G187" s="223"/>
      <c r="H187" s="224" t="s">
        <v>28</v>
      </c>
      <c r="I187" s="226"/>
      <c r="J187" s="223"/>
      <c r="K187" s="223"/>
      <c r="L187" s="227"/>
      <c r="M187" s="228"/>
      <c r="N187" s="229"/>
      <c r="O187" s="229"/>
      <c r="P187" s="229"/>
      <c r="Q187" s="229"/>
      <c r="R187" s="229"/>
      <c r="S187" s="229"/>
      <c r="T187" s="230"/>
      <c r="AT187" s="231" t="s">
        <v>213</v>
      </c>
      <c r="AU187" s="231" t="s">
        <v>84</v>
      </c>
      <c r="AV187" s="15" t="s">
        <v>82</v>
      </c>
      <c r="AW187" s="15" t="s">
        <v>35</v>
      </c>
      <c r="AX187" s="15" t="s">
        <v>74</v>
      </c>
      <c r="AY187" s="231" t="s">
        <v>197</v>
      </c>
    </row>
    <row r="188" spans="1:65" s="15" customFormat="1" ht="11.25">
      <c r="B188" s="222"/>
      <c r="C188" s="223"/>
      <c r="D188" s="201" t="s">
        <v>213</v>
      </c>
      <c r="E188" s="224" t="s">
        <v>28</v>
      </c>
      <c r="F188" s="225" t="s">
        <v>751</v>
      </c>
      <c r="G188" s="223"/>
      <c r="H188" s="224" t="s">
        <v>28</v>
      </c>
      <c r="I188" s="226"/>
      <c r="J188" s="223"/>
      <c r="K188" s="223"/>
      <c r="L188" s="227"/>
      <c r="M188" s="228"/>
      <c r="N188" s="229"/>
      <c r="O188" s="229"/>
      <c r="P188" s="229"/>
      <c r="Q188" s="229"/>
      <c r="R188" s="229"/>
      <c r="S188" s="229"/>
      <c r="T188" s="230"/>
      <c r="AT188" s="231" t="s">
        <v>213</v>
      </c>
      <c r="AU188" s="231" t="s">
        <v>84</v>
      </c>
      <c r="AV188" s="15" t="s">
        <v>82</v>
      </c>
      <c r="AW188" s="15" t="s">
        <v>35</v>
      </c>
      <c r="AX188" s="15" t="s">
        <v>74</v>
      </c>
      <c r="AY188" s="231" t="s">
        <v>197</v>
      </c>
    </row>
    <row r="189" spans="1:65" s="13" customFormat="1" ht="11.25">
      <c r="B189" s="199"/>
      <c r="C189" s="200"/>
      <c r="D189" s="201" t="s">
        <v>213</v>
      </c>
      <c r="E189" s="202" t="s">
        <v>28</v>
      </c>
      <c r="F189" s="203" t="s">
        <v>5879</v>
      </c>
      <c r="G189" s="200"/>
      <c r="H189" s="204">
        <v>9.8010000000000002</v>
      </c>
      <c r="I189" s="205"/>
      <c r="J189" s="200"/>
      <c r="K189" s="200"/>
      <c r="L189" s="206"/>
      <c r="M189" s="207"/>
      <c r="N189" s="208"/>
      <c r="O189" s="208"/>
      <c r="P189" s="208"/>
      <c r="Q189" s="208"/>
      <c r="R189" s="208"/>
      <c r="S189" s="208"/>
      <c r="T189" s="209"/>
      <c r="AT189" s="210" t="s">
        <v>213</v>
      </c>
      <c r="AU189" s="210" t="s">
        <v>84</v>
      </c>
      <c r="AV189" s="13" t="s">
        <v>84</v>
      </c>
      <c r="AW189" s="13" t="s">
        <v>35</v>
      </c>
      <c r="AX189" s="13" t="s">
        <v>82</v>
      </c>
      <c r="AY189" s="210" t="s">
        <v>197</v>
      </c>
    </row>
    <row r="190" spans="1:65" s="15" customFormat="1" ht="11.25">
      <c r="B190" s="222"/>
      <c r="C190" s="223"/>
      <c r="D190" s="201" t="s">
        <v>213</v>
      </c>
      <c r="E190" s="224" t="s">
        <v>28</v>
      </c>
      <c r="F190" s="225" t="s">
        <v>5880</v>
      </c>
      <c r="G190" s="223"/>
      <c r="H190" s="224" t="s">
        <v>28</v>
      </c>
      <c r="I190" s="226"/>
      <c r="J190" s="223"/>
      <c r="K190" s="223"/>
      <c r="L190" s="227"/>
      <c r="M190" s="228"/>
      <c r="N190" s="229"/>
      <c r="O190" s="229"/>
      <c r="P190" s="229"/>
      <c r="Q190" s="229"/>
      <c r="R190" s="229"/>
      <c r="S190" s="229"/>
      <c r="T190" s="230"/>
      <c r="AT190" s="231" t="s">
        <v>213</v>
      </c>
      <c r="AU190" s="231" t="s">
        <v>84</v>
      </c>
      <c r="AV190" s="15" t="s">
        <v>82</v>
      </c>
      <c r="AW190" s="15" t="s">
        <v>35</v>
      </c>
      <c r="AX190" s="15" t="s">
        <v>74</v>
      </c>
      <c r="AY190" s="231" t="s">
        <v>197</v>
      </c>
    </row>
    <row r="191" spans="1:65" s="2" customFormat="1" ht="16.5" customHeight="1">
      <c r="A191" s="37"/>
      <c r="B191" s="38"/>
      <c r="C191" s="181" t="s">
        <v>293</v>
      </c>
      <c r="D191" s="181" t="s">
        <v>199</v>
      </c>
      <c r="E191" s="182" t="s">
        <v>758</v>
      </c>
      <c r="F191" s="183" t="s">
        <v>759</v>
      </c>
      <c r="G191" s="184" t="s">
        <v>202</v>
      </c>
      <c r="H191" s="185">
        <v>39.201999999999998</v>
      </c>
      <c r="I191" s="186"/>
      <c r="J191" s="187">
        <f>ROUND(I191*H191,2)</f>
        <v>0</v>
      </c>
      <c r="K191" s="183" t="s">
        <v>203</v>
      </c>
      <c r="L191" s="42"/>
      <c r="M191" s="188" t="s">
        <v>28</v>
      </c>
      <c r="N191" s="189" t="s">
        <v>45</v>
      </c>
      <c r="O191" s="67"/>
      <c r="P191" s="190">
        <f>O191*H191</f>
        <v>0</v>
      </c>
      <c r="Q191" s="190">
        <v>2.6900000000000001E-3</v>
      </c>
      <c r="R191" s="190">
        <f>Q191*H191</f>
        <v>0.10545338</v>
      </c>
      <c r="S191" s="190">
        <v>0</v>
      </c>
      <c r="T191" s="191">
        <f>S191*H191</f>
        <v>0</v>
      </c>
      <c r="U191" s="37"/>
      <c r="V191" s="37"/>
      <c r="W191" s="37"/>
      <c r="X191" s="37"/>
      <c r="Y191" s="37"/>
      <c r="Z191" s="37"/>
      <c r="AA191" s="37"/>
      <c r="AB191" s="37"/>
      <c r="AC191" s="37"/>
      <c r="AD191" s="37"/>
      <c r="AE191" s="37"/>
      <c r="AR191" s="192" t="s">
        <v>204</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204</v>
      </c>
      <c r="BM191" s="192" t="s">
        <v>5881</v>
      </c>
    </row>
    <row r="192" spans="1:65" s="2" customFormat="1" ht="11.25">
      <c r="A192" s="37"/>
      <c r="B192" s="38"/>
      <c r="C192" s="39"/>
      <c r="D192" s="194" t="s">
        <v>206</v>
      </c>
      <c r="E192" s="39"/>
      <c r="F192" s="195" t="s">
        <v>761</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206</v>
      </c>
      <c r="AU192" s="20" t="s">
        <v>84</v>
      </c>
    </row>
    <row r="193" spans="1:65" s="15" customFormat="1" ht="11.25">
      <c r="B193" s="222"/>
      <c r="C193" s="223"/>
      <c r="D193" s="201" t="s">
        <v>213</v>
      </c>
      <c r="E193" s="224" t="s">
        <v>28</v>
      </c>
      <c r="F193" s="225" t="s">
        <v>643</v>
      </c>
      <c r="G193" s="223"/>
      <c r="H193" s="224" t="s">
        <v>28</v>
      </c>
      <c r="I193" s="226"/>
      <c r="J193" s="223"/>
      <c r="K193" s="223"/>
      <c r="L193" s="227"/>
      <c r="M193" s="228"/>
      <c r="N193" s="229"/>
      <c r="O193" s="229"/>
      <c r="P193" s="229"/>
      <c r="Q193" s="229"/>
      <c r="R193" s="229"/>
      <c r="S193" s="229"/>
      <c r="T193" s="230"/>
      <c r="AT193" s="231" t="s">
        <v>213</v>
      </c>
      <c r="AU193" s="231" t="s">
        <v>84</v>
      </c>
      <c r="AV193" s="15" t="s">
        <v>82</v>
      </c>
      <c r="AW193" s="15" t="s">
        <v>35</v>
      </c>
      <c r="AX193" s="15" t="s">
        <v>74</v>
      </c>
      <c r="AY193" s="231" t="s">
        <v>197</v>
      </c>
    </row>
    <row r="194" spans="1:65" s="15" customFormat="1" ht="11.25">
      <c r="B194" s="222"/>
      <c r="C194" s="223"/>
      <c r="D194" s="201" t="s">
        <v>213</v>
      </c>
      <c r="E194" s="224" t="s">
        <v>28</v>
      </c>
      <c r="F194" s="225" t="s">
        <v>751</v>
      </c>
      <c r="G194" s="223"/>
      <c r="H194" s="224" t="s">
        <v>28</v>
      </c>
      <c r="I194" s="226"/>
      <c r="J194" s="223"/>
      <c r="K194" s="223"/>
      <c r="L194" s="227"/>
      <c r="M194" s="228"/>
      <c r="N194" s="229"/>
      <c r="O194" s="229"/>
      <c r="P194" s="229"/>
      <c r="Q194" s="229"/>
      <c r="R194" s="229"/>
      <c r="S194" s="229"/>
      <c r="T194" s="230"/>
      <c r="AT194" s="231" t="s">
        <v>213</v>
      </c>
      <c r="AU194" s="231" t="s">
        <v>84</v>
      </c>
      <c r="AV194" s="15" t="s">
        <v>82</v>
      </c>
      <c r="AW194" s="15" t="s">
        <v>35</v>
      </c>
      <c r="AX194" s="15" t="s">
        <v>74</v>
      </c>
      <c r="AY194" s="231" t="s">
        <v>197</v>
      </c>
    </row>
    <row r="195" spans="1:65" s="13" customFormat="1" ht="11.25">
      <c r="B195" s="199"/>
      <c r="C195" s="200"/>
      <c r="D195" s="201" t="s">
        <v>213</v>
      </c>
      <c r="E195" s="202" t="s">
        <v>28</v>
      </c>
      <c r="F195" s="203" t="s">
        <v>5882</v>
      </c>
      <c r="G195" s="200"/>
      <c r="H195" s="204">
        <v>39.201999999999998</v>
      </c>
      <c r="I195" s="205"/>
      <c r="J195" s="200"/>
      <c r="K195" s="200"/>
      <c r="L195" s="206"/>
      <c r="M195" s="207"/>
      <c r="N195" s="208"/>
      <c r="O195" s="208"/>
      <c r="P195" s="208"/>
      <c r="Q195" s="208"/>
      <c r="R195" s="208"/>
      <c r="S195" s="208"/>
      <c r="T195" s="209"/>
      <c r="AT195" s="210" t="s">
        <v>213</v>
      </c>
      <c r="AU195" s="210" t="s">
        <v>84</v>
      </c>
      <c r="AV195" s="13" t="s">
        <v>84</v>
      </c>
      <c r="AW195" s="13" t="s">
        <v>35</v>
      </c>
      <c r="AX195" s="13" t="s">
        <v>82</v>
      </c>
      <c r="AY195" s="210" t="s">
        <v>197</v>
      </c>
    </row>
    <row r="196" spans="1:65" s="2" customFormat="1" ht="16.5" customHeight="1">
      <c r="A196" s="37"/>
      <c r="B196" s="38"/>
      <c r="C196" s="181" t="s">
        <v>298</v>
      </c>
      <c r="D196" s="181" t="s">
        <v>199</v>
      </c>
      <c r="E196" s="182" t="s">
        <v>770</v>
      </c>
      <c r="F196" s="183" t="s">
        <v>771</v>
      </c>
      <c r="G196" s="184" t="s">
        <v>202</v>
      </c>
      <c r="H196" s="185">
        <v>39.201999999999998</v>
      </c>
      <c r="I196" s="186"/>
      <c r="J196" s="187">
        <f>ROUND(I196*H196,2)</f>
        <v>0</v>
      </c>
      <c r="K196" s="183" t="s">
        <v>203</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204</v>
      </c>
      <c r="AT196" s="192" t="s">
        <v>199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204</v>
      </c>
      <c r="BM196" s="192" t="s">
        <v>5883</v>
      </c>
    </row>
    <row r="197" spans="1:65" s="2" customFormat="1" ht="11.25">
      <c r="A197" s="37"/>
      <c r="B197" s="38"/>
      <c r="C197" s="39"/>
      <c r="D197" s="194" t="s">
        <v>206</v>
      </c>
      <c r="E197" s="39"/>
      <c r="F197" s="195" t="s">
        <v>773</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206</v>
      </c>
      <c r="AU197" s="20" t="s">
        <v>84</v>
      </c>
    </row>
    <row r="198" spans="1:65" s="12" customFormat="1" ht="22.9" customHeight="1">
      <c r="B198" s="165"/>
      <c r="C198" s="166"/>
      <c r="D198" s="167" t="s">
        <v>73</v>
      </c>
      <c r="E198" s="179" t="s">
        <v>160</v>
      </c>
      <c r="F198" s="179" t="s">
        <v>780</v>
      </c>
      <c r="G198" s="166"/>
      <c r="H198" s="166"/>
      <c r="I198" s="169"/>
      <c r="J198" s="180">
        <f>BK198</f>
        <v>0</v>
      </c>
      <c r="K198" s="166"/>
      <c r="L198" s="171"/>
      <c r="M198" s="172"/>
      <c r="N198" s="173"/>
      <c r="O198" s="173"/>
      <c r="P198" s="174">
        <f>SUM(P199:P212)</f>
        <v>0</v>
      </c>
      <c r="Q198" s="173"/>
      <c r="R198" s="174">
        <f>SUM(R199:R212)</f>
        <v>20.249428220000002</v>
      </c>
      <c r="S198" s="173"/>
      <c r="T198" s="175">
        <f>SUM(T199:T212)</f>
        <v>0</v>
      </c>
      <c r="AR198" s="176" t="s">
        <v>82</v>
      </c>
      <c r="AT198" s="177" t="s">
        <v>73</v>
      </c>
      <c r="AU198" s="177" t="s">
        <v>82</v>
      </c>
      <c r="AY198" s="176" t="s">
        <v>197</v>
      </c>
      <c r="BK198" s="178">
        <f>SUM(BK199:BK212)</f>
        <v>0</v>
      </c>
    </row>
    <row r="199" spans="1:65" s="2" customFormat="1" ht="24.2" customHeight="1">
      <c r="A199" s="37"/>
      <c r="B199" s="38"/>
      <c r="C199" s="181" t="s">
        <v>303</v>
      </c>
      <c r="D199" s="181" t="s">
        <v>199</v>
      </c>
      <c r="E199" s="182" t="s">
        <v>797</v>
      </c>
      <c r="F199" s="183" t="s">
        <v>798</v>
      </c>
      <c r="G199" s="184" t="s">
        <v>202</v>
      </c>
      <c r="H199" s="185">
        <v>5.7750000000000004</v>
      </c>
      <c r="I199" s="186"/>
      <c r="J199" s="187">
        <f>ROUND(I199*H199,2)</f>
        <v>0</v>
      </c>
      <c r="K199" s="183" t="s">
        <v>203</v>
      </c>
      <c r="L199" s="42"/>
      <c r="M199" s="188" t="s">
        <v>28</v>
      </c>
      <c r="N199" s="189" t="s">
        <v>45</v>
      </c>
      <c r="O199" s="67"/>
      <c r="P199" s="190">
        <f>O199*H199</f>
        <v>0</v>
      </c>
      <c r="Q199" s="190">
        <v>0.22897999999999999</v>
      </c>
      <c r="R199" s="190">
        <f>Q199*H199</f>
        <v>1.3223594999999999</v>
      </c>
      <c r="S199" s="190">
        <v>0</v>
      </c>
      <c r="T199" s="191">
        <f>S199*H199</f>
        <v>0</v>
      </c>
      <c r="U199" s="37"/>
      <c r="V199" s="37"/>
      <c r="W199" s="37"/>
      <c r="X199" s="37"/>
      <c r="Y199" s="37"/>
      <c r="Z199" s="37"/>
      <c r="AA199" s="37"/>
      <c r="AB199" s="37"/>
      <c r="AC199" s="37"/>
      <c r="AD199" s="37"/>
      <c r="AE199" s="37"/>
      <c r="AR199" s="192" t="s">
        <v>204</v>
      </c>
      <c r="AT199" s="192" t="s">
        <v>199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5884</v>
      </c>
    </row>
    <row r="200" spans="1:65" s="2" customFormat="1" ht="11.25">
      <c r="A200" s="37"/>
      <c r="B200" s="38"/>
      <c r="C200" s="39"/>
      <c r="D200" s="194" t="s">
        <v>206</v>
      </c>
      <c r="E200" s="39"/>
      <c r="F200" s="195" t="s">
        <v>800</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206</v>
      </c>
      <c r="AU200" s="20" t="s">
        <v>84</v>
      </c>
    </row>
    <row r="201" spans="1:65" s="15" customFormat="1" ht="11.25">
      <c r="B201" s="222"/>
      <c r="C201" s="223"/>
      <c r="D201" s="201" t="s">
        <v>213</v>
      </c>
      <c r="E201" s="224" t="s">
        <v>28</v>
      </c>
      <c r="F201" s="225" t="s">
        <v>412</v>
      </c>
      <c r="G201" s="223"/>
      <c r="H201" s="224" t="s">
        <v>28</v>
      </c>
      <c r="I201" s="226"/>
      <c r="J201" s="223"/>
      <c r="K201" s="223"/>
      <c r="L201" s="227"/>
      <c r="M201" s="228"/>
      <c r="N201" s="229"/>
      <c r="O201" s="229"/>
      <c r="P201" s="229"/>
      <c r="Q201" s="229"/>
      <c r="R201" s="229"/>
      <c r="S201" s="229"/>
      <c r="T201" s="230"/>
      <c r="AT201" s="231" t="s">
        <v>213</v>
      </c>
      <c r="AU201" s="231" t="s">
        <v>84</v>
      </c>
      <c r="AV201" s="15" t="s">
        <v>82</v>
      </c>
      <c r="AW201" s="15" t="s">
        <v>35</v>
      </c>
      <c r="AX201" s="15" t="s">
        <v>74</v>
      </c>
      <c r="AY201" s="231" t="s">
        <v>197</v>
      </c>
    </row>
    <row r="202" spans="1:65" s="13" customFormat="1" ht="11.25">
      <c r="B202" s="199"/>
      <c r="C202" s="200"/>
      <c r="D202" s="201" t="s">
        <v>213</v>
      </c>
      <c r="E202" s="202" t="s">
        <v>28</v>
      </c>
      <c r="F202" s="203" t="s">
        <v>5885</v>
      </c>
      <c r="G202" s="200"/>
      <c r="H202" s="204">
        <v>5.7750000000000004</v>
      </c>
      <c r="I202" s="205"/>
      <c r="J202" s="200"/>
      <c r="K202" s="200"/>
      <c r="L202" s="206"/>
      <c r="M202" s="207"/>
      <c r="N202" s="208"/>
      <c r="O202" s="208"/>
      <c r="P202" s="208"/>
      <c r="Q202" s="208"/>
      <c r="R202" s="208"/>
      <c r="S202" s="208"/>
      <c r="T202" s="209"/>
      <c r="AT202" s="210" t="s">
        <v>213</v>
      </c>
      <c r="AU202" s="210" t="s">
        <v>84</v>
      </c>
      <c r="AV202" s="13" t="s">
        <v>84</v>
      </c>
      <c r="AW202" s="13" t="s">
        <v>35</v>
      </c>
      <c r="AX202" s="13" t="s">
        <v>82</v>
      </c>
      <c r="AY202" s="210" t="s">
        <v>197</v>
      </c>
    </row>
    <row r="203" spans="1:65" s="2" customFormat="1" ht="24.2" customHeight="1">
      <c r="A203" s="37"/>
      <c r="B203" s="38"/>
      <c r="C203" s="181" t="s">
        <v>7</v>
      </c>
      <c r="D203" s="181" t="s">
        <v>199</v>
      </c>
      <c r="E203" s="182" t="s">
        <v>838</v>
      </c>
      <c r="F203" s="183" t="s">
        <v>839</v>
      </c>
      <c r="G203" s="184" t="s">
        <v>202</v>
      </c>
      <c r="H203" s="185">
        <v>61.012</v>
      </c>
      <c r="I203" s="186"/>
      <c r="J203" s="187">
        <f>ROUND(I203*H203,2)</f>
        <v>0</v>
      </c>
      <c r="K203" s="183" t="s">
        <v>203</v>
      </c>
      <c r="L203" s="42"/>
      <c r="M203" s="188" t="s">
        <v>28</v>
      </c>
      <c r="N203" s="189" t="s">
        <v>45</v>
      </c>
      <c r="O203" s="67"/>
      <c r="P203" s="190">
        <f>O203*H203</f>
        <v>0</v>
      </c>
      <c r="Q203" s="190">
        <v>0.30131000000000002</v>
      </c>
      <c r="R203" s="190">
        <f>Q203*H203</f>
        <v>18.383525720000002</v>
      </c>
      <c r="S203" s="190">
        <v>0</v>
      </c>
      <c r="T203" s="191">
        <f>S203*H203</f>
        <v>0</v>
      </c>
      <c r="U203" s="37"/>
      <c r="V203" s="37"/>
      <c r="W203" s="37"/>
      <c r="X203" s="37"/>
      <c r="Y203" s="37"/>
      <c r="Z203" s="37"/>
      <c r="AA203" s="37"/>
      <c r="AB203" s="37"/>
      <c r="AC203" s="37"/>
      <c r="AD203" s="37"/>
      <c r="AE203" s="37"/>
      <c r="AR203" s="192" t="s">
        <v>204</v>
      </c>
      <c r="AT203" s="192" t="s">
        <v>199</v>
      </c>
      <c r="AU203" s="192" t="s">
        <v>84</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204</v>
      </c>
      <c r="BM203" s="192" t="s">
        <v>5886</v>
      </c>
    </row>
    <row r="204" spans="1:65" s="2" customFormat="1" ht="11.25">
      <c r="A204" s="37"/>
      <c r="B204" s="38"/>
      <c r="C204" s="39"/>
      <c r="D204" s="194" t="s">
        <v>206</v>
      </c>
      <c r="E204" s="39"/>
      <c r="F204" s="195" t="s">
        <v>841</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206</v>
      </c>
      <c r="AU204" s="20" t="s">
        <v>84</v>
      </c>
    </row>
    <row r="205" spans="1:65" s="15" customFormat="1" ht="11.25">
      <c r="B205" s="222"/>
      <c r="C205" s="223"/>
      <c r="D205" s="201" t="s">
        <v>213</v>
      </c>
      <c r="E205" s="224" t="s">
        <v>28</v>
      </c>
      <c r="F205" s="225" t="s">
        <v>5887</v>
      </c>
      <c r="G205" s="223"/>
      <c r="H205" s="224" t="s">
        <v>28</v>
      </c>
      <c r="I205" s="226"/>
      <c r="J205" s="223"/>
      <c r="K205" s="223"/>
      <c r="L205" s="227"/>
      <c r="M205" s="228"/>
      <c r="N205" s="229"/>
      <c r="O205" s="229"/>
      <c r="P205" s="229"/>
      <c r="Q205" s="229"/>
      <c r="R205" s="229"/>
      <c r="S205" s="229"/>
      <c r="T205" s="230"/>
      <c r="AT205" s="231" t="s">
        <v>213</v>
      </c>
      <c r="AU205" s="231" t="s">
        <v>84</v>
      </c>
      <c r="AV205" s="15" t="s">
        <v>82</v>
      </c>
      <c r="AW205" s="15" t="s">
        <v>35</v>
      </c>
      <c r="AX205" s="15" t="s">
        <v>74</v>
      </c>
      <c r="AY205" s="231" t="s">
        <v>197</v>
      </c>
    </row>
    <row r="206" spans="1:65" s="13" customFormat="1" ht="11.25">
      <c r="B206" s="199"/>
      <c r="C206" s="200"/>
      <c r="D206" s="201" t="s">
        <v>213</v>
      </c>
      <c r="E206" s="202" t="s">
        <v>28</v>
      </c>
      <c r="F206" s="203" t="s">
        <v>5888</v>
      </c>
      <c r="G206" s="200"/>
      <c r="H206" s="204">
        <v>75.075000000000003</v>
      </c>
      <c r="I206" s="205"/>
      <c r="J206" s="200"/>
      <c r="K206" s="200"/>
      <c r="L206" s="206"/>
      <c r="M206" s="207"/>
      <c r="N206" s="208"/>
      <c r="O206" s="208"/>
      <c r="P206" s="208"/>
      <c r="Q206" s="208"/>
      <c r="R206" s="208"/>
      <c r="S206" s="208"/>
      <c r="T206" s="209"/>
      <c r="AT206" s="210" t="s">
        <v>213</v>
      </c>
      <c r="AU206" s="210" t="s">
        <v>84</v>
      </c>
      <c r="AV206" s="13" t="s">
        <v>84</v>
      </c>
      <c r="AW206" s="13" t="s">
        <v>35</v>
      </c>
      <c r="AX206" s="13" t="s">
        <v>74</v>
      </c>
      <c r="AY206" s="210" t="s">
        <v>197</v>
      </c>
    </row>
    <row r="207" spans="1:65" s="13" customFormat="1" ht="11.25">
      <c r="B207" s="199"/>
      <c r="C207" s="200"/>
      <c r="D207" s="201" t="s">
        <v>213</v>
      </c>
      <c r="E207" s="202" t="s">
        <v>28</v>
      </c>
      <c r="F207" s="203" t="s">
        <v>5889</v>
      </c>
      <c r="G207" s="200"/>
      <c r="H207" s="204">
        <v>-14.063000000000001</v>
      </c>
      <c r="I207" s="205"/>
      <c r="J207" s="200"/>
      <c r="K207" s="200"/>
      <c r="L207" s="206"/>
      <c r="M207" s="207"/>
      <c r="N207" s="208"/>
      <c r="O207" s="208"/>
      <c r="P207" s="208"/>
      <c r="Q207" s="208"/>
      <c r="R207" s="208"/>
      <c r="S207" s="208"/>
      <c r="T207" s="209"/>
      <c r="AT207" s="210" t="s">
        <v>213</v>
      </c>
      <c r="AU207" s="210" t="s">
        <v>84</v>
      </c>
      <c r="AV207" s="13" t="s">
        <v>84</v>
      </c>
      <c r="AW207" s="13" t="s">
        <v>35</v>
      </c>
      <c r="AX207" s="13" t="s">
        <v>74</v>
      </c>
      <c r="AY207" s="210" t="s">
        <v>197</v>
      </c>
    </row>
    <row r="208" spans="1:65" s="14" customFormat="1" ht="11.25">
      <c r="B208" s="211"/>
      <c r="C208" s="212"/>
      <c r="D208" s="201" t="s">
        <v>213</v>
      </c>
      <c r="E208" s="213" t="s">
        <v>28</v>
      </c>
      <c r="F208" s="214" t="s">
        <v>226</v>
      </c>
      <c r="G208" s="212"/>
      <c r="H208" s="215">
        <v>61.012</v>
      </c>
      <c r="I208" s="216"/>
      <c r="J208" s="212"/>
      <c r="K208" s="212"/>
      <c r="L208" s="217"/>
      <c r="M208" s="218"/>
      <c r="N208" s="219"/>
      <c r="O208" s="219"/>
      <c r="P208" s="219"/>
      <c r="Q208" s="219"/>
      <c r="R208" s="219"/>
      <c r="S208" s="219"/>
      <c r="T208" s="220"/>
      <c r="AT208" s="221" t="s">
        <v>213</v>
      </c>
      <c r="AU208" s="221" t="s">
        <v>84</v>
      </c>
      <c r="AV208" s="14" t="s">
        <v>204</v>
      </c>
      <c r="AW208" s="14" t="s">
        <v>35</v>
      </c>
      <c r="AX208" s="14" t="s">
        <v>82</v>
      </c>
      <c r="AY208" s="221" t="s">
        <v>197</v>
      </c>
    </row>
    <row r="209" spans="1:65" s="2" customFormat="1" ht="16.5" customHeight="1">
      <c r="A209" s="37"/>
      <c r="B209" s="38"/>
      <c r="C209" s="181" t="s">
        <v>312</v>
      </c>
      <c r="D209" s="181" t="s">
        <v>199</v>
      </c>
      <c r="E209" s="182" t="s">
        <v>879</v>
      </c>
      <c r="F209" s="183" t="s">
        <v>880</v>
      </c>
      <c r="G209" s="184" t="s">
        <v>265</v>
      </c>
      <c r="H209" s="185">
        <v>23.1</v>
      </c>
      <c r="I209" s="186"/>
      <c r="J209" s="187">
        <f>ROUND(I209*H209,2)</f>
        <v>0</v>
      </c>
      <c r="K209" s="183" t="s">
        <v>203</v>
      </c>
      <c r="L209" s="42"/>
      <c r="M209" s="188" t="s">
        <v>28</v>
      </c>
      <c r="N209" s="189" t="s">
        <v>45</v>
      </c>
      <c r="O209" s="67"/>
      <c r="P209" s="190">
        <f>O209*H209</f>
        <v>0</v>
      </c>
      <c r="Q209" s="190">
        <v>2.3529999999999999E-2</v>
      </c>
      <c r="R209" s="190">
        <f>Q209*H209</f>
        <v>0.543543</v>
      </c>
      <c r="S209" s="190">
        <v>0</v>
      </c>
      <c r="T209" s="191">
        <f>S209*H209</f>
        <v>0</v>
      </c>
      <c r="U209" s="37"/>
      <c r="V209" s="37"/>
      <c r="W209" s="37"/>
      <c r="X209" s="37"/>
      <c r="Y209" s="37"/>
      <c r="Z209" s="37"/>
      <c r="AA209" s="37"/>
      <c r="AB209" s="37"/>
      <c r="AC209" s="37"/>
      <c r="AD209" s="37"/>
      <c r="AE209" s="37"/>
      <c r="AR209" s="192" t="s">
        <v>204</v>
      </c>
      <c r="AT209" s="192" t="s">
        <v>199</v>
      </c>
      <c r="AU209" s="192" t="s">
        <v>84</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5890</v>
      </c>
    </row>
    <row r="210" spans="1:65" s="2" customFormat="1" ht="11.25">
      <c r="A210" s="37"/>
      <c r="B210" s="38"/>
      <c r="C210" s="39"/>
      <c r="D210" s="194" t="s">
        <v>206</v>
      </c>
      <c r="E210" s="39"/>
      <c r="F210" s="195" t="s">
        <v>882</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206</v>
      </c>
      <c r="AU210" s="20" t="s">
        <v>84</v>
      </c>
    </row>
    <row r="211" spans="1:65" s="15" customFormat="1" ht="11.25">
      <c r="B211" s="222"/>
      <c r="C211" s="223"/>
      <c r="D211" s="201" t="s">
        <v>213</v>
      </c>
      <c r="E211" s="224" t="s">
        <v>28</v>
      </c>
      <c r="F211" s="225" t="s">
        <v>5887</v>
      </c>
      <c r="G211" s="223"/>
      <c r="H211" s="224" t="s">
        <v>28</v>
      </c>
      <c r="I211" s="226"/>
      <c r="J211" s="223"/>
      <c r="K211" s="223"/>
      <c r="L211" s="227"/>
      <c r="M211" s="228"/>
      <c r="N211" s="229"/>
      <c r="O211" s="229"/>
      <c r="P211" s="229"/>
      <c r="Q211" s="229"/>
      <c r="R211" s="229"/>
      <c r="S211" s="229"/>
      <c r="T211" s="230"/>
      <c r="AT211" s="231" t="s">
        <v>213</v>
      </c>
      <c r="AU211" s="231" t="s">
        <v>84</v>
      </c>
      <c r="AV211" s="15" t="s">
        <v>82</v>
      </c>
      <c r="AW211" s="15" t="s">
        <v>35</v>
      </c>
      <c r="AX211" s="15" t="s">
        <v>74</v>
      </c>
      <c r="AY211" s="231" t="s">
        <v>197</v>
      </c>
    </row>
    <row r="212" spans="1:65" s="13" customFormat="1" ht="11.25">
      <c r="B212" s="199"/>
      <c r="C212" s="200"/>
      <c r="D212" s="201" t="s">
        <v>213</v>
      </c>
      <c r="E212" s="202" t="s">
        <v>28</v>
      </c>
      <c r="F212" s="203" t="s">
        <v>5891</v>
      </c>
      <c r="G212" s="200"/>
      <c r="H212" s="204">
        <v>23.1</v>
      </c>
      <c r="I212" s="205"/>
      <c r="J212" s="200"/>
      <c r="K212" s="200"/>
      <c r="L212" s="206"/>
      <c r="M212" s="207"/>
      <c r="N212" s="208"/>
      <c r="O212" s="208"/>
      <c r="P212" s="208"/>
      <c r="Q212" s="208"/>
      <c r="R212" s="208"/>
      <c r="S212" s="208"/>
      <c r="T212" s="209"/>
      <c r="AT212" s="210" t="s">
        <v>213</v>
      </c>
      <c r="AU212" s="210" t="s">
        <v>84</v>
      </c>
      <c r="AV212" s="13" t="s">
        <v>84</v>
      </c>
      <c r="AW212" s="13" t="s">
        <v>35</v>
      </c>
      <c r="AX212" s="13" t="s">
        <v>82</v>
      </c>
      <c r="AY212" s="210" t="s">
        <v>197</v>
      </c>
    </row>
    <row r="213" spans="1:65" s="12" customFormat="1" ht="22.9" customHeight="1">
      <c r="B213" s="165"/>
      <c r="C213" s="166"/>
      <c r="D213" s="167" t="s">
        <v>73</v>
      </c>
      <c r="E213" s="179" t="s">
        <v>204</v>
      </c>
      <c r="F213" s="179" t="s">
        <v>1013</v>
      </c>
      <c r="G213" s="166"/>
      <c r="H213" s="166"/>
      <c r="I213" s="169"/>
      <c r="J213" s="180">
        <f>BK213</f>
        <v>0</v>
      </c>
      <c r="K213" s="166"/>
      <c r="L213" s="171"/>
      <c r="M213" s="172"/>
      <c r="N213" s="173"/>
      <c r="O213" s="173"/>
      <c r="P213" s="174">
        <f>SUM(P214:P246)</f>
        <v>0</v>
      </c>
      <c r="Q213" s="173"/>
      <c r="R213" s="174">
        <f>SUM(R214:R246)</f>
        <v>6.9679292200000003</v>
      </c>
      <c r="S213" s="173"/>
      <c r="T213" s="175">
        <f>SUM(T214:T246)</f>
        <v>0</v>
      </c>
      <c r="AR213" s="176" t="s">
        <v>82</v>
      </c>
      <c r="AT213" s="177" t="s">
        <v>73</v>
      </c>
      <c r="AU213" s="177" t="s">
        <v>82</v>
      </c>
      <c r="AY213" s="176" t="s">
        <v>197</v>
      </c>
      <c r="BK213" s="178">
        <f>SUM(BK214:BK246)</f>
        <v>0</v>
      </c>
    </row>
    <row r="214" spans="1:65" s="2" customFormat="1" ht="49.15" customHeight="1">
      <c r="A214" s="37"/>
      <c r="B214" s="38"/>
      <c r="C214" s="181" t="s">
        <v>317</v>
      </c>
      <c r="D214" s="181" t="s">
        <v>199</v>
      </c>
      <c r="E214" s="182" t="s">
        <v>5892</v>
      </c>
      <c r="F214" s="183" t="s">
        <v>5893</v>
      </c>
      <c r="G214" s="184" t="s">
        <v>202</v>
      </c>
      <c r="H214" s="185">
        <v>27</v>
      </c>
      <c r="I214" s="186"/>
      <c r="J214" s="187">
        <f>ROUND(I214*H214,2)</f>
        <v>0</v>
      </c>
      <c r="K214" s="183" t="s">
        <v>203</v>
      </c>
      <c r="L214" s="42"/>
      <c r="M214" s="188" t="s">
        <v>28</v>
      </c>
      <c r="N214" s="189" t="s">
        <v>45</v>
      </c>
      <c r="O214" s="67"/>
      <c r="P214" s="190">
        <f>O214*H214</f>
        <v>0</v>
      </c>
      <c r="Q214" s="190">
        <v>9.7300000000000008E-3</v>
      </c>
      <c r="R214" s="190">
        <f>Q214*H214</f>
        <v>0.26271</v>
      </c>
      <c r="S214" s="190">
        <v>0</v>
      </c>
      <c r="T214" s="191">
        <f>S214*H214</f>
        <v>0</v>
      </c>
      <c r="U214" s="37"/>
      <c r="V214" s="37"/>
      <c r="W214" s="37"/>
      <c r="X214" s="37"/>
      <c r="Y214" s="37"/>
      <c r="Z214" s="37"/>
      <c r="AA214" s="37"/>
      <c r="AB214" s="37"/>
      <c r="AC214" s="37"/>
      <c r="AD214" s="37"/>
      <c r="AE214" s="37"/>
      <c r="AR214" s="192" t="s">
        <v>204</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204</v>
      </c>
      <c r="BM214" s="192" t="s">
        <v>5894</v>
      </c>
    </row>
    <row r="215" spans="1:65" s="2" customFormat="1" ht="11.25">
      <c r="A215" s="37"/>
      <c r="B215" s="38"/>
      <c r="C215" s="39"/>
      <c r="D215" s="194" t="s">
        <v>206</v>
      </c>
      <c r="E215" s="39"/>
      <c r="F215" s="195" t="s">
        <v>5895</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206</v>
      </c>
      <c r="AU215" s="20" t="s">
        <v>84</v>
      </c>
    </row>
    <row r="216" spans="1:65" s="15" customFormat="1" ht="11.25">
      <c r="B216" s="222"/>
      <c r="C216" s="223"/>
      <c r="D216" s="201" t="s">
        <v>213</v>
      </c>
      <c r="E216" s="224" t="s">
        <v>28</v>
      </c>
      <c r="F216" s="225" t="s">
        <v>3289</v>
      </c>
      <c r="G216" s="223"/>
      <c r="H216" s="224" t="s">
        <v>28</v>
      </c>
      <c r="I216" s="226"/>
      <c r="J216" s="223"/>
      <c r="K216" s="223"/>
      <c r="L216" s="227"/>
      <c r="M216" s="228"/>
      <c r="N216" s="229"/>
      <c r="O216" s="229"/>
      <c r="P216" s="229"/>
      <c r="Q216" s="229"/>
      <c r="R216" s="229"/>
      <c r="S216" s="229"/>
      <c r="T216" s="230"/>
      <c r="AT216" s="231" t="s">
        <v>213</v>
      </c>
      <c r="AU216" s="231" t="s">
        <v>84</v>
      </c>
      <c r="AV216" s="15" t="s">
        <v>82</v>
      </c>
      <c r="AW216" s="15" t="s">
        <v>35</v>
      </c>
      <c r="AX216" s="15" t="s">
        <v>74</v>
      </c>
      <c r="AY216" s="231" t="s">
        <v>197</v>
      </c>
    </row>
    <row r="217" spans="1:65" s="13" customFormat="1" ht="11.25">
      <c r="B217" s="199"/>
      <c r="C217" s="200"/>
      <c r="D217" s="201" t="s">
        <v>213</v>
      </c>
      <c r="E217" s="202" t="s">
        <v>28</v>
      </c>
      <c r="F217" s="203" t="s">
        <v>5896</v>
      </c>
      <c r="G217" s="200"/>
      <c r="H217" s="204">
        <v>27</v>
      </c>
      <c r="I217" s="205"/>
      <c r="J217" s="200"/>
      <c r="K217" s="200"/>
      <c r="L217" s="206"/>
      <c r="M217" s="207"/>
      <c r="N217" s="208"/>
      <c r="O217" s="208"/>
      <c r="P217" s="208"/>
      <c r="Q217" s="208"/>
      <c r="R217" s="208"/>
      <c r="S217" s="208"/>
      <c r="T217" s="209"/>
      <c r="AT217" s="210" t="s">
        <v>213</v>
      </c>
      <c r="AU217" s="210" t="s">
        <v>84</v>
      </c>
      <c r="AV217" s="13" t="s">
        <v>84</v>
      </c>
      <c r="AW217" s="13" t="s">
        <v>35</v>
      </c>
      <c r="AX217" s="13" t="s">
        <v>82</v>
      </c>
      <c r="AY217" s="210" t="s">
        <v>197</v>
      </c>
    </row>
    <row r="218" spans="1:65" s="2" customFormat="1" ht="24.2" customHeight="1">
      <c r="A218" s="37"/>
      <c r="B218" s="38"/>
      <c r="C218" s="181" t="s">
        <v>322</v>
      </c>
      <c r="D218" s="181" t="s">
        <v>199</v>
      </c>
      <c r="E218" s="182" t="s">
        <v>5897</v>
      </c>
      <c r="F218" s="183" t="s">
        <v>5898</v>
      </c>
      <c r="G218" s="184" t="s">
        <v>202</v>
      </c>
      <c r="H218" s="185">
        <v>27</v>
      </c>
      <c r="I218" s="186"/>
      <c r="J218" s="187">
        <f>ROUND(I218*H218,2)</f>
        <v>0</v>
      </c>
      <c r="K218" s="183" t="s">
        <v>203</v>
      </c>
      <c r="L218" s="42"/>
      <c r="M218" s="188" t="s">
        <v>28</v>
      </c>
      <c r="N218" s="189" t="s">
        <v>45</v>
      </c>
      <c r="O218" s="67"/>
      <c r="P218" s="190">
        <f>O218*H218</f>
        <v>0</v>
      </c>
      <c r="Q218" s="190">
        <v>8.0999999999999996E-4</v>
      </c>
      <c r="R218" s="190">
        <f>Q218*H218</f>
        <v>2.1870000000000001E-2</v>
      </c>
      <c r="S218" s="190">
        <v>0</v>
      </c>
      <c r="T218" s="191">
        <f>S218*H218</f>
        <v>0</v>
      </c>
      <c r="U218" s="37"/>
      <c r="V218" s="37"/>
      <c r="W218" s="37"/>
      <c r="X218" s="37"/>
      <c r="Y218" s="37"/>
      <c r="Z218" s="37"/>
      <c r="AA218" s="37"/>
      <c r="AB218" s="37"/>
      <c r="AC218" s="37"/>
      <c r="AD218" s="37"/>
      <c r="AE218" s="37"/>
      <c r="AR218" s="192" t="s">
        <v>204</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204</v>
      </c>
      <c r="BM218" s="192" t="s">
        <v>5899</v>
      </c>
    </row>
    <row r="219" spans="1:65" s="2" customFormat="1" ht="11.25">
      <c r="A219" s="37"/>
      <c r="B219" s="38"/>
      <c r="C219" s="39"/>
      <c r="D219" s="194" t="s">
        <v>206</v>
      </c>
      <c r="E219" s="39"/>
      <c r="F219" s="195" t="s">
        <v>5900</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206</v>
      </c>
      <c r="AU219" s="20" t="s">
        <v>84</v>
      </c>
    </row>
    <row r="220" spans="1:65" s="15" customFormat="1" ht="11.25">
      <c r="B220" s="222"/>
      <c r="C220" s="223"/>
      <c r="D220" s="201" t="s">
        <v>213</v>
      </c>
      <c r="E220" s="224" t="s">
        <v>28</v>
      </c>
      <c r="F220" s="225" t="s">
        <v>3289</v>
      </c>
      <c r="G220" s="223"/>
      <c r="H220" s="224" t="s">
        <v>28</v>
      </c>
      <c r="I220" s="226"/>
      <c r="J220" s="223"/>
      <c r="K220" s="223"/>
      <c r="L220" s="227"/>
      <c r="M220" s="228"/>
      <c r="N220" s="229"/>
      <c r="O220" s="229"/>
      <c r="P220" s="229"/>
      <c r="Q220" s="229"/>
      <c r="R220" s="229"/>
      <c r="S220" s="229"/>
      <c r="T220" s="230"/>
      <c r="AT220" s="231" t="s">
        <v>213</v>
      </c>
      <c r="AU220" s="231" t="s">
        <v>84</v>
      </c>
      <c r="AV220" s="15" t="s">
        <v>82</v>
      </c>
      <c r="AW220" s="15" t="s">
        <v>35</v>
      </c>
      <c r="AX220" s="15" t="s">
        <v>74</v>
      </c>
      <c r="AY220" s="231" t="s">
        <v>197</v>
      </c>
    </row>
    <row r="221" spans="1:65" s="13" customFormat="1" ht="11.25">
      <c r="B221" s="199"/>
      <c r="C221" s="200"/>
      <c r="D221" s="201" t="s">
        <v>213</v>
      </c>
      <c r="E221" s="202" t="s">
        <v>28</v>
      </c>
      <c r="F221" s="203" t="s">
        <v>5901</v>
      </c>
      <c r="G221" s="200"/>
      <c r="H221" s="204">
        <v>27</v>
      </c>
      <c r="I221" s="205"/>
      <c r="J221" s="200"/>
      <c r="K221" s="200"/>
      <c r="L221" s="206"/>
      <c r="M221" s="207"/>
      <c r="N221" s="208"/>
      <c r="O221" s="208"/>
      <c r="P221" s="208"/>
      <c r="Q221" s="208"/>
      <c r="R221" s="208"/>
      <c r="S221" s="208"/>
      <c r="T221" s="209"/>
      <c r="AT221" s="210" t="s">
        <v>213</v>
      </c>
      <c r="AU221" s="210" t="s">
        <v>84</v>
      </c>
      <c r="AV221" s="13" t="s">
        <v>84</v>
      </c>
      <c r="AW221" s="13" t="s">
        <v>35</v>
      </c>
      <c r="AX221" s="13" t="s">
        <v>82</v>
      </c>
      <c r="AY221" s="210" t="s">
        <v>197</v>
      </c>
    </row>
    <row r="222" spans="1:65" s="2" customFormat="1" ht="24.2" customHeight="1">
      <c r="A222" s="37"/>
      <c r="B222" s="38"/>
      <c r="C222" s="181" t="s">
        <v>327</v>
      </c>
      <c r="D222" s="181" t="s">
        <v>199</v>
      </c>
      <c r="E222" s="182" t="s">
        <v>5902</v>
      </c>
      <c r="F222" s="183" t="s">
        <v>5903</v>
      </c>
      <c r="G222" s="184" t="s">
        <v>202</v>
      </c>
      <c r="H222" s="185">
        <v>27</v>
      </c>
      <c r="I222" s="186"/>
      <c r="J222" s="187">
        <f>ROUND(I222*H222,2)</f>
        <v>0</v>
      </c>
      <c r="K222" s="183" t="s">
        <v>203</v>
      </c>
      <c r="L222" s="42"/>
      <c r="M222" s="188" t="s">
        <v>28</v>
      </c>
      <c r="N222" s="189" t="s">
        <v>45</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204</v>
      </c>
      <c r="AT222" s="192" t="s">
        <v>199</v>
      </c>
      <c r="AU222" s="192" t="s">
        <v>84</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5904</v>
      </c>
    </row>
    <row r="223" spans="1:65" s="2" customFormat="1" ht="11.25">
      <c r="A223" s="37"/>
      <c r="B223" s="38"/>
      <c r="C223" s="39"/>
      <c r="D223" s="194" t="s">
        <v>206</v>
      </c>
      <c r="E223" s="39"/>
      <c r="F223" s="195" t="s">
        <v>5905</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206</v>
      </c>
      <c r="AU223" s="20" t="s">
        <v>84</v>
      </c>
    </row>
    <row r="224" spans="1:65" s="2" customFormat="1" ht="24.2" customHeight="1">
      <c r="A224" s="37"/>
      <c r="B224" s="38"/>
      <c r="C224" s="181" t="s">
        <v>332</v>
      </c>
      <c r="D224" s="181" t="s">
        <v>199</v>
      </c>
      <c r="E224" s="182" t="s">
        <v>5906</v>
      </c>
      <c r="F224" s="183" t="s">
        <v>5907</v>
      </c>
      <c r="G224" s="184" t="s">
        <v>202</v>
      </c>
      <c r="H224" s="185">
        <v>3.6669999999999998</v>
      </c>
      <c r="I224" s="186"/>
      <c r="J224" s="187">
        <f>ROUND(I224*H224,2)</f>
        <v>0</v>
      </c>
      <c r="K224" s="183" t="s">
        <v>203</v>
      </c>
      <c r="L224" s="42"/>
      <c r="M224" s="188" t="s">
        <v>28</v>
      </c>
      <c r="N224" s="189" t="s">
        <v>45</v>
      </c>
      <c r="O224" s="67"/>
      <c r="P224" s="190">
        <f>O224*H224</f>
        <v>0</v>
      </c>
      <c r="Q224" s="190">
        <v>1.7600000000000001E-3</v>
      </c>
      <c r="R224" s="190">
        <f>Q224*H224</f>
        <v>6.4539200000000001E-3</v>
      </c>
      <c r="S224" s="190">
        <v>0</v>
      </c>
      <c r="T224" s="191">
        <f>S224*H224</f>
        <v>0</v>
      </c>
      <c r="U224" s="37"/>
      <c r="V224" s="37"/>
      <c r="W224" s="37"/>
      <c r="X224" s="37"/>
      <c r="Y224" s="37"/>
      <c r="Z224" s="37"/>
      <c r="AA224" s="37"/>
      <c r="AB224" s="37"/>
      <c r="AC224" s="37"/>
      <c r="AD224" s="37"/>
      <c r="AE224" s="37"/>
      <c r="AR224" s="192" t="s">
        <v>204</v>
      </c>
      <c r="AT224" s="192" t="s">
        <v>199</v>
      </c>
      <c r="AU224" s="192" t="s">
        <v>84</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5908</v>
      </c>
    </row>
    <row r="225" spans="1:65" s="2" customFormat="1" ht="11.25">
      <c r="A225" s="37"/>
      <c r="B225" s="38"/>
      <c r="C225" s="39"/>
      <c r="D225" s="194" t="s">
        <v>206</v>
      </c>
      <c r="E225" s="39"/>
      <c r="F225" s="195" t="s">
        <v>5909</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206</v>
      </c>
      <c r="AU225" s="20" t="s">
        <v>84</v>
      </c>
    </row>
    <row r="226" spans="1:65" s="15" customFormat="1" ht="11.25">
      <c r="B226" s="222"/>
      <c r="C226" s="223"/>
      <c r="D226" s="201" t="s">
        <v>213</v>
      </c>
      <c r="E226" s="224" t="s">
        <v>28</v>
      </c>
      <c r="F226" s="225" t="s">
        <v>412</v>
      </c>
      <c r="G226" s="223"/>
      <c r="H226" s="224" t="s">
        <v>28</v>
      </c>
      <c r="I226" s="226"/>
      <c r="J226" s="223"/>
      <c r="K226" s="223"/>
      <c r="L226" s="227"/>
      <c r="M226" s="228"/>
      <c r="N226" s="229"/>
      <c r="O226" s="229"/>
      <c r="P226" s="229"/>
      <c r="Q226" s="229"/>
      <c r="R226" s="229"/>
      <c r="S226" s="229"/>
      <c r="T226" s="230"/>
      <c r="AT226" s="231" t="s">
        <v>213</v>
      </c>
      <c r="AU226" s="231" t="s">
        <v>84</v>
      </c>
      <c r="AV226" s="15" t="s">
        <v>82</v>
      </c>
      <c r="AW226" s="15" t="s">
        <v>35</v>
      </c>
      <c r="AX226" s="15" t="s">
        <v>74</v>
      </c>
      <c r="AY226" s="231" t="s">
        <v>197</v>
      </c>
    </row>
    <row r="227" spans="1:65" s="15" customFormat="1" ht="11.25">
      <c r="B227" s="222"/>
      <c r="C227" s="223"/>
      <c r="D227" s="201" t="s">
        <v>213</v>
      </c>
      <c r="E227" s="224" t="s">
        <v>28</v>
      </c>
      <c r="F227" s="225" t="s">
        <v>5910</v>
      </c>
      <c r="G227" s="223"/>
      <c r="H227" s="224" t="s">
        <v>28</v>
      </c>
      <c r="I227" s="226"/>
      <c r="J227" s="223"/>
      <c r="K227" s="223"/>
      <c r="L227" s="227"/>
      <c r="M227" s="228"/>
      <c r="N227" s="229"/>
      <c r="O227" s="229"/>
      <c r="P227" s="229"/>
      <c r="Q227" s="229"/>
      <c r="R227" s="229"/>
      <c r="S227" s="229"/>
      <c r="T227" s="230"/>
      <c r="AT227" s="231" t="s">
        <v>213</v>
      </c>
      <c r="AU227" s="231" t="s">
        <v>84</v>
      </c>
      <c r="AV227" s="15" t="s">
        <v>82</v>
      </c>
      <c r="AW227" s="15" t="s">
        <v>35</v>
      </c>
      <c r="AX227" s="15" t="s">
        <v>74</v>
      </c>
      <c r="AY227" s="231" t="s">
        <v>197</v>
      </c>
    </row>
    <row r="228" spans="1:65" s="13" customFormat="1" ht="11.25">
      <c r="B228" s="199"/>
      <c r="C228" s="200"/>
      <c r="D228" s="201" t="s">
        <v>213</v>
      </c>
      <c r="E228" s="202" t="s">
        <v>28</v>
      </c>
      <c r="F228" s="203" t="s">
        <v>5911</v>
      </c>
      <c r="G228" s="200"/>
      <c r="H228" s="204">
        <v>3.6669999999999998</v>
      </c>
      <c r="I228" s="205"/>
      <c r="J228" s="200"/>
      <c r="K228" s="200"/>
      <c r="L228" s="206"/>
      <c r="M228" s="207"/>
      <c r="N228" s="208"/>
      <c r="O228" s="208"/>
      <c r="P228" s="208"/>
      <c r="Q228" s="208"/>
      <c r="R228" s="208"/>
      <c r="S228" s="208"/>
      <c r="T228" s="209"/>
      <c r="AT228" s="210" t="s">
        <v>213</v>
      </c>
      <c r="AU228" s="210" t="s">
        <v>84</v>
      </c>
      <c r="AV228" s="13" t="s">
        <v>84</v>
      </c>
      <c r="AW228" s="13" t="s">
        <v>35</v>
      </c>
      <c r="AX228" s="13" t="s">
        <v>82</v>
      </c>
      <c r="AY228" s="210" t="s">
        <v>197</v>
      </c>
    </row>
    <row r="229" spans="1:65" s="2" customFormat="1" ht="24.2" customHeight="1">
      <c r="A229" s="37"/>
      <c r="B229" s="38"/>
      <c r="C229" s="181" t="s">
        <v>337</v>
      </c>
      <c r="D229" s="181" t="s">
        <v>199</v>
      </c>
      <c r="E229" s="182" t="s">
        <v>5912</v>
      </c>
      <c r="F229" s="183" t="s">
        <v>5913</v>
      </c>
      <c r="G229" s="184" t="s">
        <v>202</v>
      </c>
      <c r="H229" s="185">
        <v>3.6669999999999998</v>
      </c>
      <c r="I229" s="186"/>
      <c r="J229" s="187">
        <f>ROUND(I229*H229,2)</f>
        <v>0</v>
      </c>
      <c r="K229" s="183" t="s">
        <v>203</v>
      </c>
      <c r="L229" s="42"/>
      <c r="M229" s="188" t="s">
        <v>28</v>
      </c>
      <c r="N229" s="189" t="s">
        <v>45</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204</v>
      </c>
      <c r="AT229" s="192" t="s">
        <v>199</v>
      </c>
      <c r="AU229" s="192" t="s">
        <v>84</v>
      </c>
      <c r="AY229" s="20" t="s">
        <v>197</v>
      </c>
      <c r="BE229" s="193">
        <f>IF(N229="základní",J229,0)</f>
        <v>0</v>
      </c>
      <c r="BF229" s="193">
        <f>IF(N229="snížená",J229,0)</f>
        <v>0</v>
      </c>
      <c r="BG229" s="193">
        <f>IF(N229="zákl. přenesená",J229,0)</f>
        <v>0</v>
      </c>
      <c r="BH229" s="193">
        <f>IF(N229="sníž. přenesená",J229,0)</f>
        <v>0</v>
      </c>
      <c r="BI229" s="193">
        <f>IF(N229="nulová",J229,0)</f>
        <v>0</v>
      </c>
      <c r="BJ229" s="20" t="s">
        <v>82</v>
      </c>
      <c r="BK229" s="193">
        <f>ROUND(I229*H229,2)</f>
        <v>0</v>
      </c>
      <c r="BL229" s="20" t="s">
        <v>204</v>
      </c>
      <c r="BM229" s="192" t="s">
        <v>5914</v>
      </c>
    </row>
    <row r="230" spans="1:65" s="2" customFormat="1" ht="11.25">
      <c r="A230" s="37"/>
      <c r="B230" s="38"/>
      <c r="C230" s="39"/>
      <c r="D230" s="194" t="s">
        <v>206</v>
      </c>
      <c r="E230" s="39"/>
      <c r="F230" s="195" t="s">
        <v>5915</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206</v>
      </c>
      <c r="AU230" s="20" t="s">
        <v>84</v>
      </c>
    </row>
    <row r="231" spans="1:65" s="2" customFormat="1" ht="16.5" customHeight="1">
      <c r="A231" s="37"/>
      <c r="B231" s="38"/>
      <c r="C231" s="181" t="s">
        <v>343</v>
      </c>
      <c r="D231" s="181" t="s">
        <v>199</v>
      </c>
      <c r="E231" s="182" t="s">
        <v>1153</v>
      </c>
      <c r="F231" s="183" t="s">
        <v>1154</v>
      </c>
      <c r="G231" s="184" t="s">
        <v>409</v>
      </c>
      <c r="H231" s="185">
        <v>2.5859999999999999</v>
      </c>
      <c r="I231" s="186"/>
      <c r="J231" s="187">
        <f>ROUND(I231*H231,2)</f>
        <v>0</v>
      </c>
      <c r="K231" s="183" t="s">
        <v>203</v>
      </c>
      <c r="L231" s="42"/>
      <c r="M231" s="188" t="s">
        <v>28</v>
      </c>
      <c r="N231" s="189" t="s">
        <v>45</v>
      </c>
      <c r="O231" s="67"/>
      <c r="P231" s="190">
        <f>O231*H231</f>
        <v>0</v>
      </c>
      <c r="Q231" s="190">
        <v>2.5019800000000001</v>
      </c>
      <c r="R231" s="190">
        <f>Q231*H231</f>
        <v>6.4701202799999997</v>
      </c>
      <c r="S231" s="190">
        <v>0</v>
      </c>
      <c r="T231" s="191">
        <f>S231*H231</f>
        <v>0</v>
      </c>
      <c r="U231" s="37"/>
      <c r="V231" s="37"/>
      <c r="W231" s="37"/>
      <c r="X231" s="37"/>
      <c r="Y231" s="37"/>
      <c r="Z231" s="37"/>
      <c r="AA231" s="37"/>
      <c r="AB231" s="37"/>
      <c r="AC231" s="37"/>
      <c r="AD231" s="37"/>
      <c r="AE231" s="37"/>
      <c r="AR231" s="192" t="s">
        <v>204</v>
      </c>
      <c r="AT231" s="192" t="s">
        <v>199</v>
      </c>
      <c r="AU231" s="192" t="s">
        <v>84</v>
      </c>
      <c r="AY231" s="20" t="s">
        <v>197</v>
      </c>
      <c r="BE231" s="193">
        <f>IF(N231="základní",J231,0)</f>
        <v>0</v>
      </c>
      <c r="BF231" s="193">
        <f>IF(N231="snížená",J231,0)</f>
        <v>0</v>
      </c>
      <c r="BG231" s="193">
        <f>IF(N231="zákl. přenesená",J231,0)</f>
        <v>0</v>
      </c>
      <c r="BH231" s="193">
        <f>IF(N231="sníž. přenesená",J231,0)</f>
        <v>0</v>
      </c>
      <c r="BI231" s="193">
        <f>IF(N231="nulová",J231,0)</f>
        <v>0</v>
      </c>
      <c r="BJ231" s="20" t="s">
        <v>82</v>
      </c>
      <c r="BK231" s="193">
        <f>ROUND(I231*H231,2)</f>
        <v>0</v>
      </c>
      <c r="BL231" s="20" t="s">
        <v>204</v>
      </c>
      <c r="BM231" s="192" t="s">
        <v>5916</v>
      </c>
    </row>
    <row r="232" spans="1:65" s="2" customFormat="1" ht="11.25">
      <c r="A232" s="37"/>
      <c r="B232" s="38"/>
      <c r="C232" s="39"/>
      <c r="D232" s="194" t="s">
        <v>206</v>
      </c>
      <c r="E232" s="39"/>
      <c r="F232" s="195" t="s">
        <v>1156</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206</v>
      </c>
      <c r="AU232" s="20" t="s">
        <v>84</v>
      </c>
    </row>
    <row r="233" spans="1:65" s="15" customFormat="1" ht="11.25">
      <c r="B233" s="222"/>
      <c r="C233" s="223"/>
      <c r="D233" s="201" t="s">
        <v>213</v>
      </c>
      <c r="E233" s="224" t="s">
        <v>28</v>
      </c>
      <c r="F233" s="225" t="s">
        <v>412</v>
      </c>
      <c r="G233" s="223"/>
      <c r="H233" s="224" t="s">
        <v>28</v>
      </c>
      <c r="I233" s="226"/>
      <c r="J233" s="223"/>
      <c r="K233" s="223"/>
      <c r="L233" s="227"/>
      <c r="M233" s="228"/>
      <c r="N233" s="229"/>
      <c r="O233" s="229"/>
      <c r="P233" s="229"/>
      <c r="Q233" s="229"/>
      <c r="R233" s="229"/>
      <c r="S233" s="229"/>
      <c r="T233" s="230"/>
      <c r="AT233" s="231" t="s">
        <v>213</v>
      </c>
      <c r="AU233" s="231" t="s">
        <v>84</v>
      </c>
      <c r="AV233" s="15" t="s">
        <v>82</v>
      </c>
      <c r="AW233" s="15" t="s">
        <v>35</v>
      </c>
      <c r="AX233" s="15" t="s">
        <v>74</v>
      </c>
      <c r="AY233" s="231" t="s">
        <v>197</v>
      </c>
    </row>
    <row r="234" spans="1:65" s="15" customFormat="1" ht="11.25">
      <c r="B234" s="222"/>
      <c r="C234" s="223"/>
      <c r="D234" s="201" t="s">
        <v>213</v>
      </c>
      <c r="E234" s="224" t="s">
        <v>28</v>
      </c>
      <c r="F234" s="225" t="s">
        <v>5917</v>
      </c>
      <c r="G234" s="223"/>
      <c r="H234" s="224" t="s">
        <v>28</v>
      </c>
      <c r="I234" s="226"/>
      <c r="J234" s="223"/>
      <c r="K234" s="223"/>
      <c r="L234" s="227"/>
      <c r="M234" s="228"/>
      <c r="N234" s="229"/>
      <c r="O234" s="229"/>
      <c r="P234" s="229"/>
      <c r="Q234" s="229"/>
      <c r="R234" s="229"/>
      <c r="S234" s="229"/>
      <c r="T234" s="230"/>
      <c r="AT234" s="231" t="s">
        <v>213</v>
      </c>
      <c r="AU234" s="231" t="s">
        <v>84</v>
      </c>
      <c r="AV234" s="15" t="s">
        <v>82</v>
      </c>
      <c r="AW234" s="15" t="s">
        <v>35</v>
      </c>
      <c r="AX234" s="15" t="s">
        <v>74</v>
      </c>
      <c r="AY234" s="231" t="s">
        <v>197</v>
      </c>
    </row>
    <row r="235" spans="1:65" s="13" customFormat="1" ht="11.25">
      <c r="B235" s="199"/>
      <c r="C235" s="200"/>
      <c r="D235" s="201" t="s">
        <v>213</v>
      </c>
      <c r="E235" s="202" t="s">
        <v>28</v>
      </c>
      <c r="F235" s="203" t="s">
        <v>5918</v>
      </c>
      <c r="G235" s="200"/>
      <c r="H235" s="204">
        <v>2.5859999999999999</v>
      </c>
      <c r="I235" s="205"/>
      <c r="J235" s="200"/>
      <c r="K235" s="200"/>
      <c r="L235" s="206"/>
      <c r="M235" s="207"/>
      <c r="N235" s="208"/>
      <c r="O235" s="208"/>
      <c r="P235" s="208"/>
      <c r="Q235" s="208"/>
      <c r="R235" s="208"/>
      <c r="S235" s="208"/>
      <c r="T235" s="209"/>
      <c r="AT235" s="210" t="s">
        <v>213</v>
      </c>
      <c r="AU235" s="210" t="s">
        <v>84</v>
      </c>
      <c r="AV235" s="13" t="s">
        <v>84</v>
      </c>
      <c r="AW235" s="13" t="s">
        <v>35</v>
      </c>
      <c r="AX235" s="13" t="s">
        <v>82</v>
      </c>
      <c r="AY235" s="210" t="s">
        <v>197</v>
      </c>
    </row>
    <row r="236" spans="1:65" s="2" customFormat="1" ht="16.5" customHeight="1">
      <c r="A236" s="37"/>
      <c r="B236" s="38"/>
      <c r="C236" s="181" t="s">
        <v>348</v>
      </c>
      <c r="D236" s="181" t="s">
        <v>199</v>
      </c>
      <c r="E236" s="182" t="s">
        <v>1168</v>
      </c>
      <c r="F236" s="183" t="s">
        <v>1169</v>
      </c>
      <c r="G236" s="184" t="s">
        <v>202</v>
      </c>
      <c r="H236" s="185">
        <v>13.61</v>
      </c>
      <c r="I236" s="186"/>
      <c r="J236" s="187">
        <f>ROUND(I236*H236,2)</f>
        <v>0</v>
      </c>
      <c r="K236" s="183" t="s">
        <v>203</v>
      </c>
      <c r="L236" s="42"/>
      <c r="M236" s="188" t="s">
        <v>28</v>
      </c>
      <c r="N236" s="189" t="s">
        <v>45</v>
      </c>
      <c r="O236" s="67"/>
      <c r="P236" s="190">
        <f>O236*H236</f>
        <v>0</v>
      </c>
      <c r="Q236" s="190">
        <v>1.1169999999999999E-2</v>
      </c>
      <c r="R236" s="190">
        <f>Q236*H236</f>
        <v>0.15202369999999998</v>
      </c>
      <c r="S236" s="190">
        <v>0</v>
      </c>
      <c r="T236" s="191">
        <f>S236*H236</f>
        <v>0</v>
      </c>
      <c r="U236" s="37"/>
      <c r="V236" s="37"/>
      <c r="W236" s="37"/>
      <c r="X236" s="37"/>
      <c r="Y236" s="37"/>
      <c r="Z236" s="37"/>
      <c r="AA236" s="37"/>
      <c r="AB236" s="37"/>
      <c r="AC236" s="37"/>
      <c r="AD236" s="37"/>
      <c r="AE236" s="37"/>
      <c r="AR236" s="192" t="s">
        <v>204</v>
      </c>
      <c r="AT236" s="192" t="s">
        <v>199</v>
      </c>
      <c r="AU236" s="192" t="s">
        <v>84</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5919</v>
      </c>
    </row>
    <row r="237" spans="1:65" s="2" customFormat="1" ht="11.25">
      <c r="A237" s="37"/>
      <c r="B237" s="38"/>
      <c r="C237" s="39"/>
      <c r="D237" s="194" t="s">
        <v>206</v>
      </c>
      <c r="E237" s="39"/>
      <c r="F237" s="195" t="s">
        <v>1171</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206</v>
      </c>
      <c r="AU237" s="20" t="s">
        <v>84</v>
      </c>
    </row>
    <row r="238" spans="1:65" s="15" customFormat="1" ht="11.25">
      <c r="B238" s="222"/>
      <c r="C238" s="223"/>
      <c r="D238" s="201" t="s">
        <v>213</v>
      </c>
      <c r="E238" s="224" t="s">
        <v>28</v>
      </c>
      <c r="F238" s="225" t="s">
        <v>412</v>
      </c>
      <c r="G238" s="223"/>
      <c r="H238" s="224" t="s">
        <v>28</v>
      </c>
      <c r="I238" s="226"/>
      <c r="J238" s="223"/>
      <c r="K238" s="223"/>
      <c r="L238" s="227"/>
      <c r="M238" s="228"/>
      <c r="N238" s="229"/>
      <c r="O238" s="229"/>
      <c r="P238" s="229"/>
      <c r="Q238" s="229"/>
      <c r="R238" s="229"/>
      <c r="S238" s="229"/>
      <c r="T238" s="230"/>
      <c r="AT238" s="231" t="s">
        <v>213</v>
      </c>
      <c r="AU238" s="231" t="s">
        <v>84</v>
      </c>
      <c r="AV238" s="15" t="s">
        <v>82</v>
      </c>
      <c r="AW238" s="15" t="s">
        <v>35</v>
      </c>
      <c r="AX238" s="15" t="s">
        <v>74</v>
      </c>
      <c r="AY238" s="231" t="s">
        <v>197</v>
      </c>
    </row>
    <row r="239" spans="1:65" s="15" customFormat="1" ht="11.25">
      <c r="B239" s="222"/>
      <c r="C239" s="223"/>
      <c r="D239" s="201" t="s">
        <v>213</v>
      </c>
      <c r="E239" s="224" t="s">
        <v>28</v>
      </c>
      <c r="F239" s="225" t="s">
        <v>5917</v>
      </c>
      <c r="G239" s="223"/>
      <c r="H239" s="224" t="s">
        <v>28</v>
      </c>
      <c r="I239" s="226"/>
      <c r="J239" s="223"/>
      <c r="K239" s="223"/>
      <c r="L239" s="227"/>
      <c r="M239" s="228"/>
      <c r="N239" s="229"/>
      <c r="O239" s="229"/>
      <c r="P239" s="229"/>
      <c r="Q239" s="229"/>
      <c r="R239" s="229"/>
      <c r="S239" s="229"/>
      <c r="T239" s="230"/>
      <c r="AT239" s="231" t="s">
        <v>213</v>
      </c>
      <c r="AU239" s="231" t="s">
        <v>84</v>
      </c>
      <c r="AV239" s="15" t="s">
        <v>82</v>
      </c>
      <c r="AW239" s="15" t="s">
        <v>35</v>
      </c>
      <c r="AX239" s="15" t="s">
        <v>74</v>
      </c>
      <c r="AY239" s="231" t="s">
        <v>197</v>
      </c>
    </row>
    <row r="240" spans="1:65" s="13" customFormat="1" ht="11.25">
      <c r="B240" s="199"/>
      <c r="C240" s="200"/>
      <c r="D240" s="201" t="s">
        <v>213</v>
      </c>
      <c r="E240" s="202" t="s">
        <v>28</v>
      </c>
      <c r="F240" s="203" t="s">
        <v>5920</v>
      </c>
      <c r="G240" s="200"/>
      <c r="H240" s="204">
        <v>13.61</v>
      </c>
      <c r="I240" s="205"/>
      <c r="J240" s="200"/>
      <c r="K240" s="200"/>
      <c r="L240" s="206"/>
      <c r="M240" s="207"/>
      <c r="N240" s="208"/>
      <c r="O240" s="208"/>
      <c r="P240" s="208"/>
      <c r="Q240" s="208"/>
      <c r="R240" s="208"/>
      <c r="S240" s="208"/>
      <c r="T240" s="209"/>
      <c r="AT240" s="210" t="s">
        <v>213</v>
      </c>
      <c r="AU240" s="210" t="s">
        <v>84</v>
      </c>
      <c r="AV240" s="13" t="s">
        <v>84</v>
      </c>
      <c r="AW240" s="13" t="s">
        <v>35</v>
      </c>
      <c r="AX240" s="13" t="s">
        <v>82</v>
      </c>
      <c r="AY240" s="210" t="s">
        <v>197</v>
      </c>
    </row>
    <row r="241" spans="1:65" s="2" customFormat="1" ht="16.5" customHeight="1">
      <c r="A241" s="37"/>
      <c r="B241" s="38"/>
      <c r="C241" s="181" t="s">
        <v>354</v>
      </c>
      <c r="D241" s="181" t="s">
        <v>199</v>
      </c>
      <c r="E241" s="182" t="s">
        <v>1178</v>
      </c>
      <c r="F241" s="183" t="s">
        <v>1179</v>
      </c>
      <c r="G241" s="184" t="s">
        <v>202</v>
      </c>
      <c r="H241" s="185">
        <v>13.61</v>
      </c>
      <c r="I241" s="186"/>
      <c r="J241" s="187">
        <f>ROUND(I241*H241,2)</f>
        <v>0</v>
      </c>
      <c r="K241" s="183" t="s">
        <v>203</v>
      </c>
      <c r="L241" s="42"/>
      <c r="M241" s="188" t="s">
        <v>28</v>
      </c>
      <c r="N241" s="189" t="s">
        <v>45</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204</v>
      </c>
      <c r="AT241" s="192" t="s">
        <v>199</v>
      </c>
      <c r="AU241" s="192" t="s">
        <v>84</v>
      </c>
      <c r="AY241" s="20" t="s">
        <v>197</v>
      </c>
      <c r="BE241" s="193">
        <f>IF(N241="základní",J241,0)</f>
        <v>0</v>
      </c>
      <c r="BF241" s="193">
        <f>IF(N241="snížená",J241,0)</f>
        <v>0</v>
      </c>
      <c r="BG241" s="193">
        <f>IF(N241="zákl. přenesená",J241,0)</f>
        <v>0</v>
      </c>
      <c r="BH241" s="193">
        <f>IF(N241="sníž. přenesená",J241,0)</f>
        <v>0</v>
      </c>
      <c r="BI241" s="193">
        <f>IF(N241="nulová",J241,0)</f>
        <v>0</v>
      </c>
      <c r="BJ241" s="20" t="s">
        <v>82</v>
      </c>
      <c r="BK241" s="193">
        <f>ROUND(I241*H241,2)</f>
        <v>0</v>
      </c>
      <c r="BL241" s="20" t="s">
        <v>204</v>
      </c>
      <c r="BM241" s="192" t="s">
        <v>5921</v>
      </c>
    </row>
    <row r="242" spans="1:65" s="2" customFormat="1" ht="11.25">
      <c r="A242" s="37"/>
      <c r="B242" s="38"/>
      <c r="C242" s="39"/>
      <c r="D242" s="194" t="s">
        <v>206</v>
      </c>
      <c r="E242" s="39"/>
      <c r="F242" s="195" t="s">
        <v>1181</v>
      </c>
      <c r="G242" s="39"/>
      <c r="H242" s="39"/>
      <c r="I242" s="196"/>
      <c r="J242" s="39"/>
      <c r="K242" s="39"/>
      <c r="L242" s="42"/>
      <c r="M242" s="197"/>
      <c r="N242" s="198"/>
      <c r="O242" s="67"/>
      <c r="P242" s="67"/>
      <c r="Q242" s="67"/>
      <c r="R242" s="67"/>
      <c r="S242" s="67"/>
      <c r="T242" s="68"/>
      <c r="U242" s="37"/>
      <c r="V242" s="37"/>
      <c r="W242" s="37"/>
      <c r="X242" s="37"/>
      <c r="Y242" s="37"/>
      <c r="Z242" s="37"/>
      <c r="AA242" s="37"/>
      <c r="AB242" s="37"/>
      <c r="AC242" s="37"/>
      <c r="AD242" s="37"/>
      <c r="AE242" s="37"/>
      <c r="AT242" s="20" t="s">
        <v>206</v>
      </c>
      <c r="AU242" s="20" t="s">
        <v>84</v>
      </c>
    </row>
    <row r="243" spans="1:65" s="2" customFormat="1" ht="16.5" customHeight="1">
      <c r="A243" s="37"/>
      <c r="B243" s="38"/>
      <c r="C243" s="181" t="s">
        <v>360</v>
      </c>
      <c r="D243" s="181" t="s">
        <v>199</v>
      </c>
      <c r="E243" s="182" t="s">
        <v>1183</v>
      </c>
      <c r="F243" s="183" t="s">
        <v>1184</v>
      </c>
      <c r="G243" s="184" t="s">
        <v>428</v>
      </c>
      <c r="H243" s="185">
        <v>5.1999999999999998E-2</v>
      </c>
      <c r="I243" s="186"/>
      <c r="J243" s="187">
        <f>ROUND(I243*H243,2)</f>
        <v>0</v>
      </c>
      <c r="K243" s="183" t="s">
        <v>203</v>
      </c>
      <c r="L243" s="42"/>
      <c r="M243" s="188" t="s">
        <v>28</v>
      </c>
      <c r="N243" s="189" t="s">
        <v>45</v>
      </c>
      <c r="O243" s="67"/>
      <c r="P243" s="190">
        <f>O243*H243</f>
        <v>0</v>
      </c>
      <c r="Q243" s="190">
        <v>1.05291</v>
      </c>
      <c r="R243" s="190">
        <f>Q243*H243</f>
        <v>5.4751319999999999E-2</v>
      </c>
      <c r="S243" s="190">
        <v>0</v>
      </c>
      <c r="T243" s="191">
        <f>S243*H243</f>
        <v>0</v>
      </c>
      <c r="U243" s="37"/>
      <c r="V243" s="37"/>
      <c r="W243" s="37"/>
      <c r="X243" s="37"/>
      <c r="Y243" s="37"/>
      <c r="Z243" s="37"/>
      <c r="AA243" s="37"/>
      <c r="AB243" s="37"/>
      <c r="AC243" s="37"/>
      <c r="AD243" s="37"/>
      <c r="AE243" s="37"/>
      <c r="AR243" s="192" t="s">
        <v>204</v>
      </c>
      <c r="AT243" s="192" t="s">
        <v>199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204</v>
      </c>
      <c r="BM243" s="192" t="s">
        <v>5922</v>
      </c>
    </row>
    <row r="244" spans="1:65" s="2" customFormat="1" ht="11.25">
      <c r="A244" s="37"/>
      <c r="B244" s="38"/>
      <c r="C244" s="39"/>
      <c r="D244" s="194" t="s">
        <v>206</v>
      </c>
      <c r="E244" s="39"/>
      <c r="F244" s="195" t="s">
        <v>1186</v>
      </c>
      <c r="G244" s="39"/>
      <c r="H244" s="39"/>
      <c r="I244" s="196"/>
      <c r="J244" s="39"/>
      <c r="K244" s="39"/>
      <c r="L244" s="42"/>
      <c r="M244" s="197"/>
      <c r="N244" s="198"/>
      <c r="O244" s="67"/>
      <c r="P244" s="67"/>
      <c r="Q244" s="67"/>
      <c r="R244" s="67"/>
      <c r="S244" s="67"/>
      <c r="T244" s="68"/>
      <c r="U244" s="37"/>
      <c r="V244" s="37"/>
      <c r="W244" s="37"/>
      <c r="X244" s="37"/>
      <c r="Y244" s="37"/>
      <c r="Z244" s="37"/>
      <c r="AA244" s="37"/>
      <c r="AB244" s="37"/>
      <c r="AC244" s="37"/>
      <c r="AD244" s="37"/>
      <c r="AE244" s="37"/>
      <c r="AT244" s="20" t="s">
        <v>206</v>
      </c>
      <c r="AU244" s="20" t="s">
        <v>84</v>
      </c>
    </row>
    <row r="245" spans="1:65" s="15" customFormat="1" ht="11.25">
      <c r="B245" s="222"/>
      <c r="C245" s="223"/>
      <c r="D245" s="201" t="s">
        <v>213</v>
      </c>
      <c r="E245" s="224" t="s">
        <v>28</v>
      </c>
      <c r="F245" s="225" t="s">
        <v>412</v>
      </c>
      <c r="G245" s="223"/>
      <c r="H245" s="224" t="s">
        <v>28</v>
      </c>
      <c r="I245" s="226"/>
      <c r="J245" s="223"/>
      <c r="K245" s="223"/>
      <c r="L245" s="227"/>
      <c r="M245" s="228"/>
      <c r="N245" s="229"/>
      <c r="O245" s="229"/>
      <c r="P245" s="229"/>
      <c r="Q245" s="229"/>
      <c r="R245" s="229"/>
      <c r="S245" s="229"/>
      <c r="T245" s="230"/>
      <c r="AT245" s="231" t="s">
        <v>213</v>
      </c>
      <c r="AU245" s="231" t="s">
        <v>84</v>
      </c>
      <c r="AV245" s="15" t="s">
        <v>82</v>
      </c>
      <c r="AW245" s="15" t="s">
        <v>35</v>
      </c>
      <c r="AX245" s="15" t="s">
        <v>74</v>
      </c>
      <c r="AY245" s="231" t="s">
        <v>197</v>
      </c>
    </row>
    <row r="246" spans="1:65" s="13" customFormat="1" ht="11.25">
      <c r="B246" s="199"/>
      <c r="C246" s="200"/>
      <c r="D246" s="201" t="s">
        <v>213</v>
      </c>
      <c r="E246" s="202" t="s">
        <v>28</v>
      </c>
      <c r="F246" s="203" t="s">
        <v>5923</v>
      </c>
      <c r="G246" s="200"/>
      <c r="H246" s="204">
        <v>5.1999999999999998E-2</v>
      </c>
      <c r="I246" s="205"/>
      <c r="J246" s="200"/>
      <c r="K246" s="200"/>
      <c r="L246" s="206"/>
      <c r="M246" s="207"/>
      <c r="N246" s="208"/>
      <c r="O246" s="208"/>
      <c r="P246" s="208"/>
      <c r="Q246" s="208"/>
      <c r="R246" s="208"/>
      <c r="S246" s="208"/>
      <c r="T246" s="209"/>
      <c r="AT246" s="210" t="s">
        <v>213</v>
      </c>
      <c r="AU246" s="210" t="s">
        <v>84</v>
      </c>
      <c r="AV246" s="13" t="s">
        <v>84</v>
      </c>
      <c r="AW246" s="13" t="s">
        <v>35</v>
      </c>
      <c r="AX246" s="13" t="s">
        <v>82</v>
      </c>
      <c r="AY246" s="210" t="s">
        <v>197</v>
      </c>
    </row>
    <row r="247" spans="1:65" s="12" customFormat="1" ht="22.9" customHeight="1">
      <c r="B247" s="165"/>
      <c r="C247" s="166"/>
      <c r="D247" s="167" t="s">
        <v>73</v>
      </c>
      <c r="E247" s="179" t="s">
        <v>233</v>
      </c>
      <c r="F247" s="179" t="s">
        <v>1238</v>
      </c>
      <c r="G247" s="166"/>
      <c r="H247" s="166"/>
      <c r="I247" s="169"/>
      <c r="J247" s="180">
        <f>BK247</f>
        <v>0</v>
      </c>
      <c r="K247" s="166"/>
      <c r="L247" s="171"/>
      <c r="M247" s="172"/>
      <c r="N247" s="173"/>
      <c r="O247" s="173"/>
      <c r="P247" s="174">
        <f>SUM(P248:P400)</f>
        <v>0</v>
      </c>
      <c r="Q247" s="173"/>
      <c r="R247" s="174">
        <f>SUM(R248:R400)</f>
        <v>10.57872107</v>
      </c>
      <c r="S247" s="173"/>
      <c r="T247" s="175">
        <f>SUM(T248:T400)</f>
        <v>1.5454100000000001E-3</v>
      </c>
      <c r="AR247" s="176" t="s">
        <v>82</v>
      </c>
      <c r="AT247" s="177" t="s">
        <v>73</v>
      </c>
      <c r="AU247" s="177" t="s">
        <v>82</v>
      </c>
      <c r="AY247" s="176" t="s">
        <v>197</v>
      </c>
      <c r="BK247" s="178">
        <f>SUM(BK248:BK400)</f>
        <v>0</v>
      </c>
    </row>
    <row r="248" spans="1:65" s="2" customFormat="1" ht="16.5" customHeight="1">
      <c r="A248" s="37"/>
      <c r="B248" s="38"/>
      <c r="C248" s="181" t="s">
        <v>365</v>
      </c>
      <c r="D248" s="181" t="s">
        <v>199</v>
      </c>
      <c r="E248" s="182" t="s">
        <v>1279</v>
      </c>
      <c r="F248" s="183" t="s">
        <v>1280</v>
      </c>
      <c r="G248" s="184" t="s">
        <v>202</v>
      </c>
      <c r="H248" s="185">
        <v>71.046999999999997</v>
      </c>
      <c r="I248" s="186"/>
      <c r="J248" s="187">
        <f>ROUND(I248*H248,2)</f>
        <v>0</v>
      </c>
      <c r="K248" s="183" t="s">
        <v>203</v>
      </c>
      <c r="L248" s="42"/>
      <c r="M248" s="188" t="s">
        <v>28</v>
      </c>
      <c r="N248" s="189" t="s">
        <v>45</v>
      </c>
      <c r="O248" s="67"/>
      <c r="P248" s="190">
        <f>O248*H248</f>
        <v>0</v>
      </c>
      <c r="Q248" s="190">
        <v>2.5999999999999998E-4</v>
      </c>
      <c r="R248" s="190">
        <f>Q248*H248</f>
        <v>1.8472219999999998E-2</v>
      </c>
      <c r="S248" s="190">
        <v>0</v>
      </c>
      <c r="T248" s="191">
        <f>S248*H248</f>
        <v>0</v>
      </c>
      <c r="U248" s="37"/>
      <c r="V248" s="37"/>
      <c r="W248" s="37"/>
      <c r="X248" s="37"/>
      <c r="Y248" s="37"/>
      <c r="Z248" s="37"/>
      <c r="AA248" s="37"/>
      <c r="AB248" s="37"/>
      <c r="AC248" s="37"/>
      <c r="AD248" s="37"/>
      <c r="AE248" s="37"/>
      <c r="AR248" s="192" t="s">
        <v>204</v>
      </c>
      <c r="AT248" s="192" t="s">
        <v>199</v>
      </c>
      <c r="AU248" s="192" t="s">
        <v>84</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204</v>
      </c>
      <c r="BM248" s="192" t="s">
        <v>5924</v>
      </c>
    </row>
    <row r="249" spans="1:65" s="2" customFormat="1" ht="11.25">
      <c r="A249" s="37"/>
      <c r="B249" s="38"/>
      <c r="C249" s="39"/>
      <c r="D249" s="194" t="s">
        <v>206</v>
      </c>
      <c r="E249" s="39"/>
      <c r="F249" s="195" t="s">
        <v>1282</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206</v>
      </c>
      <c r="AU249" s="20" t="s">
        <v>84</v>
      </c>
    </row>
    <row r="250" spans="1:65" s="15" customFormat="1" ht="11.25">
      <c r="B250" s="222"/>
      <c r="C250" s="223"/>
      <c r="D250" s="201" t="s">
        <v>213</v>
      </c>
      <c r="E250" s="224" t="s">
        <v>28</v>
      </c>
      <c r="F250" s="225" t="s">
        <v>412</v>
      </c>
      <c r="G250" s="223"/>
      <c r="H250" s="224" t="s">
        <v>28</v>
      </c>
      <c r="I250" s="226"/>
      <c r="J250" s="223"/>
      <c r="K250" s="223"/>
      <c r="L250" s="227"/>
      <c r="M250" s="228"/>
      <c r="N250" s="229"/>
      <c r="O250" s="229"/>
      <c r="P250" s="229"/>
      <c r="Q250" s="229"/>
      <c r="R250" s="229"/>
      <c r="S250" s="229"/>
      <c r="T250" s="230"/>
      <c r="AT250" s="231" t="s">
        <v>213</v>
      </c>
      <c r="AU250" s="231" t="s">
        <v>84</v>
      </c>
      <c r="AV250" s="15" t="s">
        <v>82</v>
      </c>
      <c r="AW250" s="15" t="s">
        <v>35</v>
      </c>
      <c r="AX250" s="15" t="s">
        <v>74</v>
      </c>
      <c r="AY250" s="231" t="s">
        <v>197</v>
      </c>
    </row>
    <row r="251" spans="1:65" s="13" customFormat="1" ht="11.25">
      <c r="B251" s="199"/>
      <c r="C251" s="200"/>
      <c r="D251" s="201" t="s">
        <v>213</v>
      </c>
      <c r="E251" s="202" t="s">
        <v>28</v>
      </c>
      <c r="F251" s="203" t="s">
        <v>5925</v>
      </c>
      <c r="G251" s="200"/>
      <c r="H251" s="204">
        <v>71.046999999999997</v>
      </c>
      <c r="I251" s="205"/>
      <c r="J251" s="200"/>
      <c r="K251" s="200"/>
      <c r="L251" s="206"/>
      <c r="M251" s="207"/>
      <c r="N251" s="208"/>
      <c r="O251" s="208"/>
      <c r="P251" s="208"/>
      <c r="Q251" s="208"/>
      <c r="R251" s="208"/>
      <c r="S251" s="208"/>
      <c r="T251" s="209"/>
      <c r="AT251" s="210" t="s">
        <v>213</v>
      </c>
      <c r="AU251" s="210" t="s">
        <v>84</v>
      </c>
      <c r="AV251" s="13" t="s">
        <v>84</v>
      </c>
      <c r="AW251" s="13" t="s">
        <v>35</v>
      </c>
      <c r="AX251" s="13" t="s">
        <v>82</v>
      </c>
      <c r="AY251" s="210" t="s">
        <v>197</v>
      </c>
    </row>
    <row r="252" spans="1:65" s="2" customFormat="1" ht="24.2" customHeight="1">
      <c r="A252" s="37"/>
      <c r="B252" s="38"/>
      <c r="C252" s="181" t="s">
        <v>370</v>
      </c>
      <c r="D252" s="181" t="s">
        <v>199</v>
      </c>
      <c r="E252" s="182" t="s">
        <v>1359</v>
      </c>
      <c r="F252" s="183" t="s">
        <v>1360</v>
      </c>
      <c r="G252" s="184" t="s">
        <v>202</v>
      </c>
      <c r="H252" s="185">
        <v>30</v>
      </c>
      <c r="I252" s="186"/>
      <c r="J252" s="187">
        <f>ROUND(I252*H252,2)</f>
        <v>0</v>
      </c>
      <c r="K252" s="183" t="s">
        <v>203</v>
      </c>
      <c r="L252" s="42"/>
      <c r="M252" s="188" t="s">
        <v>28</v>
      </c>
      <c r="N252" s="189" t="s">
        <v>45</v>
      </c>
      <c r="O252" s="67"/>
      <c r="P252" s="190">
        <f>O252*H252</f>
        <v>0</v>
      </c>
      <c r="Q252" s="190">
        <v>4.3800000000000002E-3</v>
      </c>
      <c r="R252" s="190">
        <f>Q252*H252</f>
        <v>0.13140000000000002</v>
      </c>
      <c r="S252" s="190">
        <v>0</v>
      </c>
      <c r="T252" s="191">
        <f>S252*H252</f>
        <v>0</v>
      </c>
      <c r="U252" s="37"/>
      <c r="V252" s="37"/>
      <c r="W252" s="37"/>
      <c r="X252" s="37"/>
      <c r="Y252" s="37"/>
      <c r="Z252" s="37"/>
      <c r="AA252" s="37"/>
      <c r="AB252" s="37"/>
      <c r="AC252" s="37"/>
      <c r="AD252" s="37"/>
      <c r="AE252" s="37"/>
      <c r="AR252" s="192" t="s">
        <v>204</v>
      </c>
      <c r="AT252" s="192" t="s">
        <v>199</v>
      </c>
      <c r="AU252" s="192" t="s">
        <v>84</v>
      </c>
      <c r="AY252" s="20" t="s">
        <v>197</v>
      </c>
      <c r="BE252" s="193">
        <f>IF(N252="základní",J252,0)</f>
        <v>0</v>
      </c>
      <c r="BF252" s="193">
        <f>IF(N252="snížená",J252,0)</f>
        <v>0</v>
      </c>
      <c r="BG252" s="193">
        <f>IF(N252="zákl. přenesená",J252,0)</f>
        <v>0</v>
      </c>
      <c r="BH252" s="193">
        <f>IF(N252="sníž. přenesená",J252,0)</f>
        <v>0</v>
      </c>
      <c r="BI252" s="193">
        <f>IF(N252="nulová",J252,0)</f>
        <v>0</v>
      </c>
      <c r="BJ252" s="20" t="s">
        <v>82</v>
      </c>
      <c r="BK252" s="193">
        <f>ROUND(I252*H252,2)</f>
        <v>0</v>
      </c>
      <c r="BL252" s="20" t="s">
        <v>204</v>
      </c>
      <c r="BM252" s="192" t="s">
        <v>5926</v>
      </c>
    </row>
    <row r="253" spans="1:65" s="2" customFormat="1" ht="11.25">
      <c r="A253" s="37"/>
      <c r="B253" s="38"/>
      <c r="C253" s="39"/>
      <c r="D253" s="194" t="s">
        <v>206</v>
      </c>
      <c r="E253" s="39"/>
      <c r="F253" s="195" t="s">
        <v>1362</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206</v>
      </c>
      <c r="AU253" s="20" t="s">
        <v>84</v>
      </c>
    </row>
    <row r="254" spans="1:65" s="15" customFormat="1" ht="11.25">
      <c r="B254" s="222"/>
      <c r="C254" s="223"/>
      <c r="D254" s="201" t="s">
        <v>213</v>
      </c>
      <c r="E254" s="224" t="s">
        <v>28</v>
      </c>
      <c r="F254" s="225" t="s">
        <v>412</v>
      </c>
      <c r="G254" s="223"/>
      <c r="H254" s="224" t="s">
        <v>28</v>
      </c>
      <c r="I254" s="226"/>
      <c r="J254" s="223"/>
      <c r="K254" s="223"/>
      <c r="L254" s="227"/>
      <c r="M254" s="228"/>
      <c r="N254" s="229"/>
      <c r="O254" s="229"/>
      <c r="P254" s="229"/>
      <c r="Q254" s="229"/>
      <c r="R254" s="229"/>
      <c r="S254" s="229"/>
      <c r="T254" s="230"/>
      <c r="AT254" s="231" t="s">
        <v>213</v>
      </c>
      <c r="AU254" s="231" t="s">
        <v>84</v>
      </c>
      <c r="AV254" s="15" t="s">
        <v>82</v>
      </c>
      <c r="AW254" s="15" t="s">
        <v>35</v>
      </c>
      <c r="AX254" s="15" t="s">
        <v>74</v>
      </c>
      <c r="AY254" s="231" t="s">
        <v>197</v>
      </c>
    </row>
    <row r="255" spans="1:65" s="13" customFormat="1" ht="11.25">
      <c r="B255" s="199"/>
      <c r="C255" s="200"/>
      <c r="D255" s="201" t="s">
        <v>213</v>
      </c>
      <c r="E255" s="202" t="s">
        <v>28</v>
      </c>
      <c r="F255" s="203" t="s">
        <v>5927</v>
      </c>
      <c r="G255" s="200"/>
      <c r="H255" s="204">
        <v>30</v>
      </c>
      <c r="I255" s="205"/>
      <c r="J255" s="200"/>
      <c r="K255" s="200"/>
      <c r="L255" s="206"/>
      <c r="M255" s="207"/>
      <c r="N255" s="208"/>
      <c r="O255" s="208"/>
      <c r="P255" s="208"/>
      <c r="Q255" s="208"/>
      <c r="R255" s="208"/>
      <c r="S255" s="208"/>
      <c r="T255" s="209"/>
      <c r="AT255" s="210" t="s">
        <v>213</v>
      </c>
      <c r="AU255" s="210" t="s">
        <v>84</v>
      </c>
      <c r="AV255" s="13" t="s">
        <v>84</v>
      </c>
      <c r="AW255" s="13" t="s">
        <v>35</v>
      </c>
      <c r="AX255" s="13" t="s">
        <v>82</v>
      </c>
      <c r="AY255" s="210" t="s">
        <v>197</v>
      </c>
    </row>
    <row r="256" spans="1:65" s="2" customFormat="1" ht="24.2" customHeight="1">
      <c r="A256" s="37"/>
      <c r="B256" s="38"/>
      <c r="C256" s="181" t="s">
        <v>375</v>
      </c>
      <c r="D256" s="181" t="s">
        <v>199</v>
      </c>
      <c r="E256" s="182" t="s">
        <v>1371</v>
      </c>
      <c r="F256" s="183" t="s">
        <v>1372</v>
      </c>
      <c r="G256" s="184" t="s">
        <v>202</v>
      </c>
      <c r="H256" s="185">
        <v>71.046999999999997</v>
      </c>
      <c r="I256" s="186"/>
      <c r="J256" s="187">
        <f>ROUND(I256*H256,2)</f>
        <v>0</v>
      </c>
      <c r="K256" s="183" t="s">
        <v>203</v>
      </c>
      <c r="L256" s="42"/>
      <c r="M256" s="188" t="s">
        <v>28</v>
      </c>
      <c r="N256" s="189" t="s">
        <v>45</v>
      </c>
      <c r="O256" s="67"/>
      <c r="P256" s="190">
        <f>O256*H256</f>
        <v>0</v>
      </c>
      <c r="Q256" s="190">
        <v>1.6279999999999999E-2</v>
      </c>
      <c r="R256" s="190">
        <f>Q256*H256</f>
        <v>1.1566451599999998</v>
      </c>
      <c r="S256" s="190">
        <v>0</v>
      </c>
      <c r="T256" s="191">
        <f>S256*H256</f>
        <v>0</v>
      </c>
      <c r="U256" s="37"/>
      <c r="V256" s="37"/>
      <c r="W256" s="37"/>
      <c r="X256" s="37"/>
      <c r="Y256" s="37"/>
      <c r="Z256" s="37"/>
      <c r="AA256" s="37"/>
      <c r="AB256" s="37"/>
      <c r="AC256" s="37"/>
      <c r="AD256" s="37"/>
      <c r="AE256" s="37"/>
      <c r="AR256" s="192" t="s">
        <v>204</v>
      </c>
      <c r="AT256" s="192" t="s">
        <v>199</v>
      </c>
      <c r="AU256" s="192" t="s">
        <v>84</v>
      </c>
      <c r="AY256" s="20" t="s">
        <v>197</v>
      </c>
      <c r="BE256" s="193">
        <f>IF(N256="základní",J256,0)</f>
        <v>0</v>
      </c>
      <c r="BF256" s="193">
        <f>IF(N256="snížená",J256,0)</f>
        <v>0</v>
      </c>
      <c r="BG256" s="193">
        <f>IF(N256="zákl. přenesená",J256,0)</f>
        <v>0</v>
      </c>
      <c r="BH256" s="193">
        <f>IF(N256="sníž. přenesená",J256,0)</f>
        <v>0</v>
      </c>
      <c r="BI256" s="193">
        <f>IF(N256="nulová",J256,0)</f>
        <v>0</v>
      </c>
      <c r="BJ256" s="20" t="s">
        <v>82</v>
      </c>
      <c r="BK256" s="193">
        <f>ROUND(I256*H256,2)</f>
        <v>0</v>
      </c>
      <c r="BL256" s="20" t="s">
        <v>204</v>
      </c>
      <c r="BM256" s="192" t="s">
        <v>5928</v>
      </c>
    </row>
    <row r="257" spans="1:65" s="2" customFormat="1" ht="11.25">
      <c r="A257" s="37"/>
      <c r="B257" s="38"/>
      <c r="C257" s="39"/>
      <c r="D257" s="194" t="s">
        <v>206</v>
      </c>
      <c r="E257" s="39"/>
      <c r="F257" s="195" t="s">
        <v>1374</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206</v>
      </c>
      <c r="AU257" s="20" t="s">
        <v>84</v>
      </c>
    </row>
    <row r="258" spans="1:65" s="15" customFormat="1" ht="11.25">
      <c r="B258" s="222"/>
      <c r="C258" s="223"/>
      <c r="D258" s="201" t="s">
        <v>213</v>
      </c>
      <c r="E258" s="224" t="s">
        <v>28</v>
      </c>
      <c r="F258" s="225" t="s">
        <v>412</v>
      </c>
      <c r="G258" s="223"/>
      <c r="H258" s="224" t="s">
        <v>28</v>
      </c>
      <c r="I258" s="226"/>
      <c r="J258" s="223"/>
      <c r="K258" s="223"/>
      <c r="L258" s="227"/>
      <c r="M258" s="228"/>
      <c r="N258" s="229"/>
      <c r="O258" s="229"/>
      <c r="P258" s="229"/>
      <c r="Q258" s="229"/>
      <c r="R258" s="229"/>
      <c r="S258" s="229"/>
      <c r="T258" s="230"/>
      <c r="AT258" s="231" t="s">
        <v>213</v>
      </c>
      <c r="AU258" s="231" t="s">
        <v>84</v>
      </c>
      <c r="AV258" s="15" t="s">
        <v>82</v>
      </c>
      <c r="AW258" s="15" t="s">
        <v>35</v>
      </c>
      <c r="AX258" s="15" t="s">
        <v>74</v>
      </c>
      <c r="AY258" s="231" t="s">
        <v>197</v>
      </c>
    </row>
    <row r="259" spans="1:65" s="13" customFormat="1" ht="11.25">
      <c r="B259" s="199"/>
      <c r="C259" s="200"/>
      <c r="D259" s="201" t="s">
        <v>213</v>
      </c>
      <c r="E259" s="202" t="s">
        <v>28</v>
      </c>
      <c r="F259" s="203" t="s">
        <v>5929</v>
      </c>
      <c r="G259" s="200"/>
      <c r="H259" s="204">
        <v>79.5</v>
      </c>
      <c r="I259" s="205"/>
      <c r="J259" s="200"/>
      <c r="K259" s="200"/>
      <c r="L259" s="206"/>
      <c r="M259" s="207"/>
      <c r="N259" s="208"/>
      <c r="O259" s="208"/>
      <c r="P259" s="208"/>
      <c r="Q259" s="208"/>
      <c r="R259" s="208"/>
      <c r="S259" s="208"/>
      <c r="T259" s="209"/>
      <c r="AT259" s="210" t="s">
        <v>213</v>
      </c>
      <c r="AU259" s="210" t="s">
        <v>84</v>
      </c>
      <c r="AV259" s="13" t="s">
        <v>84</v>
      </c>
      <c r="AW259" s="13" t="s">
        <v>35</v>
      </c>
      <c r="AX259" s="13" t="s">
        <v>74</v>
      </c>
      <c r="AY259" s="210" t="s">
        <v>197</v>
      </c>
    </row>
    <row r="260" spans="1:65" s="13" customFormat="1" ht="11.25">
      <c r="B260" s="199"/>
      <c r="C260" s="200"/>
      <c r="D260" s="201" t="s">
        <v>213</v>
      </c>
      <c r="E260" s="202" t="s">
        <v>28</v>
      </c>
      <c r="F260" s="203" t="s">
        <v>5930</v>
      </c>
      <c r="G260" s="200"/>
      <c r="H260" s="204">
        <v>-9.35</v>
      </c>
      <c r="I260" s="205"/>
      <c r="J260" s="200"/>
      <c r="K260" s="200"/>
      <c r="L260" s="206"/>
      <c r="M260" s="207"/>
      <c r="N260" s="208"/>
      <c r="O260" s="208"/>
      <c r="P260" s="208"/>
      <c r="Q260" s="208"/>
      <c r="R260" s="208"/>
      <c r="S260" s="208"/>
      <c r="T260" s="209"/>
      <c r="AT260" s="210" t="s">
        <v>213</v>
      </c>
      <c r="AU260" s="210" t="s">
        <v>84</v>
      </c>
      <c r="AV260" s="13" t="s">
        <v>84</v>
      </c>
      <c r="AW260" s="13" t="s">
        <v>35</v>
      </c>
      <c r="AX260" s="13" t="s">
        <v>74</v>
      </c>
      <c r="AY260" s="210" t="s">
        <v>197</v>
      </c>
    </row>
    <row r="261" spans="1:65" s="13" customFormat="1" ht="11.25">
      <c r="B261" s="199"/>
      <c r="C261" s="200"/>
      <c r="D261" s="201" t="s">
        <v>213</v>
      </c>
      <c r="E261" s="202" t="s">
        <v>28</v>
      </c>
      <c r="F261" s="203" t="s">
        <v>5889</v>
      </c>
      <c r="G261" s="200"/>
      <c r="H261" s="204">
        <v>-14.063000000000001</v>
      </c>
      <c r="I261" s="205"/>
      <c r="J261" s="200"/>
      <c r="K261" s="200"/>
      <c r="L261" s="206"/>
      <c r="M261" s="207"/>
      <c r="N261" s="208"/>
      <c r="O261" s="208"/>
      <c r="P261" s="208"/>
      <c r="Q261" s="208"/>
      <c r="R261" s="208"/>
      <c r="S261" s="208"/>
      <c r="T261" s="209"/>
      <c r="AT261" s="210" t="s">
        <v>213</v>
      </c>
      <c r="AU261" s="210" t="s">
        <v>84</v>
      </c>
      <c r="AV261" s="13" t="s">
        <v>84</v>
      </c>
      <c r="AW261" s="13" t="s">
        <v>35</v>
      </c>
      <c r="AX261" s="13" t="s">
        <v>74</v>
      </c>
      <c r="AY261" s="210" t="s">
        <v>197</v>
      </c>
    </row>
    <row r="262" spans="1:65" s="13" customFormat="1" ht="11.25">
      <c r="B262" s="199"/>
      <c r="C262" s="200"/>
      <c r="D262" s="201" t="s">
        <v>213</v>
      </c>
      <c r="E262" s="202" t="s">
        <v>28</v>
      </c>
      <c r="F262" s="203" t="s">
        <v>5931</v>
      </c>
      <c r="G262" s="200"/>
      <c r="H262" s="204">
        <v>5.4720000000000004</v>
      </c>
      <c r="I262" s="205"/>
      <c r="J262" s="200"/>
      <c r="K262" s="200"/>
      <c r="L262" s="206"/>
      <c r="M262" s="207"/>
      <c r="N262" s="208"/>
      <c r="O262" s="208"/>
      <c r="P262" s="208"/>
      <c r="Q262" s="208"/>
      <c r="R262" s="208"/>
      <c r="S262" s="208"/>
      <c r="T262" s="209"/>
      <c r="AT262" s="210" t="s">
        <v>213</v>
      </c>
      <c r="AU262" s="210" t="s">
        <v>84</v>
      </c>
      <c r="AV262" s="13" t="s">
        <v>84</v>
      </c>
      <c r="AW262" s="13" t="s">
        <v>35</v>
      </c>
      <c r="AX262" s="13" t="s">
        <v>74</v>
      </c>
      <c r="AY262" s="210" t="s">
        <v>197</v>
      </c>
    </row>
    <row r="263" spans="1:65" s="13" customFormat="1" ht="11.25">
      <c r="B263" s="199"/>
      <c r="C263" s="200"/>
      <c r="D263" s="201" t="s">
        <v>213</v>
      </c>
      <c r="E263" s="202" t="s">
        <v>28</v>
      </c>
      <c r="F263" s="203" t="s">
        <v>5932</v>
      </c>
      <c r="G263" s="200"/>
      <c r="H263" s="204">
        <v>9.4879999999999995</v>
      </c>
      <c r="I263" s="205"/>
      <c r="J263" s="200"/>
      <c r="K263" s="200"/>
      <c r="L263" s="206"/>
      <c r="M263" s="207"/>
      <c r="N263" s="208"/>
      <c r="O263" s="208"/>
      <c r="P263" s="208"/>
      <c r="Q263" s="208"/>
      <c r="R263" s="208"/>
      <c r="S263" s="208"/>
      <c r="T263" s="209"/>
      <c r="AT263" s="210" t="s">
        <v>213</v>
      </c>
      <c r="AU263" s="210" t="s">
        <v>84</v>
      </c>
      <c r="AV263" s="13" t="s">
        <v>84</v>
      </c>
      <c r="AW263" s="13" t="s">
        <v>35</v>
      </c>
      <c r="AX263" s="13" t="s">
        <v>74</v>
      </c>
      <c r="AY263" s="210" t="s">
        <v>197</v>
      </c>
    </row>
    <row r="264" spans="1:65" s="14" customFormat="1" ht="11.25">
      <c r="B264" s="211"/>
      <c r="C264" s="212"/>
      <c r="D264" s="201" t="s">
        <v>213</v>
      </c>
      <c r="E264" s="213" t="s">
        <v>28</v>
      </c>
      <c r="F264" s="214" t="s">
        <v>226</v>
      </c>
      <c r="G264" s="212"/>
      <c r="H264" s="215">
        <v>71.046999999999997</v>
      </c>
      <c r="I264" s="216"/>
      <c r="J264" s="212"/>
      <c r="K264" s="212"/>
      <c r="L264" s="217"/>
      <c r="M264" s="218"/>
      <c r="N264" s="219"/>
      <c r="O264" s="219"/>
      <c r="P264" s="219"/>
      <c r="Q264" s="219"/>
      <c r="R264" s="219"/>
      <c r="S264" s="219"/>
      <c r="T264" s="220"/>
      <c r="AT264" s="221" t="s">
        <v>213</v>
      </c>
      <c r="AU264" s="221" t="s">
        <v>84</v>
      </c>
      <c r="AV264" s="14" t="s">
        <v>204</v>
      </c>
      <c r="AW264" s="14" t="s">
        <v>35</v>
      </c>
      <c r="AX264" s="14" t="s">
        <v>82</v>
      </c>
      <c r="AY264" s="221" t="s">
        <v>197</v>
      </c>
    </row>
    <row r="265" spans="1:65" s="2" customFormat="1" ht="24.2" customHeight="1">
      <c r="A265" s="37"/>
      <c r="B265" s="38"/>
      <c r="C265" s="181" t="s">
        <v>380</v>
      </c>
      <c r="D265" s="181" t="s">
        <v>199</v>
      </c>
      <c r="E265" s="182" t="s">
        <v>1378</v>
      </c>
      <c r="F265" s="183" t="s">
        <v>1379</v>
      </c>
      <c r="G265" s="184" t="s">
        <v>202</v>
      </c>
      <c r="H265" s="185">
        <v>71.046999999999997</v>
      </c>
      <c r="I265" s="186"/>
      <c r="J265" s="187">
        <f>ROUND(I265*H265,2)</f>
        <v>0</v>
      </c>
      <c r="K265" s="183" t="s">
        <v>203</v>
      </c>
      <c r="L265" s="42"/>
      <c r="M265" s="188" t="s">
        <v>28</v>
      </c>
      <c r="N265" s="189" t="s">
        <v>45</v>
      </c>
      <c r="O265" s="67"/>
      <c r="P265" s="190">
        <f>O265*H265</f>
        <v>0</v>
      </c>
      <c r="Q265" s="190">
        <v>6.7999999999999996E-3</v>
      </c>
      <c r="R265" s="190">
        <f>Q265*H265</f>
        <v>0.48311959999999993</v>
      </c>
      <c r="S265" s="190">
        <v>0</v>
      </c>
      <c r="T265" s="191">
        <f>S265*H265</f>
        <v>0</v>
      </c>
      <c r="U265" s="37"/>
      <c r="V265" s="37"/>
      <c r="W265" s="37"/>
      <c r="X265" s="37"/>
      <c r="Y265" s="37"/>
      <c r="Z265" s="37"/>
      <c r="AA265" s="37"/>
      <c r="AB265" s="37"/>
      <c r="AC265" s="37"/>
      <c r="AD265" s="37"/>
      <c r="AE265" s="37"/>
      <c r="AR265" s="192" t="s">
        <v>204</v>
      </c>
      <c r="AT265" s="192" t="s">
        <v>199</v>
      </c>
      <c r="AU265" s="192" t="s">
        <v>84</v>
      </c>
      <c r="AY265" s="20" t="s">
        <v>197</v>
      </c>
      <c r="BE265" s="193">
        <f>IF(N265="základní",J265,0)</f>
        <v>0</v>
      </c>
      <c r="BF265" s="193">
        <f>IF(N265="snížená",J265,0)</f>
        <v>0</v>
      </c>
      <c r="BG265" s="193">
        <f>IF(N265="zákl. přenesená",J265,0)</f>
        <v>0</v>
      </c>
      <c r="BH265" s="193">
        <f>IF(N265="sníž. přenesená",J265,0)</f>
        <v>0</v>
      </c>
      <c r="BI265" s="193">
        <f>IF(N265="nulová",J265,0)</f>
        <v>0</v>
      </c>
      <c r="BJ265" s="20" t="s">
        <v>82</v>
      </c>
      <c r="BK265" s="193">
        <f>ROUND(I265*H265,2)</f>
        <v>0</v>
      </c>
      <c r="BL265" s="20" t="s">
        <v>204</v>
      </c>
      <c r="BM265" s="192" t="s">
        <v>5933</v>
      </c>
    </row>
    <row r="266" spans="1:65" s="2" customFormat="1" ht="11.25">
      <c r="A266" s="37"/>
      <c r="B266" s="38"/>
      <c r="C266" s="39"/>
      <c r="D266" s="194" t="s">
        <v>206</v>
      </c>
      <c r="E266" s="39"/>
      <c r="F266" s="195" t="s">
        <v>1381</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206</v>
      </c>
      <c r="AU266" s="20" t="s">
        <v>84</v>
      </c>
    </row>
    <row r="267" spans="1:65" s="2" customFormat="1" ht="16.5" customHeight="1">
      <c r="A267" s="37"/>
      <c r="B267" s="38"/>
      <c r="C267" s="181" t="s">
        <v>385</v>
      </c>
      <c r="D267" s="181" t="s">
        <v>199</v>
      </c>
      <c r="E267" s="182" t="s">
        <v>1399</v>
      </c>
      <c r="F267" s="183" t="s">
        <v>1400</v>
      </c>
      <c r="G267" s="184" t="s">
        <v>202</v>
      </c>
      <c r="H267" s="185">
        <v>23.413</v>
      </c>
      <c r="I267" s="186"/>
      <c r="J267" s="187">
        <f>ROUND(I267*H267,2)</f>
        <v>0</v>
      </c>
      <c r="K267" s="183" t="s">
        <v>203</v>
      </c>
      <c r="L267" s="42"/>
      <c r="M267" s="188" t="s">
        <v>28</v>
      </c>
      <c r="N267" s="189" t="s">
        <v>45</v>
      </c>
      <c r="O267" s="67"/>
      <c r="P267" s="190">
        <f>O267*H267</f>
        <v>0</v>
      </c>
      <c r="Q267" s="190">
        <v>1.0399999999999999E-3</v>
      </c>
      <c r="R267" s="190">
        <f>Q267*H267</f>
        <v>2.4349519999999999E-2</v>
      </c>
      <c r="S267" s="190">
        <v>6.0000000000000002E-5</v>
      </c>
      <c r="T267" s="191">
        <f>S267*H267</f>
        <v>1.40478E-3</v>
      </c>
      <c r="U267" s="37"/>
      <c r="V267" s="37"/>
      <c r="W267" s="37"/>
      <c r="X267" s="37"/>
      <c r="Y267" s="37"/>
      <c r="Z267" s="37"/>
      <c r="AA267" s="37"/>
      <c r="AB267" s="37"/>
      <c r="AC267" s="37"/>
      <c r="AD267" s="37"/>
      <c r="AE267" s="37"/>
      <c r="AR267" s="192" t="s">
        <v>204</v>
      </c>
      <c r="AT267" s="192" t="s">
        <v>199</v>
      </c>
      <c r="AU267" s="192" t="s">
        <v>84</v>
      </c>
      <c r="AY267" s="20" t="s">
        <v>197</v>
      </c>
      <c r="BE267" s="193">
        <f>IF(N267="základní",J267,0)</f>
        <v>0</v>
      </c>
      <c r="BF267" s="193">
        <f>IF(N267="snížená",J267,0)</f>
        <v>0</v>
      </c>
      <c r="BG267" s="193">
        <f>IF(N267="zákl. přenesená",J267,0)</f>
        <v>0</v>
      </c>
      <c r="BH267" s="193">
        <f>IF(N267="sníž. přenesená",J267,0)</f>
        <v>0</v>
      </c>
      <c r="BI267" s="193">
        <f>IF(N267="nulová",J267,0)</f>
        <v>0</v>
      </c>
      <c r="BJ267" s="20" t="s">
        <v>82</v>
      </c>
      <c r="BK267" s="193">
        <f>ROUND(I267*H267,2)</f>
        <v>0</v>
      </c>
      <c r="BL267" s="20" t="s">
        <v>204</v>
      </c>
      <c r="BM267" s="192" t="s">
        <v>5934</v>
      </c>
    </row>
    <row r="268" spans="1:65" s="2" customFormat="1" ht="11.25">
      <c r="A268" s="37"/>
      <c r="B268" s="38"/>
      <c r="C268" s="39"/>
      <c r="D268" s="194" t="s">
        <v>206</v>
      </c>
      <c r="E268" s="39"/>
      <c r="F268" s="195" t="s">
        <v>1402</v>
      </c>
      <c r="G268" s="39"/>
      <c r="H268" s="39"/>
      <c r="I268" s="196"/>
      <c r="J268" s="39"/>
      <c r="K268" s="39"/>
      <c r="L268" s="42"/>
      <c r="M268" s="197"/>
      <c r="N268" s="198"/>
      <c r="O268" s="67"/>
      <c r="P268" s="67"/>
      <c r="Q268" s="67"/>
      <c r="R268" s="67"/>
      <c r="S268" s="67"/>
      <c r="T268" s="68"/>
      <c r="U268" s="37"/>
      <c r="V268" s="37"/>
      <c r="W268" s="37"/>
      <c r="X268" s="37"/>
      <c r="Y268" s="37"/>
      <c r="Z268" s="37"/>
      <c r="AA268" s="37"/>
      <c r="AB268" s="37"/>
      <c r="AC268" s="37"/>
      <c r="AD268" s="37"/>
      <c r="AE268" s="37"/>
      <c r="AT268" s="20" t="s">
        <v>206</v>
      </c>
      <c r="AU268" s="20" t="s">
        <v>84</v>
      </c>
    </row>
    <row r="269" spans="1:65" s="15" customFormat="1" ht="11.25">
      <c r="B269" s="222"/>
      <c r="C269" s="223"/>
      <c r="D269" s="201" t="s">
        <v>213</v>
      </c>
      <c r="E269" s="224" t="s">
        <v>28</v>
      </c>
      <c r="F269" s="225" t="s">
        <v>412</v>
      </c>
      <c r="G269" s="223"/>
      <c r="H269" s="224" t="s">
        <v>28</v>
      </c>
      <c r="I269" s="226"/>
      <c r="J269" s="223"/>
      <c r="K269" s="223"/>
      <c r="L269" s="227"/>
      <c r="M269" s="228"/>
      <c r="N269" s="229"/>
      <c r="O269" s="229"/>
      <c r="P269" s="229"/>
      <c r="Q269" s="229"/>
      <c r="R269" s="229"/>
      <c r="S269" s="229"/>
      <c r="T269" s="230"/>
      <c r="AT269" s="231" t="s">
        <v>213</v>
      </c>
      <c r="AU269" s="231" t="s">
        <v>84</v>
      </c>
      <c r="AV269" s="15" t="s">
        <v>82</v>
      </c>
      <c r="AW269" s="15" t="s">
        <v>35</v>
      </c>
      <c r="AX269" s="15" t="s">
        <v>74</v>
      </c>
      <c r="AY269" s="231" t="s">
        <v>197</v>
      </c>
    </row>
    <row r="270" spans="1:65" s="13" customFormat="1" ht="11.25">
      <c r="B270" s="199"/>
      <c r="C270" s="200"/>
      <c r="D270" s="201" t="s">
        <v>213</v>
      </c>
      <c r="E270" s="202" t="s">
        <v>28</v>
      </c>
      <c r="F270" s="203" t="s">
        <v>5935</v>
      </c>
      <c r="G270" s="200"/>
      <c r="H270" s="204">
        <v>14.063000000000001</v>
      </c>
      <c r="I270" s="205"/>
      <c r="J270" s="200"/>
      <c r="K270" s="200"/>
      <c r="L270" s="206"/>
      <c r="M270" s="207"/>
      <c r="N270" s="208"/>
      <c r="O270" s="208"/>
      <c r="P270" s="208"/>
      <c r="Q270" s="208"/>
      <c r="R270" s="208"/>
      <c r="S270" s="208"/>
      <c r="T270" s="209"/>
      <c r="AT270" s="210" t="s">
        <v>213</v>
      </c>
      <c r="AU270" s="210" t="s">
        <v>84</v>
      </c>
      <c r="AV270" s="13" t="s">
        <v>84</v>
      </c>
      <c r="AW270" s="13" t="s">
        <v>35</v>
      </c>
      <c r="AX270" s="13" t="s">
        <v>74</v>
      </c>
      <c r="AY270" s="210" t="s">
        <v>197</v>
      </c>
    </row>
    <row r="271" spans="1:65" s="13" customFormat="1" ht="11.25">
      <c r="B271" s="199"/>
      <c r="C271" s="200"/>
      <c r="D271" s="201" t="s">
        <v>213</v>
      </c>
      <c r="E271" s="202" t="s">
        <v>28</v>
      </c>
      <c r="F271" s="203" t="s">
        <v>5936</v>
      </c>
      <c r="G271" s="200"/>
      <c r="H271" s="204">
        <v>9.35</v>
      </c>
      <c r="I271" s="205"/>
      <c r="J271" s="200"/>
      <c r="K271" s="200"/>
      <c r="L271" s="206"/>
      <c r="M271" s="207"/>
      <c r="N271" s="208"/>
      <c r="O271" s="208"/>
      <c r="P271" s="208"/>
      <c r="Q271" s="208"/>
      <c r="R271" s="208"/>
      <c r="S271" s="208"/>
      <c r="T271" s="209"/>
      <c r="AT271" s="210" t="s">
        <v>213</v>
      </c>
      <c r="AU271" s="210" t="s">
        <v>84</v>
      </c>
      <c r="AV271" s="13" t="s">
        <v>84</v>
      </c>
      <c r="AW271" s="13" t="s">
        <v>35</v>
      </c>
      <c r="AX271" s="13" t="s">
        <v>74</v>
      </c>
      <c r="AY271" s="210" t="s">
        <v>197</v>
      </c>
    </row>
    <row r="272" spans="1:65" s="14" customFormat="1" ht="11.25">
      <c r="B272" s="211"/>
      <c r="C272" s="212"/>
      <c r="D272" s="201" t="s">
        <v>213</v>
      </c>
      <c r="E272" s="213" t="s">
        <v>28</v>
      </c>
      <c r="F272" s="214" t="s">
        <v>226</v>
      </c>
      <c r="G272" s="212"/>
      <c r="H272" s="215">
        <v>23.413</v>
      </c>
      <c r="I272" s="216"/>
      <c r="J272" s="212"/>
      <c r="K272" s="212"/>
      <c r="L272" s="217"/>
      <c r="M272" s="218"/>
      <c r="N272" s="219"/>
      <c r="O272" s="219"/>
      <c r="P272" s="219"/>
      <c r="Q272" s="219"/>
      <c r="R272" s="219"/>
      <c r="S272" s="219"/>
      <c r="T272" s="220"/>
      <c r="AT272" s="221" t="s">
        <v>213</v>
      </c>
      <c r="AU272" s="221" t="s">
        <v>84</v>
      </c>
      <c r="AV272" s="14" t="s">
        <v>204</v>
      </c>
      <c r="AW272" s="14" t="s">
        <v>35</v>
      </c>
      <c r="AX272" s="14" t="s">
        <v>82</v>
      </c>
      <c r="AY272" s="221" t="s">
        <v>197</v>
      </c>
    </row>
    <row r="273" spans="1:65" s="2" customFormat="1" ht="16.5" customHeight="1">
      <c r="A273" s="37"/>
      <c r="B273" s="38"/>
      <c r="C273" s="181" t="s">
        <v>390</v>
      </c>
      <c r="D273" s="181" t="s">
        <v>199</v>
      </c>
      <c r="E273" s="182" t="s">
        <v>1443</v>
      </c>
      <c r="F273" s="183" t="s">
        <v>1444</v>
      </c>
      <c r="G273" s="184" t="s">
        <v>202</v>
      </c>
      <c r="H273" s="185">
        <v>62.28</v>
      </c>
      <c r="I273" s="186"/>
      <c r="J273" s="187">
        <f>ROUND(I273*H273,2)</f>
        <v>0</v>
      </c>
      <c r="K273" s="183" t="s">
        <v>203</v>
      </c>
      <c r="L273" s="42"/>
      <c r="M273" s="188" t="s">
        <v>28</v>
      </c>
      <c r="N273" s="189" t="s">
        <v>45</v>
      </c>
      <c r="O273" s="67"/>
      <c r="P273" s="190">
        <f>O273*H273</f>
        <v>0</v>
      </c>
      <c r="Q273" s="190">
        <v>2.5999999999999998E-4</v>
      </c>
      <c r="R273" s="190">
        <f>Q273*H273</f>
        <v>1.61928E-2</v>
      </c>
      <c r="S273" s="190">
        <v>0</v>
      </c>
      <c r="T273" s="191">
        <f>S273*H273</f>
        <v>0</v>
      </c>
      <c r="U273" s="37"/>
      <c r="V273" s="37"/>
      <c r="W273" s="37"/>
      <c r="X273" s="37"/>
      <c r="Y273" s="37"/>
      <c r="Z273" s="37"/>
      <c r="AA273" s="37"/>
      <c r="AB273" s="37"/>
      <c r="AC273" s="37"/>
      <c r="AD273" s="37"/>
      <c r="AE273" s="37"/>
      <c r="AR273" s="192" t="s">
        <v>204</v>
      </c>
      <c r="AT273" s="192" t="s">
        <v>199</v>
      </c>
      <c r="AU273" s="192" t="s">
        <v>84</v>
      </c>
      <c r="AY273" s="20" t="s">
        <v>197</v>
      </c>
      <c r="BE273" s="193">
        <f>IF(N273="základní",J273,0)</f>
        <v>0</v>
      </c>
      <c r="BF273" s="193">
        <f>IF(N273="snížená",J273,0)</f>
        <v>0</v>
      </c>
      <c r="BG273" s="193">
        <f>IF(N273="zákl. přenesená",J273,0)</f>
        <v>0</v>
      </c>
      <c r="BH273" s="193">
        <f>IF(N273="sníž. přenesená",J273,0)</f>
        <v>0</v>
      </c>
      <c r="BI273" s="193">
        <f>IF(N273="nulová",J273,0)</f>
        <v>0</v>
      </c>
      <c r="BJ273" s="20" t="s">
        <v>82</v>
      </c>
      <c r="BK273" s="193">
        <f>ROUND(I273*H273,2)</f>
        <v>0</v>
      </c>
      <c r="BL273" s="20" t="s">
        <v>204</v>
      </c>
      <c r="BM273" s="192" t="s">
        <v>5937</v>
      </c>
    </row>
    <row r="274" spans="1:65" s="2" customFormat="1" ht="11.25">
      <c r="A274" s="37"/>
      <c r="B274" s="38"/>
      <c r="C274" s="39"/>
      <c r="D274" s="194" t="s">
        <v>206</v>
      </c>
      <c r="E274" s="39"/>
      <c r="F274" s="195" t="s">
        <v>1446</v>
      </c>
      <c r="G274" s="39"/>
      <c r="H274" s="39"/>
      <c r="I274" s="196"/>
      <c r="J274" s="39"/>
      <c r="K274" s="39"/>
      <c r="L274" s="42"/>
      <c r="M274" s="197"/>
      <c r="N274" s="198"/>
      <c r="O274" s="67"/>
      <c r="P274" s="67"/>
      <c r="Q274" s="67"/>
      <c r="R274" s="67"/>
      <c r="S274" s="67"/>
      <c r="T274" s="68"/>
      <c r="U274" s="37"/>
      <c r="V274" s="37"/>
      <c r="W274" s="37"/>
      <c r="X274" s="37"/>
      <c r="Y274" s="37"/>
      <c r="Z274" s="37"/>
      <c r="AA274" s="37"/>
      <c r="AB274" s="37"/>
      <c r="AC274" s="37"/>
      <c r="AD274" s="37"/>
      <c r="AE274" s="37"/>
      <c r="AT274" s="20" t="s">
        <v>206</v>
      </c>
      <c r="AU274" s="20" t="s">
        <v>84</v>
      </c>
    </row>
    <row r="275" spans="1:65" s="15" customFormat="1" ht="11.25">
      <c r="B275" s="222"/>
      <c r="C275" s="223"/>
      <c r="D275" s="201" t="s">
        <v>213</v>
      </c>
      <c r="E275" s="224" t="s">
        <v>28</v>
      </c>
      <c r="F275" s="225" t="s">
        <v>412</v>
      </c>
      <c r="G275" s="223"/>
      <c r="H275" s="224" t="s">
        <v>28</v>
      </c>
      <c r="I275" s="226"/>
      <c r="J275" s="223"/>
      <c r="K275" s="223"/>
      <c r="L275" s="227"/>
      <c r="M275" s="228"/>
      <c r="N275" s="229"/>
      <c r="O275" s="229"/>
      <c r="P275" s="229"/>
      <c r="Q275" s="229"/>
      <c r="R275" s="229"/>
      <c r="S275" s="229"/>
      <c r="T275" s="230"/>
      <c r="AT275" s="231" t="s">
        <v>213</v>
      </c>
      <c r="AU275" s="231" t="s">
        <v>84</v>
      </c>
      <c r="AV275" s="15" t="s">
        <v>82</v>
      </c>
      <c r="AW275" s="15" t="s">
        <v>35</v>
      </c>
      <c r="AX275" s="15" t="s">
        <v>74</v>
      </c>
      <c r="AY275" s="231" t="s">
        <v>197</v>
      </c>
    </row>
    <row r="276" spans="1:65" s="15" customFormat="1" ht="11.25">
      <c r="B276" s="222"/>
      <c r="C276" s="223"/>
      <c r="D276" s="201" t="s">
        <v>213</v>
      </c>
      <c r="E276" s="224" t="s">
        <v>28</v>
      </c>
      <c r="F276" s="225" t="s">
        <v>5938</v>
      </c>
      <c r="G276" s="223"/>
      <c r="H276" s="224" t="s">
        <v>28</v>
      </c>
      <c r="I276" s="226"/>
      <c r="J276" s="223"/>
      <c r="K276" s="223"/>
      <c r="L276" s="227"/>
      <c r="M276" s="228"/>
      <c r="N276" s="229"/>
      <c r="O276" s="229"/>
      <c r="P276" s="229"/>
      <c r="Q276" s="229"/>
      <c r="R276" s="229"/>
      <c r="S276" s="229"/>
      <c r="T276" s="230"/>
      <c r="AT276" s="231" t="s">
        <v>213</v>
      </c>
      <c r="AU276" s="231" t="s">
        <v>84</v>
      </c>
      <c r="AV276" s="15" t="s">
        <v>82</v>
      </c>
      <c r="AW276" s="15" t="s">
        <v>35</v>
      </c>
      <c r="AX276" s="15" t="s">
        <v>74</v>
      </c>
      <c r="AY276" s="231" t="s">
        <v>197</v>
      </c>
    </row>
    <row r="277" spans="1:65" s="13" customFormat="1" ht="11.25">
      <c r="B277" s="199"/>
      <c r="C277" s="200"/>
      <c r="D277" s="201" t="s">
        <v>213</v>
      </c>
      <c r="E277" s="202" t="s">
        <v>28</v>
      </c>
      <c r="F277" s="203" t="s">
        <v>5939</v>
      </c>
      <c r="G277" s="200"/>
      <c r="H277" s="204">
        <v>62.28</v>
      </c>
      <c r="I277" s="205"/>
      <c r="J277" s="200"/>
      <c r="K277" s="200"/>
      <c r="L277" s="206"/>
      <c r="M277" s="207"/>
      <c r="N277" s="208"/>
      <c r="O277" s="208"/>
      <c r="P277" s="208"/>
      <c r="Q277" s="208"/>
      <c r="R277" s="208"/>
      <c r="S277" s="208"/>
      <c r="T277" s="209"/>
      <c r="AT277" s="210" t="s">
        <v>213</v>
      </c>
      <c r="AU277" s="210" t="s">
        <v>84</v>
      </c>
      <c r="AV277" s="13" t="s">
        <v>84</v>
      </c>
      <c r="AW277" s="13" t="s">
        <v>35</v>
      </c>
      <c r="AX277" s="13" t="s">
        <v>82</v>
      </c>
      <c r="AY277" s="210" t="s">
        <v>197</v>
      </c>
    </row>
    <row r="278" spans="1:65" s="2" customFormat="1" ht="21.75" customHeight="1">
      <c r="A278" s="37"/>
      <c r="B278" s="38"/>
      <c r="C278" s="181" t="s">
        <v>395</v>
      </c>
      <c r="D278" s="181" t="s">
        <v>199</v>
      </c>
      <c r="E278" s="182" t="s">
        <v>1451</v>
      </c>
      <c r="F278" s="183" t="s">
        <v>1452</v>
      </c>
      <c r="G278" s="184" t="s">
        <v>202</v>
      </c>
      <c r="H278" s="185">
        <v>34.590000000000003</v>
      </c>
      <c r="I278" s="186"/>
      <c r="J278" s="187">
        <f>ROUND(I278*H278,2)</f>
        <v>0</v>
      </c>
      <c r="K278" s="183" t="s">
        <v>203</v>
      </c>
      <c r="L278" s="42"/>
      <c r="M278" s="188" t="s">
        <v>28</v>
      </c>
      <c r="N278" s="189" t="s">
        <v>45</v>
      </c>
      <c r="O278" s="67"/>
      <c r="P278" s="190">
        <f>O278*H278</f>
        <v>0</v>
      </c>
      <c r="Q278" s="190">
        <v>4.3800000000000002E-3</v>
      </c>
      <c r="R278" s="190">
        <f>Q278*H278</f>
        <v>0.15150420000000003</v>
      </c>
      <c r="S278" s="190">
        <v>0</v>
      </c>
      <c r="T278" s="191">
        <f>S278*H278</f>
        <v>0</v>
      </c>
      <c r="U278" s="37"/>
      <c r="V278" s="37"/>
      <c r="W278" s="37"/>
      <c r="X278" s="37"/>
      <c r="Y278" s="37"/>
      <c r="Z278" s="37"/>
      <c r="AA278" s="37"/>
      <c r="AB278" s="37"/>
      <c r="AC278" s="37"/>
      <c r="AD278" s="37"/>
      <c r="AE278" s="37"/>
      <c r="AR278" s="192" t="s">
        <v>204</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5940</v>
      </c>
    </row>
    <row r="279" spans="1:65" s="2" customFormat="1" ht="11.25">
      <c r="A279" s="37"/>
      <c r="B279" s="38"/>
      <c r="C279" s="39"/>
      <c r="D279" s="194" t="s">
        <v>206</v>
      </c>
      <c r="E279" s="39"/>
      <c r="F279" s="195" t="s">
        <v>1454</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206</v>
      </c>
      <c r="AU279" s="20" t="s">
        <v>84</v>
      </c>
    </row>
    <row r="280" spans="1:65" s="15" customFormat="1" ht="11.25">
      <c r="B280" s="222"/>
      <c r="C280" s="223"/>
      <c r="D280" s="201" t="s">
        <v>213</v>
      </c>
      <c r="E280" s="224" t="s">
        <v>28</v>
      </c>
      <c r="F280" s="225" t="s">
        <v>724</v>
      </c>
      <c r="G280" s="223"/>
      <c r="H280" s="224" t="s">
        <v>28</v>
      </c>
      <c r="I280" s="226"/>
      <c r="J280" s="223"/>
      <c r="K280" s="223"/>
      <c r="L280" s="227"/>
      <c r="M280" s="228"/>
      <c r="N280" s="229"/>
      <c r="O280" s="229"/>
      <c r="P280" s="229"/>
      <c r="Q280" s="229"/>
      <c r="R280" s="229"/>
      <c r="S280" s="229"/>
      <c r="T280" s="230"/>
      <c r="AT280" s="231" t="s">
        <v>213</v>
      </c>
      <c r="AU280" s="231" t="s">
        <v>84</v>
      </c>
      <c r="AV280" s="15" t="s">
        <v>82</v>
      </c>
      <c r="AW280" s="15" t="s">
        <v>35</v>
      </c>
      <c r="AX280" s="15" t="s">
        <v>74</v>
      </c>
      <c r="AY280" s="231" t="s">
        <v>197</v>
      </c>
    </row>
    <row r="281" spans="1:65" s="15" customFormat="1" ht="11.25">
      <c r="B281" s="222"/>
      <c r="C281" s="223"/>
      <c r="D281" s="201" t="s">
        <v>213</v>
      </c>
      <c r="E281" s="224" t="s">
        <v>28</v>
      </c>
      <c r="F281" s="225" t="s">
        <v>5941</v>
      </c>
      <c r="G281" s="223"/>
      <c r="H281" s="224" t="s">
        <v>28</v>
      </c>
      <c r="I281" s="226"/>
      <c r="J281" s="223"/>
      <c r="K281" s="223"/>
      <c r="L281" s="227"/>
      <c r="M281" s="228"/>
      <c r="N281" s="229"/>
      <c r="O281" s="229"/>
      <c r="P281" s="229"/>
      <c r="Q281" s="229"/>
      <c r="R281" s="229"/>
      <c r="S281" s="229"/>
      <c r="T281" s="230"/>
      <c r="AT281" s="231" t="s">
        <v>213</v>
      </c>
      <c r="AU281" s="231" t="s">
        <v>84</v>
      </c>
      <c r="AV281" s="15" t="s">
        <v>82</v>
      </c>
      <c r="AW281" s="15" t="s">
        <v>35</v>
      </c>
      <c r="AX281" s="15" t="s">
        <v>74</v>
      </c>
      <c r="AY281" s="231" t="s">
        <v>197</v>
      </c>
    </row>
    <row r="282" spans="1:65" s="13" customFormat="1" ht="11.25">
      <c r="B282" s="199"/>
      <c r="C282" s="200"/>
      <c r="D282" s="201" t="s">
        <v>213</v>
      </c>
      <c r="E282" s="202" t="s">
        <v>28</v>
      </c>
      <c r="F282" s="203" t="s">
        <v>5942</v>
      </c>
      <c r="G282" s="200"/>
      <c r="H282" s="204">
        <v>34.590000000000003</v>
      </c>
      <c r="I282" s="205"/>
      <c r="J282" s="200"/>
      <c r="K282" s="200"/>
      <c r="L282" s="206"/>
      <c r="M282" s="207"/>
      <c r="N282" s="208"/>
      <c r="O282" s="208"/>
      <c r="P282" s="208"/>
      <c r="Q282" s="208"/>
      <c r="R282" s="208"/>
      <c r="S282" s="208"/>
      <c r="T282" s="209"/>
      <c r="AT282" s="210" t="s">
        <v>213</v>
      </c>
      <c r="AU282" s="210" t="s">
        <v>84</v>
      </c>
      <c r="AV282" s="13" t="s">
        <v>84</v>
      </c>
      <c r="AW282" s="13" t="s">
        <v>35</v>
      </c>
      <c r="AX282" s="13" t="s">
        <v>82</v>
      </c>
      <c r="AY282" s="210" t="s">
        <v>197</v>
      </c>
    </row>
    <row r="283" spans="1:65" s="2" customFormat="1" ht="24.2" customHeight="1">
      <c r="A283" s="37"/>
      <c r="B283" s="38"/>
      <c r="C283" s="181" t="s">
        <v>400</v>
      </c>
      <c r="D283" s="181" t="s">
        <v>199</v>
      </c>
      <c r="E283" s="182" t="s">
        <v>1459</v>
      </c>
      <c r="F283" s="183" t="s">
        <v>1460</v>
      </c>
      <c r="G283" s="184" t="s">
        <v>265</v>
      </c>
      <c r="H283" s="185">
        <v>33.85</v>
      </c>
      <c r="I283" s="186"/>
      <c r="J283" s="187">
        <f>ROUND(I283*H283,2)</f>
        <v>0</v>
      </c>
      <c r="K283" s="183" t="s">
        <v>203</v>
      </c>
      <c r="L283" s="42"/>
      <c r="M283" s="188" t="s">
        <v>28</v>
      </c>
      <c r="N283" s="189" t="s">
        <v>45</v>
      </c>
      <c r="O283" s="67"/>
      <c r="P283" s="190">
        <f>O283*H283</f>
        <v>0</v>
      </c>
      <c r="Q283" s="190">
        <v>0</v>
      </c>
      <c r="R283" s="190">
        <f>Q283*H283</f>
        <v>0</v>
      </c>
      <c r="S283" s="190">
        <v>0</v>
      </c>
      <c r="T283" s="191">
        <f>S283*H283</f>
        <v>0</v>
      </c>
      <c r="U283" s="37"/>
      <c r="V283" s="37"/>
      <c r="W283" s="37"/>
      <c r="X283" s="37"/>
      <c r="Y283" s="37"/>
      <c r="Z283" s="37"/>
      <c r="AA283" s="37"/>
      <c r="AB283" s="37"/>
      <c r="AC283" s="37"/>
      <c r="AD283" s="37"/>
      <c r="AE283" s="37"/>
      <c r="AR283" s="192" t="s">
        <v>204</v>
      </c>
      <c r="AT283" s="192" t="s">
        <v>199</v>
      </c>
      <c r="AU283" s="192" t="s">
        <v>84</v>
      </c>
      <c r="AY283" s="20" t="s">
        <v>197</v>
      </c>
      <c r="BE283" s="193">
        <f>IF(N283="základní",J283,0)</f>
        <v>0</v>
      </c>
      <c r="BF283" s="193">
        <f>IF(N283="snížená",J283,0)</f>
        <v>0</v>
      </c>
      <c r="BG283" s="193">
        <f>IF(N283="zákl. přenesená",J283,0)</f>
        <v>0</v>
      </c>
      <c r="BH283" s="193">
        <f>IF(N283="sníž. přenesená",J283,0)</f>
        <v>0</v>
      </c>
      <c r="BI283" s="193">
        <f>IF(N283="nulová",J283,0)</f>
        <v>0</v>
      </c>
      <c r="BJ283" s="20" t="s">
        <v>82</v>
      </c>
      <c r="BK283" s="193">
        <f>ROUND(I283*H283,2)</f>
        <v>0</v>
      </c>
      <c r="BL283" s="20" t="s">
        <v>204</v>
      </c>
      <c r="BM283" s="192" t="s">
        <v>5943</v>
      </c>
    </row>
    <row r="284" spans="1:65" s="2" customFormat="1" ht="11.25">
      <c r="A284" s="37"/>
      <c r="B284" s="38"/>
      <c r="C284" s="39"/>
      <c r="D284" s="194" t="s">
        <v>206</v>
      </c>
      <c r="E284" s="39"/>
      <c r="F284" s="195" t="s">
        <v>1462</v>
      </c>
      <c r="G284" s="39"/>
      <c r="H284" s="39"/>
      <c r="I284" s="196"/>
      <c r="J284" s="39"/>
      <c r="K284" s="39"/>
      <c r="L284" s="42"/>
      <c r="M284" s="197"/>
      <c r="N284" s="198"/>
      <c r="O284" s="67"/>
      <c r="P284" s="67"/>
      <c r="Q284" s="67"/>
      <c r="R284" s="67"/>
      <c r="S284" s="67"/>
      <c r="T284" s="68"/>
      <c r="U284" s="37"/>
      <c r="V284" s="37"/>
      <c r="W284" s="37"/>
      <c r="X284" s="37"/>
      <c r="Y284" s="37"/>
      <c r="Z284" s="37"/>
      <c r="AA284" s="37"/>
      <c r="AB284" s="37"/>
      <c r="AC284" s="37"/>
      <c r="AD284" s="37"/>
      <c r="AE284" s="37"/>
      <c r="AT284" s="20" t="s">
        <v>206</v>
      </c>
      <c r="AU284" s="20" t="s">
        <v>84</v>
      </c>
    </row>
    <row r="285" spans="1:65" s="15" customFormat="1" ht="11.25">
      <c r="B285" s="222"/>
      <c r="C285" s="223"/>
      <c r="D285" s="201" t="s">
        <v>213</v>
      </c>
      <c r="E285" s="224" t="s">
        <v>28</v>
      </c>
      <c r="F285" s="225" t="s">
        <v>412</v>
      </c>
      <c r="G285" s="223"/>
      <c r="H285" s="224" t="s">
        <v>28</v>
      </c>
      <c r="I285" s="226"/>
      <c r="J285" s="223"/>
      <c r="K285" s="223"/>
      <c r="L285" s="227"/>
      <c r="M285" s="228"/>
      <c r="N285" s="229"/>
      <c r="O285" s="229"/>
      <c r="P285" s="229"/>
      <c r="Q285" s="229"/>
      <c r="R285" s="229"/>
      <c r="S285" s="229"/>
      <c r="T285" s="230"/>
      <c r="AT285" s="231" t="s">
        <v>213</v>
      </c>
      <c r="AU285" s="231" t="s">
        <v>84</v>
      </c>
      <c r="AV285" s="15" t="s">
        <v>82</v>
      </c>
      <c r="AW285" s="15" t="s">
        <v>35</v>
      </c>
      <c r="AX285" s="15" t="s">
        <v>74</v>
      </c>
      <c r="AY285" s="231" t="s">
        <v>197</v>
      </c>
    </row>
    <row r="286" spans="1:65" s="13" customFormat="1" ht="11.25">
      <c r="B286" s="199"/>
      <c r="C286" s="200"/>
      <c r="D286" s="201" t="s">
        <v>213</v>
      </c>
      <c r="E286" s="202" t="s">
        <v>28</v>
      </c>
      <c r="F286" s="203" t="s">
        <v>5944</v>
      </c>
      <c r="G286" s="200"/>
      <c r="H286" s="204">
        <v>5.0999999999999996</v>
      </c>
      <c r="I286" s="205"/>
      <c r="J286" s="200"/>
      <c r="K286" s="200"/>
      <c r="L286" s="206"/>
      <c r="M286" s="207"/>
      <c r="N286" s="208"/>
      <c r="O286" s="208"/>
      <c r="P286" s="208"/>
      <c r="Q286" s="208"/>
      <c r="R286" s="208"/>
      <c r="S286" s="208"/>
      <c r="T286" s="209"/>
      <c r="AT286" s="210" t="s">
        <v>213</v>
      </c>
      <c r="AU286" s="210" t="s">
        <v>84</v>
      </c>
      <c r="AV286" s="13" t="s">
        <v>84</v>
      </c>
      <c r="AW286" s="13" t="s">
        <v>35</v>
      </c>
      <c r="AX286" s="13" t="s">
        <v>74</v>
      </c>
      <c r="AY286" s="210" t="s">
        <v>197</v>
      </c>
    </row>
    <row r="287" spans="1:65" s="13" customFormat="1" ht="11.25">
      <c r="B287" s="199"/>
      <c r="C287" s="200"/>
      <c r="D287" s="201" t="s">
        <v>213</v>
      </c>
      <c r="E287" s="202" t="s">
        <v>28</v>
      </c>
      <c r="F287" s="203" t="s">
        <v>5945</v>
      </c>
      <c r="G287" s="200"/>
      <c r="H287" s="204">
        <v>28.75</v>
      </c>
      <c r="I287" s="205"/>
      <c r="J287" s="200"/>
      <c r="K287" s="200"/>
      <c r="L287" s="206"/>
      <c r="M287" s="207"/>
      <c r="N287" s="208"/>
      <c r="O287" s="208"/>
      <c r="P287" s="208"/>
      <c r="Q287" s="208"/>
      <c r="R287" s="208"/>
      <c r="S287" s="208"/>
      <c r="T287" s="209"/>
      <c r="AT287" s="210" t="s">
        <v>213</v>
      </c>
      <c r="AU287" s="210" t="s">
        <v>84</v>
      </c>
      <c r="AV287" s="13" t="s">
        <v>84</v>
      </c>
      <c r="AW287" s="13" t="s">
        <v>35</v>
      </c>
      <c r="AX287" s="13" t="s">
        <v>74</v>
      </c>
      <c r="AY287" s="210" t="s">
        <v>197</v>
      </c>
    </row>
    <row r="288" spans="1:65" s="14" customFormat="1" ht="11.25">
      <c r="B288" s="211"/>
      <c r="C288" s="212"/>
      <c r="D288" s="201" t="s">
        <v>213</v>
      </c>
      <c r="E288" s="213" t="s">
        <v>28</v>
      </c>
      <c r="F288" s="214" t="s">
        <v>226</v>
      </c>
      <c r="G288" s="212"/>
      <c r="H288" s="215">
        <v>33.85</v>
      </c>
      <c r="I288" s="216"/>
      <c r="J288" s="212"/>
      <c r="K288" s="212"/>
      <c r="L288" s="217"/>
      <c r="M288" s="218"/>
      <c r="N288" s="219"/>
      <c r="O288" s="219"/>
      <c r="P288" s="219"/>
      <c r="Q288" s="219"/>
      <c r="R288" s="219"/>
      <c r="S288" s="219"/>
      <c r="T288" s="220"/>
      <c r="AT288" s="221" t="s">
        <v>213</v>
      </c>
      <c r="AU288" s="221" t="s">
        <v>84</v>
      </c>
      <c r="AV288" s="14" t="s">
        <v>204</v>
      </c>
      <c r="AW288" s="14" t="s">
        <v>35</v>
      </c>
      <c r="AX288" s="14" t="s">
        <v>82</v>
      </c>
      <c r="AY288" s="221" t="s">
        <v>197</v>
      </c>
    </row>
    <row r="289" spans="1:65" s="2" customFormat="1" ht="16.5" customHeight="1">
      <c r="A289" s="37"/>
      <c r="B289" s="38"/>
      <c r="C289" s="247" t="s">
        <v>406</v>
      </c>
      <c r="D289" s="247" t="s">
        <v>519</v>
      </c>
      <c r="E289" s="248" t="s">
        <v>1469</v>
      </c>
      <c r="F289" s="249" t="s">
        <v>1470</v>
      </c>
      <c r="G289" s="250" t="s">
        <v>265</v>
      </c>
      <c r="H289" s="251">
        <v>35.542999999999999</v>
      </c>
      <c r="I289" s="252"/>
      <c r="J289" s="253">
        <f>ROUND(I289*H289,2)</f>
        <v>0</v>
      </c>
      <c r="K289" s="249" t="s">
        <v>203</v>
      </c>
      <c r="L289" s="254"/>
      <c r="M289" s="255" t="s">
        <v>28</v>
      </c>
      <c r="N289" s="256" t="s">
        <v>45</v>
      </c>
      <c r="O289" s="67"/>
      <c r="P289" s="190">
        <f>O289*H289</f>
        <v>0</v>
      </c>
      <c r="Q289" s="190">
        <v>1E-4</v>
      </c>
      <c r="R289" s="190">
        <f>Q289*H289</f>
        <v>3.5543000000000003E-3</v>
      </c>
      <c r="S289" s="190">
        <v>0</v>
      </c>
      <c r="T289" s="191">
        <f>S289*H289</f>
        <v>0</v>
      </c>
      <c r="U289" s="37"/>
      <c r="V289" s="37"/>
      <c r="W289" s="37"/>
      <c r="X289" s="37"/>
      <c r="Y289" s="37"/>
      <c r="Z289" s="37"/>
      <c r="AA289" s="37"/>
      <c r="AB289" s="37"/>
      <c r="AC289" s="37"/>
      <c r="AD289" s="37"/>
      <c r="AE289" s="37"/>
      <c r="AR289" s="192" t="s">
        <v>243</v>
      </c>
      <c r="AT289" s="192" t="s">
        <v>519</v>
      </c>
      <c r="AU289" s="192" t="s">
        <v>84</v>
      </c>
      <c r="AY289" s="20" t="s">
        <v>197</v>
      </c>
      <c r="BE289" s="193">
        <f>IF(N289="základní",J289,0)</f>
        <v>0</v>
      </c>
      <c r="BF289" s="193">
        <f>IF(N289="snížená",J289,0)</f>
        <v>0</v>
      </c>
      <c r="BG289" s="193">
        <f>IF(N289="zákl. přenesená",J289,0)</f>
        <v>0</v>
      </c>
      <c r="BH289" s="193">
        <f>IF(N289="sníž. přenesená",J289,0)</f>
        <v>0</v>
      </c>
      <c r="BI289" s="193">
        <f>IF(N289="nulová",J289,0)</f>
        <v>0</v>
      </c>
      <c r="BJ289" s="20" t="s">
        <v>82</v>
      </c>
      <c r="BK289" s="193">
        <f>ROUND(I289*H289,2)</f>
        <v>0</v>
      </c>
      <c r="BL289" s="20" t="s">
        <v>204</v>
      </c>
      <c r="BM289" s="192" t="s">
        <v>5946</v>
      </c>
    </row>
    <row r="290" spans="1:65" s="13" customFormat="1" ht="11.25">
      <c r="B290" s="199"/>
      <c r="C290" s="200"/>
      <c r="D290" s="201" t="s">
        <v>213</v>
      </c>
      <c r="E290" s="200"/>
      <c r="F290" s="203" t="s">
        <v>5947</v>
      </c>
      <c r="G290" s="200"/>
      <c r="H290" s="204">
        <v>35.542999999999999</v>
      </c>
      <c r="I290" s="205"/>
      <c r="J290" s="200"/>
      <c r="K290" s="200"/>
      <c r="L290" s="206"/>
      <c r="M290" s="207"/>
      <c r="N290" s="208"/>
      <c r="O290" s="208"/>
      <c r="P290" s="208"/>
      <c r="Q290" s="208"/>
      <c r="R290" s="208"/>
      <c r="S290" s="208"/>
      <c r="T290" s="209"/>
      <c r="AT290" s="210" t="s">
        <v>213</v>
      </c>
      <c r="AU290" s="210" t="s">
        <v>84</v>
      </c>
      <c r="AV290" s="13" t="s">
        <v>84</v>
      </c>
      <c r="AW290" s="13" t="s">
        <v>4</v>
      </c>
      <c r="AX290" s="13" t="s">
        <v>82</v>
      </c>
      <c r="AY290" s="210" t="s">
        <v>197</v>
      </c>
    </row>
    <row r="291" spans="1:65" s="2" customFormat="1" ht="33" customHeight="1">
      <c r="A291" s="37"/>
      <c r="B291" s="38"/>
      <c r="C291" s="181" t="s">
        <v>419</v>
      </c>
      <c r="D291" s="181" t="s">
        <v>199</v>
      </c>
      <c r="E291" s="182" t="s">
        <v>1474</v>
      </c>
      <c r="F291" s="183" t="s">
        <v>1475</v>
      </c>
      <c r="G291" s="184" t="s">
        <v>265</v>
      </c>
      <c r="H291" s="185">
        <v>35.950000000000003</v>
      </c>
      <c r="I291" s="186"/>
      <c r="J291" s="187">
        <f>ROUND(I291*H291,2)</f>
        <v>0</v>
      </c>
      <c r="K291" s="183" t="s">
        <v>203</v>
      </c>
      <c r="L291" s="42"/>
      <c r="M291" s="188" t="s">
        <v>28</v>
      </c>
      <c r="N291" s="189" t="s">
        <v>45</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204</v>
      </c>
      <c r="AT291" s="192" t="s">
        <v>199</v>
      </c>
      <c r="AU291" s="192" t="s">
        <v>84</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204</v>
      </c>
      <c r="BM291" s="192" t="s">
        <v>5948</v>
      </c>
    </row>
    <row r="292" spans="1:65" s="2" customFormat="1" ht="11.25">
      <c r="A292" s="37"/>
      <c r="B292" s="38"/>
      <c r="C292" s="39"/>
      <c r="D292" s="194" t="s">
        <v>206</v>
      </c>
      <c r="E292" s="39"/>
      <c r="F292" s="195" t="s">
        <v>1477</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206</v>
      </c>
      <c r="AU292" s="20" t="s">
        <v>84</v>
      </c>
    </row>
    <row r="293" spans="1:65" s="15" customFormat="1" ht="11.25">
      <c r="B293" s="222"/>
      <c r="C293" s="223"/>
      <c r="D293" s="201" t="s">
        <v>213</v>
      </c>
      <c r="E293" s="224" t="s">
        <v>28</v>
      </c>
      <c r="F293" s="225" t="s">
        <v>412</v>
      </c>
      <c r="G293" s="223"/>
      <c r="H293" s="224" t="s">
        <v>28</v>
      </c>
      <c r="I293" s="226"/>
      <c r="J293" s="223"/>
      <c r="K293" s="223"/>
      <c r="L293" s="227"/>
      <c r="M293" s="228"/>
      <c r="N293" s="229"/>
      <c r="O293" s="229"/>
      <c r="P293" s="229"/>
      <c r="Q293" s="229"/>
      <c r="R293" s="229"/>
      <c r="S293" s="229"/>
      <c r="T293" s="230"/>
      <c r="AT293" s="231" t="s">
        <v>213</v>
      </c>
      <c r="AU293" s="231" t="s">
        <v>84</v>
      </c>
      <c r="AV293" s="15" t="s">
        <v>82</v>
      </c>
      <c r="AW293" s="15" t="s">
        <v>35</v>
      </c>
      <c r="AX293" s="15" t="s">
        <v>74</v>
      </c>
      <c r="AY293" s="231" t="s">
        <v>197</v>
      </c>
    </row>
    <row r="294" spans="1:65" s="13" customFormat="1" ht="11.25">
      <c r="B294" s="199"/>
      <c r="C294" s="200"/>
      <c r="D294" s="201" t="s">
        <v>213</v>
      </c>
      <c r="E294" s="202" t="s">
        <v>28</v>
      </c>
      <c r="F294" s="203" t="s">
        <v>5949</v>
      </c>
      <c r="G294" s="200"/>
      <c r="H294" s="204">
        <v>7.2</v>
      </c>
      <c r="I294" s="205"/>
      <c r="J294" s="200"/>
      <c r="K294" s="200"/>
      <c r="L294" s="206"/>
      <c r="M294" s="207"/>
      <c r="N294" s="208"/>
      <c r="O294" s="208"/>
      <c r="P294" s="208"/>
      <c r="Q294" s="208"/>
      <c r="R294" s="208"/>
      <c r="S294" s="208"/>
      <c r="T294" s="209"/>
      <c r="AT294" s="210" t="s">
        <v>213</v>
      </c>
      <c r="AU294" s="210" t="s">
        <v>84</v>
      </c>
      <c r="AV294" s="13" t="s">
        <v>84</v>
      </c>
      <c r="AW294" s="13" t="s">
        <v>35</v>
      </c>
      <c r="AX294" s="13" t="s">
        <v>74</v>
      </c>
      <c r="AY294" s="210" t="s">
        <v>197</v>
      </c>
    </row>
    <row r="295" spans="1:65" s="13" customFormat="1" ht="11.25">
      <c r="B295" s="199"/>
      <c r="C295" s="200"/>
      <c r="D295" s="201" t="s">
        <v>213</v>
      </c>
      <c r="E295" s="202" t="s">
        <v>28</v>
      </c>
      <c r="F295" s="203" t="s">
        <v>5945</v>
      </c>
      <c r="G295" s="200"/>
      <c r="H295" s="204">
        <v>28.75</v>
      </c>
      <c r="I295" s="205"/>
      <c r="J295" s="200"/>
      <c r="K295" s="200"/>
      <c r="L295" s="206"/>
      <c r="M295" s="207"/>
      <c r="N295" s="208"/>
      <c r="O295" s="208"/>
      <c r="P295" s="208"/>
      <c r="Q295" s="208"/>
      <c r="R295" s="208"/>
      <c r="S295" s="208"/>
      <c r="T295" s="209"/>
      <c r="AT295" s="210" t="s">
        <v>213</v>
      </c>
      <c r="AU295" s="210" t="s">
        <v>84</v>
      </c>
      <c r="AV295" s="13" t="s">
        <v>84</v>
      </c>
      <c r="AW295" s="13" t="s">
        <v>35</v>
      </c>
      <c r="AX295" s="13" t="s">
        <v>74</v>
      </c>
      <c r="AY295" s="210" t="s">
        <v>197</v>
      </c>
    </row>
    <row r="296" spans="1:65" s="14" customFormat="1" ht="11.25">
      <c r="B296" s="211"/>
      <c r="C296" s="212"/>
      <c r="D296" s="201" t="s">
        <v>213</v>
      </c>
      <c r="E296" s="213" t="s">
        <v>28</v>
      </c>
      <c r="F296" s="214" t="s">
        <v>226</v>
      </c>
      <c r="G296" s="212"/>
      <c r="H296" s="215">
        <v>35.950000000000003</v>
      </c>
      <c r="I296" s="216"/>
      <c r="J296" s="212"/>
      <c r="K296" s="212"/>
      <c r="L296" s="217"/>
      <c r="M296" s="218"/>
      <c r="N296" s="219"/>
      <c r="O296" s="219"/>
      <c r="P296" s="219"/>
      <c r="Q296" s="219"/>
      <c r="R296" s="219"/>
      <c r="S296" s="219"/>
      <c r="T296" s="220"/>
      <c r="AT296" s="221" t="s">
        <v>213</v>
      </c>
      <c r="AU296" s="221" t="s">
        <v>84</v>
      </c>
      <c r="AV296" s="14" t="s">
        <v>204</v>
      </c>
      <c r="AW296" s="14" t="s">
        <v>35</v>
      </c>
      <c r="AX296" s="14" t="s">
        <v>82</v>
      </c>
      <c r="AY296" s="221" t="s">
        <v>197</v>
      </c>
    </row>
    <row r="297" spans="1:65" s="2" customFormat="1" ht="16.5" customHeight="1">
      <c r="A297" s="37"/>
      <c r="B297" s="38"/>
      <c r="C297" s="247" t="s">
        <v>425</v>
      </c>
      <c r="D297" s="247" t="s">
        <v>519</v>
      </c>
      <c r="E297" s="248" t="s">
        <v>1490</v>
      </c>
      <c r="F297" s="249" t="s">
        <v>1491</v>
      </c>
      <c r="G297" s="250" t="s">
        <v>265</v>
      </c>
      <c r="H297" s="251">
        <v>37.747999999999998</v>
      </c>
      <c r="I297" s="252"/>
      <c r="J297" s="253">
        <f>ROUND(I297*H297,2)</f>
        <v>0</v>
      </c>
      <c r="K297" s="249" t="s">
        <v>203</v>
      </c>
      <c r="L297" s="254"/>
      <c r="M297" s="255" t="s">
        <v>28</v>
      </c>
      <c r="N297" s="256" t="s">
        <v>45</v>
      </c>
      <c r="O297" s="67"/>
      <c r="P297" s="190">
        <f>O297*H297</f>
        <v>0</v>
      </c>
      <c r="Q297" s="190">
        <v>2.9999999999999997E-4</v>
      </c>
      <c r="R297" s="190">
        <f>Q297*H297</f>
        <v>1.1324399999999998E-2</v>
      </c>
      <c r="S297" s="190">
        <v>0</v>
      </c>
      <c r="T297" s="191">
        <f>S297*H297</f>
        <v>0</v>
      </c>
      <c r="U297" s="37"/>
      <c r="V297" s="37"/>
      <c r="W297" s="37"/>
      <c r="X297" s="37"/>
      <c r="Y297" s="37"/>
      <c r="Z297" s="37"/>
      <c r="AA297" s="37"/>
      <c r="AB297" s="37"/>
      <c r="AC297" s="37"/>
      <c r="AD297" s="37"/>
      <c r="AE297" s="37"/>
      <c r="AR297" s="192" t="s">
        <v>243</v>
      </c>
      <c r="AT297" s="192" t="s">
        <v>519</v>
      </c>
      <c r="AU297" s="192" t="s">
        <v>84</v>
      </c>
      <c r="AY297" s="20" t="s">
        <v>197</v>
      </c>
      <c r="BE297" s="193">
        <f>IF(N297="základní",J297,0)</f>
        <v>0</v>
      </c>
      <c r="BF297" s="193">
        <f>IF(N297="snížená",J297,0)</f>
        <v>0</v>
      </c>
      <c r="BG297" s="193">
        <f>IF(N297="zákl. přenesená",J297,0)</f>
        <v>0</v>
      </c>
      <c r="BH297" s="193">
        <f>IF(N297="sníž. přenesená",J297,0)</f>
        <v>0</v>
      </c>
      <c r="BI297" s="193">
        <f>IF(N297="nulová",J297,0)</f>
        <v>0</v>
      </c>
      <c r="BJ297" s="20" t="s">
        <v>82</v>
      </c>
      <c r="BK297" s="193">
        <f>ROUND(I297*H297,2)</f>
        <v>0</v>
      </c>
      <c r="BL297" s="20" t="s">
        <v>204</v>
      </c>
      <c r="BM297" s="192" t="s">
        <v>5950</v>
      </c>
    </row>
    <row r="298" spans="1:65" s="13" customFormat="1" ht="11.25">
      <c r="B298" s="199"/>
      <c r="C298" s="200"/>
      <c r="D298" s="201" t="s">
        <v>213</v>
      </c>
      <c r="E298" s="200"/>
      <c r="F298" s="203" t="s">
        <v>5951</v>
      </c>
      <c r="G298" s="200"/>
      <c r="H298" s="204">
        <v>37.747999999999998</v>
      </c>
      <c r="I298" s="205"/>
      <c r="J298" s="200"/>
      <c r="K298" s="200"/>
      <c r="L298" s="206"/>
      <c r="M298" s="207"/>
      <c r="N298" s="208"/>
      <c r="O298" s="208"/>
      <c r="P298" s="208"/>
      <c r="Q298" s="208"/>
      <c r="R298" s="208"/>
      <c r="S298" s="208"/>
      <c r="T298" s="209"/>
      <c r="AT298" s="210" t="s">
        <v>213</v>
      </c>
      <c r="AU298" s="210" t="s">
        <v>84</v>
      </c>
      <c r="AV298" s="13" t="s">
        <v>84</v>
      </c>
      <c r="AW298" s="13" t="s">
        <v>4</v>
      </c>
      <c r="AX298" s="13" t="s">
        <v>82</v>
      </c>
      <c r="AY298" s="210" t="s">
        <v>197</v>
      </c>
    </row>
    <row r="299" spans="1:65" s="2" customFormat="1" ht="16.5" customHeight="1">
      <c r="A299" s="37"/>
      <c r="B299" s="38"/>
      <c r="C299" s="181" t="s">
        <v>433</v>
      </c>
      <c r="D299" s="181" t="s">
        <v>199</v>
      </c>
      <c r="E299" s="182" t="s">
        <v>1495</v>
      </c>
      <c r="F299" s="183" t="s">
        <v>1496</v>
      </c>
      <c r="G299" s="184" t="s">
        <v>202</v>
      </c>
      <c r="H299" s="185">
        <v>10.377000000000001</v>
      </c>
      <c r="I299" s="186"/>
      <c r="J299" s="187">
        <f>ROUND(I299*H299,2)</f>
        <v>0</v>
      </c>
      <c r="K299" s="183" t="s">
        <v>203</v>
      </c>
      <c r="L299" s="42"/>
      <c r="M299" s="188" t="s">
        <v>28</v>
      </c>
      <c r="N299" s="189" t="s">
        <v>45</v>
      </c>
      <c r="O299" s="67"/>
      <c r="P299" s="190">
        <f>O299*H299</f>
        <v>0</v>
      </c>
      <c r="Q299" s="190">
        <v>1.8000000000000001E-4</v>
      </c>
      <c r="R299" s="190">
        <f>Q299*H299</f>
        <v>1.8678600000000003E-3</v>
      </c>
      <c r="S299" s="190">
        <v>0</v>
      </c>
      <c r="T299" s="191">
        <f>S299*H299</f>
        <v>0</v>
      </c>
      <c r="U299" s="37"/>
      <c r="V299" s="37"/>
      <c r="W299" s="37"/>
      <c r="X299" s="37"/>
      <c r="Y299" s="37"/>
      <c r="Z299" s="37"/>
      <c r="AA299" s="37"/>
      <c r="AB299" s="37"/>
      <c r="AC299" s="37"/>
      <c r="AD299" s="37"/>
      <c r="AE299" s="37"/>
      <c r="AR299" s="192" t="s">
        <v>204</v>
      </c>
      <c r="AT299" s="192" t="s">
        <v>199</v>
      </c>
      <c r="AU299" s="192" t="s">
        <v>84</v>
      </c>
      <c r="AY299" s="20" t="s">
        <v>197</v>
      </c>
      <c r="BE299" s="193">
        <f>IF(N299="základní",J299,0)</f>
        <v>0</v>
      </c>
      <c r="BF299" s="193">
        <f>IF(N299="snížená",J299,0)</f>
        <v>0</v>
      </c>
      <c r="BG299" s="193">
        <f>IF(N299="zákl. přenesená",J299,0)</f>
        <v>0</v>
      </c>
      <c r="BH299" s="193">
        <f>IF(N299="sníž. přenesená",J299,0)</f>
        <v>0</v>
      </c>
      <c r="BI299" s="193">
        <f>IF(N299="nulová",J299,0)</f>
        <v>0</v>
      </c>
      <c r="BJ299" s="20" t="s">
        <v>82</v>
      </c>
      <c r="BK299" s="193">
        <f>ROUND(I299*H299,2)</f>
        <v>0</v>
      </c>
      <c r="BL299" s="20" t="s">
        <v>204</v>
      </c>
      <c r="BM299" s="192" t="s">
        <v>5952</v>
      </c>
    </row>
    <row r="300" spans="1:65" s="2" customFormat="1" ht="11.25">
      <c r="A300" s="37"/>
      <c r="B300" s="38"/>
      <c r="C300" s="39"/>
      <c r="D300" s="194" t="s">
        <v>206</v>
      </c>
      <c r="E300" s="39"/>
      <c r="F300" s="195" t="s">
        <v>1498</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206</v>
      </c>
      <c r="AU300" s="20" t="s">
        <v>84</v>
      </c>
    </row>
    <row r="301" spans="1:65" s="15" customFormat="1" ht="11.25">
      <c r="B301" s="222"/>
      <c r="C301" s="223"/>
      <c r="D301" s="201" t="s">
        <v>213</v>
      </c>
      <c r="E301" s="224" t="s">
        <v>28</v>
      </c>
      <c r="F301" s="225" t="s">
        <v>724</v>
      </c>
      <c r="G301" s="223"/>
      <c r="H301" s="224" t="s">
        <v>28</v>
      </c>
      <c r="I301" s="226"/>
      <c r="J301" s="223"/>
      <c r="K301" s="223"/>
      <c r="L301" s="227"/>
      <c r="M301" s="228"/>
      <c r="N301" s="229"/>
      <c r="O301" s="229"/>
      <c r="P301" s="229"/>
      <c r="Q301" s="229"/>
      <c r="R301" s="229"/>
      <c r="S301" s="229"/>
      <c r="T301" s="230"/>
      <c r="AT301" s="231" t="s">
        <v>213</v>
      </c>
      <c r="AU301" s="231" t="s">
        <v>84</v>
      </c>
      <c r="AV301" s="15" t="s">
        <v>82</v>
      </c>
      <c r="AW301" s="15" t="s">
        <v>35</v>
      </c>
      <c r="AX301" s="15" t="s">
        <v>74</v>
      </c>
      <c r="AY301" s="231" t="s">
        <v>197</v>
      </c>
    </row>
    <row r="302" spans="1:65" s="15" customFormat="1" ht="11.25">
      <c r="B302" s="222"/>
      <c r="C302" s="223"/>
      <c r="D302" s="201" t="s">
        <v>213</v>
      </c>
      <c r="E302" s="224" t="s">
        <v>28</v>
      </c>
      <c r="F302" s="225" t="s">
        <v>5953</v>
      </c>
      <c r="G302" s="223"/>
      <c r="H302" s="224" t="s">
        <v>28</v>
      </c>
      <c r="I302" s="226"/>
      <c r="J302" s="223"/>
      <c r="K302" s="223"/>
      <c r="L302" s="227"/>
      <c r="M302" s="228"/>
      <c r="N302" s="229"/>
      <c r="O302" s="229"/>
      <c r="P302" s="229"/>
      <c r="Q302" s="229"/>
      <c r="R302" s="229"/>
      <c r="S302" s="229"/>
      <c r="T302" s="230"/>
      <c r="AT302" s="231" t="s">
        <v>213</v>
      </c>
      <c r="AU302" s="231" t="s">
        <v>84</v>
      </c>
      <c r="AV302" s="15" t="s">
        <v>82</v>
      </c>
      <c r="AW302" s="15" t="s">
        <v>35</v>
      </c>
      <c r="AX302" s="15" t="s">
        <v>74</v>
      </c>
      <c r="AY302" s="231" t="s">
        <v>197</v>
      </c>
    </row>
    <row r="303" spans="1:65" s="13" customFormat="1" ht="11.25">
      <c r="B303" s="199"/>
      <c r="C303" s="200"/>
      <c r="D303" s="201" t="s">
        <v>213</v>
      </c>
      <c r="E303" s="202" t="s">
        <v>28</v>
      </c>
      <c r="F303" s="203" t="s">
        <v>5954</v>
      </c>
      <c r="G303" s="200"/>
      <c r="H303" s="204">
        <v>10.377000000000001</v>
      </c>
      <c r="I303" s="205"/>
      <c r="J303" s="200"/>
      <c r="K303" s="200"/>
      <c r="L303" s="206"/>
      <c r="M303" s="207"/>
      <c r="N303" s="208"/>
      <c r="O303" s="208"/>
      <c r="P303" s="208"/>
      <c r="Q303" s="208"/>
      <c r="R303" s="208"/>
      <c r="S303" s="208"/>
      <c r="T303" s="209"/>
      <c r="AT303" s="210" t="s">
        <v>213</v>
      </c>
      <c r="AU303" s="210" t="s">
        <v>84</v>
      </c>
      <c r="AV303" s="13" t="s">
        <v>84</v>
      </c>
      <c r="AW303" s="13" t="s">
        <v>35</v>
      </c>
      <c r="AX303" s="13" t="s">
        <v>82</v>
      </c>
      <c r="AY303" s="210" t="s">
        <v>197</v>
      </c>
    </row>
    <row r="304" spans="1:65" s="2" customFormat="1" ht="16.5" customHeight="1">
      <c r="A304" s="37"/>
      <c r="B304" s="38"/>
      <c r="C304" s="181" t="s">
        <v>439</v>
      </c>
      <c r="D304" s="181" t="s">
        <v>199</v>
      </c>
      <c r="E304" s="182" t="s">
        <v>1503</v>
      </c>
      <c r="F304" s="183" t="s">
        <v>1504</v>
      </c>
      <c r="G304" s="184" t="s">
        <v>202</v>
      </c>
      <c r="H304" s="185">
        <v>65.73</v>
      </c>
      <c r="I304" s="186"/>
      <c r="J304" s="187">
        <f>ROUND(I304*H304,2)</f>
        <v>0</v>
      </c>
      <c r="K304" s="183" t="s">
        <v>203</v>
      </c>
      <c r="L304" s="42"/>
      <c r="M304" s="188" t="s">
        <v>28</v>
      </c>
      <c r="N304" s="189" t="s">
        <v>45</v>
      </c>
      <c r="O304" s="67"/>
      <c r="P304" s="190">
        <f>O304*H304</f>
        <v>0</v>
      </c>
      <c r="Q304" s="190">
        <v>1.3999999999999999E-4</v>
      </c>
      <c r="R304" s="190">
        <f>Q304*H304</f>
        <v>9.2021999999999989E-3</v>
      </c>
      <c r="S304" s="190">
        <v>0</v>
      </c>
      <c r="T304" s="191">
        <f>S304*H304</f>
        <v>0</v>
      </c>
      <c r="U304" s="37"/>
      <c r="V304" s="37"/>
      <c r="W304" s="37"/>
      <c r="X304" s="37"/>
      <c r="Y304" s="37"/>
      <c r="Z304" s="37"/>
      <c r="AA304" s="37"/>
      <c r="AB304" s="37"/>
      <c r="AC304" s="37"/>
      <c r="AD304" s="37"/>
      <c r="AE304" s="37"/>
      <c r="AR304" s="192" t="s">
        <v>204</v>
      </c>
      <c r="AT304" s="192" t="s">
        <v>199</v>
      </c>
      <c r="AU304" s="192" t="s">
        <v>84</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204</v>
      </c>
      <c r="BM304" s="192" t="s">
        <v>5955</v>
      </c>
    </row>
    <row r="305" spans="1:65" s="2" customFormat="1" ht="11.25">
      <c r="A305" s="37"/>
      <c r="B305" s="38"/>
      <c r="C305" s="39"/>
      <c r="D305" s="194" t="s">
        <v>206</v>
      </c>
      <c r="E305" s="39"/>
      <c r="F305" s="195" t="s">
        <v>1506</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206</v>
      </c>
      <c r="AU305" s="20" t="s">
        <v>84</v>
      </c>
    </row>
    <row r="306" spans="1:65" s="15" customFormat="1" ht="11.25">
      <c r="B306" s="222"/>
      <c r="C306" s="223"/>
      <c r="D306" s="201" t="s">
        <v>213</v>
      </c>
      <c r="E306" s="224" t="s">
        <v>28</v>
      </c>
      <c r="F306" s="225" t="s">
        <v>412</v>
      </c>
      <c r="G306" s="223"/>
      <c r="H306" s="224" t="s">
        <v>28</v>
      </c>
      <c r="I306" s="226"/>
      <c r="J306" s="223"/>
      <c r="K306" s="223"/>
      <c r="L306" s="227"/>
      <c r="M306" s="228"/>
      <c r="N306" s="229"/>
      <c r="O306" s="229"/>
      <c r="P306" s="229"/>
      <c r="Q306" s="229"/>
      <c r="R306" s="229"/>
      <c r="S306" s="229"/>
      <c r="T306" s="230"/>
      <c r="AT306" s="231" t="s">
        <v>213</v>
      </c>
      <c r="AU306" s="231" t="s">
        <v>84</v>
      </c>
      <c r="AV306" s="15" t="s">
        <v>82</v>
      </c>
      <c r="AW306" s="15" t="s">
        <v>35</v>
      </c>
      <c r="AX306" s="15" t="s">
        <v>74</v>
      </c>
      <c r="AY306" s="231" t="s">
        <v>197</v>
      </c>
    </row>
    <row r="307" spans="1:65" s="13" customFormat="1" ht="11.25">
      <c r="B307" s="199"/>
      <c r="C307" s="200"/>
      <c r="D307" s="201" t="s">
        <v>213</v>
      </c>
      <c r="E307" s="202" t="s">
        <v>28</v>
      </c>
      <c r="F307" s="203" t="s">
        <v>5956</v>
      </c>
      <c r="G307" s="200"/>
      <c r="H307" s="204">
        <v>62.28</v>
      </c>
      <c r="I307" s="205"/>
      <c r="J307" s="200"/>
      <c r="K307" s="200"/>
      <c r="L307" s="206"/>
      <c r="M307" s="207"/>
      <c r="N307" s="208"/>
      <c r="O307" s="208"/>
      <c r="P307" s="208"/>
      <c r="Q307" s="208"/>
      <c r="R307" s="208"/>
      <c r="S307" s="208"/>
      <c r="T307" s="209"/>
      <c r="AT307" s="210" t="s">
        <v>213</v>
      </c>
      <c r="AU307" s="210" t="s">
        <v>84</v>
      </c>
      <c r="AV307" s="13" t="s">
        <v>84</v>
      </c>
      <c r="AW307" s="13" t="s">
        <v>35</v>
      </c>
      <c r="AX307" s="13" t="s">
        <v>74</v>
      </c>
      <c r="AY307" s="210" t="s">
        <v>197</v>
      </c>
    </row>
    <row r="308" spans="1:65" s="13" customFormat="1" ht="11.25">
      <c r="B308" s="199"/>
      <c r="C308" s="200"/>
      <c r="D308" s="201" t="s">
        <v>213</v>
      </c>
      <c r="E308" s="202" t="s">
        <v>28</v>
      </c>
      <c r="F308" s="203" t="s">
        <v>5957</v>
      </c>
      <c r="G308" s="200"/>
      <c r="H308" s="204">
        <v>3.45</v>
      </c>
      <c r="I308" s="205"/>
      <c r="J308" s="200"/>
      <c r="K308" s="200"/>
      <c r="L308" s="206"/>
      <c r="M308" s="207"/>
      <c r="N308" s="208"/>
      <c r="O308" s="208"/>
      <c r="P308" s="208"/>
      <c r="Q308" s="208"/>
      <c r="R308" s="208"/>
      <c r="S308" s="208"/>
      <c r="T308" s="209"/>
      <c r="AT308" s="210" t="s">
        <v>213</v>
      </c>
      <c r="AU308" s="210" t="s">
        <v>84</v>
      </c>
      <c r="AV308" s="13" t="s">
        <v>84</v>
      </c>
      <c r="AW308" s="13" t="s">
        <v>35</v>
      </c>
      <c r="AX308" s="13" t="s">
        <v>74</v>
      </c>
      <c r="AY308" s="210" t="s">
        <v>197</v>
      </c>
    </row>
    <row r="309" spans="1:65" s="14" customFormat="1" ht="11.25">
      <c r="B309" s="211"/>
      <c r="C309" s="212"/>
      <c r="D309" s="201" t="s">
        <v>213</v>
      </c>
      <c r="E309" s="213" t="s">
        <v>28</v>
      </c>
      <c r="F309" s="214" t="s">
        <v>226</v>
      </c>
      <c r="G309" s="212"/>
      <c r="H309" s="215">
        <v>65.73</v>
      </c>
      <c r="I309" s="216"/>
      <c r="J309" s="212"/>
      <c r="K309" s="212"/>
      <c r="L309" s="217"/>
      <c r="M309" s="218"/>
      <c r="N309" s="219"/>
      <c r="O309" s="219"/>
      <c r="P309" s="219"/>
      <c r="Q309" s="219"/>
      <c r="R309" s="219"/>
      <c r="S309" s="219"/>
      <c r="T309" s="220"/>
      <c r="AT309" s="221" t="s">
        <v>213</v>
      </c>
      <c r="AU309" s="221" t="s">
        <v>84</v>
      </c>
      <c r="AV309" s="14" t="s">
        <v>204</v>
      </c>
      <c r="AW309" s="14" t="s">
        <v>35</v>
      </c>
      <c r="AX309" s="14" t="s">
        <v>82</v>
      </c>
      <c r="AY309" s="221" t="s">
        <v>197</v>
      </c>
    </row>
    <row r="310" spans="1:65" s="2" customFormat="1" ht="37.9" customHeight="1">
      <c r="A310" s="37"/>
      <c r="B310" s="38"/>
      <c r="C310" s="181" t="s">
        <v>445</v>
      </c>
      <c r="D310" s="181" t="s">
        <v>199</v>
      </c>
      <c r="E310" s="182" t="s">
        <v>1510</v>
      </c>
      <c r="F310" s="183" t="s">
        <v>1511</v>
      </c>
      <c r="G310" s="184" t="s">
        <v>202</v>
      </c>
      <c r="H310" s="185">
        <v>62.28</v>
      </c>
      <c r="I310" s="186"/>
      <c r="J310" s="187">
        <f>ROUND(I310*H310,2)</f>
        <v>0</v>
      </c>
      <c r="K310" s="183" t="s">
        <v>203</v>
      </c>
      <c r="L310" s="42"/>
      <c r="M310" s="188" t="s">
        <v>28</v>
      </c>
      <c r="N310" s="189" t="s">
        <v>45</v>
      </c>
      <c r="O310" s="67"/>
      <c r="P310" s="190">
        <f>O310*H310</f>
        <v>0</v>
      </c>
      <c r="Q310" s="190">
        <v>8.5199999999999998E-3</v>
      </c>
      <c r="R310" s="190">
        <f>Q310*H310</f>
        <v>0.53062560000000003</v>
      </c>
      <c r="S310" s="190">
        <v>0</v>
      </c>
      <c r="T310" s="191">
        <f>S310*H310</f>
        <v>0</v>
      </c>
      <c r="U310" s="37"/>
      <c r="V310" s="37"/>
      <c r="W310" s="37"/>
      <c r="X310" s="37"/>
      <c r="Y310" s="37"/>
      <c r="Z310" s="37"/>
      <c r="AA310" s="37"/>
      <c r="AB310" s="37"/>
      <c r="AC310" s="37"/>
      <c r="AD310" s="37"/>
      <c r="AE310" s="37"/>
      <c r="AR310" s="192" t="s">
        <v>204</v>
      </c>
      <c r="AT310" s="192" t="s">
        <v>199</v>
      </c>
      <c r="AU310" s="192" t="s">
        <v>84</v>
      </c>
      <c r="AY310" s="20" t="s">
        <v>197</v>
      </c>
      <c r="BE310" s="193">
        <f>IF(N310="základní",J310,0)</f>
        <v>0</v>
      </c>
      <c r="BF310" s="193">
        <f>IF(N310="snížená",J310,0)</f>
        <v>0</v>
      </c>
      <c r="BG310" s="193">
        <f>IF(N310="zákl. přenesená",J310,0)</f>
        <v>0</v>
      </c>
      <c r="BH310" s="193">
        <f>IF(N310="sníž. přenesená",J310,0)</f>
        <v>0</v>
      </c>
      <c r="BI310" s="193">
        <f>IF(N310="nulová",J310,0)</f>
        <v>0</v>
      </c>
      <c r="BJ310" s="20" t="s">
        <v>82</v>
      </c>
      <c r="BK310" s="193">
        <f>ROUND(I310*H310,2)</f>
        <v>0</v>
      </c>
      <c r="BL310" s="20" t="s">
        <v>204</v>
      </c>
      <c r="BM310" s="192" t="s">
        <v>5958</v>
      </c>
    </row>
    <row r="311" spans="1:65" s="2" customFormat="1" ht="11.25">
      <c r="A311" s="37"/>
      <c r="B311" s="38"/>
      <c r="C311" s="39"/>
      <c r="D311" s="194" t="s">
        <v>206</v>
      </c>
      <c r="E311" s="39"/>
      <c r="F311" s="195" t="s">
        <v>1513</v>
      </c>
      <c r="G311" s="39"/>
      <c r="H311" s="39"/>
      <c r="I311" s="196"/>
      <c r="J311" s="39"/>
      <c r="K311" s="39"/>
      <c r="L311" s="42"/>
      <c r="M311" s="197"/>
      <c r="N311" s="198"/>
      <c r="O311" s="67"/>
      <c r="P311" s="67"/>
      <c r="Q311" s="67"/>
      <c r="R311" s="67"/>
      <c r="S311" s="67"/>
      <c r="T311" s="68"/>
      <c r="U311" s="37"/>
      <c r="V311" s="37"/>
      <c r="W311" s="37"/>
      <c r="X311" s="37"/>
      <c r="Y311" s="37"/>
      <c r="Z311" s="37"/>
      <c r="AA311" s="37"/>
      <c r="AB311" s="37"/>
      <c r="AC311" s="37"/>
      <c r="AD311" s="37"/>
      <c r="AE311" s="37"/>
      <c r="AT311" s="20" t="s">
        <v>206</v>
      </c>
      <c r="AU311" s="20" t="s">
        <v>84</v>
      </c>
    </row>
    <row r="312" spans="1:65" s="15" customFormat="1" ht="11.25">
      <c r="B312" s="222"/>
      <c r="C312" s="223"/>
      <c r="D312" s="201" t="s">
        <v>213</v>
      </c>
      <c r="E312" s="224" t="s">
        <v>28</v>
      </c>
      <c r="F312" s="225" t="s">
        <v>412</v>
      </c>
      <c r="G312" s="223"/>
      <c r="H312" s="224" t="s">
        <v>28</v>
      </c>
      <c r="I312" s="226"/>
      <c r="J312" s="223"/>
      <c r="K312" s="223"/>
      <c r="L312" s="227"/>
      <c r="M312" s="228"/>
      <c r="N312" s="229"/>
      <c r="O312" s="229"/>
      <c r="P312" s="229"/>
      <c r="Q312" s="229"/>
      <c r="R312" s="229"/>
      <c r="S312" s="229"/>
      <c r="T312" s="230"/>
      <c r="AT312" s="231" t="s">
        <v>213</v>
      </c>
      <c r="AU312" s="231" t="s">
        <v>84</v>
      </c>
      <c r="AV312" s="15" t="s">
        <v>82</v>
      </c>
      <c r="AW312" s="15" t="s">
        <v>35</v>
      </c>
      <c r="AX312" s="15" t="s">
        <v>74</v>
      </c>
      <c r="AY312" s="231" t="s">
        <v>197</v>
      </c>
    </row>
    <row r="313" spans="1:65" s="15" customFormat="1" ht="11.25">
      <c r="B313" s="222"/>
      <c r="C313" s="223"/>
      <c r="D313" s="201" t="s">
        <v>213</v>
      </c>
      <c r="E313" s="224" t="s">
        <v>28</v>
      </c>
      <c r="F313" s="225" t="s">
        <v>5938</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3" customFormat="1" ht="11.25">
      <c r="B314" s="199"/>
      <c r="C314" s="200"/>
      <c r="D314" s="201" t="s">
        <v>213</v>
      </c>
      <c r="E314" s="202" t="s">
        <v>28</v>
      </c>
      <c r="F314" s="203" t="s">
        <v>5959</v>
      </c>
      <c r="G314" s="200"/>
      <c r="H314" s="204">
        <v>76.343000000000004</v>
      </c>
      <c r="I314" s="205"/>
      <c r="J314" s="200"/>
      <c r="K314" s="200"/>
      <c r="L314" s="206"/>
      <c r="M314" s="207"/>
      <c r="N314" s="208"/>
      <c r="O314" s="208"/>
      <c r="P314" s="208"/>
      <c r="Q314" s="208"/>
      <c r="R314" s="208"/>
      <c r="S314" s="208"/>
      <c r="T314" s="209"/>
      <c r="AT314" s="210" t="s">
        <v>213</v>
      </c>
      <c r="AU314" s="210" t="s">
        <v>84</v>
      </c>
      <c r="AV314" s="13" t="s">
        <v>84</v>
      </c>
      <c r="AW314" s="13" t="s">
        <v>35</v>
      </c>
      <c r="AX314" s="13" t="s">
        <v>74</v>
      </c>
      <c r="AY314" s="210" t="s">
        <v>197</v>
      </c>
    </row>
    <row r="315" spans="1:65" s="13" customFormat="1" ht="11.25">
      <c r="B315" s="199"/>
      <c r="C315" s="200"/>
      <c r="D315" s="201" t="s">
        <v>213</v>
      </c>
      <c r="E315" s="202" t="s">
        <v>28</v>
      </c>
      <c r="F315" s="203" t="s">
        <v>5889</v>
      </c>
      <c r="G315" s="200"/>
      <c r="H315" s="204">
        <v>-14.063000000000001</v>
      </c>
      <c r="I315" s="205"/>
      <c r="J315" s="200"/>
      <c r="K315" s="200"/>
      <c r="L315" s="206"/>
      <c r="M315" s="207"/>
      <c r="N315" s="208"/>
      <c r="O315" s="208"/>
      <c r="P315" s="208"/>
      <c r="Q315" s="208"/>
      <c r="R315" s="208"/>
      <c r="S315" s="208"/>
      <c r="T315" s="209"/>
      <c r="AT315" s="210" t="s">
        <v>213</v>
      </c>
      <c r="AU315" s="210" t="s">
        <v>84</v>
      </c>
      <c r="AV315" s="13" t="s">
        <v>84</v>
      </c>
      <c r="AW315" s="13" t="s">
        <v>35</v>
      </c>
      <c r="AX315" s="13" t="s">
        <v>74</v>
      </c>
      <c r="AY315" s="210" t="s">
        <v>197</v>
      </c>
    </row>
    <row r="316" spans="1:65" s="14" customFormat="1" ht="11.25">
      <c r="B316" s="211"/>
      <c r="C316" s="212"/>
      <c r="D316" s="201" t="s">
        <v>213</v>
      </c>
      <c r="E316" s="213" t="s">
        <v>28</v>
      </c>
      <c r="F316" s="214" t="s">
        <v>226</v>
      </c>
      <c r="G316" s="212"/>
      <c r="H316" s="215">
        <v>62.28</v>
      </c>
      <c r="I316" s="216"/>
      <c r="J316" s="212"/>
      <c r="K316" s="212"/>
      <c r="L316" s="217"/>
      <c r="M316" s="218"/>
      <c r="N316" s="219"/>
      <c r="O316" s="219"/>
      <c r="P316" s="219"/>
      <c r="Q316" s="219"/>
      <c r="R316" s="219"/>
      <c r="S316" s="219"/>
      <c r="T316" s="220"/>
      <c r="AT316" s="221" t="s">
        <v>213</v>
      </c>
      <c r="AU316" s="221" t="s">
        <v>84</v>
      </c>
      <c r="AV316" s="14" t="s">
        <v>204</v>
      </c>
      <c r="AW316" s="14" t="s">
        <v>35</v>
      </c>
      <c r="AX316" s="14" t="s">
        <v>82</v>
      </c>
      <c r="AY316" s="221" t="s">
        <v>197</v>
      </c>
    </row>
    <row r="317" spans="1:65" s="2" customFormat="1" ht="16.5" customHeight="1">
      <c r="A317" s="37"/>
      <c r="B317" s="38"/>
      <c r="C317" s="247" t="s">
        <v>451</v>
      </c>
      <c r="D317" s="247" t="s">
        <v>519</v>
      </c>
      <c r="E317" s="248" t="s">
        <v>1423</v>
      </c>
      <c r="F317" s="249" t="s">
        <v>1424</v>
      </c>
      <c r="G317" s="250" t="s">
        <v>202</v>
      </c>
      <c r="H317" s="251">
        <v>65.394000000000005</v>
      </c>
      <c r="I317" s="252"/>
      <c r="J317" s="253">
        <f>ROUND(I317*H317,2)</f>
        <v>0</v>
      </c>
      <c r="K317" s="249" t="s">
        <v>203</v>
      </c>
      <c r="L317" s="254"/>
      <c r="M317" s="255" t="s">
        <v>28</v>
      </c>
      <c r="N317" s="256" t="s">
        <v>45</v>
      </c>
      <c r="O317" s="67"/>
      <c r="P317" s="190">
        <f>O317*H317</f>
        <v>0</v>
      </c>
      <c r="Q317" s="190">
        <v>1.6800000000000001E-3</v>
      </c>
      <c r="R317" s="190">
        <f>Q317*H317</f>
        <v>0.10986192000000002</v>
      </c>
      <c r="S317" s="190">
        <v>0</v>
      </c>
      <c r="T317" s="191">
        <f>S317*H317</f>
        <v>0</v>
      </c>
      <c r="U317" s="37"/>
      <c r="V317" s="37"/>
      <c r="W317" s="37"/>
      <c r="X317" s="37"/>
      <c r="Y317" s="37"/>
      <c r="Z317" s="37"/>
      <c r="AA317" s="37"/>
      <c r="AB317" s="37"/>
      <c r="AC317" s="37"/>
      <c r="AD317" s="37"/>
      <c r="AE317" s="37"/>
      <c r="AR317" s="192" t="s">
        <v>243</v>
      </c>
      <c r="AT317" s="192" t="s">
        <v>519</v>
      </c>
      <c r="AU317" s="192" t="s">
        <v>84</v>
      </c>
      <c r="AY317" s="20" t="s">
        <v>197</v>
      </c>
      <c r="BE317" s="193">
        <f>IF(N317="základní",J317,0)</f>
        <v>0</v>
      </c>
      <c r="BF317" s="193">
        <f>IF(N317="snížená",J317,0)</f>
        <v>0</v>
      </c>
      <c r="BG317" s="193">
        <f>IF(N317="zákl. přenesená",J317,0)</f>
        <v>0</v>
      </c>
      <c r="BH317" s="193">
        <f>IF(N317="sníž. přenesená",J317,0)</f>
        <v>0</v>
      </c>
      <c r="BI317" s="193">
        <f>IF(N317="nulová",J317,0)</f>
        <v>0</v>
      </c>
      <c r="BJ317" s="20" t="s">
        <v>82</v>
      </c>
      <c r="BK317" s="193">
        <f>ROUND(I317*H317,2)</f>
        <v>0</v>
      </c>
      <c r="BL317" s="20" t="s">
        <v>204</v>
      </c>
      <c r="BM317" s="192" t="s">
        <v>5960</v>
      </c>
    </row>
    <row r="318" spans="1:65" s="13" customFormat="1" ht="11.25">
      <c r="B318" s="199"/>
      <c r="C318" s="200"/>
      <c r="D318" s="201" t="s">
        <v>213</v>
      </c>
      <c r="E318" s="200"/>
      <c r="F318" s="203" t="s">
        <v>5961</v>
      </c>
      <c r="G318" s="200"/>
      <c r="H318" s="204">
        <v>65.394000000000005</v>
      </c>
      <c r="I318" s="205"/>
      <c r="J318" s="200"/>
      <c r="K318" s="200"/>
      <c r="L318" s="206"/>
      <c r="M318" s="207"/>
      <c r="N318" s="208"/>
      <c r="O318" s="208"/>
      <c r="P318" s="208"/>
      <c r="Q318" s="208"/>
      <c r="R318" s="208"/>
      <c r="S318" s="208"/>
      <c r="T318" s="209"/>
      <c r="AT318" s="210" t="s">
        <v>213</v>
      </c>
      <c r="AU318" s="210" t="s">
        <v>84</v>
      </c>
      <c r="AV318" s="13" t="s">
        <v>84</v>
      </c>
      <c r="AW318" s="13" t="s">
        <v>4</v>
      </c>
      <c r="AX318" s="13" t="s">
        <v>82</v>
      </c>
      <c r="AY318" s="210" t="s">
        <v>197</v>
      </c>
    </row>
    <row r="319" spans="1:65" s="2" customFormat="1" ht="24.2" customHeight="1">
      <c r="A319" s="37"/>
      <c r="B319" s="38"/>
      <c r="C319" s="181" t="s">
        <v>457</v>
      </c>
      <c r="D319" s="181" t="s">
        <v>199</v>
      </c>
      <c r="E319" s="182" t="s">
        <v>1523</v>
      </c>
      <c r="F319" s="183" t="s">
        <v>1524</v>
      </c>
      <c r="G319" s="184" t="s">
        <v>202</v>
      </c>
      <c r="H319" s="185">
        <v>62.28</v>
      </c>
      <c r="I319" s="186"/>
      <c r="J319" s="187">
        <f>ROUND(I319*H319,2)</f>
        <v>0</v>
      </c>
      <c r="K319" s="183" t="s">
        <v>203</v>
      </c>
      <c r="L319" s="42"/>
      <c r="M319" s="188" t="s">
        <v>28</v>
      </c>
      <c r="N319" s="189" t="s">
        <v>45</v>
      </c>
      <c r="O319" s="67"/>
      <c r="P319" s="190">
        <f>O319*H319</f>
        <v>0</v>
      </c>
      <c r="Q319" s="190">
        <v>8.0000000000000007E-5</v>
      </c>
      <c r="R319" s="190">
        <f>Q319*H319</f>
        <v>4.9824000000000005E-3</v>
      </c>
      <c r="S319" s="190">
        <v>0</v>
      </c>
      <c r="T319" s="191">
        <f>S319*H319</f>
        <v>0</v>
      </c>
      <c r="U319" s="37"/>
      <c r="V319" s="37"/>
      <c r="W319" s="37"/>
      <c r="X319" s="37"/>
      <c r="Y319" s="37"/>
      <c r="Z319" s="37"/>
      <c r="AA319" s="37"/>
      <c r="AB319" s="37"/>
      <c r="AC319" s="37"/>
      <c r="AD319" s="37"/>
      <c r="AE319" s="37"/>
      <c r="AR319" s="192" t="s">
        <v>204</v>
      </c>
      <c r="AT319" s="192" t="s">
        <v>199</v>
      </c>
      <c r="AU319" s="192" t="s">
        <v>84</v>
      </c>
      <c r="AY319" s="20" t="s">
        <v>197</v>
      </c>
      <c r="BE319" s="193">
        <f>IF(N319="základní",J319,0)</f>
        <v>0</v>
      </c>
      <c r="BF319" s="193">
        <f>IF(N319="snížená",J319,0)</f>
        <v>0</v>
      </c>
      <c r="BG319" s="193">
        <f>IF(N319="zákl. přenesená",J319,0)</f>
        <v>0</v>
      </c>
      <c r="BH319" s="193">
        <f>IF(N319="sníž. přenesená",J319,0)</f>
        <v>0</v>
      </c>
      <c r="BI319" s="193">
        <f>IF(N319="nulová",J319,0)</f>
        <v>0</v>
      </c>
      <c r="BJ319" s="20" t="s">
        <v>82</v>
      </c>
      <c r="BK319" s="193">
        <f>ROUND(I319*H319,2)</f>
        <v>0</v>
      </c>
      <c r="BL319" s="20" t="s">
        <v>204</v>
      </c>
      <c r="BM319" s="192" t="s">
        <v>5962</v>
      </c>
    </row>
    <row r="320" spans="1:65" s="2" customFormat="1" ht="11.25">
      <c r="A320" s="37"/>
      <c r="B320" s="38"/>
      <c r="C320" s="39"/>
      <c r="D320" s="194" t="s">
        <v>206</v>
      </c>
      <c r="E320" s="39"/>
      <c r="F320" s="195" t="s">
        <v>1526</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206</v>
      </c>
      <c r="AU320" s="20" t="s">
        <v>84</v>
      </c>
    </row>
    <row r="321" spans="1:65" s="2" customFormat="1" ht="16.5" customHeight="1">
      <c r="A321" s="37"/>
      <c r="B321" s="38"/>
      <c r="C321" s="181" t="s">
        <v>463</v>
      </c>
      <c r="D321" s="181" t="s">
        <v>199</v>
      </c>
      <c r="E321" s="182" t="s">
        <v>1528</v>
      </c>
      <c r="F321" s="183" t="s">
        <v>1529</v>
      </c>
      <c r="G321" s="184" t="s">
        <v>265</v>
      </c>
      <c r="H321" s="185">
        <v>22.62</v>
      </c>
      <c r="I321" s="186"/>
      <c r="J321" s="187">
        <f>ROUND(I321*H321,2)</f>
        <v>0</v>
      </c>
      <c r="K321" s="183" t="s">
        <v>203</v>
      </c>
      <c r="L321" s="42"/>
      <c r="M321" s="188" t="s">
        <v>28</v>
      </c>
      <c r="N321" s="189" t="s">
        <v>45</v>
      </c>
      <c r="O321" s="67"/>
      <c r="P321" s="190">
        <f>O321*H321</f>
        <v>0</v>
      </c>
      <c r="Q321" s="190">
        <v>5.0000000000000002E-5</v>
      </c>
      <c r="R321" s="190">
        <f>Q321*H321</f>
        <v>1.1310000000000001E-3</v>
      </c>
      <c r="S321" s="190">
        <v>0</v>
      </c>
      <c r="T321" s="191">
        <f>S321*H321</f>
        <v>0</v>
      </c>
      <c r="U321" s="37"/>
      <c r="V321" s="37"/>
      <c r="W321" s="37"/>
      <c r="X321" s="37"/>
      <c r="Y321" s="37"/>
      <c r="Z321" s="37"/>
      <c r="AA321" s="37"/>
      <c r="AB321" s="37"/>
      <c r="AC321" s="37"/>
      <c r="AD321" s="37"/>
      <c r="AE321" s="37"/>
      <c r="AR321" s="192" t="s">
        <v>204</v>
      </c>
      <c r="AT321" s="192" t="s">
        <v>199</v>
      </c>
      <c r="AU321" s="192" t="s">
        <v>84</v>
      </c>
      <c r="AY321" s="20" t="s">
        <v>197</v>
      </c>
      <c r="BE321" s="193">
        <f>IF(N321="základní",J321,0)</f>
        <v>0</v>
      </c>
      <c r="BF321" s="193">
        <f>IF(N321="snížená",J321,0)</f>
        <v>0</v>
      </c>
      <c r="BG321" s="193">
        <f>IF(N321="zákl. přenesená",J321,0)</f>
        <v>0</v>
      </c>
      <c r="BH321" s="193">
        <f>IF(N321="sníž. přenesená",J321,0)</f>
        <v>0</v>
      </c>
      <c r="BI321" s="193">
        <f>IF(N321="nulová",J321,0)</f>
        <v>0</v>
      </c>
      <c r="BJ321" s="20" t="s">
        <v>82</v>
      </c>
      <c r="BK321" s="193">
        <f>ROUND(I321*H321,2)</f>
        <v>0</v>
      </c>
      <c r="BL321" s="20" t="s">
        <v>204</v>
      </c>
      <c r="BM321" s="192" t="s">
        <v>5963</v>
      </c>
    </row>
    <row r="322" spans="1:65" s="2" customFormat="1" ht="11.25">
      <c r="A322" s="37"/>
      <c r="B322" s="38"/>
      <c r="C322" s="39"/>
      <c r="D322" s="194" t="s">
        <v>206</v>
      </c>
      <c r="E322" s="39"/>
      <c r="F322" s="195" t="s">
        <v>1531</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206</v>
      </c>
      <c r="AU322" s="20" t="s">
        <v>84</v>
      </c>
    </row>
    <row r="323" spans="1:65" s="15" customFormat="1" ht="11.25">
      <c r="B323" s="222"/>
      <c r="C323" s="223"/>
      <c r="D323" s="201" t="s">
        <v>213</v>
      </c>
      <c r="E323" s="224" t="s">
        <v>28</v>
      </c>
      <c r="F323" s="225" t="s">
        <v>412</v>
      </c>
      <c r="G323" s="223"/>
      <c r="H323" s="224" t="s">
        <v>28</v>
      </c>
      <c r="I323" s="226"/>
      <c r="J323" s="223"/>
      <c r="K323" s="223"/>
      <c r="L323" s="227"/>
      <c r="M323" s="228"/>
      <c r="N323" s="229"/>
      <c r="O323" s="229"/>
      <c r="P323" s="229"/>
      <c r="Q323" s="229"/>
      <c r="R323" s="229"/>
      <c r="S323" s="229"/>
      <c r="T323" s="230"/>
      <c r="AT323" s="231" t="s">
        <v>213</v>
      </c>
      <c r="AU323" s="231" t="s">
        <v>84</v>
      </c>
      <c r="AV323" s="15" t="s">
        <v>82</v>
      </c>
      <c r="AW323" s="15" t="s">
        <v>35</v>
      </c>
      <c r="AX323" s="15" t="s">
        <v>74</v>
      </c>
      <c r="AY323" s="231" t="s">
        <v>197</v>
      </c>
    </row>
    <row r="324" spans="1:65" s="13" customFormat="1" ht="11.25">
      <c r="B324" s="199"/>
      <c r="C324" s="200"/>
      <c r="D324" s="201" t="s">
        <v>213</v>
      </c>
      <c r="E324" s="202" t="s">
        <v>28</v>
      </c>
      <c r="F324" s="203" t="s">
        <v>5964</v>
      </c>
      <c r="G324" s="200"/>
      <c r="H324" s="204">
        <v>22.62</v>
      </c>
      <c r="I324" s="205"/>
      <c r="J324" s="200"/>
      <c r="K324" s="200"/>
      <c r="L324" s="206"/>
      <c r="M324" s="207"/>
      <c r="N324" s="208"/>
      <c r="O324" s="208"/>
      <c r="P324" s="208"/>
      <c r="Q324" s="208"/>
      <c r="R324" s="208"/>
      <c r="S324" s="208"/>
      <c r="T324" s="209"/>
      <c r="AT324" s="210" t="s">
        <v>213</v>
      </c>
      <c r="AU324" s="210" t="s">
        <v>84</v>
      </c>
      <c r="AV324" s="13" t="s">
        <v>84</v>
      </c>
      <c r="AW324" s="13" t="s">
        <v>35</v>
      </c>
      <c r="AX324" s="13" t="s">
        <v>82</v>
      </c>
      <c r="AY324" s="210" t="s">
        <v>197</v>
      </c>
    </row>
    <row r="325" spans="1:65" s="2" customFormat="1" ht="16.5" customHeight="1">
      <c r="A325" s="37"/>
      <c r="B325" s="38"/>
      <c r="C325" s="247" t="s">
        <v>470</v>
      </c>
      <c r="D325" s="247" t="s">
        <v>519</v>
      </c>
      <c r="E325" s="248" t="s">
        <v>1534</v>
      </c>
      <c r="F325" s="249" t="s">
        <v>1535</v>
      </c>
      <c r="G325" s="250" t="s">
        <v>265</v>
      </c>
      <c r="H325" s="251">
        <v>23.751000000000001</v>
      </c>
      <c r="I325" s="252"/>
      <c r="J325" s="253">
        <f>ROUND(I325*H325,2)</f>
        <v>0</v>
      </c>
      <c r="K325" s="249" t="s">
        <v>203</v>
      </c>
      <c r="L325" s="254"/>
      <c r="M325" s="255" t="s">
        <v>28</v>
      </c>
      <c r="N325" s="256" t="s">
        <v>45</v>
      </c>
      <c r="O325" s="67"/>
      <c r="P325" s="190">
        <f>O325*H325</f>
        <v>0</v>
      </c>
      <c r="Q325" s="190">
        <v>4.2000000000000002E-4</v>
      </c>
      <c r="R325" s="190">
        <f>Q325*H325</f>
        <v>9.9754200000000005E-3</v>
      </c>
      <c r="S325" s="190">
        <v>0</v>
      </c>
      <c r="T325" s="191">
        <f>S325*H325</f>
        <v>0</v>
      </c>
      <c r="U325" s="37"/>
      <c r="V325" s="37"/>
      <c r="W325" s="37"/>
      <c r="X325" s="37"/>
      <c r="Y325" s="37"/>
      <c r="Z325" s="37"/>
      <c r="AA325" s="37"/>
      <c r="AB325" s="37"/>
      <c r="AC325" s="37"/>
      <c r="AD325" s="37"/>
      <c r="AE325" s="37"/>
      <c r="AR325" s="192" t="s">
        <v>243</v>
      </c>
      <c r="AT325" s="192" t="s">
        <v>519</v>
      </c>
      <c r="AU325" s="192" t="s">
        <v>84</v>
      </c>
      <c r="AY325" s="20" t="s">
        <v>197</v>
      </c>
      <c r="BE325" s="193">
        <f>IF(N325="základní",J325,0)</f>
        <v>0</v>
      </c>
      <c r="BF325" s="193">
        <f>IF(N325="snížená",J325,0)</f>
        <v>0</v>
      </c>
      <c r="BG325" s="193">
        <f>IF(N325="zákl. přenesená",J325,0)</f>
        <v>0</v>
      </c>
      <c r="BH325" s="193">
        <f>IF(N325="sníž. přenesená",J325,0)</f>
        <v>0</v>
      </c>
      <c r="BI325" s="193">
        <f>IF(N325="nulová",J325,0)</f>
        <v>0</v>
      </c>
      <c r="BJ325" s="20" t="s">
        <v>82</v>
      </c>
      <c r="BK325" s="193">
        <f>ROUND(I325*H325,2)</f>
        <v>0</v>
      </c>
      <c r="BL325" s="20" t="s">
        <v>204</v>
      </c>
      <c r="BM325" s="192" t="s">
        <v>5965</v>
      </c>
    </row>
    <row r="326" spans="1:65" s="13" customFormat="1" ht="11.25">
      <c r="B326" s="199"/>
      <c r="C326" s="200"/>
      <c r="D326" s="201" t="s">
        <v>213</v>
      </c>
      <c r="E326" s="200"/>
      <c r="F326" s="203" t="s">
        <v>5966</v>
      </c>
      <c r="G326" s="200"/>
      <c r="H326" s="204">
        <v>23.751000000000001</v>
      </c>
      <c r="I326" s="205"/>
      <c r="J326" s="200"/>
      <c r="K326" s="200"/>
      <c r="L326" s="206"/>
      <c r="M326" s="207"/>
      <c r="N326" s="208"/>
      <c r="O326" s="208"/>
      <c r="P326" s="208"/>
      <c r="Q326" s="208"/>
      <c r="R326" s="208"/>
      <c r="S326" s="208"/>
      <c r="T326" s="209"/>
      <c r="AT326" s="210" t="s">
        <v>213</v>
      </c>
      <c r="AU326" s="210" t="s">
        <v>84</v>
      </c>
      <c r="AV326" s="13" t="s">
        <v>84</v>
      </c>
      <c r="AW326" s="13" t="s">
        <v>4</v>
      </c>
      <c r="AX326" s="13" t="s">
        <v>82</v>
      </c>
      <c r="AY326" s="210" t="s">
        <v>197</v>
      </c>
    </row>
    <row r="327" spans="1:65" s="2" customFormat="1" ht="16.5" customHeight="1">
      <c r="A327" s="37"/>
      <c r="B327" s="38"/>
      <c r="C327" s="181" t="s">
        <v>476</v>
      </c>
      <c r="D327" s="181" t="s">
        <v>199</v>
      </c>
      <c r="E327" s="182" t="s">
        <v>1539</v>
      </c>
      <c r="F327" s="183" t="s">
        <v>1540</v>
      </c>
      <c r="G327" s="184" t="s">
        <v>265</v>
      </c>
      <c r="H327" s="185">
        <v>100.62</v>
      </c>
      <c r="I327" s="186"/>
      <c r="J327" s="187">
        <f>ROUND(I327*H327,2)</f>
        <v>0</v>
      </c>
      <c r="K327" s="183" t="s">
        <v>203</v>
      </c>
      <c r="L327" s="42"/>
      <c r="M327" s="188" t="s">
        <v>28</v>
      </c>
      <c r="N327" s="189" t="s">
        <v>45</v>
      </c>
      <c r="O327" s="67"/>
      <c r="P327" s="190">
        <f>O327*H327</f>
        <v>0</v>
      </c>
      <c r="Q327" s="190">
        <v>0</v>
      </c>
      <c r="R327" s="190">
        <f>Q327*H327</f>
        <v>0</v>
      </c>
      <c r="S327" s="190">
        <v>0</v>
      </c>
      <c r="T327" s="191">
        <f>S327*H327</f>
        <v>0</v>
      </c>
      <c r="U327" s="37"/>
      <c r="V327" s="37"/>
      <c r="W327" s="37"/>
      <c r="X327" s="37"/>
      <c r="Y327" s="37"/>
      <c r="Z327" s="37"/>
      <c r="AA327" s="37"/>
      <c r="AB327" s="37"/>
      <c r="AC327" s="37"/>
      <c r="AD327" s="37"/>
      <c r="AE327" s="37"/>
      <c r="AR327" s="192" t="s">
        <v>204</v>
      </c>
      <c r="AT327" s="192" t="s">
        <v>199</v>
      </c>
      <c r="AU327" s="192" t="s">
        <v>84</v>
      </c>
      <c r="AY327" s="20" t="s">
        <v>197</v>
      </c>
      <c r="BE327" s="193">
        <f>IF(N327="základní",J327,0)</f>
        <v>0</v>
      </c>
      <c r="BF327" s="193">
        <f>IF(N327="snížená",J327,0)</f>
        <v>0</v>
      </c>
      <c r="BG327" s="193">
        <f>IF(N327="zákl. přenesená",J327,0)</f>
        <v>0</v>
      </c>
      <c r="BH327" s="193">
        <f>IF(N327="sníž. přenesená",J327,0)</f>
        <v>0</v>
      </c>
      <c r="BI327" s="193">
        <f>IF(N327="nulová",J327,0)</f>
        <v>0</v>
      </c>
      <c r="BJ327" s="20" t="s">
        <v>82</v>
      </c>
      <c r="BK327" s="193">
        <f>ROUND(I327*H327,2)</f>
        <v>0</v>
      </c>
      <c r="BL327" s="20" t="s">
        <v>204</v>
      </c>
      <c r="BM327" s="192" t="s">
        <v>5967</v>
      </c>
    </row>
    <row r="328" spans="1:65" s="2" customFormat="1" ht="11.25">
      <c r="A328" s="37"/>
      <c r="B328" s="38"/>
      <c r="C328" s="39"/>
      <c r="D328" s="194" t="s">
        <v>206</v>
      </c>
      <c r="E328" s="39"/>
      <c r="F328" s="195" t="s">
        <v>1542</v>
      </c>
      <c r="G328" s="39"/>
      <c r="H328" s="39"/>
      <c r="I328" s="196"/>
      <c r="J328" s="39"/>
      <c r="K328" s="39"/>
      <c r="L328" s="42"/>
      <c r="M328" s="197"/>
      <c r="N328" s="198"/>
      <c r="O328" s="67"/>
      <c r="P328" s="67"/>
      <c r="Q328" s="67"/>
      <c r="R328" s="67"/>
      <c r="S328" s="67"/>
      <c r="T328" s="68"/>
      <c r="U328" s="37"/>
      <c r="V328" s="37"/>
      <c r="W328" s="37"/>
      <c r="X328" s="37"/>
      <c r="Y328" s="37"/>
      <c r="Z328" s="37"/>
      <c r="AA328" s="37"/>
      <c r="AB328" s="37"/>
      <c r="AC328" s="37"/>
      <c r="AD328" s="37"/>
      <c r="AE328" s="37"/>
      <c r="AT328" s="20" t="s">
        <v>206</v>
      </c>
      <c r="AU328" s="20" t="s">
        <v>84</v>
      </c>
    </row>
    <row r="329" spans="1:65" s="2" customFormat="1" ht="16.5" customHeight="1">
      <c r="A329" s="37"/>
      <c r="B329" s="38"/>
      <c r="C329" s="247" t="s">
        <v>482</v>
      </c>
      <c r="D329" s="247" t="s">
        <v>519</v>
      </c>
      <c r="E329" s="248" t="s">
        <v>1544</v>
      </c>
      <c r="F329" s="249" t="s">
        <v>1545</v>
      </c>
      <c r="G329" s="250" t="s">
        <v>265</v>
      </c>
      <c r="H329" s="251">
        <v>53.939</v>
      </c>
      <c r="I329" s="252"/>
      <c r="J329" s="253">
        <f>ROUND(I329*H329,2)</f>
        <v>0</v>
      </c>
      <c r="K329" s="249" t="s">
        <v>203</v>
      </c>
      <c r="L329" s="254"/>
      <c r="M329" s="255" t="s">
        <v>28</v>
      </c>
      <c r="N329" s="256" t="s">
        <v>45</v>
      </c>
      <c r="O329" s="67"/>
      <c r="P329" s="190">
        <f>O329*H329</f>
        <v>0</v>
      </c>
      <c r="Q329" s="190">
        <v>1.2E-4</v>
      </c>
      <c r="R329" s="190">
        <f>Q329*H329</f>
        <v>6.4726799999999998E-3</v>
      </c>
      <c r="S329" s="190">
        <v>0</v>
      </c>
      <c r="T329" s="191">
        <f>S329*H329</f>
        <v>0</v>
      </c>
      <c r="U329" s="37"/>
      <c r="V329" s="37"/>
      <c r="W329" s="37"/>
      <c r="X329" s="37"/>
      <c r="Y329" s="37"/>
      <c r="Z329" s="37"/>
      <c r="AA329" s="37"/>
      <c r="AB329" s="37"/>
      <c r="AC329" s="37"/>
      <c r="AD329" s="37"/>
      <c r="AE329" s="37"/>
      <c r="AR329" s="192" t="s">
        <v>243</v>
      </c>
      <c r="AT329" s="192" t="s">
        <v>519</v>
      </c>
      <c r="AU329" s="192" t="s">
        <v>84</v>
      </c>
      <c r="AY329" s="20" t="s">
        <v>197</v>
      </c>
      <c r="BE329" s="193">
        <f>IF(N329="základní",J329,0)</f>
        <v>0</v>
      </c>
      <c r="BF329" s="193">
        <f>IF(N329="snížená",J329,0)</f>
        <v>0</v>
      </c>
      <c r="BG329" s="193">
        <f>IF(N329="zákl. přenesená",J329,0)</f>
        <v>0</v>
      </c>
      <c r="BH329" s="193">
        <f>IF(N329="sníž. přenesená",J329,0)</f>
        <v>0</v>
      </c>
      <c r="BI329" s="193">
        <f>IF(N329="nulová",J329,0)</f>
        <v>0</v>
      </c>
      <c r="BJ329" s="20" t="s">
        <v>82</v>
      </c>
      <c r="BK329" s="193">
        <f>ROUND(I329*H329,2)</f>
        <v>0</v>
      </c>
      <c r="BL329" s="20" t="s">
        <v>204</v>
      </c>
      <c r="BM329" s="192" t="s">
        <v>5968</v>
      </c>
    </row>
    <row r="330" spans="1:65" s="13" customFormat="1" ht="11.25">
      <c r="B330" s="199"/>
      <c r="C330" s="200"/>
      <c r="D330" s="201" t="s">
        <v>213</v>
      </c>
      <c r="E330" s="202" t="s">
        <v>28</v>
      </c>
      <c r="F330" s="203" t="s">
        <v>5945</v>
      </c>
      <c r="G330" s="200"/>
      <c r="H330" s="204">
        <v>28.75</v>
      </c>
      <c r="I330" s="205"/>
      <c r="J330" s="200"/>
      <c r="K330" s="200"/>
      <c r="L330" s="206"/>
      <c r="M330" s="207"/>
      <c r="N330" s="208"/>
      <c r="O330" s="208"/>
      <c r="P330" s="208"/>
      <c r="Q330" s="208"/>
      <c r="R330" s="208"/>
      <c r="S330" s="208"/>
      <c r="T330" s="209"/>
      <c r="AT330" s="210" t="s">
        <v>213</v>
      </c>
      <c r="AU330" s="210" t="s">
        <v>84</v>
      </c>
      <c r="AV330" s="13" t="s">
        <v>84</v>
      </c>
      <c r="AW330" s="13" t="s">
        <v>35</v>
      </c>
      <c r="AX330" s="13" t="s">
        <v>74</v>
      </c>
      <c r="AY330" s="210" t="s">
        <v>197</v>
      </c>
    </row>
    <row r="331" spans="1:65" s="13" customFormat="1" ht="11.25">
      <c r="B331" s="199"/>
      <c r="C331" s="200"/>
      <c r="D331" s="201" t="s">
        <v>213</v>
      </c>
      <c r="E331" s="202" t="s">
        <v>28</v>
      </c>
      <c r="F331" s="203" t="s">
        <v>5969</v>
      </c>
      <c r="G331" s="200"/>
      <c r="H331" s="204">
        <v>22.62</v>
      </c>
      <c r="I331" s="205"/>
      <c r="J331" s="200"/>
      <c r="K331" s="200"/>
      <c r="L331" s="206"/>
      <c r="M331" s="207"/>
      <c r="N331" s="208"/>
      <c r="O331" s="208"/>
      <c r="P331" s="208"/>
      <c r="Q331" s="208"/>
      <c r="R331" s="208"/>
      <c r="S331" s="208"/>
      <c r="T331" s="209"/>
      <c r="AT331" s="210" t="s">
        <v>213</v>
      </c>
      <c r="AU331" s="210" t="s">
        <v>84</v>
      </c>
      <c r="AV331" s="13" t="s">
        <v>84</v>
      </c>
      <c r="AW331" s="13" t="s">
        <v>35</v>
      </c>
      <c r="AX331" s="13" t="s">
        <v>74</v>
      </c>
      <c r="AY331" s="210" t="s">
        <v>197</v>
      </c>
    </row>
    <row r="332" spans="1:65" s="14" customFormat="1" ht="11.25">
      <c r="B332" s="211"/>
      <c r="C332" s="212"/>
      <c r="D332" s="201" t="s">
        <v>213</v>
      </c>
      <c r="E332" s="213" t="s">
        <v>28</v>
      </c>
      <c r="F332" s="214" t="s">
        <v>226</v>
      </c>
      <c r="G332" s="212"/>
      <c r="H332" s="215">
        <v>51.37</v>
      </c>
      <c r="I332" s="216"/>
      <c r="J332" s="212"/>
      <c r="K332" s="212"/>
      <c r="L332" s="217"/>
      <c r="M332" s="218"/>
      <c r="N332" s="219"/>
      <c r="O332" s="219"/>
      <c r="P332" s="219"/>
      <c r="Q332" s="219"/>
      <c r="R332" s="219"/>
      <c r="S332" s="219"/>
      <c r="T332" s="220"/>
      <c r="AT332" s="221" t="s">
        <v>213</v>
      </c>
      <c r="AU332" s="221" t="s">
        <v>84</v>
      </c>
      <c r="AV332" s="14" t="s">
        <v>204</v>
      </c>
      <c r="AW332" s="14" t="s">
        <v>35</v>
      </c>
      <c r="AX332" s="14" t="s">
        <v>82</v>
      </c>
      <c r="AY332" s="221" t="s">
        <v>197</v>
      </c>
    </row>
    <row r="333" spans="1:65" s="13" customFormat="1" ht="11.25">
      <c r="B333" s="199"/>
      <c r="C333" s="200"/>
      <c r="D333" s="201" t="s">
        <v>213</v>
      </c>
      <c r="E333" s="200"/>
      <c r="F333" s="203" t="s">
        <v>5970</v>
      </c>
      <c r="G333" s="200"/>
      <c r="H333" s="204">
        <v>53.939</v>
      </c>
      <c r="I333" s="205"/>
      <c r="J333" s="200"/>
      <c r="K333" s="200"/>
      <c r="L333" s="206"/>
      <c r="M333" s="207"/>
      <c r="N333" s="208"/>
      <c r="O333" s="208"/>
      <c r="P333" s="208"/>
      <c r="Q333" s="208"/>
      <c r="R333" s="208"/>
      <c r="S333" s="208"/>
      <c r="T333" s="209"/>
      <c r="AT333" s="210" t="s">
        <v>213</v>
      </c>
      <c r="AU333" s="210" t="s">
        <v>84</v>
      </c>
      <c r="AV333" s="13" t="s">
        <v>84</v>
      </c>
      <c r="AW333" s="13" t="s">
        <v>4</v>
      </c>
      <c r="AX333" s="13" t="s">
        <v>82</v>
      </c>
      <c r="AY333" s="210" t="s">
        <v>197</v>
      </c>
    </row>
    <row r="334" spans="1:65" s="2" customFormat="1" ht="16.5" customHeight="1">
      <c r="A334" s="37"/>
      <c r="B334" s="38"/>
      <c r="C334" s="247" t="s">
        <v>489</v>
      </c>
      <c r="D334" s="247" t="s">
        <v>519</v>
      </c>
      <c r="E334" s="248" t="s">
        <v>1551</v>
      </c>
      <c r="F334" s="249" t="s">
        <v>1552</v>
      </c>
      <c r="G334" s="250" t="s">
        <v>265</v>
      </c>
      <c r="H334" s="251">
        <v>30.187999999999999</v>
      </c>
      <c r="I334" s="252"/>
      <c r="J334" s="253">
        <f>ROUND(I334*H334,2)</f>
        <v>0</v>
      </c>
      <c r="K334" s="249" t="s">
        <v>203</v>
      </c>
      <c r="L334" s="254"/>
      <c r="M334" s="255" t="s">
        <v>28</v>
      </c>
      <c r="N334" s="256" t="s">
        <v>45</v>
      </c>
      <c r="O334" s="67"/>
      <c r="P334" s="190">
        <f>O334*H334</f>
        <v>0</v>
      </c>
      <c r="Q334" s="190">
        <v>4.0000000000000003E-5</v>
      </c>
      <c r="R334" s="190">
        <f>Q334*H334</f>
        <v>1.2075200000000001E-3</v>
      </c>
      <c r="S334" s="190">
        <v>0</v>
      </c>
      <c r="T334" s="191">
        <f>S334*H334</f>
        <v>0</v>
      </c>
      <c r="U334" s="37"/>
      <c r="V334" s="37"/>
      <c r="W334" s="37"/>
      <c r="X334" s="37"/>
      <c r="Y334" s="37"/>
      <c r="Z334" s="37"/>
      <c r="AA334" s="37"/>
      <c r="AB334" s="37"/>
      <c r="AC334" s="37"/>
      <c r="AD334" s="37"/>
      <c r="AE334" s="37"/>
      <c r="AR334" s="192" t="s">
        <v>243</v>
      </c>
      <c r="AT334" s="192" t="s">
        <v>519</v>
      </c>
      <c r="AU334" s="192" t="s">
        <v>84</v>
      </c>
      <c r="AY334" s="20" t="s">
        <v>197</v>
      </c>
      <c r="BE334" s="193">
        <f>IF(N334="základní",J334,0)</f>
        <v>0</v>
      </c>
      <c r="BF334" s="193">
        <f>IF(N334="snížená",J334,0)</f>
        <v>0</v>
      </c>
      <c r="BG334" s="193">
        <f>IF(N334="zákl. přenesená",J334,0)</f>
        <v>0</v>
      </c>
      <c r="BH334" s="193">
        <f>IF(N334="sníž. přenesená",J334,0)</f>
        <v>0</v>
      </c>
      <c r="BI334" s="193">
        <f>IF(N334="nulová",J334,0)</f>
        <v>0</v>
      </c>
      <c r="BJ334" s="20" t="s">
        <v>82</v>
      </c>
      <c r="BK334" s="193">
        <f>ROUND(I334*H334,2)</f>
        <v>0</v>
      </c>
      <c r="BL334" s="20" t="s">
        <v>204</v>
      </c>
      <c r="BM334" s="192" t="s">
        <v>5971</v>
      </c>
    </row>
    <row r="335" spans="1:65" s="13" customFormat="1" ht="11.25">
      <c r="B335" s="199"/>
      <c r="C335" s="200"/>
      <c r="D335" s="201" t="s">
        <v>213</v>
      </c>
      <c r="E335" s="202" t="s">
        <v>28</v>
      </c>
      <c r="F335" s="203" t="s">
        <v>5945</v>
      </c>
      <c r="G335" s="200"/>
      <c r="H335" s="204">
        <v>28.75</v>
      </c>
      <c r="I335" s="205"/>
      <c r="J335" s="200"/>
      <c r="K335" s="200"/>
      <c r="L335" s="206"/>
      <c r="M335" s="207"/>
      <c r="N335" s="208"/>
      <c r="O335" s="208"/>
      <c r="P335" s="208"/>
      <c r="Q335" s="208"/>
      <c r="R335" s="208"/>
      <c r="S335" s="208"/>
      <c r="T335" s="209"/>
      <c r="AT335" s="210" t="s">
        <v>213</v>
      </c>
      <c r="AU335" s="210" t="s">
        <v>84</v>
      </c>
      <c r="AV335" s="13" t="s">
        <v>84</v>
      </c>
      <c r="AW335" s="13" t="s">
        <v>35</v>
      </c>
      <c r="AX335" s="13" t="s">
        <v>82</v>
      </c>
      <c r="AY335" s="210" t="s">
        <v>197</v>
      </c>
    </row>
    <row r="336" spans="1:65" s="13" customFormat="1" ht="11.25">
      <c r="B336" s="199"/>
      <c r="C336" s="200"/>
      <c r="D336" s="201" t="s">
        <v>213</v>
      </c>
      <c r="E336" s="200"/>
      <c r="F336" s="203" t="s">
        <v>5972</v>
      </c>
      <c r="G336" s="200"/>
      <c r="H336" s="204">
        <v>30.187999999999999</v>
      </c>
      <c r="I336" s="205"/>
      <c r="J336" s="200"/>
      <c r="K336" s="200"/>
      <c r="L336" s="206"/>
      <c r="M336" s="207"/>
      <c r="N336" s="208"/>
      <c r="O336" s="208"/>
      <c r="P336" s="208"/>
      <c r="Q336" s="208"/>
      <c r="R336" s="208"/>
      <c r="S336" s="208"/>
      <c r="T336" s="209"/>
      <c r="AT336" s="210" t="s">
        <v>213</v>
      </c>
      <c r="AU336" s="210" t="s">
        <v>84</v>
      </c>
      <c r="AV336" s="13" t="s">
        <v>84</v>
      </c>
      <c r="AW336" s="13" t="s">
        <v>4</v>
      </c>
      <c r="AX336" s="13" t="s">
        <v>82</v>
      </c>
      <c r="AY336" s="210" t="s">
        <v>197</v>
      </c>
    </row>
    <row r="337" spans="1:65" s="2" customFormat="1" ht="16.5" customHeight="1">
      <c r="A337" s="37"/>
      <c r="B337" s="38"/>
      <c r="C337" s="247" t="s">
        <v>495</v>
      </c>
      <c r="D337" s="247" t="s">
        <v>519</v>
      </c>
      <c r="E337" s="248" t="s">
        <v>1559</v>
      </c>
      <c r="F337" s="249" t="s">
        <v>1560</v>
      </c>
      <c r="G337" s="250" t="s">
        <v>265</v>
      </c>
      <c r="H337" s="251">
        <v>6.5629999999999997</v>
      </c>
      <c r="I337" s="252"/>
      <c r="J337" s="253">
        <f>ROUND(I337*H337,2)</f>
        <v>0</v>
      </c>
      <c r="K337" s="249" t="s">
        <v>203</v>
      </c>
      <c r="L337" s="254"/>
      <c r="M337" s="255" t="s">
        <v>28</v>
      </c>
      <c r="N337" s="256" t="s">
        <v>45</v>
      </c>
      <c r="O337" s="67"/>
      <c r="P337" s="190">
        <f>O337*H337</f>
        <v>0</v>
      </c>
      <c r="Q337" s="190">
        <v>2.9999999999999997E-4</v>
      </c>
      <c r="R337" s="190">
        <f>Q337*H337</f>
        <v>1.9688999999999996E-3</v>
      </c>
      <c r="S337" s="190">
        <v>0</v>
      </c>
      <c r="T337" s="191">
        <f>S337*H337</f>
        <v>0</v>
      </c>
      <c r="U337" s="37"/>
      <c r="V337" s="37"/>
      <c r="W337" s="37"/>
      <c r="X337" s="37"/>
      <c r="Y337" s="37"/>
      <c r="Z337" s="37"/>
      <c r="AA337" s="37"/>
      <c r="AB337" s="37"/>
      <c r="AC337" s="37"/>
      <c r="AD337" s="37"/>
      <c r="AE337" s="37"/>
      <c r="AR337" s="192" t="s">
        <v>243</v>
      </c>
      <c r="AT337" s="192" t="s">
        <v>519</v>
      </c>
      <c r="AU337" s="192" t="s">
        <v>84</v>
      </c>
      <c r="AY337" s="20" t="s">
        <v>197</v>
      </c>
      <c r="BE337" s="193">
        <f>IF(N337="základní",J337,0)</f>
        <v>0</v>
      </c>
      <c r="BF337" s="193">
        <f>IF(N337="snížená",J337,0)</f>
        <v>0</v>
      </c>
      <c r="BG337" s="193">
        <f>IF(N337="zákl. přenesená",J337,0)</f>
        <v>0</v>
      </c>
      <c r="BH337" s="193">
        <f>IF(N337="sníž. přenesená",J337,0)</f>
        <v>0</v>
      </c>
      <c r="BI337" s="193">
        <f>IF(N337="nulová",J337,0)</f>
        <v>0</v>
      </c>
      <c r="BJ337" s="20" t="s">
        <v>82</v>
      </c>
      <c r="BK337" s="193">
        <f>ROUND(I337*H337,2)</f>
        <v>0</v>
      </c>
      <c r="BL337" s="20" t="s">
        <v>204</v>
      </c>
      <c r="BM337" s="192" t="s">
        <v>5973</v>
      </c>
    </row>
    <row r="338" spans="1:65" s="13" customFormat="1" ht="11.25">
      <c r="B338" s="199"/>
      <c r="C338" s="200"/>
      <c r="D338" s="201" t="s">
        <v>213</v>
      </c>
      <c r="E338" s="202" t="s">
        <v>28</v>
      </c>
      <c r="F338" s="203" t="s">
        <v>5974</v>
      </c>
      <c r="G338" s="200"/>
      <c r="H338" s="204">
        <v>6.25</v>
      </c>
      <c r="I338" s="205"/>
      <c r="J338" s="200"/>
      <c r="K338" s="200"/>
      <c r="L338" s="206"/>
      <c r="M338" s="207"/>
      <c r="N338" s="208"/>
      <c r="O338" s="208"/>
      <c r="P338" s="208"/>
      <c r="Q338" s="208"/>
      <c r="R338" s="208"/>
      <c r="S338" s="208"/>
      <c r="T338" s="209"/>
      <c r="AT338" s="210" t="s">
        <v>213</v>
      </c>
      <c r="AU338" s="210" t="s">
        <v>84</v>
      </c>
      <c r="AV338" s="13" t="s">
        <v>84</v>
      </c>
      <c r="AW338" s="13" t="s">
        <v>35</v>
      </c>
      <c r="AX338" s="13" t="s">
        <v>82</v>
      </c>
      <c r="AY338" s="210" t="s">
        <v>197</v>
      </c>
    </row>
    <row r="339" spans="1:65" s="13" customFormat="1" ht="11.25">
      <c r="B339" s="199"/>
      <c r="C339" s="200"/>
      <c r="D339" s="201" t="s">
        <v>213</v>
      </c>
      <c r="E339" s="200"/>
      <c r="F339" s="203" t="s">
        <v>5975</v>
      </c>
      <c r="G339" s="200"/>
      <c r="H339" s="204">
        <v>6.5629999999999997</v>
      </c>
      <c r="I339" s="205"/>
      <c r="J339" s="200"/>
      <c r="K339" s="200"/>
      <c r="L339" s="206"/>
      <c r="M339" s="207"/>
      <c r="N339" s="208"/>
      <c r="O339" s="208"/>
      <c r="P339" s="208"/>
      <c r="Q339" s="208"/>
      <c r="R339" s="208"/>
      <c r="S339" s="208"/>
      <c r="T339" s="209"/>
      <c r="AT339" s="210" t="s">
        <v>213</v>
      </c>
      <c r="AU339" s="210" t="s">
        <v>84</v>
      </c>
      <c r="AV339" s="13" t="s">
        <v>84</v>
      </c>
      <c r="AW339" s="13" t="s">
        <v>4</v>
      </c>
      <c r="AX339" s="13" t="s">
        <v>82</v>
      </c>
      <c r="AY339" s="210" t="s">
        <v>197</v>
      </c>
    </row>
    <row r="340" spans="1:65" s="2" customFormat="1" ht="16.5" customHeight="1">
      <c r="A340" s="37"/>
      <c r="B340" s="38"/>
      <c r="C340" s="247" t="s">
        <v>500</v>
      </c>
      <c r="D340" s="247" t="s">
        <v>519</v>
      </c>
      <c r="E340" s="248" t="s">
        <v>1567</v>
      </c>
      <c r="F340" s="249" t="s">
        <v>1568</v>
      </c>
      <c r="G340" s="250" t="s">
        <v>265</v>
      </c>
      <c r="H340" s="251">
        <v>6.5629999999999997</v>
      </c>
      <c r="I340" s="252"/>
      <c r="J340" s="253">
        <f>ROUND(I340*H340,2)</f>
        <v>0</v>
      </c>
      <c r="K340" s="249" t="s">
        <v>203</v>
      </c>
      <c r="L340" s="254"/>
      <c r="M340" s="255" t="s">
        <v>28</v>
      </c>
      <c r="N340" s="256" t="s">
        <v>45</v>
      </c>
      <c r="O340" s="67"/>
      <c r="P340" s="190">
        <f>O340*H340</f>
        <v>0</v>
      </c>
      <c r="Q340" s="190">
        <v>2.0000000000000001E-4</v>
      </c>
      <c r="R340" s="190">
        <f>Q340*H340</f>
        <v>1.3125999999999999E-3</v>
      </c>
      <c r="S340" s="190">
        <v>0</v>
      </c>
      <c r="T340" s="191">
        <f>S340*H340</f>
        <v>0</v>
      </c>
      <c r="U340" s="37"/>
      <c r="V340" s="37"/>
      <c r="W340" s="37"/>
      <c r="X340" s="37"/>
      <c r="Y340" s="37"/>
      <c r="Z340" s="37"/>
      <c r="AA340" s="37"/>
      <c r="AB340" s="37"/>
      <c r="AC340" s="37"/>
      <c r="AD340" s="37"/>
      <c r="AE340" s="37"/>
      <c r="AR340" s="192" t="s">
        <v>243</v>
      </c>
      <c r="AT340" s="192" t="s">
        <v>519</v>
      </c>
      <c r="AU340" s="192" t="s">
        <v>84</v>
      </c>
      <c r="AY340" s="20" t="s">
        <v>197</v>
      </c>
      <c r="BE340" s="193">
        <f>IF(N340="základní",J340,0)</f>
        <v>0</v>
      </c>
      <c r="BF340" s="193">
        <f>IF(N340="snížená",J340,0)</f>
        <v>0</v>
      </c>
      <c r="BG340" s="193">
        <f>IF(N340="zákl. přenesená",J340,0)</f>
        <v>0</v>
      </c>
      <c r="BH340" s="193">
        <f>IF(N340="sníž. přenesená",J340,0)</f>
        <v>0</v>
      </c>
      <c r="BI340" s="193">
        <f>IF(N340="nulová",J340,0)</f>
        <v>0</v>
      </c>
      <c r="BJ340" s="20" t="s">
        <v>82</v>
      </c>
      <c r="BK340" s="193">
        <f>ROUND(I340*H340,2)</f>
        <v>0</v>
      </c>
      <c r="BL340" s="20" t="s">
        <v>204</v>
      </c>
      <c r="BM340" s="192" t="s">
        <v>5976</v>
      </c>
    </row>
    <row r="341" spans="1:65" s="13" customFormat="1" ht="11.25">
      <c r="B341" s="199"/>
      <c r="C341" s="200"/>
      <c r="D341" s="201" t="s">
        <v>213</v>
      </c>
      <c r="E341" s="202" t="s">
        <v>28</v>
      </c>
      <c r="F341" s="203" t="s">
        <v>5974</v>
      </c>
      <c r="G341" s="200"/>
      <c r="H341" s="204">
        <v>6.25</v>
      </c>
      <c r="I341" s="205"/>
      <c r="J341" s="200"/>
      <c r="K341" s="200"/>
      <c r="L341" s="206"/>
      <c r="M341" s="207"/>
      <c r="N341" s="208"/>
      <c r="O341" s="208"/>
      <c r="P341" s="208"/>
      <c r="Q341" s="208"/>
      <c r="R341" s="208"/>
      <c r="S341" s="208"/>
      <c r="T341" s="209"/>
      <c r="AT341" s="210" t="s">
        <v>213</v>
      </c>
      <c r="AU341" s="210" t="s">
        <v>84</v>
      </c>
      <c r="AV341" s="13" t="s">
        <v>84</v>
      </c>
      <c r="AW341" s="13" t="s">
        <v>35</v>
      </c>
      <c r="AX341" s="13" t="s">
        <v>82</v>
      </c>
      <c r="AY341" s="210" t="s">
        <v>197</v>
      </c>
    </row>
    <row r="342" spans="1:65" s="13" customFormat="1" ht="11.25">
      <c r="B342" s="199"/>
      <c r="C342" s="200"/>
      <c r="D342" s="201" t="s">
        <v>213</v>
      </c>
      <c r="E342" s="200"/>
      <c r="F342" s="203" t="s">
        <v>5975</v>
      </c>
      <c r="G342" s="200"/>
      <c r="H342" s="204">
        <v>6.5629999999999997</v>
      </c>
      <c r="I342" s="205"/>
      <c r="J342" s="200"/>
      <c r="K342" s="200"/>
      <c r="L342" s="206"/>
      <c r="M342" s="207"/>
      <c r="N342" s="208"/>
      <c r="O342" s="208"/>
      <c r="P342" s="208"/>
      <c r="Q342" s="208"/>
      <c r="R342" s="208"/>
      <c r="S342" s="208"/>
      <c r="T342" s="209"/>
      <c r="AT342" s="210" t="s">
        <v>213</v>
      </c>
      <c r="AU342" s="210" t="s">
        <v>84</v>
      </c>
      <c r="AV342" s="13" t="s">
        <v>84</v>
      </c>
      <c r="AW342" s="13" t="s">
        <v>4</v>
      </c>
      <c r="AX342" s="13" t="s">
        <v>82</v>
      </c>
      <c r="AY342" s="210" t="s">
        <v>197</v>
      </c>
    </row>
    <row r="343" spans="1:65" s="2" customFormat="1" ht="16.5" customHeight="1">
      <c r="A343" s="37"/>
      <c r="B343" s="38"/>
      <c r="C343" s="247" t="s">
        <v>505</v>
      </c>
      <c r="D343" s="247" t="s">
        <v>519</v>
      </c>
      <c r="E343" s="248" t="s">
        <v>5977</v>
      </c>
      <c r="F343" s="249" t="s">
        <v>5978</v>
      </c>
      <c r="G343" s="250" t="s">
        <v>265</v>
      </c>
      <c r="H343" s="251">
        <v>8.4</v>
      </c>
      <c r="I343" s="252"/>
      <c r="J343" s="253">
        <f>ROUND(I343*H343,2)</f>
        <v>0</v>
      </c>
      <c r="K343" s="249" t="s">
        <v>203</v>
      </c>
      <c r="L343" s="254"/>
      <c r="M343" s="255" t="s">
        <v>28</v>
      </c>
      <c r="N343" s="256" t="s">
        <v>45</v>
      </c>
      <c r="O343" s="67"/>
      <c r="P343" s="190">
        <f>O343*H343</f>
        <v>0</v>
      </c>
      <c r="Q343" s="190">
        <v>5.0000000000000001E-4</v>
      </c>
      <c r="R343" s="190">
        <f>Q343*H343</f>
        <v>4.2000000000000006E-3</v>
      </c>
      <c r="S343" s="190">
        <v>0</v>
      </c>
      <c r="T343" s="191">
        <f>S343*H343</f>
        <v>0</v>
      </c>
      <c r="U343" s="37"/>
      <c r="V343" s="37"/>
      <c r="W343" s="37"/>
      <c r="X343" s="37"/>
      <c r="Y343" s="37"/>
      <c r="Z343" s="37"/>
      <c r="AA343" s="37"/>
      <c r="AB343" s="37"/>
      <c r="AC343" s="37"/>
      <c r="AD343" s="37"/>
      <c r="AE343" s="37"/>
      <c r="AR343" s="192" t="s">
        <v>243</v>
      </c>
      <c r="AT343" s="192" t="s">
        <v>519</v>
      </c>
      <c r="AU343" s="192" t="s">
        <v>84</v>
      </c>
      <c r="AY343" s="20" t="s">
        <v>197</v>
      </c>
      <c r="BE343" s="193">
        <f>IF(N343="základní",J343,0)</f>
        <v>0</v>
      </c>
      <c r="BF343" s="193">
        <f>IF(N343="snížená",J343,0)</f>
        <v>0</v>
      </c>
      <c r="BG343" s="193">
        <f>IF(N343="zákl. přenesená",J343,0)</f>
        <v>0</v>
      </c>
      <c r="BH343" s="193">
        <f>IF(N343="sníž. přenesená",J343,0)</f>
        <v>0</v>
      </c>
      <c r="BI343" s="193">
        <f>IF(N343="nulová",J343,0)</f>
        <v>0</v>
      </c>
      <c r="BJ343" s="20" t="s">
        <v>82</v>
      </c>
      <c r="BK343" s="193">
        <f>ROUND(I343*H343,2)</f>
        <v>0</v>
      </c>
      <c r="BL343" s="20" t="s">
        <v>204</v>
      </c>
      <c r="BM343" s="192" t="s">
        <v>5979</v>
      </c>
    </row>
    <row r="344" spans="1:65" s="13" customFormat="1" ht="11.25">
      <c r="B344" s="199"/>
      <c r="C344" s="200"/>
      <c r="D344" s="201" t="s">
        <v>213</v>
      </c>
      <c r="E344" s="202" t="s">
        <v>28</v>
      </c>
      <c r="F344" s="203" t="s">
        <v>5980</v>
      </c>
      <c r="G344" s="200"/>
      <c r="H344" s="204">
        <v>8</v>
      </c>
      <c r="I344" s="205"/>
      <c r="J344" s="200"/>
      <c r="K344" s="200"/>
      <c r="L344" s="206"/>
      <c r="M344" s="207"/>
      <c r="N344" s="208"/>
      <c r="O344" s="208"/>
      <c r="P344" s="208"/>
      <c r="Q344" s="208"/>
      <c r="R344" s="208"/>
      <c r="S344" s="208"/>
      <c r="T344" s="209"/>
      <c r="AT344" s="210" t="s">
        <v>213</v>
      </c>
      <c r="AU344" s="210" t="s">
        <v>84</v>
      </c>
      <c r="AV344" s="13" t="s">
        <v>84</v>
      </c>
      <c r="AW344" s="13" t="s">
        <v>35</v>
      </c>
      <c r="AX344" s="13" t="s">
        <v>82</v>
      </c>
      <c r="AY344" s="210" t="s">
        <v>197</v>
      </c>
    </row>
    <row r="345" spans="1:65" s="13" customFormat="1" ht="11.25">
      <c r="B345" s="199"/>
      <c r="C345" s="200"/>
      <c r="D345" s="201" t="s">
        <v>213</v>
      </c>
      <c r="E345" s="200"/>
      <c r="F345" s="203" t="s">
        <v>5981</v>
      </c>
      <c r="G345" s="200"/>
      <c r="H345" s="204">
        <v>8.4</v>
      </c>
      <c r="I345" s="205"/>
      <c r="J345" s="200"/>
      <c r="K345" s="200"/>
      <c r="L345" s="206"/>
      <c r="M345" s="207"/>
      <c r="N345" s="208"/>
      <c r="O345" s="208"/>
      <c r="P345" s="208"/>
      <c r="Q345" s="208"/>
      <c r="R345" s="208"/>
      <c r="S345" s="208"/>
      <c r="T345" s="209"/>
      <c r="AT345" s="210" t="s">
        <v>213</v>
      </c>
      <c r="AU345" s="210" t="s">
        <v>84</v>
      </c>
      <c r="AV345" s="13" t="s">
        <v>84</v>
      </c>
      <c r="AW345" s="13" t="s">
        <v>4</v>
      </c>
      <c r="AX345" s="13" t="s">
        <v>82</v>
      </c>
      <c r="AY345" s="210" t="s">
        <v>197</v>
      </c>
    </row>
    <row r="346" spans="1:65" s="2" customFormat="1" ht="21.75" customHeight="1">
      <c r="A346" s="37"/>
      <c r="B346" s="38"/>
      <c r="C346" s="181" t="s">
        <v>510</v>
      </c>
      <c r="D346" s="181" t="s">
        <v>199</v>
      </c>
      <c r="E346" s="182" t="s">
        <v>1604</v>
      </c>
      <c r="F346" s="183" t="s">
        <v>1605</v>
      </c>
      <c r="G346" s="184" t="s">
        <v>202</v>
      </c>
      <c r="H346" s="185">
        <v>62.28</v>
      </c>
      <c r="I346" s="186"/>
      <c r="J346" s="187">
        <f>ROUND(I346*H346,2)</f>
        <v>0</v>
      </c>
      <c r="K346" s="183" t="s">
        <v>203</v>
      </c>
      <c r="L346" s="42"/>
      <c r="M346" s="188" t="s">
        <v>28</v>
      </c>
      <c r="N346" s="189" t="s">
        <v>45</v>
      </c>
      <c r="O346" s="67"/>
      <c r="P346" s="190">
        <f>O346*H346</f>
        <v>0</v>
      </c>
      <c r="Q346" s="190">
        <v>2.0500000000000001E-2</v>
      </c>
      <c r="R346" s="190">
        <f>Q346*H346</f>
        <v>1.27674</v>
      </c>
      <c r="S346" s="190">
        <v>0</v>
      </c>
      <c r="T346" s="191">
        <f>S346*H346</f>
        <v>0</v>
      </c>
      <c r="U346" s="37"/>
      <c r="V346" s="37"/>
      <c r="W346" s="37"/>
      <c r="X346" s="37"/>
      <c r="Y346" s="37"/>
      <c r="Z346" s="37"/>
      <c r="AA346" s="37"/>
      <c r="AB346" s="37"/>
      <c r="AC346" s="37"/>
      <c r="AD346" s="37"/>
      <c r="AE346" s="37"/>
      <c r="AR346" s="192" t="s">
        <v>204</v>
      </c>
      <c r="AT346" s="192" t="s">
        <v>199</v>
      </c>
      <c r="AU346" s="192" t="s">
        <v>84</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204</v>
      </c>
      <c r="BM346" s="192" t="s">
        <v>5982</v>
      </c>
    </row>
    <row r="347" spans="1:65" s="2" customFormat="1" ht="11.25">
      <c r="A347" s="37"/>
      <c r="B347" s="38"/>
      <c r="C347" s="39"/>
      <c r="D347" s="194" t="s">
        <v>206</v>
      </c>
      <c r="E347" s="39"/>
      <c r="F347" s="195" t="s">
        <v>1607</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206</v>
      </c>
      <c r="AU347" s="20" t="s">
        <v>84</v>
      </c>
    </row>
    <row r="348" spans="1:65" s="15" customFormat="1" ht="11.25">
      <c r="B348" s="222"/>
      <c r="C348" s="223"/>
      <c r="D348" s="201" t="s">
        <v>213</v>
      </c>
      <c r="E348" s="224" t="s">
        <v>28</v>
      </c>
      <c r="F348" s="225" t="s">
        <v>412</v>
      </c>
      <c r="G348" s="223"/>
      <c r="H348" s="224" t="s">
        <v>28</v>
      </c>
      <c r="I348" s="226"/>
      <c r="J348" s="223"/>
      <c r="K348" s="223"/>
      <c r="L348" s="227"/>
      <c r="M348" s="228"/>
      <c r="N348" s="229"/>
      <c r="O348" s="229"/>
      <c r="P348" s="229"/>
      <c r="Q348" s="229"/>
      <c r="R348" s="229"/>
      <c r="S348" s="229"/>
      <c r="T348" s="230"/>
      <c r="AT348" s="231" t="s">
        <v>213</v>
      </c>
      <c r="AU348" s="231" t="s">
        <v>84</v>
      </c>
      <c r="AV348" s="15" t="s">
        <v>82</v>
      </c>
      <c r="AW348" s="15" t="s">
        <v>35</v>
      </c>
      <c r="AX348" s="15" t="s">
        <v>74</v>
      </c>
      <c r="AY348" s="231" t="s">
        <v>197</v>
      </c>
    </row>
    <row r="349" spans="1:65" s="15" customFormat="1" ht="11.25">
      <c r="B349" s="222"/>
      <c r="C349" s="223"/>
      <c r="D349" s="201" t="s">
        <v>213</v>
      </c>
      <c r="E349" s="224" t="s">
        <v>28</v>
      </c>
      <c r="F349" s="225" t="s">
        <v>5938</v>
      </c>
      <c r="G349" s="223"/>
      <c r="H349" s="224" t="s">
        <v>28</v>
      </c>
      <c r="I349" s="226"/>
      <c r="J349" s="223"/>
      <c r="K349" s="223"/>
      <c r="L349" s="227"/>
      <c r="M349" s="228"/>
      <c r="N349" s="229"/>
      <c r="O349" s="229"/>
      <c r="P349" s="229"/>
      <c r="Q349" s="229"/>
      <c r="R349" s="229"/>
      <c r="S349" s="229"/>
      <c r="T349" s="230"/>
      <c r="AT349" s="231" t="s">
        <v>213</v>
      </c>
      <c r="AU349" s="231" t="s">
        <v>84</v>
      </c>
      <c r="AV349" s="15" t="s">
        <v>82</v>
      </c>
      <c r="AW349" s="15" t="s">
        <v>35</v>
      </c>
      <c r="AX349" s="15" t="s">
        <v>74</v>
      </c>
      <c r="AY349" s="231" t="s">
        <v>197</v>
      </c>
    </row>
    <row r="350" spans="1:65" s="13" customFormat="1" ht="11.25">
      <c r="B350" s="199"/>
      <c r="C350" s="200"/>
      <c r="D350" s="201" t="s">
        <v>213</v>
      </c>
      <c r="E350" s="202" t="s">
        <v>28</v>
      </c>
      <c r="F350" s="203" t="s">
        <v>5983</v>
      </c>
      <c r="G350" s="200"/>
      <c r="H350" s="204">
        <v>62.28</v>
      </c>
      <c r="I350" s="205"/>
      <c r="J350" s="200"/>
      <c r="K350" s="200"/>
      <c r="L350" s="206"/>
      <c r="M350" s="207"/>
      <c r="N350" s="208"/>
      <c r="O350" s="208"/>
      <c r="P350" s="208"/>
      <c r="Q350" s="208"/>
      <c r="R350" s="208"/>
      <c r="S350" s="208"/>
      <c r="T350" s="209"/>
      <c r="AT350" s="210" t="s">
        <v>213</v>
      </c>
      <c r="AU350" s="210" t="s">
        <v>84</v>
      </c>
      <c r="AV350" s="13" t="s">
        <v>84</v>
      </c>
      <c r="AW350" s="13" t="s">
        <v>35</v>
      </c>
      <c r="AX350" s="13" t="s">
        <v>82</v>
      </c>
      <c r="AY350" s="210" t="s">
        <v>197</v>
      </c>
    </row>
    <row r="351" spans="1:65" s="2" customFormat="1" ht="21.75" customHeight="1">
      <c r="A351" s="37"/>
      <c r="B351" s="38"/>
      <c r="C351" s="181" t="s">
        <v>514</v>
      </c>
      <c r="D351" s="181" t="s">
        <v>199</v>
      </c>
      <c r="E351" s="182" t="s">
        <v>1609</v>
      </c>
      <c r="F351" s="183" t="s">
        <v>1610</v>
      </c>
      <c r="G351" s="184" t="s">
        <v>202</v>
      </c>
      <c r="H351" s="185">
        <v>10.377000000000001</v>
      </c>
      <c r="I351" s="186"/>
      <c r="J351" s="187">
        <f>ROUND(I351*H351,2)</f>
        <v>0</v>
      </c>
      <c r="K351" s="183" t="s">
        <v>203</v>
      </c>
      <c r="L351" s="42"/>
      <c r="M351" s="188" t="s">
        <v>28</v>
      </c>
      <c r="N351" s="189" t="s">
        <v>45</v>
      </c>
      <c r="O351" s="67"/>
      <c r="P351" s="190">
        <f>O351*H351</f>
        <v>0</v>
      </c>
      <c r="Q351" s="190">
        <v>5.7000000000000002E-3</v>
      </c>
      <c r="R351" s="190">
        <f>Q351*H351</f>
        <v>5.9148900000000004E-2</v>
      </c>
      <c r="S351" s="190">
        <v>0</v>
      </c>
      <c r="T351" s="191">
        <f>S351*H351</f>
        <v>0</v>
      </c>
      <c r="U351" s="37"/>
      <c r="V351" s="37"/>
      <c r="W351" s="37"/>
      <c r="X351" s="37"/>
      <c r="Y351" s="37"/>
      <c r="Z351" s="37"/>
      <c r="AA351" s="37"/>
      <c r="AB351" s="37"/>
      <c r="AC351" s="37"/>
      <c r="AD351" s="37"/>
      <c r="AE351" s="37"/>
      <c r="AR351" s="192" t="s">
        <v>204</v>
      </c>
      <c r="AT351" s="192" t="s">
        <v>199</v>
      </c>
      <c r="AU351" s="192" t="s">
        <v>84</v>
      </c>
      <c r="AY351" s="20" t="s">
        <v>197</v>
      </c>
      <c r="BE351" s="193">
        <f>IF(N351="základní",J351,0)</f>
        <v>0</v>
      </c>
      <c r="BF351" s="193">
        <f>IF(N351="snížená",J351,0)</f>
        <v>0</v>
      </c>
      <c r="BG351" s="193">
        <f>IF(N351="zákl. přenesená",J351,0)</f>
        <v>0</v>
      </c>
      <c r="BH351" s="193">
        <f>IF(N351="sníž. přenesená",J351,0)</f>
        <v>0</v>
      </c>
      <c r="BI351" s="193">
        <f>IF(N351="nulová",J351,0)</f>
        <v>0</v>
      </c>
      <c r="BJ351" s="20" t="s">
        <v>82</v>
      </c>
      <c r="BK351" s="193">
        <f>ROUND(I351*H351,2)</f>
        <v>0</v>
      </c>
      <c r="BL351" s="20" t="s">
        <v>204</v>
      </c>
      <c r="BM351" s="192" t="s">
        <v>5984</v>
      </c>
    </row>
    <row r="352" spans="1:65" s="2" customFormat="1" ht="11.25">
      <c r="A352" s="37"/>
      <c r="B352" s="38"/>
      <c r="C352" s="39"/>
      <c r="D352" s="194" t="s">
        <v>206</v>
      </c>
      <c r="E352" s="39"/>
      <c r="F352" s="195" t="s">
        <v>1612</v>
      </c>
      <c r="G352" s="39"/>
      <c r="H352" s="39"/>
      <c r="I352" s="196"/>
      <c r="J352" s="39"/>
      <c r="K352" s="39"/>
      <c r="L352" s="42"/>
      <c r="M352" s="197"/>
      <c r="N352" s="198"/>
      <c r="O352" s="67"/>
      <c r="P352" s="67"/>
      <c r="Q352" s="67"/>
      <c r="R352" s="67"/>
      <c r="S352" s="67"/>
      <c r="T352" s="68"/>
      <c r="U352" s="37"/>
      <c r="V352" s="37"/>
      <c r="W352" s="37"/>
      <c r="X352" s="37"/>
      <c r="Y352" s="37"/>
      <c r="Z352" s="37"/>
      <c r="AA352" s="37"/>
      <c r="AB352" s="37"/>
      <c r="AC352" s="37"/>
      <c r="AD352" s="37"/>
      <c r="AE352" s="37"/>
      <c r="AT352" s="20" t="s">
        <v>206</v>
      </c>
      <c r="AU352" s="20" t="s">
        <v>84</v>
      </c>
    </row>
    <row r="353" spans="1:65" s="15" customFormat="1" ht="11.25">
      <c r="B353" s="222"/>
      <c r="C353" s="223"/>
      <c r="D353" s="201" t="s">
        <v>213</v>
      </c>
      <c r="E353" s="224" t="s">
        <v>28</v>
      </c>
      <c r="F353" s="225" t="s">
        <v>724</v>
      </c>
      <c r="G353" s="223"/>
      <c r="H353" s="224" t="s">
        <v>28</v>
      </c>
      <c r="I353" s="226"/>
      <c r="J353" s="223"/>
      <c r="K353" s="223"/>
      <c r="L353" s="227"/>
      <c r="M353" s="228"/>
      <c r="N353" s="229"/>
      <c r="O353" s="229"/>
      <c r="P353" s="229"/>
      <c r="Q353" s="229"/>
      <c r="R353" s="229"/>
      <c r="S353" s="229"/>
      <c r="T353" s="230"/>
      <c r="AT353" s="231" t="s">
        <v>213</v>
      </c>
      <c r="AU353" s="231" t="s">
        <v>84</v>
      </c>
      <c r="AV353" s="15" t="s">
        <v>82</v>
      </c>
      <c r="AW353" s="15" t="s">
        <v>35</v>
      </c>
      <c r="AX353" s="15" t="s">
        <v>74</v>
      </c>
      <c r="AY353" s="231" t="s">
        <v>197</v>
      </c>
    </row>
    <row r="354" spans="1:65" s="15" customFormat="1" ht="11.25">
      <c r="B354" s="222"/>
      <c r="C354" s="223"/>
      <c r="D354" s="201" t="s">
        <v>213</v>
      </c>
      <c r="E354" s="224" t="s">
        <v>28</v>
      </c>
      <c r="F354" s="225" t="s">
        <v>5953</v>
      </c>
      <c r="G354" s="223"/>
      <c r="H354" s="224" t="s">
        <v>28</v>
      </c>
      <c r="I354" s="226"/>
      <c r="J354" s="223"/>
      <c r="K354" s="223"/>
      <c r="L354" s="227"/>
      <c r="M354" s="228"/>
      <c r="N354" s="229"/>
      <c r="O354" s="229"/>
      <c r="P354" s="229"/>
      <c r="Q354" s="229"/>
      <c r="R354" s="229"/>
      <c r="S354" s="229"/>
      <c r="T354" s="230"/>
      <c r="AT354" s="231" t="s">
        <v>213</v>
      </c>
      <c r="AU354" s="231" t="s">
        <v>84</v>
      </c>
      <c r="AV354" s="15" t="s">
        <v>82</v>
      </c>
      <c r="AW354" s="15" t="s">
        <v>35</v>
      </c>
      <c r="AX354" s="15" t="s">
        <v>74</v>
      </c>
      <c r="AY354" s="231" t="s">
        <v>197</v>
      </c>
    </row>
    <row r="355" spans="1:65" s="13" customFormat="1" ht="11.25">
      <c r="B355" s="199"/>
      <c r="C355" s="200"/>
      <c r="D355" s="201" t="s">
        <v>213</v>
      </c>
      <c r="E355" s="202" t="s">
        <v>28</v>
      </c>
      <c r="F355" s="203" t="s">
        <v>5954</v>
      </c>
      <c r="G355" s="200"/>
      <c r="H355" s="204">
        <v>10.377000000000001</v>
      </c>
      <c r="I355" s="205"/>
      <c r="J355" s="200"/>
      <c r="K355" s="200"/>
      <c r="L355" s="206"/>
      <c r="M355" s="207"/>
      <c r="N355" s="208"/>
      <c r="O355" s="208"/>
      <c r="P355" s="208"/>
      <c r="Q355" s="208"/>
      <c r="R355" s="208"/>
      <c r="S355" s="208"/>
      <c r="T355" s="209"/>
      <c r="AT355" s="210" t="s">
        <v>213</v>
      </c>
      <c r="AU355" s="210" t="s">
        <v>84</v>
      </c>
      <c r="AV355" s="13" t="s">
        <v>84</v>
      </c>
      <c r="AW355" s="13" t="s">
        <v>35</v>
      </c>
      <c r="AX355" s="13" t="s">
        <v>82</v>
      </c>
      <c r="AY355" s="210" t="s">
        <v>197</v>
      </c>
    </row>
    <row r="356" spans="1:65" s="2" customFormat="1" ht="24.2" customHeight="1">
      <c r="A356" s="37"/>
      <c r="B356" s="38"/>
      <c r="C356" s="181" t="s">
        <v>523</v>
      </c>
      <c r="D356" s="181" t="s">
        <v>199</v>
      </c>
      <c r="E356" s="182" t="s">
        <v>1614</v>
      </c>
      <c r="F356" s="183" t="s">
        <v>1615</v>
      </c>
      <c r="G356" s="184" t="s">
        <v>202</v>
      </c>
      <c r="H356" s="185">
        <v>65.73</v>
      </c>
      <c r="I356" s="186"/>
      <c r="J356" s="187">
        <f>ROUND(I356*H356,2)</f>
        <v>0</v>
      </c>
      <c r="K356" s="183" t="s">
        <v>203</v>
      </c>
      <c r="L356" s="42"/>
      <c r="M356" s="188" t="s">
        <v>28</v>
      </c>
      <c r="N356" s="189" t="s">
        <v>45</v>
      </c>
      <c r="O356" s="67"/>
      <c r="P356" s="190">
        <f>O356*H356</f>
        <v>0</v>
      </c>
      <c r="Q356" s="190">
        <v>2.8500000000000001E-3</v>
      </c>
      <c r="R356" s="190">
        <f>Q356*H356</f>
        <v>0.18733050000000001</v>
      </c>
      <c r="S356" s="190">
        <v>0</v>
      </c>
      <c r="T356" s="191">
        <f>S356*H356</f>
        <v>0</v>
      </c>
      <c r="U356" s="37"/>
      <c r="V356" s="37"/>
      <c r="W356" s="37"/>
      <c r="X356" s="37"/>
      <c r="Y356" s="37"/>
      <c r="Z356" s="37"/>
      <c r="AA356" s="37"/>
      <c r="AB356" s="37"/>
      <c r="AC356" s="37"/>
      <c r="AD356" s="37"/>
      <c r="AE356" s="37"/>
      <c r="AR356" s="192" t="s">
        <v>204</v>
      </c>
      <c r="AT356" s="192" t="s">
        <v>199</v>
      </c>
      <c r="AU356" s="192" t="s">
        <v>84</v>
      </c>
      <c r="AY356" s="20" t="s">
        <v>197</v>
      </c>
      <c r="BE356" s="193">
        <f>IF(N356="základní",J356,0)</f>
        <v>0</v>
      </c>
      <c r="BF356" s="193">
        <f>IF(N356="snížená",J356,0)</f>
        <v>0</v>
      </c>
      <c r="BG356" s="193">
        <f>IF(N356="zákl. přenesená",J356,0)</f>
        <v>0</v>
      </c>
      <c r="BH356" s="193">
        <f>IF(N356="sníž. přenesená",J356,0)</f>
        <v>0</v>
      </c>
      <c r="BI356" s="193">
        <f>IF(N356="nulová",J356,0)</f>
        <v>0</v>
      </c>
      <c r="BJ356" s="20" t="s">
        <v>82</v>
      </c>
      <c r="BK356" s="193">
        <f>ROUND(I356*H356,2)</f>
        <v>0</v>
      </c>
      <c r="BL356" s="20" t="s">
        <v>204</v>
      </c>
      <c r="BM356" s="192" t="s">
        <v>5985</v>
      </c>
    </row>
    <row r="357" spans="1:65" s="2" customFormat="1" ht="11.25">
      <c r="A357" s="37"/>
      <c r="B357" s="38"/>
      <c r="C357" s="39"/>
      <c r="D357" s="194" t="s">
        <v>206</v>
      </c>
      <c r="E357" s="39"/>
      <c r="F357" s="195" t="s">
        <v>1617</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206</v>
      </c>
      <c r="AU357" s="20" t="s">
        <v>84</v>
      </c>
    </row>
    <row r="358" spans="1:65" s="15" customFormat="1" ht="11.25">
      <c r="B358" s="222"/>
      <c r="C358" s="223"/>
      <c r="D358" s="201" t="s">
        <v>213</v>
      </c>
      <c r="E358" s="224" t="s">
        <v>28</v>
      </c>
      <c r="F358" s="225" t="s">
        <v>412</v>
      </c>
      <c r="G358" s="223"/>
      <c r="H358" s="224" t="s">
        <v>28</v>
      </c>
      <c r="I358" s="226"/>
      <c r="J358" s="223"/>
      <c r="K358" s="223"/>
      <c r="L358" s="227"/>
      <c r="M358" s="228"/>
      <c r="N358" s="229"/>
      <c r="O358" s="229"/>
      <c r="P358" s="229"/>
      <c r="Q358" s="229"/>
      <c r="R358" s="229"/>
      <c r="S358" s="229"/>
      <c r="T358" s="230"/>
      <c r="AT358" s="231" t="s">
        <v>213</v>
      </c>
      <c r="AU358" s="231" t="s">
        <v>84</v>
      </c>
      <c r="AV358" s="15" t="s">
        <v>82</v>
      </c>
      <c r="AW358" s="15" t="s">
        <v>35</v>
      </c>
      <c r="AX358" s="15" t="s">
        <v>74</v>
      </c>
      <c r="AY358" s="231" t="s">
        <v>197</v>
      </c>
    </row>
    <row r="359" spans="1:65" s="15" customFormat="1" ht="11.25">
      <c r="B359" s="222"/>
      <c r="C359" s="223"/>
      <c r="D359" s="201" t="s">
        <v>213</v>
      </c>
      <c r="E359" s="224" t="s">
        <v>28</v>
      </c>
      <c r="F359" s="225" t="s">
        <v>1618</v>
      </c>
      <c r="G359" s="223"/>
      <c r="H359" s="224" t="s">
        <v>28</v>
      </c>
      <c r="I359" s="226"/>
      <c r="J359" s="223"/>
      <c r="K359" s="223"/>
      <c r="L359" s="227"/>
      <c r="M359" s="228"/>
      <c r="N359" s="229"/>
      <c r="O359" s="229"/>
      <c r="P359" s="229"/>
      <c r="Q359" s="229"/>
      <c r="R359" s="229"/>
      <c r="S359" s="229"/>
      <c r="T359" s="230"/>
      <c r="AT359" s="231" t="s">
        <v>213</v>
      </c>
      <c r="AU359" s="231" t="s">
        <v>84</v>
      </c>
      <c r="AV359" s="15" t="s">
        <v>82</v>
      </c>
      <c r="AW359" s="15" t="s">
        <v>35</v>
      </c>
      <c r="AX359" s="15" t="s">
        <v>74</v>
      </c>
      <c r="AY359" s="231" t="s">
        <v>197</v>
      </c>
    </row>
    <row r="360" spans="1:65" s="13" customFormat="1" ht="11.25">
      <c r="B360" s="199"/>
      <c r="C360" s="200"/>
      <c r="D360" s="201" t="s">
        <v>213</v>
      </c>
      <c r="E360" s="202" t="s">
        <v>28</v>
      </c>
      <c r="F360" s="203" t="s">
        <v>5986</v>
      </c>
      <c r="G360" s="200"/>
      <c r="H360" s="204">
        <v>65.73</v>
      </c>
      <c r="I360" s="205"/>
      <c r="J360" s="200"/>
      <c r="K360" s="200"/>
      <c r="L360" s="206"/>
      <c r="M360" s="207"/>
      <c r="N360" s="208"/>
      <c r="O360" s="208"/>
      <c r="P360" s="208"/>
      <c r="Q360" s="208"/>
      <c r="R360" s="208"/>
      <c r="S360" s="208"/>
      <c r="T360" s="209"/>
      <c r="AT360" s="210" t="s">
        <v>213</v>
      </c>
      <c r="AU360" s="210" t="s">
        <v>84</v>
      </c>
      <c r="AV360" s="13" t="s">
        <v>84</v>
      </c>
      <c r="AW360" s="13" t="s">
        <v>35</v>
      </c>
      <c r="AX360" s="13" t="s">
        <v>82</v>
      </c>
      <c r="AY360" s="210" t="s">
        <v>197</v>
      </c>
    </row>
    <row r="361" spans="1:65" s="2" customFormat="1" ht="24.2" customHeight="1">
      <c r="A361" s="37"/>
      <c r="B361" s="38"/>
      <c r="C361" s="181" t="s">
        <v>532</v>
      </c>
      <c r="D361" s="181" t="s">
        <v>199</v>
      </c>
      <c r="E361" s="182" t="s">
        <v>1620</v>
      </c>
      <c r="F361" s="183" t="s">
        <v>1621</v>
      </c>
      <c r="G361" s="184" t="s">
        <v>202</v>
      </c>
      <c r="H361" s="185">
        <v>14.063000000000001</v>
      </c>
      <c r="I361" s="186"/>
      <c r="J361" s="187">
        <f>ROUND(I361*H361,2)</f>
        <v>0</v>
      </c>
      <c r="K361" s="183" t="s">
        <v>203</v>
      </c>
      <c r="L361" s="42"/>
      <c r="M361" s="188" t="s">
        <v>28</v>
      </c>
      <c r="N361" s="189" t="s">
        <v>45</v>
      </c>
      <c r="O361" s="67"/>
      <c r="P361" s="190">
        <f>O361*H361</f>
        <v>0</v>
      </c>
      <c r="Q361" s="190">
        <v>3.8999999999999999E-4</v>
      </c>
      <c r="R361" s="190">
        <f>Q361*H361</f>
        <v>5.4845700000000002E-3</v>
      </c>
      <c r="S361" s="190">
        <v>1.0000000000000001E-5</v>
      </c>
      <c r="T361" s="191">
        <f>S361*H361</f>
        <v>1.4063000000000001E-4</v>
      </c>
      <c r="U361" s="37"/>
      <c r="V361" s="37"/>
      <c r="W361" s="37"/>
      <c r="X361" s="37"/>
      <c r="Y361" s="37"/>
      <c r="Z361" s="37"/>
      <c r="AA361" s="37"/>
      <c r="AB361" s="37"/>
      <c r="AC361" s="37"/>
      <c r="AD361" s="37"/>
      <c r="AE361" s="37"/>
      <c r="AR361" s="192" t="s">
        <v>204</v>
      </c>
      <c r="AT361" s="192" t="s">
        <v>199</v>
      </c>
      <c r="AU361" s="192" t="s">
        <v>84</v>
      </c>
      <c r="AY361" s="20" t="s">
        <v>197</v>
      </c>
      <c r="BE361" s="193">
        <f>IF(N361="základní",J361,0)</f>
        <v>0</v>
      </c>
      <c r="BF361" s="193">
        <f>IF(N361="snížená",J361,0)</f>
        <v>0</v>
      </c>
      <c r="BG361" s="193">
        <f>IF(N361="zákl. přenesená",J361,0)</f>
        <v>0</v>
      </c>
      <c r="BH361" s="193">
        <f>IF(N361="sníž. přenesená",J361,0)</f>
        <v>0</v>
      </c>
      <c r="BI361" s="193">
        <f>IF(N361="nulová",J361,0)</f>
        <v>0</v>
      </c>
      <c r="BJ361" s="20" t="s">
        <v>82</v>
      </c>
      <c r="BK361" s="193">
        <f>ROUND(I361*H361,2)</f>
        <v>0</v>
      </c>
      <c r="BL361" s="20" t="s">
        <v>204</v>
      </c>
      <c r="BM361" s="192" t="s">
        <v>5987</v>
      </c>
    </row>
    <row r="362" spans="1:65" s="2" customFormat="1" ht="11.25">
      <c r="A362" s="37"/>
      <c r="B362" s="38"/>
      <c r="C362" s="39"/>
      <c r="D362" s="194" t="s">
        <v>206</v>
      </c>
      <c r="E362" s="39"/>
      <c r="F362" s="195" t="s">
        <v>1623</v>
      </c>
      <c r="G362" s="39"/>
      <c r="H362" s="39"/>
      <c r="I362" s="196"/>
      <c r="J362" s="39"/>
      <c r="K362" s="39"/>
      <c r="L362" s="42"/>
      <c r="M362" s="197"/>
      <c r="N362" s="198"/>
      <c r="O362" s="67"/>
      <c r="P362" s="67"/>
      <c r="Q362" s="67"/>
      <c r="R362" s="67"/>
      <c r="S362" s="67"/>
      <c r="T362" s="68"/>
      <c r="U362" s="37"/>
      <c r="V362" s="37"/>
      <c r="W362" s="37"/>
      <c r="X362" s="37"/>
      <c r="Y362" s="37"/>
      <c r="Z362" s="37"/>
      <c r="AA362" s="37"/>
      <c r="AB362" s="37"/>
      <c r="AC362" s="37"/>
      <c r="AD362" s="37"/>
      <c r="AE362" s="37"/>
      <c r="AT362" s="20" t="s">
        <v>206</v>
      </c>
      <c r="AU362" s="20" t="s">
        <v>84</v>
      </c>
    </row>
    <row r="363" spans="1:65" s="15" customFormat="1" ht="11.25">
      <c r="B363" s="222"/>
      <c r="C363" s="223"/>
      <c r="D363" s="201" t="s">
        <v>213</v>
      </c>
      <c r="E363" s="224" t="s">
        <v>28</v>
      </c>
      <c r="F363" s="225" t="s">
        <v>412</v>
      </c>
      <c r="G363" s="223"/>
      <c r="H363" s="224" t="s">
        <v>28</v>
      </c>
      <c r="I363" s="226"/>
      <c r="J363" s="223"/>
      <c r="K363" s="223"/>
      <c r="L363" s="227"/>
      <c r="M363" s="228"/>
      <c r="N363" s="229"/>
      <c r="O363" s="229"/>
      <c r="P363" s="229"/>
      <c r="Q363" s="229"/>
      <c r="R363" s="229"/>
      <c r="S363" s="229"/>
      <c r="T363" s="230"/>
      <c r="AT363" s="231" t="s">
        <v>213</v>
      </c>
      <c r="AU363" s="231" t="s">
        <v>84</v>
      </c>
      <c r="AV363" s="15" t="s">
        <v>82</v>
      </c>
      <c r="AW363" s="15" t="s">
        <v>35</v>
      </c>
      <c r="AX363" s="15" t="s">
        <v>74</v>
      </c>
      <c r="AY363" s="231" t="s">
        <v>197</v>
      </c>
    </row>
    <row r="364" spans="1:65" s="13" customFormat="1" ht="11.25">
      <c r="B364" s="199"/>
      <c r="C364" s="200"/>
      <c r="D364" s="201" t="s">
        <v>213</v>
      </c>
      <c r="E364" s="202" t="s">
        <v>28</v>
      </c>
      <c r="F364" s="203" t="s">
        <v>5988</v>
      </c>
      <c r="G364" s="200"/>
      <c r="H364" s="204">
        <v>14.063000000000001</v>
      </c>
      <c r="I364" s="205"/>
      <c r="J364" s="200"/>
      <c r="K364" s="200"/>
      <c r="L364" s="206"/>
      <c r="M364" s="207"/>
      <c r="N364" s="208"/>
      <c r="O364" s="208"/>
      <c r="P364" s="208"/>
      <c r="Q364" s="208"/>
      <c r="R364" s="208"/>
      <c r="S364" s="208"/>
      <c r="T364" s="209"/>
      <c r="AT364" s="210" t="s">
        <v>213</v>
      </c>
      <c r="AU364" s="210" t="s">
        <v>84</v>
      </c>
      <c r="AV364" s="13" t="s">
        <v>84</v>
      </c>
      <c r="AW364" s="13" t="s">
        <v>35</v>
      </c>
      <c r="AX364" s="13" t="s">
        <v>82</v>
      </c>
      <c r="AY364" s="210" t="s">
        <v>197</v>
      </c>
    </row>
    <row r="365" spans="1:65" s="2" customFormat="1" ht="21.75" customHeight="1">
      <c r="A365" s="37"/>
      <c r="B365" s="38"/>
      <c r="C365" s="181" t="s">
        <v>1046</v>
      </c>
      <c r="D365" s="181" t="s">
        <v>199</v>
      </c>
      <c r="E365" s="182" t="s">
        <v>1640</v>
      </c>
      <c r="F365" s="183" t="s">
        <v>1641</v>
      </c>
      <c r="G365" s="184" t="s">
        <v>409</v>
      </c>
      <c r="H365" s="185">
        <v>1.17</v>
      </c>
      <c r="I365" s="186"/>
      <c r="J365" s="187">
        <f>ROUND(I365*H365,2)</f>
        <v>0</v>
      </c>
      <c r="K365" s="183" t="s">
        <v>203</v>
      </c>
      <c r="L365" s="42"/>
      <c r="M365" s="188" t="s">
        <v>28</v>
      </c>
      <c r="N365" s="189" t="s">
        <v>45</v>
      </c>
      <c r="O365" s="67"/>
      <c r="P365" s="190">
        <f>O365*H365</f>
        <v>0</v>
      </c>
      <c r="Q365" s="190">
        <v>2.5018699999999998</v>
      </c>
      <c r="R365" s="190">
        <f>Q365*H365</f>
        <v>2.9271878999999994</v>
      </c>
      <c r="S365" s="190">
        <v>0</v>
      </c>
      <c r="T365" s="191">
        <f>S365*H365</f>
        <v>0</v>
      </c>
      <c r="U365" s="37"/>
      <c r="V365" s="37"/>
      <c r="W365" s="37"/>
      <c r="X365" s="37"/>
      <c r="Y365" s="37"/>
      <c r="Z365" s="37"/>
      <c r="AA365" s="37"/>
      <c r="AB365" s="37"/>
      <c r="AC365" s="37"/>
      <c r="AD365" s="37"/>
      <c r="AE365" s="37"/>
      <c r="AR365" s="192" t="s">
        <v>204</v>
      </c>
      <c r="AT365" s="192" t="s">
        <v>199</v>
      </c>
      <c r="AU365" s="192" t="s">
        <v>84</v>
      </c>
      <c r="AY365" s="20" t="s">
        <v>197</v>
      </c>
      <c r="BE365" s="193">
        <f>IF(N365="základní",J365,0)</f>
        <v>0</v>
      </c>
      <c r="BF365" s="193">
        <f>IF(N365="snížená",J365,0)</f>
        <v>0</v>
      </c>
      <c r="BG365" s="193">
        <f>IF(N365="zákl. přenesená",J365,0)</f>
        <v>0</v>
      </c>
      <c r="BH365" s="193">
        <f>IF(N365="sníž. přenesená",J365,0)</f>
        <v>0</v>
      </c>
      <c r="BI365" s="193">
        <f>IF(N365="nulová",J365,0)</f>
        <v>0</v>
      </c>
      <c r="BJ365" s="20" t="s">
        <v>82</v>
      </c>
      <c r="BK365" s="193">
        <f>ROUND(I365*H365,2)</f>
        <v>0</v>
      </c>
      <c r="BL365" s="20" t="s">
        <v>204</v>
      </c>
      <c r="BM365" s="192" t="s">
        <v>5989</v>
      </c>
    </row>
    <row r="366" spans="1:65" s="2" customFormat="1" ht="11.25">
      <c r="A366" s="37"/>
      <c r="B366" s="38"/>
      <c r="C366" s="39"/>
      <c r="D366" s="194" t="s">
        <v>206</v>
      </c>
      <c r="E366" s="39"/>
      <c r="F366" s="195" t="s">
        <v>1643</v>
      </c>
      <c r="G366" s="39"/>
      <c r="H366" s="39"/>
      <c r="I366" s="196"/>
      <c r="J366" s="39"/>
      <c r="K366" s="39"/>
      <c r="L366" s="42"/>
      <c r="M366" s="197"/>
      <c r="N366" s="198"/>
      <c r="O366" s="67"/>
      <c r="P366" s="67"/>
      <c r="Q366" s="67"/>
      <c r="R366" s="67"/>
      <c r="S366" s="67"/>
      <c r="T366" s="68"/>
      <c r="U366" s="37"/>
      <c r="V366" s="37"/>
      <c r="W366" s="37"/>
      <c r="X366" s="37"/>
      <c r="Y366" s="37"/>
      <c r="Z366" s="37"/>
      <c r="AA366" s="37"/>
      <c r="AB366" s="37"/>
      <c r="AC366" s="37"/>
      <c r="AD366" s="37"/>
      <c r="AE366" s="37"/>
      <c r="AT366" s="20" t="s">
        <v>206</v>
      </c>
      <c r="AU366" s="20" t="s">
        <v>84</v>
      </c>
    </row>
    <row r="367" spans="1:65" s="15" customFormat="1" ht="11.25">
      <c r="B367" s="222"/>
      <c r="C367" s="223"/>
      <c r="D367" s="201" t="s">
        <v>213</v>
      </c>
      <c r="E367" s="224" t="s">
        <v>28</v>
      </c>
      <c r="F367" s="225" t="s">
        <v>724</v>
      </c>
      <c r="G367" s="223"/>
      <c r="H367" s="224" t="s">
        <v>28</v>
      </c>
      <c r="I367" s="226"/>
      <c r="J367" s="223"/>
      <c r="K367" s="223"/>
      <c r="L367" s="227"/>
      <c r="M367" s="228"/>
      <c r="N367" s="229"/>
      <c r="O367" s="229"/>
      <c r="P367" s="229"/>
      <c r="Q367" s="229"/>
      <c r="R367" s="229"/>
      <c r="S367" s="229"/>
      <c r="T367" s="230"/>
      <c r="AT367" s="231" t="s">
        <v>213</v>
      </c>
      <c r="AU367" s="231" t="s">
        <v>84</v>
      </c>
      <c r="AV367" s="15" t="s">
        <v>82</v>
      </c>
      <c r="AW367" s="15" t="s">
        <v>35</v>
      </c>
      <c r="AX367" s="15" t="s">
        <v>74</v>
      </c>
      <c r="AY367" s="231" t="s">
        <v>197</v>
      </c>
    </row>
    <row r="368" spans="1:65" s="15" customFormat="1" ht="11.25">
      <c r="B368" s="222"/>
      <c r="C368" s="223"/>
      <c r="D368" s="201" t="s">
        <v>213</v>
      </c>
      <c r="E368" s="224" t="s">
        <v>28</v>
      </c>
      <c r="F368" s="225" t="s">
        <v>5871</v>
      </c>
      <c r="G368" s="223"/>
      <c r="H368" s="224" t="s">
        <v>28</v>
      </c>
      <c r="I368" s="226"/>
      <c r="J368" s="223"/>
      <c r="K368" s="223"/>
      <c r="L368" s="227"/>
      <c r="M368" s="228"/>
      <c r="N368" s="229"/>
      <c r="O368" s="229"/>
      <c r="P368" s="229"/>
      <c r="Q368" s="229"/>
      <c r="R368" s="229"/>
      <c r="S368" s="229"/>
      <c r="T368" s="230"/>
      <c r="AT368" s="231" t="s">
        <v>213</v>
      </c>
      <c r="AU368" s="231" t="s">
        <v>84</v>
      </c>
      <c r="AV368" s="15" t="s">
        <v>82</v>
      </c>
      <c r="AW368" s="15" t="s">
        <v>35</v>
      </c>
      <c r="AX368" s="15" t="s">
        <v>74</v>
      </c>
      <c r="AY368" s="231" t="s">
        <v>197</v>
      </c>
    </row>
    <row r="369" spans="1:65" s="13" customFormat="1" ht="11.25">
      <c r="B369" s="199"/>
      <c r="C369" s="200"/>
      <c r="D369" s="201" t="s">
        <v>213</v>
      </c>
      <c r="E369" s="202" t="s">
        <v>28</v>
      </c>
      <c r="F369" s="203" t="s">
        <v>5990</v>
      </c>
      <c r="G369" s="200"/>
      <c r="H369" s="204">
        <v>1.17</v>
      </c>
      <c r="I369" s="205"/>
      <c r="J369" s="200"/>
      <c r="K369" s="200"/>
      <c r="L369" s="206"/>
      <c r="M369" s="207"/>
      <c r="N369" s="208"/>
      <c r="O369" s="208"/>
      <c r="P369" s="208"/>
      <c r="Q369" s="208"/>
      <c r="R369" s="208"/>
      <c r="S369" s="208"/>
      <c r="T369" s="209"/>
      <c r="AT369" s="210" t="s">
        <v>213</v>
      </c>
      <c r="AU369" s="210" t="s">
        <v>84</v>
      </c>
      <c r="AV369" s="13" t="s">
        <v>84</v>
      </c>
      <c r="AW369" s="13" t="s">
        <v>35</v>
      </c>
      <c r="AX369" s="13" t="s">
        <v>82</v>
      </c>
      <c r="AY369" s="210" t="s">
        <v>197</v>
      </c>
    </row>
    <row r="370" spans="1:65" s="2" customFormat="1" ht="21.75" customHeight="1">
      <c r="A370" s="37"/>
      <c r="B370" s="38"/>
      <c r="C370" s="181" t="s">
        <v>1057</v>
      </c>
      <c r="D370" s="181" t="s">
        <v>199</v>
      </c>
      <c r="E370" s="182" t="s">
        <v>1666</v>
      </c>
      <c r="F370" s="183" t="s">
        <v>1667</v>
      </c>
      <c r="G370" s="184" t="s">
        <v>409</v>
      </c>
      <c r="H370" s="185">
        <v>1.17</v>
      </c>
      <c r="I370" s="186"/>
      <c r="J370" s="187">
        <f>ROUND(I370*H370,2)</f>
        <v>0</v>
      </c>
      <c r="K370" s="183" t="s">
        <v>203</v>
      </c>
      <c r="L370" s="42"/>
      <c r="M370" s="188" t="s">
        <v>28</v>
      </c>
      <c r="N370" s="189" t="s">
        <v>45</v>
      </c>
      <c r="O370" s="67"/>
      <c r="P370" s="190">
        <f>O370*H370</f>
        <v>0</v>
      </c>
      <c r="Q370" s="190">
        <v>0</v>
      </c>
      <c r="R370" s="190">
        <f>Q370*H370</f>
        <v>0</v>
      </c>
      <c r="S370" s="190">
        <v>0</v>
      </c>
      <c r="T370" s="191">
        <f>S370*H370</f>
        <v>0</v>
      </c>
      <c r="U370" s="37"/>
      <c r="V370" s="37"/>
      <c r="W370" s="37"/>
      <c r="X370" s="37"/>
      <c r="Y370" s="37"/>
      <c r="Z370" s="37"/>
      <c r="AA370" s="37"/>
      <c r="AB370" s="37"/>
      <c r="AC370" s="37"/>
      <c r="AD370" s="37"/>
      <c r="AE370" s="37"/>
      <c r="AR370" s="192" t="s">
        <v>204</v>
      </c>
      <c r="AT370" s="192" t="s">
        <v>199</v>
      </c>
      <c r="AU370" s="192" t="s">
        <v>84</v>
      </c>
      <c r="AY370" s="20" t="s">
        <v>197</v>
      </c>
      <c r="BE370" s="193">
        <f>IF(N370="základní",J370,0)</f>
        <v>0</v>
      </c>
      <c r="BF370" s="193">
        <f>IF(N370="snížená",J370,0)</f>
        <v>0</v>
      </c>
      <c r="BG370" s="193">
        <f>IF(N370="zákl. přenesená",J370,0)</f>
        <v>0</v>
      </c>
      <c r="BH370" s="193">
        <f>IF(N370="sníž. přenesená",J370,0)</f>
        <v>0</v>
      </c>
      <c r="BI370" s="193">
        <f>IF(N370="nulová",J370,0)</f>
        <v>0</v>
      </c>
      <c r="BJ370" s="20" t="s">
        <v>82</v>
      </c>
      <c r="BK370" s="193">
        <f>ROUND(I370*H370,2)</f>
        <v>0</v>
      </c>
      <c r="BL370" s="20" t="s">
        <v>204</v>
      </c>
      <c r="BM370" s="192" t="s">
        <v>5991</v>
      </c>
    </row>
    <row r="371" spans="1:65" s="2" customFormat="1" ht="11.25">
      <c r="A371" s="37"/>
      <c r="B371" s="38"/>
      <c r="C371" s="39"/>
      <c r="D371" s="194" t="s">
        <v>206</v>
      </c>
      <c r="E371" s="39"/>
      <c r="F371" s="195" t="s">
        <v>1669</v>
      </c>
      <c r="G371" s="39"/>
      <c r="H371" s="39"/>
      <c r="I371" s="196"/>
      <c r="J371" s="39"/>
      <c r="K371" s="39"/>
      <c r="L371" s="42"/>
      <c r="M371" s="197"/>
      <c r="N371" s="198"/>
      <c r="O371" s="67"/>
      <c r="P371" s="67"/>
      <c r="Q371" s="67"/>
      <c r="R371" s="67"/>
      <c r="S371" s="67"/>
      <c r="T371" s="68"/>
      <c r="U371" s="37"/>
      <c r="V371" s="37"/>
      <c r="W371" s="37"/>
      <c r="X371" s="37"/>
      <c r="Y371" s="37"/>
      <c r="Z371" s="37"/>
      <c r="AA371" s="37"/>
      <c r="AB371" s="37"/>
      <c r="AC371" s="37"/>
      <c r="AD371" s="37"/>
      <c r="AE371" s="37"/>
      <c r="AT371" s="20" t="s">
        <v>206</v>
      </c>
      <c r="AU371" s="20" t="s">
        <v>84</v>
      </c>
    </row>
    <row r="372" spans="1:65" s="2" customFormat="1" ht="16.5" customHeight="1">
      <c r="A372" s="37"/>
      <c r="B372" s="38"/>
      <c r="C372" s="181" t="s">
        <v>1063</v>
      </c>
      <c r="D372" s="181" t="s">
        <v>199</v>
      </c>
      <c r="E372" s="182" t="s">
        <v>1702</v>
      </c>
      <c r="F372" s="183" t="s">
        <v>1703</v>
      </c>
      <c r="G372" s="184" t="s">
        <v>428</v>
      </c>
      <c r="H372" s="185">
        <v>7.0000000000000007E-2</v>
      </c>
      <c r="I372" s="186"/>
      <c r="J372" s="187">
        <f>ROUND(I372*H372,2)</f>
        <v>0</v>
      </c>
      <c r="K372" s="183" t="s">
        <v>203</v>
      </c>
      <c r="L372" s="42"/>
      <c r="M372" s="188" t="s">
        <v>28</v>
      </c>
      <c r="N372" s="189" t="s">
        <v>45</v>
      </c>
      <c r="O372" s="67"/>
      <c r="P372" s="190">
        <f>O372*H372</f>
        <v>0</v>
      </c>
      <c r="Q372" s="190">
        <v>1.06277</v>
      </c>
      <c r="R372" s="190">
        <f>Q372*H372</f>
        <v>7.4393900000000013E-2</v>
      </c>
      <c r="S372" s="190">
        <v>0</v>
      </c>
      <c r="T372" s="191">
        <f>S372*H372</f>
        <v>0</v>
      </c>
      <c r="U372" s="37"/>
      <c r="V372" s="37"/>
      <c r="W372" s="37"/>
      <c r="X372" s="37"/>
      <c r="Y372" s="37"/>
      <c r="Z372" s="37"/>
      <c r="AA372" s="37"/>
      <c r="AB372" s="37"/>
      <c r="AC372" s="37"/>
      <c r="AD372" s="37"/>
      <c r="AE372" s="37"/>
      <c r="AR372" s="192" t="s">
        <v>204</v>
      </c>
      <c r="AT372" s="192" t="s">
        <v>199</v>
      </c>
      <c r="AU372" s="192" t="s">
        <v>84</v>
      </c>
      <c r="AY372" s="20" t="s">
        <v>197</v>
      </c>
      <c r="BE372" s="193">
        <f>IF(N372="základní",J372,0)</f>
        <v>0</v>
      </c>
      <c r="BF372" s="193">
        <f>IF(N372="snížená",J372,0)</f>
        <v>0</v>
      </c>
      <c r="BG372" s="193">
        <f>IF(N372="zákl. přenesená",J372,0)</f>
        <v>0</v>
      </c>
      <c r="BH372" s="193">
        <f>IF(N372="sníž. přenesená",J372,0)</f>
        <v>0</v>
      </c>
      <c r="BI372" s="193">
        <f>IF(N372="nulová",J372,0)</f>
        <v>0</v>
      </c>
      <c r="BJ372" s="20" t="s">
        <v>82</v>
      </c>
      <c r="BK372" s="193">
        <f>ROUND(I372*H372,2)</f>
        <v>0</v>
      </c>
      <c r="BL372" s="20" t="s">
        <v>204</v>
      </c>
      <c r="BM372" s="192" t="s">
        <v>5992</v>
      </c>
    </row>
    <row r="373" spans="1:65" s="2" customFormat="1" ht="11.25">
      <c r="A373" s="37"/>
      <c r="B373" s="38"/>
      <c r="C373" s="39"/>
      <c r="D373" s="194" t="s">
        <v>206</v>
      </c>
      <c r="E373" s="39"/>
      <c r="F373" s="195" t="s">
        <v>1705</v>
      </c>
      <c r="G373" s="39"/>
      <c r="H373" s="39"/>
      <c r="I373" s="196"/>
      <c r="J373" s="39"/>
      <c r="K373" s="39"/>
      <c r="L373" s="42"/>
      <c r="M373" s="197"/>
      <c r="N373" s="198"/>
      <c r="O373" s="67"/>
      <c r="P373" s="67"/>
      <c r="Q373" s="67"/>
      <c r="R373" s="67"/>
      <c r="S373" s="67"/>
      <c r="T373" s="68"/>
      <c r="U373" s="37"/>
      <c r="V373" s="37"/>
      <c r="W373" s="37"/>
      <c r="X373" s="37"/>
      <c r="Y373" s="37"/>
      <c r="Z373" s="37"/>
      <c r="AA373" s="37"/>
      <c r="AB373" s="37"/>
      <c r="AC373" s="37"/>
      <c r="AD373" s="37"/>
      <c r="AE373" s="37"/>
      <c r="AT373" s="20" t="s">
        <v>206</v>
      </c>
      <c r="AU373" s="20" t="s">
        <v>84</v>
      </c>
    </row>
    <row r="374" spans="1:65" s="15" customFormat="1" ht="11.25">
      <c r="B374" s="222"/>
      <c r="C374" s="223"/>
      <c r="D374" s="201" t="s">
        <v>213</v>
      </c>
      <c r="E374" s="224" t="s">
        <v>28</v>
      </c>
      <c r="F374" s="225" t="s">
        <v>724</v>
      </c>
      <c r="G374" s="223"/>
      <c r="H374" s="224" t="s">
        <v>28</v>
      </c>
      <c r="I374" s="226"/>
      <c r="J374" s="223"/>
      <c r="K374" s="223"/>
      <c r="L374" s="227"/>
      <c r="M374" s="228"/>
      <c r="N374" s="229"/>
      <c r="O374" s="229"/>
      <c r="P374" s="229"/>
      <c r="Q374" s="229"/>
      <c r="R374" s="229"/>
      <c r="S374" s="229"/>
      <c r="T374" s="230"/>
      <c r="AT374" s="231" t="s">
        <v>213</v>
      </c>
      <c r="AU374" s="231" t="s">
        <v>84</v>
      </c>
      <c r="AV374" s="15" t="s">
        <v>82</v>
      </c>
      <c r="AW374" s="15" t="s">
        <v>35</v>
      </c>
      <c r="AX374" s="15" t="s">
        <v>74</v>
      </c>
      <c r="AY374" s="231" t="s">
        <v>197</v>
      </c>
    </row>
    <row r="375" spans="1:65" s="15" customFormat="1" ht="11.25">
      <c r="B375" s="222"/>
      <c r="C375" s="223"/>
      <c r="D375" s="201" t="s">
        <v>213</v>
      </c>
      <c r="E375" s="224" t="s">
        <v>28</v>
      </c>
      <c r="F375" s="225" t="s">
        <v>1706</v>
      </c>
      <c r="G375" s="223"/>
      <c r="H375" s="224" t="s">
        <v>28</v>
      </c>
      <c r="I375" s="226"/>
      <c r="J375" s="223"/>
      <c r="K375" s="223"/>
      <c r="L375" s="227"/>
      <c r="M375" s="228"/>
      <c r="N375" s="229"/>
      <c r="O375" s="229"/>
      <c r="P375" s="229"/>
      <c r="Q375" s="229"/>
      <c r="R375" s="229"/>
      <c r="S375" s="229"/>
      <c r="T375" s="230"/>
      <c r="AT375" s="231" t="s">
        <v>213</v>
      </c>
      <c r="AU375" s="231" t="s">
        <v>84</v>
      </c>
      <c r="AV375" s="15" t="s">
        <v>82</v>
      </c>
      <c r="AW375" s="15" t="s">
        <v>35</v>
      </c>
      <c r="AX375" s="15" t="s">
        <v>74</v>
      </c>
      <c r="AY375" s="231" t="s">
        <v>197</v>
      </c>
    </row>
    <row r="376" spans="1:65" s="13" customFormat="1" ht="11.25">
      <c r="B376" s="199"/>
      <c r="C376" s="200"/>
      <c r="D376" s="201" t="s">
        <v>213</v>
      </c>
      <c r="E376" s="202" t="s">
        <v>28</v>
      </c>
      <c r="F376" s="203" t="s">
        <v>5993</v>
      </c>
      <c r="G376" s="200"/>
      <c r="H376" s="204">
        <v>7.0000000000000007E-2</v>
      </c>
      <c r="I376" s="205"/>
      <c r="J376" s="200"/>
      <c r="K376" s="200"/>
      <c r="L376" s="206"/>
      <c r="M376" s="207"/>
      <c r="N376" s="208"/>
      <c r="O376" s="208"/>
      <c r="P376" s="208"/>
      <c r="Q376" s="208"/>
      <c r="R376" s="208"/>
      <c r="S376" s="208"/>
      <c r="T376" s="209"/>
      <c r="AT376" s="210" t="s">
        <v>213</v>
      </c>
      <c r="AU376" s="210" t="s">
        <v>84</v>
      </c>
      <c r="AV376" s="13" t="s">
        <v>84</v>
      </c>
      <c r="AW376" s="13" t="s">
        <v>35</v>
      </c>
      <c r="AX376" s="13" t="s">
        <v>82</v>
      </c>
      <c r="AY376" s="210" t="s">
        <v>197</v>
      </c>
    </row>
    <row r="377" spans="1:65" s="2" customFormat="1" ht="21.75" customHeight="1">
      <c r="A377" s="37"/>
      <c r="B377" s="38"/>
      <c r="C377" s="181" t="s">
        <v>1088</v>
      </c>
      <c r="D377" s="181" t="s">
        <v>199</v>
      </c>
      <c r="E377" s="182" t="s">
        <v>1714</v>
      </c>
      <c r="F377" s="183" t="s">
        <v>1715</v>
      </c>
      <c r="G377" s="184" t="s">
        <v>202</v>
      </c>
      <c r="H377" s="185">
        <v>2</v>
      </c>
      <c r="I377" s="186"/>
      <c r="J377" s="187">
        <f>ROUND(I377*H377,2)</f>
        <v>0</v>
      </c>
      <c r="K377" s="183" t="s">
        <v>203</v>
      </c>
      <c r="L377" s="42"/>
      <c r="M377" s="188" t="s">
        <v>28</v>
      </c>
      <c r="N377" s="189" t="s">
        <v>45</v>
      </c>
      <c r="O377" s="67"/>
      <c r="P377" s="190">
        <f>O377*H377</f>
        <v>0</v>
      </c>
      <c r="Q377" s="190">
        <v>7.4260000000000007E-2</v>
      </c>
      <c r="R377" s="190">
        <f>Q377*H377</f>
        <v>0.14852000000000001</v>
      </c>
      <c r="S377" s="190">
        <v>0</v>
      </c>
      <c r="T377" s="191">
        <f>S377*H377</f>
        <v>0</v>
      </c>
      <c r="U377" s="37"/>
      <c r="V377" s="37"/>
      <c r="W377" s="37"/>
      <c r="X377" s="37"/>
      <c r="Y377" s="37"/>
      <c r="Z377" s="37"/>
      <c r="AA377" s="37"/>
      <c r="AB377" s="37"/>
      <c r="AC377" s="37"/>
      <c r="AD377" s="37"/>
      <c r="AE377" s="37"/>
      <c r="AR377" s="192" t="s">
        <v>204</v>
      </c>
      <c r="AT377" s="192" t="s">
        <v>199</v>
      </c>
      <c r="AU377" s="192" t="s">
        <v>84</v>
      </c>
      <c r="AY377" s="20" t="s">
        <v>197</v>
      </c>
      <c r="BE377" s="193">
        <f>IF(N377="základní",J377,0)</f>
        <v>0</v>
      </c>
      <c r="BF377" s="193">
        <f>IF(N377="snížená",J377,0)</f>
        <v>0</v>
      </c>
      <c r="BG377" s="193">
        <f>IF(N377="zákl. přenesená",J377,0)</f>
        <v>0</v>
      </c>
      <c r="BH377" s="193">
        <f>IF(N377="sníž. přenesená",J377,0)</f>
        <v>0</v>
      </c>
      <c r="BI377" s="193">
        <f>IF(N377="nulová",J377,0)</f>
        <v>0</v>
      </c>
      <c r="BJ377" s="20" t="s">
        <v>82</v>
      </c>
      <c r="BK377" s="193">
        <f>ROUND(I377*H377,2)</f>
        <v>0</v>
      </c>
      <c r="BL377" s="20" t="s">
        <v>204</v>
      </c>
      <c r="BM377" s="192" t="s">
        <v>5994</v>
      </c>
    </row>
    <row r="378" spans="1:65" s="2" customFormat="1" ht="11.25">
      <c r="A378" s="37"/>
      <c r="B378" s="38"/>
      <c r="C378" s="39"/>
      <c r="D378" s="194" t="s">
        <v>206</v>
      </c>
      <c r="E378" s="39"/>
      <c r="F378" s="195" t="s">
        <v>1717</v>
      </c>
      <c r="G378" s="39"/>
      <c r="H378" s="39"/>
      <c r="I378" s="196"/>
      <c r="J378" s="39"/>
      <c r="K378" s="39"/>
      <c r="L378" s="42"/>
      <c r="M378" s="197"/>
      <c r="N378" s="198"/>
      <c r="O378" s="67"/>
      <c r="P378" s="67"/>
      <c r="Q378" s="67"/>
      <c r="R378" s="67"/>
      <c r="S378" s="67"/>
      <c r="T378" s="68"/>
      <c r="U378" s="37"/>
      <c r="V378" s="37"/>
      <c r="W378" s="37"/>
      <c r="X378" s="37"/>
      <c r="Y378" s="37"/>
      <c r="Z378" s="37"/>
      <c r="AA378" s="37"/>
      <c r="AB378" s="37"/>
      <c r="AC378" s="37"/>
      <c r="AD378" s="37"/>
      <c r="AE378" s="37"/>
      <c r="AT378" s="20" t="s">
        <v>206</v>
      </c>
      <c r="AU378" s="20" t="s">
        <v>84</v>
      </c>
    </row>
    <row r="379" spans="1:65" s="15" customFormat="1" ht="11.25">
      <c r="B379" s="222"/>
      <c r="C379" s="223"/>
      <c r="D379" s="201" t="s">
        <v>213</v>
      </c>
      <c r="E379" s="224" t="s">
        <v>28</v>
      </c>
      <c r="F379" s="225" t="s">
        <v>724</v>
      </c>
      <c r="G379" s="223"/>
      <c r="H379" s="224" t="s">
        <v>28</v>
      </c>
      <c r="I379" s="226"/>
      <c r="J379" s="223"/>
      <c r="K379" s="223"/>
      <c r="L379" s="227"/>
      <c r="M379" s="228"/>
      <c r="N379" s="229"/>
      <c r="O379" s="229"/>
      <c r="P379" s="229"/>
      <c r="Q379" s="229"/>
      <c r="R379" s="229"/>
      <c r="S379" s="229"/>
      <c r="T379" s="230"/>
      <c r="AT379" s="231" t="s">
        <v>213</v>
      </c>
      <c r="AU379" s="231" t="s">
        <v>84</v>
      </c>
      <c r="AV379" s="15" t="s">
        <v>82</v>
      </c>
      <c r="AW379" s="15" t="s">
        <v>35</v>
      </c>
      <c r="AX379" s="15" t="s">
        <v>74</v>
      </c>
      <c r="AY379" s="231" t="s">
        <v>197</v>
      </c>
    </row>
    <row r="380" spans="1:65" s="13" customFormat="1" ht="11.25">
      <c r="B380" s="199"/>
      <c r="C380" s="200"/>
      <c r="D380" s="201" t="s">
        <v>213</v>
      </c>
      <c r="E380" s="202" t="s">
        <v>28</v>
      </c>
      <c r="F380" s="203" t="s">
        <v>5995</v>
      </c>
      <c r="G380" s="200"/>
      <c r="H380" s="204">
        <v>2</v>
      </c>
      <c r="I380" s="205"/>
      <c r="J380" s="200"/>
      <c r="K380" s="200"/>
      <c r="L380" s="206"/>
      <c r="M380" s="207"/>
      <c r="N380" s="208"/>
      <c r="O380" s="208"/>
      <c r="P380" s="208"/>
      <c r="Q380" s="208"/>
      <c r="R380" s="208"/>
      <c r="S380" s="208"/>
      <c r="T380" s="209"/>
      <c r="AT380" s="210" t="s">
        <v>213</v>
      </c>
      <c r="AU380" s="210" t="s">
        <v>84</v>
      </c>
      <c r="AV380" s="13" t="s">
        <v>84</v>
      </c>
      <c r="AW380" s="13" t="s">
        <v>35</v>
      </c>
      <c r="AX380" s="13" t="s">
        <v>82</v>
      </c>
      <c r="AY380" s="210" t="s">
        <v>197</v>
      </c>
    </row>
    <row r="381" spans="1:65" s="2" customFormat="1" ht="16.5" customHeight="1">
      <c r="A381" s="37"/>
      <c r="B381" s="38"/>
      <c r="C381" s="181" t="s">
        <v>526</v>
      </c>
      <c r="D381" s="181" t="s">
        <v>199</v>
      </c>
      <c r="E381" s="182" t="s">
        <v>1727</v>
      </c>
      <c r="F381" s="183" t="s">
        <v>1728</v>
      </c>
      <c r="G381" s="184" t="s">
        <v>202</v>
      </c>
      <c r="H381" s="185">
        <v>19.5</v>
      </c>
      <c r="I381" s="186"/>
      <c r="J381" s="187">
        <f>ROUND(I381*H381,2)</f>
        <v>0</v>
      </c>
      <c r="K381" s="183" t="s">
        <v>203</v>
      </c>
      <c r="L381" s="42"/>
      <c r="M381" s="188" t="s">
        <v>28</v>
      </c>
      <c r="N381" s="189" t="s">
        <v>45</v>
      </c>
      <c r="O381" s="67"/>
      <c r="P381" s="190">
        <f>O381*H381</f>
        <v>0</v>
      </c>
      <c r="Q381" s="190">
        <v>0.11</v>
      </c>
      <c r="R381" s="190">
        <f>Q381*H381</f>
        <v>2.145</v>
      </c>
      <c r="S381" s="190">
        <v>0</v>
      </c>
      <c r="T381" s="191">
        <f>S381*H381</f>
        <v>0</v>
      </c>
      <c r="U381" s="37"/>
      <c r="V381" s="37"/>
      <c r="W381" s="37"/>
      <c r="X381" s="37"/>
      <c r="Y381" s="37"/>
      <c r="Z381" s="37"/>
      <c r="AA381" s="37"/>
      <c r="AB381" s="37"/>
      <c r="AC381" s="37"/>
      <c r="AD381" s="37"/>
      <c r="AE381" s="37"/>
      <c r="AR381" s="192" t="s">
        <v>204</v>
      </c>
      <c r="AT381" s="192" t="s">
        <v>199</v>
      </c>
      <c r="AU381" s="192" t="s">
        <v>84</v>
      </c>
      <c r="AY381" s="20" t="s">
        <v>197</v>
      </c>
      <c r="BE381" s="193">
        <f>IF(N381="základní",J381,0)</f>
        <v>0</v>
      </c>
      <c r="BF381" s="193">
        <f>IF(N381="snížená",J381,0)</f>
        <v>0</v>
      </c>
      <c r="BG381" s="193">
        <f>IF(N381="zákl. přenesená",J381,0)</f>
        <v>0</v>
      </c>
      <c r="BH381" s="193">
        <f>IF(N381="sníž. přenesená",J381,0)</f>
        <v>0</v>
      </c>
      <c r="BI381" s="193">
        <f>IF(N381="nulová",J381,0)</f>
        <v>0</v>
      </c>
      <c r="BJ381" s="20" t="s">
        <v>82</v>
      </c>
      <c r="BK381" s="193">
        <f>ROUND(I381*H381,2)</f>
        <v>0</v>
      </c>
      <c r="BL381" s="20" t="s">
        <v>204</v>
      </c>
      <c r="BM381" s="192" t="s">
        <v>5996</v>
      </c>
    </row>
    <row r="382" spans="1:65" s="2" customFormat="1" ht="11.25">
      <c r="A382" s="37"/>
      <c r="B382" s="38"/>
      <c r="C382" s="39"/>
      <c r="D382" s="194" t="s">
        <v>206</v>
      </c>
      <c r="E382" s="39"/>
      <c r="F382" s="195" t="s">
        <v>1730</v>
      </c>
      <c r="G382" s="39"/>
      <c r="H382" s="39"/>
      <c r="I382" s="196"/>
      <c r="J382" s="39"/>
      <c r="K382" s="39"/>
      <c r="L382" s="42"/>
      <c r="M382" s="197"/>
      <c r="N382" s="198"/>
      <c r="O382" s="67"/>
      <c r="P382" s="67"/>
      <c r="Q382" s="67"/>
      <c r="R382" s="67"/>
      <c r="S382" s="67"/>
      <c r="T382" s="68"/>
      <c r="U382" s="37"/>
      <c r="V382" s="37"/>
      <c r="W382" s="37"/>
      <c r="X382" s="37"/>
      <c r="Y382" s="37"/>
      <c r="Z382" s="37"/>
      <c r="AA382" s="37"/>
      <c r="AB382" s="37"/>
      <c r="AC382" s="37"/>
      <c r="AD382" s="37"/>
      <c r="AE382" s="37"/>
      <c r="AT382" s="20" t="s">
        <v>206</v>
      </c>
      <c r="AU382" s="20" t="s">
        <v>84</v>
      </c>
    </row>
    <row r="383" spans="1:65" s="15" customFormat="1" ht="11.25">
      <c r="B383" s="222"/>
      <c r="C383" s="223"/>
      <c r="D383" s="201" t="s">
        <v>213</v>
      </c>
      <c r="E383" s="224" t="s">
        <v>28</v>
      </c>
      <c r="F383" s="225" t="s">
        <v>724</v>
      </c>
      <c r="G383" s="223"/>
      <c r="H383" s="224" t="s">
        <v>28</v>
      </c>
      <c r="I383" s="226"/>
      <c r="J383" s="223"/>
      <c r="K383" s="223"/>
      <c r="L383" s="227"/>
      <c r="M383" s="228"/>
      <c r="N383" s="229"/>
      <c r="O383" s="229"/>
      <c r="P383" s="229"/>
      <c r="Q383" s="229"/>
      <c r="R383" s="229"/>
      <c r="S383" s="229"/>
      <c r="T383" s="230"/>
      <c r="AT383" s="231" t="s">
        <v>213</v>
      </c>
      <c r="AU383" s="231" t="s">
        <v>84</v>
      </c>
      <c r="AV383" s="15" t="s">
        <v>82</v>
      </c>
      <c r="AW383" s="15" t="s">
        <v>35</v>
      </c>
      <c r="AX383" s="15" t="s">
        <v>74</v>
      </c>
      <c r="AY383" s="231" t="s">
        <v>197</v>
      </c>
    </row>
    <row r="384" spans="1:65" s="15" customFormat="1" ht="11.25">
      <c r="B384" s="222"/>
      <c r="C384" s="223"/>
      <c r="D384" s="201" t="s">
        <v>213</v>
      </c>
      <c r="E384" s="224" t="s">
        <v>28</v>
      </c>
      <c r="F384" s="225" t="s">
        <v>5997</v>
      </c>
      <c r="G384" s="223"/>
      <c r="H384" s="224" t="s">
        <v>28</v>
      </c>
      <c r="I384" s="226"/>
      <c r="J384" s="223"/>
      <c r="K384" s="223"/>
      <c r="L384" s="227"/>
      <c r="M384" s="228"/>
      <c r="N384" s="229"/>
      <c r="O384" s="229"/>
      <c r="P384" s="229"/>
      <c r="Q384" s="229"/>
      <c r="R384" s="229"/>
      <c r="S384" s="229"/>
      <c r="T384" s="230"/>
      <c r="AT384" s="231" t="s">
        <v>213</v>
      </c>
      <c r="AU384" s="231" t="s">
        <v>84</v>
      </c>
      <c r="AV384" s="15" t="s">
        <v>82</v>
      </c>
      <c r="AW384" s="15" t="s">
        <v>35</v>
      </c>
      <c r="AX384" s="15" t="s">
        <v>74</v>
      </c>
      <c r="AY384" s="231" t="s">
        <v>197</v>
      </c>
    </row>
    <row r="385" spans="1:65" s="13" customFormat="1" ht="11.25">
      <c r="B385" s="199"/>
      <c r="C385" s="200"/>
      <c r="D385" s="201" t="s">
        <v>213</v>
      </c>
      <c r="E385" s="202" t="s">
        <v>28</v>
      </c>
      <c r="F385" s="203" t="s">
        <v>5998</v>
      </c>
      <c r="G385" s="200"/>
      <c r="H385" s="204">
        <v>19.5</v>
      </c>
      <c r="I385" s="205"/>
      <c r="J385" s="200"/>
      <c r="K385" s="200"/>
      <c r="L385" s="206"/>
      <c r="M385" s="207"/>
      <c r="N385" s="208"/>
      <c r="O385" s="208"/>
      <c r="P385" s="208"/>
      <c r="Q385" s="208"/>
      <c r="R385" s="208"/>
      <c r="S385" s="208"/>
      <c r="T385" s="209"/>
      <c r="AT385" s="210" t="s">
        <v>213</v>
      </c>
      <c r="AU385" s="210" t="s">
        <v>84</v>
      </c>
      <c r="AV385" s="13" t="s">
        <v>84</v>
      </c>
      <c r="AW385" s="13" t="s">
        <v>35</v>
      </c>
      <c r="AX385" s="13" t="s">
        <v>82</v>
      </c>
      <c r="AY385" s="210" t="s">
        <v>197</v>
      </c>
    </row>
    <row r="386" spans="1:65" s="2" customFormat="1" ht="24.2" customHeight="1">
      <c r="A386" s="37"/>
      <c r="B386" s="38"/>
      <c r="C386" s="181" t="s">
        <v>1115</v>
      </c>
      <c r="D386" s="181" t="s">
        <v>199</v>
      </c>
      <c r="E386" s="182" t="s">
        <v>1737</v>
      </c>
      <c r="F386" s="183" t="s">
        <v>1738</v>
      </c>
      <c r="G386" s="184" t="s">
        <v>202</v>
      </c>
      <c r="H386" s="185">
        <v>97.5</v>
      </c>
      <c r="I386" s="186"/>
      <c r="J386" s="187">
        <f>ROUND(I386*H386,2)</f>
        <v>0</v>
      </c>
      <c r="K386" s="183" t="s">
        <v>203</v>
      </c>
      <c r="L386" s="42"/>
      <c r="M386" s="188" t="s">
        <v>28</v>
      </c>
      <c r="N386" s="189" t="s">
        <v>45</v>
      </c>
      <c r="O386" s="67"/>
      <c r="P386" s="190">
        <f>O386*H386</f>
        <v>0</v>
      </c>
      <c r="Q386" s="190">
        <v>1.0999999999999999E-2</v>
      </c>
      <c r="R386" s="190">
        <f>Q386*H386</f>
        <v>1.0725</v>
      </c>
      <c r="S386" s="190">
        <v>0</v>
      </c>
      <c r="T386" s="191">
        <f>S386*H386</f>
        <v>0</v>
      </c>
      <c r="U386" s="37"/>
      <c r="V386" s="37"/>
      <c r="W386" s="37"/>
      <c r="X386" s="37"/>
      <c r="Y386" s="37"/>
      <c r="Z386" s="37"/>
      <c r="AA386" s="37"/>
      <c r="AB386" s="37"/>
      <c r="AC386" s="37"/>
      <c r="AD386" s="37"/>
      <c r="AE386" s="37"/>
      <c r="AR386" s="192" t="s">
        <v>204</v>
      </c>
      <c r="AT386" s="192" t="s">
        <v>199</v>
      </c>
      <c r="AU386" s="192" t="s">
        <v>84</v>
      </c>
      <c r="AY386" s="20" t="s">
        <v>197</v>
      </c>
      <c r="BE386" s="193">
        <f>IF(N386="základní",J386,0)</f>
        <v>0</v>
      </c>
      <c r="BF386" s="193">
        <f>IF(N386="snížená",J386,0)</f>
        <v>0</v>
      </c>
      <c r="BG386" s="193">
        <f>IF(N386="zákl. přenesená",J386,0)</f>
        <v>0</v>
      </c>
      <c r="BH386" s="193">
        <f>IF(N386="sníž. přenesená",J386,0)</f>
        <v>0</v>
      </c>
      <c r="BI386" s="193">
        <f>IF(N386="nulová",J386,0)</f>
        <v>0</v>
      </c>
      <c r="BJ386" s="20" t="s">
        <v>82</v>
      </c>
      <c r="BK386" s="193">
        <f>ROUND(I386*H386,2)</f>
        <v>0</v>
      </c>
      <c r="BL386" s="20" t="s">
        <v>204</v>
      </c>
      <c r="BM386" s="192" t="s">
        <v>5999</v>
      </c>
    </row>
    <row r="387" spans="1:65" s="2" customFormat="1" ht="11.25">
      <c r="A387" s="37"/>
      <c r="B387" s="38"/>
      <c r="C387" s="39"/>
      <c r="D387" s="194" t="s">
        <v>206</v>
      </c>
      <c r="E387" s="39"/>
      <c r="F387" s="195" t="s">
        <v>1740</v>
      </c>
      <c r="G387" s="39"/>
      <c r="H387" s="39"/>
      <c r="I387" s="196"/>
      <c r="J387" s="39"/>
      <c r="K387" s="39"/>
      <c r="L387" s="42"/>
      <c r="M387" s="197"/>
      <c r="N387" s="198"/>
      <c r="O387" s="67"/>
      <c r="P387" s="67"/>
      <c r="Q387" s="67"/>
      <c r="R387" s="67"/>
      <c r="S387" s="67"/>
      <c r="T387" s="68"/>
      <c r="U387" s="37"/>
      <c r="V387" s="37"/>
      <c r="W387" s="37"/>
      <c r="X387" s="37"/>
      <c r="Y387" s="37"/>
      <c r="Z387" s="37"/>
      <c r="AA387" s="37"/>
      <c r="AB387" s="37"/>
      <c r="AC387" s="37"/>
      <c r="AD387" s="37"/>
      <c r="AE387" s="37"/>
      <c r="AT387" s="20" t="s">
        <v>206</v>
      </c>
      <c r="AU387" s="20" t="s">
        <v>84</v>
      </c>
    </row>
    <row r="388" spans="1:65" s="15" customFormat="1" ht="11.25">
      <c r="B388" s="222"/>
      <c r="C388" s="223"/>
      <c r="D388" s="201" t="s">
        <v>213</v>
      </c>
      <c r="E388" s="224" t="s">
        <v>28</v>
      </c>
      <c r="F388" s="225" t="s">
        <v>724</v>
      </c>
      <c r="G388" s="223"/>
      <c r="H388" s="224" t="s">
        <v>28</v>
      </c>
      <c r="I388" s="226"/>
      <c r="J388" s="223"/>
      <c r="K388" s="223"/>
      <c r="L388" s="227"/>
      <c r="M388" s="228"/>
      <c r="N388" s="229"/>
      <c r="O388" s="229"/>
      <c r="P388" s="229"/>
      <c r="Q388" s="229"/>
      <c r="R388" s="229"/>
      <c r="S388" s="229"/>
      <c r="T388" s="230"/>
      <c r="AT388" s="231" t="s">
        <v>213</v>
      </c>
      <c r="AU388" s="231" t="s">
        <v>84</v>
      </c>
      <c r="AV388" s="15" t="s">
        <v>82</v>
      </c>
      <c r="AW388" s="15" t="s">
        <v>35</v>
      </c>
      <c r="AX388" s="15" t="s">
        <v>74</v>
      </c>
      <c r="AY388" s="231" t="s">
        <v>197</v>
      </c>
    </row>
    <row r="389" spans="1:65" s="15" customFormat="1" ht="11.25">
      <c r="B389" s="222"/>
      <c r="C389" s="223"/>
      <c r="D389" s="201" t="s">
        <v>213</v>
      </c>
      <c r="E389" s="224" t="s">
        <v>28</v>
      </c>
      <c r="F389" s="225" t="s">
        <v>5997</v>
      </c>
      <c r="G389" s="223"/>
      <c r="H389" s="224" t="s">
        <v>28</v>
      </c>
      <c r="I389" s="226"/>
      <c r="J389" s="223"/>
      <c r="K389" s="223"/>
      <c r="L389" s="227"/>
      <c r="M389" s="228"/>
      <c r="N389" s="229"/>
      <c r="O389" s="229"/>
      <c r="P389" s="229"/>
      <c r="Q389" s="229"/>
      <c r="R389" s="229"/>
      <c r="S389" s="229"/>
      <c r="T389" s="230"/>
      <c r="AT389" s="231" t="s">
        <v>213</v>
      </c>
      <c r="AU389" s="231" t="s">
        <v>84</v>
      </c>
      <c r="AV389" s="15" t="s">
        <v>82</v>
      </c>
      <c r="AW389" s="15" t="s">
        <v>35</v>
      </c>
      <c r="AX389" s="15" t="s">
        <v>74</v>
      </c>
      <c r="AY389" s="231" t="s">
        <v>197</v>
      </c>
    </row>
    <row r="390" spans="1:65" s="13" customFormat="1" ht="11.25">
      <c r="B390" s="199"/>
      <c r="C390" s="200"/>
      <c r="D390" s="201" t="s">
        <v>213</v>
      </c>
      <c r="E390" s="202" t="s">
        <v>28</v>
      </c>
      <c r="F390" s="203" t="s">
        <v>6000</v>
      </c>
      <c r="G390" s="200"/>
      <c r="H390" s="204">
        <v>97.5</v>
      </c>
      <c r="I390" s="205"/>
      <c r="J390" s="200"/>
      <c r="K390" s="200"/>
      <c r="L390" s="206"/>
      <c r="M390" s="207"/>
      <c r="N390" s="208"/>
      <c r="O390" s="208"/>
      <c r="P390" s="208"/>
      <c r="Q390" s="208"/>
      <c r="R390" s="208"/>
      <c r="S390" s="208"/>
      <c r="T390" s="209"/>
      <c r="AT390" s="210" t="s">
        <v>213</v>
      </c>
      <c r="AU390" s="210" t="s">
        <v>84</v>
      </c>
      <c r="AV390" s="13" t="s">
        <v>84</v>
      </c>
      <c r="AW390" s="13" t="s">
        <v>35</v>
      </c>
      <c r="AX390" s="13" t="s">
        <v>82</v>
      </c>
      <c r="AY390" s="210" t="s">
        <v>197</v>
      </c>
    </row>
    <row r="391" spans="1:65" s="2" customFormat="1" ht="16.5" customHeight="1">
      <c r="A391" s="37"/>
      <c r="B391" s="38"/>
      <c r="C391" s="181" t="s">
        <v>1121</v>
      </c>
      <c r="D391" s="181" t="s">
        <v>199</v>
      </c>
      <c r="E391" s="182" t="s">
        <v>1750</v>
      </c>
      <c r="F391" s="183" t="s">
        <v>1751</v>
      </c>
      <c r="G391" s="184" t="s">
        <v>202</v>
      </c>
      <c r="H391" s="185">
        <v>19.5</v>
      </c>
      <c r="I391" s="186"/>
      <c r="J391" s="187">
        <f>ROUND(I391*H391,2)</f>
        <v>0</v>
      </c>
      <c r="K391" s="183" t="s">
        <v>203</v>
      </c>
      <c r="L391" s="42"/>
      <c r="M391" s="188" t="s">
        <v>28</v>
      </c>
      <c r="N391" s="189" t="s">
        <v>45</v>
      </c>
      <c r="O391" s="67"/>
      <c r="P391" s="190">
        <f>O391*H391</f>
        <v>0</v>
      </c>
      <c r="Q391" s="190">
        <v>1.2999999999999999E-4</v>
      </c>
      <c r="R391" s="190">
        <f>Q391*H391</f>
        <v>2.5349999999999999E-3</v>
      </c>
      <c r="S391" s="190">
        <v>0</v>
      </c>
      <c r="T391" s="191">
        <f>S391*H391</f>
        <v>0</v>
      </c>
      <c r="U391" s="37"/>
      <c r="V391" s="37"/>
      <c r="W391" s="37"/>
      <c r="X391" s="37"/>
      <c r="Y391" s="37"/>
      <c r="Z391" s="37"/>
      <c r="AA391" s="37"/>
      <c r="AB391" s="37"/>
      <c r="AC391" s="37"/>
      <c r="AD391" s="37"/>
      <c r="AE391" s="37"/>
      <c r="AR391" s="192" t="s">
        <v>204</v>
      </c>
      <c r="AT391" s="192" t="s">
        <v>199</v>
      </c>
      <c r="AU391" s="192" t="s">
        <v>84</v>
      </c>
      <c r="AY391" s="20" t="s">
        <v>197</v>
      </c>
      <c r="BE391" s="193">
        <f>IF(N391="základní",J391,0)</f>
        <v>0</v>
      </c>
      <c r="BF391" s="193">
        <f>IF(N391="snížená",J391,0)</f>
        <v>0</v>
      </c>
      <c r="BG391" s="193">
        <f>IF(N391="zákl. přenesená",J391,0)</f>
        <v>0</v>
      </c>
      <c r="BH391" s="193">
        <f>IF(N391="sníž. přenesená",J391,0)</f>
        <v>0</v>
      </c>
      <c r="BI391" s="193">
        <f>IF(N391="nulová",J391,0)</f>
        <v>0</v>
      </c>
      <c r="BJ391" s="20" t="s">
        <v>82</v>
      </c>
      <c r="BK391" s="193">
        <f>ROUND(I391*H391,2)</f>
        <v>0</v>
      </c>
      <c r="BL391" s="20" t="s">
        <v>204</v>
      </c>
      <c r="BM391" s="192" t="s">
        <v>6001</v>
      </c>
    </row>
    <row r="392" spans="1:65" s="2" customFormat="1" ht="11.25">
      <c r="A392" s="37"/>
      <c r="B392" s="38"/>
      <c r="C392" s="39"/>
      <c r="D392" s="194" t="s">
        <v>206</v>
      </c>
      <c r="E392" s="39"/>
      <c r="F392" s="195" t="s">
        <v>1753</v>
      </c>
      <c r="G392" s="39"/>
      <c r="H392" s="39"/>
      <c r="I392" s="196"/>
      <c r="J392" s="39"/>
      <c r="K392" s="39"/>
      <c r="L392" s="42"/>
      <c r="M392" s="197"/>
      <c r="N392" s="198"/>
      <c r="O392" s="67"/>
      <c r="P392" s="67"/>
      <c r="Q392" s="67"/>
      <c r="R392" s="67"/>
      <c r="S392" s="67"/>
      <c r="T392" s="68"/>
      <c r="U392" s="37"/>
      <c r="V392" s="37"/>
      <c r="W392" s="37"/>
      <c r="X392" s="37"/>
      <c r="Y392" s="37"/>
      <c r="Z392" s="37"/>
      <c r="AA392" s="37"/>
      <c r="AB392" s="37"/>
      <c r="AC392" s="37"/>
      <c r="AD392" s="37"/>
      <c r="AE392" s="37"/>
      <c r="AT392" s="20" t="s">
        <v>206</v>
      </c>
      <c r="AU392" s="20" t="s">
        <v>84</v>
      </c>
    </row>
    <row r="393" spans="1:65" s="15" customFormat="1" ht="11.25">
      <c r="B393" s="222"/>
      <c r="C393" s="223"/>
      <c r="D393" s="201" t="s">
        <v>213</v>
      </c>
      <c r="E393" s="224" t="s">
        <v>28</v>
      </c>
      <c r="F393" s="225" t="s">
        <v>724</v>
      </c>
      <c r="G393" s="223"/>
      <c r="H393" s="224" t="s">
        <v>28</v>
      </c>
      <c r="I393" s="226"/>
      <c r="J393" s="223"/>
      <c r="K393" s="223"/>
      <c r="L393" s="227"/>
      <c r="M393" s="228"/>
      <c r="N393" s="229"/>
      <c r="O393" s="229"/>
      <c r="P393" s="229"/>
      <c r="Q393" s="229"/>
      <c r="R393" s="229"/>
      <c r="S393" s="229"/>
      <c r="T393" s="230"/>
      <c r="AT393" s="231" t="s">
        <v>213</v>
      </c>
      <c r="AU393" s="231" t="s">
        <v>84</v>
      </c>
      <c r="AV393" s="15" t="s">
        <v>82</v>
      </c>
      <c r="AW393" s="15" t="s">
        <v>35</v>
      </c>
      <c r="AX393" s="15" t="s">
        <v>74</v>
      </c>
      <c r="AY393" s="231" t="s">
        <v>197</v>
      </c>
    </row>
    <row r="394" spans="1:65" s="13" customFormat="1" ht="11.25">
      <c r="B394" s="199"/>
      <c r="C394" s="200"/>
      <c r="D394" s="201" t="s">
        <v>213</v>
      </c>
      <c r="E394" s="202" t="s">
        <v>28</v>
      </c>
      <c r="F394" s="203" t="s">
        <v>6002</v>
      </c>
      <c r="G394" s="200"/>
      <c r="H394" s="204">
        <v>19.5</v>
      </c>
      <c r="I394" s="205"/>
      <c r="J394" s="200"/>
      <c r="K394" s="200"/>
      <c r="L394" s="206"/>
      <c r="M394" s="207"/>
      <c r="N394" s="208"/>
      <c r="O394" s="208"/>
      <c r="P394" s="208"/>
      <c r="Q394" s="208"/>
      <c r="R394" s="208"/>
      <c r="S394" s="208"/>
      <c r="T394" s="209"/>
      <c r="AT394" s="210" t="s">
        <v>213</v>
      </c>
      <c r="AU394" s="210" t="s">
        <v>84</v>
      </c>
      <c r="AV394" s="13" t="s">
        <v>84</v>
      </c>
      <c r="AW394" s="13" t="s">
        <v>35</v>
      </c>
      <c r="AX394" s="13" t="s">
        <v>82</v>
      </c>
      <c r="AY394" s="210" t="s">
        <v>197</v>
      </c>
    </row>
    <row r="395" spans="1:65" s="2" customFormat="1" ht="16.5" customHeight="1">
      <c r="A395" s="37"/>
      <c r="B395" s="38"/>
      <c r="C395" s="181" t="s">
        <v>1126</v>
      </c>
      <c r="D395" s="181" t="s">
        <v>199</v>
      </c>
      <c r="E395" s="182" t="s">
        <v>1755</v>
      </c>
      <c r="F395" s="183" t="s">
        <v>1756</v>
      </c>
      <c r="G395" s="184" t="s">
        <v>202</v>
      </c>
      <c r="H395" s="185">
        <v>19.5</v>
      </c>
      <c r="I395" s="186"/>
      <c r="J395" s="187">
        <f>ROUND(I395*H395,2)</f>
        <v>0</v>
      </c>
      <c r="K395" s="183" t="s">
        <v>203</v>
      </c>
      <c r="L395" s="42"/>
      <c r="M395" s="188" t="s">
        <v>28</v>
      </c>
      <c r="N395" s="189" t="s">
        <v>45</v>
      </c>
      <c r="O395" s="67"/>
      <c r="P395" s="190">
        <f>O395*H395</f>
        <v>0</v>
      </c>
      <c r="Q395" s="190">
        <v>0</v>
      </c>
      <c r="R395" s="190">
        <f>Q395*H395</f>
        <v>0</v>
      </c>
      <c r="S395" s="190">
        <v>0</v>
      </c>
      <c r="T395" s="191">
        <f>S395*H395</f>
        <v>0</v>
      </c>
      <c r="U395" s="37"/>
      <c r="V395" s="37"/>
      <c r="W395" s="37"/>
      <c r="X395" s="37"/>
      <c r="Y395" s="37"/>
      <c r="Z395" s="37"/>
      <c r="AA395" s="37"/>
      <c r="AB395" s="37"/>
      <c r="AC395" s="37"/>
      <c r="AD395" s="37"/>
      <c r="AE395" s="37"/>
      <c r="AR395" s="192" t="s">
        <v>204</v>
      </c>
      <c r="AT395" s="192" t="s">
        <v>199</v>
      </c>
      <c r="AU395" s="192" t="s">
        <v>84</v>
      </c>
      <c r="AY395" s="20" t="s">
        <v>197</v>
      </c>
      <c r="BE395" s="193">
        <f>IF(N395="základní",J395,0)</f>
        <v>0</v>
      </c>
      <c r="BF395" s="193">
        <f>IF(N395="snížená",J395,0)</f>
        <v>0</v>
      </c>
      <c r="BG395" s="193">
        <f>IF(N395="zákl. přenesená",J395,0)</f>
        <v>0</v>
      </c>
      <c r="BH395" s="193">
        <f>IF(N395="sníž. přenesená",J395,0)</f>
        <v>0</v>
      </c>
      <c r="BI395" s="193">
        <f>IF(N395="nulová",J395,0)</f>
        <v>0</v>
      </c>
      <c r="BJ395" s="20" t="s">
        <v>82</v>
      </c>
      <c r="BK395" s="193">
        <f>ROUND(I395*H395,2)</f>
        <v>0</v>
      </c>
      <c r="BL395" s="20" t="s">
        <v>204</v>
      </c>
      <c r="BM395" s="192" t="s">
        <v>6003</v>
      </c>
    </row>
    <row r="396" spans="1:65" s="2" customFormat="1" ht="11.25">
      <c r="A396" s="37"/>
      <c r="B396" s="38"/>
      <c r="C396" s="39"/>
      <c r="D396" s="194" t="s">
        <v>206</v>
      </c>
      <c r="E396" s="39"/>
      <c r="F396" s="195" t="s">
        <v>1758</v>
      </c>
      <c r="G396" s="39"/>
      <c r="H396" s="39"/>
      <c r="I396" s="196"/>
      <c r="J396" s="39"/>
      <c r="K396" s="39"/>
      <c r="L396" s="42"/>
      <c r="M396" s="197"/>
      <c r="N396" s="198"/>
      <c r="O396" s="67"/>
      <c r="P396" s="67"/>
      <c r="Q396" s="67"/>
      <c r="R396" s="67"/>
      <c r="S396" s="67"/>
      <c r="T396" s="68"/>
      <c r="U396" s="37"/>
      <c r="V396" s="37"/>
      <c r="W396" s="37"/>
      <c r="X396" s="37"/>
      <c r="Y396" s="37"/>
      <c r="Z396" s="37"/>
      <c r="AA396" s="37"/>
      <c r="AB396" s="37"/>
      <c r="AC396" s="37"/>
      <c r="AD396" s="37"/>
      <c r="AE396" s="37"/>
      <c r="AT396" s="20" t="s">
        <v>206</v>
      </c>
      <c r="AU396" s="20" t="s">
        <v>84</v>
      </c>
    </row>
    <row r="397" spans="1:65" s="2" customFormat="1" ht="24.2" customHeight="1">
      <c r="A397" s="37"/>
      <c r="B397" s="38"/>
      <c r="C397" s="181" t="s">
        <v>1145</v>
      </c>
      <c r="D397" s="181" t="s">
        <v>199</v>
      </c>
      <c r="E397" s="182" t="s">
        <v>1769</v>
      </c>
      <c r="F397" s="183" t="s">
        <v>1770</v>
      </c>
      <c r="G397" s="184" t="s">
        <v>265</v>
      </c>
      <c r="H397" s="185">
        <v>25.5</v>
      </c>
      <c r="I397" s="186"/>
      <c r="J397" s="187">
        <f>ROUND(I397*H397,2)</f>
        <v>0</v>
      </c>
      <c r="K397" s="183" t="s">
        <v>203</v>
      </c>
      <c r="L397" s="42"/>
      <c r="M397" s="188" t="s">
        <v>28</v>
      </c>
      <c r="N397" s="189" t="s">
        <v>45</v>
      </c>
      <c r="O397" s="67"/>
      <c r="P397" s="190">
        <f>O397*H397</f>
        <v>0</v>
      </c>
      <c r="Q397" s="190">
        <v>2.0000000000000002E-5</v>
      </c>
      <c r="R397" s="190">
        <f>Q397*H397</f>
        <v>5.1000000000000004E-4</v>
      </c>
      <c r="S397" s="190">
        <v>0</v>
      </c>
      <c r="T397" s="191">
        <f>S397*H397</f>
        <v>0</v>
      </c>
      <c r="U397" s="37"/>
      <c r="V397" s="37"/>
      <c r="W397" s="37"/>
      <c r="X397" s="37"/>
      <c r="Y397" s="37"/>
      <c r="Z397" s="37"/>
      <c r="AA397" s="37"/>
      <c r="AB397" s="37"/>
      <c r="AC397" s="37"/>
      <c r="AD397" s="37"/>
      <c r="AE397" s="37"/>
      <c r="AR397" s="192" t="s">
        <v>204</v>
      </c>
      <c r="AT397" s="192" t="s">
        <v>199</v>
      </c>
      <c r="AU397" s="192" t="s">
        <v>84</v>
      </c>
      <c r="AY397" s="20" t="s">
        <v>197</v>
      </c>
      <c r="BE397" s="193">
        <f>IF(N397="základní",J397,0)</f>
        <v>0</v>
      </c>
      <c r="BF397" s="193">
        <f>IF(N397="snížená",J397,0)</f>
        <v>0</v>
      </c>
      <c r="BG397" s="193">
        <f>IF(N397="zákl. přenesená",J397,0)</f>
        <v>0</v>
      </c>
      <c r="BH397" s="193">
        <f>IF(N397="sníž. přenesená",J397,0)</f>
        <v>0</v>
      </c>
      <c r="BI397" s="193">
        <f>IF(N397="nulová",J397,0)</f>
        <v>0</v>
      </c>
      <c r="BJ397" s="20" t="s">
        <v>82</v>
      </c>
      <c r="BK397" s="193">
        <f>ROUND(I397*H397,2)</f>
        <v>0</v>
      </c>
      <c r="BL397" s="20" t="s">
        <v>204</v>
      </c>
      <c r="BM397" s="192" t="s">
        <v>6004</v>
      </c>
    </row>
    <row r="398" spans="1:65" s="2" customFormat="1" ht="11.25">
      <c r="A398" s="37"/>
      <c r="B398" s="38"/>
      <c r="C398" s="39"/>
      <c r="D398" s="194" t="s">
        <v>206</v>
      </c>
      <c r="E398" s="39"/>
      <c r="F398" s="195" t="s">
        <v>1772</v>
      </c>
      <c r="G398" s="39"/>
      <c r="H398" s="39"/>
      <c r="I398" s="196"/>
      <c r="J398" s="39"/>
      <c r="K398" s="39"/>
      <c r="L398" s="42"/>
      <c r="M398" s="197"/>
      <c r="N398" s="198"/>
      <c r="O398" s="67"/>
      <c r="P398" s="67"/>
      <c r="Q398" s="67"/>
      <c r="R398" s="67"/>
      <c r="S398" s="67"/>
      <c r="T398" s="68"/>
      <c r="U398" s="37"/>
      <c r="V398" s="37"/>
      <c r="W398" s="37"/>
      <c r="X398" s="37"/>
      <c r="Y398" s="37"/>
      <c r="Z398" s="37"/>
      <c r="AA398" s="37"/>
      <c r="AB398" s="37"/>
      <c r="AC398" s="37"/>
      <c r="AD398" s="37"/>
      <c r="AE398" s="37"/>
      <c r="AT398" s="20" t="s">
        <v>206</v>
      </c>
      <c r="AU398" s="20" t="s">
        <v>84</v>
      </c>
    </row>
    <row r="399" spans="1:65" s="15" customFormat="1" ht="11.25">
      <c r="B399" s="222"/>
      <c r="C399" s="223"/>
      <c r="D399" s="201" t="s">
        <v>213</v>
      </c>
      <c r="E399" s="224" t="s">
        <v>28</v>
      </c>
      <c r="F399" s="225" t="s">
        <v>724</v>
      </c>
      <c r="G399" s="223"/>
      <c r="H399" s="224" t="s">
        <v>28</v>
      </c>
      <c r="I399" s="226"/>
      <c r="J399" s="223"/>
      <c r="K399" s="223"/>
      <c r="L399" s="227"/>
      <c r="M399" s="228"/>
      <c r="N399" s="229"/>
      <c r="O399" s="229"/>
      <c r="P399" s="229"/>
      <c r="Q399" s="229"/>
      <c r="R399" s="229"/>
      <c r="S399" s="229"/>
      <c r="T399" s="230"/>
      <c r="AT399" s="231" t="s">
        <v>213</v>
      </c>
      <c r="AU399" s="231" t="s">
        <v>84</v>
      </c>
      <c r="AV399" s="15" t="s">
        <v>82</v>
      </c>
      <c r="AW399" s="15" t="s">
        <v>35</v>
      </c>
      <c r="AX399" s="15" t="s">
        <v>74</v>
      </c>
      <c r="AY399" s="231" t="s">
        <v>197</v>
      </c>
    </row>
    <row r="400" spans="1:65" s="13" customFormat="1" ht="11.25">
      <c r="B400" s="199"/>
      <c r="C400" s="200"/>
      <c r="D400" s="201" t="s">
        <v>213</v>
      </c>
      <c r="E400" s="202" t="s">
        <v>28</v>
      </c>
      <c r="F400" s="203" t="s">
        <v>6005</v>
      </c>
      <c r="G400" s="200"/>
      <c r="H400" s="204">
        <v>25.5</v>
      </c>
      <c r="I400" s="205"/>
      <c r="J400" s="200"/>
      <c r="K400" s="200"/>
      <c r="L400" s="206"/>
      <c r="M400" s="207"/>
      <c r="N400" s="208"/>
      <c r="O400" s="208"/>
      <c r="P400" s="208"/>
      <c r="Q400" s="208"/>
      <c r="R400" s="208"/>
      <c r="S400" s="208"/>
      <c r="T400" s="209"/>
      <c r="AT400" s="210" t="s">
        <v>213</v>
      </c>
      <c r="AU400" s="210" t="s">
        <v>84</v>
      </c>
      <c r="AV400" s="13" t="s">
        <v>84</v>
      </c>
      <c r="AW400" s="13" t="s">
        <v>35</v>
      </c>
      <c r="AX400" s="13" t="s">
        <v>82</v>
      </c>
      <c r="AY400" s="210" t="s">
        <v>197</v>
      </c>
    </row>
    <row r="401" spans="1:65" s="12" customFormat="1" ht="22.9" customHeight="1">
      <c r="B401" s="165"/>
      <c r="C401" s="166"/>
      <c r="D401" s="167" t="s">
        <v>73</v>
      </c>
      <c r="E401" s="179" t="s">
        <v>248</v>
      </c>
      <c r="F401" s="179" t="s">
        <v>438</v>
      </c>
      <c r="G401" s="166"/>
      <c r="H401" s="166"/>
      <c r="I401" s="169"/>
      <c r="J401" s="180">
        <f>BK401</f>
        <v>0</v>
      </c>
      <c r="K401" s="166"/>
      <c r="L401" s="171"/>
      <c r="M401" s="172"/>
      <c r="N401" s="173"/>
      <c r="O401" s="173"/>
      <c r="P401" s="174">
        <f>SUM(P402:P434)</f>
        <v>0</v>
      </c>
      <c r="Q401" s="173"/>
      <c r="R401" s="174">
        <f>SUM(R402:R434)</f>
        <v>7.4910000000000003E-3</v>
      </c>
      <c r="S401" s="173"/>
      <c r="T401" s="175">
        <f>SUM(T402:T434)</f>
        <v>0</v>
      </c>
      <c r="AR401" s="176" t="s">
        <v>82</v>
      </c>
      <c r="AT401" s="177" t="s">
        <v>73</v>
      </c>
      <c r="AU401" s="177" t="s">
        <v>82</v>
      </c>
      <c r="AY401" s="176" t="s">
        <v>197</v>
      </c>
      <c r="BK401" s="178">
        <f>SUM(BK402:BK434)</f>
        <v>0</v>
      </c>
    </row>
    <row r="402" spans="1:65" s="2" customFormat="1" ht="24.2" customHeight="1">
      <c r="A402" s="37"/>
      <c r="B402" s="38"/>
      <c r="C402" s="181" t="s">
        <v>1152</v>
      </c>
      <c r="D402" s="181" t="s">
        <v>199</v>
      </c>
      <c r="E402" s="182" t="s">
        <v>6006</v>
      </c>
      <c r="F402" s="183" t="s">
        <v>6007</v>
      </c>
      <c r="G402" s="184" t="s">
        <v>202</v>
      </c>
      <c r="H402" s="185">
        <v>110</v>
      </c>
      <c r="I402" s="186"/>
      <c r="J402" s="187">
        <f>ROUND(I402*H402,2)</f>
        <v>0</v>
      </c>
      <c r="K402" s="183" t="s">
        <v>203</v>
      </c>
      <c r="L402" s="42"/>
      <c r="M402" s="188" t="s">
        <v>28</v>
      </c>
      <c r="N402" s="189" t="s">
        <v>45</v>
      </c>
      <c r="O402" s="67"/>
      <c r="P402" s="190">
        <f>O402*H402</f>
        <v>0</v>
      </c>
      <c r="Q402" s="190">
        <v>0</v>
      </c>
      <c r="R402" s="190">
        <f>Q402*H402</f>
        <v>0</v>
      </c>
      <c r="S402" s="190">
        <v>0</v>
      </c>
      <c r="T402" s="191">
        <f>S402*H402</f>
        <v>0</v>
      </c>
      <c r="U402" s="37"/>
      <c r="V402" s="37"/>
      <c r="W402" s="37"/>
      <c r="X402" s="37"/>
      <c r="Y402" s="37"/>
      <c r="Z402" s="37"/>
      <c r="AA402" s="37"/>
      <c r="AB402" s="37"/>
      <c r="AC402" s="37"/>
      <c r="AD402" s="37"/>
      <c r="AE402" s="37"/>
      <c r="AR402" s="192" t="s">
        <v>204</v>
      </c>
      <c r="AT402" s="192" t="s">
        <v>199</v>
      </c>
      <c r="AU402" s="192" t="s">
        <v>84</v>
      </c>
      <c r="AY402" s="20" t="s">
        <v>197</v>
      </c>
      <c r="BE402" s="193">
        <f>IF(N402="základní",J402,0)</f>
        <v>0</v>
      </c>
      <c r="BF402" s="193">
        <f>IF(N402="snížená",J402,0)</f>
        <v>0</v>
      </c>
      <c r="BG402" s="193">
        <f>IF(N402="zákl. přenesená",J402,0)</f>
        <v>0</v>
      </c>
      <c r="BH402" s="193">
        <f>IF(N402="sníž. přenesená",J402,0)</f>
        <v>0</v>
      </c>
      <c r="BI402" s="193">
        <f>IF(N402="nulová",J402,0)</f>
        <v>0</v>
      </c>
      <c r="BJ402" s="20" t="s">
        <v>82</v>
      </c>
      <c r="BK402" s="193">
        <f>ROUND(I402*H402,2)</f>
        <v>0</v>
      </c>
      <c r="BL402" s="20" t="s">
        <v>204</v>
      </c>
      <c r="BM402" s="192" t="s">
        <v>6008</v>
      </c>
    </row>
    <row r="403" spans="1:65" s="2" customFormat="1" ht="11.25">
      <c r="A403" s="37"/>
      <c r="B403" s="38"/>
      <c r="C403" s="39"/>
      <c r="D403" s="194" t="s">
        <v>206</v>
      </c>
      <c r="E403" s="39"/>
      <c r="F403" s="195" t="s">
        <v>6009</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206</v>
      </c>
      <c r="AU403" s="20" t="s">
        <v>84</v>
      </c>
    </row>
    <row r="404" spans="1:65" s="15" customFormat="1" ht="11.25">
      <c r="B404" s="222"/>
      <c r="C404" s="223"/>
      <c r="D404" s="201" t="s">
        <v>213</v>
      </c>
      <c r="E404" s="224" t="s">
        <v>28</v>
      </c>
      <c r="F404" s="225" t="s">
        <v>412</v>
      </c>
      <c r="G404" s="223"/>
      <c r="H404" s="224" t="s">
        <v>28</v>
      </c>
      <c r="I404" s="226"/>
      <c r="J404" s="223"/>
      <c r="K404" s="223"/>
      <c r="L404" s="227"/>
      <c r="M404" s="228"/>
      <c r="N404" s="229"/>
      <c r="O404" s="229"/>
      <c r="P404" s="229"/>
      <c r="Q404" s="229"/>
      <c r="R404" s="229"/>
      <c r="S404" s="229"/>
      <c r="T404" s="230"/>
      <c r="AT404" s="231" t="s">
        <v>213</v>
      </c>
      <c r="AU404" s="231" t="s">
        <v>84</v>
      </c>
      <c r="AV404" s="15" t="s">
        <v>82</v>
      </c>
      <c r="AW404" s="15" t="s">
        <v>35</v>
      </c>
      <c r="AX404" s="15" t="s">
        <v>74</v>
      </c>
      <c r="AY404" s="231" t="s">
        <v>197</v>
      </c>
    </row>
    <row r="405" spans="1:65" s="13" customFormat="1" ht="11.25">
      <c r="B405" s="199"/>
      <c r="C405" s="200"/>
      <c r="D405" s="201" t="s">
        <v>213</v>
      </c>
      <c r="E405" s="202" t="s">
        <v>28</v>
      </c>
      <c r="F405" s="203" t="s">
        <v>6010</v>
      </c>
      <c r="G405" s="200"/>
      <c r="H405" s="204">
        <v>110</v>
      </c>
      <c r="I405" s="205"/>
      <c r="J405" s="200"/>
      <c r="K405" s="200"/>
      <c r="L405" s="206"/>
      <c r="M405" s="207"/>
      <c r="N405" s="208"/>
      <c r="O405" s="208"/>
      <c r="P405" s="208"/>
      <c r="Q405" s="208"/>
      <c r="R405" s="208"/>
      <c r="S405" s="208"/>
      <c r="T405" s="209"/>
      <c r="AT405" s="210" t="s">
        <v>213</v>
      </c>
      <c r="AU405" s="210" t="s">
        <v>84</v>
      </c>
      <c r="AV405" s="13" t="s">
        <v>84</v>
      </c>
      <c r="AW405" s="13" t="s">
        <v>35</v>
      </c>
      <c r="AX405" s="13" t="s">
        <v>82</v>
      </c>
      <c r="AY405" s="210" t="s">
        <v>197</v>
      </c>
    </row>
    <row r="406" spans="1:65" s="2" customFormat="1" ht="24.2" customHeight="1">
      <c r="A406" s="37"/>
      <c r="B406" s="38"/>
      <c r="C406" s="181" t="s">
        <v>1167</v>
      </c>
      <c r="D406" s="181" t="s">
        <v>199</v>
      </c>
      <c r="E406" s="182" t="s">
        <v>6011</v>
      </c>
      <c r="F406" s="183" t="s">
        <v>6012</v>
      </c>
      <c r="G406" s="184" t="s">
        <v>202</v>
      </c>
      <c r="H406" s="185">
        <v>33000</v>
      </c>
      <c r="I406" s="186"/>
      <c r="J406" s="187">
        <f>ROUND(I406*H406,2)</f>
        <v>0</v>
      </c>
      <c r="K406" s="183" t="s">
        <v>203</v>
      </c>
      <c r="L406" s="42"/>
      <c r="M406" s="188" t="s">
        <v>28</v>
      </c>
      <c r="N406" s="189" t="s">
        <v>45</v>
      </c>
      <c r="O406" s="67"/>
      <c r="P406" s="190">
        <f>O406*H406</f>
        <v>0</v>
      </c>
      <c r="Q406" s="190">
        <v>0</v>
      </c>
      <c r="R406" s="190">
        <f>Q406*H406</f>
        <v>0</v>
      </c>
      <c r="S406" s="190">
        <v>0</v>
      </c>
      <c r="T406" s="191">
        <f>S406*H406</f>
        <v>0</v>
      </c>
      <c r="U406" s="37"/>
      <c r="V406" s="37"/>
      <c r="W406" s="37"/>
      <c r="X406" s="37"/>
      <c r="Y406" s="37"/>
      <c r="Z406" s="37"/>
      <c r="AA406" s="37"/>
      <c r="AB406" s="37"/>
      <c r="AC406" s="37"/>
      <c r="AD406" s="37"/>
      <c r="AE406" s="37"/>
      <c r="AR406" s="192" t="s">
        <v>204</v>
      </c>
      <c r="AT406" s="192" t="s">
        <v>199</v>
      </c>
      <c r="AU406" s="192" t="s">
        <v>84</v>
      </c>
      <c r="AY406" s="20" t="s">
        <v>197</v>
      </c>
      <c r="BE406" s="193">
        <f>IF(N406="základní",J406,0)</f>
        <v>0</v>
      </c>
      <c r="BF406" s="193">
        <f>IF(N406="snížená",J406,0)</f>
        <v>0</v>
      </c>
      <c r="BG406" s="193">
        <f>IF(N406="zákl. přenesená",J406,0)</f>
        <v>0</v>
      </c>
      <c r="BH406" s="193">
        <f>IF(N406="sníž. přenesená",J406,0)</f>
        <v>0</v>
      </c>
      <c r="BI406" s="193">
        <f>IF(N406="nulová",J406,0)</f>
        <v>0</v>
      </c>
      <c r="BJ406" s="20" t="s">
        <v>82</v>
      </c>
      <c r="BK406" s="193">
        <f>ROUND(I406*H406,2)</f>
        <v>0</v>
      </c>
      <c r="BL406" s="20" t="s">
        <v>204</v>
      </c>
      <c r="BM406" s="192" t="s">
        <v>6013</v>
      </c>
    </row>
    <row r="407" spans="1:65" s="2" customFormat="1" ht="11.25">
      <c r="A407" s="37"/>
      <c r="B407" s="38"/>
      <c r="C407" s="39"/>
      <c r="D407" s="194" t="s">
        <v>206</v>
      </c>
      <c r="E407" s="39"/>
      <c r="F407" s="195" t="s">
        <v>6014</v>
      </c>
      <c r="G407" s="39"/>
      <c r="H407" s="39"/>
      <c r="I407" s="196"/>
      <c r="J407" s="39"/>
      <c r="K407" s="39"/>
      <c r="L407" s="42"/>
      <c r="M407" s="197"/>
      <c r="N407" s="198"/>
      <c r="O407" s="67"/>
      <c r="P407" s="67"/>
      <c r="Q407" s="67"/>
      <c r="R407" s="67"/>
      <c r="S407" s="67"/>
      <c r="T407" s="68"/>
      <c r="U407" s="37"/>
      <c r="V407" s="37"/>
      <c r="W407" s="37"/>
      <c r="X407" s="37"/>
      <c r="Y407" s="37"/>
      <c r="Z407" s="37"/>
      <c r="AA407" s="37"/>
      <c r="AB407" s="37"/>
      <c r="AC407" s="37"/>
      <c r="AD407" s="37"/>
      <c r="AE407" s="37"/>
      <c r="AT407" s="20" t="s">
        <v>206</v>
      </c>
      <c r="AU407" s="20" t="s">
        <v>84</v>
      </c>
    </row>
    <row r="408" spans="1:65" s="13" customFormat="1" ht="11.25">
      <c r="B408" s="199"/>
      <c r="C408" s="200"/>
      <c r="D408" s="201" t="s">
        <v>213</v>
      </c>
      <c r="E408" s="200"/>
      <c r="F408" s="203" t="s">
        <v>6015</v>
      </c>
      <c r="G408" s="200"/>
      <c r="H408" s="204">
        <v>33000</v>
      </c>
      <c r="I408" s="205"/>
      <c r="J408" s="200"/>
      <c r="K408" s="200"/>
      <c r="L408" s="206"/>
      <c r="M408" s="207"/>
      <c r="N408" s="208"/>
      <c r="O408" s="208"/>
      <c r="P408" s="208"/>
      <c r="Q408" s="208"/>
      <c r="R408" s="208"/>
      <c r="S408" s="208"/>
      <c r="T408" s="209"/>
      <c r="AT408" s="210" t="s">
        <v>213</v>
      </c>
      <c r="AU408" s="210" t="s">
        <v>84</v>
      </c>
      <c r="AV408" s="13" t="s">
        <v>84</v>
      </c>
      <c r="AW408" s="13" t="s">
        <v>4</v>
      </c>
      <c r="AX408" s="13" t="s">
        <v>82</v>
      </c>
      <c r="AY408" s="210" t="s">
        <v>197</v>
      </c>
    </row>
    <row r="409" spans="1:65" s="2" customFormat="1" ht="33" customHeight="1">
      <c r="A409" s="37"/>
      <c r="B409" s="38"/>
      <c r="C409" s="181" t="s">
        <v>1177</v>
      </c>
      <c r="D409" s="181" t="s">
        <v>199</v>
      </c>
      <c r="E409" s="182" t="s">
        <v>6016</v>
      </c>
      <c r="F409" s="183" t="s">
        <v>6017</v>
      </c>
      <c r="G409" s="184" t="s">
        <v>210</v>
      </c>
      <c r="H409" s="185">
        <v>1</v>
      </c>
      <c r="I409" s="186"/>
      <c r="J409" s="187">
        <f>ROUND(I409*H409,2)</f>
        <v>0</v>
      </c>
      <c r="K409" s="183" t="s">
        <v>203</v>
      </c>
      <c r="L409" s="42"/>
      <c r="M409" s="188" t="s">
        <v>28</v>
      </c>
      <c r="N409" s="189" t="s">
        <v>45</v>
      </c>
      <c r="O409" s="67"/>
      <c r="P409" s="190">
        <f>O409*H409</f>
        <v>0</v>
      </c>
      <c r="Q409" s="190">
        <v>0</v>
      </c>
      <c r="R409" s="190">
        <f>Q409*H409</f>
        <v>0</v>
      </c>
      <c r="S409" s="190">
        <v>0</v>
      </c>
      <c r="T409" s="191">
        <f>S409*H409</f>
        <v>0</v>
      </c>
      <c r="U409" s="37"/>
      <c r="V409" s="37"/>
      <c r="W409" s="37"/>
      <c r="X409" s="37"/>
      <c r="Y409" s="37"/>
      <c r="Z409" s="37"/>
      <c r="AA409" s="37"/>
      <c r="AB409" s="37"/>
      <c r="AC409" s="37"/>
      <c r="AD409" s="37"/>
      <c r="AE409" s="37"/>
      <c r="AR409" s="192" t="s">
        <v>204</v>
      </c>
      <c r="AT409" s="192" t="s">
        <v>199</v>
      </c>
      <c r="AU409" s="192" t="s">
        <v>84</v>
      </c>
      <c r="AY409" s="20" t="s">
        <v>197</v>
      </c>
      <c r="BE409" s="193">
        <f>IF(N409="základní",J409,0)</f>
        <v>0</v>
      </c>
      <c r="BF409" s="193">
        <f>IF(N409="snížená",J409,0)</f>
        <v>0</v>
      </c>
      <c r="BG409" s="193">
        <f>IF(N409="zákl. přenesená",J409,0)</f>
        <v>0</v>
      </c>
      <c r="BH409" s="193">
        <f>IF(N409="sníž. přenesená",J409,0)</f>
        <v>0</v>
      </c>
      <c r="BI409" s="193">
        <f>IF(N409="nulová",J409,0)</f>
        <v>0</v>
      </c>
      <c r="BJ409" s="20" t="s">
        <v>82</v>
      </c>
      <c r="BK409" s="193">
        <f>ROUND(I409*H409,2)</f>
        <v>0</v>
      </c>
      <c r="BL409" s="20" t="s">
        <v>204</v>
      </c>
      <c r="BM409" s="192" t="s">
        <v>6018</v>
      </c>
    </row>
    <row r="410" spans="1:65" s="2" customFormat="1" ht="11.25">
      <c r="A410" s="37"/>
      <c r="B410" s="38"/>
      <c r="C410" s="39"/>
      <c r="D410" s="194" t="s">
        <v>206</v>
      </c>
      <c r="E410" s="39"/>
      <c r="F410" s="195" t="s">
        <v>6019</v>
      </c>
      <c r="G410" s="39"/>
      <c r="H410" s="39"/>
      <c r="I410" s="196"/>
      <c r="J410" s="39"/>
      <c r="K410" s="39"/>
      <c r="L410" s="42"/>
      <c r="M410" s="197"/>
      <c r="N410" s="198"/>
      <c r="O410" s="67"/>
      <c r="P410" s="67"/>
      <c r="Q410" s="67"/>
      <c r="R410" s="67"/>
      <c r="S410" s="67"/>
      <c r="T410" s="68"/>
      <c r="U410" s="37"/>
      <c r="V410" s="37"/>
      <c r="W410" s="37"/>
      <c r="X410" s="37"/>
      <c r="Y410" s="37"/>
      <c r="Z410" s="37"/>
      <c r="AA410" s="37"/>
      <c r="AB410" s="37"/>
      <c r="AC410" s="37"/>
      <c r="AD410" s="37"/>
      <c r="AE410" s="37"/>
      <c r="AT410" s="20" t="s">
        <v>206</v>
      </c>
      <c r="AU410" s="20" t="s">
        <v>84</v>
      </c>
    </row>
    <row r="411" spans="1:65" s="2" customFormat="1" ht="24.2" customHeight="1">
      <c r="A411" s="37"/>
      <c r="B411" s="38"/>
      <c r="C411" s="181" t="s">
        <v>1182</v>
      </c>
      <c r="D411" s="181" t="s">
        <v>199</v>
      </c>
      <c r="E411" s="182" t="s">
        <v>6020</v>
      </c>
      <c r="F411" s="183" t="s">
        <v>6021</v>
      </c>
      <c r="G411" s="184" t="s">
        <v>202</v>
      </c>
      <c r="H411" s="185">
        <v>110</v>
      </c>
      <c r="I411" s="186"/>
      <c r="J411" s="187">
        <f>ROUND(I411*H411,2)</f>
        <v>0</v>
      </c>
      <c r="K411" s="183" t="s">
        <v>203</v>
      </c>
      <c r="L411" s="42"/>
      <c r="M411" s="188" t="s">
        <v>28</v>
      </c>
      <c r="N411" s="189" t="s">
        <v>45</v>
      </c>
      <c r="O411" s="67"/>
      <c r="P411" s="190">
        <f>O411*H411</f>
        <v>0</v>
      </c>
      <c r="Q411" s="190">
        <v>0</v>
      </c>
      <c r="R411" s="190">
        <f>Q411*H411</f>
        <v>0</v>
      </c>
      <c r="S411" s="190">
        <v>0</v>
      </c>
      <c r="T411" s="191">
        <f>S411*H411</f>
        <v>0</v>
      </c>
      <c r="U411" s="37"/>
      <c r="V411" s="37"/>
      <c r="W411" s="37"/>
      <c r="X411" s="37"/>
      <c r="Y411" s="37"/>
      <c r="Z411" s="37"/>
      <c r="AA411" s="37"/>
      <c r="AB411" s="37"/>
      <c r="AC411" s="37"/>
      <c r="AD411" s="37"/>
      <c r="AE411" s="37"/>
      <c r="AR411" s="192" t="s">
        <v>204</v>
      </c>
      <c r="AT411" s="192" t="s">
        <v>199</v>
      </c>
      <c r="AU411" s="192" t="s">
        <v>84</v>
      </c>
      <c r="AY411" s="20" t="s">
        <v>197</v>
      </c>
      <c r="BE411" s="193">
        <f>IF(N411="základní",J411,0)</f>
        <v>0</v>
      </c>
      <c r="BF411" s="193">
        <f>IF(N411="snížená",J411,0)</f>
        <v>0</v>
      </c>
      <c r="BG411" s="193">
        <f>IF(N411="zákl. přenesená",J411,0)</f>
        <v>0</v>
      </c>
      <c r="BH411" s="193">
        <f>IF(N411="sníž. přenesená",J411,0)</f>
        <v>0</v>
      </c>
      <c r="BI411" s="193">
        <f>IF(N411="nulová",J411,0)</f>
        <v>0</v>
      </c>
      <c r="BJ411" s="20" t="s">
        <v>82</v>
      </c>
      <c r="BK411" s="193">
        <f>ROUND(I411*H411,2)</f>
        <v>0</v>
      </c>
      <c r="BL411" s="20" t="s">
        <v>204</v>
      </c>
      <c r="BM411" s="192" t="s">
        <v>6022</v>
      </c>
    </row>
    <row r="412" spans="1:65" s="2" customFormat="1" ht="11.25">
      <c r="A412" s="37"/>
      <c r="B412" s="38"/>
      <c r="C412" s="39"/>
      <c r="D412" s="194" t="s">
        <v>206</v>
      </c>
      <c r="E412" s="39"/>
      <c r="F412" s="195" t="s">
        <v>6023</v>
      </c>
      <c r="G412" s="39"/>
      <c r="H412" s="39"/>
      <c r="I412" s="196"/>
      <c r="J412" s="39"/>
      <c r="K412" s="39"/>
      <c r="L412" s="42"/>
      <c r="M412" s="197"/>
      <c r="N412" s="198"/>
      <c r="O412" s="67"/>
      <c r="P412" s="67"/>
      <c r="Q412" s="67"/>
      <c r="R412" s="67"/>
      <c r="S412" s="67"/>
      <c r="T412" s="68"/>
      <c r="U412" s="37"/>
      <c r="V412" s="37"/>
      <c r="W412" s="37"/>
      <c r="X412" s="37"/>
      <c r="Y412" s="37"/>
      <c r="Z412" s="37"/>
      <c r="AA412" s="37"/>
      <c r="AB412" s="37"/>
      <c r="AC412" s="37"/>
      <c r="AD412" s="37"/>
      <c r="AE412" s="37"/>
      <c r="AT412" s="20" t="s">
        <v>206</v>
      </c>
      <c r="AU412" s="20" t="s">
        <v>84</v>
      </c>
    </row>
    <row r="413" spans="1:65" s="2" customFormat="1" ht="16.5" customHeight="1">
      <c r="A413" s="37"/>
      <c r="B413" s="38"/>
      <c r="C413" s="181" t="s">
        <v>1188</v>
      </c>
      <c r="D413" s="181" t="s">
        <v>199</v>
      </c>
      <c r="E413" s="182" t="s">
        <v>1910</v>
      </c>
      <c r="F413" s="183" t="s">
        <v>1911</v>
      </c>
      <c r="G413" s="184" t="s">
        <v>202</v>
      </c>
      <c r="H413" s="185">
        <v>110</v>
      </c>
      <c r="I413" s="186"/>
      <c r="J413" s="187">
        <f>ROUND(I413*H413,2)</f>
        <v>0</v>
      </c>
      <c r="K413" s="183" t="s">
        <v>203</v>
      </c>
      <c r="L413" s="42"/>
      <c r="M413" s="188" t="s">
        <v>28</v>
      </c>
      <c r="N413" s="189" t="s">
        <v>45</v>
      </c>
      <c r="O413" s="67"/>
      <c r="P413" s="190">
        <f>O413*H413</f>
        <v>0</v>
      </c>
      <c r="Q413" s="190">
        <v>0</v>
      </c>
      <c r="R413" s="190">
        <f>Q413*H413</f>
        <v>0</v>
      </c>
      <c r="S413" s="190">
        <v>0</v>
      </c>
      <c r="T413" s="191">
        <f>S413*H413</f>
        <v>0</v>
      </c>
      <c r="U413" s="37"/>
      <c r="V413" s="37"/>
      <c r="W413" s="37"/>
      <c r="X413" s="37"/>
      <c r="Y413" s="37"/>
      <c r="Z413" s="37"/>
      <c r="AA413" s="37"/>
      <c r="AB413" s="37"/>
      <c r="AC413" s="37"/>
      <c r="AD413" s="37"/>
      <c r="AE413" s="37"/>
      <c r="AR413" s="192" t="s">
        <v>204</v>
      </c>
      <c r="AT413" s="192" t="s">
        <v>199</v>
      </c>
      <c r="AU413" s="192" t="s">
        <v>84</v>
      </c>
      <c r="AY413" s="20" t="s">
        <v>197</v>
      </c>
      <c r="BE413" s="193">
        <f>IF(N413="základní",J413,0)</f>
        <v>0</v>
      </c>
      <c r="BF413" s="193">
        <f>IF(N413="snížená",J413,0)</f>
        <v>0</v>
      </c>
      <c r="BG413" s="193">
        <f>IF(N413="zákl. přenesená",J413,0)</f>
        <v>0</v>
      </c>
      <c r="BH413" s="193">
        <f>IF(N413="sníž. přenesená",J413,0)</f>
        <v>0</v>
      </c>
      <c r="BI413" s="193">
        <f>IF(N413="nulová",J413,0)</f>
        <v>0</v>
      </c>
      <c r="BJ413" s="20" t="s">
        <v>82</v>
      </c>
      <c r="BK413" s="193">
        <f>ROUND(I413*H413,2)</f>
        <v>0</v>
      </c>
      <c r="BL413" s="20" t="s">
        <v>204</v>
      </c>
      <c r="BM413" s="192" t="s">
        <v>6024</v>
      </c>
    </row>
    <row r="414" spans="1:65" s="2" customFormat="1" ht="11.25">
      <c r="A414" s="37"/>
      <c r="B414" s="38"/>
      <c r="C414" s="39"/>
      <c r="D414" s="194" t="s">
        <v>206</v>
      </c>
      <c r="E414" s="39"/>
      <c r="F414" s="195" t="s">
        <v>1913</v>
      </c>
      <c r="G414" s="39"/>
      <c r="H414" s="39"/>
      <c r="I414" s="196"/>
      <c r="J414" s="39"/>
      <c r="K414" s="39"/>
      <c r="L414" s="42"/>
      <c r="M414" s="197"/>
      <c r="N414" s="198"/>
      <c r="O414" s="67"/>
      <c r="P414" s="67"/>
      <c r="Q414" s="67"/>
      <c r="R414" s="67"/>
      <c r="S414" s="67"/>
      <c r="T414" s="68"/>
      <c r="U414" s="37"/>
      <c r="V414" s="37"/>
      <c r="W414" s="37"/>
      <c r="X414" s="37"/>
      <c r="Y414" s="37"/>
      <c r="Z414" s="37"/>
      <c r="AA414" s="37"/>
      <c r="AB414" s="37"/>
      <c r="AC414" s="37"/>
      <c r="AD414" s="37"/>
      <c r="AE414" s="37"/>
      <c r="AT414" s="20" t="s">
        <v>206</v>
      </c>
      <c r="AU414" s="20" t="s">
        <v>84</v>
      </c>
    </row>
    <row r="415" spans="1:65" s="2" customFormat="1" ht="21.75" customHeight="1">
      <c r="A415" s="37"/>
      <c r="B415" s="38"/>
      <c r="C415" s="181" t="s">
        <v>1204</v>
      </c>
      <c r="D415" s="181" t="s">
        <v>199</v>
      </c>
      <c r="E415" s="182" t="s">
        <v>1915</v>
      </c>
      <c r="F415" s="183" t="s">
        <v>1916</v>
      </c>
      <c r="G415" s="184" t="s">
        <v>202</v>
      </c>
      <c r="H415" s="185">
        <v>33000</v>
      </c>
      <c r="I415" s="186"/>
      <c r="J415" s="187">
        <f>ROUND(I415*H415,2)</f>
        <v>0</v>
      </c>
      <c r="K415" s="183" t="s">
        <v>203</v>
      </c>
      <c r="L415" s="42"/>
      <c r="M415" s="188" t="s">
        <v>28</v>
      </c>
      <c r="N415" s="189" t="s">
        <v>45</v>
      </c>
      <c r="O415" s="67"/>
      <c r="P415" s="190">
        <f>O415*H415</f>
        <v>0</v>
      </c>
      <c r="Q415" s="190">
        <v>0</v>
      </c>
      <c r="R415" s="190">
        <f>Q415*H415</f>
        <v>0</v>
      </c>
      <c r="S415" s="190">
        <v>0</v>
      </c>
      <c r="T415" s="191">
        <f>S415*H415</f>
        <v>0</v>
      </c>
      <c r="U415" s="37"/>
      <c r="V415" s="37"/>
      <c r="W415" s="37"/>
      <c r="X415" s="37"/>
      <c r="Y415" s="37"/>
      <c r="Z415" s="37"/>
      <c r="AA415" s="37"/>
      <c r="AB415" s="37"/>
      <c r="AC415" s="37"/>
      <c r="AD415" s="37"/>
      <c r="AE415" s="37"/>
      <c r="AR415" s="192" t="s">
        <v>204</v>
      </c>
      <c r="AT415" s="192" t="s">
        <v>199</v>
      </c>
      <c r="AU415" s="192" t="s">
        <v>84</v>
      </c>
      <c r="AY415" s="20" t="s">
        <v>197</v>
      </c>
      <c r="BE415" s="193">
        <f>IF(N415="základní",J415,0)</f>
        <v>0</v>
      </c>
      <c r="BF415" s="193">
        <f>IF(N415="snížená",J415,0)</f>
        <v>0</v>
      </c>
      <c r="BG415" s="193">
        <f>IF(N415="zákl. přenesená",J415,0)</f>
        <v>0</v>
      </c>
      <c r="BH415" s="193">
        <f>IF(N415="sníž. přenesená",J415,0)</f>
        <v>0</v>
      </c>
      <c r="BI415" s="193">
        <f>IF(N415="nulová",J415,0)</f>
        <v>0</v>
      </c>
      <c r="BJ415" s="20" t="s">
        <v>82</v>
      </c>
      <c r="BK415" s="193">
        <f>ROUND(I415*H415,2)</f>
        <v>0</v>
      </c>
      <c r="BL415" s="20" t="s">
        <v>204</v>
      </c>
      <c r="BM415" s="192" t="s">
        <v>6025</v>
      </c>
    </row>
    <row r="416" spans="1:65" s="2" customFormat="1" ht="11.25">
      <c r="A416" s="37"/>
      <c r="B416" s="38"/>
      <c r="C416" s="39"/>
      <c r="D416" s="194" t="s">
        <v>206</v>
      </c>
      <c r="E416" s="39"/>
      <c r="F416" s="195" t="s">
        <v>1918</v>
      </c>
      <c r="G416" s="39"/>
      <c r="H416" s="39"/>
      <c r="I416" s="196"/>
      <c r="J416" s="39"/>
      <c r="K416" s="39"/>
      <c r="L416" s="42"/>
      <c r="M416" s="197"/>
      <c r="N416" s="198"/>
      <c r="O416" s="67"/>
      <c r="P416" s="67"/>
      <c r="Q416" s="67"/>
      <c r="R416" s="67"/>
      <c r="S416" s="67"/>
      <c r="T416" s="68"/>
      <c r="U416" s="37"/>
      <c r="V416" s="37"/>
      <c r="W416" s="37"/>
      <c r="X416" s="37"/>
      <c r="Y416" s="37"/>
      <c r="Z416" s="37"/>
      <c r="AA416" s="37"/>
      <c r="AB416" s="37"/>
      <c r="AC416" s="37"/>
      <c r="AD416" s="37"/>
      <c r="AE416" s="37"/>
      <c r="AT416" s="20" t="s">
        <v>206</v>
      </c>
      <c r="AU416" s="20" t="s">
        <v>84</v>
      </c>
    </row>
    <row r="417" spans="1:65" s="13" customFormat="1" ht="11.25">
      <c r="B417" s="199"/>
      <c r="C417" s="200"/>
      <c r="D417" s="201" t="s">
        <v>213</v>
      </c>
      <c r="E417" s="200"/>
      <c r="F417" s="203" t="s">
        <v>6015</v>
      </c>
      <c r="G417" s="200"/>
      <c r="H417" s="204">
        <v>33000</v>
      </c>
      <c r="I417" s="205"/>
      <c r="J417" s="200"/>
      <c r="K417" s="200"/>
      <c r="L417" s="206"/>
      <c r="M417" s="207"/>
      <c r="N417" s="208"/>
      <c r="O417" s="208"/>
      <c r="P417" s="208"/>
      <c r="Q417" s="208"/>
      <c r="R417" s="208"/>
      <c r="S417" s="208"/>
      <c r="T417" s="209"/>
      <c r="AT417" s="210" t="s">
        <v>213</v>
      </c>
      <c r="AU417" s="210" t="s">
        <v>84</v>
      </c>
      <c r="AV417" s="13" t="s">
        <v>84</v>
      </c>
      <c r="AW417" s="13" t="s">
        <v>4</v>
      </c>
      <c r="AX417" s="13" t="s">
        <v>82</v>
      </c>
      <c r="AY417" s="210" t="s">
        <v>197</v>
      </c>
    </row>
    <row r="418" spans="1:65" s="2" customFormat="1" ht="16.5" customHeight="1">
      <c r="A418" s="37"/>
      <c r="B418" s="38"/>
      <c r="C418" s="181" t="s">
        <v>1210</v>
      </c>
      <c r="D418" s="181" t="s">
        <v>199</v>
      </c>
      <c r="E418" s="182" t="s">
        <v>1920</v>
      </c>
      <c r="F418" s="183" t="s">
        <v>1921</v>
      </c>
      <c r="G418" s="184" t="s">
        <v>202</v>
      </c>
      <c r="H418" s="185">
        <v>110</v>
      </c>
      <c r="I418" s="186"/>
      <c r="J418" s="187">
        <f>ROUND(I418*H418,2)</f>
        <v>0</v>
      </c>
      <c r="K418" s="183" t="s">
        <v>203</v>
      </c>
      <c r="L418" s="42"/>
      <c r="M418" s="188" t="s">
        <v>28</v>
      </c>
      <c r="N418" s="189" t="s">
        <v>45</v>
      </c>
      <c r="O418" s="67"/>
      <c r="P418" s="190">
        <f>O418*H418</f>
        <v>0</v>
      </c>
      <c r="Q418" s="190">
        <v>0</v>
      </c>
      <c r="R418" s="190">
        <f>Q418*H418</f>
        <v>0</v>
      </c>
      <c r="S418" s="190">
        <v>0</v>
      </c>
      <c r="T418" s="191">
        <f>S418*H418</f>
        <v>0</v>
      </c>
      <c r="U418" s="37"/>
      <c r="V418" s="37"/>
      <c r="W418" s="37"/>
      <c r="X418" s="37"/>
      <c r="Y418" s="37"/>
      <c r="Z418" s="37"/>
      <c r="AA418" s="37"/>
      <c r="AB418" s="37"/>
      <c r="AC418" s="37"/>
      <c r="AD418" s="37"/>
      <c r="AE418" s="37"/>
      <c r="AR418" s="192" t="s">
        <v>204</v>
      </c>
      <c r="AT418" s="192" t="s">
        <v>199</v>
      </c>
      <c r="AU418" s="192" t="s">
        <v>84</v>
      </c>
      <c r="AY418" s="20" t="s">
        <v>197</v>
      </c>
      <c r="BE418" s="193">
        <f>IF(N418="základní",J418,0)</f>
        <v>0</v>
      </c>
      <c r="BF418" s="193">
        <f>IF(N418="snížená",J418,0)</f>
        <v>0</v>
      </c>
      <c r="BG418" s="193">
        <f>IF(N418="zákl. přenesená",J418,0)</f>
        <v>0</v>
      </c>
      <c r="BH418" s="193">
        <f>IF(N418="sníž. přenesená",J418,0)</f>
        <v>0</v>
      </c>
      <c r="BI418" s="193">
        <f>IF(N418="nulová",J418,0)</f>
        <v>0</v>
      </c>
      <c r="BJ418" s="20" t="s">
        <v>82</v>
      </c>
      <c r="BK418" s="193">
        <f>ROUND(I418*H418,2)</f>
        <v>0</v>
      </c>
      <c r="BL418" s="20" t="s">
        <v>204</v>
      </c>
      <c r="BM418" s="192" t="s">
        <v>6026</v>
      </c>
    </row>
    <row r="419" spans="1:65" s="2" customFormat="1" ht="11.25">
      <c r="A419" s="37"/>
      <c r="B419" s="38"/>
      <c r="C419" s="39"/>
      <c r="D419" s="194" t="s">
        <v>206</v>
      </c>
      <c r="E419" s="39"/>
      <c r="F419" s="195" t="s">
        <v>1923</v>
      </c>
      <c r="G419" s="39"/>
      <c r="H419" s="39"/>
      <c r="I419" s="196"/>
      <c r="J419" s="39"/>
      <c r="K419" s="39"/>
      <c r="L419" s="42"/>
      <c r="M419" s="197"/>
      <c r="N419" s="198"/>
      <c r="O419" s="67"/>
      <c r="P419" s="67"/>
      <c r="Q419" s="67"/>
      <c r="R419" s="67"/>
      <c r="S419" s="67"/>
      <c r="T419" s="68"/>
      <c r="U419" s="37"/>
      <c r="V419" s="37"/>
      <c r="W419" s="37"/>
      <c r="X419" s="37"/>
      <c r="Y419" s="37"/>
      <c r="Z419" s="37"/>
      <c r="AA419" s="37"/>
      <c r="AB419" s="37"/>
      <c r="AC419" s="37"/>
      <c r="AD419" s="37"/>
      <c r="AE419" s="37"/>
      <c r="AT419" s="20" t="s">
        <v>206</v>
      </c>
      <c r="AU419" s="20" t="s">
        <v>84</v>
      </c>
    </row>
    <row r="420" spans="1:65" s="2" customFormat="1" ht="24.2" customHeight="1">
      <c r="A420" s="37"/>
      <c r="B420" s="38"/>
      <c r="C420" s="181" t="s">
        <v>1222</v>
      </c>
      <c r="D420" s="181" t="s">
        <v>199</v>
      </c>
      <c r="E420" s="182" t="s">
        <v>1941</v>
      </c>
      <c r="F420" s="183" t="s">
        <v>1942</v>
      </c>
      <c r="G420" s="184" t="s">
        <v>202</v>
      </c>
      <c r="H420" s="185">
        <v>19.5</v>
      </c>
      <c r="I420" s="186"/>
      <c r="J420" s="187">
        <f>ROUND(I420*H420,2)</f>
        <v>0</v>
      </c>
      <c r="K420" s="183" t="s">
        <v>203</v>
      </c>
      <c r="L420" s="42"/>
      <c r="M420" s="188" t="s">
        <v>28</v>
      </c>
      <c r="N420" s="189" t="s">
        <v>45</v>
      </c>
      <c r="O420" s="67"/>
      <c r="P420" s="190">
        <f>O420*H420</f>
        <v>0</v>
      </c>
      <c r="Q420" s="190">
        <v>1.2999999999999999E-4</v>
      </c>
      <c r="R420" s="190">
        <f>Q420*H420</f>
        <v>2.5349999999999999E-3</v>
      </c>
      <c r="S420" s="190">
        <v>0</v>
      </c>
      <c r="T420" s="191">
        <f>S420*H420</f>
        <v>0</v>
      </c>
      <c r="U420" s="37"/>
      <c r="V420" s="37"/>
      <c r="W420" s="37"/>
      <c r="X420" s="37"/>
      <c r="Y420" s="37"/>
      <c r="Z420" s="37"/>
      <c r="AA420" s="37"/>
      <c r="AB420" s="37"/>
      <c r="AC420" s="37"/>
      <c r="AD420" s="37"/>
      <c r="AE420" s="37"/>
      <c r="AR420" s="192" t="s">
        <v>204</v>
      </c>
      <c r="AT420" s="192" t="s">
        <v>199</v>
      </c>
      <c r="AU420" s="192" t="s">
        <v>84</v>
      </c>
      <c r="AY420" s="20" t="s">
        <v>197</v>
      </c>
      <c r="BE420" s="193">
        <f>IF(N420="základní",J420,0)</f>
        <v>0</v>
      </c>
      <c r="BF420" s="193">
        <f>IF(N420="snížená",J420,0)</f>
        <v>0</v>
      </c>
      <c r="BG420" s="193">
        <f>IF(N420="zákl. přenesená",J420,0)</f>
        <v>0</v>
      </c>
      <c r="BH420" s="193">
        <f>IF(N420="sníž. přenesená",J420,0)</f>
        <v>0</v>
      </c>
      <c r="BI420" s="193">
        <f>IF(N420="nulová",J420,0)</f>
        <v>0</v>
      </c>
      <c r="BJ420" s="20" t="s">
        <v>82</v>
      </c>
      <c r="BK420" s="193">
        <f>ROUND(I420*H420,2)</f>
        <v>0</v>
      </c>
      <c r="BL420" s="20" t="s">
        <v>204</v>
      </c>
      <c r="BM420" s="192" t="s">
        <v>6027</v>
      </c>
    </row>
    <row r="421" spans="1:65" s="2" customFormat="1" ht="11.25">
      <c r="A421" s="37"/>
      <c r="B421" s="38"/>
      <c r="C421" s="39"/>
      <c r="D421" s="194" t="s">
        <v>206</v>
      </c>
      <c r="E421" s="39"/>
      <c r="F421" s="195" t="s">
        <v>1944</v>
      </c>
      <c r="G421" s="39"/>
      <c r="H421" s="39"/>
      <c r="I421" s="196"/>
      <c r="J421" s="39"/>
      <c r="K421" s="39"/>
      <c r="L421" s="42"/>
      <c r="M421" s="197"/>
      <c r="N421" s="198"/>
      <c r="O421" s="67"/>
      <c r="P421" s="67"/>
      <c r="Q421" s="67"/>
      <c r="R421" s="67"/>
      <c r="S421" s="67"/>
      <c r="T421" s="68"/>
      <c r="U421" s="37"/>
      <c r="V421" s="37"/>
      <c r="W421" s="37"/>
      <c r="X421" s="37"/>
      <c r="Y421" s="37"/>
      <c r="Z421" s="37"/>
      <c r="AA421" s="37"/>
      <c r="AB421" s="37"/>
      <c r="AC421" s="37"/>
      <c r="AD421" s="37"/>
      <c r="AE421" s="37"/>
      <c r="AT421" s="20" t="s">
        <v>206</v>
      </c>
      <c r="AU421" s="20" t="s">
        <v>84</v>
      </c>
    </row>
    <row r="422" spans="1:65" s="15" customFormat="1" ht="11.25">
      <c r="B422" s="222"/>
      <c r="C422" s="223"/>
      <c r="D422" s="201" t="s">
        <v>213</v>
      </c>
      <c r="E422" s="224" t="s">
        <v>28</v>
      </c>
      <c r="F422" s="225" t="s">
        <v>412</v>
      </c>
      <c r="G422" s="223"/>
      <c r="H422" s="224" t="s">
        <v>28</v>
      </c>
      <c r="I422" s="226"/>
      <c r="J422" s="223"/>
      <c r="K422" s="223"/>
      <c r="L422" s="227"/>
      <c r="M422" s="228"/>
      <c r="N422" s="229"/>
      <c r="O422" s="229"/>
      <c r="P422" s="229"/>
      <c r="Q422" s="229"/>
      <c r="R422" s="229"/>
      <c r="S422" s="229"/>
      <c r="T422" s="230"/>
      <c r="AT422" s="231" t="s">
        <v>213</v>
      </c>
      <c r="AU422" s="231" t="s">
        <v>84</v>
      </c>
      <c r="AV422" s="15" t="s">
        <v>82</v>
      </c>
      <c r="AW422" s="15" t="s">
        <v>35</v>
      </c>
      <c r="AX422" s="15" t="s">
        <v>74</v>
      </c>
      <c r="AY422" s="231" t="s">
        <v>197</v>
      </c>
    </row>
    <row r="423" spans="1:65" s="13" customFormat="1" ht="11.25">
      <c r="B423" s="199"/>
      <c r="C423" s="200"/>
      <c r="D423" s="201" t="s">
        <v>213</v>
      </c>
      <c r="E423" s="202" t="s">
        <v>28</v>
      </c>
      <c r="F423" s="203" t="s">
        <v>6028</v>
      </c>
      <c r="G423" s="200"/>
      <c r="H423" s="204">
        <v>19.5</v>
      </c>
      <c r="I423" s="205"/>
      <c r="J423" s="200"/>
      <c r="K423" s="200"/>
      <c r="L423" s="206"/>
      <c r="M423" s="207"/>
      <c r="N423" s="208"/>
      <c r="O423" s="208"/>
      <c r="P423" s="208"/>
      <c r="Q423" s="208"/>
      <c r="R423" s="208"/>
      <c r="S423" s="208"/>
      <c r="T423" s="209"/>
      <c r="AT423" s="210" t="s">
        <v>213</v>
      </c>
      <c r="AU423" s="210" t="s">
        <v>84</v>
      </c>
      <c r="AV423" s="13" t="s">
        <v>84</v>
      </c>
      <c r="AW423" s="13" t="s">
        <v>35</v>
      </c>
      <c r="AX423" s="13" t="s">
        <v>82</v>
      </c>
      <c r="AY423" s="210" t="s">
        <v>197</v>
      </c>
    </row>
    <row r="424" spans="1:65" s="2" customFormat="1" ht="24.2" customHeight="1">
      <c r="A424" s="37"/>
      <c r="B424" s="38"/>
      <c r="C424" s="181" t="s">
        <v>1227</v>
      </c>
      <c r="D424" s="181" t="s">
        <v>199</v>
      </c>
      <c r="E424" s="182" t="s">
        <v>1949</v>
      </c>
      <c r="F424" s="183" t="s">
        <v>1950</v>
      </c>
      <c r="G424" s="184" t="s">
        <v>202</v>
      </c>
      <c r="H424" s="185">
        <v>19.5</v>
      </c>
      <c r="I424" s="186"/>
      <c r="J424" s="187">
        <f>ROUND(I424*H424,2)</f>
        <v>0</v>
      </c>
      <c r="K424" s="183" t="s">
        <v>203</v>
      </c>
      <c r="L424" s="42"/>
      <c r="M424" s="188" t="s">
        <v>28</v>
      </c>
      <c r="N424" s="189" t="s">
        <v>45</v>
      </c>
      <c r="O424" s="67"/>
      <c r="P424" s="190">
        <f>O424*H424</f>
        <v>0</v>
      </c>
      <c r="Q424" s="190">
        <v>4.0000000000000003E-5</v>
      </c>
      <c r="R424" s="190">
        <f>Q424*H424</f>
        <v>7.8000000000000009E-4</v>
      </c>
      <c r="S424" s="190">
        <v>0</v>
      </c>
      <c r="T424" s="191">
        <f>S424*H424</f>
        <v>0</v>
      </c>
      <c r="U424" s="37"/>
      <c r="V424" s="37"/>
      <c r="W424" s="37"/>
      <c r="X424" s="37"/>
      <c r="Y424" s="37"/>
      <c r="Z424" s="37"/>
      <c r="AA424" s="37"/>
      <c r="AB424" s="37"/>
      <c r="AC424" s="37"/>
      <c r="AD424" s="37"/>
      <c r="AE424" s="37"/>
      <c r="AR424" s="192" t="s">
        <v>204</v>
      </c>
      <c r="AT424" s="192" t="s">
        <v>199</v>
      </c>
      <c r="AU424" s="192" t="s">
        <v>84</v>
      </c>
      <c r="AY424" s="20" t="s">
        <v>197</v>
      </c>
      <c r="BE424" s="193">
        <f>IF(N424="základní",J424,0)</f>
        <v>0</v>
      </c>
      <c r="BF424" s="193">
        <f>IF(N424="snížená",J424,0)</f>
        <v>0</v>
      </c>
      <c r="BG424" s="193">
        <f>IF(N424="zákl. přenesená",J424,0)</f>
        <v>0</v>
      </c>
      <c r="BH424" s="193">
        <f>IF(N424="sníž. přenesená",J424,0)</f>
        <v>0</v>
      </c>
      <c r="BI424" s="193">
        <f>IF(N424="nulová",J424,0)</f>
        <v>0</v>
      </c>
      <c r="BJ424" s="20" t="s">
        <v>82</v>
      </c>
      <c r="BK424" s="193">
        <f>ROUND(I424*H424,2)</f>
        <v>0</v>
      </c>
      <c r="BL424" s="20" t="s">
        <v>204</v>
      </c>
      <c r="BM424" s="192" t="s">
        <v>6029</v>
      </c>
    </row>
    <row r="425" spans="1:65" s="2" customFormat="1" ht="11.25">
      <c r="A425" s="37"/>
      <c r="B425" s="38"/>
      <c r="C425" s="39"/>
      <c r="D425" s="194" t="s">
        <v>206</v>
      </c>
      <c r="E425" s="39"/>
      <c r="F425" s="195" t="s">
        <v>1952</v>
      </c>
      <c r="G425" s="39"/>
      <c r="H425" s="39"/>
      <c r="I425" s="196"/>
      <c r="J425" s="39"/>
      <c r="K425" s="39"/>
      <c r="L425" s="42"/>
      <c r="M425" s="197"/>
      <c r="N425" s="198"/>
      <c r="O425" s="67"/>
      <c r="P425" s="67"/>
      <c r="Q425" s="67"/>
      <c r="R425" s="67"/>
      <c r="S425" s="67"/>
      <c r="T425" s="68"/>
      <c r="U425" s="37"/>
      <c r="V425" s="37"/>
      <c r="W425" s="37"/>
      <c r="X425" s="37"/>
      <c r="Y425" s="37"/>
      <c r="Z425" s="37"/>
      <c r="AA425" s="37"/>
      <c r="AB425" s="37"/>
      <c r="AC425" s="37"/>
      <c r="AD425" s="37"/>
      <c r="AE425" s="37"/>
      <c r="AT425" s="20" t="s">
        <v>206</v>
      </c>
      <c r="AU425" s="20" t="s">
        <v>84</v>
      </c>
    </row>
    <row r="426" spans="1:65" s="2" customFormat="1" ht="24.2" customHeight="1">
      <c r="A426" s="37"/>
      <c r="B426" s="38"/>
      <c r="C426" s="181" t="s">
        <v>1233</v>
      </c>
      <c r="D426" s="181" t="s">
        <v>199</v>
      </c>
      <c r="E426" s="182" t="s">
        <v>6030</v>
      </c>
      <c r="F426" s="183" t="s">
        <v>6031</v>
      </c>
      <c r="G426" s="184" t="s">
        <v>202</v>
      </c>
      <c r="H426" s="185">
        <v>14.4</v>
      </c>
      <c r="I426" s="186"/>
      <c r="J426" s="187">
        <f>ROUND(I426*H426,2)</f>
        <v>0</v>
      </c>
      <c r="K426" s="183" t="s">
        <v>203</v>
      </c>
      <c r="L426" s="42"/>
      <c r="M426" s="188" t="s">
        <v>28</v>
      </c>
      <c r="N426" s="189" t="s">
        <v>45</v>
      </c>
      <c r="O426" s="67"/>
      <c r="P426" s="190">
        <f>O426*H426</f>
        <v>0</v>
      </c>
      <c r="Q426" s="190">
        <v>2.9E-4</v>
      </c>
      <c r="R426" s="190">
        <f>Q426*H426</f>
        <v>4.176E-3</v>
      </c>
      <c r="S426" s="190">
        <v>0</v>
      </c>
      <c r="T426" s="191">
        <f>S426*H426</f>
        <v>0</v>
      </c>
      <c r="U426" s="37"/>
      <c r="V426" s="37"/>
      <c r="W426" s="37"/>
      <c r="X426" s="37"/>
      <c r="Y426" s="37"/>
      <c r="Z426" s="37"/>
      <c r="AA426" s="37"/>
      <c r="AB426" s="37"/>
      <c r="AC426" s="37"/>
      <c r="AD426" s="37"/>
      <c r="AE426" s="37"/>
      <c r="AR426" s="192" t="s">
        <v>204</v>
      </c>
      <c r="AT426" s="192" t="s">
        <v>199</v>
      </c>
      <c r="AU426" s="192" t="s">
        <v>84</v>
      </c>
      <c r="AY426" s="20" t="s">
        <v>197</v>
      </c>
      <c r="BE426" s="193">
        <f>IF(N426="základní",J426,0)</f>
        <v>0</v>
      </c>
      <c r="BF426" s="193">
        <f>IF(N426="snížená",J426,0)</f>
        <v>0</v>
      </c>
      <c r="BG426" s="193">
        <f>IF(N426="zákl. přenesená",J426,0)</f>
        <v>0</v>
      </c>
      <c r="BH426" s="193">
        <f>IF(N426="sníž. přenesená",J426,0)</f>
        <v>0</v>
      </c>
      <c r="BI426" s="193">
        <f>IF(N426="nulová",J426,0)</f>
        <v>0</v>
      </c>
      <c r="BJ426" s="20" t="s">
        <v>82</v>
      </c>
      <c r="BK426" s="193">
        <f>ROUND(I426*H426,2)</f>
        <v>0</v>
      </c>
      <c r="BL426" s="20" t="s">
        <v>204</v>
      </c>
      <c r="BM426" s="192" t="s">
        <v>6032</v>
      </c>
    </row>
    <row r="427" spans="1:65" s="2" customFormat="1" ht="11.25">
      <c r="A427" s="37"/>
      <c r="B427" s="38"/>
      <c r="C427" s="39"/>
      <c r="D427" s="194" t="s">
        <v>206</v>
      </c>
      <c r="E427" s="39"/>
      <c r="F427" s="195" t="s">
        <v>6033</v>
      </c>
      <c r="G427" s="39"/>
      <c r="H427" s="39"/>
      <c r="I427" s="196"/>
      <c r="J427" s="39"/>
      <c r="K427" s="39"/>
      <c r="L427" s="42"/>
      <c r="M427" s="197"/>
      <c r="N427" s="198"/>
      <c r="O427" s="67"/>
      <c r="P427" s="67"/>
      <c r="Q427" s="67"/>
      <c r="R427" s="67"/>
      <c r="S427" s="67"/>
      <c r="T427" s="68"/>
      <c r="U427" s="37"/>
      <c r="V427" s="37"/>
      <c r="W427" s="37"/>
      <c r="X427" s="37"/>
      <c r="Y427" s="37"/>
      <c r="Z427" s="37"/>
      <c r="AA427" s="37"/>
      <c r="AB427" s="37"/>
      <c r="AC427" s="37"/>
      <c r="AD427" s="37"/>
      <c r="AE427" s="37"/>
      <c r="AT427" s="20" t="s">
        <v>206</v>
      </c>
      <c r="AU427" s="20" t="s">
        <v>84</v>
      </c>
    </row>
    <row r="428" spans="1:65" s="15" customFormat="1" ht="11.25">
      <c r="B428" s="222"/>
      <c r="C428" s="223"/>
      <c r="D428" s="201" t="s">
        <v>213</v>
      </c>
      <c r="E428" s="224" t="s">
        <v>28</v>
      </c>
      <c r="F428" s="225" t="s">
        <v>5870</v>
      </c>
      <c r="G428" s="223"/>
      <c r="H428" s="224" t="s">
        <v>28</v>
      </c>
      <c r="I428" s="226"/>
      <c r="J428" s="223"/>
      <c r="K428" s="223"/>
      <c r="L428" s="227"/>
      <c r="M428" s="228"/>
      <c r="N428" s="229"/>
      <c r="O428" s="229"/>
      <c r="P428" s="229"/>
      <c r="Q428" s="229"/>
      <c r="R428" s="229"/>
      <c r="S428" s="229"/>
      <c r="T428" s="230"/>
      <c r="AT428" s="231" t="s">
        <v>213</v>
      </c>
      <c r="AU428" s="231" t="s">
        <v>84</v>
      </c>
      <c r="AV428" s="15" t="s">
        <v>82</v>
      </c>
      <c r="AW428" s="15" t="s">
        <v>35</v>
      </c>
      <c r="AX428" s="15" t="s">
        <v>74</v>
      </c>
      <c r="AY428" s="231" t="s">
        <v>197</v>
      </c>
    </row>
    <row r="429" spans="1:65" s="13" customFormat="1" ht="11.25">
      <c r="B429" s="199"/>
      <c r="C429" s="200"/>
      <c r="D429" s="201" t="s">
        <v>213</v>
      </c>
      <c r="E429" s="202" t="s">
        <v>28</v>
      </c>
      <c r="F429" s="203" t="s">
        <v>6034</v>
      </c>
      <c r="G429" s="200"/>
      <c r="H429" s="204">
        <v>14.4</v>
      </c>
      <c r="I429" s="205"/>
      <c r="J429" s="200"/>
      <c r="K429" s="200"/>
      <c r="L429" s="206"/>
      <c r="M429" s="207"/>
      <c r="N429" s="208"/>
      <c r="O429" s="208"/>
      <c r="P429" s="208"/>
      <c r="Q429" s="208"/>
      <c r="R429" s="208"/>
      <c r="S429" s="208"/>
      <c r="T429" s="209"/>
      <c r="AT429" s="210" t="s">
        <v>213</v>
      </c>
      <c r="AU429" s="210" t="s">
        <v>84</v>
      </c>
      <c r="AV429" s="13" t="s">
        <v>84</v>
      </c>
      <c r="AW429" s="13" t="s">
        <v>35</v>
      </c>
      <c r="AX429" s="13" t="s">
        <v>82</v>
      </c>
      <c r="AY429" s="210" t="s">
        <v>197</v>
      </c>
    </row>
    <row r="430" spans="1:65" s="2" customFormat="1" ht="16.5" customHeight="1">
      <c r="A430" s="37"/>
      <c r="B430" s="38"/>
      <c r="C430" s="181" t="s">
        <v>1239</v>
      </c>
      <c r="D430" s="181" t="s">
        <v>199</v>
      </c>
      <c r="E430" s="182" t="s">
        <v>2123</v>
      </c>
      <c r="F430" s="183" t="s">
        <v>2124</v>
      </c>
      <c r="G430" s="184" t="s">
        <v>202</v>
      </c>
      <c r="H430" s="185">
        <v>110</v>
      </c>
      <c r="I430" s="186"/>
      <c r="J430" s="187">
        <f>ROUND(I430*H430,2)</f>
        <v>0</v>
      </c>
      <c r="K430" s="183" t="s">
        <v>203</v>
      </c>
      <c r="L430" s="42"/>
      <c r="M430" s="188" t="s">
        <v>28</v>
      </c>
      <c r="N430" s="189" t="s">
        <v>45</v>
      </c>
      <c r="O430" s="67"/>
      <c r="P430" s="190">
        <f>O430*H430</f>
        <v>0</v>
      </c>
      <c r="Q430" s="190">
        <v>0</v>
      </c>
      <c r="R430" s="190">
        <f>Q430*H430</f>
        <v>0</v>
      </c>
      <c r="S430" s="190">
        <v>0</v>
      </c>
      <c r="T430" s="191">
        <f>S430*H430</f>
        <v>0</v>
      </c>
      <c r="U430" s="37"/>
      <c r="V430" s="37"/>
      <c r="W430" s="37"/>
      <c r="X430" s="37"/>
      <c r="Y430" s="37"/>
      <c r="Z430" s="37"/>
      <c r="AA430" s="37"/>
      <c r="AB430" s="37"/>
      <c r="AC430" s="37"/>
      <c r="AD430" s="37"/>
      <c r="AE430" s="37"/>
      <c r="AR430" s="192" t="s">
        <v>204</v>
      </c>
      <c r="AT430" s="192" t="s">
        <v>199</v>
      </c>
      <c r="AU430" s="192" t="s">
        <v>84</v>
      </c>
      <c r="AY430" s="20" t="s">
        <v>197</v>
      </c>
      <c r="BE430" s="193">
        <f>IF(N430="základní",J430,0)</f>
        <v>0</v>
      </c>
      <c r="BF430" s="193">
        <f>IF(N430="snížená",J430,0)</f>
        <v>0</v>
      </c>
      <c r="BG430" s="193">
        <f>IF(N430="zákl. přenesená",J430,0)</f>
        <v>0</v>
      </c>
      <c r="BH430" s="193">
        <f>IF(N430="sníž. přenesená",J430,0)</f>
        <v>0</v>
      </c>
      <c r="BI430" s="193">
        <f>IF(N430="nulová",J430,0)</f>
        <v>0</v>
      </c>
      <c r="BJ430" s="20" t="s">
        <v>82</v>
      </c>
      <c r="BK430" s="193">
        <f>ROUND(I430*H430,2)</f>
        <v>0</v>
      </c>
      <c r="BL430" s="20" t="s">
        <v>204</v>
      </c>
      <c r="BM430" s="192" t="s">
        <v>6035</v>
      </c>
    </row>
    <row r="431" spans="1:65" s="2" customFormat="1" ht="11.25">
      <c r="A431" s="37"/>
      <c r="B431" s="38"/>
      <c r="C431" s="39"/>
      <c r="D431" s="194" t="s">
        <v>206</v>
      </c>
      <c r="E431" s="39"/>
      <c r="F431" s="195" t="s">
        <v>2126</v>
      </c>
      <c r="G431" s="39"/>
      <c r="H431" s="39"/>
      <c r="I431" s="196"/>
      <c r="J431" s="39"/>
      <c r="K431" s="39"/>
      <c r="L431" s="42"/>
      <c r="M431" s="197"/>
      <c r="N431" s="198"/>
      <c r="O431" s="67"/>
      <c r="P431" s="67"/>
      <c r="Q431" s="67"/>
      <c r="R431" s="67"/>
      <c r="S431" s="67"/>
      <c r="T431" s="68"/>
      <c r="U431" s="37"/>
      <c r="V431" s="37"/>
      <c r="W431" s="37"/>
      <c r="X431" s="37"/>
      <c r="Y431" s="37"/>
      <c r="Z431" s="37"/>
      <c r="AA431" s="37"/>
      <c r="AB431" s="37"/>
      <c r="AC431" s="37"/>
      <c r="AD431" s="37"/>
      <c r="AE431" s="37"/>
      <c r="AT431" s="20" t="s">
        <v>206</v>
      </c>
      <c r="AU431" s="20" t="s">
        <v>84</v>
      </c>
    </row>
    <row r="432" spans="1:65" s="2" customFormat="1" ht="24.2" customHeight="1">
      <c r="A432" s="37"/>
      <c r="B432" s="38"/>
      <c r="C432" s="181" t="s">
        <v>1251</v>
      </c>
      <c r="D432" s="181" t="s">
        <v>199</v>
      </c>
      <c r="E432" s="182" t="s">
        <v>2128</v>
      </c>
      <c r="F432" s="183" t="s">
        <v>2129</v>
      </c>
      <c r="G432" s="184" t="s">
        <v>202</v>
      </c>
      <c r="H432" s="185">
        <v>220</v>
      </c>
      <c r="I432" s="186"/>
      <c r="J432" s="187">
        <f>ROUND(I432*H432,2)</f>
        <v>0</v>
      </c>
      <c r="K432" s="183" t="s">
        <v>203</v>
      </c>
      <c r="L432" s="42"/>
      <c r="M432" s="188" t="s">
        <v>28</v>
      </c>
      <c r="N432" s="189" t="s">
        <v>45</v>
      </c>
      <c r="O432" s="67"/>
      <c r="P432" s="190">
        <f>O432*H432</f>
        <v>0</v>
      </c>
      <c r="Q432" s="190">
        <v>0</v>
      </c>
      <c r="R432" s="190">
        <f>Q432*H432</f>
        <v>0</v>
      </c>
      <c r="S432" s="190">
        <v>0</v>
      </c>
      <c r="T432" s="191">
        <f>S432*H432</f>
        <v>0</v>
      </c>
      <c r="U432" s="37"/>
      <c r="V432" s="37"/>
      <c r="W432" s="37"/>
      <c r="X432" s="37"/>
      <c r="Y432" s="37"/>
      <c r="Z432" s="37"/>
      <c r="AA432" s="37"/>
      <c r="AB432" s="37"/>
      <c r="AC432" s="37"/>
      <c r="AD432" s="37"/>
      <c r="AE432" s="37"/>
      <c r="AR432" s="192" t="s">
        <v>204</v>
      </c>
      <c r="AT432" s="192" t="s">
        <v>199</v>
      </c>
      <c r="AU432" s="192" t="s">
        <v>84</v>
      </c>
      <c r="AY432" s="20" t="s">
        <v>197</v>
      </c>
      <c r="BE432" s="193">
        <f>IF(N432="základní",J432,0)</f>
        <v>0</v>
      </c>
      <c r="BF432" s="193">
        <f>IF(N432="snížená",J432,0)</f>
        <v>0</v>
      </c>
      <c r="BG432" s="193">
        <f>IF(N432="zákl. přenesená",J432,0)</f>
        <v>0</v>
      </c>
      <c r="BH432" s="193">
        <f>IF(N432="sníž. přenesená",J432,0)</f>
        <v>0</v>
      </c>
      <c r="BI432" s="193">
        <f>IF(N432="nulová",J432,0)</f>
        <v>0</v>
      </c>
      <c r="BJ432" s="20" t="s">
        <v>82</v>
      </c>
      <c r="BK432" s="193">
        <f>ROUND(I432*H432,2)</f>
        <v>0</v>
      </c>
      <c r="BL432" s="20" t="s">
        <v>204</v>
      </c>
      <c r="BM432" s="192" t="s">
        <v>6036</v>
      </c>
    </row>
    <row r="433" spans="1:65" s="2" customFormat="1" ht="11.25">
      <c r="A433" s="37"/>
      <c r="B433" s="38"/>
      <c r="C433" s="39"/>
      <c r="D433" s="194" t="s">
        <v>206</v>
      </c>
      <c r="E433" s="39"/>
      <c r="F433" s="195" t="s">
        <v>2131</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206</v>
      </c>
      <c r="AU433" s="20" t="s">
        <v>84</v>
      </c>
    </row>
    <row r="434" spans="1:65" s="13" customFormat="1" ht="11.25">
      <c r="B434" s="199"/>
      <c r="C434" s="200"/>
      <c r="D434" s="201" t="s">
        <v>213</v>
      </c>
      <c r="E434" s="200"/>
      <c r="F434" s="203" t="s">
        <v>6037</v>
      </c>
      <c r="G434" s="200"/>
      <c r="H434" s="204">
        <v>220</v>
      </c>
      <c r="I434" s="205"/>
      <c r="J434" s="200"/>
      <c r="K434" s="200"/>
      <c r="L434" s="206"/>
      <c r="M434" s="207"/>
      <c r="N434" s="208"/>
      <c r="O434" s="208"/>
      <c r="P434" s="208"/>
      <c r="Q434" s="208"/>
      <c r="R434" s="208"/>
      <c r="S434" s="208"/>
      <c r="T434" s="209"/>
      <c r="AT434" s="210" t="s">
        <v>213</v>
      </c>
      <c r="AU434" s="210" t="s">
        <v>84</v>
      </c>
      <c r="AV434" s="13" t="s">
        <v>84</v>
      </c>
      <c r="AW434" s="13" t="s">
        <v>4</v>
      </c>
      <c r="AX434" s="13" t="s">
        <v>82</v>
      </c>
      <c r="AY434" s="210" t="s">
        <v>197</v>
      </c>
    </row>
    <row r="435" spans="1:65" s="12" customFormat="1" ht="22.9" customHeight="1">
      <c r="B435" s="165"/>
      <c r="C435" s="166"/>
      <c r="D435" s="167" t="s">
        <v>73</v>
      </c>
      <c r="E435" s="179" t="s">
        <v>468</v>
      </c>
      <c r="F435" s="179" t="s">
        <v>469</v>
      </c>
      <c r="G435" s="166"/>
      <c r="H435" s="166"/>
      <c r="I435" s="169"/>
      <c r="J435" s="180">
        <f>BK435</f>
        <v>0</v>
      </c>
      <c r="K435" s="166"/>
      <c r="L435" s="171"/>
      <c r="M435" s="172"/>
      <c r="N435" s="173"/>
      <c r="O435" s="173"/>
      <c r="P435" s="174">
        <f>SUM(P436:P444)</f>
        <v>0</v>
      </c>
      <c r="Q435" s="173"/>
      <c r="R435" s="174">
        <f>SUM(R436:R444)</f>
        <v>0</v>
      </c>
      <c r="S435" s="173"/>
      <c r="T435" s="175">
        <f>SUM(T436:T444)</f>
        <v>0</v>
      </c>
      <c r="AR435" s="176" t="s">
        <v>82</v>
      </c>
      <c r="AT435" s="177" t="s">
        <v>73</v>
      </c>
      <c r="AU435" s="177" t="s">
        <v>82</v>
      </c>
      <c r="AY435" s="176" t="s">
        <v>197</v>
      </c>
      <c r="BK435" s="178">
        <f>SUM(BK436:BK444)</f>
        <v>0</v>
      </c>
    </row>
    <row r="436" spans="1:65" s="2" customFormat="1" ht="24.2" customHeight="1">
      <c r="A436" s="37"/>
      <c r="B436" s="38"/>
      <c r="C436" s="181" t="s">
        <v>1258</v>
      </c>
      <c r="D436" s="181" t="s">
        <v>199</v>
      </c>
      <c r="E436" s="182" t="s">
        <v>6038</v>
      </c>
      <c r="F436" s="183" t="s">
        <v>6039</v>
      </c>
      <c r="G436" s="184" t="s">
        <v>428</v>
      </c>
      <c r="H436" s="185">
        <v>2E-3</v>
      </c>
      <c r="I436" s="186"/>
      <c r="J436" s="187">
        <f>ROUND(I436*H436,2)</f>
        <v>0</v>
      </c>
      <c r="K436" s="183" t="s">
        <v>203</v>
      </c>
      <c r="L436" s="42"/>
      <c r="M436" s="188" t="s">
        <v>28</v>
      </c>
      <c r="N436" s="189" t="s">
        <v>45</v>
      </c>
      <c r="O436" s="67"/>
      <c r="P436" s="190">
        <f>O436*H436</f>
        <v>0</v>
      </c>
      <c r="Q436" s="190">
        <v>0</v>
      </c>
      <c r="R436" s="190">
        <f>Q436*H436</f>
        <v>0</v>
      </c>
      <c r="S436" s="190">
        <v>0</v>
      </c>
      <c r="T436" s="191">
        <f>S436*H436</f>
        <v>0</v>
      </c>
      <c r="U436" s="37"/>
      <c r="V436" s="37"/>
      <c r="W436" s="37"/>
      <c r="X436" s="37"/>
      <c r="Y436" s="37"/>
      <c r="Z436" s="37"/>
      <c r="AA436" s="37"/>
      <c r="AB436" s="37"/>
      <c r="AC436" s="37"/>
      <c r="AD436" s="37"/>
      <c r="AE436" s="37"/>
      <c r="AR436" s="192" t="s">
        <v>204</v>
      </c>
      <c r="AT436" s="192" t="s">
        <v>199</v>
      </c>
      <c r="AU436" s="192" t="s">
        <v>84</v>
      </c>
      <c r="AY436" s="20" t="s">
        <v>197</v>
      </c>
      <c r="BE436" s="193">
        <f>IF(N436="základní",J436,0)</f>
        <v>0</v>
      </c>
      <c r="BF436" s="193">
        <f>IF(N436="snížená",J436,0)</f>
        <v>0</v>
      </c>
      <c r="BG436" s="193">
        <f>IF(N436="zákl. přenesená",J436,0)</f>
        <v>0</v>
      </c>
      <c r="BH436" s="193">
        <f>IF(N436="sníž. přenesená",J436,0)</f>
        <v>0</v>
      </c>
      <c r="BI436" s="193">
        <f>IF(N436="nulová",J436,0)</f>
        <v>0</v>
      </c>
      <c r="BJ436" s="20" t="s">
        <v>82</v>
      </c>
      <c r="BK436" s="193">
        <f>ROUND(I436*H436,2)</f>
        <v>0</v>
      </c>
      <c r="BL436" s="20" t="s">
        <v>204</v>
      </c>
      <c r="BM436" s="192" t="s">
        <v>6040</v>
      </c>
    </row>
    <row r="437" spans="1:65" s="2" customFormat="1" ht="11.25">
      <c r="A437" s="37"/>
      <c r="B437" s="38"/>
      <c r="C437" s="39"/>
      <c r="D437" s="194" t="s">
        <v>206</v>
      </c>
      <c r="E437" s="39"/>
      <c r="F437" s="195" t="s">
        <v>6041</v>
      </c>
      <c r="G437" s="39"/>
      <c r="H437" s="39"/>
      <c r="I437" s="196"/>
      <c r="J437" s="39"/>
      <c r="K437" s="39"/>
      <c r="L437" s="42"/>
      <c r="M437" s="197"/>
      <c r="N437" s="198"/>
      <c r="O437" s="67"/>
      <c r="P437" s="67"/>
      <c r="Q437" s="67"/>
      <c r="R437" s="67"/>
      <c r="S437" s="67"/>
      <c r="T437" s="68"/>
      <c r="U437" s="37"/>
      <c r="V437" s="37"/>
      <c r="W437" s="37"/>
      <c r="X437" s="37"/>
      <c r="Y437" s="37"/>
      <c r="Z437" s="37"/>
      <c r="AA437" s="37"/>
      <c r="AB437" s="37"/>
      <c r="AC437" s="37"/>
      <c r="AD437" s="37"/>
      <c r="AE437" s="37"/>
      <c r="AT437" s="20" t="s">
        <v>206</v>
      </c>
      <c r="AU437" s="20" t="s">
        <v>84</v>
      </c>
    </row>
    <row r="438" spans="1:65" s="2" customFormat="1" ht="21.75" customHeight="1">
      <c r="A438" s="37"/>
      <c r="B438" s="38"/>
      <c r="C438" s="181" t="s">
        <v>1263</v>
      </c>
      <c r="D438" s="181" t="s">
        <v>199</v>
      </c>
      <c r="E438" s="182" t="s">
        <v>2168</v>
      </c>
      <c r="F438" s="183" t="s">
        <v>2169</v>
      </c>
      <c r="G438" s="184" t="s">
        <v>428</v>
      </c>
      <c r="H438" s="185">
        <v>2E-3</v>
      </c>
      <c r="I438" s="186"/>
      <c r="J438" s="187">
        <f>ROUND(I438*H438,2)</f>
        <v>0</v>
      </c>
      <c r="K438" s="183" t="s">
        <v>203</v>
      </c>
      <c r="L438" s="42"/>
      <c r="M438" s="188" t="s">
        <v>28</v>
      </c>
      <c r="N438" s="189" t="s">
        <v>45</v>
      </c>
      <c r="O438" s="67"/>
      <c r="P438" s="190">
        <f>O438*H438</f>
        <v>0</v>
      </c>
      <c r="Q438" s="190">
        <v>0</v>
      </c>
      <c r="R438" s="190">
        <f>Q438*H438</f>
        <v>0</v>
      </c>
      <c r="S438" s="190">
        <v>0</v>
      </c>
      <c r="T438" s="191">
        <f>S438*H438</f>
        <v>0</v>
      </c>
      <c r="U438" s="37"/>
      <c r="V438" s="37"/>
      <c r="W438" s="37"/>
      <c r="X438" s="37"/>
      <c r="Y438" s="37"/>
      <c r="Z438" s="37"/>
      <c r="AA438" s="37"/>
      <c r="AB438" s="37"/>
      <c r="AC438" s="37"/>
      <c r="AD438" s="37"/>
      <c r="AE438" s="37"/>
      <c r="AR438" s="192" t="s">
        <v>204</v>
      </c>
      <c r="AT438" s="192" t="s">
        <v>199</v>
      </c>
      <c r="AU438" s="192" t="s">
        <v>84</v>
      </c>
      <c r="AY438" s="20" t="s">
        <v>197</v>
      </c>
      <c r="BE438" s="193">
        <f>IF(N438="základní",J438,0)</f>
        <v>0</v>
      </c>
      <c r="BF438" s="193">
        <f>IF(N438="snížená",J438,0)</f>
        <v>0</v>
      </c>
      <c r="BG438" s="193">
        <f>IF(N438="zákl. přenesená",J438,0)</f>
        <v>0</v>
      </c>
      <c r="BH438" s="193">
        <f>IF(N438="sníž. přenesená",J438,0)</f>
        <v>0</v>
      </c>
      <c r="BI438" s="193">
        <f>IF(N438="nulová",J438,0)</f>
        <v>0</v>
      </c>
      <c r="BJ438" s="20" t="s">
        <v>82</v>
      </c>
      <c r="BK438" s="193">
        <f>ROUND(I438*H438,2)</f>
        <v>0</v>
      </c>
      <c r="BL438" s="20" t="s">
        <v>204</v>
      </c>
      <c r="BM438" s="192" t="s">
        <v>6042</v>
      </c>
    </row>
    <row r="439" spans="1:65" s="2" customFormat="1" ht="11.25">
      <c r="A439" s="37"/>
      <c r="B439" s="38"/>
      <c r="C439" s="39"/>
      <c r="D439" s="194" t="s">
        <v>206</v>
      </c>
      <c r="E439" s="39"/>
      <c r="F439" s="195" t="s">
        <v>2171</v>
      </c>
      <c r="G439" s="39"/>
      <c r="H439" s="39"/>
      <c r="I439" s="196"/>
      <c r="J439" s="39"/>
      <c r="K439" s="39"/>
      <c r="L439" s="42"/>
      <c r="M439" s="197"/>
      <c r="N439" s="198"/>
      <c r="O439" s="67"/>
      <c r="P439" s="67"/>
      <c r="Q439" s="67"/>
      <c r="R439" s="67"/>
      <c r="S439" s="67"/>
      <c r="T439" s="68"/>
      <c r="U439" s="37"/>
      <c r="V439" s="37"/>
      <c r="W439" s="37"/>
      <c r="X439" s="37"/>
      <c r="Y439" s="37"/>
      <c r="Z439" s="37"/>
      <c r="AA439" s="37"/>
      <c r="AB439" s="37"/>
      <c r="AC439" s="37"/>
      <c r="AD439" s="37"/>
      <c r="AE439" s="37"/>
      <c r="AT439" s="20" t="s">
        <v>206</v>
      </c>
      <c r="AU439" s="20" t="s">
        <v>84</v>
      </c>
    </row>
    <row r="440" spans="1:65" s="2" customFormat="1" ht="24.2" customHeight="1">
      <c r="A440" s="37"/>
      <c r="B440" s="38"/>
      <c r="C440" s="181" t="s">
        <v>1268</v>
      </c>
      <c r="D440" s="181" t="s">
        <v>199</v>
      </c>
      <c r="E440" s="182" t="s">
        <v>2173</v>
      </c>
      <c r="F440" s="183" t="s">
        <v>2174</v>
      </c>
      <c r="G440" s="184" t="s">
        <v>428</v>
      </c>
      <c r="H440" s="185">
        <v>4.2000000000000003E-2</v>
      </c>
      <c r="I440" s="186"/>
      <c r="J440" s="187">
        <f>ROUND(I440*H440,2)</f>
        <v>0</v>
      </c>
      <c r="K440" s="183" t="s">
        <v>203</v>
      </c>
      <c r="L440" s="42"/>
      <c r="M440" s="188" t="s">
        <v>28</v>
      </c>
      <c r="N440" s="189" t="s">
        <v>45</v>
      </c>
      <c r="O440" s="67"/>
      <c r="P440" s="190">
        <f>O440*H440</f>
        <v>0</v>
      </c>
      <c r="Q440" s="190">
        <v>0</v>
      </c>
      <c r="R440" s="190">
        <f>Q440*H440</f>
        <v>0</v>
      </c>
      <c r="S440" s="190">
        <v>0</v>
      </c>
      <c r="T440" s="191">
        <f>S440*H440</f>
        <v>0</v>
      </c>
      <c r="U440" s="37"/>
      <c r="V440" s="37"/>
      <c r="W440" s="37"/>
      <c r="X440" s="37"/>
      <c r="Y440" s="37"/>
      <c r="Z440" s="37"/>
      <c r="AA440" s="37"/>
      <c r="AB440" s="37"/>
      <c r="AC440" s="37"/>
      <c r="AD440" s="37"/>
      <c r="AE440" s="37"/>
      <c r="AR440" s="192" t="s">
        <v>204</v>
      </c>
      <c r="AT440" s="192" t="s">
        <v>199</v>
      </c>
      <c r="AU440" s="192" t="s">
        <v>84</v>
      </c>
      <c r="AY440" s="20" t="s">
        <v>197</v>
      </c>
      <c r="BE440" s="193">
        <f>IF(N440="základní",J440,0)</f>
        <v>0</v>
      </c>
      <c r="BF440" s="193">
        <f>IF(N440="snížená",J440,0)</f>
        <v>0</v>
      </c>
      <c r="BG440" s="193">
        <f>IF(N440="zákl. přenesená",J440,0)</f>
        <v>0</v>
      </c>
      <c r="BH440" s="193">
        <f>IF(N440="sníž. přenesená",J440,0)</f>
        <v>0</v>
      </c>
      <c r="BI440" s="193">
        <f>IF(N440="nulová",J440,0)</f>
        <v>0</v>
      </c>
      <c r="BJ440" s="20" t="s">
        <v>82</v>
      </c>
      <c r="BK440" s="193">
        <f>ROUND(I440*H440,2)</f>
        <v>0</v>
      </c>
      <c r="BL440" s="20" t="s">
        <v>204</v>
      </c>
      <c r="BM440" s="192" t="s">
        <v>6043</v>
      </c>
    </row>
    <row r="441" spans="1:65" s="2" customFormat="1" ht="11.25">
      <c r="A441" s="37"/>
      <c r="B441" s="38"/>
      <c r="C441" s="39"/>
      <c r="D441" s="194" t="s">
        <v>206</v>
      </c>
      <c r="E441" s="39"/>
      <c r="F441" s="195" t="s">
        <v>2176</v>
      </c>
      <c r="G441" s="39"/>
      <c r="H441" s="39"/>
      <c r="I441" s="196"/>
      <c r="J441" s="39"/>
      <c r="K441" s="39"/>
      <c r="L441" s="42"/>
      <c r="M441" s="197"/>
      <c r="N441" s="198"/>
      <c r="O441" s="67"/>
      <c r="P441" s="67"/>
      <c r="Q441" s="67"/>
      <c r="R441" s="67"/>
      <c r="S441" s="67"/>
      <c r="T441" s="68"/>
      <c r="U441" s="37"/>
      <c r="V441" s="37"/>
      <c r="W441" s="37"/>
      <c r="X441" s="37"/>
      <c r="Y441" s="37"/>
      <c r="Z441" s="37"/>
      <c r="AA441" s="37"/>
      <c r="AB441" s="37"/>
      <c r="AC441" s="37"/>
      <c r="AD441" s="37"/>
      <c r="AE441" s="37"/>
      <c r="AT441" s="20" t="s">
        <v>206</v>
      </c>
      <c r="AU441" s="20" t="s">
        <v>84</v>
      </c>
    </row>
    <row r="442" spans="1:65" s="13" customFormat="1" ht="11.25">
      <c r="B442" s="199"/>
      <c r="C442" s="200"/>
      <c r="D442" s="201" t="s">
        <v>213</v>
      </c>
      <c r="E442" s="200"/>
      <c r="F442" s="203" t="s">
        <v>6044</v>
      </c>
      <c r="G442" s="200"/>
      <c r="H442" s="204">
        <v>4.2000000000000003E-2</v>
      </c>
      <c r="I442" s="205"/>
      <c r="J442" s="200"/>
      <c r="K442" s="200"/>
      <c r="L442" s="206"/>
      <c r="M442" s="207"/>
      <c r="N442" s="208"/>
      <c r="O442" s="208"/>
      <c r="P442" s="208"/>
      <c r="Q442" s="208"/>
      <c r="R442" s="208"/>
      <c r="S442" s="208"/>
      <c r="T442" s="209"/>
      <c r="AT442" s="210" t="s">
        <v>213</v>
      </c>
      <c r="AU442" s="210" t="s">
        <v>84</v>
      </c>
      <c r="AV442" s="13" t="s">
        <v>84</v>
      </c>
      <c r="AW442" s="13" t="s">
        <v>4</v>
      </c>
      <c r="AX442" s="13" t="s">
        <v>82</v>
      </c>
      <c r="AY442" s="210" t="s">
        <v>197</v>
      </c>
    </row>
    <row r="443" spans="1:65" s="2" customFormat="1" ht="24.2" customHeight="1">
      <c r="A443" s="37"/>
      <c r="B443" s="38"/>
      <c r="C443" s="181" t="s">
        <v>1273</v>
      </c>
      <c r="D443" s="181" t="s">
        <v>199</v>
      </c>
      <c r="E443" s="182" t="s">
        <v>515</v>
      </c>
      <c r="F443" s="183" t="s">
        <v>516</v>
      </c>
      <c r="G443" s="184" t="s">
        <v>428</v>
      </c>
      <c r="H443" s="185">
        <v>2E-3</v>
      </c>
      <c r="I443" s="186"/>
      <c r="J443" s="187">
        <f>ROUND(I443*H443,2)</f>
        <v>0</v>
      </c>
      <c r="K443" s="183" t="s">
        <v>203</v>
      </c>
      <c r="L443" s="42"/>
      <c r="M443" s="188" t="s">
        <v>28</v>
      </c>
      <c r="N443" s="189" t="s">
        <v>45</v>
      </c>
      <c r="O443" s="67"/>
      <c r="P443" s="190">
        <f>O443*H443</f>
        <v>0</v>
      </c>
      <c r="Q443" s="190">
        <v>0</v>
      </c>
      <c r="R443" s="190">
        <f>Q443*H443</f>
        <v>0</v>
      </c>
      <c r="S443" s="190">
        <v>0</v>
      </c>
      <c r="T443" s="191">
        <f>S443*H443</f>
        <v>0</v>
      </c>
      <c r="U443" s="37"/>
      <c r="V443" s="37"/>
      <c r="W443" s="37"/>
      <c r="X443" s="37"/>
      <c r="Y443" s="37"/>
      <c r="Z443" s="37"/>
      <c r="AA443" s="37"/>
      <c r="AB443" s="37"/>
      <c r="AC443" s="37"/>
      <c r="AD443" s="37"/>
      <c r="AE443" s="37"/>
      <c r="AR443" s="192" t="s">
        <v>204</v>
      </c>
      <c r="AT443" s="192" t="s">
        <v>199</v>
      </c>
      <c r="AU443" s="192" t="s">
        <v>84</v>
      </c>
      <c r="AY443" s="20" t="s">
        <v>197</v>
      </c>
      <c r="BE443" s="193">
        <f>IF(N443="základní",J443,0)</f>
        <v>0</v>
      </c>
      <c r="BF443" s="193">
        <f>IF(N443="snížená",J443,0)</f>
        <v>0</v>
      </c>
      <c r="BG443" s="193">
        <f>IF(N443="zákl. přenesená",J443,0)</f>
        <v>0</v>
      </c>
      <c r="BH443" s="193">
        <f>IF(N443="sníž. přenesená",J443,0)</f>
        <v>0</v>
      </c>
      <c r="BI443" s="193">
        <f>IF(N443="nulová",J443,0)</f>
        <v>0</v>
      </c>
      <c r="BJ443" s="20" t="s">
        <v>82</v>
      </c>
      <c r="BK443" s="193">
        <f>ROUND(I443*H443,2)</f>
        <v>0</v>
      </c>
      <c r="BL443" s="20" t="s">
        <v>204</v>
      </c>
      <c r="BM443" s="192" t="s">
        <v>6045</v>
      </c>
    </row>
    <row r="444" spans="1:65" s="2" customFormat="1" ht="11.25">
      <c r="A444" s="37"/>
      <c r="B444" s="38"/>
      <c r="C444" s="39"/>
      <c r="D444" s="194" t="s">
        <v>206</v>
      </c>
      <c r="E444" s="39"/>
      <c r="F444" s="195" t="s">
        <v>518</v>
      </c>
      <c r="G444" s="39"/>
      <c r="H444" s="39"/>
      <c r="I444" s="196"/>
      <c r="J444" s="39"/>
      <c r="K444" s="39"/>
      <c r="L444" s="42"/>
      <c r="M444" s="197"/>
      <c r="N444" s="198"/>
      <c r="O444" s="67"/>
      <c r="P444" s="67"/>
      <c r="Q444" s="67"/>
      <c r="R444" s="67"/>
      <c r="S444" s="67"/>
      <c r="T444" s="68"/>
      <c r="U444" s="37"/>
      <c r="V444" s="37"/>
      <c r="W444" s="37"/>
      <c r="X444" s="37"/>
      <c r="Y444" s="37"/>
      <c r="Z444" s="37"/>
      <c r="AA444" s="37"/>
      <c r="AB444" s="37"/>
      <c r="AC444" s="37"/>
      <c r="AD444" s="37"/>
      <c r="AE444" s="37"/>
      <c r="AT444" s="20" t="s">
        <v>206</v>
      </c>
      <c r="AU444" s="20" t="s">
        <v>84</v>
      </c>
    </row>
    <row r="445" spans="1:65" s="12" customFormat="1" ht="22.9" customHeight="1">
      <c r="B445" s="165"/>
      <c r="C445" s="166"/>
      <c r="D445" s="167" t="s">
        <v>73</v>
      </c>
      <c r="E445" s="179" t="s">
        <v>2180</v>
      </c>
      <c r="F445" s="179" t="s">
        <v>2181</v>
      </c>
      <c r="G445" s="166"/>
      <c r="H445" s="166"/>
      <c r="I445" s="169"/>
      <c r="J445" s="180">
        <f>BK445</f>
        <v>0</v>
      </c>
      <c r="K445" s="166"/>
      <c r="L445" s="171"/>
      <c r="M445" s="172"/>
      <c r="N445" s="173"/>
      <c r="O445" s="173"/>
      <c r="P445" s="174">
        <f>SUM(P446:P447)</f>
        <v>0</v>
      </c>
      <c r="Q445" s="173"/>
      <c r="R445" s="174">
        <f>SUM(R446:R447)</f>
        <v>0</v>
      </c>
      <c r="S445" s="173"/>
      <c r="T445" s="175">
        <f>SUM(T446:T447)</f>
        <v>0</v>
      </c>
      <c r="AR445" s="176" t="s">
        <v>82</v>
      </c>
      <c r="AT445" s="177" t="s">
        <v>73</v>
      </c>
      <c r="AU445" s="177" t="s">
        <v>82</v>
      </c>
      <c r="AY445" s="176" t="s">
        <v>197</v>
      </c>
      <c r="BK445" s="178">
        <f>SUM(BK446:BK447)</f>
        <v>0</v>
      </c>
    </row>
    <row r="446" spans="1:65" s="2" customFormat="1" ht="33" customHeight="1">
      <c r="A446" s="37"/>
      <c r="B446" s="38"/>
      <c r="C446" s="181" t="s">
        <v>1278</v>
      </c>
      <c r="D446" s="181" t="s">
        <v>199</v>
      </c>
      <c r="E446" s="182" t="s">
        <v>6046</v>
      </c>
      <c r="F446" s="183" t="s">
        <v>6047</v>
      </c>
      <c r="G446" s="184" t="s">
        <v>428</v>
      </c>
      <c r="H446" s="185">
        <v>109.497</v>
      </c>
      <c r="I446" s="186"/>
      <c r="J446" s="187">
        <f>ROUND(I446*H446,2)</f>
        <v>0</v>
      </c>
      <c r="K446" s="183" t="s">
        <v>203</v>
      </c>
      <c r="L446" s="42"/>
      <c r="M446" s="188" t="s">
        <v>28</v>
      </c>
      <c r="N446" s="189" t="s">
        <v>45</v>
      </c>
      <c r="O446" s="67"/>
      <c r="P446" s="190">
        <f>O446*H446</f>
        <v>0</v>
      </c>
      <c r="Q446" s="190">
        <v>0</v>
      </c>
      <c r="R446" s="190">
        <f>Q446*H446</f>
        <v>0</v>
      </c>
      <c r="S446" s="190">
        <v>0</v>
      </c>
      <c r="T446" s="191">
        <f>S446*H446</f>
        <v>0</v>
      </c>
      <c r="U446" s="37"/>
      <c r="V446" s="37"/>
      <c r="W446" s="37"/>
      <c r="X446" s="37"/>
      <c r="Y446" s="37"/>
      <c r="Z446" s="37"/>
      <c r="AA446" s="37"/>
      <c r="AB446" s="37"/>
      <c r="AC446" s="37"/>
      <c r="AD446" s="37"/>
      <c r="AE446" s="37"/>
      <c r="AR446" s="192" t="s">
        <v>204</v>
      </c>
      <c r="AT446" s="192" t="s">
        <v>199</v>
      </c>
      <c r="AU446" s="192" t="s">
        <v>84</v>
      </c>
      <c r="AY446" s="20" t="s">
        <v>197</v>
      </c>
      <c r="BE446" s="193">
        <f>IF(N446="základní",J446,0)</f>
        <v>0</v>
      </c>
      <c r="BF446" s="193">
        <f>IF(N446="snížená",J446,0)</f>
        <v>0</v>
      </c>
      <c r="BG446" s="193">
        <f>IF(N446="zákl. přenesená",J446,0)</f>
        <v>0</v>
      </c>
      <c r="BH446" s="193">
        <f>IF(N446="sníž. přenesená",J446,0)</f>
        <v>0</v>
      </c>
      <c r="BI446" s="193">
        <f>IF(N446="nulová",J446,0)</f>
        <v>0</v>
      </c>
      <c r="BJ446" s="20" t="s">
        <v>82</v>
      </c>
      <c r="BK446" s="193">
        <f>ROUND(I446*H446,2)</f>
        <v>0</v>
      </c>
      <c r="BL446" s="20" t="s">
        <v>204</v>
      </c>
      <c r="BM446" s="192" t="s">
        <v>6048</v>
      </c>
    </row>
    <row r="447" spans="1:65" s="2" customFormat="1" ht="11.25">
      <c r="A447" s="37"/>
      <c r="B447" s="38"/>
      <c r="C447" s="39"/>
      <c r="D447" s="194" t="s">
        <v>206</v>
      </c>
      <c r="E447" s="39"/>
      <c r="F447" s="195" t="s">
        <v>6049</v>
      </c>
      <c r="G447" s="39"/>
      <c r="H447" s="39"/>
      <c r="I447" s="196"/>
      <c r="J447" s="39"/>
      <c r="K447" s="39"/>
      <c r="L447" s="42"/>
      <c r="M447" s="197"/>
      <c r="N447" s="198"/>
      <c r="O447" s="67"/>
      <c r="P447" s="67"/>
      <c r="Q447" s="67"/>
      <c r="R447" s="67"/>
      <c r="S447" s="67"/>
      <c r="T447" s="68"/>
      <c r="U447" s="37"/>
      <c r="V447" s="37"/>
      <c r="W447" s="37"/>
      <c r="X447" s="37"/>
      <c r="Y447" s="37"/>
      <c r="Z447" s="37"/>
      <c r="AA447" s="37"/>
      <c r="AB447" s="37"/>
      <c r="AC447" s="37"/>
      <c r="AD447" s="37"/>
      <c r="AE447" s="37"/>
      <c r="AT447" s="20" t="s">
        <v>206</v>
      </c>
      <c r="AU447" s="20" t="s">
        <v>84</v>
      </c>
    </row>
    <row r="448" spans="1:65" s="12" customFormat="1" ht="25.9" customHeight="1">
      <c r="B448" s="165"/>
      <c r="C448" s="166"/>
      <c r="D448" s="167" t="s">
        <v>73</v>
      </c>
      <c r="E448" s="168" t="s">
        <v>2187</v>
      </c>
      <c r="F448" s="168" t="s">
        <v>2188</v>
      </c>
      <c r="G448" s="166"/>
      <c r="H448" s="166"/>
      <c r="I448" s="169"/>
      <c r="J448" s="170">
        <f>BK448</f>
        <v>0</v>
      </c>
      <c r="K448" s="166"/>
      <c r="L448" s="171"/>
      <c r="M448" s="172"/>
      <c r="N448" s="173"/>
      <c r="O448" s="173"/>
      <c r="P448" s="174">
        <f>P449+P488+P554+P619+P626+P633+P653+P667+P697+P743</f>
        <v>0</v>
      </c>
      <c r="Q448" s="173"/>
      <c r="R448" s="174">
        <f>R449+R488+R554+R619+R626+R633+R653+R667+R697+R743</f>
        <v>3.4071728399999999</v>
      </c>
      <c r="S448" s="173"/>
      <c r="T448" s="175">
        <f>T449+T488+T554+T619+T626+T633+T653+T667+T697+T743</f>
        <v>0</v>
      </c>
      <c r="AR448" s="176" t="s">
        <v>84</v>
      </c>
      <c r="AT448" s="177" t="s">
        <v>73</v>
      </c>
      <c r="AU448" s="177" t="s">
        <v>74</v>
      </c>
      <c r="AY448" s="176" t="s">
        <v>197</v>
      </c>
      <c r="BK448" s="178">
        <f>BK449+BK488+BK554+BK619+BK626+BK633+BK653+BK667+BK697+BK743</f>
        <v>0</v>
      </c>
    </row>
    <row r="449" spans="1:65" s="12" customFormat="1" ht="22.9" customHeight="1">
      <c r="B449" s="165"/>
      <c r="C449" s="166"/>
      <c r="D449" s="167" t="s">
        <v>73</v>
      </c>
      <c r="E449" s="179" t="s">
        <v>2189</v>
      </c>
      <c r="F449" s="179" t="s">
        <v>2190</v>
      </c>
      <c r="G449" s="166"/>
      <c r="H449" s="166"/>
      <c r="I449" s="169"/>
      <c r="J449" s="180">
        <f>BK449</f>
        <v>0</v>
      </c>
      <c r="K449" s="166"/>
      <c r="L449" s="171"/>
      <c r="M449" s="172"/>
      <c r="N449" s="173"/>
      <c r="O449" s="173"/>
      <c r="P449" s="174">
        <f>SUM(P450:P487)</f>
        <v>0</v>
      </c>
      <c r="Q449" s="173"/>
      <c r="R449" s="174">
        <f>SUM(R450:R487)</f>
        <v>0.52132139999999993</v>
      </c>
      <c r="S449" s="173"/>
      <c r="T449" s="175">
        <f>SUM(T450:T487)</f>
        <v>0</v>
      </c>
      <c r="AR449" s="176" t="s">
        <v>84</v>
      </c>
      <c r="AT449" s="177" t="s">
        <v>73</v>
      </c>
      <c r="AU449" s="177" t="s">
        <v>82</v>
      </c>
      <c r="AY449" s="176" t="s">
        <v>197</v>
      </c>
      <c r="BK449" s="178">
        <f>SUM(BK450:BK487)</f>
        <v>0</v>
      </c>
    </row>
    <row r="450" spans="1:65" s="2" customFormat="1" ht="21.75" customHeight="1">
      <c r="A450" s="37"/>
      <c r="B450" s="38"/>
      <c r="C450" s="181" t="s">
        <v>1358</v>
      </c>
      <c r="D450" s="181" t="s">
        <v>199</v>
      </c>
      <c r="E450" s="182" t="s">
        <v>2192</v>
      </c>
      <c r="F450" s="183" t="s">
        <v>2193</v>
      </c>
      <c r="G450" s="184" t="s">
        <v>202</v>
      </c>
      <c r="H450" s="185">
        <v>28.364000000000001</v>
      </c>
      <c r="I450" s="186"/>
      <c r="J450" s="187">
        <f>ROUND(I450*H450,2)</f>
        <v>0</v>
      </c>
      <c r="K450" s="183" t="s">
        <v>203</v>
      </c>
      <c r="L450" s="42"/>
      <c r="M450" s="188" t="s">
        <v>28</v>
      </c>
      <c r="N450" s="189" t="s">
        <v>45</v>
      </c>
      <c r="O450" s="67"/>
      <c r="P450" s="190">
        <f>O450*H450</f>
        <v>0</v>
      </c>
      <c r="Q450" s="190">
        <v>0</v>
      </c>
      <c r="R450" s="190">
        <f>Q450*H450</f>
        <v>0</v>
      </c>
      <c r="S450" s="190">
        <v>0</v>
      </c>
      <c r="T450" s="191">
        <f>S450*H450</f>
        <v>0</v>
      </c>
      <c r="U450" s="37"/>
      <c r="V450" s="37"/>
      <c r="W450" s="37"/>
      <c r="X450" s="37"/>
      <c r="Y450" s="37"/>
      <c r="Z450" s="37"/>
      <c r="AA450" s="37"/>
      <c r="AB450" s="37"/>
      <c r="AC450" s="37"/>
      <c r="AD450" s="37"/>
      <c r="AE450" s="37"/>
      <c r="AR450" s="192" t="s">
        <v>283</v>
      </c>
      <c r="AT450" s="192" t="s">
        <v>199</v>
      </c>
      <c r="AU450" s="192" t="s">
        <v>84</v>
      </c>
      <c r="AY450" s="20" t="s">
        <v>197</v>
      </c>
      <c r="BE450" s="193">
        <f>IF(N450="základní",J450,0)</f>
        <v>0</v>
      </c>
      <c r="BF450" s="193">
        <f>IF(N450="snížená",J450,0)</f>
        <v>0</v>
      </c>
      <c r="BG450" s="193">
        <f>IF(N450="zákl. přenesená",J450,0)</f>
        <v>0</v>
      </c>
      <c r="BH450" s="193">
        <f>IF(N450="sníž. přenesená",J450,0)</f>
        <v>0</v>
      </c>
      <c r="BI450" s="193">
        <f>IF(N450="nulová",J450,0)</f>
        <v>0</v>
      </c>
      <c r="BJ450" s="20" t="s">
        <v>82</v>
      </c>
      <c r="BK450" s="193">
        <f>ROUND(I450*H450,2)</f>
        <v>0</v>
      </c>
      <c r="BL450" s="20" t="s">
        <v>283</v>
      </c>
      <c r="BM450" s="192" t="s">
        <v>6050</v>
      </c>
    </row>
    <row r="451" spans="1:65" s="2" customFormat="1" ht="11.25">
      <c r="A451" s="37"/>
      <c r="B451" s="38"/>
      <c r="C451" s="39"/>
      <c r="D451" s="194" t="s">
        <v>206</v>
      </c>
      <c r="E451" s="39"/>
      <c r="F451" s="195" t="s">
        <v>2195</v>
      </c>
      <c r="G451" s="39"/>
      <c r="H451" s="39"/>
      <c r="I451" s="196"/>
      <c r="J451" s="39"/>
      <c r="K451" s="39"/>
      <c r="L451" s="42"/>
      <c r="M451" s="197"/>
      <c r="N451" s="198"/>
      <c r="O451" s="67"/>
      <c r="P451" s="67"/>
      <c r="Q451" s="67"/>
      <c r="R451" s="67"/>
      <c r="S451" s="67"/>
      <c r="T451" s="68"/>
      <c r="U451" s="37"/>
      <c r="V451" s="37"/>
      <c r="W451" s="37"/>
      <c r="X451" s="37"/>
      <c r="Y451" s="37"/>
      <c r="Z451" s="37"/>
      <c r="AA451" s="37"/>
      <c r="AB451" s="37"/>
      <c r="AC451" s="37"/>
      <c r="AD451" s="37"/>
      <c r="AE451" s="37"/>
      <c r="AT451" s="20" t="s">
        <v>206</v>
      </c>
      <c r="AU451" s="20" t="s">
        <v>84</v>
      </c>
    </row>
    <row r="452" spans="1:65" s="15" customFormat="1" ht="11.25">
      <c r="B452" s="222"/>
      <c r="C452" s="223"/>
      <c r="D452" s="201" t="s">
        <v>213</v>
      </c>
      <c r="E452" s="224" t="s">
        <v>28</v>
      </c>
      <c r="F452" s="225" t="s">
        <v>724</v>
      </c>
      <c r="G452" s="223"/>
      <c r="H452" s="224" t="s">
        <v>28</v>
      </c>
      <c r="I452" s="226"/>
      <c r="J452" s="223"/>
      <c r="K452" s="223"/>
      <c r="L452" s="227"/>
      <c r="M452" s="228"/>
      <c r="N452" s="229"/>
      <c r="O452" s="229"/>
      <c r="P452" s="229"/>
      <c r="Q452" s="229"/>
      <c r="R452" s="229"/>
      <c r="S452" s="229"/>
      <c r="T452" s="230"/>
      <c r="AT452" s="231" t="s">
        <v>213</v>
      </c>
      <c r="AU452" s="231" t="s">
        <v>84</v>
      </c>
      <c r="AV452" s="15" t="s">
        <v>82</v>
      </c>
      <c r="AW452" s="15" t="s">
        <v>35</v>
      </c>
      <c r="AX452" s="15" t="s">
        <v>74</v>
      </c>
      <c r="AY452" s="231" t="s">
        <v>197</v>
      </c>
    </row>
    <row r="453" spans="1:65" s="15" customFormat="1" ht="11.25">
      <c r="B453" s="222"/>
      <c r="C453" s="223"/>
      <c r="D453" s="201" t="s">
        <v>213</v>
      </c>
      <c r="E453" s="224" t="s">
        <v>28</v>
      </c>
      <c r="F453" s="225" t="s">
        <v>5871</v>
      </c>
      <c r="G453" s="223"/>
      <c r="H453" s="224" t="s">
        <v>28</v>
      </c>
      <c r="I453" s="226"/>
      <c r="J453" s="223"/>
      <c r="K453" s="223"/>
      <c r="L453" s="227"/>
      <c r="M453" s="228"/>
      <c r="N453" s="229"/>
      <c r="O453" s="229"/>
      <c r="P453" s="229"/>
      <c r="Q453" s="229"/>
      <c r="R453" s="229"/>
      <c r="S453" s="229"/>
      <c r="T453" s="230"/>
      <c r="AT453" s="231" t="s">
        <v>213</v>
      </c>
      <c r="AU453" s="231" t="s">
        <v>84</v>
      </c>
      <c r="AV453" s="15" t="s">
        <v>82</v>
      </c>
      <c r="AW453" s="15" t="s">
        <v>35</v>
      </c>
      <c r="AX453" s="15" t="s">
        <v>74</v>
      </c>
      <c r="AY453" s="231" t="s">
        <v>197</v>
      </c>
    </row>
    <row r="454" spans="1:65" s="13" customFormat="1" ht="11.25">
      <c r="B454" s="199"/>
      <c r="C454" s="200"/>
      <c r="D454" s="201" t="s">
        <v>213</v>
      </c>
      <c r="E454" s="202" t="s">
        <v>28</v>
      </c>
      <c r="F454" s="203" t="s">
        <v>6051</v>
      </c>
      <c r="G454" s="200"/>
      <c r="H454" s="204">
        <v>28.364000000000001</v>
      </c>
      <c r="I454" s="205"/>
      <c r="J454" s="200"/>
      <c r="K454" s="200"/>
      <c r="L454" s="206"/>
      <c r="M454" s="207"/>
      <c r="N454" s="208"/>
      <c r="O454" s="208"/>
      <c r="P454" s="208"/>
      <c r="Q454" s="208"/>
      <c r="R454" s="208"/>
      <c r="S454" s="208"/>
      <c r="T454" s="209"/>
      <c r="AT454" s="210" t="s">
        <v>213</v>
      </c>
      <c r="AU454" s="210" t="s">
        <v>84</v>
      </c>
      <c r="AV454" s="13" t="s">
        <v>84</v>
      </c>
      <c r="AW454" s="13" t="s">
        <v>35</v>
      </c>
      <c r="AX454" s="13" t="s">
        <v>82</v>
      </c>
      <c r="AY454" s="210" t="s">
        <v>197</v>
      </c>
    </row>
    <row r="455" spans="1:65" s="2" customFormat="1" ht="16.5" customHeight="1">
      <c r="A455" s="37"/>
      <c r="B455" s="38"/>
      <c r="C455" s="247" t="s">
        <v>1364</v>
      </c>
      <c r="D455" s="247" t="s">
        <v>519</v>
      </c>
      <c r="E455" s="248" t="s">
        <v>2198</v>
      </c>
      <c r="F455" s="249" t="s">
        <v>2199</v>
      </c>
      <c r="G455" s="250" t="s">
        <v>428</v>
      </c>
      <c r="H455" s="251">
        <v>8.9999999999999993E-3</v>
      </c>
      <c r="I455" s="252"/>
      <c r="J455" s="253">
        <f>ROUND(I455*H455,2)</f>
        <v>0</v>
      </c>
      <c r="K455" s="249" t="s">
        <v>203</v>
      </c>
      <c r="L455" s="254"/>
      <c r="M455" s="255" t="s">
        <v>28</v>
      </c>
      <c r="N455" s="256" t="s">
        <v>45</v>
      </c>
      <c r="O455" s="67"/>
      <c r="P455" s="190">
        <f>O455*H455</f>
        <v>0</v>
      </c>
      <c r="Q455" s="190">
        <v>1</v>
      </c>
      <c r="R455" s="190">
        <f>Q455*H455</f>
        <v>8.9999999999999993E-3</v>
      </c>
      <c r="S455" s="190">
        <v>0</v>
      </c>
      <c r="T455" s="191">
        <f>S455*H455</f>
        <v>0</v>
      </c>
      <c r="U455" s="37"/>
      <c r="V455" s="37"/>
      <c r="W455" s="37"/>
      <c r="X455" s="37"/>
      <c r="Y455" s="37"/>
      <c r="Z455" s="37"/>
      <c r="AA455" s="37"/>
      <c r="AB455" s="37"/>
      <c r="AC455" s="37"/>
      <c r="AD455" s="37"/>
      <c r="AE455" s="37"/>
      <c r="AR455" s="192" t="s">
        <v>365</v>
      </c>
      <c r="AT455" s="192" t="s">
        <v>519</v>
      </c>
      <c r="AU455" s="192" t="s">
        <v>84</v>
      </c>
      <c r="AY455" s="20" t="s">
        <v>197</v>
      </c>
      <c r="BE455" s="193">
        <f>IF(N455="základní",J455,0)</f>
        <v>0</v>
      </c>
      <c r="BF455" s="193">
        <f>IF(N455="snížená",J455,0)</f>
        <v>0</v>
      </c>
      <c r="BG455" s="193">
        <f>IF(N455="zákl. přenesená",J455,0)</f>
        <v>0</v>
      </c>
      <c r="BH455" s="193">
        <f>IF(N455="sníž. přenesená",J455,0)</f>
        <v>0</v>
      </c>
      <c r="BI455" s="193">
        <f>IF(N455="nulová",J455,0)</f>
        <v>0</v>
      </c>
      <c r="BJ455" s="20" t="s">
        <v>82</v>
      </c>
      <c r="BK455" s="193">
        <f>ROUND(I455*H455,2)</f>
        <v>0</v>
      </c>
      <c r="BL455" s="20" t="s">
        <v>283</v>
      </c>
      <c r="BM455" s="192" t="s">
        <v>6052</v>
      </c>
    </row>
    <row r="456" spans="1:65" s="13" customFormat="1" ht="11.25">
      <c r="B456" s="199"/>
      <c r="C456" s="200"/>
      <c r="D456" s="201" t="s">
        <v>213</v>
      </c>
      <c r="E456" s="200"/>
      <c r="F456" s="203" t="s">
        <v>6053</v>
      </c>
      <c r="G456" s="200"/>
      <c r="H456" s="204">
        <v>8.9999999999999993E-3</v>
      </c>
      <c r="I456" s="205"/>
      <c r="J456" s="200"/>
      <c r="K456" s="200"/>
      <c r="L456" s="206"/>
      <c r="M456" s="207"/>
      <c r="N456" s="208"/>
      <c r="O456" s="208"/>
      <c r="P456" s="208"/>
      <c r="Q456" s="208"/>
      <c r="R456" s="208"/>
      <c r="S456" s="208"/>
      <c r="T456" s="209"/>
      <c r="AT456" s="210" t="s">
        <v>213</v>
      </c>
      <c r="AU456" s="210" t="s">
        <v>84</v>
      </c>
      <c r="AV456" s="13" t="s">
        <v>84</v>
      </c>
      <c r="AW456" s="13" t="s">
        <v>4</v>
      </c>
      <c r="AX456" s="13" t="s">
        <v>82</v>
      </c>
      <c r="AY456" s="210" t="s">
        <v>197</v>
      </c>
    </row>
    <row r="457" spans="1:65" s="2" customFormat="1" ht="21.75" customHeight="1">
      <c r="A457" s="37"/>
      <c r="B457" s="38"/>
      <c r="C457" s="181" t="s">
        <v>1370</v>
      </c>
      <c r="D457" s="181" t="s">
        <v>199</v>
      </c>
      <c r="E457" s="182" t="s">
        <v>2203</v>
      </c>
      <c r="F457" s="183" t="s">
        <v>2204</v>
      </c>
      <c r="G457" s="184" t="s">
        <v>202</v>
      </c>
      <c r="H457" s="185">
        <v>34.590000000000003</v>
      </c>
      <c r="I457" s="186"/>
      <c r="J457" s="187">
        <f>ROUND(I457*H457,2)</f>
        <v>0</v>
      </c>
      <c r="K457" s="183" t="s">
        <v>203</v>
      </c>
      <c r="L457" s="42"/>
      <c r="M457" s="188" t="s">
        <v>28</v>
      </c>
      <c r="N457" s="189" t="s">
        <v>45</v>
      </c>
      <c r="O457" s="67"/>
      <c r="P457" s="190">
        <f>O457*H457</f>
        <v>0</v>
      </c>
      <c r="Q457" s="190">
        <v>0</v>
      </c>
      <c r="R457" s="190">
        <f>Q457*H457</f>
        <v>0</v>
      </c>
      <c r="S457" s="190">
        <v>0</v>
      </c>
      <c r="T457" s="191">
        <f>S457*H457</f>
        <v>0</v>
      </c>
      <c r="U457" s="37"/>
      <c r="V457" s="37"/>
      <c r="W457" s="37"/>
      <c r="X457" s="37"/>
      <c r="Y457" s="37"/>
      <c r="Z457" s="37"/>
      <c r="AA457" s="37"/>
      <c r="AB457" s="37"/>
      <c r="AC457" s="37"/>
      <c r="AD457" s="37"/>
      <c r="AE457" s="37"/>
      <c r="AR457" s="192" t="s">
        <v>283</v>
      </c>
      <c r="AT457" s="192" t="s">
        <v>199</v>
      </c>
      <c r="AU457" s="192" t="s">
        <v>84</v>
      </c>
      <c r="AY457" s="20" t="s">
        <v>197</v>
      </c>
      <c r="BE457" s="193">
        <f>IF(N457="základní",J457,0)</f>
        <v>0</v>
      </c>
      <c r="BF457" s="193">
        <f>IF(N457="snížená",J457,0)</f>
        <v>0</v>
      </c>
      <c r="BG457" s="193">
        <f>IF(N457="zákl. přenesená",J457,0)</f>
        <v>0</v>
      </c>
      <c r="BH457" s="193">
        <f>IF(N457="sníž. přenesená",J457,0)</f>
        <v>0</v>
      </c>
      <c r="BI457" s="193">
        <f>IF(N457="nulová",J457,0)</f>
        <v>0</v>
      </c>
      <c r="BJ457" s="20" t="s">
        <v>82</v>
      </c>
      <c r="BK457" s="193">
        <f>ROUND(I457*H457,2)</f>
        <v>0</v>
      </c>
      <c r="BL457" s="20" t="s">
        <v>283</v>
      </c>
      <c r="BM457" s="192" t="s">
        <v>6054</v>
      </c>
    </row>
    <row r="458" spans="1:65" s="2" customFormat="1" ht="11.25">
      <c r="A458" s="37"/>
      <c r="B458" s="38"/>
      <c r="C458" s="39"/>
      <c r="D458" s="194" t="s">
        <v>206</v>
      </c>
      <c r="E458" s="39"/>
      <c r="F458" s="195" t="s">
        <v>2206</v>
      </c>
      <c r="G458" s="39"/>
      <c r="H458" s="39"/>
      <c r="I458" s="196"/>
      <c r="J458" s="39"/>
      <c r="K458" s="39"/>
      <c r="L458" s="42"/>
      <c r="M458" s="197"/>
      <c r="N458" s="198"/>
      <c r="O458" s="67"/>
      <c r="P458" s="67"/>
      <c r="Q458" s="67"/>
      <c r="R458" s="67"/>
      <c r="S458" s="67"/>
      <c r="T458" s="68"/>
      <c r="U458" s="37"/>
      <c r="V458" s="37"/>
      <c r="W458" s="37"/>
      <c r="X458" s="37"/>
      <c r="Y458" s="37"/>
      <c r="Z458" s="37"/>
      <c r="AA458" s="37"/>
      <c r="AB458" s="37"/>
      <c r="AC458" s="37"/>
      <c r="AD458" s="37"/>
      <c r="AE458" s="37"/>
      <c r="AT458" s="20" t="s">
        <v>206</v>
      </c>
      <c r="AU458" s="20" t="s">
        <v>84</v>
      </c>
    </row>
    <row r="459" spans="1:65" s="15" customFormat="1" ht="11.25">
      <c r="B459" s="222"/>
      <c r="C459" s="223"/>
      <c r="D459" s="201" t="s">
        <v>213</v>
      </c>
      <c r="E459" s="224" t="s">
        <v>28</v>
      </c>
      <c r="F459" s="225" t="s">
        <v>724</v>
      </c>
      <c r="G459" s="223"/>
      <c r="H459" s="224" t="s">
        <v>28</v>
      </c>
      <c r="I459" s="226"/>
      <c r="J459" s="223"/>
      <c r="K459" s="223"/>
      <c r="L459" s="227"/>
      <c r="M459" s="228"/>
      <c r="N459" s="229"/>
      <c r="O459" s="229"/>
      <c r="P459" s="229"/>
      <c r="Q459" s="229"/>
      <c r="R459" s="229"/>
      <c r="S459" s="229"/>
      <c r="T459" s="230"/>
      <c r="AT459" s="231" t="s">
        <v>213</v>
      </c>
      <c r="AU459" s="231" t="s">
        <v>84</v>
      </c>
      <c r="AV459" s="15" t="s">
        <v>82</v>
      </c>
      <c r="AW459" s="15" t="s">
        <v>35</v>
      </c>
      <c r="AX459" s="15" t="s">
        <v>74</v>
      </c>
      <c r="AY459" s="231" t="s">
        <v>197</v>
      </c>
    </row>
    <row r="460" spans="1:65" s="15" customFormat="1" ht="11.25">
      <c r="B460" s="222"/>
      <c r="C460" s="223"/>
      <c r="D460" s="201" t="s">
        <v>213</v>
      </c>
      <c r="E460" s="224" t="s">
        <v>28</v>
      </c>
      <c r="F460" s="225" t="s">
        <v>2207</v>
      </c>
      <c r="G460" s="223"/>
      <c r="H460" s="224" t="s">
        <v>28</v>
      </c>
      <c r="I460" s="226"/>
      <c r="J460" s="223"/>
      <c r="K460" s="223"/>
      <c r="L460" s="227"/>
      <c r="M460" s="228"/>
      <c r="N460" s="229"/>
      <c r="O460" s="229"/>
      <c r="P460" s="229"/>
      <c r="Q460" s="229"/>
      <c r="R460" s="229"/>
      <c r="S460" s="229"/>
      <c r="T460" s="230"/>
      <c r="AT460" s="231" t="s">
        <v>213</v>
      </c>
      <c r="AU460" s="231" t="s">
        <v>84</v>
      </c>
      <c r="AV460" s="15" t="s">
        <v>82</v>
      </c>
      <c r="AW460" s="15" t="s">
        <v>35</v>
      </c>
      <c r="AX460" s="15" t="s">
        <v>74</v>
      </c>
      <c r="AY460" s="231" t="s">
        <v>197</v>
      </c>
    </row>
    <row r="461" spans="1:65" s="13" customFormat="1" ht="11.25">
      <c r="B461" s="199"/>
      <c r="C461" s="200"/>
      <c r="D461" s="201" t="s">
        <v>213</v>
      </c>
      <c r="E461" s="202" t="s">
        <v>28</v>
      </c>
      <c r="F461" s="203" t="s">
        <v>6055</v>
      </c>
      <c r="G461" s="200"/>
      <c r="H461" s="204">
        <v>34.590000000000003</v>
      </c>
      <c r="I461" s="205"/>
      <c r="J461" s="200"/>
      <c r="K461" s="200"/>
      <c r="L461" s="206"/>
      <c r="M461" s="207"/>
      <c r="N461" s="208"/>
      <c r="O461" s="208"/>
      <c r="P461" s="208"/>
      <c r="Q461" s="208"/>
      <c r="R461" s="208"/>
      <c r="S461" s="208"/>
      <c r="T461" s="209"/>
      <c r="AT461" s="210" t="s">
        <v>213</v>
      </c>
      <c r="AU461" s="210" t="s">
        <v>84</v>
      </c>
      <c r="AV461" s="13" t="s">
        <v>84</v>
      </c>
      <c r="AW461" s="13" t="s">
        <v>35</v>
      </c>
      <c r="AX461" s="13" t="s">
        <v>82</v>
      </c>
      <c r="AY461" s="210" t="s">
        <v>197</v>
      </c>
    </row>
    <row r="462" spans="1:65" s="2" customFormat="1" ht="16.5" customHeight="1">
      <c r="A462" s="37"/>
      <c r="B462" s="38"/>
      <c r="C462" s="247" t="s">
        <v>1377</v>
      </c>
      <c r="D462" s="247" t="s">
        <v>519</v>
      </c>
      <c r="E462" s="248" t="s">
        <v>2198</v>
      </c>
      <c r="F462" s="249" t="s">
        <v>2199</v>
      </c>
      <c r="G462" s="250" t="s">
        <v>428</v>
      </c>
      <c r="H462" s="251">
        <v>1.2E-2</v>
      </c>
      <c r="I462" s="252"/>
      <c r="J462" s="253">
        <f>ROUND(I462*H462,2)</f>
        <v>0</v>
      </c>
      <c r="K462" s="249" t="s">
        <v>203</v>
      </c>
      <c r="L462" s="254"/>
      <c r="M462" s="255" t="s">
        <v>28</v>
      </c>
      <c r="N462" s="256" t="s">
        <v>45</v>
      </c>
      <c r="O462" s="67"/>
      <c r="P462" s="190">
        <f>O462*H462</f>
        <v>0</v>
      </c>
      <c r="Q462" s="190">
        <v>1</v>
      </c>
      <c r="R462" s="190">
        <f>Q462*H462</f>
        <v>1.2E-2</v>
      </c>
      <c r="S462" s="190">
        <v>0</v>
      </c>
      <c r="T462" s="191">
        <f>S462*H462</f>
        <v>0</v>
      </c>
      <c r="U462" s="37"/>
      <c r="V462" s="37"/>
      <c r="W462" s="37"/>
      <c r="X462" s="37"/>
      <c r="Y462" s="37"/>
      <c r="Z462" s="37"/>
      <c r="AA462" s="37"/>
      <c r="AB462" s="37"/>
      <c r="AC462" s="37"/>
      <c r="AD462" s="37"/>
      <c r="AE462" s="37"/>
      <c r="AR462" s="192" t="s">
        <v>365</v>
      </c>
      <c r="AT462" s="192" t="s">
        <v>519</v>
      </c>
      <c r="AU462" s="192" t="s">
        <v>84</v>
      </c>
      <c r="AY462" s="20" t="s">
        <v>197</v>
      </c>
      <c r="BE462" s="193">
        <f>IF(N462="základní",J462,0)</f>
        <v>0</v>
      </c>
      <c r="BF462" s="193">
        <f>IF(N462="snížená",J462,0)</f>
        <v>0</v>
      </c>
      <c r="BG462" s="193">
        <f>IF(N462="zákl. přenesená",J462,0)</f>
        <v>0</v>
      </c>
      <c r="BH462" s="193">
        <f>IF(N462="sníž. přenesená",J462,0)</f>
        <v>0</v>
      </c>
      <c r="BI462" s="193">
        <f>IF(N462="nulová",J462,0)</f>
        <v>0</v>
      </c>
      <c r="BJ462" s="20" t="s">
        <v>82</v>
      </c>
      <c r="BK462" s="193">
        <f>ROUND(I462*H462,2)</f>
        <v>0</v>
      </c>
      <c r="BL462" s="20" t="s">
        <v>283</v>
      </c>
      <c r="BM462" s="192" t="s">
        <v>6056</v>
      </c>
    </row>
    <row r="463" spans="1:65" s="13" customFormat="1" ht="11.25">
      <c r="B463" s="199"/>
      <c r="C463" s="200"/>
      <c r="D463" s="201" t="s">
        <v>213</v>
      </c>
      <c r="E463" s="200"/>
      <c r="F463" s="203" t="s">
        <v>6057</v>
      </c>
      <c r="G463" s="200"/>
      <c r="H463" s="204">
        <v>1.2E-2</v>
      </c>
      <c r="I463" s="205"/>
      <c r="J463" s="200"/>
      <c r="K463" s="200"/>
      <c r="L463" s="206"/>
      <c r="M463" s="207"/>
      <c r="N463" s="208"/>
      <c r="O463" s="208"/>
      <c r="P463" s="208"/>
      <c r="Q463" s="208"/>
      <c r="R463" s="208"/>
      <c r="S463" s="208"/>
      <c r="T463" s="209"/>
      <c r="AT463" s="210" t="s">
        <v>213</v>
      </c>
      <c r="AU463" s="210" t="s">
        <v>84</v>
      </c>
      <c r="AV463" s="13" t="s">
        <v>84</v>
      </c>
      <c r="AW463" s="13" t="s">
        <v>4</v>
      </c>
      <c r="AX463" s="13" t="s">
        <v>82</v>
      </c>
      <c r="AY463" s="210" t="s">
        <v>197</v>
      </c>
    </row>
    <row r="464" spans="1:65" s="2" customFormat="1" ht="24.2" customHeight="1">
      <c r="A464" s="37"/>
      <c r="B464" s="38"/>
      <c r="C464" s="181" t="s">
        <v>1382</v>
      </c>
      <c r="D464" s="181" t="s">
        <v>199</v>
      </c>
      <c r="E464" s="182" t="s">
        <v>2214</v>
      </c>
      <c r="F464" s="183" t="s">
        <v>2215</v>
      </c>
      <c r="G464" s="184" t="s">
        <v>202</v>
      </c>
      <c r="H464" s="185">
        <v>29.978000000000002</v>
      </c>
      <c r="I464" s="186"/>
      <c r="J464" s="187">
        <f>ROUND(I464*H464,2)</f>
        <v>0</v>
      </c>
      <c r="K464" s="183" t="s">
        <v>203</v>
      </c>
      <c r="L464" s="42"/>
      <c r="M464" s="188" t="s">
        <v>28</v>
      </c>
      <c r="N464" s="189" t="s">
        <v>45</v>
      </c>
      <c r="O464" s="67"/>
      <c r="P464" s="190">
        <f>O464*H464</f>
        <v>0</v>
      </c>
      <c r="Q464" s="190">
        <v>3.5000000000000001E-3</v>
      </c>
      <c r="R464" s="190">
        <f>Q464*H464</f>
        <v>0.104923</v>
      </c>
      <c r="S464" s="190">
        <v>0</v>
      </c>
      <c r="T464" s="191">
        <f>S464*H464</f>
        <v>0</v>
      </c>
      <c r="U464" s="37"/>
      <c r="V464" s="37"/>
      <c r="W464" s="37"/>
      <c r="X464" s="37"/>
      <c r="Y464" s="37"/>
      <c r="Z464" s="37"/>
      <c r="AA464" s="37"/>
      <c r="AB464" s="37"/>
      <c r="AC464" s="37"/>
      <c r="AD464" s="37"/>
      <c r="AE464" s="37"/>
      <c r="AR464" s="192" t="s">
        <v>283</v>
      </c>
      <c r="AT464" s="192" t="s">
        <v>199</v>
      </c>
      <c r="AU464" s="192" t="s">
        <v>84</v>
      </c>
      <c r="AY464" s="20" t="s">
        <v>197</v>
      </c>
      <c r="BE464" s="193">
        <f>IF(N464="základní",J464,0)</f>
        <v>0</v>
      </c>
      <c r="BF464" s="193">
        <f>IF(N464="snížená",J464,0)</f>
        <v>0</v>
      </c>
      <c r="BG464" s="193">
        <f>IF(N464="zákl. přenesená",J464,0)</f>
        <v>0</v>
      </c>
      <c r="BH464" s="193">
        <f>IF(N464="sníž. přenesená",J464,0)</f>
        <v>0</v>
      </c>
      <c r="BI464" s="193">
        <f>IF(N464="nulová",J464,0)</f>
        <v>0</v>
      </c>
      <c r="BJ464" s="20" t="s">
        <v>82</v>
      </c>
      <c r="BK464" s="193">
        <f>ROUND(I464*H464,2)</f>
        <v>0</v>
      </c>
      <c r="BL464" s="20" t="s">
        <v>283</v>
      </c>
      <c r="BM464" s="192" t="s">
        <v>6058</v>
      </c>
    </row>
    <row r="465" spans="1:65" s="2" customFormat="1" ht="11.25">
      <c r="A465" s="37"/>
      <c r="B465" s="38"/>
      <c r="C465" s="39"/>
      <c r="D465" s="194" t="s">
        <v>206</v>
      </c>
      <c r="E465" s="39"/>
      <c r="F465" s="195" t="s">
        <v>2217</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206</v>
      </c>
      <c r="AU465" s="20" t="s">
        <v>84</v>
      </c>
    </row>
    <row r="466" spans="1:65" s="15" customFormat="1" ht="11.25">
      <c r="B466" s="222"/>
      <c r="C466" s="223"/>
      <c r="D466" s="201" t="s">
        <v>213</v>
      </c>
      <c r="E466" s="224" t="s">
        <v>28</v>
      </c>
      <c r="F466" s="225" t="s">
        <v>724</v>
      </c>
      <c r="G466" s="223"/>
      <c r="H466" s="224" t="s">
        <v>28</v>
      </c>
      <c r="I466" s="226"/>
      <c r="J466" s="223"/>
      <c r="K466" s="223"/>
      <c r="L466" s="227"/>
      <c r="M466" s="228"/>
      <c r="N466" s="229"/>
      <c r="O466" s="229"/>
      <c r="P466" s="229"/>
      <c r="Q466" s="229"/>
      <c r="R466" s="229"/>
      <c r="S466" s="229"/>
      <c r="T466" s="230"/>
      <c r="AT466" s="231" t="s">
        <v>213</v>
      </c>
      <c r="AU466" s="231" t="s">
        <v>84</v>
      </c>
      <c r="AV466" s="15" t="s">
        <v>82</v>
      </c>
      <c r="AW466" s="15" t="s">
        <v>35</v>
      </c>
      <c r="AX466" s="15" t="s">
        <v>74</v>
      </c>
      <c r="AY466" s="231" t="s">
        <v>197</v>
      </c>
    </row>
    <row r="467" spans="1:65" s="15" customFormat="1" ht="11.25">
      <c r="B467" s="222"/>
      <c r="C467" s="223"/>
      <c r="D467" s="201" t="s">
        <v>213</v>
      </c>
      <c r="E467" s="224" t="s">
        <v>28</v>
      </c>
      <c r="F467" s="225" t="s">
        <v>6059</v>
      </c>
      <c r="G467" s="223"/>
      <c r="H467" s="224" t="s">
        <v>28</v>
      </c>
      <c r="I467" s="226"/>
      <c r="J467" s="223"/>
      <c r="K467" s="223"/>
      <c r="L467" s="227"/>
      <c r="M467" s="228"/>
      <c r="N467" s="229"/>
      <c r="O467" s="229"/>
      <c r="P467" s="229"/>
      <c r="Q467" s="229"/>
      <c r="R467" s="229"/>
      <c r="S467" s="229"/>
      <c r="T467" s="230"/>
      <c r="AT467" s="231" t="s">
        <v>213</v>
      </c>
      <c r="AU467" s="231" t="s">
        <v>84</v>
      </c>
      <c r="AV467" s="15" t="s">
        <v>82</v>
      </c>
      <c r="AW467" s="15" t="s">
        <v>35</v>
      </c>
      <c r="AX467" s="15" t="s">
        <v>74</v>
      </c>
      <c r="AY467" s="231" t="s">
        <v>197</v>
      </c>
    </row>
    <row r="468" spans="1:65" s="13" customFormat="1" ht="11.25">
      <c r="B468" s="199"/>
      <c r="C468" s="200"/>
      <c r="D468" s="201" t="s">
        <v>213</v>
      </c>
      <c r="E468" s="202" t="s">
        <v>28</v>
      </c>
      <c r="F468" s="203" t="s">
        <v>6060</v>
      </c>
      <c r="G468" s="200"/>
      <c r="H468" s="204">
        <v>29.978000000000002</v>
      </c>
      <c r="I468" s="205"/>
      <c r="J468" s="200"/>
      <c r="K468" s="200"/>
      <c r="L468" s="206"/>
      <c r="M468" s="207"/>
      <c r="N468" s="208"/>
      <c r="O468" s="208"/>
      <c r="P468" s="208"/>
      <c r="Q468" s="208"/>
      <c r="R468" s="208"/>
      <c r="S468" s="208"/>
      <c r="T468" s="209"/>
      <c r="AT468" s="210" t="s">
        <v>213</v>
      </c>
      <c r="AU468" s="210" t="s">
        <v>84</v>
      </c>
      <c r="AV468" s="13" t="s">
        <v>84</v>
      </c>
      <c r="AW468" s="13" t="s">
        <v>35</v>
      </c>
      <c r="AX468" s="13" t="s">
        <v>82</v>
      </c>
      <c r="AY468" s="210" t="s">
        <v>197</v>
      </c>
    </row>
    <row r="469" spans="1:65" s="2" customFormat="1" ht="16.5" customHeight="1">
      <c r="A469" s="37"/>
      <c r="B469" s="38"/>
      <c r="C469" s="181" t="s">
        <v>1389</v>
      </c>
      <c r="D469" s="181" t="s">
        <v>199</v>
      </c>
      <c r="E469" s="182" t="s">
        <v>2222</v>
      </c>
      <c r="F469" s="183" t="s">
        <v>2223</v>
      </c>
      <c r="G469" s="184" t="s">
        <v>202</v>
      </c>
      <c r="H469" s="185">
        <v>56.728000000000002</v>
      </c>
      <c r="I469" s="186"/>
      <c r="J469" s="187">
        <f>ROUND(I469*H469,2)</f>
        <v>0</v>
      </c>
      <c r="K469" s="183" t="s">
        <v>203</v>
      </c>
      <c r="L469" s="42"/>
      <c r="M469" s="188" t="s">
        <v>28</v>
      </c>
      <c r="N469" s="189" t="s">
        <v>45</v>
      </c>
      <c r="O469" s="67"/>
      <c r="P469" s="190">
        <f>O469*H469</f>
        <v>0</v>
      </c>
      <c r="Q469" s="190">
        <v>4.0000000000000002E-4</v>
      </c>
      <c r="R469" s="190">
        <f>Q469*H469</f>
        <v>2.2691200000000002E-2</v>
      </c>
      <c r="S469" s="190">
        <v>0</v>
      </c>
      <c r="T469" s="191">
        <f>S469*H469</f>
        <v>0</v>
      </c>
      <c r="U469" s="37"/>
      <c r="V469" s="37"/>
      <c r="W469" s="37"/>
      <c r="X469" s="37"/>
      <c r="Y469" s="37"/>
      <c r="Z469" s="37"/>
      <c r="AA469" s="37"/>
      <c r="AB469" s="37"/>
      <c r="AC469" s="37"/>
      <c r="AD469" s="37"/>
      <c r="AE469" s="37"/>
      <c r="AR469" s="192" t="s">
        <v>283</v>
      </c>
      <c r="AT469" s="192" t="s">
        <v>199</v>
      </c>
      <c r="AU469" s="192" t="s">
        <v>84</v>
      </c>
      <c r="AY469" s="20" t="s">
        <v>197</v>
      </c>
      <c r="BE469" s="193">
        <f>IF(N469="základní",J469,0)</f>
        <v>0</v>
      </c>
      <c r="BF469" s="193">
        <f>IF(N469="snížená",J469,0)</f>
        <v>0</v>
      </c>
      <c r="BG469" s="193">
        <f>IF(N469="zákl. přenesená",J469,0)</f>
        <v>0</v>
      </c>
      <c r="BH469" s="193">
        <f>IF(N469="sníž. přenesená",J469,0)</f>
        <v>0</v>
      </c>
      <c r="BI469" s="193">
        <f>IF(N469="nulová",J469,0)</f>
        <v>0</v>
      </c>
      <c r="BJ469" s="20" t="s">
        <v>82</v>
      </c>
      <c r="BK469" s="193">
        <f>ROUND(I469*H469,2)</f>
        <v>0</v>
      </c>
      <c r="BL469" s="20" t="s">
        <v>283</v>
      </c>
      <c r="BM469" s="192" t="s">
        <v>6061</v>
      </c>
    </row>
    <row r="470" spans="1:65" s="2" customFormat="1" ht="11.25">
      <c r="A470" s="37"/>
      <c r="B470" s="38"/>
      <c r="C470" s="39"/>
      <c r="D470" s="194" t="s">
        <v>206</v>
      </c>
      <c r="E470" s="39"/>
      <c r="F470" s="195" t="s">
        <v>2225</v>
      </c>
      <c r="G470" s="39"/>
      <c r="H470" s="39"/>
      <c r="I470" s="196"/>
      <c r="J470" s="39"/>
      <c r="K470" s="39"/>
      <c r="L470" s="42"/>
      <c r="M470" s="197"/>
      <c r="N470" s="198"/>
      <c r="O470" s="67"/>
      <c r="P470" s="67"/>
      <c r="Q470" s="67"/>
      <c r="R470" s="67"/>
      <c r="S470" s="67"/>
      <c r="T470" s="68"/>
      <c r="U470" s="37"/>
      <c r="V470" s="37"/>
      <c r="W470" s="37"/>
      <c r="X470" s="37"/>
      <c r="Y470" s="37"/>
      <c r="Z470" s="37"/>
      <c r="AA470" s="37"/>
      <c r="AB470" s="37"/>
      <c r="AC470" s="37"/>
      <c r="AD470" s="37"/>
      <c r="AE470" s="37"/>
      <c r="AT470" s="20" t="s">
        <v>206</v>
      </c>
      <c r="AU470" s="20" t="s">
        <v>84</v>
      </c>
    </row>
    <row r="471" spans="1:65" s="15" customFormat="1" ht="11.25">
      <c r="B471" s="222"/>
      <c r="C471" s="223"/>
      <c r="D471" s="201" t="s">
        <v>213</v>
      </c>
      <c r="E471" s="224" t="s">
        <v>28</v>
      </c>
      <c r="F471" s="225" t="s">
        <v>724</v>
      </c>
      <c r="G471" s="223"/>
      <c r="H471" s="224" t="s">
        <v>28</v>
      </c>
      <c r="I471" s="226"/>
      <c r="J471" s="223"/>
      <c r="K471" s="223"/>
      <c r="L471" s="227"/>
      <c r="M471" s="228"/>
      <c r="N471" s="229"/>
      <c r="O471" s="229"/>
      <c r="P471" s="229"/>
      <c r="Q471" s="229"/>
      <c r="R471" s="229"/>
      <c r="S471" s="229"/>
      <c r="T471" s="230"/>
      <c r="AT471" s="231" t="s">
        <v>213</v>
      </c>
      <c r="AU471" s="231" t="s">
        <v>84</v>
      </c>
      <c r="AV471" s="15" t="s">
        <v>82</v>
      </c>
      <c r="AW471" s="15" t="s">
        <v>35</v>
      </c>
      <c r="AX471" s="15" t="s">
        <v>74</v>
      </c>
      <c r="AY471" s="231" t="s">
        <v>197</v>
      </c>
    </row>
    <row r="472" spans="1:65" s="15" customFormat="1" ht="11.25">
      <c r="B472" s="222"/>
      <c r="C472" s="223"/>
      <c r="D472" s="201" t="s">
        <v>213</v>
      </c>
      <c r="E472" s="224" t="s">
        <v>28</v>
      </c>
      <c r="F472" s="225" t="s">
        <v>5871</v>
      </c>
      <c r="G472" s="223"/>
      <c r="H472" s="224" t="s">
        <v>28</v>
      </c>
      <c r="I472" s="226"/>
      <c r="J472" s="223"/>
      <c r="K472" s="223"/>
      <c r="L472" s="227"/>
      <c r="M472" s="228"/>
      <c r="N472" s="229"/>
      <c r="O472" s="229"/>
      <c r="P472" s="229"/>
      <c r="Q472" s="229"/>
      <c r="R472" s="229"/>
      <c r="S472" s="229"/>
      <c r="T472" s="230"/>
      <c r="AT472" s="231" t="s">
        <v>213</v>
      </c>
      <c r="AU472" s="231" t="s">
        <v>84</v>
      </c>
      <c r="AV472" s="15" t="s">
        <v>82</v>
      </c>
      <c r="AW472" s="15" t="s">
        <v>35</v>
      </c>
      <c r="AX472" s="15" t="s">
        <v>74</v>
      </c>
      <c r="AY472" s="231" t="s">
        <v>197</v>
      </c>
    </row>
    <row r="473" spans="1:65" s="13" customFormat="1" ht="11.25">
      <c r="B473" s="199"/>
      <c r="C473" s="200"/>
      <c r="D473" s="201" t="s">
        <v>213</v>
      </c>
      <c r="E473" s="202" t="s">
        <v>28</v>
      </c>
      <c r="F473" s="203" t="s">
        <v>6062</v>
      </c>
      <c r="G473" s="200"/>
      <c r="H473" s="204">
        <v>56.728000000000002</v>
      </c>
      <c r="I473" s="205"/>
      <c r="J473" s="200"/>
      <c r="K473" s="200"/>
      <c r="L473" s="206"/>
      <c r="M473" s="207"/>
      <c r="N473" s="208"/>
      <c r="O473" s="208"/>
      <c r="P473" s="208"/>
      <c r="Q473" s="208"/>
      <c r="R473" s="208"/>
      <c r="S473" s="208"/>
      <c r="T473" s="209"/>
      <c r="AT473" s="210" t="s">
        <v>213</v>
      </c>
      <c r="AU473" s="210" t="s">
        <v>84</v>
      </c>
      <c r="AV473" s="13" t="s">
        <v>84</v>
      </c>
      <c r="AW473" s="13" t="s">
        <v>35</v>
      </c>
      <c r="AX473" s="13" t="s">
        <v>82</v>
      </c>
      <c r="AY473" s="210" t="s">
        <v>197</v>
      </c>
    </row>
    <row r="474" spans="1:65" s="2" customFormat="1" ht="24.2" customHeight="1">
      <c r="A474" s="37"/>
      <c r="B474" s="38"/>
      <c r="C474" s="247" t="s">
        <v>1398</v>
      </c>
      <c r="D474" s="247" t="s">
        <v>519</v>
      </c>
      <c r="E474" s="248" t="s">
        <v>2228</v>
      </c>
      <c r="F474" s="249" t="s">
        <v>2229</v>
      </c>
      <c r="G474" s="250" t="s">
        <v>202</v>
      </c>
      <c r="H474" s="251">
        <v>66.116</v>
      </c>
      <c r="I474" s="252"/>
      <c r="J474" s="253">
        <f>ROUND(I474*H474,2)</f>
        <v>0</v>
      </c>
      <c r="K474" s="249" t="s">
        <v>203</v>
      </c>
      <c r="L474" s="254"/>
      <c r="M474" s="255" t="s">
        <v>28</v>
      </c>
      <c r="N474" s="256" t="s">
        <v>45</v>
      </c>
      <c r="O474" s="67"/>
      <c r="P474" s="190">
        <f>O474*H474</f>
        <v>0</v>
      </c>
      <c r="Q474" s="190">
        <v>5.4000000000000003E-3</v>
      </c>
      <c r="R474" s="190">
        <f>Q474*H474</f>
        <v>0.35702640000000002</v>
      </c>
      <c r="S474" s="190">
        <v>0</v>
      </c>
      <c r="T474" s="191">
        <f>S474*H474</f>
        <v>0</v>
      </c>
      <c r="U474" s="37"/>
      <c r="V474" s="37"/>
      <c r="W474" s="37"/>
      <c r="X474" s="37"/>
      <c r="Y474" s="37"/>
      <c r="Z474" s="37"/>
      <c r="AA474" s="37"/>
      <c r="AB474" s="37"/>
      <c r="AC474" s="37"/>
      <c r="AD474" s="37"/>
      <c r="AE474" s="37"/>
      <c r="AR474" s="192" t="s">
        <v>365</v>
      </c>
      <c r="AT474" s="192" t="s">
        <v>519</v>
      </c>
      <c r="AU474" s="192" t="s">
        <v>84</v>
      </c>
      <c r="AY474" s="20" t="s">
        <v>197</v>
      </c>
      <c r="BE474" s="193">
        <f>IF(N474="základní",J474,0)</f>
        <v>0</v>
      </c>
      <c r="BF474" s="193">
        <f>IF(N474="snížená",J474,0)</f>
        <v>0</v>
      </c>
      <c r="BG474" s="193">
        <f>IF(N474="zákl. přenesená",J474,0)</f>
        <v>0</v>
      </c>
      <c r="BH474" s="193">
        <f>IF(N474="sníž. přenesená",J474,0)</f>
        <v>0</v>
      </c>
      <c r="BI474" s="193">
        <f>IF(N474="nulová",J474,0)</f>
        <v>0</v>
      </c>
      <c r="BJ474" s="20" t="s">
        <v>82</v>
      </c>
      <c r="BK474" s="193">
        <f>ROUND(I474*H474,2)</f>
        <v>0</v>
      </c>
      <c r="BL474" s="20" t="s">
        <v>283</v>
      </c>
      <c r="BM474" s="192" t="s">
        <v>6063</v>
      </c>
    </row>
    <row r="475" spans="1:65" s="13" customFormat="1" ht="11.25">
      <c r="B475" s="199"/>
      <c r="C475" s="200"/>
      <c r="D475" s="201" t="s">
        <v>213</v>
      </c>
      <c r="E475" s="200"/>
      <c r="F475" s="203" t="s">
        <v>6064</v>
      </c>
      <c r="G475" s="200"/>
      <c r="H475" s="204">
        <v>66.116</v>
      </c>
      <c r="I475" s="205"/>
      <c r="J475" s="200"/>
      <c r="K475" s="200"/>
      <c r="L475" s="206"/>
      <c r="M475" s="207"/>
      <c r="N475" s="208"/>
      <c r="O475" s="208"/>
      <c r="P475" s="208"/>
      <c r="Q475" s="208"/>
      <c r="R475" s="208"/>
      <c r="S475" s="208"/>
      <c r="T475" s="209"/>
      <c r="AT475" s="210" t="s">
        <v>213</v>
      </c>
      <c r="AU475" s="210" t="s">
        <v>84</v>
      </c>
      <c r="AV475" s="13" t="s">
        <v>84</v>
      </c>
      <c r="AW475" s="13" t="s">
        <v>4</v>
      </c>
      <c r="AX475" s="13" t="s">
        <v>82</v>
      </c>
      <c r="AY475" s="210" t="s">
        <v>197</v>
      </c>
    </row>
    <row r="476" spans="1:65" s="2" customFormat="1" ht="24.2" customHeight="1">
      <c r="A476" s="37"/>
      <c r="B476" s="38"/>
      <c r="C476" s="181" t="s">
        <v>1405</v>
      </c>
      <c r="D476" s="181" t="s">
        <v>199</v>
      </c>
      <c r="E476" s="182" t="s">
        <v>2233</v>
      </c>
      <c r="F476" s="183" t="s">
        <v>2234</v>
      </c>
      <c r="G476" s="184" t="s">
        <v>202</v>
      </c>
      <c r="H476" s="185">
        <v>29.978000000000002</v>
      </c>
      <c r="I476" s="186"/>
      <c r="J476" s="187">
        <f>ROUND(I476*H476,2)</f>
        <v>0</v>
      </c>
      <c r="K476" s="183" t="s">
        <v>203</v>
      </c>
      <c r="L476" s="42"/>
      <c r="M476" s="188" t="s">
        <v>28</v>
      </c>
      <c r="N476" s="189" t="s">
        <v>45</v>
      </c>
      <c r="O476" s="67"/>
      <c r="P476" s="190">
        <f>O476*H476</f>
        <v>0</v>
      </c>
      <c r="Q476" s="190">
        <v>4.0000000000000002E-4</v>
      </c>
      <c r="R476" s="190">
        <f>Q476*H476</f>
        <v>1.19912E-2</v>
      </c>
      <c r="S476" s="190">
        <v>0</v>
      </c>
      <c r="T476" s="191">
        <f>S476*H476</f>
        <v>0</v>
      </c>
      <c r="U476" s="37"/>
      <c r="V476" s="37"/>
      <c r="W476" s="37"/>
      <c r="X476" s="37"/>
      <c r="Y476" s="37"/>
      <c r="Z476" s="37"/>
      <c r="AA476" s="37"/>
      <c r="AB476" s="37"/>
      <c r="AC476" s="37"/>
      <c r="AD476" s="37"/>
      <c r="AE476" s="37"/>
      <c r="AR476" s="192" t="s">
        <v>283</v>
      </c>
      <c r="AT476" s="192" t="s">
        <v>199</v>
      </c>
      <c r="AU476" s="192" t="s">
        <v>84</v>
      </c>
      <c r="AY476" s="20" t="s">
        <v>197</v>
      </c>
      <c r="BE476" s="193">
        <f>IF(N476="základní",J476,0)</f>
        <v>0</v>
      </c>
      <c r="BF476" s="193">
        <f>IF(N476="snížená",J476,0)</f>
        <v>0</v>
      </c>
      <c r="BG476" s="193">
        <f>IF(N476="zákl. přenesená",J476,0)</f>
        <v>0</v>
      </c>
      <c r="BH476" s="193">
        <f>IF(N476="sníž. přenesená",J476,0)</f>
        <v>0</v>
      </c>
      <c r="BI476" s="193">
        <f>IF(N476="nulová",J476,0)</f>
        <v>0</v>
      </c>
      <c r="BJ476" s="20" t="s">
        <v>82</v>
      </c>
      <c r="BK476" s="193">
        <f>ROUND(I476*H476,2)</f>
        <v>0</v>
      </c>
      <c r="BL476" s="20" t="s">
        <v>283</v>
      </c>
      <c r="BM476" s="192" t="s">
        <v>6065</v>
      </c>
    </row>
    <row r="477" spans="1:65" s="2" customFormat="1" ht="11.25">
      <c r="A477" s="37"/>
      <c r="B477" s="38"/>
      <c r="C477" s="39"/>
      <c r="D477" s="194" t="s">
        <v>206</v>
      </c>
      <c r="E477" s="39"/>
      <c r="F477" s="195" t="s">
        <v>2236</v>
      </c>
      <c r="G477" s="39"/>
      <c r="H477" s="39"/>
      <c r="I477" s="196"/>
      <c r="J477" s="39"/>
      <c r="K477" s="39"/>
      <c r="L477" s="42"/>
      <c r="M477" s="197"/>
      <c r="N477" s="198"/>
      <c r="O477" s="67"/>
      <c r="P477" s="67"/>
      <c r="Q477" s="67"/>
      <c r="R477" s="67"/>
      <c r="S477" s="67"/>
      <c r="T477" s="68"/>
      <c r="U477" s="37"/>
      <c r="V477" s="37"/>
      <c r="W477" s="37"/>
      <c r="X477" s="37"/>
      <c r="Y477" s="37"/>
      <c r="Z477" s="37"/>
      <c r="AA477" s="37"/>
      <c r="AB477" s="37"/>
      <c r="AC477" s="37"/>
      <c r="AD477" s="37"/>
      <c r="AE477" s="37"/>
      <c r="AT477" s="20" t="s">
        <v>206</v>
      </c>
      <c r="AU477" s="20" t="s">
        <v>84</v>
      </c>
    </row>
    <row r="478" spans="1:65" s="15" customFormat="1" ht="11.25">
      <c r="B478" s="222"/>
      <c r="C478" s="223"/>
      <c r="D478" s="201" t="s">
        <v>213</v>
      </c>
      <c r="E478" s="224" t="s">
        <v>28</v>
      </c>
      <c r="F478" s="225" t="s">
        <v>724</v>
      </c>
      <c r="G478" s="223"/>
      <c r="H478" s="224" t="s">
        <v>28</v>
      </c>
      <c r="I478" s="226"/>
      <c r="J478" s="223"/>
      <c r="K478" s="223"/>
      <c r="L478" s="227"/>
      <c r="M478" s="228"/>
      <c r="N478" s="229"/>
      <c r="O478" s="229"/>
      <c r="P478" s="229"/>
      <c r="Q478" s="229"/>
      <c r="R478" s="229"/>
      <c r="S478" s="229"/>
      <c r="T478" s="230"/>
      <c r="AT478" s="231" t="s">
        <v>213</v>
      </c>
      <c r="AU478" s="231" t="s">
        <v>84</v>
      </c>
      <c r="AV478" s="15" t="s">
        <v>82</v>
      </c>
      <c r="AW478" s="15" t="s">
        <v>35</v>
      </c>
      <c r="AX478" s="15" t="s">
        <v>74</v>
      </c>
      <c r="AY478" s="231" t="s">
        <v>197</v>
      </c>
    </row>
    <row r="479" spans="1:65" s="15" customFormat="1" ht="11.25">
      <c r="B479" s="222"/>
      <c r="C479" s="223"/>
      <c r="D479" s="201" t="s">
        <v>213</v>
      </c>
      <c r="E479" s="224" t="s">
        <v>28</v>
      </c>
      <c r="F479" s="225" t="s">
        <v>6059</v>
      </c>
      <c r="G479" s="223"/>
      <c r="H479" s="224" t="s">
        <v>28</v>
      </c>
      <c r="I479" s="226"/>
      <c r="J479" s="223"/>
      <c r="K479" s="223"/>
      <c r="L479" s="227"/>
      <c r="M479" s="228"/>
      <c r="N479" s="229"/>
      <c r="O479" s="229"/>
      <c r="P479" s="229"/>
      <c r="Q479" s="229"/>
      <c r="R479" s="229"/>
      <c r="S479" s="229"/>
      <c r="T479" s="230"/>
      <c r="AT479" s="231" t="s">
        <v>213</v>
      </c>
      <c r="AU479" s="231" t="s">
        <v>84</v>
      </c>
      <c r="AV479" s="15" t="s">
        <v>82</v>
      </c>
      <c r="AW479" s="15" t="s">
        <v>35</v>
      </c>
      <c r="AX479" s="15" t="s">
        <v>74</v>
      </c>
      <c r="AY479" s="231" t="s">
        <v>197</v>
      </c>
    </row>
    <row r="480" spans="1:65" s="13" customFormat="1" ht="11.25">
      <c r="B480" s="199"/>
      <c r="C480" s="200"/>
      <c r="D480" s="201" t="s">
        <v>213</v>
      </c>
      <c r="E480" s="202" t="s">
        <v>28</v>
      </c>
      <c r="F480" s="203" t="s">
        <v>6066</v>
      </c>
      <c r="G480" s="200"/>
      <c r="H480" s="204">
        <v>29.978000000000002</v>
      </c>
      <c r="I480" s="205"/>
      <c r="J480" s="200"/>
      <c r="K480" s="200"/>
      <c r="L480" s="206"/>
      <c r="M480" s="207"/>
      <c r="N480" s="208"/>
      <c r="O480" s="208"/>
      <c r="P480" s="208"/>
      <c r="Q480" s="208"/>
      <c r="R480" s="208"/>
      <c r="S480" s="208"/>
      <c r="T480" s="209"/>
      <c r="AT480" s="210" t="s">
        <v>213</v>
      </c>
      <c r="AU480" s="210" t="s">
        <v>84</v>
      </c>
      <c r="AV480" s="13" t="s">
        <v>84</v>
      </c>
      <c r="AW480" s="13" t="s">
        <v>35</v>
      </c>
      <c r="AX480" s="13" t="s">
        <v>82</v>
      </c>
      <c r="AY480" s="210" t="s">
        <v>197</v>
      </c>
    </row>
    <row r="481" spans="1:65" s="2" customFormat="1" ht="16.5" customHeight="1">
      <c r="A481" s="37"/>
      <c r="B481" s="38"/>
      <c r="C481" s="181" t="s">
        <v>1410</v>
      </c>
      <c r="D481" s="181" t="s">
        <v>199</v>
      </c>
      <c r="E481" s="182" t="s">
        <v>2239</v>
      </c>
      <c r="F481" s="183" t="s">
        <v>2240</v>
      </c>
      <c r="G481" s="184" t="s">
        <v>265</v>
      </c>
      <c r="H481" s="185">
        <v>23.06</v>
      </c>
      <c r="I481" s="186"/>
      <c r="J481" s="187">
        <f>ROUND(I481*H481,2)</f>
        <v>0</v>
      </c>
      <c r="K481" s="183" t="s">
        <v>203</v>
      </c>
      <c r="L481" s="42"/>
      <c r="M481" s="188" t="s">
        <v>28</v>
      </c>
      <c r="N481" s="189" t="s">
        <v>45</v>
      </c>
      <c r="O481" s="67"/>
      <c r="P481" s="190">
        <f>O481*H481</f>
        <v>0</v>
      </c>
      <c r="Q481" s="190">
        <v>1.6000000000000001E-4</v>
      </c>
      <c r="R481" s="190">
        <f>Q481*H481</f>
        <v>3.6895999999999999E-3</v>
      </c>
      <c r="S481" s="190">
        <v>0</v>
      </c>
      <c r="T481" s="191">
        <f>S481*H481</f>
        <v>0</v>
      </c>
      <c r="U481" s="37"/>
      <c r="V481" s="37"/>
      <c r="W481" s="37"/>
      <c r="X481" s="37"/>
      <c r="Y481" s="37"/>
      <c r="Z481" s="37"/>
      <c r="AA481" s="37"/>
      <c r="AB481" s="37"/>
      <c r="AC481" s="37"/>
      <c r="AD481" s="37"/>
      <c r="AE481" s="37"/>
      <c r="AR481" s="192" t="s">
        <v>283</v>
      </c>
      <c r="AT481" s="192" t="s">
        <v>199</v>
      </c>
      <c r="AU481" s="192" t="s">
        <v>84</v>
      </c>
      <c r="AY481" s="20" t="s">
        <v>197</v>
      </c>
      <c r="BE481" s="193">
        <f>IF(N481="základní",J481,0)</f>
        <v>0</v>
      </c>
      <c r="BF481" s="193">
        <f>IF(N481="snížená",J481,0)</f>
        <v>0</v>
      </c>
      <c r="BG481" s="193">
        <f>IF(N481="zákl. přenesená",J481,0)</f>
        <v>0</v>
      </c>
      <c r="BH481" s="193">
        <f>IF(N481="sníž. přenesená",J481,0)</f>
        <v>0</v>
      </c>
      <c r="BI481" s="193">
        <f>IF(N481="nulová",J481,0)</f>
        <v>0</v>
      </c>
      <c r="BJ481" s="20" t="s">
        <v>82</v>
      </c>
      <c r="BK481" s="193">
        <f>ROUND(I481*H481,2)</f>
        <v>0</v>
      </c>
      <c r="BL481" s="20" t="s">
        <v>283</v>
      </c>
      <c r="BM481" s="192" t="s">
        <v>6067</v>
      </c>
    </row>
    <row r="482" spans="1:65" s="2" customFormat="1" ht="11.25">
      <c r="A482" s="37"/>
      <c r="B482" s="38"/>
      <c r="C482" s="39"/>
      <c r="D482" s="194" t="s">
        <v>206</v>
      </c>
      <c r="E482" s="39"/>
      <c r="F482" s="195" t="s">
        <v>2242</v>
      </c>
      <c r="G482" s="39"/>
      <c r="H482" s="39"/>
      <c r="I482" s="196"/>
      <c r="J482" s="39"/>
      <c r="K482" s="39"/>
      <c r="L482" s="42"/>
      <c r="M482" s="197"/>
      <c r="N482" s="198"/>
      <c r="O482" s="67"/>
      <c r="P482" s="67"/>
      <c r="Q482" s="67"/>
      <c r="R482" s="67"/>
      <c r="S482" s="67"/>
      <c r="T482" s="68"/>
      <c r="U482" s="37"/>
      <c r="V482" s="37"/>
      <c r="W482" s="37"/>
      <c r="X482" s="37"/>
      <c r="Y482" s="37"/>
      <c r="Z482" s="37"/>
      <c r="AA482" s="37"/>
      <c r="AB482" s="37"/>
      <c r="AC482" s="37"/>
      <c r="AD482" s="37"/>
      <c r="AE482" s="37"/>
      <c r="AT482" s="20" t="s">
        <v>206</v>
      </c>
      <c r="AU482" s="20" t="s">
        <v>84</v>
      </c>
    </row>
    <row r="483" spans="1:65" s="15" customFormat="1" ht="11.25">
      <c r="B483" s="222"/>
      <c r="C483" s="223"/>
      <c r="D483" s="201" t="s">
        <v>213</v>
      </c>
      <c r="E483" s="224" t="s">
        <v>28</v>
      </c>
      <c r="F483" s="225" t="s">
        <v>724</v>
      </c>
      <c r="G483" s="223"/>
      <c r="H483" s="224" t="s">
        <v>28</v>
      </c>
      <c r="I483" s="226"/>
      <c r="J483" s="223"/>
      <c r="K483" s="223"/>
      <c r="L483" s="227"/>
      <c r="M483" s="228"/>
      <c r="N483" s="229"/>
      <c r="O483" s="229"/>
      <c r="P483" s="229"/>
      <c r="Q483" s="229"/>
      <c r="R483" s="229"/>
      <c r="S483" s="229"/>
      <c r="T483" s="230"/>
      <c r="AT483" s="231" t="s">
        <v>213</v>
      </c>
      <c r="AU483" s="231" t="s">
        <v>84</v>
      </c>
      <c r="AV483" s="15" t="s">
        <v>82</v>
      </c>
      <c r="AW483" s="15" t="s">
        <v>35</v>
      </c>
      <c r="AX483" s="15" t="s">
        <v>74</v>
      </c>
      <c r="AY483" s="231" t="s">
        <v>197</v>
      </c>
    </row>
    <row r="484" spans="1:65" s="15" customFormat="1" ht="11.25">
      <c r="B484" s="222"/>
      <c r="C484" s="223"/>
      <c r="D484" s="201" t="s">
        <v>213</v>
      </c>
      <c r="E484" s="224" t="s">
        <v>28</v>
      </c>
      <c r="F484" s="225" t="s">
        <v>6059</v>
      </c>
      <c r="G484" s="223"/>
      <c r="H484" s="224" t="s">
        <v>28</v>
      </c>
      <c r="I484" s="226"/>
      <c r="J484" s="223"/>
      <c r="K484" s="223"/>
      <c r="L484" s="227"/>
      <c r="M484" s="228"/>
      <c r="N484" s="229"/>
      <c r="O484" s="229"/>
      <c r="P484" s="229"/>
      <c r="Q484" s="229"/>
      <c r="R484" s="229"/>
      <c r="S484" s="229"/>
      <c r="T484" s="230"/>
      <c r="AT484" s="231" t="s">
        <v>213</v>
      </c>
      <c r="AU484" s="231" t="s">
        <v>84</v>
      </c>
      <c r="AV484" s="15" t="s">
        <v>82</v>
      </c>
      <c r="AW484" s="15" t="s">
        <v>35</v>
      </c>
      <c r="AX484" s="15" t="s">
        <v>74</v>
      </c>
      <c r="AY484" s="231" t="s">
        <v>197</v>
      </c>
    </row>
    <row r="485" spans="1:65" s="13" customFormat="1" ht="11.25">
      <c r="B485" s="199"/>
      <c r="C485" s="200"/>
      <c r="D485" s="201" t="s">
        <v>213</v>
      </c>
      <c r="E485" s="202" t="s">
        <v>28</v>
      </c>
      <c r="F485" s="203" t="s">
        <v>6068</v>
      </c>
      <c r="G485" s="200"/>
      <c r="H485" s="204">
        <v>23.06</v>
      </c>
      <c r="I485" s="205"/>
      <c r="J485" s="200"/>
      <c r="K485" s="200"/>
      <c r="L485" s="206"/>
      <c r="M485" s="207"/>
      <c r="N485" s="208"/>
      <c r="O485" s="208"/>
      <c r="P485" s="208"/>
      <c r="Q485" s="208"/>
      <c r="R485" s="208"/>
      <c r="S485" s="208"/>
      <c r="T485" s="209"/>
      <c r="AT485" s="210" t="s">
        <v>213</v>
      </c>
      <c r="AU485" s="210" t="s">
        <v>84</v>
      </c>
      <c r="AV485" s="13" t="s">
        <v>84</v>
      </c>
      <c r="AW485" s="13" t="s">
        <v>35</v>
      </c>
      <c r="AX485" s="13" t="s">
        <v>82</v>
      </c>
      <c r="AY485" s="210" t="s">
        <v>197</v>
      </c>
    </row>
    <row r="486" spans="1:65" s="2" customFormat="1" ht="24.2" customHeight="1">
      <c r="A486" s="37"/>
      <c r="B486" s="38"/>
      <c r="C486" s="181" t="s">
        <v>1415</v>
      </c>
      <c r="D486" s="181" t="s">
        <v>199</v>
      </c>
      <c r="E486" s="182" t="s">
        <v>6069</v>
      </c>
      <c r="F486" s="183" t="s">
        <v>6070</v>
      </c>
      <c r="G486" s="184" t="s">
        <v>428</v>
      </c>
      <c r="H486" s="185">
        <v>0.52100000000000002</v>
      </c>
      <c r="I486" s="186"/>
      <c r="J486" s="187">
        <f>ROUND(I486*H486,2)</f>
        <v>0</v>
      </c>
      <c r="K486" s="183" t="s">
        <v>203</v>
      </c>
      <c r="L486" s="42"/>
      <c r="M486" s="188" t="s">
        <v>28</v>
      </c>
      <c r="N486" s="189" t="s">
        <v>45</v>
      </c>
      <c r="O486" s="67"/>
      <c r="P486" s="190">
        <f>O486*H486</f>
        <v>0</v>
      </c>
      <c r="Q486" s="190">
        <v>0</v>
      </c>
      <c r="R486" s="190">
        <f>Q486*H486</f>
        <v>0</v>
      </c>
      <c r="S486" s="190">
        <v>0</v>
      </c>
      <c r="T486" s="191">
        <f>S486*H486</f>
        <v>0</v>
      </c>
      <c r="U486" s="37"/>
      <c r="V486" s="37"/>
      <c r="W486" s="37"/>
      <c r="X486" s="37"/>
      <c r="Y486" s="37"/>
      <c r="Z486" s="37"/>
      <c r="AA486" s="37"/>
      <c r="AB486" s="37"/>
      <c r="AC486" s="37"/>
      <c r="AD486" s="37"/>
      <c r="AE486" s="37"/>
      <c r="AR486" s="192" t="s">
        <v>283</v>
      </c>
      <c r="AT486" s="192" t="s">
        <v>199</v>
      </c>
      <c r="AU486" s="192" t="s">
        <v>84</v>
      </c>
      <c r="AY486" s="20" t="s">
        <v>197</v>
      </c>
      <c r="BE486" s="193">
        <f>IF(N486="základní",J486,0)</f>
        <v>0</v>
      </c>
      <c r="BF486" s="193">
        <f>IF(N486="snížená",J486,0)</f>
        <v>0</v>
      </c>
      <c r="BG486" s="193">
        <f>IF(N486="zákl. přenesená",J486,0)</f>
        <v>0</v>
      </c>
      <c r="BH486" s="193">
        <f>IF(N486="sníž. přenesená",J486,0)</f>
        <v>0</v>
      </c>
      <c r="BI486" s="193">
        <f>IF(N486="nulová",J486,0)</f>
        <v>0</v>
      </c>
      <c r="BJ486" s="20" t="s">
        <v>82</v>
      </c>
      <c r="BK486" s="193">
        <f>ROUND(I486*H486,2)</f>
        <v>0</v>
      </c>
      <c r="BL486" s="20" t="s">
        <v>283</v>
      </c>
      <c r="BM486" s="192" t="s">
        <v>6071</v>
      </c>
    </row>
    <row r="487" spans="1:65" s="2" customFormat="1" ht="11.25">
      <c r="A487" s="37"/>
      <c r="B487" s="38"/>
      <c r="C487" s="39"/>
      <c r="D487" s="194" t="s">
        <v>206</v>
      </c>
      <c r="E487" s="39"/>
      <c r="F487" s="195" t="s">
        <v>6072</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206</v>
      </c>
      <c r="AU487" s="20" t="s">
        <v>84</v>
      </c>
    </row>
    <row r="488" spans="1:65" s="12" customFormat="1" ht="22.9" customHeight="1">
      <c r="B488" s="165"/>
      <c r="C488" s="166"/>
      <c r="D488" s="167" t="s">
        <v>73</v>
      </c>
      <c r="E488" s="179" t="s">
        <v>2255</v>
      </c>
      <c r="F488" s="179" t="s">
        <v>2256</v>
      </c>
      <c r="G488" s="166"/>
      <c r="H488" s="166"/>
      <c r="I488" s="169"/>
      <c r="J488" s="180">
        <f>BK488</f>
        <v>0</v>
      </c>
      <c r="K488" s="166"/>
      <c r="L488" s="171"/>
      <c r="M488" s="172"/>
      <c r="N488" s="173"/>
      <c r="O488" s="173"/>
      <c r="P488" s="174">
        <f>SUM(P489:P553)</f>
        <v>0</v>
      </c>
      <c r="Q488" s="173"/>
      <c r="R488" s="174">
        <f>SUM(R489:R553)</f>
        <v>0.20108786000000001</v>
      </c>
      <c r="S488" s="173"/>
      <c r="T488" s="175">
        <f>SUM(T489:T553)</f>
        <v>0</v>
      </c>
      <c r="AR488" s="176" t="s">
        <v>84</v>
      </c>
      <c r="AT488" s="177" t="s">
        <v>73</v>
      </c>
      <c r="AU488" s="177" t="s">
        <v>82</v>
      </c>
      <c r="AY488" s="176" t="s">
        <v>197</v>
      </c>
      <c r="BK488" s="178">
        <f>SUM(BK489:BK553)</f>
        <v>0</v>
      </c>
    </row>
    <row r="489" spans="1:65" s="2" customFormat="1" ht="16.5" customHeight="1">
      <c r="A489" s="37"/>
      <c r="B489" s="38"/>
      <c r="C489" s="181" t="s">
        <v>1422</v>
      </c>
      <c r="D489" s="181" t="s">
        <v>199</v>
      </c>
      <c r="E489" s="182" t="s">
        <v>2297</v>
      </c>
      <c r="F489" s="183" t="s">
        <v>2298</v>
      </c>
      <c r="G489" s="184" t="s">
        <v>202</v>
      </c>
      <c r="H489" s="185">
        <v>27</v>
      </c>
      <c r="I489" s="186"/>
      <c r="J489" s="187">
        <f>ROUND(I489*H489,2)</f>
        <v>0</v>
      </c>
      <c r="K489" s="183" t="s">
        <v>203</v>
      </c>
      <c r="L489" s="42"/>
      <c r="M489" s="188" t="s">
        <v>28</v>
      </c>
      <c r="N489" s="189" t="s">
        <v>45</v>
      </c>
      <c r="O489" s="67"/>
      <c r="P489" s="190">
        <f>O489*H489</f>
        <v>0</v>
      </c>
      <c r="Q489" s="190">
        <v>1.9000000000000001E-4</v>
      </c>
      <c r="R489" s="190">
        <f>Q489*H489</f>
        <v>5.13E-3</v>
      </c>
      <c r="S489" s="190">
        <v>0</v>
      </c>
      <c r="T489" s="191">
        <f>S489*H489</f>
        <v>0</v>
      </c>
      <c r="U489" s="37"/>
      <c r="V489" s="37"/>
      <c r="W489" s="37"/>
      <c r="X489" s="37"/>
      <c r="Y489" s="37"/>
      <c r="Z489" s="37"/>
      <c r="AA489" s="37"/>
      <c r="AB489" s="37"/>
      <c r="AC489" s="37"/>
      <c r="AD489" s="37"/>
      <c r="AE489" s="37"/>
      <c r="AR489" s="192" t="s">
        <v>283</v>
      </c>
      <c r="AT489" s="192" t="s">
        <v>199</v>
      </c>
      <c r="AU489" s="192" t="s">
        <v>84</v>
      </c>
      <c r="AY489" s="20" t="s">
        <v>197</v>
      </c>
      <c r="BE489" s="193">
        <f>IF(N489="základní",J489,0)</f>
        <v>0</v>
      </c>
      <c r="BF489" s="193">
        <f>IF(N489="snížená",J489,0)</f>
        <v>0</v>
      </c>
      <c r="BG489" s="193">
        <f>IF(N489="zákl. přenesená",J489,0)</f>
        <v>0</v>
      </c>
      <c r="BH489" s="193">
        <f>IF(N489="sníž. přenesená",J489,0)</f>
        <v>0</v>
      </c>
      <c r="BI489" s="193">
        <f>IF(N489="nulová",J489,0)</f>
        <v>0</v>
      </c>
      <c r="BJ489" s="20" t="s">
        <v>82</v>
      </c>
      <c r="BK489" s="193">
        <f>ROUND(I489*H489,2)</f>
        <v>0</v>
      </c>
      <c r="BL489" s="20" t="s">
        <v>283</v>
      </c>
      <c r="BM489" s="192" t="s">
        <v>6073</v>
      </c>
    </row>
    <row r="490" spans="1:65" s="2" customFormat="1" ht="11.25">
      <c r="A490" s="37"/>
      <c r="B490" s="38"/>
      <c r="C490" s="39"/>
      <c r="D490" s="194" t="s">
        <v>206</v>
      </c>
      <c r="E490" s="39"/>
      <c r="F490" s="195" t="s">
        <v>2300</v>
      </c>
      <c r="G490" s="39"/>
      <c r="H490" s="39"/>
      <c r="I490" s="196"/>
      <c r="J490" s="39"/>
      <c r="K490" s="39"/>
      <c r="L490" s="42"/>
      <c r="M490" s="197"/>
      <c r="N490" s="198"/>
      <c r="O490" s="67"/>
      <c r="P490" s="67"/>
      <c r="Q490" s="67"/>
      <c r="R490" s="67"/>
      <c r="S490" s="67"/>
      <c r="T490" s="68"/>
      <c r="U490" s="37"/>
      <c r="V490" s="37"/>
      <c r="W490" s="37"/>
      <c r="X490" s="37"/>
      <c r="Y490" s="37"/>
      <c r="Z490" s="37"/>
      <c r="AA490" s="37"/>
      <c r="AB490" s="37"/>
      <c r="AC490" s="37"/>
      <c r="AD490" s="37"/>
      <c r="AE490" s="37"/>
      <c r="AT490" s="20" t="s">
        <v>206</v>
      </c>
      <c r="AU490" s="20" t="s">
        <v>84</v>
      </c>
    </row>
    <row r="491" spans="1:65" s="15" customFormat="1" ht="11.25">
      <c r="B491" s="222"/>
      <c r="C491" s="223"/>
      <c r="D491" s="201" t="s">
        <v>213</v>
      </c>
      <c r="E491" s="224" t="s">
        <v>28</v>
      </c>
      <c r="F491" s="225" t="s">
        <v>724</v>
      </c>
      <c r="G491" s="223"/>
      <c r="H491" s="224" t="s">
        <v>28</v>
      </c>
      <c r="I491" s="226"/>
      <c r="J491" s="223"/>
      <c r="K491" s="223"/>
      <c r="L491" s="227"/>
      <c r="M491" s="228"/>
      <c r="N491" s="229"/>
      <c r="O491" s="229"/>
      <c r="P491" s="229"/>
      <c r="Q491" s="229"/>
      <c r="R491" s="229"/>
      <c r="S491" s="229"/>
      <c r="T491" s="230"/>
      <c r="AT491" s="231" t="s">
        <v>213</v>
      </c>
      <c r="AU491" s="231" t="s">
        <v>84</v>
      </c>
      <c r="AV491" s="15" t="s">
        <v>82</v>
      </c>
      <c r="AW491" s="15" t="s">
        <v>35</v>
      </c>
      <c r="AX491" s="15" t="s">
        <v>74</v>
      </c>
      <c r="AY491" s="231" t="s">
        <v>197</v>
      </c>
    </row>
    <row r="492" spans="1:65" s="13" customFormat="1" ht="11.25">
      <c r="B492" s="199"/>
      <c r="C492" s="200"/>
      <c r="D492" s="201" t="s">
        <v>213</v>
      </c>
      <c r="E492" s="202" t="s">
        <v>28</v>
      </c>
      <c r="F492" s="203" t="s">
        <v>5896</v>
      </c>
      <c r="G492" s="200"/>
      <c r="H492" s="204">
        <v>27</v>
      </c>
      <c r="I492" s="205"/>
      <c r="J492" s="200"/>
      <c r="K492" s="200"/>
      <c r="L492" s="206"/>
      <c r="M492" s="207"/>
      <c r="N492" s="208"/>
      <c r="O492" s="208"/>
      <c r="P492" s="208"/>
      <c r="Q492" s="208"/>
      <c r="R492" s="208"/>
      <c r="S492" s="208"/>
      <c r="T492" s="209"/>
      <c r="AT492" s="210" t="s">
        <v>213</v>
      </c>
      <c r="AU492" s="210" t="s">
        <v>84</v>
      </c>
      <c r="AV492" s="13" t="s">
        <v>84</v>
      </c>
      <c r="AW492" s="13" t="s">
        <v>35</v>
      </c>
      <c r="AX492" s="13" t="s">
        <v>82</v>
      </c>
      <c r="AY492" s="210" t="s">
        <v>197</v>
      </c>
    </row>
    <row r="493" spans="1:65" s="2" customFormat="1" ht="16.5" customHeight="1">
      <c r="A493" s="37"/>
      <c r="B493" s="38"/>
      <c r="C493" s="247" t="s">
        <v>1427</v>
      </c>
      <c r="D493" s="247" t="s">
        <v>519</v>
      </c>
      <c r="E493" s="248" t="s">
        <v>2303</v>
      </c>
      <c r="F493" s="249" t="s">
        <v>2304</v>
      </c>
      <c r="G493" s="250" t="s">
        <v>202</v>
      </c>
      <c r="H493" s="251">
        <v>31.469000000000001</v>
      </c>
      <c r="I493" s="252"/>
      <c r="J493" s="253">
        <f>ROUND(I493*H493,2)</f>
        <v>0</v>
      </c>
      <c r="K493" s="249" t="s">
        <v>203</v>
      </c>
      <c r="L493" s="254"/>
      <c r="M493" s="255" t="s">
        <v>28</v>
      </c>
      <c r="N493" s="256" t="s">
        <v>45</v>
      </c>
      <c r="O493" s="67"/>
      <c r="P493" s="190">
        <f>O493*H493</f>
        <v>0</v>
      </c>
      <c r="Q493" s="190">
        <v>1.8000000000000001E-4</v>
      </c>
      <c r="R493" s="190">
        <f>Q493*H493</f>
        <v>5.6644200000000007E-3</v>
      </c>
      <c r="S493" s="190">
        <v>0</v>
      </c>
      <c r="T493" s="191">
        <f>S493*H493</f>
        <v>0</v>
      </c>
      <c r="U493" s="37"/>
      <c r="V493" s="37"/>
      <c r="W493" s="37"/>
      <c r="X493" s="37"/>
      <c r="Y493" s="37"/>
      <c r="Z493" s="37"/>
      <c r="AA493" s="37"/>
      <c r="AB493" s="37"/>
      <c r="AC493" s="37"/>
      <c r="AD493" s="37"/>
      <c r="AE493" s="37"/>
      <c r="AR493" s="192" t="s">
        <v>365</v>
      </c>
      <c r="AT493" s="192" t="s">
        <v>519</v>
      </c>
      <c r="AU493" s="192" t="s">
        <v>84</v>
      </c>
      <c r="AY493" s="20" t="s">
        <v>197</v>
      </c>
      <c r="BE493" s="193">
        <f>IF(N493="základní",J493,0)</f>
        <v>0</v>
      </c>
      <c r="BF493" s="193">
        <f>IF(N493="snížená",J493,0)</f>
        <v>0</v>
      </c>
      <c r="BG493" s="193">
        <f>IF(N493="zákl. přenesená",J493,0)</f>
        <v>0</v>
      </c>
      <c r="BH493" s="193">
        <f>IF(N493="sníž. přenesená",J493,0)</f>
        <v>0</v>
      </c>
      <c r="BI493" s="193">
        <f>IF(N493="nulová",J493,0)</f>
        <v>0</v>
      </c>
      <c r="BJ493" s="20" t="s">
        <v>82</v>
      </c>
      <c r="BK493" s="193">
        <f>ROUND(I493*H493,2)</f>
        <v>0</v>
      </c>
      <c r="BL493" s="20" t="s">
        <v>283</v>
      </c>
      <c r="BM493" s="192" t="s">
        <v>6074</v>
      </c>
    </row>
    <row r="494" spans="1:65" s="13" customFormat="1" ht="11.25">
      <c r="B494" s="199"/>
      <c r="C494" s="200"/>
      <c r="D494" s="201" t="s">
        <v>213</v>
      </c>
      <c r="E494" s="200"/>
      <c r="F494" s="203" t="s">
        <v>6075</v>
      </c>
      <c r="G494" s="200"/>
      <c r="H494" s="204">
        <v>31.469000000000001</v>
      </c>
      <c r="I494" s="205"/>
      <c r="J494" s="200"/>
      <c r="K494" s="200"/>
      <c r="L494" s="206"/>
      <c r="M494" s="207"/>
      <c r="N494" s="208"/>
      <c r="O494" s="208"/>
      <c r="P494" s="208"/>
      <c r="Q494" s="208"/>
      <c r="R494" s="208"/>
      <c r="S494" s="208"/>
      <c r="T494" s="209"/>
      <c r="AT494" s="210" t="s">
        <v>213</v>
      </c>
      <c r="AU494" s="210" t="s">
        <v>84</v>
      </c>
      <c r="AV494" s="13" t="s">
        <v>84</v>
      </c>
      <c r="AW494" s="13" t="s">
        <v>4</v>
      </c>
      <c r="AX494" s="13" t="s">
        <v>82</v>
      </c>
      <c r="AY494" s="210" t="s">
        <v>197</v>
      </c>
    </row>
    <row r="495" spans="1:65" s="2" customFormat="1" ht="16.5" customHeight="1">
      <c r="A495" s="37"/>
      <c r="B495" s="38"/>
      <c r="C495" s="247" t="s">
        <v>1432</v>
      </c>
      <c r="D495" s="247" t="s">
        <v>519</v>
      </c>
      <c r="E495" s="248" t="s">
        <v>2307</v>
      </c>
      <c r="F495" s="249" t="s">
        <v>2308</v>
      </c>
      <c r="G495" s="250" t="s">
        <v>265</v>
      </c>
      <c r="H495" s="251">
        <v>15</v>
      </c>
      <c r="I495" s="252"/>
      <c r="J495" s="253">
        <f>ROUND(I495*H495,2)</f>
        <v>0</v>
      </c>
      <c r="K495" s="249" t="s">
        <v>203</v>
      </c>
      <c r="L495" s="254"/>
      <c r="M495" s="255" t="s">
        <v>28</v>
      </c>
      <c r="N495" s="256" t="s">
        <v>45</v>
      </c>
      <c r="O495" s="67"/>
      <c r="P495" s="190">
        <f>O495*H495</f>
        <v>0</v>
      </c>
      <c r="Q495" s="190">
        <v>2.0000000000000002E-5</v>
      </c>
      <c r="R495" s="190">
        <f>Q495*H495</f>
        <v>3.0000000000000003E-4</v>
      </c>
      <c r="S495" s="190">
        <v>0</v>
      </c>
      <c r="T495" s="191">
        <f>S495*H495</f>
        <v>0</v>
      </c>
      <c r="U495" s="37"/>
      <c r="V495" s="37"/>
      <c r="W495" s="37"/>
      <c r="X495" s="37"/>
      <c r="Y495" s="37"/>
      <c r="Z495" s="37"/>
      <c r="AA495" s="37"/>
      <c r="AB495" s="37"/>
      <c r="AC495" s="37"/>
      <c r="AD495" s="37"/>
      <c r="AE495" s="37"/>
      <c r="AR495" s="192" t="s">
        <v>365</v>
      </c>
      <c r="AT495" s="192" t="s">
        <v>519</v>
      </c>
      <c r="AU495" s="192" t="s">
        <v>84</v>
      </c>
      <c r="AY495" s="20" t="s">
        <v>197</v>
      </c>
      <c r="BE495" s="193">
        <f>IF(N495="základní",J495,0)</f>
        <v>0</v>
      </c>
      <c r="BF495" s="193">
        <f>IF(N495="snížená",J495,0)</f>
        <v>0</v>
      </c>
      <c r="BG495" s="193">
        <f>IF(N495="zákl. přenesená",J495,0)</f>
        <v>0</v>
      </c>
      <c r="BH495" s="193">
        <f>IF(N495="sníž. přenesená",J495,0)</f>
        <v>0</v>
      </c>
      <c r="BI495" s="193">
        <f>IF(N495="nulová",J495,0)</f>
        <v>0</v>
      </c>
      <c r="BJ495" s="20" t="s">
        <v>82</v>
      </c>
      <c r="BK495" s="193">
        <f>ROUND(I495*H495,2)</f>
        <v>0</v>
      </c>
      <c r="BL495" s="20" t="s">
        <v>283</v>
      </c>
      <c r="BM495" s="192" t="s">
        <v>6076</v>
      </c>
    </row>
    <row r="496" spans="1:65" s="2" customFormat="1" ht="33" customHeight="1">
      <c r="A496" s="37"/>
      <c r="B496" s="38"/>
      <c r="C496" s="181" t="s">
        <v>1437</v>
      </c>
      <c r="D496" s="181" t="s">
        <v>199</v>
      </c>
      <c r="E496" s="182" t="s">
        <v>2311</v>
      </c>
      <c r="F496" s="183" t="s">
        <v>2312</v>
      </c>
      <c r="G496" s="184" t="s">
        <v>210</v>
      </c>
      <c r="H496" s="185">
        <v>2</v>
      </c>
      <c r="I496" s="186"/>
      <c r="J496" s="187">
        <f>ROUND(I496*H496,2)</f>
        <v>0</v>
      </c>
      <c r="K496" s="183" t="s">
        <v>203</v>
      </c>
      <c r="L496" s="42"/>
      <c r="M496" s="188" t="s">
        <v>28</v>
      </c>
      <c r="N496" s="189" t="s">
        <v>45</v>
      </c>
      <c r="O496" s="67"/>
      <c r="P496" s="190">
        <f>O496*H496</f>
        <v>0</v>
      </c>
      <c r="Q496" s="190">
        <v>7.4999999999999997E-3</v>
      </c>
      <c r="R496" s="190">
        <f>Q496*H496</f>
        <v>1.4999999999999999E-2</v>
      </c>
      <c r="S496" s="190">
        <v>0</v>
      </c>
      <c r="T496" s="191">
        <f>S496*H496</f>
        <v>0</v>
      </c>
      <c r="U496" s="37"/>
      <c r="V496" s="37"/>
      <c r="W496" s="37"/>
      <c r="X496" s="37"/>
      <c r="Y496" s="37"/>
      <c r="Z496" s="37"/>
      <c r="AA496" s="37"/>
      <c r="AB496" s="37"/>
      <c r="AC496" s="37"/>
      <c r="AD496" s="37"/>
      <c r="AE496" s="37"/>
      <c r="AR496" s="192" t="s">
        <v>283</v>
      </c>
      <c r="AT496" s="192" t="s">
        <v>199</v>
      </c>
      <c r="AU496" s="192" t="s">
        <v>84</v>
      </c>
      <c r="AY496" s="20" t="s">
        <v>197</v>
      </c>
      <c r="BE496" s="193">
        <f>IF(N496="základní",J496,0)</f>
        <v>0</v>
      </c>
      <c r="BF496" s="193">
        <f>IF(N496="snížená",J496,0)</f>
        <v>0</v>
      </c>
      <c r="BG496" s="193">
        <f>IF(N496="zákl. přenesená",J496,0)</f>
        <v>0</v>
      </c>
      <c r="BH496" s="193">
        <f>IF(N496="sníž. přenesená",J496,0)</f>
        <v>0</v>
      </c>
      <c r="BI496" s="193">
        <f>IF(N496="nulová",J496,0)</f>
        <v>0</v>
      </c>
      <c r="BJ496" s="20" t="s">
        <v>82</v>
      </c>
      <c r="BK496" s="193">
        <f>ROUND(I496*H496,2)</f>
        <v>0</v>
      </c>
      <c r="BL496" s="20" t="s">
        <v>283</v>
      </c>
      <c r="BM496" s="192" t="s">
        <v>6077</v>
      </c>
    </row>
    <row r="497" spans="1:65" s="2" customFormat="1" ht="11.25">
      <c r="A497" s="37"/>
      <c r="B497" s="38"/>
      <c r="C497" s="39"/>
      <c r="D497" s="194" t="s">
        <v>206</v>
      </c>
      <c r="E497" s="39"/>
      <c r="F497" s="195" t="s">
        <v>2314</v>
      </c>
      <c r="G497" s="39"/>
      <c r="H497" s="39"/>
      <c r="I497" s="196"/>
      <c r="J497" s="39"/>
      <c r="K497" s="39"/>
      <c r="L497" s="42"/>
      <c r="M497" s="197"/>
      <c r="N497" s="198"/>
      <c r="O497" s="67"/>
      <c r="P497" s="67"/>
      <c r="Q497" s="67"/>
      <c r="R497" s="67"/>
      <c r="S497" s="67"/>
      <c r="T497" s="68"/>
      <c r="U497" s="37"/>
      <c r="V497" s="37"/>
      <c r="W497" s="37"/>
      <c r="X497" s="37"/>
      <c r="Y497" s="37"/>
      <c r="Z497" s="37"/>
      <c r="AA497" s="37"/>
      <c r="AB497" s="37"/>
      <c r="AC497" s="37"/>
      <c r="AD497" s="37"/>
      <c r="AE497" s="37"/>
      <c r="AT497" s="20" t="s">
        <v>206</v>
      </c>
      <c r="AU497" s="20" t="s">
        <v>84</v>
      </c>
    </row>
    <row r="498" spans="1:65" s="15" customFormat="1" ht="11.25">
      <c r="B498" s="222"/>
      <c r="C498" s="223"/>
      <c r="D498" s="201" t="s">
        <v>213</v>
      </c>
      <c r="E498" s="224" t="s">
        <v>28</v>
      </c>
      <c r="F498" s="225" t="s">
        <v>724</v>
      </c>
      <c r="G498" s="223"/>
      <c r="H498" s="224" t="s">
        <v>28</v>
      </c>
      <c r="I498" s="226"/>
      <c r="J498" s="223"/>
      <c r="K498" s="223"/>
      <c r="L498" s="227"/>
      <c r="M498" s="228"/>
      <c r="N498" s="229"/>
      <c r="O498" s="229"/>
      <c r="P498" s="229"/>
      <c r="Q498" s="229"/>
      <c r="R498" s="229"/>
      <c r="S498" s="229"/>
      <c r="T498" s="230"/>
      <c r="AT498" s="231" t="s">
        <v>213</v>
      </c>
      <c r="AU498" s="231" t="s">
        <v>84</v>
      </c>
      <c r="AV498" s="15" t="s">
        <v>82</v>
      </c>
      <c r="AW498" s="15" t="s">
        <v>35</v>
      </c>
      <c r="AX498" s="15" t="s">
        <v>74</v>
      </c>
      <c r="AY498" s="231" t="s">
        <v>197</v>
      </c>
    </row>
    <row r="499" spans="1:65" s="13" customFormat="1" ht="11.25">
      <c r="B499" s="199"/>
      <c r="C499" s="200"/>
      <c r="D499" s="201" t="s">
        <v>213</v>
      </c>
      <c r="E499" s="202" t="s">
        <v>28</v>
      </c>
      <c r="F499" s="203" t="s">
        <v>6078</v>
      </c>
      <c r="G499" s="200"/>
      <c r="H499" s="204">
        <v>2</v>
      </c>
      <c r="I499" s="205"/>
      <c r="J499" s="200"/>
      <c r="K499" s="200"/>
      <c r="L499" s="206"/>
      <c r="M499" s="207"/>
      <c r="N499" s="208"/>
      <c r="O499" s="208"/>
      <c r="P499" s="208"/>
      <c r="Q499" s="208"/>
      <c r="R499" s="208"/>
      <c r="S499" s="208"/>
      <c r="T499" s="209"/>
      <c r="AT499" s="210" t="s">
        <v>213</v>
      </c>
      <c r="AU499" s="210" t="s">
        <v>84</v>
      </c>
      <c r="AV499" s="13" t="s">
        <v>84</v>
      </c>
      <c r="AW499" s="13" t="s">
        <v>35</v>
      </c>
      <c r="AX499" s="13" t="s">
        <v>82</v>
      </c>
      <c r="AY499" s="210" t="s">
        <v>197</v>
      </c>
    </row>
    <row r="500" spans="1:65" s="2" customFormat="1" ht="16.5" customHeight="1">
      <c r="A500" s="37"/>
      <c r="B500" s="38"/>
      <c r="C500" s="247" t="s">
        <v>1442</v>
      </c>
      <c r="D500" s="247" t="s">
        <v>519</v>
      </c>
      <c r="E500" s="248" t="s">
        <v>2323</v>
      </c>
      <c r="F500" s="249" t="s">
        <v>2324</v>
      </c>
      <c r="G500" s="250" t="s">
        <v>210</v>
      </c>
      <c r="H500" s="251">
        <v>2</v>
      </c>
      <c r="I500" s="252"/>
      <c r="J500" s="253">
        <f>ROUND(I500*H500,2)</f>
        <v>0</v>
      </c>
      <c r="K500" s="249" t="s">
        <v>203</v>
      </c>
      <c r="L500" s="254"/>
      <c r="M500" s="255" t="s">
        <v>28</v>
      </c>
      <c r="N500" s="256" t="s">
        <v>45</v>
      </c>
      <c r="O500" s="67"/>
      <c r="P500" s="190">
        <f>O500*H500</f>
        <v>0</v>
      </c>
      <c r="Q500" s="190">
        <v>1.2E-4</v>
      </c>
      <c r="R500" s="190">
        <f>Q500*H500</f>
        <v>2.4000000000000001E-4</v>
      </c>
      <c r="S500" s="190">
        <v>0</v>
      </c>
      <c r="T500" s="191">
        <f>S500*H500</f>
        <v>0</v>
      </c>
      <c r="U500" s="37"/>
      <c r="V500" s="37"/>
      <c r="W500" s="37"/>
      <c r="X500" s="37"/>
      <c r="Y500" s="37"/>
      <c r="Z500" s="37"/>
      <c r="AA500" s="37"/>
      <c r="AB500" s="37"/>
      <c r="AC500" s="37"/>
      <c r="AD500" s="37"/>
      <c r="AE500" s="37"/>
      <c r="AR500" s="192" t="s">
        <v>365</v>
      </c>
      <c r="AT500" s="192" t="s">
        <v>519</v>
      </c>
      <c r="AU500" s="192" t="s">
        <v>84</v>
      </c>
      <c r="AY500" s="20" t="s">
        <v>197</v>
      </c>
      <c r="BE500" s="193">
        <f>IF(N500="základní",J500,0)</f>
        <v>0</v>
      </c>
      <c r="BF500" s="193">
        <f>IF(N500="snížená",J500,0)</f>
        <v>0</v>
      </c>
      <c r="BG500" s="193">
        <f>IF(N500="zákl. přenesená",J500,0)</f>
        <v>0</v>
      </c>
      <c r="BH500" s="193">
        <f>IF(N500="sníž. přenesená",J500,0)</f>
        <v>0</v>
      </c>
      <c r="BI500" s="193">
        <f>IF(N500="nulová",J500,0)</f>
        <v>0</v>
      </c>
      <c r="BJ500" s="20" t="s">
        <v>82</v>
      </c>
      <c r="BK500" s="193">
        <f>ROUND(I500*H500,2)</f>
        <v>0</v>
      </c>
      <c r="BL500" s="20" t="s">
        <v>283</v>
      </c>
      <c r="BM500" s="192" t="s">
        <v>6079</v>
      </c>
    </row>
    <row r="501" spans="1:65" s="2" customFormat="1" ht="37.9" customHeight="1">
      <c r="A501" s="37"/>
      <c r="B501" s="38"/>
      <c r="C501" s="181" t="s">
        <v>1450</v>
      </c>
      <c r="D501" s="181" t="s">
        <v>199</v>
      </c>
      <c r="E501" s="182" t="s">
        <v>2331</v>
      </c>
      <c r="F501" s="183" t="s">
        <v>2332</v>
      </c>
      <c r="G501" s="184" t="s">
        <v>210</v>
      </c>
      <c r="H501" s="185">
        <v>2</v>
      </c>
      <c r="I501" s="186"/>
      <c r="J501" s="187">
        <f>ROUND(I501*H501,2)</f>
        <v>0</v>
      </c>
      <c r="K501" s="183" t="s">
        <v>203</v>
      </c>
      <c r="L501" s="42"/>
      <c r="M501" s="188" t="s">
        <v>28</v>
      </c>
      <c r="N501" s="189" t="s">
        <v>45</v>
      </c>
      <c r="O501" s="67"/>
      <c r="P501" s="190">
        <f>O501*H501</f>
        <v>0</v>
      </c>
      <c r="Q501" s="190">
        <v>0</v>
      </c>
      <c r="R501" s="190">
        <f>Q501*H501</f>
        <v>0</v>
      </c>
      <c r="S501" s="190">
        <v>0</v>
      </c>
      <c r="T501" s="191">
        <f>S501*H501</f>
        <v>0</v>
      </c>
      <c r="U501" s="37"/>
      <c r="V501" s="37"/>
      <c r="W501" s="37"/>
      <c r="X501" s="37"/>
      <c r="Y501" s="37"/>
      <c r="Z501" s="37"/>
      <c r="AA501" s="37"/>
      <c r="AB501" s="37"/>
      <c r="AC501" s="37"/>
      <c r="AD501" s="37"/>
      <c r="AE501" s="37"/>
      <c r="AR501" s="192" t="s">
        <v>283</v>
      </c>
      <c r="AT501" s="192" t="s">
        <v>199</v>
      </c>
      <c r="AU501" s="192" t="s">
        <v>84</v>
      </c>
      <c r="AY501" s="20" t="s">
        <v>197</v>
      </c>
      <c r="BE501" s="193">
        <f>IF(N501="základní",J501,0)</f>
        <v>0</v>
      </c>
      <c r="BF501" s="193">
        <f>IF(N501="snížená",J501,0)</f>
        <v>0</v>
      </c>
      <c r="BG501" s="193">
        <f>IF(N501="zákl. přenesená",J501,0)</f>
        <v>0</v>
      </c>
      <c r="BH501" s="193">
        <f>IF(N501="sníž. přenesená",J501,0)</f>
        <v>0</v>
      </c>
      <c r="BI501" s="193">
        <f>IF(N501="nulová",J501,0)</f>
        <v>0</v>
      </c>
      <c r="BJ501" s="20" t="s">
        <v>82</v>
      </c>
      <c r="BK501" s="193">
        <f>ROUND(I501*H501,2)</f>
        <v>0</v>
      </c>
      <c r="BL501" s="20" t="s">
        <v>283</v>
      </c>
      <c r="BM501" s="192" t="s">
        <v>6080</v>
      </c>
    </row>
    <row r="502" spans="1:65" s="2" customFormat="1" ht="11.25">
      <c r="A502" s="37"/>
      <c r="B502" s="38"/>
      <c r="C502" s="39"/>
      <c r="D502" s="194" t="s">
        <v>206</v>
      </c>
      <c r="E502" s="39"/>
      <c r="F502" s="195" t="s">
        <v>2334</v>
      </c>
      <c r="G502" s="39"/>
      <c r="H502" s="39"/>
      <c r="I502" s="196"/>
      <c r="J502" s="39"/>
      <c r="K502" s="39"/>
      <c r="L502" s="42"/>
      <c r="M502" s="197"/>
      <c r="N502" s="198"/>
      <c r="O502" s="67"/>
      <c r="P502" s="67"/>
      <c r="Q502" s="67"/>
      <c r="R502" s="67"/>
      <c r="S502" s="67"/>
      <c r="T502" s="68"/>
      <c r="U502" s="37"/>
      <c r="V502" s="37"/>
      <c r="W502" s="37"/>
      <c r="X502" s="37"/>
      <c r="Y502" s="37"/>
      <c r="Z502" s="37"/>
      <c r="AA502" s="37"/>
      <c r="AB502" s="37"/>
      <c r="AC502" s="37"/>
      <c r="AD502" s="37"/>
      <c r="AE502" s="37"/>
      <c r="AT502" s="20" t="s">
        <v>206</v>
      </c>
      <c r="AU502" s="20" t="s">
        <v>84</v>
      </c>
    </row>
    <row r="503" spans="1:65" s="2" customFormat="1" ht="16.5" customHeight="1">
      <c r="A503" s="37"/>
      <c r="B503" s="38"/>
      <c r="C503" s="247" t="s">
        <v>1458</v>
      </c>
      <c r="D503" s="247" t="s">
        <v>519</v>
      </c>
      <c r="E503" s="248" t="s">
        <v>2336</v>
      </c>
      <c r="F503" s="249" t="s">
        <v>2337</v>
      </c>
      <c r="G503" s="250" t="s">
        <v>210</v>
      </c>
      <c r="H503" s="251">
        <v>2</v>
      </c>
      <c r="I503" s="252"/>
      <c r="J503" s="253">
        <f>ROUND(I503*H503,2)</f>
        <v>0</v>
      </c>
      <c r="K503" s="249" t="s">
        <v>203</v>
      </c>
      <c r="L503" s="254"/>
      <c r="M503" s="255" t="s">
        <v>28</v>
      </c>
      <c r="N503" s="256" t="s">
        <v>45</v>
      </c>
      <c r="O503" s="67"/>
      <c r="P503" s="190">
        <f>O503*H503</f>
        <v>0</v>
      </c>
      <c r="Q503" s="190">
        <v>2.0000000000000001E-4</v>
      </c>
      <c r="R503" s="190">
        <f>Q503*H503</f>
        <v>4.0000000000000002E-4</v>
      </c>
      <c r="S503" s="190">
        <v>0</v>
      </c>
      <c r="T503" s="191">
        <f>S503*H503</f>
        <v>0</v>
      </c>
      <c r="U503" s="37"/>
      <c r="V503" s="37"/>
      <c r="W503" s="37"/>
      <c r="X503" s="37"/>
      <c r="Y503" s="37"/>
      <c r="Z503" s="37"/>
      <c r="AA503" s="37"/>
      <c r="AB503" s="37"/>
      <c r="AC503" s="37"/>
      <c r="AD503" s="37"/>
      <c r="AE503" s="37"/>
      <c r="AR503" s="192" t="s">
        <v>365</v>
      </c>
      <c r="AT503" s="192" t="s">
        <v>519</v>
      </c>
      <c r="AU503" s="192" t="s">
        <v>84</v>
      </c>
      <c r="AY503" s="20" t="s">
        <v>197</v>
      </c>
      <c r="BE503" s="193">
        <f>IF(N503="základní",J503,0)</f>
        <v>0</v>
      </c>
      <c r="BF503" s="193">
        <f>IF(N503="snížená",J503,0)</f>
        <v>0</v>
      </c>
      <c r="BG503" s="193">
        <f>IF(N503="zákl. přenesená",J503,0)</f>
        <v>0</v>
      </c>
      <c r="BH503" s="193">
        <f>IF(N503="sníž. přenesená",J503,0)</f>
        <v>0</v>
      </c>
      <c r="BI503" s="193">
        <f>IF(N503="nulová",J503,0)</f>
        <v>0</v>
      </c>
      <c r="BJ503" s="20" t="s">
        <v>82</v>
      </c>
      <c r="BK503" s="193">
        <f>ROUND(I503*H503,2)</f>
        <v>0</v>
      </c>
      <c r="BL503" s="20" t="s">
        <v>283</v>
      </c>
      <c r="BM503" s="192" t="s">
        <v>6081</v>
      </c>
    </row>
    <row r="504" spans="1:65" s="2" customFormat="1" ht="24.2" customHeight="1">
      <c r="A504" s="37"/>
      <c r="B504" s="38"/>
      <c r="C504" s="181" t="s">
        <v>1468</v>
      </c>
      <c r="D504" s="181" t="s">
        <v>199</v>
      </c>
      <c r="E504" s="182" t="s">
        <v>2344</v>
      </c>
      <c r="F504" s="183" t="s">
        <v>2345</v>
      </c>
      <c r="G504" s="184" t="s">
        <v>265</v>
      </c>
      <c r="H504" s="185">
        <v>27.22</v>
      </c>
      <c r="I504" s="186"/>
      <c r="J504" s="187">
        <f>ROUND(I504*H504,2)</f>
        <v>0</v>
      </c>
      <c r="K504" s="183" t="s">
        <v>203</v>
      </c>
      <c r="L504" s="42"/>
      <c r="M504" s="188" t="s">
        <v>28</v>
      </c>
      <c r="N504" s="189" t="s">
        <v>45</v>
      </c>
      <c r="O504" s="67"/>
      <c r="P504" s="190">
        <f>O504*H504</f>
        <v>0</v>
      </c>
      <c r="Q504" s="190">
        <v>1.15E-3</v>
      </c>
      <c r="R504" s="190">
        <f>Q504*H504</f>
        <v>3.1302999999999997E-2</v>
      </c>
      <c r="S504" s="190">
        <v>0</v>
      </c>
      <c r="T504" s="191">
        <f>S504*H504</f>
        <v>0</v>
      </c>
      <c r="U504" s="37"/>
      <c r="V504" s="37"/>
      <c r="W504" s="37"/>
      <c r="X504" s="37"/>
      <c r="Y504" s="37"/>
      <c r="Z504" s="37"/>
      <c r="AA504" s="37"/>
      <c r="AB504" s="37"/>
      <c r="AC504" s="37"/>
      <c r="AD504" s="37"/>
      <c r="AE504" s="37"/>
      <c r="AR504" s="192" t="s">
        <v>283</v>
      </c>
      <c r="AT504" s="192" t="s">
        <v>199</v>
      </c>
      <c r="AU504" s="192" t="s">
        <v>84</v>
      </c>
      <c r="AY504" s="20" t="s">
        <v>197</v>
      </c>
      <c r="BE504" s="193">
        <f>IF(N504="základní",J504,0)</f>
        <v>0</v>
      </c>
      <c r="BF504" s="193">
        <f>IF(N504="snížená",J504,0)</f>
        <v>0</v>
      </c>
      <c r="BG504" s="193">
        <f>IF(N504="zákl. přenesená",J504,0)</f>
        <v>0</v>
      </c>
      <c r="BH504" s="193">
        <f>IF(N504="sníž. přenesená",J504,0)</f>
        <v>0</v>
      </c>
      <c r="BI504" s="193">
        <f>IF(N504="nulová",J504,0)</f>
        <v>0</v>
      </c>
      <c r="BJ504" s="20" t="s">
        <v>82</v>
      </c>
      <c r="BK504" s="193">
        <f>ROUND(I504*H504,2)</f>
        <v>0</v>
      </c>
      <c r="BL504" s="20" t="s">
        <v>283</v>
      </c>
      <c r="BM504" s="192" t="s">
        <v>6082</v>
      </c>
    </row>
    <row r="505" spans="1:65" s="2" customFormat="1" ht="11.25">
      <c r="A505" s="37"/>
      <c r="B505" s="38"/>
      <c r="C505" s="39"/>
      <c r="D505" s="194" t="s">
        <v>206</v>
      </c>
      <c r="E505" s="39"/>
      <c r="F505" s="195" t="s">
        <v>2347</v>
      </c>
      <c r="G505" s="39"/>
      <c r="H505" s="39"/>
      <c r="I505" s="196"/>
      <c r="J505" s="39"/>
      <c r="K505" s="39"/>
      <c r="L505" s="42"/>
      <c r="M505" s="197"/>
      <c r="N505" s="198"/>
      <c r="O505" s="67"/>
      <c r="P505" s="67"/>
      <c r="Q505" s="67"/>
      <c r="R505" s="67"/>
      <c r="S505" s="67"/>
      <c r="T505" s="68"/>
      <c r="U505" s="37"/>
      <c r="V505" s="37"/>
      <c r="W505" s="37"/>
      <c r="X505" s="37"/>
      <c r="Y505" s="37"/>
      <c r="Z505" s="37"/>
      <c r="AA505" s="37"/>
      <c r="AB505" s="37"/>
      <c r="AC505" s="37"/>
      <c r="AD505" s="37"/>
      <c r="AE505" s="37"/>
      <c r="AT505" s="20" t="s">
        <v>206</v>
      </c>
      <c r="AU505" s="20" t="s">
        <v>84</v>
      </c>
    </row>
    <row r="506" spans="1:65" s="15" customFormat="1" ht="11.25">
      <c r="B506" s="222"/>
      <c r="C506" s="223"/>
      <c r="D506" s="201" t="s">
        <v>213</v>
      </c>
      <c r="E506" s="224" t="s">
        <v>28</v>
      </c>
      <c r="F506" s="225" t="s">
        <v>2348</v>
      </c>
      <c r="G506" s="223"/>
      <c r="H506" s="224" t="s">
        <v>28</v>
      </c>
      <c r="I506" s="226"/>
      <c r="J506" s="223"/>
      <c r="K506" s="223"/>
      <c r="L506" s="227"/>
      <c r="M506" s="228"/>
      <c r="N506" s="229"/>
      <c r="O506" s="229"/>
      <c r="P506" s="229"/>
      <c r="Q506" s="229"/>
      <c r="R506" s="229"/>
      <c r="S506" s="229"/>
      <c r="T506" s="230"/>
      <c r="AT506" s="231" t="s">
        <v>213</v>
      </c>
      <c r="AU506" s="231" t="s">
        <v>84</v>
      </c>
      <c r="AV506" s="15" t="s">
        <v>82</v>
      </c>
      <c r="AW506" s="15" t="s">
        <v>35</v>
      </c>
      <c r="AX506" s="15" t="s">
        <v>74</v>
      </c>
      <c r="AY506" s="231" t="s">
        <v>197</v>
      </c>
    </row>
    <row r="507" spans="1:65" s="13" customFormat="1" ht="11.25">
      <c r="B507" s="199"/>
      <c r="C507" s="200"/>
      <c r="D507" s="201" t="s">
        <v>213</v>
      </c>
      <c r="E507" s="202" t="s">
        <v>28</v>
      </c>
      <c r="F507" s="203" t="s">
        <v>6083</v>
      </c>
      <c r="G507" s="200"/>
      <c r="H507" s="204">
        <v>22.62</v>
      </c>
      <c r="I507" s="205"/>
      <c r="J507" s="200"/>
      <c r="K507" s="200"/>
      <c r="L507" s="206"/>
      <c r="M507" s="207"/>
      <c r="N507" s="208"/>
      <c r="O507" s="208"/>
      <c r="P507" s="208"/>
      <c r="Q507" s="208"/>
      <c r="R507" s="208"/>
      <c r="S507" s="208"/>
      <c r="T507" s="209"/>
      <c r="AT507" s="210" t="s">
        <v>213</v>
      </c>
      <c r="AU507" s="210" t="s">
        <v>84</v>
      </c>
      <c r="AV507" s="13" t="s">
        <v>84</v>
      </c>
      <c r="AW507" s="13" t="s">
        <v>35</v>
      </c>
      <c r="AX507" s="13" t="s">
        <v>74</v>
      </c>
      <c r="AY507" s="210" t="s">
        <v>197</v>
      </c>
    </row>
    <row r="508" spans="1:65" s="13" customFormat="1" ht="11.25">
      <c r="B508" s="199"/>
      <c r="C508" s="200"/>
      <c r="D508" s="201" t="s">
        <v>213</v>
      </c>
      <c r="E508" s="202" t="s">
        <v>28</v>
      </c>
      <c r="F508" s="203" t="s">
        <v>6084</v>
      </c>
      <c r="G508" s="200"/>
      <c r="H508" s="204">
        <v>4.5999999999999996</v>
      </c>
      <c r="I508" s="205"/>
      <c r="J508" s="200"/>
      <c r="K508" s="200"/>
      <c r="L508" s="206"/>
      <c r="M508" s="207"/>
      <c r="N508" s="208"/>
      <c r="O508" s="208"/>
      <c r="P508" s="208"/>
      <c r="Q508" s="208"/>
      <c r="R508" s="208"/>
      <c r="S508" s="208"/>
      <c r="T508" s="209"/>
      <c r="AT508" s="210" t="s">
        <v>213</v>
      </c>
      <c r="AU508" s="210" t="s">
        <v>84</v>
      </c>
      <c r="AV508" s="13" t="s">
        <v>84</v>
      </c>
      <c r="AW508" s="13" t="s">
        <v>35</v>
      </c>
      <c r="AX508" s="13" t="s">
        <v>74</v>
      </c>
      <c r="AY508" s="210" t="s">
        <v>197</v>
      </c>
    </row>
    <row r="509" spans="1:65" s="14" customFormat="1" ht="11.25">
      <c r="B509" s="211"/>
      <c r="C509" s="212"/>
      <c r="D509" s="201" t="s">
        <v>213</v>
      </c>
      <c r="E509" s="213" t="s">
        <v>28</v>
      </c>
      <c r="F509" s="214" t="s">
        <v>226</v>
      </c>
      <c r="G509" s="212"/>
      <c r="H509" s="215">
        <v>27.22</v>
      </c>
      <c r="I509" s="216"/>
      <c r="J509" s="212"/>
      <c r="K509" s="212"/>
      <c r="L509" s="217"/>
      <c r="M509" s="218"/>
      <c r="N509" s="219"/>
      <c r="O509" s="219"/>
      <c r="P509" s="219"/>
      <c r="Q509" s="219"/>
      <c r="R509" s="219"/>
      <c r="S509" s="219"/>
      <c r="T509" s="220"/>
      <c r="AT509" s="221" t="s">
        <v>213</v>
      </c>
      <c r="AU509" s="221" t="s">
        <v>84</v>
      </c>
      <c r="AV509" s="14" t="s">
        <v>204</v>
      </c>
      <c r="AW509" s="14" t="s">
        <v>35</v>
      </c>
      <c r="AX509" s="14" t="s">
        <v>82</v>
      </c>
      <c r="AY509" s="221" t="s">
        <v>197</v>
      </c>
    </row>
    <row r="510" spans="1:65" s="2" customFormat="1" ht="24.2" customHeight="1">
      <c r="A510" s="37"/>
      <c r="B510" s="38"/>
      <c r="C510" s="181" t="s">
        <v>1473</v>
      </c>
      <c r="D510" s="181" t="s">
        <v>199</v>
      </c>
      <c r="E510" s="182" t="s">
        <v>2355</v>
      </c>
      <c r="F510" s="183" t="s">
        <v>2356</v>
      </c>
      <c r="G510" s="184" t="s">
        <v>265</v>
      </c>
      <c r="H510" s="185">
        <v>11.31</v>
      </c>
      <c r="I510" s="186"/>
      <c r="J510" s="187">
        <f>ROUND(I510*H510,2)</f>
        <v>0</v>
      </c>
      <c r="K510" s="183" t="s">
        <v>203</v>
      </c>
      <c r="L510" s="42"/>
      <c r="M510" s="188" t="s">
        <v>28</v>
      </c>
      <c r="N510" s="189" t="s">
        <v>45</v>
      </c>
      <c r="O510" s="67"/>
      <c r="P510" s="190">
        <f>O510*H510</f>
        <v>0</v>
      </c>
      <c r="Q510" s="190">
        <v>6.3000000000000003E-4</v>
      </c>
      <c r="R510" s="190">
        <f>Q510*H510</f>
        <v>7.1253000000000002E-3</v>
      </c>
      <c r="S510" s="190">
        <v>0</v>
      </c>
      <c r="T510" s="191">
        <f>S510*H510</f>
        <v>0</v>
      </c>
      <c r="U510" s="37"/>
      <c r="V510" s="37"/>
      <c r="W510" s="37"/>
      <c r="X510" s="37"/>
      <c r="Y510" s="37"/>
      <c r="Z510" s="37"/>
      <c r="AA510" s="37"/>
      <c r="AB510" s="37"/>
      <c r="AC510" s="37"/>
      <c r="AD510" s="37"/>
      <c r="AE510" s="37"/>
      <c r="AR510" s="192" t="s">
        <v>283</v>
      </c>
      <c r="AT510" s="192" t="s">
        <v>199</v>
      </c>
      <c r="AU510" s="192" t="s">
        <v>84</v>
      </c>
      <c r="AY510" s="20" t="s">
        <v>197</v>
      </c>
      <c r="BE510" s="193">
        <f>IF(N510="základní",J510,0)</f>
        <v>0</v>
      </c>
      <c r="BF510" s="193">
        <f>IF(N510="snížená",J510,0)</f>
        <v>0</v>
      </c>
      <c r="BG510" s="193">
        <f>IF(N510="zákl. přenesená",J510,0)</f>
        <v>0</v>
      </c>
      <c r="BH510" s="193">
        <f>IF(N510="sníž. přenesená",J510,0)</f>
        <v>0</v>
      </c>
      <c r="BI510" s="193">
        <f>IF(N510="nulová",J510,0)</f>
        <v>0</v>
      </c>
      <c r="BJ510" s="20" t="s">
        <v>82</v>
      </c>
      <c r="BK510" s="193">
        <f>ROUND(I510*H510,2)</f>
        <v>0</v>
      </c>
      <c r="BL510" s="20" t="s">
        <v>283</v>
      </c>
      <c r="BM510" s="192" t="s">
        <v>6085</v>
      </c>
    </row>
    <row r="511" spans="1:65" s="2" customFormat="1" ht="11.25">
      <c r="A511" s="37"/>
      <c r="B511" s="38"/>
      <c r="C511" s="39"/>
      <c r="D511" s="194" t="s">
        <v>206</v>
      </c>
      <c r="E511" s="39"/>
      <c r="F511" s="195" t="s">
        <v>2358</v>
      </c>
      <c r="G511" s="39"/>
      <c r="H511" s="39"/>
      <c r="I511" s="196"/>
      <c r="J511" s="39"/>
      <c r="K511" s="39"/>
      <c r="L511" s="42"/>
      <c r="M511" s="197"/>
      <c r="N511" s="198"/>
      <c r="O511" s="67"/>
      <c r="P511" s="67"/>
      <c r="Q511" s="67"/>
      <c r="R511" s="67"/>
      <c r="S511" s="67"/>
      <c r="T511" s="68"/>
      <c r="U511" s="37"/>
      <c r="V511" s="37"/>
      <c r="W511" s="37"/>
      <c r="X511" s="37"/>
      <c r="Y511" s="37"/>
      <c r="Z511" s="37"/>
      <c r="AA511" s="37"/>
      <c r="AB511" s="37"/>
      <c r="AC511" s="37"/>
      <c r="AD511" s="37"/>
      <c r="AE511" s="37"/>
      <c r="AT511" s="20" t="s">
        <v>206</v>
      </c>
      <c r="AU511" s="20" t="s">
        <v>84</v>
      </c>
    </row>
    <row r="512" spans="1:65" s="15" customFormat="1" ht="11.25">
      <c r="B512" s="222"/>
      <c r="C512" s="223"/>
      <c r="D512" s="201" t="s">
        <v>213</v>
      </c>
      <c r="E512" s="224" t="s">
        <v>28</v>
      </c>
      <c r="F512" s="225" t="s">
        <v>2372</v>
      </c>
      <c r="G512" s="223"/>
      <c r="H512" s="224" t="s">
        <v>28</v>
      </c>
      <c r="I512" s="226"/>
      <c r="J512" s="223"/>
      <c r="K512" s="223"/>
      <c r="L512" s="227"/>
      <c r="M512" s="228"/>
      <c r="N512" s="229"/>
      <c r="O512" s="229"/>
      <c r="P512" s="229"/>
      <c r="Q512" s="229"/>
      <c r="R512" s="229"/>
      <c r="S512" s="229"/>
      <c r="T512" s="230"/>
      <c r="AT512" s="231" t="s">
        <v>213</v>
      </c>
      <c r="AU512" s="231" t="s">
        <v>84</v>
      </c>
      <c r="AV512" s="15" t="s">
        <v>82</v>
      </c>
      <c r="AW512" s="15" t="s">
        <v>35</v>
      </c>
      <c r="AX512" s="15" t="s">
        <v>74</v>
      </c>
      <c r="AY512" s="231" t="s">
        <v>197</v>
      </c>
    </row>
    <row r="513" spans="1:65" s="13" customFormat="1" ht="11.25">
      <c r="B513" s="199"/>
      <c r="C513" s="200"/>
      <c r="D513" s="201" t="s">
        <v>213</v>
      </c>
      <c r="E513" s="202" t="s">
        <v>28</v>
      </c>
      <c r="F513" s="203" t="s">
        <v>6086</v>
      </c>
      <c r="G513" s="200"/>
      <c r="H513" s="204">
        <v>11.31</v>
      </c>
      <c r="I513" s="205"/>
      <c r="J513" s="200"/>
      <c r="K513" s="200"/>
      <c r="L513" s="206"/>
      <c r="M513" s="207"/>
      <c r="N513" s="208"/>
      <c r="O513" s="208"/>
      <c r="P513" s="208"/>
      <c r="Q513" s="208"/>
      <c r="R513" s="208"/>
      <c r="S513" s="208"/>
      <c r="T513" s="209"/>
      <c r="AT513" s="210" t="s">
        <v>213</v>
      </c>
      <c r="AU513" s="210" t="s">
        <v>84</v>
      </c>
      <c r="AV513" s="13" t="s">
        <v>84</v>
      </c>
      <c r="AW513" s="13" t="s">
        <v>35</v>
      </c>
      <c r="AX513" s="13" t="s">
        <v>82</v>
      </c>
      <c r="AY513" s="210" t="s">
        <v>197</v>
      </c>
    </row>
    <row r="514" spans="1:65" s="2" customFormat="1" ht="24.2" customHeight="1">
      <c r="A514" s="37"/>
      <c r="B514" s="38"/>
      <c r="C514" s="181" t="s">
        <v>1489</v>
      </c>
      <c r="D514" s="181" t="s">
        <v>199</v>
      </c>
      <c r="E514" s="182" t="s">
        <v>2362</v>
      </c>
      <c r="F514" s="183" t="s">
        <v>2363</v>
      </c>
      <c r="G514" s="184" t="s">
        <v>265</v>
      </c>
      <c r="H514" s="185">
        <v>2.2999999999999998</v>
      </c>
      <c r="I514" s="186"/>
      <c r="J514" s="187">
        <f>ROUND(I514*H514,2)</f>
        <v>0</v>
      </c>
      <c r="K514" s="183" t="s">
        <v>203</v>
      </c>
      <c r="L514" s="42"/>
      <c r="M514" s="188" t="s">
        <v>28</v>
      </c>
      <c r="N514" s="189" t="s">
        <v>45</v>
      </c>
      <c r="O514" s="67"/>
      <c r="P514" s="190">
        <f>O514*H514</f>
        <v>0</v>
      </c>
      <c r="Q514" s="190">
        <v>4.4999999999999999E-4</v>
      </c>
      <c r="R514" s="190">
        <f>Q514*H514</f>
        <v>1.0349999999999999E-3</v>
      </c>
      <c r="S514" s="190">
        <v>0</v>
      </c>
      <c r="T514" s="191">
        <f>S514*H514</f>
        <v>0</v>
      </c>
      <c r="U514" s="37"/>
      <c r="V514" s="37"/>
      <c r="W514" s="37"/>
      <c r="X514" s="37"/>
      <c r="Y514" s="37"/>
      <c r="Z514" s="37"/>
      <c r="AA514" s="37"/>
      <c r="AB514" s="37"/>
      <c r="AC514" s="37"/>
      <c r="AD514" s="37"/>
      <c r="AE514" s="37"/>
      <c r="AR514" s="192" t="s">
        <v>283</v>
      </c>
      <c r="AT514" s="192" t="s">
        <v>199</v>
      </c>
      <c r="AU514" s="192" t="s">
        <v>84</v>
      </c>
      <c r="AY514" s="20" t="s">
        <v>197</v>
      </c>
      <c r="BE514" s="193">
        <f>IF(N514="základní",J514,0)</f>
        <v>0</v>
      </c>
      <c r="BF514" s="193">
        <f>IF(N514="snížená",J514,0)</f>
        <v>0</v>
      </c>
      <c r="BG514" s="193">
        <f>IF(N514="zákl. přenesená",J514,0)</f>
        <v>0</v>
      </c>
      <c r="BH514" s="193">
        <f>IF(N514="sníž. přenesená",J514,0)</f>
        <v>0</v>
      </c>
      <c r="BI514" s="193">
        <f>IF(N514="nulová",J514,0)</f>
        <v>0</v>
      </c>
      <c r="BJ514" s="20" t="s">
        <v>82</v>
      </c>
      <c r="BK514" s="193">
        <f>ROUND(I514*H514,2)</f>
        <v>0</v>
      </c>
      <c r="BL514" s="20" t="s">
        <v>283</v>
      </c>
      <c r="BM514" s="192" t="s">
        <v>6087</v>
      </c>
    </row>
    <row r="515" spans="1:65" s="2" customFormat="1" ht="11.25">
      <c r="A515" s="37"/>
      <c r="B515" s="38"/>
      <c r="C515" s="39"/>
      <c r="D515" s="194" t="s">
        <v>206</v>
      </c>
      <c r="E515" s="39"/>
      <c r="F515" s="195" t="s">
        <v>2365</v>
      </c>
      <c r="G515" s="39"/>
      <c r="H515" s="39"/>
      <c r="I515" s="196"/>
      <c r="J515" s="39"/>
      <c r="K515" s="39"/>
      <c r="L515" s="42"/>
      <c r="M515" s="197"/>
      <c r="N515" s="198"/>
      <c r="O515" s="67"/>
      <c r="P515" s="67"/>
      <c r="Q515" s="67"/>
      <c r="R515" s="67"/>
      <c r="S515" s="67"/>
      <c r="T515" s="68"/>
      <c r="U515" s="37"/>
      <c r="V515" s="37"/>
      <c r="W515" s="37"/>
      <c r="X515" s="37"/>
      <c r="Y515" s="37"/>
      <c r="Z515" s="37"/>
      <c r="AA515" s="37"/>
      <c r="AB515" s="37"/>
      <c r="AC515" s="37"/>
      <c r="AD515" s="37"/>
      <c r="AE515" s="37"/>
      <c r="AT515" s="20" t="s">
        <v>206</v>
      </c>
      <c r="AU515" s="20" t="s">
        <v>84</v>
      </c>
    </row>
    <row r="516" spans="1:65" s="15" customFormat="1" ht="11.25">
      <c r="B516" s="222"/>
      <c r="C516" s="223"/>
      <c r="D516" s="201" t="s">
        <v>213</v>
      </c>
      <c r="E516" s="224" t="s">
        <v>28</v>
      </c>
      <c r="F516" s="225" t="s">
        <v>412</v>
      </c>
      <c r="G516" s="223"/>
      <c r="H516" s="224" t="s">
        <v>28</v>
      </c>
      <c r="I516" s="226"/>
      <c r="J516" s="223"/>
      <c r="K516" s="223"/>
      <c r="L516" s="227"/>
      <c r="M516" s="228"/>
      <c r="N516" s="229"/>
      <c r="O516" s="229"/>
      <c r="P516" s="229"/>
      <c r="Q516" s="229"/>
      <c r="R516" s="229"/>
      <c r="S516" s="229"/>
      <c r="T516" s="230"/>
      <c r="AT516" s="231" t="s">
        <v>213</v>
      </c>
      <c r="AU516" s="231" t="s">
        <v>84</v>
      </c>
      <c r="AV516" s="15" t="s">
        <v>82</v>
      </c>
      <c r="AW516" s="15" t="s">
        <v>35</v>
      </c>
      <c r="AX516" s="15" t="s">
        <v>74</v>
      </c>
      <c r="AY516" s="231" t="s">
        <v>197</v>
      </c>
    </row>
    <row r="517" spans="1:65" s="13" customFormat="1" ht="11.25">
      <c r="B517" s="199"/>
      <c r="C517" s="200"/>
      <c r="D517" s="201" t="s">
        <v>213</v>
      </c>
      <c r="E517" s="202" t="s">
        <v>28</v>
      </c>
      <c r="F517" s="203" t="s">
        <v>6088</v>
      </c>
      <c r="G517" s="200"/>
      <c r="H517" s="204">
        <v>2.2999999999999998</v>
      </c>
      <c r="I517" s="205"/>
      <c r="J517" s="200"/>
      <c r="K517" s="200"/>
      <c r="L517" s="206"/>
      <c r="M517" s="207"/>
      <c r="N517" s="208"/>
      <c r="O517" s="208"/>
      <c r="P517" s="208"/>
      <c r="Q517" s="208"/>
      <c r="R517" s="208"/>
      <c r="S517" s="208"/>
      <c r="T517" s="209"/>
      <c r="AT517" s="210" t="s">
        <v>213</v>
      </c>
      <c r="AU517" s="210" t="s">
        <v>84</v>
      </c>
      <c r="AV517" s="13" t="s">
        <v>84</v>
      </c>
      <c r="AW517" s="13" t="s">
        <v>35</v>
      </c>
      <c r="AX517" s="13" t="s">
        <v>82</v>
      </c>
      <c r="AY517" s="210" t="s">
        <v>197</v>
      </c>
    </row>
    <row r="518" spans="1:65" s="2" customFormat="1" ht="24.2" customHeight="1">
      <c r="A518" s="37"/>
      <c r="B518" s="38"/>
      <c r="C518" s="181" t="s">
        <v>1494</v>
      </c>
      <c r="D518" s="181" t="s">
        <v>199</v>
      </c>
      <c r="E518" s="182" t="s">
        <v>2368</v>
      </c>
      <c r="F518" s="183" t="s">
        <v>2369</v>
      </c>
      <c r="G518" s="184" t="s">
        <v>202</v>
      </c>
      <c r="H518" s="185">
        <v>3.7320000000000002</v>
      </c>
      <c r="I518" s="186"/>
      <c r="J518" s="187">
        <f>ROUND(I518*H518,2)</f>
        <v>0</v>
      </c>
      <c r="K518" s="183" t="s">
        <v>203</v>
      </c>
      <c r="L518" s="42"/>
      <c r="M518" s="188" t="s">
        <v>28</v>
      </c>
      <c r="N518" s="189" t="s">
        <v>45</v>
      </c>
      <c r="O518" s="67"/>
      <c r="P518" s="190">
        <f>O518*H518</f>
        <v>0</v>
      </c>
      <c r="Q518" s="190">
        <v>1.0869999999999999E-2</v>
      </c>
      <c r="R518" s="190">
        <f>Q518*H518</f>
        <v>4.056684E-2</v>
      </c>
      <c r="S518" s="190">
        <v>0</v>
      </c>
      <c r="T518" s="191">
        <f>S518*H518</f>
        <v>0</v>
      </c>
      <c r="U518" s="37"/>
      <c r="V518" s="37"/>
      <c r="W518" s="37"/>
      <c r="X518" s="37"/>
      <c r="Y518" s="37"/>
      <c r="Z518" s="37"/>
      <c r="AA518" s="37"/>
      <c r="AB518" s="37"/>
      <c r="AC518" s="37"/>
      <c r="AD518" s="37"/>
      <c r="AE518" s="37"/>
      <c r="AR518" s="192" t="s">
        <v>283</v>
      </c>
      <c r="AT518" s="192" t="s">
        <v>199</v>
      </c>
      <c r="AU518" s="192" t="s">
        <v>84</v>
      </c>
      <c r="AY518" s="20" t="s">
        <v>197</v>
      </c>
      <c r="BE518" s="193">
        <f>IF(N518="základní",J518,0)</f>
        <v>0</v>
      </c>
      <c r="BF518" s="193">
        <f>IF(N518="snížená",J518,0)</f>
        <v>0</v>
      </c>
      <c r="BG518" s="193">
        <f>IF(N518="zákl. přenesená",J518,0)</f>
        <v>0</v>
      </c>
      <c r="BH518" s="193">
        <f>IF(N518="sníž. přenesená",J518,0)</f>
        <v>0</v>
      </c>
      <c r="BI518" s="193">
        <f>IF(N518="nulová",J518,0)</f>
        <v>0</v>
      </c>
      <c r="BJ518" s="20" t="s">
        <v>82</v>
      </c>
      <c r="BK518" s="193">
        <f>ROUND(I518*H518,2)</f>
        <v>0</v>
      </c>
      <c r="BL518" s="20" t="s">
        <v>283</v>
      </c>
      <c r="BM518" s="192" t="s">
        <v>6089</v>
      </c>
    </row>
    <row r="519" spans="1:65" s="2" customFormat="1" ht="11.25">
      <c r="A519" s="37"/>
      <c r="B519" s="38"/>
      <c r="C519" s="39"/>
      <c r="D519" s="194" t="s">
        <v>206</v>
      </c>
      <c r="E519" s="39"/>
      <c r="F519" s="195" t="s">
        <v>2371</v>
      </c>
      <c r="G519" s="39"/>
      <c r="H519" s="39"/>
      <c r="I519" s="196"/>
      <c r="J519" s="39"/>
      <c r="K519" s="39"/>
      <c r="L519" s="42"/>
      <c r="M519" s="197"/>
      <c r="N519" s="198"/>
      <c r="O519" s="67"/>
      <c r="P519" s="67"/>
      <c r="Q519" s="67"/>
      <c r="R519" s="67"/>
      <c r="S519" s="67"/>
      <c r="T519" s="68"/>
      <c r="U519" s="37"/>
      <c r="V519" s="37"/>
      <c r="W519" s="37"/>
      <c r="X519" s="37"/>
      <c r="Y519" s="37"/>
      <c r="Z519" s="37"/>
      <c r="AA519" s="37"/>
      <c r="AB519" s="37"/>
      <c r="AC519" s="37"/>
      <c r="AD519" s="37"/>
      <c r="AE519" s="37"/>
      <c r="AT519" s="20" t="s">
        <v>206</v>
      </c>
      <c r="AU519" s="20" t="s">
        <v>84</v>
      </c>
    </row>
    <row r="520" spans="1:65" s="15" customFormat="1" ht="11.25">
      <c r="B520" s="222"/>
      <c r="C520" s="223"/>
      <c r="D520" s="201" t="s">
        <v>213</v>
      </c>
      <c r="E520" s="224" t="s">
        <v>28</v>
      </c>
      <c r="F520" s="225" t="s">
        <v>2372</v>
      </c>
      <c r="G520" s="223"/>
      <c r="H520" s="224" t="s">
        <v>28</v>
      </c>
      <c r="I520" s="226"/>
      <c r="J520" s="223"/>
      <c r="K520" s="223"/>
      <c r="L520" s="227"/>
      <c r="M520" s="228"/>
      <c r="N520" s="229"/>
      <c r="O520" s="229"/>
      <c r="P520" s="229"/>
      <c r="Q520" s="229"/>
      <c r="R520" s="229"/>
      <c r="S520" s="229"/>
      <c r="T520" s="230"/>
      <c r="AT520" s="231" t="s">
        <v>213</v>
      </c>
      <c r="AU520" s="231" t="s">
        <v>84</v>
      </c>
      <c r="AV520" s="15" t="s">
        <v>82</v>
      </c>
      <c r="AW520" s="15" t="s">
        <v>35</v>
      </c>
      <c r="AX520" s="15" t="s">
        <v>74</v>
      </c>
      <c r="AY520" s="231" t="s">
        <v>197</v>
      </c>
    </row>
    <row r="521" spans="1:65" s="13" customFormat="1" ht="11.25">
      <c r="B521" s="199"/>
      <c r="C521" s="200"/>
      <c r="D521" s="201" t="s">
        <v>213</v>
      </c>
      <c r="E521" s="202" t="s">
        <v>28</v>
      </c>
      <c r="F521" s="203" t="s">
        <v>6090</v>
      </c>
      <c r="G521" s="200"/>
      <c r="H521" s="204">
        <v>3.7320000000000002</v>
      </c>
      <c r="I521" s="205"/>
      <c r="J521" s="200"/>
      <c r="K521" s="200"/>
      <c r="L521" s="206"/>
      <c r="M521" s="207"/>
      <c r="N521" s="208"/>
      <c r="O521" s="208"/>
      <c r="P521" s="208"/>
      <c r="Q521" s="208"/>
      <c r="R521" s="208"/>
      <c r="S521" s="208"/>
      <c r="T521" s="209"/>
      <c r="AT521" s="210" t="s">
        <v>213</v>
      </c>
      <c r="AU521" s="210" t="s">
        <v>84</v>
      </c>
      <c r="AV521" s="13" t="s">
        <v>84</v>
      </c>
      <c r="AW521" s="13" t="s">
        <v>35</v>
      </c>
      <c r="AX521" s="13" t="s">
        <v>82</v>
      </c>
      <c r="AY521" s="210" t="s">
        <v>197</v>
      </c>
    </row>
    <row r="522" spans="1:65" s="2" customFormat="1" ht="37.9" customHeight="1">
      <c r="A522" s="37"/>
      <c r="B522" s="38"/>
      <c r="C522" s="181" t="s">
        <v>1502</v>
      </c>
      <c r="D522" s="181" t="s">
        <v>199</v>
      </c>
      <c r="E522" s="182" t="s">
        <v>6091</v>
      </c>
      <c r="F522" s="183" t="s">
        <v>6092</v>
      </c>
      <c r="G522" s="184" t="s">
        <v>202</v>
      </c>
      <c r="H522" s="185">
        <v>21.6</v>
      </c>
      <c r="I522" s="186"/>
      <c r="J522" s="187">
        <f>ROUND(I522*H522,2)</f>
        <v>0</v>
      </c>
      <c r="K522" s="183" t="s">
        <v>203</v>
      </c>
      <c r="L522" s="42"/>
      <c r="M522" s="188" t="s">
        <v>28</v>
      </c>
      <c r="N522" s="189" t="s">
        <v>45</v>
      </c>
      <c r="O522" s="67"/>
      <c r="P522" s="190">
        <f>O522*H522</f>
        <v>0</v>
      </c>
      <c r="Q522" s="190">
        <v>1.2999999999999999E-4</v>
      </c>
      <c r="R522" s="190">
        <f>Q522*H522</f>
        <v>2.8079999999999997E-3</v>
      </c>
      <c r="S522" s="190">
        <v>0</v>
      </c>
      <c r="T522" s="191">
        <f>S522*H522</f>
        <v>0</v>
      </c>
      <c r="U522" s="37"/>
      <c r="V522" s="37"/>
      <c r="W522" s="37"/>
      <c r="X522" s="37"/>
      <c r="Y522" s="37"/>
      <c r="Z522" s="37"/>
      <c r="AA522" s="37"/>
      <c r="AB522" s="37"/>
      <c r="AC522" s="37"/>
      <c r="AD522" s="37"/>
      <c r="AE522" s="37"/>
      <c r="AR522" s="192" t="s">
        <v>283</v>
      </c>
      <c r="AT522" s="192" t="s">
        <v>199</v>
      </c>
      <c r="AU522" s="192" t="s">
        <v>84</v>
      </c>
      <c r="AY522" s="20" t="s">
        <v>197</v>
      </c>
      <c r="BE522" s="193">
        <f>IF(N522="základní",J522,0)</f>
        <v>0</v>
      </c>
      <c r="BF522" s="193">
        <f>IF(N522="snížená",J522,0)</f>
        <v>0</v>
      </c>
      <c r="BG522" s="193">
        <f>IF(N522="zákl. přenesená",J522,0)</f>
        <v>0</v>
      </c>
      <c r="BH522" s="193">
        <f>IF(N522="sníž. přenesená",J522,0)</f>
        <v>0</v>
      </c>
      <c r="BI522" s="193">
        <f>IF(N522="nulová",J522,0)</f>
        <v>0</v>
      </c>
      <c r="BJ522" s="20" t="s">
        <v>82</v>
      </c>
      <c r="BK522" s="193">
        <f>ROUND(I522*H522,2)</f>
        <v>0</v>
      </c>
      <c r="BL522" s="20" t="s">
        <v>283</v>
      </c>
      <c r="BM522" s="192" t="s">
        <v>6093</v>
      </c>
    </row>
    <row r="523" spans="1:65" s="2" customFormat="1" ht="11.25">
      <c r="A523" s="37"/>
      <c r="B523" s="38"/>
      <c r="C523" s="39"/>
      <c r="D523" s="194" t="s">
        <v>206</v>
      </c>
      <c r="E523" s="39"/>
      <c r="F523" s="195" t="s">
        <v>6094</v>
      </c>
      <c r="G523" s="39"/>
      <c r="H523" s="39"/>
      <c r="I523" s="196"/>
      <c r="J523" s="39"/>
      <c r="K523" s="39"/>
      <c r="L523" s="42"/>
      <c r="M523" s="197"/>
      <c r="N523" s="198"/>
      <c r="O523" s="67"/>
      <c r="P523" s="67"/>
      <c r="Q523" s="67"/>
      <c r="R523" s="67"/>
      <c r="S523" s="67"/>
      <c r="T523" s="68"/>
      <c r="U523" s="37"/>
      <c r="V523" s="37"/>
      <c r="W523" s="37"/>
      <c r="X523" s="37"/>
      <c r="Y523" s="37"/>
      <c r="Z523" s="37"/>
      <c r="AA523" s="37"/>
      <c r="AB523" s="37"/>
      <c r="AC523" s="37"/>
      <c r="AD523" s="37"/>
      <c r="AE523" s="37"/>
      <c r="AT523" s="20" t="s">
        <v>206</v>
      </c>
      <c r="AU523" s="20" t="s">
        <v>84</v>
      </c>
    </row>
    <row r="524" spans="1:65" s="15" customFormat="1" ht="11.25">
      <c r="B524" s="222"/>
      <c r="C524" s="223"/>
      <c r="D524" s="201" t="s">
        <v>213</v>
      </c>
      <c r="E524" s="224" t="s">
        <v>28</v>
      </c>
      <c r="F524" s="225" t="s">
        <v>724</v>
      </c>
      <c r="G524" s="223"/>
      <c r="H524" s="224" t="s">
        <v>28</v>
      </c>
      <c r="I524" s="226"/>
      <c r="J524" s="223"/>
      <c r="K524" s="223"/>
      <c r="L524" s="227"/>
      <c r="M524" s="228"/>
      <c r="N524" s="229"/>
      <c r="O524" s="229"/>
      <c r="P524" s="229"/>
      <c r="Q524" s="229"/>
      <c r="R524" s="229"/>
      <c r="S524" s="229"/>
      <c r="T524" s="230"/>
      <c r="AT524" s="231" t="s">
        <v>213</v>
      </c>
      <c r="AU524" s="231" t="s">
        <v>84</v>
      </c>
      <c r="AV524" s="15" t="s">
        <v>82</v>
      </c>
      <c r="AW524" s="15" t="s">
        <v>35</v>
      </c>
      <c r="AX524" s="15" t="s">
        <v>74</v>
      </c>
      <c r="AY524" s="231" t="s">
        <v>197</v>
      </c>
    </row>
    <row r="525" spans="1:65" s="13" customFormat="1" ht="11.25">
      <c r="B525" s="199"/>
      <c r="C525" s="200"/>
      <c r="D525" s="201" t="s">
        <v>213</v>
      </c>
      <c r="E525" s="202" t="s">
        <v>28</v>
      </c>
      <c r="F525" s="203" t="s">
        <v>6095</v>
      </c>
      <c r="G525" s="200"/>
      <c r="H525" s="204">
        <v>21.6</v>
      </c>
      <c r="I525" s="205"/>
      <c r="J525" s="200"/>
      <c r="K525" s="200"/>
      <c r="L525" s="206"/>
      <c r="M525" s="207"/>
      <c r="N525" s="208"/>
      <c r="O525" s="208"/>
      <c r="P525" s="208"/>
      <c r="Q525" s="208"/>
      <c r="R525" s="208"/>
      <c r="S525" s="208"/>
      <c r="T525" s="209"/>
      <c r="AT525" s="210" t="s">
        <v>213</v>
      </c>
      <c r="AU525" s="210" t="s">
        <v>84</v>
      </c>
      <c r="AV525" s="13" t="s">
        <v>84</v>
      </c>
      <c r="AW525" s="13" t="s">
        <v>35</v>
      </c>
      <c r="AX525" s="13" t="s">
        <v>82</v>
      </c>
      <c r="AY525" s="210" t="s">
        <v>197</v>
      </c>
    </row>
    <row r="526" spans="1:65" s="2" customFormat="1" ht="37.9" customHeight="1">
      <c r="A526" s="37"/>
      <c r="B526" s="38"/>
      <c r="C526" s="181" t="s">
        <v>1509</v>
      </c>
      <c r="D526" s="181" t="s">
        <v>199</v>
      </c>
      <c r="E526" s="182" t="s">
        <v>6096</v>
      </c>
      <c r="F526" s="183" t="s">
        <v>6097</v>
      </c>
      <c r="G526" s="184" t="s">
        <v>202</v>
      </c>
      <c r="H526" s="185">
        <v>2.7</v>
      </c>
      <c r="I526" s="186"/>
      <c r="J526" s="187">
        <f>ROUND(I526*H526,2)</f>
        <v>0</v>
      </c>
      <c r="K526" s="183" t="s">
        <v>203</v>
      </c>
      <c r="L526" s="42"/>
      <c r="M526" s="188" t="s">
        <v>28</v>
      </c>
      <c r="N526" s="189" t="s">
        <v>45</v>
      </c>
      <c r="O526" s="67"/>
      <c r="P526" s="190">
        <f>O526*H526</f>
        <v>0</v>
      </c>
      <c r="Q526" s="190">
        <v>2.5000000000000001E-4</v>
      </c>
      <c r="R526" s="190">
        <f>Q526*H526</f>
        <v>6.7500000000000004E-4</v>
      </c>
      <c r="S526" s="190">
        <v>0</v>
      </c>
      <c r="T526" s="191">
        <f>S526*H526</f>
        <v>0</v>
      </c>
      <c r="U526" s="37"/>
      <c r="V526" s="37"/>
      <c r="W526" s="37"/>
      <c r="X526" s="37"/>
      <c r="Y526" s="37"/>
      <c r="Z526" s="37"/>
      <c r="AA526" s="37"/>
      <c r="AB526" s="37"/>
      <c r="AC526" s="37"/>
      <c r="AD526" s="37"/>
      <c r="AE526" s="37"/>
      <c r="AR526" s="192" t="s">
        <v>283</v>
      </c>
      <c r="AT526" s="192" t="s">
        <v>199</v>
      </c>
      <c r="AU526" s="192" t="s">
        <v>84</v>
      </c>
      <c r="AY526" s="20" t="s">
        <v>197</v>
      </c>
      <c r="BE526" s="193">
        <f>IF(N526="základní",J526,0)</f>
        <v>0</v>
      </c>
      <c r="BF526" s="193">
        <f>IF(N526="snížená",J526,0)</f>
        <v>0</v>
      </c>
      <c r="BG526" s="193">
        <f>IF(N526="zákl. přenesená",J526,0)</f>
        <v>0</v>
      </c>
      <c r="BH526" s="193">
        <f>IF(N526="sníž. přenesená",J526,0)</f>
        <v>0</v>
      </c>
      <c r="BI526" s="193">
        <f>IF(N526="nulová",J526,0)</f>
        <v>0</v>
      </c>
      <c r="BJ526" s="20" t="s">
        <v>82</v>
      </c>
      <c r="BK526" s="193">
        <f>ROUND(I526*H526,2)</f>
        <v>0</v>
      </c>
      <c r="BL526" s="20" t="s">
        <v>283</v>
      </c>
      <c r="BM526" s="192" t="s">
        <v>6098</v>
      </c>
    </row>
    <row r="527" spans="1:65" s="2" customFormat="1" ht="11.25">
      <c r="A527" s="37"/>
      <c r="B527" s="38"/>
      <c r="C527" s="39"/>
      <c r="D527" s="194" t="s">
        <v>206</v>
      </c>
      <c r="E527" s="39"/>
      <c r="F527" s="195" t="s">
        <v>6099</v>
      </c>
      <c r="G527" s="39"/>
      <c r="H527" s="39"/>
      <c r="I527" s="196"/>
      <c r="J527" s="39"/>
      <c r="K527" s="39"/>
      <c r="L527" s="42"/>
      <c r="M527" s="197"/>
      <c r="N527" s="198"/>
      <c r="O527" s="67"/>
      <c r="P527" s="67"/>
      <c r="Q527" s="67"/>
      <c r="R527" s="67"/>
      <c r="S527" s="67"/>
      <c r="T527" s="68"/>
      <c r="U527" s="37"/>
      <c r="V527" s="37"/>
      <c r="W527" s="37"/>
      <c r="X527" s="37"/>
      <c r="Y527" s="37"/>
      <c r="Z527" s="37"/>
      <c r="AA527" s="37"/>
      <c r="AB527" s="37"/>
      <c r="AC527" s="37"/>
      <c r="AD527" s="37"/>
      <c r="AE527" s="37"/>
      <c r="AT527" s="20" t="s">
        <v>206</v>
      </c>
      <c r="AU527" s="20" t="s">
        <v>84</v>
      </c>
    </row>
    <row r="528" spans="1:65" s="15" customFormat="1" ht="11.25">
      <c r="B528" s="222"/>
      <c r="C528" s="223"/>
      <c r="D528" s="201" t="s">
        <v>213</v>
      </c>
      <c r="E528" s="224" t="s">
        <v>28</v>
      </c>
      <c r="F528" s="225" t="s">
        <v>724</v>
      </c>
      <c r="G528" s="223"/>
      <c r="H528" s="224" t="s">
        <v>28</v>
      </c>
      <c r="I528" s="226"/>
      <c r="J528" s="223"/>
      <c r="K528" s="223"/>
      <c r="L528" s="227"/>
      <c r="M528" s="228"/>
      <c r="N528" s="229"/>
      <c r="O528" s="229"/>
      <c r="P528" s="229"/>
      <c r="Q528" s="229"/>
      <c r="R528" s="229"/>
      <c r="S528" s="229"/>
      <c r="T528" s="230"/>
      <c r="AT528" s="231" t="s">
        <v>213</v>
      </c>
      <c r="AU528" s="231" t="s">
        <v>84</v>
      </c>
      <c r="AV528" s="15" t="s">
        <v>82</v>
      </c>
      <c r="AW528" s="15" t="s">
        <v>35</v>
      </c>
      <c r="AX528" s="15" t="s">
        <v>74</v>
      </c>
      <c r="AY528" s="231" t="s">
        <v>197</v>
      </c>
    </row>
    <row r="529" spans="1:65" s="13" customFormat="1" ht="11.25">
      <c r="B529" s="199"/>
      <c r="C529" s="200"/>
      <c r="D529" s="201" t="s">
        <v>213</v>
      </c>
      <c r="E529" s="202" t="s">
        <v>28</v>
      </c>
      <c r="F529" s="203" t="s">
        <v>6100</v>
      </c>
      <c r="G529" s="200"/>
      <c r="H529" s="204">
        <v>2.7</v>
      </c>
      <c r="I529" s="205"/>
      <c r="J529" s="200"/>
      <c r="K529" s="200"/>
      <c r="L529" s="206"/>
      <c r="M529" s="207"/>
      <c r="N529" s="208"/>
      <c r="O529" s="208"/>
      <c r="P529" s="208"/>
      <c r="Q529" s="208"/>
      <c r="R529" s="208"/>
      <c r="S529" s="208"/>
      <c r="T529" s="209"/>
      <c r="AT529" s="210" t="s">
        <v>213</v>
      </c>
      <c r="AU529" s="210" t="s">
        <v>84</v>
      </c>
      <c r="AV529" s="13" t="s">
        <v>84</v>
      </c>
      <c r="AW529" s="13" t="s">
        <v>35</v>
      </c>
      <c r="AX529" s="13" t="s">
        <v>82</v>
      </c>
      <c r="AY529" s="210" t="s">
        <v>197</v>
      </c>
    </row>
    <row r="530" spans="1:65" s="2" customFormat="1" ht="37.9" customHeight="1">
      <c r="A530" s="37"/>
      <c r="B530" s="38"/>
      <c r="C530" s="181" t="s">
        <v>1519</v>
      </c>
      <c r="D530" s="181" t="s">
        <v>199</v>
      </c>
      <c r="E530" s="182" t="s">
        <v>6101</v>
      </c>
      <c r="F530" s="183" t="s">
        <v>6102</v>
      </c>
      <c r="G530" s="184" t="s">
        <v>202</v>
      </c>
      <c r="H530" s="185">
        <v>2.7</v>
      </c>
      <c r="I530" s="186"/>
      <c r="J530" s="187">
        <f>ROUND(I530*H530,2)</f>
        <v>0</v>
      </c>
      <c r="K530" s="183" t="s">
        <v>203</v>
      </c>
      <c r="L530" s="42"/>
      <c r="M530" s="188" t="s">
        <v>28</v>
      </c>
      <c r="N530" s="189" t="s">
        <v>45</v>
      </c>
      <c r="O530" s="67"/>
      <c r="P530" s="190">
        <f>O530*H530</f>
        <v>0</v>
      </c>
      <c r="Q530" s="190">
        <v>3.8000000000000002E-4</v>
      </c>
      <c r="R530" s="190">
        <f>Q530*H530</f>
        <v>1.0260000000000002E-3</v>
      </c>
      <c r="S530" s="190">
        <v>0</v>
      </c>
      <c r="T530" s="191">
        <f>S530*H530</f>
        <v>0</v>
      </c>
      <c r="U530" s="37"/>
      <c r="V530" s="37"/>
      <c r="W530" s="37"/>
      <c r="X530" s="37"/>
      <c r="Y530" s="37"/>
      <c r="Z530" s="37"/>
      <c r="AA530" s="37"/>
      <c r="AB530" s="37"/>
      <c r="AC530" s="37"/>
      <c r="AD530" s="37"/>
      <c r="AE530" s="37"/>
      <c r="AR530" s="192" t="s">
        <v>283</v>
      </c>
      <c r="AT530" s="192" t="s">
        <v>199</v>
      </c>
      <c r="AU530" s="192" t="s">
        <v>84</v>
      </c>
      <c r="AY530" s="20" t="s">
        <v>197</v>
      </c>
      <c r="BE530" s="193">
        <f>IF(N530="základní",J530,0)</f>
        <v>0</v>
      </c>
      <c r="BF530" s="193">
        <f>IF(N530="snížená",J530,0)</f>
        <v>0</v>
      </c>
      <c r="BG530" s="193">
        <f>IF(N530="zákl. přenesená",J530,0)</f>
        <v>0</v>
      </c>
      <c r="BH530" s="193">
        <f>IF(N530="sníž. přenesená",J530,0)</f>
        <v>0</v>
      </c>
      <c r="BI530" s="193">
        <f>IF(N530="nulová",J530,0)</f>
        <v>0</v>
      </c>
      <c r="BJ530" s="20" t="s">
        <v>82</v>
      </c>
      <c r="BK530" s="193">
        <f>ROUND(I530*H530,2)</f>
        <v>0</v>
      </c>
      <c r="BL530" s="20" t="s">
        <v>283</v>
      </c>
      <c r="BM530" s="192" t="s">
        <v>6103</v>
      </c>
    </row>
    <row r="531" spans="1:65" s="2" customFormat="1" ht="11.25">
      <c r="A531" s="37"/>
      <c r="B531" s="38"/>
      <c r="C531" s="39"/>
      <c r="D531" s="194" t="s">
        <v>206</v>
      </c>
      <c r="E531" s="39"/>
      <c r="F531" s="195" t="s">
        <v>6104</v>
      </c>
      <c r="G531" s="39"/>
      <c r="H531" s="39"/>
      <c r="I531" s="196"/>
      <c r="J531" s="39"/>
      <c r="K531" s="39"/>
      <c r="L531" s="42"/>
      <c r="M531" s="197"/>
      <c r="N531" s="198"/>
      <c r="O531" s="67"/>
      <c r="P531" s="67"/>
      <c r="Q531" s="67"/>
      <c r="R531" s="67"/>
      <c r="S531" s="67"/>
      <c r="T531" s="68"/>
      <c r="U531" s="37"/>
      <c r="V531" s="37"/>
      <c r="W531" s="37"/>
      <c r="X531" s="37"/>
      <c r="Y531" s="37"/>
      <c r="Z531" s="37"/>
      <c r="AA531" s="37"/>
      <c r="AB531" s="37"/>
      <c r="AC531" s="37"/>
      <c r="AD531" s="37"/>
      <c r="AE531" s="37"/>
      <c r="AT531" s="20" t="s">
        <v>206</v>
      </c>
      <c r="AU531" s="20" t="s">
        <v>84</v>
      </c>
    </row>
    <row r="532" spans="1:65" s="15" customFormat="1" ht="11.25">
      <c r="B532" s="222"/>
      <c r="C532" s="223"/>
      <c r="D532" s="201" t="s">
        <v>213</v>
      </c>
      <c r="E532" s="224" t="s">
        <v>28</v>
      </c>
      <c r="F532" s="225" t="s">
        <v>724</v>
      </c>
      <c r="G532" s="223"/>
      <c r="H532" s="224" t="s">
        <v>28</v>
      </c>
      <c r="I532" s="226"/>
      <c r="J532" s="223"/>
      <c r="K532" s="223"/>
      <c r="L532" s="227"/>
      <c r="M532" s="228"/>
      <c r="N532" s="229"/>
      <c r="O532" s="229"/>
      <c r="P532" s="229"/>
      <c r="Q532" s="229"/>
      <c r="R532" s="229"/>
      <c r="S532" s="229"/>
      <c r="T532" s="230"/>
      <c r="AT532" s="231" t="s">
        <v>213</v>
      </c>
      <c r="AU532" s="231" t="s">
        <v>84</v>
      </c>
      <c r="AV532" s="15" t="s">
        <v>82</v>
      </c>
      <c r="AW532" s="15" t="s">
        <v>35</v>
      </c>
      <c r="AX532" s="15" t="s">
        <v>74</v>
      </c>
      <c r="AY532" s="231" t="s">
        <v>197</v>
      </c>
    </row>
    <row r="533" spans="1:65" s="13" customFormat="1" ht="11.25">
      <c r="B533" s="199"/>
      <c r="C533" s="200"/>
      <c r="D533" s="201" t="s">
        <v>213</v>
      </c>
      <c r="E533" s="202" t="s">
        <v>28</v>
      </c>
      <c r="F533" s="203" t="s">
        <v>6100</v>
      </c>
      <c r="G533" s="200"/>
      <c r="H533" s="204">
        <v>2.7</v>
      </c>
      <c r="I533" s="205"/>
      <c r="J533" s="200"/>
      <c r="K533" s="200"/>
      <c r="L533" s="206"/>
      <c r="M533" s="207"/>
      <c r="N533" s="208"/>
      <c r="O533" s="208"/>
      <c r="P533" s="208"/>
      <c r="Q533" s="208"/>
      <c r="R533" s="208"/>
      <c r="S533" s="208"/>
      <c r="T533" s="209"/>
      <c r="AT533" s="210" t="s">
        <v>213</v>
      </c>
      <c r="AU533" s="210" t="s">
        <v>84</v>
      </c>
      <c r="AV533" s="13" t="s">
        <v>84</v>
      </c>
      <c r="AW533" s="13" t="s">
        <v>35</v>
      </c>
      <c r="AX533" s="13" t="s">
        <v>82</v>
      </c>
      <c r="AY533" s="210" t="s">
        <v>197</v>
      </c>
    </row>
    <row r="534" spans="1:65" s="2" customFormat="1" ht="16.5" customHeight="1">
      <c r="A534" s="37"/>
      <c r="B534" s="38"/>
      <c r="C534" s="247" t="s">
        <v>1522</v>
      </c>
      <c r="D534" s="247" t="s">
        <v>519</v>
      </c>
      <c r="E534" s="248" t="s">
        <v>2392</v>
      </c>
      <c r="F534" s="249" t="s">
        <v>2393</v>
      </c>
      <c r="G534" s="250" t="s">
        <v>202</v>
      </c>
      <c r="H534" s="251">
        <v>31.469000000000001</v>
      </c>
      <c r="I534" s="252"/>
      <c r="J534" s="253">
        <f>ROUND(I534*H534,2)</f>
        <v>0</v>
      </c>
      <c r="K534" s="249" t="s">
        <v>203</v>
      </c>
      <c r="L534" s="254"/>
      <c r="M534" s="255" t="s">
        <v>28</v>
      </c>
      <c r="N534" s="256" t="s">
        <v>45</v>
      </c>
      <c r="O534" s="67"/>
      <c r="P534" s="190">
        <f>O534*H534</f>
        <v>0</v>
      </c>
      <c r="Q534" s="190">
        <v>2.2000000000000001E-3</v>
      </c>
      <c r="R534" s="190">
        <f>Q534*H534</f>
        <v>6.923180000000001E-2</v>
      </c>
      <c r="S534" s="190">
        <v>0</v>
      </c>
      <c r="T534" s="191">
        <f>S534*H534</f>
        <v>0</v>
      </c>
      <c r="U534" s="37"/>
      <c r="V534" s="37"/>
      <c r="W534" s="37"/>
      <c r="X534" s="37"/>
      <c r="Y534" s="37"/>
      <c r="Z534" s="37"/>
      <c r="AA534" s="37"/>
      <c r="AB534" s="37"/>
      <c r="AC534" s="37"/>
      <c r="AD534" s="37"/>
      <c r="AE534" s="37"/>
      <c r="AR534" s="192" t="s">
        <v>365</v>
      </c>
      <c r="AT534" s="192" t="s">
        <v>519</v>
      </c>
      <c r="AU534" s="192" t="s">
        <v>84</v>
      </c>
      <c r="AY534" s="20" t="s">
        <v>197</v>
      </c>
      <c r="BE534" s="193">
        <f>IF(N534="základní",J534,0)</f>
        <v>0</v>
      </c>
      <c r="BF534" s="193">
        <f>IF(N534="snížená",J534,0)</f>
        <v>0</v>
      </c>
      <c r="BG534" s="193">
        <f>IF(N534="zákl. přenesená",J534,0)</f>
        <v>0</v>
      </c>
      <c r="BH534" s="193">
        <f>IF(N534="sníž. přenesená",J534,0)</f>
        <v>0</v>
      </c>
      <c r="BI534" s="193">
        <f>IF(N534="nulová",J534,0)</f>
        <v>0</v>
      </c>
      <c r="BJ534" s="20" t="s">
        <v>82</v>
      </c>
      <c r="BK534" s="193">
        <f>ROUND(I534*H534,2)</f>
        <v>0</v>
      </c>
      <c r="BL534" s="20" t="s">
        <v>283</v>
      </c>
      <c r="BM534" s="192" t="s">
        <v>6105</v>
      </c>
    </row>
    <row r="535" spans="1:65" s="13" customFormat="1" ht="11.25">
      <c r="B535" s="199"/>
      <c r="C535" s="200"/>
      <c r="D535" s="201" t="s">
        <v>213</v>
      </c>
      <c r="E535" s="200"/>
      <c r="F535" s="203" t="s">
        <v>6075</v>
      </c>
      <c r="G535" s="200"/>
      <c r="H535" s="204">
        <v>31.469000000000001</v>
      </c>
      <c r="I535" s="205"/>
      <c r="J535" s="200"/>
      <c r="K535" s="200"/>
      <c r="L535" s="206"/>
      <c r="M535" s="207"/>
      <c r="N535" s="208"/>
      <c r="O535" s="208"/>
      <c r="P535" s="208"/>
      <c r="Q535" s="208"/>
      <c r="R535" s="208"/>
      <c r="S535" s="208"/>
      <c r="T535" s="209"/>
      <c r="AT535" s="210" t="s">
        <v>213</v>
      </c>
      <c r="AU535" s="210" t="s">
        <v>84</v>
      </c>
      <c r="AV535" s="13" t="s">
        <v>84</v>
      </c>
      <c r="AW535" s="13" t="s">
        <v>4</v>
      </c>
      <c r="AX535" s="13" t="s">
        <v>82</v>
      </c>
      <c r="AY535" s="210" t="s">
        <v>197</v>
      </c>
    </row>
    <row r="536" spans="1:65" s="2" customFormat="1" ht="24.2" customHeight="1">
      <c r="A536" s="37"/>
      <c r="B536" s="38"/>
      <c r="C536" s="181" t="s">
        <v>1527</v>
      </c>
      <c r="D536" s="181" t="s">
        <v>199</v>
      </c>
      <c r="E536" s="182" t="s">
        <v>2521</v>
      </c>
      <c r="F536" s="183" t="s">
        <v>2522</v>
      </c>
      <c r="G536" s="184" t="s">
        <v>202</v>
      </c>
      <c r="H536" s="185">
        <v>9.6579999999999995</v>
      </c>
      <c r="I536" s="186"/>
      <c r="J536" s="187">
        <f>ROUND(I536*H536,2)</f>
        <v>0</v>
      </c>
      <c r="K536" s="183" t="s">
        <v>28</v>
      </c>
      <c r="L536" s="42"/>
      <c r="M536" s="188" t="s">
        <v>28</v>
      </c>
      <c r="N536" s="189" t="s">
        <v>45</v>
      </c>
      <c r="O536" s="67"/>
      <c r="P536" s="190">
        <f>O536*H536</f>
        <v>0</v>
      </c>
      <c r="Q536" s="190">
        <v>0</v>
      </c>
      <c r="R536" s="190">
        <f>Q536*H536</f>
        <v>0</v>
      </c>
      <c r="S536" s="190">
        <v>0</v>
      </c>
      <c r="T536" s="191">
        <f>S536*H536</f>
        <v>0</v>
      </c>
      <c r="U536" s="37"/>
      <c r="V536" s="37"/>
      <c r="W536" s="37"/>
      <c r="X536" s="37"/>
      <c r="Y536" s="37"/>
      <c r="Z536" s="37"/>
      <c r="AA536" s="37"/>
      <c r="AB536" s="37"/>
      <c r="AC536" s="37"/>
      <c r="AD536" s="37"/>
      <c r="AE536" s="37"/>
      <c r="AR536" s="192" t="s">
        <v>283</v>
      </c>
      <c r="AT536" s="192" t="s">
        <v>199</v>
      </c>
      <c r="AU536" s="192" t="s">
        <v>84</v>
      </c>
      <c r="AY536" s="20" t="s">
        <v>197</v>
      </c>
      <c r="BE536" s="193">
        <f>IF(N536="základní",J536,0)</f>
        <v>0</v>
      </c>
      <c r="BF536" s="193">
        <f>IF(N536="snížená",J536,0)</f>
        <v>0</v>
      </c>
      <c r="BG536" s="193">
        <f>IF(N536="zákl. přenesená",J536,0)</f>
        <v>0</v>
      </c>
      <c r="BH536" s="193">
        <f>IF(N536="sníž. přenesená",J536,0)</f>
        <v>0</v>
      </c>
      <c r="BI536" s="193">
        <f>IF(N536="nulová",J536,0)</f>
        <v>0</v>
      </c>
      <c r="BJ536" s="20" t="s">
        <v>82</v>
      </c>
      <c r="BK536" s="193">
        <f>ROUND(I536*H536,2)</f>
        <v>0</v>
      </c>
      <c r="BL536" s="20" t="s">
        <v>283</v>
      </c>
      <c r="BM536" s="192" t="s">
        <v>6106</v>
      </c>
    </row>
    <row r="537" spans="1:65" s="15" customFormat="1" ht="11.25">
      <c r="B537" s="222"/>
      <c r="C537" s="223"/>
      <c r="D537" s="201" t="s">
        <v>213</v>
      </c>
      <c r="E537" s="224" t="s">
        <v>28</v>
      </c>
      <c r="F537" s="225" t="s">
        <v>724</v>
      </c>
      <c r="G537" s="223"/>
      <c r="H537" s="224" t="s">
        <v>28</v>
      </c>
      <c r="I537" s="226"/>
      <c r="J537" s="223"/>
      <c r="K537" s="223"/>
      <c r="L537" s="227"/>
      <c r="M537" s="228"/>
      <c r="N537" s="229"/>
      <c r="O537" s="229"/>
      <c r="P537" s="229"/>
      <c r="Q537" s="229"/>
      <c r="R537" s="229"/>
      <c r="S537" s="229"/>
      <c r="T537" s="230"/>
      <c r="AT537" s="231" t="s">
        <v>213</v>
      </c>
      <c r="AU537" s="231" t="s">
        <v>84</v>
      </c>
      <c r="AV537" s="15" t="s">
        <v>82</v>
      </c>
      <c r="AW537" s="15" t="s">
        <v>35</v>
      </c>
      <c r="AX537" s="15" t="s">
        <v>74</v>
      </c>
      <c r="AY537" s="231" t="s">
        <v>197</v>
      </c>
    </row>
    <row r="538" spans="1:65" s="13" customFormat="1" ht="11.25">
      <c r="B538" s="199"/>
      <c r="C538" s="200"/>
      <c r="D538" s="201" t="s">
        <v>213</v>
      </c>
      <c r="E538" s="202" t="s">
        <v>28</v>
      </c>
      <c r="F538" s="203" t="s">
        <v>6107</v>
      </c>
      <c r="G538" s="200"/>
      <c r="H538" s="204">
        <v>8.4830000000000005</v>
      </c>
      <c r="I538" s="205"/>
      <c r="J538" s="200"/>
      <c r="K538" s="200"/>
      <c r="L538" s="206"/>
      <c r="M538" s="207"/>
      <c r="N538" s="208"/>
      <c r="O538" s="208"/>
      <c r="P538" s="208"/>
      <c r="Q538" s="208"/>
      <c r="R538" s="208"/>
      <c r="S538" s="208"/>
      <c r="T538" s="209"/>
      <c r="AT538" s="210" t="s">
        <v>213</v>
      </c>
      <c r="AU538" s="210" t="s">
        <v>84</v>
      </c>
      <c r="AV538" s="13" t="s">
        <v>84</v>
      </c>
      <c r="AW538" s="13" t="s">
        <v>35</v>
      </c>
      <c r="AX538" s="13" t="s">
        <v>74</v>
      </c>
      <c r="AY538" s="210" t="s">
        <v>197</v>
      </c>
    </row>
    <row r="539" spans="1:65" s="13" customFormat="1" ht="11.25">
      <c r="B539" s="199"/>
      <c r="C539" s="200"/>
      <c r="D539" s="201" t="s">
        <v>213</v>
      </c>
      <c r="E539" s="202" t="s">
        <v>28</v>
      </c>
      <c r="F539" s="203" t="s">
        <v>6108</v>
      </c>
      <c r="G539" s="200"/>
      <c r="H539" s="204">
        <v>1.175</v>
      </c>
      <c r="I539" s="205"/>
      <c r="J539" s="200"/>
      <c r="K539" s="200"/>
      <c r="L539" s="206"/>
      <c r="M539" s="207"/>
      <c r="N539" s="208"/>
      <c r="O539" s="208"/>
      <c r="P539" s="208"/>
      <c r="Q539" s="208"/>
      <c r="R539" s="208"/>
      <c r="S539" s="208"/>
      <c r="T539" s="209"/>
      <c r="AT539" s="210" t="s">
        <v>213</v>
      </c>
      <c r="AU539" s="210" t="s">
        <v>84</v>
      </c>
      <c r="AV539" s="13" t="s">
        <v>84</v>
      </c>
      <c r="AW539" s="13" t="s">
        <v>35</v>
      </c>
      <c r="AX539" s="13" t="s">
        <v>74</v>
      </c>
      <c r="AY539" s="210" t="s">
        <v>197</v>
      </c>
    </row>
    <row r="540" spans="1:65" s="14" customFormat="1" ht="11.25">
      <c r="B540" s="211"/>
      <c r="C540" s="212"/>
      <c r="D540" s="201" t="s">
        <v>213</v>
      </c>
      <c r="E540" s="213" t="s">
        <v>28</v>
      </c>
      <c r="F540" s="214" t="s">
        <v>226</v>
      </c>
      <c r="G540" s="212"/>
      <c r="H540" s="215">
        <v>9.6579999999999995</v>
      </c>
      <c r="I540" s="216"/>
      <c r="J540" s="212"/>
      <c r="K540" s="212"/>
      <c r="L540" s="217"/>
      <c r="M540" s="218"/>
      <c r="N540" s="219"/>
      <c r="O540" s="219"/>
      <c r="P540" s="219"/>
      <c r="Q540" s="219"/>
      <c r="R540" s="219"/>
      <c r="S540" s="219"/>
      <c r="T540" s="220"/>
      <c r="AT540" s="221" t="s">
        <v>213</v>
      </c>
      <c r="AU540" s="221" t="s">
        <v>84</v>
      </c>
      <c r="AV540" s="14" t="s">
        <v>204</v>
      </c>
      <c r="AW540" s="14" t="s">
        <v>35</v>
      </c>
      <c r="AX540" s="14" t="s">
        <v>82</v>
      </c>
      <c r="AY540" s="221" t="s">
        <v>197</v>
      </c>
    </row>
    <row r="541" spans="1:65" s="2" customFormat="1" ht="16.5" customHeight="1">
      <c r="A541" s="37"/>
      <c r="B541" s="38"/>
      <c r="C541" s="247" t="s">
        <v>1533</v>
      </c>
      <c r="D541" s="247" t="s">
        <v>519</v>
      </c>
      <c r="E541" s="248" t="s">
        <v>2303</v>
      </c>
      <c r="F541" s="249" t="s">
        <v>2304</v>
      </c>
      <c r="G541" s="250" t="s">
        <v>202</v>
      </c>
      <c r="H541" s="251">
        <v>11.59</v>
      </c>
      <c r="I541" s="252"/>
      <c r="J541" s="253">
        <f>ROUND(I541*H541,2)</f>
        <v>0</v>
      </c>
      <c r="K541" s="249" t="s">
        <v>203</v>
      </c>
      <c r="L541" s="254"/>
      <c r="M541" s="255" t="s">
        <v>28</v>
      </c>
      <c r="N541" s="256" t="s">
        <v>45</v>
      </c>
      <c r="O541" s="67"/>
      <c r="P541" s="190">
        <f>O541*H541</f>
        <v>0</v>
      </c>
      <c r="Q541" s="190">
        <v>1.8000000000000001E-4</v>
      </c>
      <c r="R541" s="190">
        <f>Q541*H541</f>
        <v>2.0862000000000003E-3</v>
      </c>
      <c r="S541" s="190">
        <v>0</v>
      </c>
      <c r="T541" s="191">
        <f>S541*H541</f>
        <v>0</v>
      </c>
      <c r="U541" s="37"/>
      <c r="V541" s="37"/>
      <c r="W541" s="37"/>
      <c r="X541" s="37"/>
      <c r="Y541" s="37"/>
      <c r="Z541" s="37"/>
      <c r="AA541" s="37"/>
      <c r="AB541" s="37"/>
      <c r="AC541" s="37"/>
      <c r="AD541" s="37"/>
      <c r="AE541" s="37"/>
      <c r="AR541" s="192" t="s">
        <v>365</v>
      </c>
      <c r="AT541" s="192" t="s">
        <v>519</v>
      </c>
      <c r="AU541" s="192" t="s">
        <v>84</v>
      </c>
      <c r="AY541" s="20" t="s">
        <v>197</v>
      </c>
      <c r="BE541" s="193">
        <f>IF(N541="základní",J541,0)</f>
        <v>0</v>
      </c>
      <c r="BF541" s="193">
        <f>IF(N541="snížená",J541,0)</f>
        <v>0</v>
      </c>
      <c r="BG541" s="193">
        <f>IF(N541="zákl. přenesená",J541,0)</f>
        <v>0</v>
      </c>
      <c r="BH541" s="193">
        <f>IF(N541="sníž. přenesená",J541,0)</f>
        <v>0</v>
      </c>
      <c r="BI541" s="193">
        <f>IF(N541="nulová",J541,0)</f>
        <v>0</v>
      </c>
      <c r="BJ541" s="20" t="s">
        <v>82</v>
      </c>
      <c r="BK541" s="193">
        <f>ROUND(I541*H541,2)</f>
        <v>0</v>
      </c>
      <c r="BL541" s="20" t="s">
        <v>283</v>
      </c>
      <c r="BM541" s="192" t="s">
        <v>6109</v>
      </c>
    </row>
    <row r="542" spans="1:65" s="13" customFormat="1" ht="11.25">
      <c r="B542" s="199"/>
      <c r="C542" s="200"/>
      <c r="D542" s="201" t="s">
        <v>213</v>
      </c>
      <c r="E542" s="200"/>
      <c r="F542" s="203" t="s">
        <v>6110</v>
      </c>
      <c r="G542" s="200"/>
      <c r="H542" s="204">
        <v>11.59</v>
      </c>
      <c r="I542" s="205"/>
      <c r="J542" s="200"/>
      <c r="K542" s="200"/>
      <c r="L542" s="206"/>
      <c r="M542" s="207"/>
      <c r="N542" s="208"/>
      <c r="O542" s="208"/>
      <c r="P542" s="208"/>
      <c r="Q542" s="208"/>
      <c r="R542" s="208"/>
      <c r="S542" s="208"/>
      <c r="T542" s="209"/>
      <c r="AT542" s="210" t="s">
        <v>213</v>
      </c>
      <c r="AU542" s="210" t="s">
        <v>84</v>
      </c>
      <c r="AV542" s="13" t="s">
        <v>84</v>
      </c>
      <c r="AW542" s="13" t="s">
        <v>4</v>
      </c>
      <c r="AX542" s="13" t="s">
        <v>82</v>
      </c>
      <c r="AY542" s="210" t="s">
        <v>197</v>
      </c>
    </row>
    <row r="543" spans="1:65" s="2" customFormat="1" ht="16.5" customHeight="1">
      <c r="A543" s="37"/>
      <c r="B543" s="38"/>
      <c r="C543" s="247" t="s">
        <v>1538</v>
      </c>
      <c r="D543" s="247" t="s">
        <v>519</v>
      </c>
      <c r="E543" s="248" t="s">
        <v>2307</v>
      </c>
      <c r="F543" s="249" t="s">
        <v>2308</v>
      </c>
      <c r="G543" s="250" t="s">
        <v>265</v>
      </c>
      <c r="H543" s="251">
        <v>15</v>
      </c>
      <c r="I543" s="252"/>
      <c r="J543" s="253">
        <f>ROUND(I543*H543,2)</f>
        <v>0</v>
      </c>
      <c r="K543" s="249" t="s">
        <v>203</v>
      </c>
      <c r="L543" s="254"/>
      <c r="M543" s="255" t="s">
        <v>28</v>
      </c>
      <c r="N543" s="256" t="s">
        <v>45</v>
      </c>
      <c r="O543" s="67"/>
      <c r="P543" s="190">
        <f>O543*H543</f>
        <v>0</v>
      </c>
      <c r="Q543" s="190">
        <v>2.0000000000000002E-5</v>
      </c>
      <c r="R543" s="190">
        <f>Q543*H543</f>
        <v>3.0000000000000003E-4</v>
      </c>
      <c r="S543" s="190">
        <v>0</v>
      </c>
      <c r="T543" s="191">
        <f>S543*H543</f>
        <v>0</v>
      </c>
      <c r="U543" s="37"/>
      <c r="V543" s="37"/>
      <c r="W543" s="37"/>
      <c r="X543" s="37"/>
      <c r="Y543" s="37"/>
      <c r="Z543" s="37"/>
      <c r="AA543" s="37"/>
      <c r="AB543" s="37"/>
      <c r="AC543" s="37"/>
      <c r="AD543" s="37"/>
      <c r="AE543" s="37"/>
      <c r="AR543" s="192" t="s">
        <v>365</v>
      </c>
      <c r="AT543" s="192" t="s">
        <v>519</v>
      </c>
      <c r="AU543" s="192" t="s">
        <v>84</v>
      </c>
      <c r="AY543" s="20" t="s">
        <v>197</v>
      </c>
      <c r="BE543" s="193">
        <f>IF(N543="základní",J543,0)</f>
        <v>0</v>
      </c>
      <c r="BF543" s="193">
        <f>IF(N543="snížená",J543,0)</f>
        <v>0</v>
      </c>
      <c r="BG543" s="193">
        <f>IF(N543="zákl. přenesená",J543,0)</f>
        <v>0</v>
      </c>
      <c r="BH543" s="193">
        <f>IF(N543="sníž. přenesená",J543,0)</f>
        <v>0</v>
      </c>
      <c r="BI543" s="193">
        <f>IF(N543="nulová",J543,0)</f>
        <v>0</v>
      </c>
      <c r="BJ543" s="20" t="s">
        <v>82</v>
      </c>
      <c r="BK543" s="193">
        <f>ROUND(I543*H543,2)</f>
        <v>0</v>
      </c>
      <c r="BL543" s="20" t="s">
        <v>283</v>
      </c>
      <c r="BM543" s="192" t="s">
        <v>6111</v>
      </c>
    </row>
    <row r="544" spans="1:65" s="2" customFormat="1" ht="24.2" customHeight="1">
      <c r="A544" s="37"/>
      <c r="B544" s="38"/>
      <c r="C544" s="181" t="s">
        <v>1543</v>
      </c>
      <c r="D544" s="181" t="s">
        <v>199</v>
      </c>
      <c r="E544" s="182" t="s">
        <v>2530</v>
      </c>
      <c r="F544" s="183" t="s">
        <v>2531</v>
      </c>
      <c r="G544" s="184" t="s">
        <v>202</v>
      </c>
      <c r="H544" s="185">
        <v>5.7949999999999999</v>
      </c>
      <c r="I544" s="186"/>
      <c r="J544" s="187">
        <f>ROUND(I544*H544,2)</f>
        <v>0</v>
      </c>
      <c r="K544" s="183" t="s">
        <v>203</v>
      </c>
      <c r="L544" s="42"/>
      <c r="M544" s="188" t="s">
        <v>28</v>
      </c>
      <c r="N544" s="189" t="s">
        <v>45</v>
      </c>
      <c r="O544" s="67"/>
      <c r="P544" s="190">
        <f>O544*H544</f>
        <v>0</v>
      </c>
      <c r="Q544" s="190">
        <v>5.0000000000000001E-4</v>
      </c>
      <c r="R544" s="190">
        <f>Q544*H544</f>
        <v>2.8974999999999999E-3</v>
      </c>
      <c r="S544" s="190">
        <v>0</v>
      </c>
      <c r="T544" s="191">
        <f>S544*H544</f>
        <v>0</v>
      </c>
      <c r="U544" s="37"/>
      <c r="V544" s="37"/>
      <c r="W544" s="37"/>
      <c r="X544" s="37"/>
      <c r="Y544" s="37"/>
      <c r="Z544" s="37"/>
      <c r="AA544" s="37"/>
      <c r="AB544" s="37"/>
      <c r="AC544" s="37"/>
      <c r="AD544" s="37"/>
      <c r="AE544" s="37"/>
      <c r="AR544" s="192" t="s">
        <v>283</v>
      </c>
      <c r="AT544" s="192" t="s">
        <v>199</v>
      </c>
      <c r="AU544" s="192" t="s">
        <v>84</v>
      </c>
      <c r="AY544" s="20" t="s">
        <v>197</v>
      </c>
      <c r="BE544" s="193">
        <f>IF(N544="základní",J544,0)</f>
        <v>0</v>
      </c>
      <c r="BF544" s="193">
        <f>IF(N544="snížená",J544,0)</f>
        <v>0</v>
      </c>
      <c r="BG544" s="193">
        <f>IF(N544="zákl. přenesená",J544,0)</f>
        <v>0</v>
      </c>
      <c r="BH544" s="193">
        <f>IF(N544="sníž. přenesená",J544,0)</f>
        <v>0</v>
      </c>
      <c r="BI544" s="193">
        <f>IF(N544="nulová",J544,0)</f>
        <v>0</v>
      </c>
      <c r="BJ544" s="20" t="s">
        <v>82</v>
      </c>
      <c r="BK544" s="193">
        <f>ROUND(I544*H544,2)</f>
        <v>0</v>
      </c>
      <c r="BL544" s="20" t="s">
        <v>283</v>
      </c>
      <c r="BM544" s="192" t="s">
        <v>6112</v>
      </c>
    </row>
    <row r="545" spans="1:65" s="2" customFormat="1" ht="11.25">
      <c r="A545" s="37"/>
      <c r="B545" s="38"/>
      <c r="C545" s="39"/>
      <c r="D545" s="194" t="s">
        <v>206</v>
      </c>
      <c r="E545" s="39"/>
      <c r="F545" s="195" t="s">
        <v>2533</v>
      </c>
      <c r="G545" s="39"/>
      <c r="H545" s="39"/>
      <c r="I545" s="196"/>
      <c r="J545" s="39"/>
      <c r="K545" s="39"/>
      <c r="L545" s="42"/>
      <c r="M545" s="197"/>
      <c r="N545" s="198"/>
      <c r="O545" s="67"/>
      <c r="P545" s="67"/>
      <c r="Q545" s="67"/>
      <c r="R545" s="67"/>
      <c r="S545" s="67"/>
      <c r="T545" s="68"/>
      <c r="U545" s="37"/>
      <c r="V545" s="37"/>
      <c r="W545" s="37"/>
      <c r="X545" s="37"/>
      <c r="Y545" s="37"/>
      <c r="Z545" s="37"/>
      <c r="AA545" s="37"/>
      <c r="AB545" s="37"/>
      <c r="AC545" s="37"/>
      <c r="AD545" s="37"/>
      <c r="AE545" s="37"/>
      <c r="AT545" s="20" t="s">
        <v>206</v>
      </c>
      <c r="AU545" s="20" t="s">
        <v>84</v>
      </c>
    </row>
    <row r="546" spans="1:65" s="15" customFormat="1" ht="11.25">
      <c r="B546" s="222"/>
      <c r="C546" s="223"/>
      <c r="D546" s="201" t="s">
        <v>213</v>
      </c>
      <c r="E546" s="224" t="s">
        <v>28</v>
      </c>
      <c r="F546" s="225" t="s">
        <v>724</v>
      </c>
      <c r="G546" s="223"/>
      <c r="H546" s="224" t="s">
        <v>28</v>
      </c>
      <c r="I546" s="226"/>
      <c r="J546" s="223"/>
      <c r="K546" s="223"/>
      <c r="L546" s="227"/>
      <c r="M546" s="228"/>
      <c r="N546" s="229"/>
      <c r="O546" s="229"/>
      <c r="P546" s="229"/>
      <c r="Q546" s="229"/>
      <c r="R546" s="229"/>
      <c r="S546" s="229"/>
      <c r="T546" s="230"/>
      <c r="AT546" s="231" t="s">
        <v>213</v>
      </c>
      <c r="AU546" s="231" t="s">
        <v>84</v>
      </c>
      <c r="AV546" s="15" t="s">
        <v>82</v>
      </c>
      <c r="AW546" s="15" t="s">
        <v>35</v>
      </c>
      <c r="AX546" s="15" t="s">
        <v>74</v>
      </c>
      <c r="AY546" s="231" t="s">
        <v>197</v>
      </c>
    </row>
    <row r="547" spans="1:65" s="13" customFormat="1" ht="11.25">
      <c r="B547" s="199"/>
      <c r="C547" s="200"/>
      <c r="D547" s="201" t="s">
        <v>213</v>
      </c>
      <c r="E547" s="202" t="s">
        <v>28</v>
      </c>
      <c r="F547" s="203" t="s">
        <v>6113</v>
      </c>
      <c r="G547" s="200"/>
      <c r="H547" s="204">
        <v>5.09</v>
      </c>
      <c r="I547" s="205"/>
      <c r="J547" s="200"/>
      <c r="K547" s="200"/>
      <c r="L547" s="206"/>
      <c r="M547" s="207"/>
      <c r="N547" s="208"/>
      <c r="O547" s="208"/>
      <c r="P547" s="208"/>
      <c r="Q547" s="208"/>
      <c r="R547" s="208"/>
      <c r="S547" s="208"/>
      <c r="T547" s="209"/>
      <c r="AT547" s="210" t="s">
        <v>213</v>
      </c>
      <c r="AU547" s="210" t="s">
        <v>84</v>
      </c>
      <c r="AV547" s="13" t="s">
        <v>84</v>
      </c>
      <c r="AW547" s="13" t="s">
        <v>35</v>
      </c>
      <c r="AX547" s="13" t="s">
        <v>74</v>
      </c>
      <c r="AY547" s="210" t="s">
        <v>197</v>
      </c>
    </row>
    <row r="548" spans="1:65" s="13" customFormat="1" ht="11.25">
      <c r="B548" s="199"/>
      <c r="C548" s="200"/>
      <c r="D548" s="201" t="s">
        <v>213</v>
      </c>
      <c r="E548" s="202" t="s">
        <v>28</v>
      </c>
      <c r="F548" s="203" t="s">
        <v>6114</v>
      </c>
      <c r="G548" s="200"/>
      <c r="H548" s="204">
        <v>0.70499999999999996</v>
      </c>
      <c r="I548" s="205"/>
      <c r="J548" s="200"/>
      <c r="K548" s="200"/>
      <c r="L548" s="206"/>
      <c r="M548" s="207"/>
      <c r="N548" s="208"/>
      <c r="O548" s="208"/>
      <c r="P548" s="208"/>
      <c r="Q548" s="208"/>
      <c r="R548" s="208"/>
      <c r="S548" s="208"/>
      <c r="T548" s="209"/>
      <c r="AT548" s="210" t="s">
        <v>213</v>
      </c>
      <c r="AU548" s="210" t="s">
        <v>84</v>
      </c>
      <c r="AV548" s="13" t="s">
        <v>84</v>
      </c>
      <c r="AW548" s="13" t="s">
        <v>35</v>
      </c>
      <c r="AX548" s="13" t="s">
        <v>74</v>
      </c>
      <c r="AY548" s="210" t="s">
        <v>197</v>
      </c>
    </row>
    <row r="549" spans="1:65" s="14" customFormat="1" ht="11.25">
      <c r="B549" s="211"/>
      <c r="C549" s="212"/>
      <c r="D549" s="201" t="s">
        <v>213</v>
      </c>
      <c r="E549" s="213" t="s">
        <v>28</v>
      </c>
      <c r="F549" s="214" t="s">
        <v>226</v>
      </c>
      <c r="G549" s="212"/>
      <c r="H549" s="215">
        <v>5.7949999999999999</v>
      </c>
      <c r="I549" s="216"/>
      <c r="J549" s="212"/>
      <c r="K549" s="212"/>
      <c r="L549" s="217"/>
      <c r="M549" s="218"/>
      <c r="N549" s="219"/>
      <c r="O549" s="219"/>
      <c r="P549" s="219"/>
      <c r="Q549" s="219"/>
      <c r="R549" s="219"/>
      <c r="S549" s="219"/>
      <c r="T549" s="220"/>
      <c r="AT549" s="221" t="s">
        <v>213</v>
      </c>
      <c r="AU549" s="221" t="s">
        <v>84</v>
      </c>
      <c r="AV549" s="14" t="s">
        <v>204</v>
      </c>
      <c r="AW549" s="14" t="s">
        <v>35</v>
      </c>
      <c r="AX549" s="14" t="s">
        <v>82</v>
      </c>
      <c r="AY549" s="221" t="s">
        <v>197</v>
      </c>
    </row>
    <row r="550" spans="1:65" s="2" customFormat="1" ht="16.5" customHeight="1">
      <c r="A550" s="37"/>
      <c r="B550" s="38"/>
      <c r="C550" s="247" t="s">
        <v>1550</v>
      </c>
      <c r="D550" s="247" t="s">
        <v>519</v>
      </c>
      <c r="E550" s="248" t="s">
        <v>2392</v>
      </c>
      <c r="F550" s="249" t="s">
        <v>2393</v>
      </c>
      <c r="G550" s="250" t="s">
        <v>202</v>
      </c>
      <c r="H550" s="251">
        <v>6.9539999999999997</v>
      </c>
      <c r="I550" s="252"/>
      <c r="J550" s="253">
        <f>ROUND(I550*H550,2)</f>
        <v>0</v>
      </c>
      <c r="K550" s="249" t="s">
        <v>203</v>
      </c>
      <c r="L550" s="254"/>
      <c r="M550" s="255" t="s">
        <v>28</v>
      </c>
      <c r="N550" s="256" t="s">
        <v>45</v>
      </c>
      <c r="O550" s="67"/>
      <c r="P550" s="190">
        <f>O550*H550</f>
        <v>0</v>
      </c>
      <c r="Q550" s="190">
        <v>2.2000000000000001E-3</v>
      </c>
      <c r="R550" s="190">
        <f>Q550*H550</f>
        <v>1.52988E-2</v>
      </c>
      <c r="S550" s="190">
        <v>0</v>
      </c>
      <c r="T550" s="191">
        <f>S550*H550</f>
        <v>0</v>
      </c>
      <c r="U550" s="37"/>
      <c r="V550" s="37"/>
      <c r="W550" s="37"/>
      <c r="X550" s="37"/>
      <c r="Y550" s="37"/>
      <c r="Z550" s="37"/>
      <c r="AA550" s="37"/>
      <c r="AB550" s="37"/>
      <c r="AC550" s="37"/>
      <c r="AD550" s="37"/>
      <c r="AE550" s="37"/>
      <c r="AR550" s="192" t="s">
        <v>365</v>
      </c>
      <c r="AT550" s="192" t="s">
        <v>519</v>
      </c>
      <c r="AU550" s="192" t="s">
        <v>84</v>
      </c>
      <c r="AY550" s="20" t="s">
        <v>197</v>
      </c>
      <c r="BE550" s="193">
        <f>IF(N550="základní",J550,0)</f>
        <v>0</v>
      </c>
      <c r="BF550" s="193">
        <f>IF(N550="snížená",J550,0)</f>
        <v>0</v>
      </c>
      <c r="BG550" s="193">
        <f>IF(N550="zákl. přenesená",J550,0)</f>
        <v>0</v>
      </c>
      <c r="BH550" s="193">
        <f>IF(N550="sníž. přenesená",J550,0)</f>
        <v>0</v>
      </c>
      <c r="BI550" s="193">
        <f>IF(N550="nulová",J550,0)</f>
        <v>0</v>
      </c>
      <c r="BJ550" s="20" t="s">
        <v>82</v>
      </c>
      <c r="BK550" s="193">
        <f>ROUND(I550*H550,2)</f>
        <v>0</v>
      </c>
      <c r="BL550" s="20" t="s">
        <v>283</v>
      </c>
      <c r="BM550" s="192" t="s">
        <v>6115</v>
      </c>
    </row>
    <row r="551" spans="1:65" s="13" customFormat="1" ht="11.25">
      <c r="B551" s="199"/>
      <c r="C551" s="200"/>
      <c r="D551" s="201" t="s">
        <v>213</v>
      </c>
      <c r="E551" s="200"/>
      <c r="F551" s="203" t="s">
        <v>6116</v>
      </c>
      <c r="G551" s="200"/>
      <c r="H551" s="204">
        <v>6.9539999999999997</v>
      </c>
      <c r="I551" s="205"/>
      <c r="J551" s="200"/>
      <c r="K551" s="200"/>
      <c r="L551" s="206"/>
      <c r="M551" s="207"/>
      <c r="N551" s="208"/>
      <c r="O551" s="208"/>
      <c r="P551" s="208"/>
      <c r="Q551" s="208"/>
      <c r="R551" s="208"/>
      <c r="S551" s="208"/>
      <c r="T551" s="209"/>
      <c r="AT551" s="210" t="s">
        <v>213</v>
      </c>
      <c r="AU551" s="210" t="s">
        <v>84</v>
      </c>
      <c r="AV551" s="13" t="s">
        <v>84</v>
      </c>
      <c r="AW551" s="13" t="s">
        <v>4</v>
      </c>
      <c r="AX551" s="13" t="s">
        <v>82</v>
      </c>
      <c r="AY551" s="210" t="s">
        <v>197</v>
      </c>
    </row>
    <row r="552" spans="1:65" s="2" customFormat="1" ht="24.2" customHeight="1">
      <c r="A552" s="37"/>
      <c r="B552" s="38"/>
      <c r="C552" s="181" t="s">
        <v>1558</v>
      </c>
      <c r="D552" s="181" t="s">
        <v>199</v>
      </c>
      <c r="E552" s="182" t="s">
        <v>6117</v>
      </c>
      <c r="F552" s="183" t="s">
        <v>6118</v>
      </c>
      <c r="G552" s="184" t="s">
        <v>428</v>
      </c>
      <c r="H552" s="185">
        <v>0.20100000000000001</v>
      </c>
      <c r="I552" s="186"/>
      <c r="J552" s="187">
        <f>ROUND(I552*H552,2)</f>
        <v>0</v>
      </c>
      <c r="K552" s="183" t="s">
        <v>203</v>
      </c>
      <c r="L552" s="42"/>
      <c r="M552" s="188" t="s">
        <v>28</v>
      </c>
      <c r="N552" s="189" t="s">
        <v>45</v>
      </c>
      <c r="O552" s="67"/>
      <c r="P552" s="190">
        <f>O552*H552</f>
        <v>0</v>
      </c>
      <c r="Q552" s="190">
        <v>0</v>
      </c>
      <c r="R552" s="190">
        <f>Q552*H552</f>
        <v>0</v>
      </c>
      <c r="S552" s="190">
        <v>0</v>
      </c>
      <c r="T552" s="191">
        <f>S552*H552</f>
        <v>0</v>
      </c>
      <c r="U552" s="37"/>
      <c r="V552" s="37"/>
      <c r="W552" s="37"/>
      <c r="X552" s="37"/>
      <c r="Y552" s="37"/>
      <c r="Z552" s="37"/>
      <c r="AA552" s="37"/>
      <c r="AB552" s="37"/>
      <c r="AC552" s="37"/>
      <c r="AD552" s="37"/>
      <c r="AE552" s="37"/>
      <c r="AR552" s="192" t="s">
        <v>283</v>
      </c>
      <c r="AT552" s="192" t="s">
        <v>199</v>
      </c>
      <c r="AU552" s="192" t="s">
        <v>84</v>
      </c>
      <c r="AY552" s="20" t="s">
        <v>197</v>
      </c>
      <c r="BE552" s="193">
        <f>IF(N552="základní",J552,0)</f>
        <v>0</v>
      </c>
      <c r="BF552" s="193">
        <f>IF(N552="snížená",J552,0)</f>
        <v>0</v>
      </c>
      <c r="BG552" s="193">
        <f>IF(N552="zákl. přenesená",J552,0)</f>
        <v>0</v>
      </c>
      <c r="BH552" s="193">
        <f>IF(N552="sníž. přenesená",J552,0)</f>
        <v>0</v>
      </c>
      <c r="BI552" s="193">
        <f>IF(N552="nulová",J552,0)</f>
        <v>0</v>
      </c>
      <c r="BJ552" s="20" t="s">
        <v>82</v>
      </c>
      <c r="BK552" s="193">
        <f>ROUND(I552*H552,2)</f>
        <v>0</v>
      </c>
      <c r="BL552" s="20" t="s">
        <v>283</v>
      </c>
      <c r="BM552" s="192" t="s">
        <v>6119</v>
      </c>
    </row>
    <row r="553" spans="1:65" s="2" customFormat="1" ht="11.25">
      <c r="A553" s="37"/>
      <c r="B553" s="38"/>
      <c r="C553" s="39"/>
      <c r="D553" s="194" t="s">
        <v>206</v>
      </c>
      <c r="E553" s="39"/>
      <c r="F553" s="195" t="s">
        <v>6120</v>
      </c>
      <c r="G553" s="39"/>
      <c r="H553" s="39"/>
      <c r="I553" s="196"/>
      <c r="J553" s="39"/>
      <c r="K553" s="39"/>
      <c r="L553" s="42"/>
      <c r="M553" s="197"/>
      <c r="N553" s="198"/>
      <c r="O553" s="67"/>
      <c r="P553" s="67"/>
      <c r="Q553" s="67"/>
      <c r="R553" s="67"/>
      <c r="S553" s="67"/>
      <c r="T553" s="68"/>
      <c r="U553" s="37"/>
      <c r="V553" s="37"/>
      <c r="W553" s="37"/>
      <c r="X553" s="37"/>
      <c r="Y553" s="37"/>
      <c r="Z553" s="37"/>
      <c r="AA553" s="37"/>
      <c r="AB553" s="37"/>
      <c r="AC553" s="37"/>
      <c r="AD553" s="37"/>
      <c r="AE553" s="37"/>
      <c r="AT553" s="20" t="s">
        <v>206</v>
      </c>
      <c r="AU553" s="20" t="s">
        <v>84</v>
      </c>
    </row>
    <row r="554" spans="1:65" s="12" customFormat="1" ht="22.9" customHeight="1">
      <c r="B554" s="165"/>
      <c r="C554" s="166"/>
      <c r="D554" s="167" t="s">
        <v>73</v>
      </c>
      <c r="E554" s="179" t="s">
        <v>2546</v>
      </c>
      <c r="F554" s="179" t="s">
        <v>2547</v>
      </c>
      <c r="G554" s="166"/>
      <c r="H554" s="166"/>
      <c r="I554" s="169"/>
      <c r="J554" s="180">
        <f>BK554</f>
        <v>0</v>
      </c>
      <c r="K554" s="166"/>
      <c r="L554" s="171"/>
      <c r="M554" s="172"/>
      <c r="N554" s="173"/>
      <c r="O554" s="173"/>
      <c r="P554" s="174">
        <f>SUM(P555:P618)</f>
        <v>0</v>
      </c>
      <c r="Q554" s="173"/>
      <c r="R554" s="174">
        <f>SUM(R555:R618)</f>
        <v>1.4883371899999998</v>
      </c>
      <c r="S554" s="173"/>
      <c r="T554" s="175">
        <f>SUM(T555:T618)</f>
        <v>0</v>
      </c>
      <c r="AR554" s="176" t="s">
        <v>84</v>
      </c>
      <c r="AT554" s="177" t="s">
        <v>73</v>
      </c>
      <c r="AU554" s="177" t="s">
        <v>82</v>
      </c>
      <c r="AY554" s="176" t="s">
        <v>197</v>
      </c>
      <c r="BK554" s="178">
        <f>SUM(BK555:BK618)</f>
        <v>0</v>
      </c>
    </row>
    <row r="555" spans="1:65" s="2" customFormat="1" ht="24.2" customHeight="1">
      <c r="A555" s="37"/>
      <c r="B555" s="38"/>
      <c r="C555" s="181" t="s">
        <v>1566</v>
      </c>
      <c r="D555" s="181" t="s">
        <v>199</v>
      </c>
      <c r="E555" s="182" t="s">
        <v>2549</v>
      </c>
      <c r="F555" s="183" t="s">
        <v>2550</v>
      </c>
      <c r="G555" s="184" t="s">
        <v>202</v>
      </c>
      <c r="H555" s="185">
        <v>12.206</v>
      </c>
      <c r="I555" s="186"/>
      <c r="J555" s="187">
        <f>ROUND(I555*H555,2)</f>
        <v>0</v>
      </c>
      <c r="K555" s="183" t="s">
        <v>203</v>
      </c>
      <c r="L555" s="42"/>
      <c r="M555" s="188" t="s">
        <v>28</v>
      </c>
      <c r="N555" s="189" t="s">
        <v>45</v>
      </c>
      <c r="O555" s="67"/>
      <c r="P555" s="190">
        <f>O555*H555</f>
        <v>0</v>
      </c>
      <c r="Q555" s="190">
        <v>0</v>
      </c>
      <c r="R555" s="190">
        <f>Q555*H555</f>
        <v>0</v>
      </c>
      <c r="S555" s="190">
        <v>0</v>
      </c>
      <c r="T555" s="191">
        <f>S555*H555</f>
        <v>0</v>
      </c>
      <c r="U555" s="37"/>
      <c r="V555" s="37"/>
      <c r="W555" s="37"/>
      <c r="X555" s="37"/>
      <c r="Y555" s="37"/>
      <c r="Z555" s="37"/>
      <c r="AA555" s="37"/>
      <c r="AB555" s="37"/>
      <c r="AC555" s="37"/>
      <c r="AD555" s="37"/>
      <c r="AE555" s="37"/>
      <c r="AR555" s="192" t="s">
        <v>283</v>
      </c>
      <c r="AT555" s="192" t="s">
        <v>199</v>
      </c>
      <c r="AU555" s="192" t="s">
        <v>84</v>
      </c>
      <c r="AY555" s="20" t="s">
        <v>197</v>
      </c>
      <c r="BE555" s="193">
        <f>IF(N555="základní",J555,0)</f>
        <v>0</v>
      </c>
      <c r="BF555" s="193">
        <f>IF(N555="snížená",J555,0)</f>
        <v>0</v>
      </c>
      <c r="BG555" s="193">
        <f>IF(N555="zákl. přenesená",J555,0)</f>
        <v>0</v>
      </c>
      <c r="BH555" s="193">
        <f>IF(N555="sníž. přenesená",J555,0)</f>
        <v>0</v>
      </c>
      <c r="BI555" s="193">
        <f>IF(N555="nulová",J555,0)</f>
        <v>0</v>
      </c>
      <c r="BJ555" s="20" t="s">
        <v>82</v>
      </c>
      <c r="BK555" s="193">
        <f>ROUND(I555*H555,2)</f>
        <v>0</v>
      </c>
      <c r="BL555" s="20" t="s">
        <v>283</v>
      </c>
      <c r="BM555" s="192" t="s">
        <v>6121</v>
      </c>
    </row>
    <row r="556" spans="1:65" s="2" customFormat="1" ht="11.25">
      <c r="A556" s="37"/>
      <c r="B556" s="38"/>
      <c r="C556" s="39"/>
      <c r="D556" s="194" t="s">
        <v>206</v>
      </c>
      <c r="E556" s="39"/>
      <c r="F556" s="195" t="s">
        <v>2552</v>
      </c>
      <c r="G556" s="39"/>
      <c r="H556" s="39"/>
      <c r="I556" s="196"/>
      <c r="J556" s="39"/>
      <c r="K556" s="39"/>
      <c r="L556" s="42"/>
      <c r="M556" s="197"/>
      <c r="N556" s="198"/>
      <c r="O556" s="67"/>
      <c r="P556" s="67"/>
      <c r="Q556" s="67"/>
      <c r="R556" s="67"/>
      <c r="S556" s="67"/>
      <c r="T556" s="68"/>
      <c r="U556" s="37"/>
      <c r="V556" s="37"/>
      <c r="W556" s="37"/>
      <c r="X556" s="37"/>
      <c r="Y556" s="37"/>
      <c r="Z556" s="37"/>
      <c r="AA556" s="37"/>
      <c r="AB556" s="37"/>
      <c r="AC556" s="37"/>
      <c r="AD556" s="37"/>
      <c r="AE556" s="37"/>
      <c r="AT556" s="20" t="s">
        <v>206</v>
      </c>
      <c r="AU556" s="20" t="s">
        <v>84</v>
      </c>
    </row>
    <row r="557" spans="1:65" s="15" customFormat="1" ht="11.25">
      <c r="B557" s="222"/>
      <c r="C557" s="223"/>
      <c r="D557" s="201" t="s">
        <v>213</v>
      </c>
      <c r="E557" s="224" t="s">
        <v>28</v>
      </c>
      <c r="F557" s="225" t="s">
        <v>724</v>
      </c>
      <c r="G557" s="223"/>
      <c r="H557" s="224" t="s">
        <v>28</v>
      </c>
      <c r="I557" s="226"/>
      <c r="J557" s="223"/>
      <c r="K557" s="223"/>
      <c r="L557" s="227"/>
      <c r="M557" s="228"/>
      <c r="N557" s="229"/>
      <c r="O557" s="229"/>
      <c r="P557" s="229"/>
      <c r="Q557" s="229"/>
      <c r="R557" s="229"/>
      <c r="S557" s="229"/>
      <c r="T557" s="230"/>
      <c r="AT557" s="231" t="s">
        <v>213</v>
      </c>
      <c r="AU557" s="231" t="s">
        <v>84</v>
      </c>
      <c r="AV557" s="15" t="s">
        <v>82</v>
      </c>
      <c r="AW557" s="15" t="s">
        <v>35</v>
      </c>
      <c r="AX557" s="15" t="s">
        <v>74</v>
      </c>
      <c r="AY557" s="231" t="s">
        <v>197</v>
      </c>
    </row>
    <row r="558" spans="1:65" s="13" customFormat="1" ht="11.25">
      <c r="B558" s="199"/>
      <c r="C558" s="200"/>
      <c r="D558" s="201" t="s">
        <v>213</v>
      </c>
      <c r="E558" s="202" t="s">
        <v>28</v>
      </c>
      <c r="F558" s="203" t="s">
        <v>6122</v>
      </c>
      <c r="G558" s="200"/>
      <c r="H558" s="204">
        <v>4.1310000000000002</v>
      </c>
      <c r="I558" s="205"/>
      <c r="J558" s="200"/>
      <c r="K558" s="200"/>
      <c r="L558" s="206"/>
      <c r="M558" s="207"/>
      <c r="N558" s="208"/>
      <c r="O558" s="208"/>
      <c r="P558" s="208"/>
      <c r="Q558" s="208"/>
      <c r="R558" s="208"/>
      <c r="S558" s="208"/>
      <c r="T558" s="209"/>
      <c r="AT558" s="210" t="s">
        <v>213</v>
      </c>
      <c r="AU558" s="210" t="s">
        <v>84</v>
      </c>
      <c r="AV558" s="13" t="s">
        <v>84</v>
      </c>
      <c r="AW558" s="13" t="s">
        <v>35</v>
      </c>
      <c r="AX558" s="13" t="s">
        <v>74</v>
      </c>
      <c r="AY558" s="210" t="s">
        <v>197</v>
      </c>
    </row>
    <row r="559" spans="1:65" s="13" customFormat="1" ht="11.25">
      <c r="B559" s="199"/>
      <c r="C559" s="200"/>
      <c r="D559" s="201" t="s">
        <v>213</v>
      </c>
      <c r="E559" s="202" t="s">
        <v>28</v>
      </c>
      <c r="F559" s="203" t="s">
        <v>6123</v>
      </c>
      <c r="G559" s="200"/>
      <c r="H559" s="204">
        <v>8.0749999999999993</v>
      </c>
      <c r="I559" s="205"/>
      <c r="J559" s="200"/>
      <c r="K559" s="200"/>
      <c r="L559" s="206"/>
      <c r="M559" s="207"/>
      <c r="N559" s="208"/>
      <c r="O559" s="208"/>
      <c r="P559" s="208"/>
      <c r="Q559" s="208"/>
      <c r="R559" s="208"/>
      <c r="S559" s="208"/>
      <c r="T559" s="209"/>
      <c r="AT559" s="210" t="s">
        <v>213</v>
      </c>
      <c r="AU559" s="210" t="s">
        <v>84</v>
      </c>
      <c r="AV559" s="13" t="s">
        <v>84</v>
      </c>
      <c r="AW559" s="13" t="s">
        <v>35</v>
      </c>
      <c r="AX559" s="13" t="s">
        <v>74</v>
      </c>
      <c r="AY559" s="210" t="s">
        <v>197</v>
      </c>
    </row>
    <row r="560" spans="1:65" s="14" customFormat="1" ht="11.25">
      <c r="B560" s="211"/>
      <c r="C560" s="212"/>
      <c r="D560" s="201" t="s">
        <v>213</v>
      </c>
      <c r="E560" s="213" t="s">
        <v>28</v>
      </c>
      <c r="F560" s="214" t="s">
        <v>226</v>
      </c>
      <c r="G560" s="212"/>
      <c r="H560" s="215">
        <v>12.206</v>
      </c>
      <c r="I560" s="216"/>
      <c r="J560" s="212"/>
      <c r="K560" s="212"/>
      <c r="L560" s="217"/>
      <c r="M560" s="218"/>
      <c r="N560" s="219"/>
      <c r="O560" s="219"/>
      <c r="P560" s="219"/>
      <c r="Q560" s="219"/>
      <c r="R560" s="219"/>
      <c r="S560" s="219"/>
      <c r="T560" s="220"/>
      <c r="AT560" s="221" t="s">
        <v>213</v>
      </c>
      <c r="AU560" s="221" t="s">
        <v>84</v>
      </c>
      <c r="AV560" s="14" t="s">
        <v>204</v>
      </c>
      <c r="AW560" s="14" t="s">
        <v>35</v>
      </c>
      <c r="AX560" s="14" t="s">
        <v>82</v>
      </c>
      <c r="AY560" s="221" t="s">
        <v>197</v>
      </c>
    </row>
    <row r="561" spans="1:65" s="2" customFormat="1" ht="16.5" customHeight="1">
      <c r="A561" s="37"/>
      <c r="B561" s="38"/>
      <c r="C561" s="247" t="s">
        <v>1572</v>
      </c>
      <c r="D561" s="247" t="s">
        <v>519</v>
      </c>
      <c r="E561" s="248" t="s">
        <v>6124</v>
      </c>
      <c r="F561" s="249" t="s">
        <v>6125</v>
      </c>
      <c r="G561" s="250" t="s">
        <v>409</v>
      </c>
      <c r="H561" s="251">
        <v>1.1279999999999999</v>
      </c>
      <c r="I561" s="252"/>
      <c r="J561" s="253">
        <f>ROUND(I561*H561,2)</f>
        <v>0</v>
      </c>
      <c r="K561" s="249" t="s">
        <v>203</v>
      </c>
      <c r="L561" s="254"/>
      <c r="M561" s="255" t="s">
        <v>28</v>
      </c>
      <c r="N561" s="256" t="s">
        <v>45</v>
      </c>
      <c r="O561" s="67"/>
      <c r="P561" s="190">
        <f>O561*H561</f>
        <v>0</v>
      </c>
      <c r="Q561" s="190">
        <v>2.5000000000000001E-2</v>
      </c>
      <c r="R561" s="190">
        <f>Q561*H561</f>
        <v>2.8199999999999999E-2</v>
      </c>
      <c r="S561" s="190">
        <v>0</v>
      </c>
      <c r="T561" s="191">
        <f>S561*H561</f>
        <v>0</v>
      </c>
      <c r="U561" s="37"/>
      <c r="V561" s="37"/>
      <c r="W561" s="37"/>
      <c r="X561" s="37"/>
      <c r="Y561" s="37"/>
      <c r="Z561" s="37"/>
      <c r="AA561" s="37"/>
      <c r="AB561" s="37"/>
      <c r="AC561" s="37"/>
      <c r="AD561" s="37"/>
      <c r="AE561" s="37"/>
      <c r="AR561" s="192" t="s">
        <v>365</v>
      </c>
      <c r="AT561" s="192" t="s">
        <v>519</v>
      </c>
      <c r="AU561" s="192" t="s">
        <v>84</v>
      </c>
      <c r="AY561" s="20" t="s">
        <v>197</v>
      </c>
      <c r="BE561" s="193">
        <f>IF(N561="základní",J561,0)</f>
        <v>0</v>
      </c>
      <c r="BF561" s="193">
        <f>IF(N561="snížená",J561,0)</f>
        <v>0</v>
      </c>
      <c r="BG561" s="193">
        <f>IF(N561="zákl. přenesená",J561,0)</f>
        <v>0</v>
      </c>
      <c r="BH561" s="193">
        <f>IF(N561="sníž. přenesená",J561,0)</f>
        <v>0</v>
      </c>
      <c r="BI561" s="193">
        <f>IF(N561="nulová",J561,0)</f>
        <v>0</v>
      </c>
      <c r="BJ561" s="20" t="s">
        <v>82</v>
      </c>
      <c r="BK561" s="193">
        <f>ROUND(I561*H561,2)</f>
        <v>0</v>
      </c>
      <c r="BL561" s="20" t="s">
        <v>283</v>
      </c>
      <c r="BM561" s="192" t="s">
        <v>6126</v>
      </c>
    </row>
    <row r="562" spans="1:65" s="13" customFormat="1" ht="11.25">
      <c r="B562" s="199"/>
      <c r="C562" s="200"/>
      <c r="D562" s="201" t="s">
        <v>213</v>
      </c>
      <c r="E562" s="202" t="s">
        <v>28</v>
      </c>
      <c r="F562" s="203" t="s">
        <v>6127</v>
      </c>
      <c r="G562" s="200"/>
      <c r="H562" s="204">
        <v>1.0740000000000001</v>
      </c>
      <c r="I562" s="205"/>
      <c r="J562" s="200"/>
      <c r="K562" s="200"/>
      <c r="L562" s="206"/>
      <c r="M562" s="207"/>
      <c r="N562" s="208"/>
      <c r="O562" s="208"/>
      <c r="P562" s="208"/>
      <c r="Q562" s="208"/>
      <c r="R562" s="208"/>
      <c r="S562" s="208"/>
      <c r="T562" s="209"/>
      <c r="AT562" s="210" t="s">
        <v>213</v>
      </c>
      <c r="AU562" s="210" t="s">
        <v>84</v>
      </c>
      <c r="AV562" s="13" t="s">
        <v>84</v>
      </c>
      <c r="AW562" s="13" t="s">
        <v>35</v>
      </c>
      <c r="AX562" s="13" t="s">
        <v>82</v>
      </c>
      <c r="AY562" s="210" t="s">
        <v>197</v>
      </c>
    </row>
    <row r="563" spans="1:65" s="13" customFormat="1" ht="11.25">
      <c r="B563" s="199"/>
      <c r="C563" s="200"/>
      <c r="D563" s="201" t="s">
        <v>213</v>
      </c>
      <c r="E563" s="200"/>
      <c r="F563" s="203" t="s">
        <v>6128</v>
      </c>
      <c r="G563" s="200"/>
      <c r="H563" s="204">
        <v>1.1279999999999999</v>
      </c>
      <c r="I563" s="205"/>
      <c r="J563" s="200"/>
      <c r="K563" s="200"/>
      <c r="L563" s="206"/>
      <c r="M563" s="207"/>
      <c r="N563" s="208"/>
      <c r="O563" s="208"/>
      <c r="P563" s="208"/>
      <c r="Q563" s="208"/>
      <c r="R563" s="208"/>
      <c r="S563" s="208"/>
      <c r="T563" s="209"/>
      <c r="AT563" s="210" t="s">
        <v>213</v>
      </c>
      <c r="AU563" s="210" t="s">
        <v>84</v>
      </c>
      <c r="AV563" s="13" t="s">
        <v>84</v>
      </c>
      <c r="AW563" s="13" t="s">
        <v>4</v>
      </c>
      <c r="AX563" s="13" t="s">
        <v>82</v>
      </c>
      <c r="AY563" s="210" t="s">
        <v>197</v>
      </c>
    </row>
    <row r="564" spans="1:65" s="2" customFormat="1" ht="16.5" customHeight="1">
      <c r="A564" s="37"/>
      <c r="B564" s="38"/>
      <c r="C564" s="247" t="s">
        <v>1582</v>
      </c>
      <c r="D564" s="247" t="s">
        <v>519</v>
      </c>
      <c r="E564" s="248" t="s">
        <v>6129</v>
      </c>
      <c r="F564" s="249" t="s">
        <v>6130</v>
      </c>
      <c r="G564" s="250" t="s">
        <v>409</v>
      </c>
      <c r="H564" s="251">
        <v>1.145</v>
      </c>
      <c r="I564" s="252"/>
      <c r="J564" s="253">
        <f>ROUND(I564*H564,2)</f>
        <v>0</v>
      </c>
      <c r="K564" s="249" t="s">
        <v>203</v>
      </c>
      <c r="L564" s="254"/>
      <c r="M564" s="255" t="s">
        <v>28</v>
      </c>
      <c r="N564" s="256" t="s">
        <v>45</v>
      </c>
      <c r="O564" s="67"/>
      <c r="P564" s="190">
        <f>O564*H564</f>
        <v>0</v>
      </c>
      <c r="Q564" s="190">
        <v>0.03</v>
      </c>
      <c r="R564" s="190">
        <f>Q564*H564</f>
        <v>3.4349999999999999E-2</v>
      </c>
      <c r="S564" s="190">
        <v>0</v>
      </c>
      <c r="T564" s="191">
        <f>S564*H564</f>
        <v>0</v>
      </c>
      <c r="U564" s="37"/>
      <c r="V564" s="37"/>
      <c r="W564" s="37"/>
      <c r="X564" s="37"/>
      <c r="Y564" s="37"/>
      <c r="Z564" s="37"/>
      <c r="AA564" s="37"/>
      <c r="AB564" s="37"/>
      <c r="AC564" s="37"/>
      <c r="AD564" s="37"/>
      <c r="AE564" s="37"/>
      <c r="AR564" s="192" t="s">
        <v>365</v>
      </c>
      <c r="AT564" s="192" t="s">
        <v>519</v>
      </c>
      <c r="AU564" s="192" t="s">
        <v>84</v>
      </c>
      <c r="AY564" s="20" t="s">
        <v>197</v>
      </c>
      <c r="BE564" s="193">
        <f>IF(N564="základní",J564,0)</f>
        <v>0</v>
      </c>
      <c r="BF564" s="193">
        <f>IF(N564="snížená",J564,0)</f>
        <v>0</v>
      </c>
      <c r="BG564" s="193">
        <f>IF(N564="zákl. přenesená",J564,0)</f>
        <v>0</v>
      </c>
      <c r="BH564" s="193">
        <f>IF(N564="sníž. přenesená",J564,0)</f>
        <v>0</v>
      </c>
      <c r="BI564" s="193">
        <f>IF(N564="nulová",J564,0)</f>
        <v>0</v>
      </c>
      <c r="BJ564" s="20" t="s">
        <v>82</v>
      </c>
      <c r="BK564" s="193">
        <f>ROUND(I564*H564,2)</f>
        <v>0</v>
      </c>
      <c r="BL564" s="20" t="s">
        <v>283</v>
      </c>
      <c r="BM564" s="192" t="s">
        <v>6131</v>
      </c>
    </row>
    <row r="565" spans="1:65" s="13" customFormat="1" ht="11.25">
      <c r="B565" s="199"/>
      <c r="C565" s="200"/>
      <c r="D565" s="201" t="s">
        <v>213</v>
      </c>
      <c r="E565" s="202" t="s">
        <v>28</v>
      </c>
      <c r="F565" s="203" t="s">
        <v>6132</v>
      </c>
      <c r="G565" s="200"/>
      <c r="H565" s="204">
        <v>1.0900000000000001</v>
      </c>
      <c r="I565" s="205"/>
      <c r="J565" s="200"/>
      <c r="K565" s="200"/>
      <c r="L565" s="206"/>
      <c r="M565" s="207"/>
      <c r="N565" s="208"/>
      <c r="O565" s="208"/>
      <c r="P565" s="208"/>
      <c r="Q565" s="208"/>
      <c r="R565" s="208"/>
      <c r="S565" s="208"/>
      <c r="T565" s="209"/>
      <c r="AT565" s="210" t="s">
        <v>213</v>
      </c>
      <c r="AU565" s="210" t="s">
        <v>84</v>
      </c>
      <c r="AV565" s="13" t="s">
        <v>84</v>
      </c>
      <c r="AW565" s="13" t="s">
        <v>35</v>
      </c>
      <c r="AX565" s="13" t="s">
        <v>82</v>
      </c>
      <c r="AY565" s="210" t="s">
        <v>197</v>
      </c>
    </row>
    <row r="566" spans="1:65" s="13" customFormat="1" ht="11.25">
      <c r="B566" s="199"/>
      <c r="C566" s="200"/>
      <c r="D566" s="201" t="s">
        <v>213</v>
      </c>
      <c r="E566" s="200"/>
      <c r="F566" s="203" t="s">
        <v>6133</v>
      </c>
      <c r="G566" s="200"/>
      <c r="H566" s="204">
        <v>1.145</v>
      </c>
      <c r="I566" s="205"/>
      <c r="J566" s="200"/>
      <c r="K566" s="200"/>
      <c r="L566" s="206"/>
      <c r="M566" s="207"/>
      <c r="N566" s="208"/>
      <c r="O566" s="208"/>
      <c r="P566" s="208"/>
      <c r="Q566" s="208"/>
      <c r="R566" s="208"/>
      <c r="S566" s="208"/>
      <c r="T566" s="209"/>
      <c r="AT566" s="210" t="s">
        <v>213</v>
      </c>
      <c r="AU566" s="210" t="s">
        <v>84</v>
      </c>
      <c r="AV566" s="13" t="s">
        <v>84</v>
      </c>
      <c r="AW566" s="13" t="s">
        <v>4</v>
      </c>
      <c r="AX566" s="13" t="s">
        <v>82</v>
      </c>
      <c r="AY566" s="210" t="s">
        <v>197</v>
      </c>
    </row>
    <row r="567" spans="1:65" s="2" customFormat="1" ht="24.2" customHeight="1">
      <c r="A567" s="37"/>
      <c r="B567" s="38"/>
      <c r="C567" s="181" t="s">
        <v>1587</v>
      </c>
      <c r="D567" s="181" t="s">
        <v>199</v>
      </c>
      <c r="E567" s="182" t="s">
        <v>2568</v>
      </c>
      <c r="F567" s="183" t="s">
        <v>2569</v>
      </c>
      <c r="G567" s="184" t="s">
        <v>202</v>
      </c>
      <c r="H567" s="185">
        <v>19.5</v>
      </c>
      <c r="I567" s="186"/>
      <c r="J567" s="187">
        <f>ROUND(I567*H567,2)</f>
        <v>0</v>
      </c>
      <c r="K567" s="183" t="s">
        <v>203</v>
      </c>
      <c r="L567" s="42"/>
      <c r="M567" s="188" t="s">
        <v>28</v>
      </c>
      <c r="N567" s="189" t="s">
        <v>45</v>
      </c>
      <c r="O567" s="67"/>
      <c r="P567" s="190">
        <f>O567*H567</f>
        <v>0</v>
      </c>
      <c r="Q567" s="190">
        <v>0</v>
      </c>
      <c r="R567" s="190">
        <f>Q567*H567</f>
        <v>0</v>
      </c>
      <c r="S567" s="190">
        <v>0</v>
      </c>
      <c r="T567" s="191">
        <f>S567*H567</f>
        <v>0</v>
      </c>
      <c r="U567" s="37"/>
      <c r="V567" s="37"/>
      <c r="W567" s="37"/>
      <c r="X567" s="37"/>
      <c r="Y567" s="37"/>
      <c r="Z567" s="37"/>
      <c r="AA567" s="37"/>
      <c r="AB567" s="37"/>
      <c r="AC567" s="37"/>
      <c r="AD567" s="37"/>
      <c r="AE567" s="37"/>
      <c r="AR567" s="192" t="s">
        <v>283</v>
      </c>
      <c r="AT567" s="192" t="s">
        <v>199</v>
      </c>
      <c r="AU567" s="192" t="s">
        <v>84</v>
      </c>
      <c r="AY567" s="20" t="s">
        <v>197</v>
      </c>
      <c r="BE567" s="193">
        <f>IF(N567="základní",J567,0)</f>
        <v>0</v>
      </c>
      <c r="BF567" s="193">
        <f>IF(N567="snížená",J567,0)</f>
        <v>0</v>
      </c>
      <c r="BG567" s="193">
        <f>IF(N567="zákl. přenesená",J567,0)</f>
        <v>0</v>
      </c>
      <c r="BH567" s="193">
        <f>IF(N567="sníž. přenesená",J567,0)</f>
        <v>0</v>
      </c>
      <c r="BI567" s="193">
        <f>IF(N567="nulová",J567,0)</f>
        <v>0</v>
      </c>
      <c r="BJ567" s="20" t="s">
        <v>82</v>
      </c>
      <c r="BK567" s="193">
        <f>ROUND(I567*H567,2)</f>
        <v>0</v>
      </c>
      <c r="BL567" s="20" t="s">
        <v>283</v>
      </c>
      <c r="BM567" s="192" t="s">
        <v>6134</v>
      </c>
    </row>
    <row r="568" spans="1:65" s="2" customFormat="1" ht="11.25">
      <c r="A568" s="37"/>
      <c r="B568" s="38"/>
      <c r="C568" s="39"/>
      <c r="D568" s="194" t="s">
        <v>206</v>
      </c>
      <c r="E568" s="39"/>
      <c r="F568" s="195" t="s">
        <v>2571</v>
      </c>
      <c r="G568" s="39"/>
      <c r="H568" s="39"/>
      <c r="I568" s="196"/>
      <c r="J568" s="39"/>
      <c r="K568" s="39"/>
      <c r="L568" s="42"/>
      <c r="M568" s="197"/>
      <c r="N568" s="198"/>
      <c r="O568" s="67"/>
      <c r="P568" s="67"/>
      <c r="Q568" s="67"/>
      <c r="R568" s="67"/>
      <c r="S568" s="67"/>
      <c r="T568" s="68"/>
      <c r="U568" s="37"/>
      <c r="V568" s="37"/>
      <c r="W568" s="37"/>
      <c r="X568" s="37"/>
      <c r="Y568" s="37"/>
      <c r="Z568" s="37"/>
      <c r="AA568" s="37"/>
      <c r="AB568" s="37"/>
      <c r="AC568" s="37"/>
      <c r="AD568" s="37"/>
      <c r="AE568" s="37"/>
      <c r="AT568" s="20" t="s">
        <v>206</v>
      </c>
      <c r="AU568" s="20" t="s">
        <v>84</v>
      </c>
    </row>
    <row r="569" spans="1:65" s="15" customFormat="1" ht="11.25">
      <c r="B569" s="222"/>
      <c r="C569" s="223"/>
      <c r="D569" s="201" t="s">
        <v>213</v>
      </c>
      <c r="E569" s="224" t="s">
        <v>28</v>
      </c>
      <c r="F569" s="225" t="s">
        <v>724</v>
      </c>
      <c r="G569" s="223"/>
      <c r="H569" s="224" t="s">
        <v>28</v>
      </c>
      <c r="I569" s="226"/>
      <c r="J569" s="223"/>
      <c r="K569" s="223"/>
      <c r="L569" s="227"/>
      <c r="M569" s="228"/>
      <c r="N569" s="229"/>
      <c r="O569" s="229"/>
      <c r="P569" s="229"/>
      <c r="Q569" s="229"/>
      <c r="R569" s="229"/>
      <c r="S569" s="229"/>
      <c r="T569" s="230"/>
      <c r="AT569" s="231" t="s">
        <v>213</v>
      </c>
      <c r="AU569" s="231" t="s">
        <v>84</v>
      </c>
      <c r="AV569" s="15" t="s">
        <v>82</v>
      </c>
      <c r="AW569" s="15" t="s">
        <v>35</v>
      </c>
      <c r="AX569" s="15" t="s">
        <v>74</v>
      </c>
      <c r="AY569" s="231" t="s">
        <v>197</v>
      </c>
    </row>
    <row r="570" spans="1:65" s="13" customFormat="1" ht="11.25">
      <c r="B570" s="199"/>
      <c r="C570" s="200"/>
      <c r="D570" s="201" t="s">
        <v>213</v>
      </c>
      <c r="E570" s="202" t="s">
        <v>28</v>
      </c>
      <c r="F570" s="203" t="s">
        <v>6135</v>
      </c>
      <c r="G570" s="200"/>
      <c r="H570" s="204">
        <v>19.5</v>
      </c>
      <c r="I570" s="205"/>
      <c r="J570" s="200"/>
      <c r="K570" s="200"/>
      <c r="L570" s="206"/>
      <c r="M570" s="207"/>
      <c r="N570" s="208"/>
      <c r="O570" s="208"/>
      <c r="P570" s="208"/>
      <c r="Q570" s="208"/>
      <c r="R570" s="208"/>
      <c r="S570" s="208"/>
      <c r="T570" s="209"/>
      <c r="AT570" s="210" t="s">
        <v>213</v>
      </c>
      <c r="AU570" s="210" t="s">
        <v>84</v>
      </c>
      <c r="AV570" s="13" t="s">
        <v>84</v>
      </c>
      <c r="AW570" s="13" t="s">
        <v>35</v>
      </c>
      <c r="AX570" s="13" t="s">
        <v>82</v>
      </c>
      <c r="AY570" s="210" t="s">
        <v>197</v>
      </c>
    </row>
    <row r="571" spans="1:65" s="2" customFormat="1" ht="16.5" customHeight="1">
      <c r="A571" s="37"/>
      <c r="B571" s="38"/>
      <c r="C571" s="247" t="s">
        <v>1594</v>
      </c>
      <c r="D571" s="247" t="s">
        <v>519</v>
      </c>
      <c r="E571" s="248" t="s">
        <v>2587</v>
      </c>
      <c r="F571" s="249" t="s">
        <v>2588</v>
      </c>
      <c r="G571" s="250" t="s">
        <v>202</v>
      </c>
      <c r="H571" s="251">
        <v>20.475000000000001</v>
      </c>
      <c r="I571" s="252"/>
      <c r="J571" s="253">
        <f>ROUND(I571*H571,2)</f>
        <v>0</v>
      </c>
      <c r="K571" s="249" t="s">
        <v>203</v>
      </c>
      <c r="L571" s="254"/>
      <c r="M571" s="255" t="s">
        <v>28</v>
      </c>
      <c r="N571" s="256" t="s">
        <v>45</v>
      </c>
      <c r="O571" s="67"/>
      <c r="P571" s="190">
        <f>O571*H571</f>
        <v>0</v>
      </c>
      <c r="Q571" s="190">
        <v>1.5E-3</v>
      </c>
      <c r="R571" s="190">
        <f>Q571*H571</f>
        <v>3.0712500000000004E-2</v>
      </c>
      <c r="S571" s="190">
        <v>0</v>
      </c>
      <c r="T571" s="191">
        <f>S571*H571</f>
        <v>0</v>
      </c>
      <c r="U571" s="37"/>
      <c r="V571" s="37"/>
      <c r="W571" s="37"/>
      <c r="X571" s="37"/>
      <c r="Y571" s="37"/>
      <c r="Z571" s="37"/>
      <c r="AA571" s="37"/>
      <c r="AB571" s="37"/>
      <c r="AC571" s="37"/>
      <c r="AD571" s="37"/>
      <c r="AE571" s="37"/>
      <c r="AR571" s="192" t="s">
        <v>365</v>
      </c>
      <c r="AT571" s="192" t="s">
        <v>519</v>
      </c>
      <c r="AU571" s="192" t="s">
        <v>84</v>
      </c>
      <c r="AY571" s="20" t="s">
        <v>197</v>
      </c>
      <c r="BE571" s="193">
        <f>IF(N571="základní",J571,0)</f>
        <v>0</v>
      </c>
      <c r="BF571" s="193">
        <f>IF(N571="snížená",J571,0)</f>
        <v>0</v>
      </c>
      <c r="BG571" s="193">
        <f>IF(N571="zákl. přenesená",J571,0)</f>
        <v>0</v>
      </c>
      <c r="BH571" s="193">
        <f>IF(N571="sníž. přenesená",J571,0)</f>
        <v>0</v>
      </c>
      <c r="BI571" s="193">
        <f>IF(N571="nulová",J571,0)</f>
        <v>0</v>
      </c>
      <c r="BJ571" s="20" t="s">
        <v>82</v>
      </c>
      <c r="BK571" s="193">
        <f>ROUND(I571*H571,2)</f>
        <v>0</v>
      </c>
      <c r="BL571" s="20" t="s">
        <v>283</v>
      </c>
      <c r="BM571" s="192" t="s">
        <v>6136</v>
      </c>
    </row>
    <row r="572" spans="1:65" s="13" customFormat="1" ht="11.25">
      <c r="B572" s="199"/>
      <c r="C572" s="200"/>
      <c r="D572" s="201" t="s">
        <v>213</v>
      </c>
      <c r="E572" s="200"/>
      <c r="F572" s="203" t="s">
        <v>6137</v>
      </c>
      <c r="G572" s="200"/>
      <c r="H572" s="204">
        <v>20.475000000000001</v>
      </c>
      <c r="I572" s="205"/>
      <c r="J572" s="200"/>
      <c r="K572" s="200"/>
      <c r="L572" s="206"/>
      <c r="M572" s="207"/>
      <c r="N572" s="208"/>
      <c r="O572" s="208"/>
      <c r="P572" s="208"/>
      <c r="Q572" s="208"/>
      <c r="R572" s="208"/>
      <c r="S572" s="208"/>
      <c r="T572" s="209"/>
      <c r="AT572" s="210" t="s">
        <v>213</v>
      </c>
      <c r="AU572" s="210" t="s">
        <v>84</v>
      </c>
      <c r="AV572" s="13" t="s">
        <v>84</v>
      </c>
      <c r="AW572" s="13" t="s">
        <v>4</v>
      </c>
      <c r="AX572" s="13" t="s">
        <v>82</v>
      </c>
      <c r="AY572" s="210" t="s">
        <v>197</v>
      </c>
    </row>
    <row r="573" spans="1:65" s="2" customFormat="1" ht="16.5" customHeight="1">
      <c r="A573" s="37"/>
      <c r="B573" s="38"/>
      <c r="C573" s="247" t="s">
        <v>1599</v>
      </c>
      <c r="D573" s="247" t="s">
        <v>519</v>
      </c>
      <c r="E573" s="248" t="s">
        <v>2592</v>
      </c>
      <c r="F573" s="249" t="s">
        <v>2593</v>
      </c>
      <c r="G573" s="250" t="s">
        <v>202</v>
      </c>
      <c r="H573" s="251">
        <v>20.475000000000001</v>
      </c>
      <c r="I573" s="252"/>
      <c r="J573" s="253">
        <f>ROUND(I573*H573,2)</f>
        <v>0</v>
      </c>
      <c r="K573" s="249" t="s">
        <v>203</v>
      </c>
      <c r="L573" s="254"/>
      <c r="M573" s="255" t="s">
        <v>28</v>
      </c>
      <c r="N573" s="256" t="s">
        <v>45</v>
      </c>
      <c r="O573" s="67"/>
      <c r="P573" s="190">
        <f>O573*H573</f>
        <v>0</v>
      </c>
      <c r="Q573" s="190">
        <v>2E-3</v>
      </c>
      <c r="R573" s="190">
        <f>Q573*H573</f>
        <v>4.095E-2</v>
      </c>
      <c r="S573" s="190">
        <v>0</v>
      </c>
      <c r="T573" s="191">
        <f>S573*H573</f>
        <v>0</v>
      </c>
      <c r="U573" s="37"/>
      <c r="V573" s="37"/>
      <c r="W573" s="37"/>
      <c r="X573" s="37"/>
      <c r="Y573" s="37"/>
      <c r="Z573" s="37"/>
      <c r="AA573" s="37"/>
      <c r="AB573" s="37"/>
      <c r="AC573" s="37"/>
      <c r="AD573" s="37"/>
      <c r="AE573" s="37"/>
      <c r="AR573" s="192" t="s">
        <v>365</v>
      </c>
      <c r="AT573" s="192" t="s">
        <v>519</v>
      </c>
      <c r="AU573" s="192" t="s">
        <v>84</v>
      </c>
      <c r="AY573" s="20" t="s">
        <v>197</v>
      </c>
      <c r="BE573" s="193">
        <f>IF(N573="základní",J573,0)</f>
        <v>0</v>
      </c>
      <c r="BF573" s="193">
        <f>IF(N573="snížená",J573,0)</f>
        <v>0</v>
      </c>
      <c r="BG573" s="193">
        <f>IF(N573="zákl. přenesená",J573,0)</f>
        <v>0</v>
      </c>
      <c r="BH573" s="193">
        <f>IF(N573="sníž. přenesená",J573,0)</f>
        <v>0</v>
      </c>
      <c r="BI573" s="193">
        <f>IF(N573="nulová",J573,0)</f>
        <v>0</v>
      </c>
      <c r="BJ573" s="20" t="s">
        <v>82</v>
      </c>
      <c r="BK573" s="193">
        <f>ROUND(I573*H573,2)</f>
        <v>0</v>
      </c>
      <c r="BL573" s="20" t="s">
        <v>283</v>
      </c>
      <c r="BM573" s="192" t="s">
        <v>6138</v>
      </c>
    </row>
    <row r="574" spans="1:65" s="13" customFormat="1" ht="11.25">
      <c r="B574" s="199"/>
      <c r="C574" s="200"/>
      <c r="D574" s="201" t="s">
        <v>213</v>
      </c>
      <c r="E574" s="200"/>
      <c r="F574" s="203" t="s">
        <v>6137</v>
      </c>
      <c r="G574" s="200"/>
      <c r="H574" s="204">
        <v>20.475000000000001</v>
      </c>
      <c r="I574" s="205"/>
      <c r="J574" s="200"/>
      <c r="K574" s="200"/>
      <c r="L574" s="206"/>
      <c r="M574" s="207"/>
      <c r="N574" s="208"/>
      <c r="O574" s="208"/>
      <c r="P574" s="208"/>
      <c r="Q574" s="208"/>
      <c r="R574" s="208"/>
      <c r="S574" s="208"/>
      <c r="T574" s="209"/>
      <c r="AT574" s="210" t="s">
        <v>213</v>
      </c>
      <c r="AU574" s="210" t="s">
        <v>84</v>
      </c>
      <c r="AV574" s="13" t="s">
        <v>84</v>
      </c>
      <c r="AW574" s="13" t="s">
        <v>4</v>
      </c>
      <c r="AX574" s="13" t="s">
        <v>82</v>
      </c>
      <c r="AY574" s="210" t="s">
        <v>197</v>
      </c>
    </row>
    <row r="575" spans="1:65" s="2" customFormat="1" ht="24.2" customHeight="1">
      <c r="A575" s="37"/>
      <c r="B575" s="38"/>
      <c r="C575" s="181" t="s">
        <v>1603</v>
      </c>
      <c r="D575" s="181" t="s">
        <v>199</v>
      </c>
      <c r="E575" s="182" t="s">
        <v>2619</v>
      </c>
      <c r="F575" s="183" t="s">
        <v>2620</v>
      </c>
      <c r="G575" s="184" t="s">
        <v>202</v>
      </c>
      <c r="H575" s="185">
        <v>2.262</v>
      </c>
      <c r="I575" s="186"/>
      <c r="J575" s="187">
        <f>ROUND(I575*H575,2)</f>
        <v>0</v>
      </c>
      <c r="K575" s="183" t="s">
        <v>203</v>
      </c>
      <c r="L575" s="42"/>
      <c r="M575" s="188" t="s">
        <v>28</v>
      </c>
      <c r="N575" s="189" t="s">
        <v>45</v>
      </c>
      <c r="O575" s="67"/>
      <c r="P575" s="190">
        <f>O575*H575</f>
        <v>0</v>
      </c>
      <c r="Q575" s="190">
        <v>6.1199999999999996E-3</v>
      </c>
      <c r="R575" s="190">
        <f>Q575*H575</f>
        <v>1.3843439999999999E-2</v>
      </c>
      <c r="S575" s="190">
        <v>0</v>
      </c>
      <c r="T575" s="191">
        <f>S575*H575</f>
        <v>0</v>
      </c>
      <c r="U575" s="37"/>
      <c r="V575" s="37"/>
      <c r="W575" s="37"/>
      <c r="X575" s="37"/>
      <c r="Y575" s="37"/>
      <c r="Z575" s="37"/>
      <c r="AA575" s="37"/>
      <c r="AB575" s="37"/>
      <c r="AC575" s="37"/>
      <c r="AD575" s="37"/>
      <c r="AE575" s="37"/>
      <c r="AR575" s="192" t="s">
        <v>283</v>
      </c>
      <c r="AT575" s="192" t="s">
        <v>199</v>
      </c>
      <c r="AU575" s="192" t="s">
        <v>84</v>
      </c>
      <c r="AY575" s="20" t="s">
        <v>197</v>
      </c>
      <c r="BE575" s="193">
        <f>IF(N575="základní",J575,0)</f>
        <v>0</v>
      </c>
      <c r="BF575" s="193">
        <f>IF(N575="snížená",J575,0)</f>
        <v>0</v>
      </c>
      <c r="BG575" s="193">
        <f>IF(N575="zákl. přenesená",J575,0)</f>
        <v>0</v>
      </c>
      <c r="BH575" s="193">
        <f>IF(N575="sníž. přenesená",J575,0)</f>
        <v>0</v>
      </c>
      <c r="BI575" s="193">
        <f>IF(N575="nulová",J575,0)</f>
        <v>0</v>
      </c>
      <c r="BJ575" s="20" t="s">
        <v>82</v>
      </c>
      <c r="BK575" s="193">
        <f>ROUND(I575*H575,2)</f>
        <v>0</v>
      </c>
      <c r="BL575" s="20" t="s">
        <v>283</v>
      </c>
      <c r="BM575" s="192" t="s">
        <v>6139</v>
      </c>
    </row>
    <row r="576" spans="1:65" s="2" customFormat="1" ht="11.25">
      <c r="A576" s="37"/>
      <c r="B576" s="38"/>
      <c r="C576" s="39"/>
      <c r="D576" s="194" t="s">
        <v>206</v>
      </c>
      <c r="E576" s="39"/>
      <c r="F576" s="195" t="s">
        <v>2622</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206</v>
      </c>
      <c r="AU576" s="20" t="s">
        <v>84</v>
      </c>
    </row>
    <row r="577" spans="1:65" s="15" customFormat="1" ht="11.25">
      <c r="B577" s="222"/>
      <c r="C577" s="223"/>
      <c r="D577" s="201" t="s">
        <v>213</v>
      </c>
      <c r="E577" s="224" t="s">
        <v>28</v>
      </c>
      <c r="F577" s="225" t="s">
        <v>724</v>
      </c>
      <c r="G577" s="223"/>
      <c r="H577" s="224" t="s">
        <v>28</v>
      </c>
      <c r="I577" s="226"/>
      <c r="J577" s="223"/>
      <c r="K577" s="223"/>
      <c r="L577" s="227"/>
      <c r="M577" s="228"/>
      <c r="N577" s="229"/>
      <c r="O577" s="229"/>
      <c r="P577" s="229"/>
      <c r="Q577" s="229"/>
      <c r="R577" s="229"/>
      <c r="S577" s="229"/>
      <c r="T577" s="230"/>
      <c r="AT577" s="231" t="s">
        <v>213</v>
      </c>
      <c r="AU577" s="231" t="s">
        <v>84</v>
      </c>
      <c r="AV577" s="15" t="s">
        <v>82</v>
      </c>
      <c r="AW577" s="15" t="s">
        <v>35</v>
      </c>
      <c r="AX577" s="15" t="s">
        <v>74</v>
      </c>
      <c r="AY577" s="231" t="s">
        <v>197</v>
      </c>
    </row>
    <row r="578" spans="1:65" s="13" customFormat="1" ht="11.25">
      <c r="B578" s="199"/>
      <c r="C578" s="200"/>
      <c r="D578" s="201" t="s">
        <v>213</v>
      </c>
      <c r="E578" s="202" t="s">
        <v>28</v>
      </c>
      <c r="F578" s="203" t="s">
        <v>6140</v>
      </c>
      <c r="G578" s="200"/>
      <c r="H578" s="204">
        <v>2.262</v>
      </c>
      <c r="I578" s="205"/>
      <c r="J578" s="200"/>
      <c r="K578" s="200"/>
      <c r="L578" s="206"/>
      <c r="M578" s="207"/>
      <c r="N578" s="208"/>
      <c r="O578" s="208"/>
      <c r="P578" s="208"/>
      <c r="Q578" s="208"/>
      <c r="R578" s="208"/>
      <c r="S578" s="208"/>
      <c r="T578" s="209"/>
      <c r="AT578" s="210" t="s">
        <v>213</v>
      </c>
      <c r="AU578" s="210" t="s">
        <v>84</v>
      </c>
      <c r="AV578" s="13" t="s">
        <v>84</v>
      </c>
      <c r="AW578" s="13" t="s">
        <v>35</v>
      </c>
      <c r="AX578" s="13" t="s">
        <v>82</v>
      </c>
      <c r="AY578" s="210" t="s">
        <v>197</v>
      </c>
    </row>
    <row r="579" spans="1:65" s="2" customFormat="1" ht="16.5" customHeight="1">
      <c r="A579" s="37"/>
      <c r="B579" s="38"/>
      <c r="C579" s="247" t="s">
        <v>1608</v>
      </c>
      <c r="D579" s="247" t="s">
        <v>519</v>
      </c>
      <c r="E579" s="248" t="s">
        <v>2625</v>
      </c>
      <c r="F579" s="249" t="s">
        <v>2626</v>
      </c>
      <c r="G579" s="250" t="s">
        <v>202</v>
      </c>
      <c r="H579" s="251">
        <v>2.375</v>
      </c>
      <c r="I579" s="252"/>
      <c r="J579" s="253">
        <f>ROUND(I579*H579,2)</f>
        <v>0</v>
      </c>
      <c r="K579" s="249" t="s">
        <v>203</v>
      </c>
      <c r="L579" s="254"/>
      <c r="M579" s="255" t="s">
        <v>28</v>
      </c>
      <c r="N579" s="256" t="s">
        <v>45</v>
      </c>
      <c r="O579" s="67"/>
      <c r="P579" s="190">
        <f>O579*H579</f>
        <v>0</v>
      </c>
      <c r="Q579" s="190">
        <v>2.3999999999999998E-3</v>
      </c>
      <c r="R579" s="190">
        <f>Q579*H579</f>
        <v>5.6999999999999993E-3</v>
      </c>
      <c r="S579" s="190">
        <v>0</v>
      </c>
      <c r="T579" s="191">
        <f>S579*H579</f>
        <v>0</v>
      </c>
      <c r="U579" s="37"/>
      <c r="V579" s="37"/>
      <c r="W579" s="37"/>
      <c r="X579" s="37"/>
      <c r="Y579" s="37"/>
      <c r="Z579" s="37"/>
      <c r="AA579" s="37"/>
      <c r="AB579" s="37"/>
      <c r="AC579" s="37"/>
      <c r="AD579" s="37"/>
      <c r="AE579" s="37"/>
      <c r="AR579" s="192" t="s">
        <v>365</v>
      </c>
      <c r="AT579" s="192" t="s">
        <v>519</v>
      </c>
      <c r="AU579" s="192" t="s">
        <v>84</v>
      </c>
      <c r="AY579" s="20" t="s">
        <v>197</v>
      </c>
      <c r="BE579" s="193">
        <f>IF(N579="základní",J579,0)</f>
        <v>0</v>
      </c>
      <c r="BF579" s="193">
        <f>IF(N579="snížená",J579,0)</f>
        <v>0</v>
      </c>
      <c r="BG579" s="193">
        <f>IF(N579="zákl. přenesená",J579,0)</f>
        <v>0</v>
      </c>
      <c r="BH579" s="193">
        <f>IF(N579="sníž. přenesená",J579,0)</f>
        <v>0</v>
      </c>
      <c r="BI579" s="193">
        <f>IF(N579="nulová",J579,0)</f>
        <v>0</v>
      </c>
      <c r="BJ579" s="20" t="s">
        <v>82</v>
      </c>
      <c r="BK579" s="193">
        <f>ROUND(I579*H579,2)</f>
        <v>0</v>
      </c>
      <c r="BL579" s="20" t="s">
        <v>283</v>
      </c>
      <c r="BM579" s="192" t="s">
        <v>6141</v>
      </c>
    </row>
    <row r="580" spans="1:65" s="13" customFormat="1" ht="11.25">
      <c r="B580" s="199"/>
      <c r="C580" s="200"/>
      <c r="D580" s="201" t="s">
        <v>213</v>
      </c>
      <c r="E580" s="200"/>
      <c r="F580" s="203" t="s">
        <v>6142</v>
      </c>
      <c r="G580" s="200"/>
      <c r="H580" s="204">
        <v>2.375</v>
      </c>
      <c r="I580" s="205"/>
      <c r="J580" s="200"/>
      <c r="K580" s="200"/>
      <c r="L580" s="206"/>
      <c r="M580" s="207"/>
      <c r="N580" s="208"/>
      <c r="O580" s="208"/>
      <c r="P580" s="208"/>
      <c r="Q580" s="208"/>
      <c r="R580" s="208"/>
      <c r="S580" s="208"/>
      <c r="T580" s="209"/>
      <c r="AT580" s="210" t="s">
        <v>213</v>
      </c>
      <c r="AU580" s="210" t="s">
        <v>84</v>
      </c>
      <c r="AV580" s="13" t="s">
        <v>84</v>
      </c>
      <c r="AW580" s="13" t="s">
        <v>4</v>
      </c>
      <c r="AX580" s="13" t="s">
        <v>82</v>
      </c>
      <c r="AY580" s="210" t="s">
        <v>197</v>
      </c>
    </row>
    <row r="581" spans="1:65" s="2" customFormat="1" ht="24.2" customHeight="1">
      <c r="A581" s="37"/>
      <c r="B581" s="38"/>
      <c r="C581" s="181" t="s">
        <v>1613</v>
      </c>
      <c r="D581" s="181" t="s">
        <v>199</v>
      </c>
      <c r="E581" s="182" t="s">
        <v>2607</v>
      </c>
      <c r="F581" s="183" t="s">
        <v>2608</v>
      </c>
      <c r="G581" s="184" t="s">
        <v>202</v>
      </c>
      <c r="H581" s="185">
        <v>34.590000000000003</v>
      </c>
      <c r="I581" s="186"/>
      <c r="J581" s="187">
        <f>ROUND(I581*H581,2)</f>
        <v>0</v>
      </c>
      <c r="K581" s="183" t="s">
        <v>28</v>
      </c>
      <c r="L581" s="42"/>
      <c r="M581" s="188" t="s">
        <v>28</v>
      </c>
      <c r="N581" s="189" t="s">
        <v>45</v>
      </c>
      <c r="O581" s="67"/>
      <c r="P581" s="190">
        <f>O581*H581</f>
        <v>0</v>
      </c>
      <c r="Q581" s="190">
        <v>6.1199999999999996E-3</v>
      </c>
      <c r="R581" s="190">
        <f>Q581*H581</f>
        <v>0.21169080000000001</v>
      </c>
      <c r="S581" s="190">
        <v>0</v>
      </c>
      <c r="T581" s="191">
        <f>S581*H581</f>
        <v>0</v>
      </c>
      <c r="U581" s="37"/>
      <c r="V581" s="37"/>
      <c r="W581" s="37"/>
      <c r="X581" s="37"/>
      <c r="Y581" s="37"/>
      <c r="Z581" s="37"/>
      <c r="AA581" s="37"/>
      <c r="AB581" s="37"/>
      <c r="AC581" s="37"/>
      <c r="AD581" s="37"/>
      <c r="AE581" s="37"/>
      <c r="AR581" s="192" t="s">
        <v>283</v>
      </c>
      <c r="AT581" s="192" t="s">
        <v>199</v>
      </c>
      <c r="AU581" s="192" t="s">
        <v>84</v>
      </c>
      <c r="AY581" s="20" t="s">
        <v>197</v>
      </c>
      <c r="BE581" s="193">
        <f>IF(N581="základní",J581,0)</f>
        <v>0</v>
      </c>
      <c r="BF581" s="193">
        <f>IF(N581="snížená",J581,0)</f>
        <v>0</v>
      </c>
      <c r="BG581" s="193">
        <f>IF(N581="zákl. přenesená",J581,0)</f>
        <v>0</v>
      </c>
      <c r="BH581" s="193">
        <f>IF(N581="sníž. přenesená",J581,0)</f>
        <v>0</v>
      </c>
      <c r="BI581" s="193">
        <f>IF(N581="nulová",J581,0)</f>
        <v>0</v>
      </c>
      <c r="BJ581" s="20" t="s">
        <v>82</v>
      </c>
      <c r="BK581" s="193">
        <f>ROUND(I581*H581,2)</f>
        <v>0</v>
      </c>
      <c r="BL581" s="20" t="s">
        <v>283</v>
      </c>
      <c r="BM581" s="192" t="s">
        <v>6143</v>
      </c>
    </row>
    <row r="582" spans="1:65" s="15" customFormat="1" ht="11.25">
      <c r="B582" s="222"/>
      <c r="C582" s="223"/>
      <c r="D582" s="201" t="s">
        <v>213</v>
      </c>
      <c r="E582" s="224" t="s">
        <v>28</v>
      </c>
      <c r="F582" s="225" t="s">
        <v>724</v>
      </c>
      <c r="G582" s="223"/>
      <c r="H582" s="224" t="s">
        <v>28</v>
      </c>
      <c r="I582" s="226"/>
      <c r="J582" s="223"/>
      <c r="K582" s="223"/>
      <c r="L582" s="227"/>
      <c r="M582" s="228"/>
      <c r="N582" s="229"/>
      <c r="O582" s="229"/>
      <c r="P582" s="229"/>
      <c r="Q582" s="229"/>
      <c r="R582" s="229"/>
      <c r="S582" s="229"/>
      <c r="T582" s="230"/>
      <c r="AT582" s="231" t="s">
        <v>213</v>
      </c>
      <c r="AU582" s="231" t="s">
        <v>84</v>
      </c>
      <c r="AV582" s="15" t="s">
        <v>82</v>
      </c>
      <c r="AW582" s="15" t="s">
        <v>35</v>
      </c>
      <c r="AX582" s="15" t="s">
        <v>74</v>
      </c>
      <c r="AY582" s="231" t="s">
        <v>197</v>
      </c>
    </row>
    <row r="583" spans="1:65" s="15" customFormat="1" ht="11.25">
      <c r="B583" s="222"/>
      <c r="C583" s="223"/>
      <c r="D583" s="201" t="s">
        <v>213</v>
      </c>
      <c r="E583" s="224" t="s">
        <v>28</v>
      </c>
      <c r="F583" s="225" t="s">
        <v>5941</v>
      </c>
      <c r="G583" s="223"/>
      <c r="H583" s="224" t="s">
        <v>28</v>
      </c>
      <c r="I583" s="226"/>
      <c r="J583" s="223"/>
      <c r="K583" s="223"/>
      <c r="L583" s="227"/>
      <c r="M583" s="228"/>
      <c r="N583" s="229"/>
      <c r="O583" s="229"/>
      <c r="P583" s="229"/>
      <c r="Q583" s="229"/>
      <c r="R583" s="229"/>
      <c r="S583" s="229"/>
      <c r="T583" s="230"/>
      <c r="AT583" s="231" t="s">
        <v>213</v>
      </c>
      <c r="AU583" s="231" t="s">
        <v>84</v>
      </c>
      <c r="AV583" s="15" t="s">
        <v>82</v>
      </c>
      <c r="AW583" s="15" t="s">
        <v>35</v>
      </c>
      <c r="AX583" s="15" t="s">
        <v>74</v>
      </c>
      <c r="AY583" s="231" t="s">
        <v>197</v>
      </c>
    </row>
    <row r="584" spans="1:65" s="13" customFormat="1" ht="11.25">
      <c r="B584" s="199"/>
      <c r="C584" s="200"/>
      <c r="D584" s="201" t="s">
        <v>213</v>
      </c>
      <c r="E584" s="202" t="s">
        <v>28</v>
      </c>
      <c r="F584" s="203" t="s">
        <v>6144</v>
      </c>
      <c r="G584" s="200"/>
      <c r="H584" s="204">
        <v>34.590000000000003</v>
      </c>
      <c r="I584" s="205"/>
      <c r="J584" s="200"/>
      <c r="K584" s="200"/>
      <c r="L584" s="206"/>
      <c r="M584" s="207"/>
      <c r="N584" s="208"/>
      <c r="O584" s="208"/>
      <c r="P584" s="208"/>
      <c r="Q584" s="208"/>
      <c r="R584" s="208"/>
      <c r="S584" s="208"/>
      <c r="T584" s="209"/>
      <c r="AT584" s="210" t="s">
        <v>213</v>
      </c>
      <c r="AU584" s="210" t="s">
        <v>84</v>
      </c>
      <c r="AV584" s="13" t="s">
        <v>84</v>
      </c>
      <c r="AW584" s="13" t="s">
        <v>35</v>
      </c>
      <c r="AX584" s="13" t="s">
        <v>82</v>
      </c>
      <c r="AY584" s="210" t="s">
        <v>197</v>
      </c>
    </row>
    <row r="585" spans="1:65" s="2" customFormat="1" ht="16.5" customHeight="1">
      <c r="A585" s="37"/>
      <c r="B585" s="38"/>
      <c r="C585" s="247" t="s">
        <v>21</v>
      </c>
      <c r="D585" s="247" t="s">
        <v>519</v>
      </c>
      <c r="E585" s="248" t="s">
        <v>2614</v>
      </c>
      <c r="F585" s="249" t="s">
        <v>2615</v>
      </c>
      <c r="G585" s="250" t="s">
        <v>202</v>
      </c>
      <c r="H585" s="251">
        <v>36.32</v>
      </c>
      <c r="I585" s="252"/>
      <c r="J585" s="253">
        <f>ROUND(I585*H585,2)</f>
        <v>0</v>
      </c>
      <c r="K585" s="249" t="s">
        <v>203</v>
      </c>
      <c r="L585" s="254"/>
      <c r="M585" s="255" t="s">
        <v>28</v>
      </c>
      <c r="N585" s="256" t="s">
        <v>45</v>
      </c>
      <c r="O585" s="67"/>
      <c r="P585" s="190">
        <f>O585*H585</f>
        <v>0</v>
      </c>
      <c r="Q585" s="190">
        <v>2.3999999999999998E-3</v>
      </c>
      <c r="R585" s="190">
        <f>Q585*H585</f>
        <v>8.7167999999999995E-2</v>
      </c>
      <c r="S585" s="190">
        <v>0</v>
      </c>
      <c r="T585" s="191">
        <f>S585*H585</f>
        <v>0</v>
      </c>
      <c r="U585" s="37"/>
      <c r="V585" s="37"/>
      <c r="W585" s="37"/>
      <c r="X585" s="37"/>
      <c r="Y585" s="37"/>
      <c r="Z585" s="37"/>
      <c r="AA585" s="37"/>
      <c r="AB585" s="37"/>
      <c r="AC585" s="37"/>
      <c r="AD585" s="37"/>
      <c r="AE585" s="37"/>
      <c r="AR585" s="192" t="s">
        <v>365</v>
      </c>
      <c r="AT585" s="192" t="s">
        <v>519</v>
      </c>
      <c r="AU585" s="192" t="s">
        <v>84</v>
      </c>
      <c r="AY585" s="20" t="s">
        <v>197</v>
      </c>
      <c r="BE585" s="193">
        <f>IF(N585="základní",J585,0)</f>
        <v>0</v>
      </c>
      <c r="BF585" s="193">
        <f>IF(N585="snížená",J585,0)</f>
        <v>0</v>
      </c>
      <c r="BG585" s="193">
        <f>IF(N585="zákl. přenesená",J585,0)</f>
        <v>0</v>
      </c>
      <c r="BH585" s="193">
        <f>IF(N585="sníž. přenesená",J585,0)</f>
        <v>0</v>
      </c>
      <c r="BI585" s="193">
        <f>IF(N585="nulová",J585,0)</f>
        <v>0</v>
      </c>
      <c r="BJ585" s="20" t="s">
        <v>82</v>
      </c>
      <c r="BK585" s="193">
        <f>ROUND(I585*H585,2)</f>
        <v>0</v>
      </c>
      <c r="BL585" s="20" t="s">
        <v>283</v>
      </c>
      <c r="BM585" s="192" t="s">
        <v>6145</v>
      </c>
    </row>
    <row r="586" spans="1:65" s="13" customFormat="1" ht="11.25">
      <c r="B586" s="199"/>
      <c r="C586" s="200"/>
      <c r="D586" s="201" t="s">
        <v>213</v>
      </c>
      <c r="E586" s="200"/>
      <c r="F586" s="203" t="s">
        <v>6146</v>
      </c>
      <c r="G586" s="200"/>
      <c r="H586" s="204">
        <v>36.32</v>
      </c>
      <c r="I586" s="205"/>
      <c r="J586" s="200"/>
      <c r="K586" s="200"/>
      <c r="L586" s="206"/>
      <c r="M586" s="207"/>
      <c r="N586" s="208"/>
      <c r="O586" s="208"/>
      <c r="P586" s="208"/>
      <c r="Q586" s="208"/>
      <c r="R586" s="208"/>
      <c r="S586" s="208"/>
      <c r="T586" s="209"/>
      <c r="AT586" s="210" t="s">
        <v>213</v>
      </c>
      <c r="AU586" s="210" t="s">
        <v>84</v>
      </c>
      <c r="AV586" s="13" t="s">
        <v>84</v>
      </c>
      <c r="AW586" s="13" t="s">
        <v>4</v>
      </c>
      <c r="AX586" s="13" t="s">
        <v>82</v>
      </c>
      <c r="AY586" s="210" t="s">
        <v>197</v>
      </c>
    </row>
    <row r="587" spans="1:65" s="2" customFormat="1" ht="24.2" customHeight="1">
      <c r="A587" s="37"/>
      <c r="B587" s="38"/>
      <c r="C587" s="181" t="s">
        <v>1635</v>
      </c>
      <c r="D587" s="181" t="s">
        <v>199</v>
      </c>
      <c r="E587" s="182" t="s">
        <v>2630</v>
      </c>
      <c r="F587" s="183" t="s">
        <v>2631</v>
      </c>
      <c r="G587" s="184" t="s">
        <v>202</v>
      </c>
      <c r="H587" s="185">
        <v>54</v>
      </c>
      <c r="I587" s="186"/>
      <c r="J587" s="187">
        <f>ROUND(I587*H587,2)</f>
        <v>0</v>
      </c>
      <c r="K587" s="183" t="s">
        <v>203</v>
      </c>
      <c r="L587" s="42"/>
      <c r="M587" s="188" t="s">
        <v>28</v>
      </c>
      <c r="N587" s="189" t="s">
        <v>45</v>
      </c>
      <c r="O587" s="67"/>
      <c r="P587" s="190">
        <f>O587*H587</f>
        <v>0</v>
      </c>
      <c r="Q587" s="190">
        <v>0</v>
      </c>
      <c r="R587" s="190">
        <f>Q587*H587</f>
        <v>0</v>
      </c>
      <c r="S587" s="190">
        <v>0</v>
      </c>
      <c r="T587" s="191">
        <f>S587*H587</f>
        <v>0</v>
      </c>
      <c r="U587" s="37"/>
      <c r="V587" s="37"/>
      <c r="W587" s="37"/>
      <c r="X587" s="37"/>
      <c r="Y587" s="37"/>
      <c r="Z587" s="37"/>
      <c r="AA587" s="37"/>
      <c r="AB587" s="37"/>
      <c r="AC587" s="37"/>
      <c r="AD587" s="37"/>
      <c r="AE587" s="37"/>
      <c r="AR587" s="192" t="s">
        <v>283</v>
      </c>
      <c r="AT587" s="192" t="s">
        <v>199</v>
      </c>
      <c r="AU587" s="192" t="s">
        <v>84</v>
      </c>
      <c r="AY587" s="20" t="s">
        <v>197</v>
      </c>
      <c r="BE587" s="193">
        <f>IF(N587="základní",J587,0)</f>
        <v>0</v>
      </c>
      <c r="BF587" s="193">
        <f>IF(N587="snížená",J587,0)</f>
        <v>0</v>
      </c>
      <c r="BG587" s="193">
        <f>IF(N587="zákl. přenesená",J587,0)</f>
        <v>0</v>
      </c>
      <c r="BH587" s="193">
        <f>IF(N587="sníž. přenesená",J587,0)</f>
        <v>0</v>
      </c>
      <c r="BI587" s="193">
        <f>IF(N587="nulová",J587,0)</f>
        <v>0</v>
      </c>
      <c r="BJ587" s="20" t="s">
        <v>82</v>
      </c>
      <c r="BK587" s="193">
        <f>ROUND(I587*H587,2)</f>
        <v>0</v>
      </c>
      <c r="BL587" s="20" t="s">
        <v>283</v>
      </c>
      <c r="BM587" s="192" t="s">
        <v>6147</v>
      </c>
    </row>
    <row r="588" spans="1:65" s="2" customFormat="1" ht="11.25">
      <c r="A588" s="37"/>
      <c r="B588" s="38"/>
      <c r="C588" s="39"/>
      <c r="D588" s="194" t="s">
        <v>206</v>
      </c>
      <c r="E588" s="39"/>
      <c r="F588" s="195" t="s">
        <v>2633</v>
      </c>
      <c r="G588" s="39"/>
      <c r="H588" s="39"/>
      <c r="I588" s="196"/>
      <c r="J588" s="39"/>
      <c r="K588" s="39"/>
      <c r="L588" s="42"/>
      <c r="M588" s="197"/>
      <c r="N588" s="198"/>
      <c r="O588" s="67"/>
      <c r="P588" s="67"/>
      <c r="Q588" s="67"/>
      <c r="R588" s="67"/>
      <c r="S588" s="67"/>
      <c r="T588" s="68"/>
      <c r="U588" s="37"/>
      <c r="V588" s="37"/>
      <c r="W588" s="37"/>
      <c r="X588" s="37"/>
      <c r="Y588" s="37"/>
      <c r="Z588" s="37"/>
      <c r="AA588" s="37"/>
      <c r="AB588" s="37"/>
      <c r="AC588" s="37"/>
      <c r="AD588" s="37"/>
      <c r="AE588" s="37"/>
      <c r="AT588" s="20" t="s">
        <v>206</v>
      </c>
      <c r="AU588" s="20" t="s">
        <v>84</v>
      </c>
    </row>
    <row r="589" spans="1:65" s="15" customFormat="1" ht="11.25">
      <c r="B589" s="222"/>
      <c r="C589" s="223"/>
      <c r="D589" s="201" t="s">
        <v>213</v>
      </c>
      <c r="E589" s="224" t="s">
        <v>28</v>
      </c>
      <c r="F589" s="225" t="s">
        <v>724</v>
      </c>
      <c r="G589" s="223"/>
      <c r="H589" s="224" t="s">
        <v>28</v>
      </c>
      <c r="I589" s="226"/>
      <c r="J589" s="223"/>
      <c r="K589" s="223"/>
      <c r="L589" s="227"/>
      <c r="M589" s="228"/>
      <c r="N589" s="229"/>
      <c r="O589" s="229"/>
      <c r="P589" s="229"/>
      <c r="Q589" s="229"/>
      <c r="R589" s="229"/>
      <c r="S589" s="229"/>
      <c r="T589" s="230"/>
      <c r="AT589" s="231" t="s">
        <v>213</v>
      </c>
      <c r="AU589" s="231" t="s">
        <v>84</v>
      </c>
      <c r="AV589" s="15" t="s">
        <v>82</v>
      </c>
      <c r="AW589" s="15" t="s">
        <v>35</v>
      </c>
      <c r="AX589" s="15" t="s">
        <v>74</v>
      </c>
      <c r="AY589" s="231" t="s">
        <v>197</v>
      </c>
    </row>
    <row r="590" spans="1:65" s="13" customFormat="1" ht="11.25">
      <c r="B590" s="199"/>
      <c r="C590" s="200"/>
      <c r="D590" s="201" t="s">
        <v>213</v>
      </c>
      <c r="E590" s="202" t="s">
        <v>28</v>
      </c>
      <c r="F590" s="203" t="s">
        <v>6148</v>
      </c>
      <c r="G590" s="200"/>
      <c r="H590" s="204">
        <v>54</v>
      </c>
      <c r="I590" s="205"/>
      <c r="J590" s="200"/>
      <c r="K590" s="200"/>
      <c r="L590" s="206"/>
      <c r="M590" s="207"/>
      <c r="N590" s="208"/>
      <c r="O590" s="208"/>
      <c r="P590" s="208"/>
      <c r="Q590" s="208"/>
      <c r="R590" s="208"/>
      <c r="S590" s="208"/>
      <c r="T590" s="209"/>
      <c r="AT590" s="210" t="s">
        <v>213</v>
      </c>
      <c r="AU590" s="210" t="s">
        <v>84</v>
      </c>
      <c r="AV590" s="13" t="s">
        <v>84</v>
      </c>
      <c r="AW590" s="13" t="s">
        <v>35</v>
      </c>
      <c r="AX590" s="13" t="s">
        <v>82</v>
      </c>
      <c r="AY590" s="210" t="s">
        <v>197</v>
      </c>
    </row>
    <row r="591" spans="1:65" s="2" customFormat="1" ht="16.5" customHeight="1">
      <c r="A591" s="37"/>
      <c r="B591" s="38"/>
      <c r="C591" s="247" t="s">
        <v>1639</v>
      </c>
      <c r="D591" s="247" t="s">
        <v>519</v>
      </c>
      <c r="E591" s="248" t="s">
        <v>6149</v>
      </c>
      <c r="F591" s="249" t="s">
        <v>6150</v>
      </c>
      <c r="G591" s="250" t="s">
        <v>202</v>
      </c>
      <c r="H591" s="251">
        <v>28.35</v>
      </c>
      <c r="I591" s="252"/>
      <c r="J591" s="253">
        <f>ROUND(I591*H591,2)</f>
        <v>0</v>
      </c>
      <c r="K591" s="249" t="s">
        <v>203</v>
      </c>
      <c r="L591" s="254"/>
      <c r="M591" s="255" t="s">
        <v>28</v>
      </c>
      <c r="N591" s="256" t="s">
        <v>45</v>
      </c>
      <c r="O591" s="67"/>
      <c r="P591" s="190">
        <f>O591*H591</f>
        <v>0</v>
      </c>
      <c r="Q591" s="190">
        <v>1.6E-2</v>
      </c>
      <c r="R591" s="190">
        <f>Q591*H591</f>
        <v>0.45360000000000006</v>
      </c>
      <c r="S591" s="190">
        <v>0</v>
      </c>
      <c r="T591" s="191">
        <f>S591*H591</f>
        <v>0</v>
      </c>
      <c r="U591" s="37"/>
      <c r="V591" s="37"/>
      <c r="W591" s="37"/>
      <c r="X591" s="37"/>
      <c r="Y591" s="37"/>
      <c r="Z591" s="37"/>
      <c r="AA591" s="37"/>
      <c r="AB591" s="37"/>
      <c r="AC591" s="37"/>
      <c r="AD591" s="37"/>
      <c r="AE591" s="37"/>
      <c r="AR591" s="192" t="s">
        <v>365</v>
      </c>
      <c r="AT591" s="192" t="s">
        <v>519</v>
      </c>
      <c r="AU591" s="192" t="s">
        <v>84</v>
      </c>
      <c r="AY591" s="20" t="s">
        <v>197</v>
      </c>
      <c r="BE591" s="193">
        <f>IF(N591="základní",J591,0)</f>
        <v>0</v>
      </c>
      <c r="BF591" s="193">
        <f>IF(N591="snížená",J591,0)</f>
        <v>0</v>
      </c>
      <c r="BG591" s="193">
        <f>IF(N591="zákl. přenesená",J591,0)</f>
        <v>0</v>
      </c>
      <c r="BH591" s="193">
        <f>IF(N591="sníž. přenesená",J591,0)</f>
        <v>0</v>
      </c>
      <c r="BI591" s="193">
        <f>IF(N591="nulová",J591,0)</f>
        <v>0</v>
      </c>
      <c r="BJ591" s="20" t="s">
        <v>82</v>
      </c>
      <c r="BK591" s="193">
        <f>ROUND(I591*H591,2)</f>
        <v>0</v>
      </c>
      <c r="BL591" s="20" t="s">
        <v>283</v>
      </c>
      <c r="BM591" s="192" t="s">
        <v>6151</v>
      </c>
    </row>
    <row r="592" spans="1:65" s="13" customFormat="1" ht="11.25">
      <c r="B592" s="199"/>
      <c r="C592" s="200"/>
      <c r="D592" s="201" t="s">
        <v>213</v>
      </c>
      <c r="E592" s="200"/>
      <c r="F592" s="203" t="s">
        <v>6152</v>
      </c>
      <c r="G592" s="200"/>
      <c r="H592" s="204">
        <v>28.35</v>
      </c>
      <c r="I592" s="205"/>
      <c r="J592" s="200"/>
      <c r="K592" s="200"/>
      <c r="L592" s="206"/>
      <c r="M592" s="207"/>
      <c r="N592" s="208"/>
      <c r="O592" s="208"/>
      <c r="P592" s="208"/>
      <c r="Q592" s="208"/>
      <c r="R592" s="208"/>
      <c r="S592" s="208"/>
      <c r="T592" s="209"/>
      <c r="AT592" s="210" t="s">
        <v>213</v>
      </c>
      <c r="AU592" s="210" t="s">
        <v>84</v>
      </c>
      <c r="AV592" s="13" t="s">
        <v>84</v>
      </c>
      <c r="AW592" s="13" t="s">
        <v>4</v>
      </c>
      <c r="AX592" s="13" t="s">
        <v>82</v>
      </c>
      <c r="AY592" s="210" t="s">
        <v>197</v>
      </c>
    </row>
    <row r="593" spans="1:65" s="2" customFormat="1" ht="16.5" customHeight="1">
      <c r="A593" s="37"/>
      <c r="B593" s="38"/>
      <c r="C593" s="247" t="s">
        <v>1665</v>
      </c>
      <c r="D593" s="247" t="s">
        <v>519</v>
      </c>
      <c r="E593" s="248" t="s">
        <v>6153</v>
      </c>
      <c r="F593" s="249" t="s">
        <v>6154</v>
      </c>
      <c r="G593" s="250" t="s">
        <v>202</v>
      </c>
      <c r="H593" s="251">
        <v>28.35</v>
      </c>
      <c r="I593" s="252"/>
      <c r="J593" s="253">
        <f>ROUND(I593*H593,2)</f>
        <v>0</v>
      </c>
      <c r="K593" s="249" t="s">
        <v>203</v>
      </c>
      <c r="L593" s="254"/>
      <c r="M593" s="255" t="s">
        <v>28</v>
      </c>
      <c r="N593" s="256" t="s">
        <v>45</v>
      </c>
      <c r="O593" s="67"/>
      <c r="P593" s="190">
        <f>O593*H593</f>
        <v>0</v>
      </c>
      <c r="Q593" s="190">
        <v>1.7999999999999999E-2</v>
      </c>
      <c r="R593" s="190">
        <f>Q593*H593</f>
        <v>0.51029999999999998</v>
      </c>
      <c r="S593" s="190">
        <v>0</v>
      </c>
      <c r="T593" s="191">
        <f>S593*H593</f>
        <v>0</v>
      </c>
      <c r="U593" s="37"/>
      <c r="V593" s="37"/>
      <c r="W593" s="37"/>
      <c r="X593" s="37"/>
      <c r="Y593" s="37"/>
      <c r="Z593" s="37"/>
      <c r="AA593" s="37"/>
      <c r="AB593" s="37"/>
      <c r="AC593" s="37"/>
      <c r="AD593" s="37"/>
      <c r="AE593" s="37"/>
      <c r="AR593" s="192" t="s">
        <v>365</v>
      </c>
      <c r="AT593" s="192" t="s">
        <v>519</v>
      </c>
      <c r="AU593" s="192" t="s">
        <v>84</v>
      </c>
      <c r="AY593" s="20" t="s">
        <v>197</v>
      </c>
      <c r="BE593" s="193">
        <f>IF(N593="základní",J593,0)</f>
        <v>0</v>
      </c>
      <c r="BF593" s="193">
        <f>IF(N593="snížená",J593,0)</f>
        <v>0</v>
      </c>
      <c r="BG593" s="193">
        <f>IF(N593="zákl. přenesená",J593,0)</f>
        <v>0</v>
      </c>
      <c r="BH593" s="193">
        <f>IF(N593="sníž. přenesená",J593,0)</f>
        <v>0</v>
      </c>
      <c r="BI593" s="193">
        <f>IF(N593="nulová",J593,0)</f>
        <v>0</v>
      </c>
      <c r="BJ593" s="20" t="s">
        <v>82</v>
      </c>
      <c r="BK593" s="193">
        <f>ROUND(I593*H593,2)</f>
        <v>0</v>
      </c>
      <c r="BL593" s="20" t="s">
        <v>283</v>
      </c>
      <c r="BM593" s="192" t="s">
        <v>6155</v>
      </c>
    </row>
    <row r="594" spans="1:65" s="13" customFormat="1" ht="11.25">
      <c r="B594" s="199"/>
      <c r="C594" s="200"/>
      <c r="D594" s="201" t="s">
        <v>213</v>
      </c>
      <c r="E594" s="200"/>
      <c r="F594" s="203" t="s">
        <v>6152</v>
      </c>
      <c r="G594" s="200"/>
      <c r="H594" s="204">
        <v>28.35</v>
      </c>
      <c r="I594" s="205"/>
      <c r="J594" s="200"/>
      <c r="K594" s="200"/>
      <c r="L594" s="206"/>
      <c r="M594" s="207"/>
      <c r="N594" s="208"/>
      <c r="O594" s="208"/>
      <c r="P594" s="208"/>
      <c r="Q594" s="208"/>
      <c r="R594" s="208"/>
      <c r="S594" s="208"/>
      <c r="T594" s="209"/>
      <c r="AT594" s="210" t="s">
        <v>213</v>
      </c>
      <c r="AU594" s="210" t="s">
        <v>84</v>
      </c>
      <c r="AV594" s="13" t="s">
        <v>84</v>
      </c>
      <c r="AW594" s="13" t="s">
        <v>4</v>
      </c>
      <c r="AX594" s="13" t="s">
        <v>82</v>
      </c>
      <c r="AY594" s="210" t="s">
        <v>197</v>
      </c>
    </row>
    <row r="595" spans="1:65" s="2" customFormat="1" ht="21.75" customHeight="1">
      <c r="A595" s="37"/>
      <c r="B595" s="38"/>
      <c r="C595" s="181" t="s">
        <v>1670</v>
      </c>
      <c r="D595" s="181" t="s">
        <v>199</v>
      </c>
      <c r="E595" s="182" t="s">
        <v>2654</v>
      </c>
      <c r="F595" s="183" t="s">
        <v>2655</v>
      </c>
      <c r="G595" s="184" t="s">
        <v>265</v>
      </c>
      <c r="H595" s="185">
        <v>15.79</v>
      </c>
      <c r="I595" s="186"/>
      <c r="J595" s="187">
        <f>ROUND(I595*H595,2)</f>
        <v>0</v>
      </c>
      <c r="K595" s="183" t="s">
        <v>203</v>
      </c>
      <c r="L595" s="42"/>
      <c r="M595" s="188" t="s">
        <v>28</v>
      </c>
      <c r="N595" s="189" t="s">
        <v>45</v>
      </c>
      <c r="O595" s="67"/>
      <c r="P595" s="190">
        <f>O595*H595</f>
        <v>0</v>
      </c>
      <c r="Q595" s="190">
        <v>3.0000000000000001E-5</v>
      </c>
      <c r="R595" s="190">
        <f>Q595*H595</f>
        <v>4.7369999999999997E-4</v>
      </c>
      <c r="S595" s="190">
        <v>0</v>
      </c>
      <c r="T595" s="191">
        <f>S595*H595</f>
        <v>0</v>
      </c>
      <c r="U595" s="37"/>
      <c r="V595" s="37"/>
      <c r="W595" s="37"/>
      <c r="X595" s="37"/>
      <c r="Y595" s="37"/>
      <c r="Z595" s="37"/>
      <c r="AA595" s="37"/>
      <c r="AB595" s="37"/>
      <c r="AC595" s="37"/>
      <c r="AD595" s="37"/>
      <c r="AE595" s="37"/>
      <c r="AR595" s="192" t="s">
        <v>283</v>
      </c>
      <c r="AT595" s="192" t="s">
        <v>199</v>
      </c>
      <c r="AU595" s="192" t="s">
        <v>84</v>
      </c>
      <c r="AY595" s="20" t="s">
        <v>197</v>
      </c>
      <c r="BE595" s="193">
        <f>IF(N595="základní",J595,0)</f>
        <v>0</v>
      </c>
      <c r="BF595" s="193">
        <f>IF(N595="snížená",J595,0)</f>
        <v>0</v>
      </c>
      <c r="BG595" s="193">
        <f>IF(N595="zákl. přenesená",J595,0)</f>
        <v>0</v>
      </c>
      <c r="BH595" s="193">
        <f>IF(N595="sníž. přenesená",J595,0)</f>
        <v>0</v>
      </c>
      <c r="BI595" s="193">
        <f>IF(N595="nulová",J595,0)</f>
        <v>0</v>
      </c>
      <c r="BJ595" s="20" t="s">
        <v>82</v>
      </c>
      <c r="BK595" s="193">
        <f>ROUND(I595*H595,2)</f>
        <v>0</v>
      </c>
      <c r="BL595" s="20" t="s">
        <v>283</v>
      </c>
      <c r="BM595" s="192" t="s">
        <v>6156</v>
      </c>
    </row>
    <row r="596" spans="1:65" s="2" customFormat="1" ht="11.25">
      <c r="A596" s="37"/>
      <c r="B596" s="38"/>
      <c r="C596" s="39"/>
      <c r="D596" s="194" t="s">
        <v>206</v>
      </c>
      <c r="E596" s="39"/>
      <c r="F596" s="195" t="s">
        <v>2657</v>
      </c>
      <c r="G596" s="39"/>
      <c r="H596" s="39"/>
      <c r="I596" s="196"/>
      <c r="J596" s="39"/>
      <c r="K596" s="39"/>
      <c r="L596" s="42"/>
      <c r="M596" s="197"/>
      <c r="N596" s="198"/>
      <c r="O596" s="67"/>
      <c r="P596" s="67"/>
      <c r="Q596" s="67"/>
      <c r="R596" s="67"/>
      <c r="S596" s="67"/>
      <c r="T596" s="68"/>
      <c r="U596" s="37"/>
      <c r="V596" s="37"/>
      <c r="W596" s="37"/>
      <c r="X596" s="37"/>
      <c r="Y596" s="37"/>
      <c r="Z596" s="37"/>
      <c r="AA596" s="37"/>
      <c r="AB596" s="37"/>
      <c r="AC596" s="37"/>
      <c r="AD596" s="37"/>
      <c r="AE596" s="37"/>
      <c r="AT596" s="20" t="s">
        <v>206</v>
      </c>
      <c r="AU596" s="20" t="s">
        <v>84</v>
      </c>
    </row>
    <row r="597" spans="1:65" s="15" customFormat="1" ht="11.25">
      <c r="B597" s="222"/>
      <c r="C597" s="223"/>
      <c r="D597" s="201" t="s">
        <v>213</v>
      </c>
      <c r="E597" s="224" t="s">
        <v>28</v>
      </c>
      <c r="F597" s="225" t="s">
        <v>724</v>
      </c>
      <c r="G597" s="223"/>
      <c r="H597" s="224" t="s">
        <v>28</v>
      </c>
      <c r="I597" s="226"/>
      <c r="J597" s="223"/>
      <c r="K597" s="223"/>
      <c r="L597" s="227"/>
      <c r="M597" s="228"/>
      <c r="N597" s="229"/>
      <c r="O597" s="229"/>
      <c r="P597" s="229"/>
      <c r="Q597" s="229"/>
      <c r="R597" s="229"/>
      <c r="S597" s="229"/>
      <c r="T597" s="230"/>
      <c r="AT597" s="231" t="s">
        <v>213</v>
      </c>
      <c r="AU597" s="231" t="s">
        <v>84</v>
      </c>
      <c r="AV597" s="15" t="s">
        <v>82</v>
      </c>
      <c r="AW597" s="15" t="s">
        <v>35</v>
      </c>
      <c r="AX597" s="15" t="s">
        <v>74</v>
      </c>
      <c r="AY597" s="231" t="s">
        <v>197</v>
      </c>
    </row>
    <row r="598" spans="1:65" s="13" customFormat="1" ht="11.25">
      <c r="B598" s="199"/>
      <c r="C598" s="200"/>
      <c r="D598" s="201" t="s">
        <v>213</v>
      </c>
      <c r="E598" s="202" t="s">
        <v>28</v>
      </c>
      <c r="F598" s="203" t="s">
        <v>6157</v>
      </c>
      <c r="G598" s="200"/>
      <c r="H598" s="204">
        <v>15.79</v>
      </c>
      <c r="I598" s="205"/>
      <c r="J598" s="200"/>
      <c r="K598" s="200"/>
      <c r="L598" s="206"/>
      <c r="M598" s="207"/>
      <c r="N598" s="208"/>
      <c r="O598" s="208"/>
      <c r="P598" s="208"/>
      <c r="Q598" s="208"/>
      <c r="R598" s="208"/>
      <c r="S598" s="208"/>
      <c r="T598" s="209"/>
      <c r="AT598" s="210" t="s">
        <v>213</v>
      </c>
      <c r="AU598" s="210" t="s">
        <v>84</v>
      </c>
      <c r="AV598" s="13" t="s">
        <v>84</v>
      </c>
      <c r="AW598" s="13" t="s">
        <v>35</v>
      </c>
      <c r="AX598" s="13" t="s">
        <v>82</v>
      </c>
      <c r="AY598" s="210" t="s">
        <v>197</v>
      </c>
    </row>
    <row r="599" spans="1:65" s="2" customFormat="1" ht="16.5" customHeight="1">
      <c r="A599" s="37"/>
      <c r="B599" s="38"/>
      <c r="C599" s="247" t="s">
        <v>1679</v>
      </c>
      <c r="D599" s="247" t="s">
        <v>519</v>
      </c>
      <c r="E599" s="248" t="s">
        <v>2660</v>
      </c>
      <c r="F599" s="249" t="s">
        <v>2661</v>
      </c>
      <c r="G599" s="250" t="s">
        <v>265</v>
      </c>
      <c r="H599" s="251">
        <v>16.579999999999998</v>
      </c>
      <c r="I599" s="252"/>
      <c r="J599" s="253">
        <f>ROUND(I599*H599,2)</f>
        <v>0</v>
      </c>
      <c r="K599" s="249" t="s">
        <v>203</v>
      </c>
      <c r="L599" s="254"/>
      <c r="M599" s="255" t="s">
        <v>28</v>
      </c>
      <c r="N599" s="256" t="s">
        <v>45</v>
      </c>
      <c r="O599" s="67"/>
      <c r="P599" s="190">
        <f>O599*H599</f>
        <v>0</v>
      </c>
      <c r="Q599" s="190">
        <v>3.8000000000000002E-4</v>
      </c>
      <c r="R599" s="190">
        <f>Q599*H599</f>
        <v>6.3003999999999994E-3</v>
      </c>
      <c r="S599" s="190">
        <v>0</v>
      </c>
      <c r="T599" s="191">
        <f>S599*H599</f>
        <v>0</v>
      </c>
      <c r="U599" s="37"/>
      <c r="V599" s="37"/>
      <c r="W599" s="37"/>
      <c r="X599" s="37"/>
      <c r="Y599" s="37"/>
      <c r="Z599" s="37"/>
      <c r="AA599" s="37"/>
      <c r="AB599" s="37"/>
      <c r="AC599" s="37"/>
      <c r="AD599" s="37"/>
      <c r="AE599" s="37"/>
      <c r="AR599" s="192" t="s">
        <v>365</v>
      </c>
      <c r="AT599" s="192" t="s">
        <v>519</v>
      </c>
      <c r="AU599" s="192" t="s">
        <v>84</v>
      </c>
      <c r="AY599" s="20" t="s">
        <v>197</v>
      </c>
      <c r="BE599" s="193">
        <f>IF(N599="základní",J599,0)</f>
        <v>0</v>
      </c>
      <c r="BF599" s="193">
        <f>IF(N599="snížená",J599,0)</f>
        <v>0</v>
      </c>
      <c r="BG599" s="193">
        <f>IF(N599="zákl. přenesená",J599,0)</f>
        <v>0</v>
      </c>
      <c r="BH599" s="193">
        <f>IF(N599="sníž. přenesená",J599,0)</f>
        <v>0</v>
      </c>
      <c r="BI599" s="193">
        <f>IF(N599="nulová",J599,0)</f>
        <v>0</v>
      </c>
      <c r="BJ599" s="20" t="s">
        <v>82</v>
      </c>
      <c r="BK599" s="193">
        <f>ROUND(I599*H599,2)</f>
        <v>0</v>
      </c>
      <c r="BL599" s="20" t="s">
        <v>283</v>
      </c>
      <c r="BM599" s="192" t="s">
        <v>6158</v>
      </c>
    </row>
    <row r="600" spans="1:65" s="13" customFormat="1" ht="11.25">
      <c r="B600" s="199"/>
      <c r="C600" s="200"/>
      <c r="D600" s="201" t="s">
        <v>213</v>
      </c>
      <c r="E600" s="200"/>
      <c r="F600" s="203" t="s">
        <v>6159</v>
      </c>
      <c r="G600" s="200"/>
      <c r="H600" s="204">
        <v>16.579999999999998</v>
      </c>
      <c r="I600" s="205"/>
      <c r="J600" s="200"/>
      <c r="K600" s="200"/>
      <c r="L600" s="206"/>
      <c r="M600" s="207"/>
      <c r="N600" s="208"/>
      <c r="O600" s="208"/>
      <c r="P600" s="208"/>
      <c r="Q600" s="208"/>
      <c r="R600" s="208"/>
      <c r="S600" s="208"/>
      <c r="T600" s="209"/>
      <c r="AT600" s="210" t="s">
        <v>213</v>
      </c>
      <c r="AU600" s="210" t="s">
        <v>84</v>
      </c>
      <c r="AV600" s="13" t="s">
        <v>84</v>
      </c>
      <c r="AW600" s="13" t="s">
        <v>4</v>
      </c>
      <c r="AX600" s="13" t="s">
        <v>82</v>
      </c>
      <c r="AY600" s="210" t="s">
        <v>197</v>
      </c>
    </row>
    <row r="601" spans="1:65" s="2" customFormat="1" ht="24.2" customHeight="1">
      <c r="A601" s="37"/>
      <c r="B601" s="38"/>
      <c r="C601" s="181" t="s">
        <v>1689</v>
      </c>
      <c r="D601" s="181" t="s">
        <v>199</v>
      </c>
      <c r="E601" s="182" t="s">
        <v>2672</v>
      </c>
      <c r="F601" s="183" t="s">
        <v>2673</v>
      </c>
      <c r="G601" s="184" t="s">
        <v>202</v>
      </c>
      <c r="H601" s="185">
        <v>27</v>
      </c>
      <c r="I601" s="186"/>
      <c r="J601" s="187">
        <f>ROUND(I601*H601,2)</f>
        <v>0</v>
      </c>
      <c r="K601" s="183" t="s">
        <v>203</v>
      </c>
      <c r="L601" s="42"/>
      <c r="M601" s="188" t="s">
        <v>28</v>
      </c>
      <c r="N601" s="189" t="s">
        <v>45</v>
      </c>
      <c r="O601" s="67"/>
      <c r="P601" s="190">
        <f>O601*H601</f>
        <v>0</v>
      </c>
      <c r="Q601" s="190">
        <v>8.0000000000000007E-5</v>
      </c>
      <c r="R601" s="190">
        <f>Q601*H601</f>
        <v>2.16E-3</v>
      </c>
      <c r="S601" s="190">
        <v>0</v>
      </c>
      <c r="T601" s="191">
        <f>S601*H601</f>
        <v>0</v>
      </c>
      <c r="U601" s="37"/>
      <c r="V601" s="37"/>
      <c r="W601" s="37"/>
      <c r="X601" s="37"/>
      <c r="Y601" s="37"/>
      <c r="Z601" s="37"/>
      <c r="AA601" s="37"/>
      <c r="AB601" s="37"/>
      <c r="AC601" s="37"/>
      <c r="AD601" s="37"/>
      <c r="AE601" s="37"/>
      <c r="AR601" s="192" t="s">
        <v>283</v>
      </c>
      <c r="AT601" s="192" t="s">
        <v>199</v>
      </c>
      <c r="AU601" s="192" t="s">
        <v>84</v>
      </c>
      <c r="AY601" s="20" t="s">
        <v>197</v>
      </c>
      <c r="BE601" s="193">
        <f>IF(N601="základní",J601,0)</f>
        <v>0</v>
      </c>
      <c r="BF601" s="193">
        <f>IF(N601="snížená",J601,0)</f>
        <v>0</v>
      </c>
      <c r="BG601" s="193">
        <f>IF(N601="zákl. přenesená",J601,0)</f>
        <v>0</v>
      </c>
      <c r="BH601" s="193">
        <f>IF(N601="sníž. přenesená",J601,0)</f>
        <v>0</v>
      </c>
      <c r="BI601" s="193">
        <f>IF(N601="nulová",J601,0)</f>
        <v>0</v>
      </c>
      <c r="BJ601" s="20" t="s">
        <v>82</v>
      </c>
      <c r="BK601" s="193">
        <f>ROUND(I601*H601,2)</f>
        <v>0</v>
      </c>
      <c r="BL601" s="20" t="s">
        <v>283</v>
      </c>
      <c r="BM601" s="192" t="s">
        <v>6160</v>
      </c>
    </row>
    <row r="602" spans="1:65" s="2" customFormat="1" ht="11.25">
      <c r="A602" s="37"/>
      <c r="B602" s="38"/>
      <c r="C602" s="39"/>
      <c r="D602" s="194" t="s">
        <v>206</v>
      </c>
      <c r="E602" s="39"/>
      <c r="F602" s="195" t="s">
        <v>2675</v>
      </c>
      <c r="G602" s="39"/>
      <c r="H602" s="39"/>
      <c r="I602" s="196"/>
      <c r="J602" s="39"/>
      <c r="K602" s="39"/>
      <c r="L602" s="42"/>
      <c r="M602" s="197"/>
      <c r="N602" s="198"/>
      <c r="O602" s="67"/>
      <c r="P602" s="67"/>
      <c r="Q602" s="67"/>
      <c r="R602" s="67"/>
      <c r="S602" s="67"/>
      <c r="T602" s="68"/>
      <c r="U602" s="37"/>
      <c r="V602" s="37"/>
      <c r="W602" s="37"/>
      <c r="X602" s="37"/>
      <c r="Y602" s="37"/>
      <c r="Z602" s="37"/>
      <c r="AA602" s="37"/>
      <c r="AB602" s="37"/>
      <c r="AC602" s="37"/>
      <c r="AD602" s="37"/>
      <c r="AE602" s="37"/>
      <c r="AT602" s="20" t="s">
        <v>206</v>
      </c>
      <c r="AU602" s="20" t="s">
        <v>84</v>
      </c>
    </row>
    <row r="603" spans="1:65" s="2" customFormat="1" ht="16.5" customHeight="1">
      <c r="A603" s="37"/>
      <c r="B603" s="38"/>
      <c r="C603" s="181" t="s">
        <v>1696</v>
      </c>
      <c r="D603" s="181" t="s">
        <v>199</v>
      </c>
      <c r="E603" s="182" t="s">
        <v>6161</v>
      </c>
      <c r="F603" s="183" t="s">
        <v>6162</v>
      </c>
      <c r="G603" s="184" t="s">
        <v>202</v>
      </c>
      <c r="H603" s="185">
        <v>27</v>
      </c>
      <c r="I603" s="186"/>
      <c r="J603" s="187">
        <f>ROUND(I603*H603,2)</f>
        <v>0</v>
      </c>
      <c r="K603" s="183" t="s">
        <v>203</v>
      </c>
      <c r="L603" s="42"/>
      <c r="M603" s="188" t="s">
        <v>28</v>
      </c>
      <c r="N603" s="189" t="s">
        <v>45</v>
      </c>
      <c r="O603" s="67"/>
      <c r="P603" s="190">
        <f>O603*H603</f>
        <v>0</v>
      </c>
      <c r="Q603" s="190">
        <v>0</v>
      </c>
      <c r="R603" s="190">
        <f>Q603*H603</f>
        <v>0</v>
      </c>
      <c r="S603" s="190">
        <v>0</v>
      </c>
      <c r="T603" s="191">
        <f>S603*H603</f>
        <v>0</v>
      </c>
      <c r="U603" s="37"/>
      <c r="V603" s="37"/>
      <c r="W603" s="37"/>
      <c r="X603" s="37"/>
      <c r="Y603" s="37"/>
      <c r="Z603" s="37"/>
      <c r="AA603" s="37"/>
      <c r="AB603" s="37"/>
      <c r="AC603" s="37"/>
      <c r="AD603" s="37"/>
      <c r="AE603" s="37"/>
      <c r="AR603" s="192" t="s">
        <v>283</v>
      </c>
      <c r="AT603" s="192" t="s">
        <v>199</v>
      </c>
      <c r="AU603" s="192" t="s">
        <v>84</v>
      </c>
      <c r="AY603" s="20" t="s">
        <v>197</v>
      </c>
      <c r="BE603" s="193">
        <f>IF(N603="základní",J603,0)</f>
        <v>0</v>
      </c>
      <c r="BF603" s="193">
        <f>IF(N603="snížená",J603,0)</f>
        <v>0</v>
      </c>
      <c r="BG603" s="193">
        <f>IF(N603="zákl. přenesená",J603,0)</f>
        <v>0</v>
      </c>
      <c r="BH603" s="193">
        <f>IF(N603="sníž. přenesená",J603,0)</f>
        <v>0</v>
      </c>
      <c r="BI603" s="193">
        <f>IF(N603="nulová",J603,0)</f>
        <v>0</v>
      </c>
      <c r="BJ603" s="20" t="s">
        <v>82</v>
      </c>
      <c r="BK603" s="193">
        <f>ROUND(I603*H603,2)</f>
        <v>0</v>
      </c>
      <c r="BL603" s="20" t="s">
        <v>283</v>
      </c>
      <c r="BM603" s="192" t="s">
        <v>6163</v>
      </c>
    </row>
    <row r="604" spans="1:65" s="2" customFormat="1" ht="11.25">
      <c r="A604" s="37"/>
      <c r="B604" s="38"/>
      <c r="C604" s="39"/>
      <c r="D604" s="194" t="s">
        <v>206</v>
      </c>
      <c r="E604" s="39"/>
      <c r="F604" s="195" t="s">
        <v>6164</v>
      </c>
      <c r="G604" s="39"/>
      <c r="H604" s="39"/>
      <c r="I604" s="196"/>
      <c r="J604" s="39"/>
      <c r="K604" s="39"/>
      <c r="L604" s="42"/>
      <c r="M604" s="197"/>
      <c r="N604" s="198"/>
      <c r="O604" s="67"/>
      <c r="P604" s="67"/>
      <c r="Q604" s="67"/>
      <c r="R604" s="67"/>
      <c r="S604" s="67"/>
      <c r="T604" s="68"/>
      <c r="U604" s="37"/>
      <c r="V604" s="37"/>
      <c r="W604" s="37"/>
      <c r="X604" s="37"/>
      <c r="Y604" s="37"/>
      <c r="Z604" s="37"/>
      <c r="AA604" s="37"/>
      <c r="AB604" s="37"/>
      <c r="AC604" s="37"/>
      <c r="AD604" s="37"/>
      <c r="AE604" s="37"/>
      <c r="AT604" s="20" t="s">
        <v>206</v>
      </c>
      <c r="AU604" s="20" t="s">
        <v>84</v>
      </c>
    </row>
    <row r="605" spans="1:65" s="15" customFormat="1" ht="11.25">
      <c r="B605" s="222"/>
      <c r="C605" s="223"/>
      <c r="D605" s="201" t="s">
        <v>213</v>
      </c>
      <c r="E605" s="224" t="s">
        <v>28</v>
      </c>
      <c r="F605" s="225" t="s">
        <v>724</v>
      </c>
      <c r="G605" s="223"/>
      <c r="H605" s="224" t="s">
        <v>28</v>
      </c>
      <c r="I605" s="226"/>
      <c r="J605" s="223"/>
      <c r="K605" s="223"/>
      <c r="L605" s="227"/>
      <c r="M605" s="228"/>
      <c r="N605" s="229"/>
      <c r="O605" s="229"/>
      <c r="P605" s="229"/>
      <c r="Q605" s="229"/>
      <c r="R605" s="229"/>
      <c r="S605" s="229"/>
      <c r="T605" s="230"/>
      <c r="AT605" s="231" t="s">
        <v>213</v>
      </c>
      <c r="AU605" s="231" t="s">
        <v>84</v>
      </c>
      <c r="AV605" s="15" t="s">
        <v>82</v>
      </c>
      <c r="AW605" s="15" t="s">
        <v>35</v>
      </c>
      <c r="AX605" s="15" t="s">
        <v>74</v>
      </c>
      <c r="AY605" s="231" t="s">
        <v>197</v>
      </c>
    </row>
    <row r="606" spans="1:65" s="13" customFormat="1" ht="11.25">
      <c r="B606" s="199"/>
      <c r="C606" s="200"/>
      <c r="D606" s="201" t="s">
        <v>213</v>
      </c>
      <c r="E606" s="202" t="s">
        <v>28</v>
      </c>
      <c r="F606" s="203" t="s">
        <v>6165</v>
      </c>
      <c r="G606" s="200"/>
      <c r="H606" s="204">
        <v>27</v>
      </c>
      <c r="I606" s="205"/>
      <c r="J606" s="200"/>
      <c r="K606" s="200"/>
      <c r="L606" s="206"/>
      <c r="M606" s="207"/>
      <c r="N606" s="208"/>
      <c r="O606" s="208"/>
      <c r="P606" s="208"/>
      <c r="Q606" s="208"/>
      <c r="R606" s="208"/>
      <c r="S606" s="208"/>
      <c r="T606" s="209"/>
      <c r="AT606" s="210" t="s">
        <v>213</v>
      </c>
      <c r="AU606" s="210" t="s">
        <v>84</v>
      </c>
      <c r="AV606" s="13" t="s">
        <v>84</v>
      </c>
      <c r="AW606" s="13" t="s">
        <v>35</v>
      </c>
      <c r="AX606" s="13" t="s">
        <v>82</v>
      </c>
      <c r="AY606" s="210" t="s">
        <v>197</v>
      </c>
    </row>
    <row r="607" spans="1:65" s="2" customFormat="1" ht="16.5" customHeight="1">
      <c r="A607" s="37"/>
      <c r="B607" s="38"/>
      <c r="C607" s="247" t="s">
        <v>1701</v>
      </c>
      <c r="D607" s="247" t="s">
        <v>519</v>
      </c>
      <c r="E607" s="248" t="s">
        <v>6166</v>
      </c>
      <c r="F607" s="249" t="s">
        <v>6167</v>
      </c>
      <c r="G607" s="250" t="s">
        <v>409</v>
      </c>
      <c r="H607" s="251">
        <v>1.843</v>
      </c>
      <c r="I607" s="252"/>
      <c r="J607" s="253">
        <f>ROUND(I607*H607,2)</f>
        <v>0</v>
      </c>
      <c r="K607" s="249" t="s">
        <v>203</v>
      </c>
      <c r="L607" s="254"/>
      <c r="M607" s="255" t="s">
        <v>28</v>
      </c>
      <c r="N607" s="256" t="s">
        <v>45</v>
      </c>
      <c r="O607" s="67"/>
      <c r="P607" s="190">
        <f>O607*H607</f>
        <v>0</v>
      </c>
      <c r="Q607" s="190">
        <v>2.6249999999999999E-2</v>
      </c>
      <c r="R607" s="190">
        <f>Q607*H607</f>
        <v>4.8378749999999998E-2</v>
      </c>
      <c r="S607" s="190">
        <v>0</v>
      </c>
      <c r="T607" s="191">
        <f>S607*H607</f>
        <v>0</v>
      </c>
      <c r="U607" s="37"/>
      <c r="V607" s="37"/>
      <c r="W607" s="37"/>
      <c r="X607" s="37"/>
      <c r="Y607" s="37"/>
      <c r="Z607" s="37"/>
      <c r="AA607" s="37"/>
      <c r="AB607" s="37"/>
      <c r="AC607" s="37"/>
      <c r="AD607" s="37"/>
      <c r="AE607" s="37"/>
      <c r="AR607" s="192" t="s">
        <v>365</v>
      </c>
      <c r="AT607" s="192" t="s">
        <v>519</v>
      </c>
      <c r="AU607" s="192" t="s">
        <v>84</v>
      </c>
      <c r="AY607" s="20" t="s">
        <v>197</v>
      </c>
      <c r="BE607" s="193">
        <f>IF(N607="základní",J607,0)</f>
        <v>0</v>
      </c>
      <c r="BF607" s="193">
        <f>IF(N607="snížená",J607,0)</f>
        <v>0</v>
      </c>
      <c r="BG607" s="193">
        <f>IF(N607="zákl. přenesená",J607,0)</f>
        <v>0</v>
      </c>
      <c r="BH607" s="193">
        <f>IF(N607="sníž. přenesená",J607,0)</f>
        <v>0</v>
      </c>
      <c r="BI607" s="193">
        <f>IF(N607="nulová",J607,0)</f>
        <v>0</v>
      </c>
      <c r="BJ607" s="20" t="s">
        <v>82</v>
      </c>
      <c r="BK607" s="193">
        <f>ROUND(I607*H607,2)</f>
        <v>0</v>
      </c>
      <c r="BL607" s="20" t="s">
        <v>283</v>
      </c>
      <c r="BM607" s="192" t="s">
        <v>6168</v>
      </c>
    </row>
    <row r="608" spans="1:65" s="13" customFormat="1" ht="11.25">
      <c r="B608" s="199"/>
      <c r="C608" s="200"/>
      <c r="D608" s="201" t="s">
        <v>213</v>
      </c>
      <c r="E608" s="202" t="s">
        <v>28</v>
      </c>
      <c r="F608" s="203" t="s">
        <v>6169</v>
      </c>
      <c r="G608" s="200"/>
      <c r="H608" s="204">
        <v>1.7549999999999999</v>
      </c>
      <c r="I608" s="205"/>
      <c r="J608" s="200"/>
      <c r="K608" s="200"/>
      <c r="L608" s="206"/>
      <c r="M608" s="207"/>
      <c r="N608" s="208"/>
      <c r="O608" s="208"/>
      <c r="P608" s="208"/>
      <c r="Q608" s="208"/>
      <c r="R608" s="208"/>
      <c r="S608" s="208"/>
      <c r="T608" s="209"/>
      <c r="AT608" s="210" t="s">
        <v>213</v>
      </c>
      <c r="AU608" s="210" t="s">
        <v>84</v>
      </c>
      <c r="AV608" s="13" t="s">
        <v>84</v>
      </c>
      <c r="AW608" s="13" t="s">
        <v>35</v>
      </c>
      <c r="AX608" s="13" t="s">
        <v>82</v>
      </c>
      <c r="AY608" s="210" t="s">
        <v>197</v>
      </c>
    </row>
    <row r="609" spans="1:65" s="13" customFormat="1" ht="11.25">
      <c r="B609" s="199"/>
      <c r="C609" s="200"/>
      <c r="D609" s="201" t="s">
        <v>213</v>
      </c>
      <c r="E609" s="200"/>
      <c r="F609" s="203" t="s">
        <v>6170</v>
      </c>
      <c r="G609" s="200"/>
      <c r="H609" s="204">
        <v>1.843</v>
      </c>
      <c r="I609" s="205"/>
      <c r="J609" s="200"/>
      <c r="K609" s="200"/>
      <c r="L609" s="206"/>
      <c r="M609" s="207"/>
      <c r="N609" s="208"/>
      <c r="O609" s="208"/>
      <c r="P609" s="208"/>
      <c r="Q609" s="208"/>
      <c r="R609" s="208"/>
      <c r="S609" s="208"/>
      <c r="T609" s="209"/>
      <c r="AT609" s="210" t="s">
        <v>213</v>
      </c>
      <c r="AU609" s="210" t="s">
        <v>84</v>
      </c>
      <c r="AV609" s="13" t="s">
        <v>84</v>
      </c>
      <c r="AW609" s="13" t="s">
        <v>4</v>
      </c>
      <c r="AX609" s="13" t="s">
        <v>82</v>
      </c>
      <c r="AY609" s="210" t="s">
        <v>197</v>
      </c>
    </row>
    <row r="610" spans="1:65" s="2" customFormat="1" ht="24.2" customHeight="1">
      <c r="A610" s="37"/>
      <c r="B610" s="38"/>
      <c r="C610" s="181" t="s">
        <v>1713</v>
      </c>
      <c r="D610" s="181" t="s">
        <v>199</v>
      </c>
      <c r="E610" s="182" t="s">
        <v>2704</v>
      </c>
      <c r="F610" s="183" t="s">
        <v>2705</v>
      </c>
      <c r="G610" s="184" t="s">
        <v>265</v>
      </c>
      <c r="H610" s="185">
        <v>11.31</v>
      </c>
      <c r="I610" s="186"/>
      <c r="J610" s="187">
        <f>ROUND(I610*H610,2)</f>
        <v>0</v>
      </c>
      <c r="K610" s="183" t="s">
        <v>203</v>
      </c>
      <c r="L610" s="42"/>
      <c r="M610" s="188" t="s">
        <v>28</v>
      </c>
      <c r="N610" s="189" t="s">
        <v>45</v>
      </c>
      <c r="O610" s="67"/>
      <c r="P610" s="190">
        <f>O610*H610</f>
        <v>0</v>
      </c>
      <c r="Q610" s="190">
        <v>1.6000000000000001E-4</v>
      </c>
      <c r="R610" s="190">
        <f>Q610*H610</f>
        <v>1.8096000000000002E-3</v>
      </c>
      <c r="S610" s="190">
        <v>0</v>
      </c>
      <c r="T610" s="191">
        <f>S610*H610</f>
        <v>0</v>
      </c>
      <c r="U610" s="37"/>
      <c r="V610" s="37"/>
      <c r="W610" s="37"/>
      <c r="X610" s="37"/>
      <c r="Y610" s="37"/>
      <c r="Z610" s="37"/>
      <c r="AA610" s="37"/>
      <c r="AB610" s="37"/>
      <c r="AC610" s="37"/>
      <c r="AD610" s="37"/>
      <c r="AE610" s="37"/>
      <c r="AR610" s="192" t="s">
        <v>283</v>
      </c>
      <c r="AT610" s="192" t="s">
        <v>199</v>
      </c>
      <c r="AU610" s="192" t="s">
        <v>84</v>
      </c>
      <c r="AY610" s="20" t="s">
        <v>197</v>
      </c>
      <c r="BE610" s="193">
        <f>IF(N610="základní",J610,0)</f>
        <v>0</v>
      </c>
      <c r="BF610" s="193">
        <f>IF(N610="snížená",J610,0)</f>
        <v>0</v>
      </c>
      <c r="BG610" s="193">
        <f>IF(N610="zákl. přenesená",J610,0)</f>
        <v>0</v>
      </c>
      <c r="BH610" s="193">
        <f>IF(N610="sníž. přenesená",J610,0)</f>
        <v>0</v>
      </c>
      <c r="BI610" s="193">
        <f>IF(N610="nulová",J610,0)</f>
        <v>0</v>
      </c>
      <c r="BJ610" s="20" t="s">
        <v>82</v>
      </c>
      <c r="BK610" s="193">
        <f>ROUND(I610*H610,2)</f>
        <v>0</v>
      </c>
      <c r="BL610" s="20" t="s">
        <v>283</v>
      </c>
      <c r="BM610" s="192" t="s">
        <v>6171</v>
      </c>
    </row>
    <row r="611" spans="1:65" s="2" customFormat="1" ht="11.25">
      <c r="A611" s="37"/>
      <c r="B611" s="38"/>
      <c r="C611" s="39"/>
      <c r="D611" s="194" t="s">
        <v>206</v>
      </c>
      <c r="E611" s="39"/>
      <c r="F611" s="195" t="s">
        <v>2707</v>
      </c>
      <c r="G611" s="39"/>
      <c r="H611" s="39"/>
      <c r="I611" s="196"/>
      <c r="J611" s="39"/>
      <c r="K611" s="39"/>
      <c r="L611" s="42"/>
      <c r="M611" s="197"/>
      <c r="N611" s="198"/>
      <c r="O611" s="67"/>
      <c r="P611" s="67"/>
      <c r="Q611" s="67"/>
      <c r="R611" s="67"/>
      <c r="S611" s="67"/>
      <c r="T611" s="68"/>
      <c r="U611" s="37"/>
      <c r="V611" s="37"/>
      <c r="W611" s="37"/>
      <c r="X611" s="37"/>
      <c r="Y611" s="37"/>
      <c r="Z611" s="37"/>
      <c r="AA611" s="37"/>
      <c r="AB611" s="37"/>
      <c r="AC611" s="37"/>
      <c r="AD611" s="37"/>
      <c r="AE611" s="37"/>
      <c r="AT611" s="20" t="s">
        <v>206</v>
      </c>
      <c r="AU611" s="20" t="s">
        <v>84</v>
      </c>
    </row>
    <row r="612" spans="1:65" s="15" customFormat="1" ht="11.25">
      <c r="B612" s="222"/>
      <c r="C612" s="223"/>
      <c r="D612" s="201" t="s">
        <v>213</v>
      </c>
      <c r="E612" s="224" t="s">
        <v>28</v>
      </c>
      <c r="F612" s="225" t="s">
        <v>724</v>
      </c>
      <c r="G612" s="223"/>
      <c r="H612" s="224" t="s">
        <v>28</v>
      </c>
      <c r="I612" s="226"/>
      <c r="J612" s="223"/>
      <c r="K612" s="223"/>
      <c r="L612" s="227"/>
      <c r="M612" s="228"/>
      <c r="N612" s="229"/>
      <c r="O612" s="229"/>
      <c r="P612" s="229"/>
      <c r="Q612" s="229"/>
      <c r="R612" s="229"/>
      <c r="S612" s="229"/>
      <c r="T612" s="230"/>
      <c r="AT612" s="231" t="s">
        <v>213</v>
      </c>
      <c r="AU612" s="231" t="s">
        <v>84</v>
      </c>
      <c r="AV612" s="15" t="s">
        <v>82</v>
      </c>
      <c r="AW612" s="15" t="s">
        <v>35</v>
      </c>
      <c r="AX612" s="15" t="s">
        <v>74</v>
      </c>
      <c r="AY612" s="231" t="s">
        <v>197</v>
      </c>
    </row>
    <row r="613" spans="1:65" s="13" customFormat="1" ht="11.25">
      <c r="B613" s="199"/>
      <c r="C613" s="200"/>
      <c r="D613" s="201" t="s">
        <v>213</v>
      </c>
      <c r="E613" s="202" t="s">
        <v>28</v>
      </c>
      <c r="F613" s="203" t="s">
        <v>6172</v>
      </c>
      <c r="G613" s="200"/>
      <c r="H613" s="204">
        <v>11.31</v>
      </c>
      <c r="I613" s="205"/>
      <c r="J613" s="200"/>
      <c r="K613" s="200"/>
      <c r="L613" s="206"/>
      <c r="M613" s="207"/>
      <c r="N613" s="208"/>
      <c r="O613" s="208"/>
      <c r="P613" s="208"/>
      <c r="Q613" s="208"/>
      <c r="R613" s="208"/>
      <c r="S613" s="208"/>
      <c r="T613" s="209"/>
      <c r="AT613" s="210" t="s">
        <v>213</v>
      </c>
      <c r="AU613" s="210" t="s">
        <v>84</v>
      </c>
      <c r="AV613" s="13" t="s">
        <v>84</v>
      </c>
      <c r="AW613" s="13" t="s">
        <v>35</v>
      </c>
      <c r="AX613" s="13" t="s">
        <v>82</v>
      </c>
      <c r="AY613" s="210" t="s">
        <v>197</v>
      </c>
    </row>
    <row r="614" spans="1:65" s="2" customFormat="1" ht="16.5" customHeight="1">
      <c r="A614" s="37"/>
      <c r="B614" s="38"/>
      <c r="C614" s="247" t="s">
        <v>1719</v>
      </c>
      <c r="D614" s="247" t="s">
        <v>519</v>
      </c>
      <c r="E614" s="248" t="s">
        <v>2698</v>
      </c>
      <c r="F614" s="249" t="s">
        <v>2699</v>
      </c>
      <c r="G614" s="250" t="s">
        <v>409</v>
      </c>
      <c r="H614" s="251">
        <v>0.50800000000000001</v>
      </c>
      <c r="I614" s="252"/>
      <c r="J614" s="253">
        <f>ROUND(I614*H614,2)</f>
        <v>0</v>
      </c>
      <c r="K614" s="249" t="s">
        <v>203</v>
      </c>
      <c r="L614" s="254"/>
      <c r="M614" s="255" t="s">
        <v>28</v>
      </c>
      <c r="N614" s="256" t="s">
        <v>45</v>
      </c>
      <c r="O614" s="67"/>
      <c r="P614" s="190">
        <f>O614*H614</f>
        <v>0</v>
      </c>
      <c r="Q614" s="190">
        <v>2.5000000000000001E-2</v>
      </c>
      <c r="R614" s="190">
        <f>Q614*H614</f>
        <v>1.2700000000000001E-2</v>
      </c>
      <c r="S614" s="190">
        <v>0</v>
      </c>
      <c r="T614" s="191">
        <f>S614*H614</f>
        <v>0</v>
      </c>
      <c r="U614" s="37"/>
      <c r="V614" s="37"/>
      <c r="W614" s="37"/>
      <c r="X614" s="37"/>
      <c r="Y614" s="37"/>
      <c r="Z614" s="37"/>
      <c r="AA614" s="37"/>
      <c r="AB614" s="37"/>
      <c r="AC614" s="37"/>
      <c r="AD614" s="37"/>
      <c r="AE614" s="37"/>
      <c r="AR614" s="192" t="s">
        <v>365</v>
      </c>
      <c r="AT614" s="192" t="s">
        <v>519</v>
      </c>
      <c r="AU614" s="192" t="s">
        <v>84</v>
      </c>
      <c r="AY614" s="20" t="s">
        <v>197</v>
      </c>
      <c r="BE614" s="193">
        <f>IF(N614="základní",J614,0)</f>
        <v>0</v>
      </c>
      <c r="BF614" s="193">
        <f>IF(N614="snížená",J614,0)</f>
        <v>0</v>
      </c>
      <c r="BG614" s="193">
        <f>IF(N614="zákl. přenesená",J614,0)</f>
        <v>0</v>
      </c>
      <c r="BH614" s="193">
        <f>IF(N614="sníž. přenesená",J614,0)</f>
        <v>0</v>
      </c>
      <c r="BI614" s="193">
        <f>IF(N614="nulová",J614,0)</f>
        <v>0</v>
      </c>
      <c r="BJ614" s="20" t="s">
        <v>82</v>
      </c>
      <c r="BK614" s="193">
        <f>ROUND(I614*H614,2)</f>
        <v>0</v>
      </c>
      <c r="BL614" s="20" t="s">
        <v>283</v>
      </c>
      <c r="BM614" s="192" t="s">
        <v>6173</v>
      </c>
    </row>
    <row r="615" spans="1:65" s="13" customFormat="1" ht="11.25">
      <c r="B615" s="199"/>
      <c r="C615" s="200"/>
      <c r="D615" s="201" t="s">
        <v>213</v>
      </c>
      <c r="E615" s="202" t="s">
        <v>28</v>
      </c>
      <c r="F615" s="203" t="s">
        <v>6174</v>
      </c>
      <c r="G615" s="200"/>
      <c r="H615" s="204">
        <v>0.48399999999999999</v>
      </c>
      <c r="I615" s="205"/>
      <c r="J615" s="200"/>
      <c r="K615" s="200"/>
      <c r="L615" s="206"/>
      <c r="M615" s="207"/>
      <c r="N615" s="208"/>
      <c r="O615" s="208"/>
      <c r="P615" s="208"/>
      <c r="Q615" s="208"/>
      <c r="R615" s="208"/>
      <c r="S615" s="208"/>
      <c r="T615" s="209"/>
      <c r="AT615" s="210" t="s">
        <v>213</v>
      </c>
      <c r="AU615" s="210" t="s">
        <v>84</v>
      </c>
      <c r="AV615" s="13" t="s">
        <v>84</v>
      </c>
      <c r="AW615" s="13" t="s">
        <v>35</v>
      </c>
      <c r="AX615" s="13" t="s">
        <v>82</v>
      </c>
      <c r="AY615" s="210" t="s">
        <v>197</v>
      </c>
    </row>
    <row r="616" spans="1:65" s="13" customFormat="1" ht="11.25">
      <c r="B616" s="199"/>
      <c r="C616" s="200"/>
      <c r="D616" s="201" t="s">
        <v>213</v>
      </c>
      <c r="E616" s="200"/>
      <c r="F616" s="203" t="s">
        <v>6175</v>
      </c>
      <c r="G616" s="200"/>
      <c r="H616" s="204">
        <v>0.50800000000000001</v>
      </c>
      <c r="I616" s="205"/>
      <c r="J616" s="200"/>
      <c r="K616" s="200"/>
      <c r="L616" s="206"/>
      <c r="M616" s="207"/>
      <c r="N616" s="208"/>
      <c r="O616" s="208"/>
      <c r="P616" s="208"/>
      <c r="Q616" s="208"/>
      <c r="R616" s="208"/>
      <c r="S616" s="208"/>
      <c r="T616" s="209"/>
      <c r="AT616" s="210" t="s">
        <v>213</v>
      </c>
      <c r="AU616" s="210" t="s">
        <v>84</v>
      </c>
      <c r="AV616" s="13" t="s">
        <v>84</v>
      </c>
      <c r="AW616" s="13" t="s">
        <v>4</v>
      </c>
      <c r="AX616" s="13" t="s">
        <v>82</v>
      </c>
      <c r="AY616" s="210" t="s">
        <v>197</v>
      </c>
    </row>
    <row r="617" spans="1:65" s="2" customFormat="1" ht="24.2" customHeight="1">
      <c r="A617" s="37"/>
      <c r="B617" s="38"/>
      <c r="C617" s="181" t="s">
        <v>1726</v>
      </c>
      <c r="D617" s="181" t="s">
        <v>199</v>
      </c>
      <c r="E617" s="182" t="s">
        <v>6176</v>
      </c>
      <c r="F617" s="183" t="s">
        <v>6177</v>
      </c>
      <c r="G617" s="184" t="s">
        <v>428</v>
      </c>
      <c r="H617" s="185">
        <v>1.488</v>
      </c>
      <c r="I617" s="186"/>
      <c r="J617" s="187">
        <f>ROUND(I617*H617,2)</f>
        <v>0</v>
      </c>
      <c r="K617" s="183" t="s">
        <v>203</v>
      </c>
      <c r="L617" s="42"/>
      <c r="M617" s="188" t="s">
        <v>28</v>
      </c>
      <c r="N617" s="189" t="s">
        <v>45</v>
      </c>
      <c r="O617" s="67"/>
      <c r="P617" s="190">
        <f>O617*H617</f>
        <v>0</v>
      </c>
      <c r="Q617" s="190">
        <v>0</v>
      </c>
      <c r="R617" s="190">
        <f>Q617*H617</f>
        <v>0</v>
      </c>
      <c r="S617" s="190">
        <v>0</v>
      </c>
      <c r="T617" s="191">
        <f>S617*H617</f>
        <v>0</v>
      </c>
      <c r="U617" s="37"/>
      <c r="V617" s="37"/>
      <c r="W617" s="37"/>
      <c r="X617" s="37"/>
      <c r="Y617" s="37"/>
      <c r="Z617" s="37"/>
      <c r="AA617" s="37"/>
      <c r="AB617" s="37"/>
      <c r="AC617" s="37"/>
      <c r="AD617" s="37"/>
      <c r="AE617" s="37"/>
      <c r="AR617" s="192" t="s">
        <v>283</v>
      </c>
      <c r="AT617" s="192" t="s">
        <v>199</v>
      </c>
      <c r="AU617" s="192" t="s">
        <v>84</v>
      </c>
      <c r="AY617" s="20" t="s">
        <v>197</v>
      </c>
      <c r="BE617" s="193">
        <f>IF(N617="základní",J617,0)</f>
        <v>0</v>
      </c>
      <c r="BF617" s="193">
        <f>IF(N617="snížená",J617,0)</f>
        <v>0</v>
      </c>
      <c r="BG617" s="193">
        <f>IF(N617="zákl. přenesená",J617,0)</f>
        <v>0</v>
      </c>
      <c r="BH617" s="193">
        <f>IF(N617="sníž. přenesená",J617,0)</f>
        <v>0</v>
      </c>
      <c r="BI617" s="193">
        <f>IF(N617="nulová",J617,0)</f>
        <v>0</v>
      </c>
      <c r="BJ617" s="20" t="s">
        <v>82</v>
      </c>
      <c r="BK617" s="193">
        <f>ROUND(I617*H617,2)</f>
        <v>0</v>
      </c>
      <c r="BL617" s="20" t="s">
        <v>283</v>
      </c>
      <c r="BM617" s="192" t="s">
        <v>6178</v>
      </c>
    </row>
    <row r="618" spans="1:65" s="2" customFormat="1" ht="11.25">
      <c r="A618" s="37"/>
      <c r="B618" s="38"/>
      <c r="C618" s="39"/>
      <c r="D618" s="194" t="s">
        <v>206</v>
      </c>
      <c r="E618" s="39"/>
      <c r="F618" s="195" t="s">
        <v>6179</v>
      </c>
      <c r="G618" s="39"/>
      <c r="H618" s="39"/>
      <c r="I618" s="196"/>
      <c r="J618" s="39"/>
      <c r="K618" s="39"/>
      <c r="L618" s="42"/>
      <c r="M618" s="197"/>
      <c r="N618" s="198"/>
      <c r="O618" s="67"/>
      <c r="P618" s="67"/>
      <c r="Q618" s="67"/>
      <c r="R618" s="67"/>
      <c r="S618" s="67"/>
      <c r="T618" s="68"/>
      <c r="U618" s="37"/>
      <c r="V618" s="37"/>
      <c r="W618" s="37"/>
      <c r="X618" s="37"/>
      <c r="Y618" s="37"/>
      <c r="Z618" s="37"/>
      <c r="AA618" s="37"/>
      <c r="AB618" s="37"/>
      <c r="AC618" s="37"/>
      <c r="AD618" s="37"/>
      <c r="AE618" s="37"/>
      <c r="AT618" s="20" t="s">
        <v>206</v>
      </c>
      <c r="AU618" s="20" t="s">
        <v>84</v>
      </c>
    </row>
    <row r="619" spans="1:65" s="12" customFormat="1" ht="22.9" customHeight="1">
      <c r="B619" s="165"/>
      <c r="C619" s="166"/>
      <c r="D619" s="167" t="s">
        <v>73</v>
      </c>
      <c r="E619" s="179" t="s">
        <v>2749</v>
      </c>
      <c r="F619" s="179" t="s">
        <v>2750</v>
      </c>
      <c r="G619" s="166"/>
      <c r="H619" s="166"/>
      <c r="I619" s="169"/>
      <c r="J619" s="180">
        <f>BK619</f>
        <v>0</v>
      </c>
      <c r="K619" s="166"/>
      <c r="L619" s="171"/>
      <c r="M619" s="172"/>
      <c r="N619" s="173"/>
      <c r="O619" s="173"/>
      <c r="P619" s="174">
        <f>SUM(P620:P625)</f>
        <v>0</v>
      </c>
      <c r="Q619" s="173"/>
      <c r="R619" s="174">
        <f>SUM(R620:R625)</f>
        <v>8.4392659999999994E-2</v>
      </c>
      <c r="S619" s="173"/>
      <c r="T619" s="175">
        <f>SUM(T620:T625)</f>
        <v>0</v>
      </c>
      <c r="AR619" s="176" t="s">
        <v>84</v>
      </c>
      <c r="AT619" s="177" t="s">
        <v>73</v>
      </c>
      <c r="AU619" s="177" t="s">
        <v>82</v>
      </c>
      <c r="AY619" s="176" t="s">
        <v>197</v>
      </c>
      <c r="BK619" s="178">
        <f>SUM(BK620:BK625)</f>
        <v>0</v>
      </c>
    </row>
    <row r="620" spans="1:65" s="2" customFormat="1" ht="24.2" customHeight="1">
      <c r="A620" s="37"/>
      <c r="B620" s="38"/>
      <c r="C620" s="181" t="s">
        <v>1736</v>
      </c>
      <c r="D620" s="181" t="s">
        <v>199</v>
      </c>
      <c r="E620" s="182" t="s">
        <v>2752</v>
      </c>
      <c r="F620" s="183" t="s">
        <v>2753</v>
      </c>
      <c r="G620" s="184" t="s">
        <v>202</v>
      </c>
      <c r="H620" s="185">
        <v>5.2030000000000003</v>
      </c>
      <c r="I620" s="186"/>
      <c r="J620" s="187">
        <f>ROUND(I620*H620,2)</f>
        <v>0</v>
      </c>
      <c r="K620" s="183" t="s">
        <v>203</v>
      </c>
      <c r="L620" s="42"/>
      <c r="M620" s="188" t="s">
        <v>28</v>
      </c>
      <c r="N620" s="189" t="s">
        <v>45</v>
      </c>
      <c r="O620" s="67"/>
      <c r="P620" s="190">
        <f>O620*H620</f>
        <v>0</v>
      </c>
      <c r="Q620" s="190">
        <v>1.6219999999999998E-2</v>
      </c>
      <c r="R620" s="190">
        <f>Q620*H620</f>
        <v>8.4392659999999994E-2</v>
      </c>
      <c r="S620" s="190">
        <v>0</v>
      </c>
      <c r="T620" s="191">
        <f>S620*H620</f>
        <v>0</v>
      </c>
      <c r="U620" s="37"/>
      <c r="V620" s="37"/>
      <c r="W620" s="37"/>
      <c r="X620" s="37"/>
      <c r="Y620" s="37"/>
      <c r="Z620" s="37"/>
      <c r="AA620" s="37"/>
      <c r="AB620" s="37"/>
      <c r="AC620" s="37"/>
      <c r="AD620" s="37"/>
      <c r="AE620" s="37"/>
      <c r="AR620" s="192" t="s">
        <v>283</v>
      </c>
      <c r="AT620" s="192" t="s">
        <v>199</v>
      </c>
      <c r="AU620" s="192" t="s">
        <v>84</v>
      </c>
      <c r="AY620" s="20" t="s">
        <v>197</v>
      </c>
      <c r="BE620" s="193">
        <f>IF(N620="základní",J620,0)</f>
        <v>0</v>
      </c>
      <c r="BF620" s="193">
        <f>IF(N620="snížená",J620,0)</f>
        <v>0</v>
      </c>
      <c r="BG620" s="193">
        <f>IF(N620="zákl. přenesená",J620,0)</f>
        <v>0</v>
      </c>
      <c r="BH620" s="193">
        <f>IF(N620="sníž. přenesená",J620,0)</f>
        <v>0</v>
      </c>
      <c r="BI620" s="193">
        <f>IF(N620="nulová",J620,0)</f>
        <v>0</v>
      </c>
      <c r="BJ620" s="20" t="s">
        <v>82</v>
      </c>
      <c r="BK620" s="193">
        <f>ROUND(I620*H620,2)</f>
        <v>0</v>
      </c>
      <c r="BL620" s="20" t="s">
        <v>283</v>
      </c>
      <c r="BM620" s="192" t="s">
        <v>6180</v>
      </c>
    </row>
    <row r="621" spans="1:65" s="2" customFormat="1" ht="11.25">
      <c r="A621" s="37"/>
      <c r="B621" s="38"/>
      <c r="C621" s="39"/>
      <c r="D621" s="194" t="s">
        <v>206</v>
      </c>
      <c r="E621" s="39"/>
      <c r="F621" s="195" t="s">
        <v>2755</v>
      </c>
      <c r="G621" s="39"/>
      <c r="H621" s="39"/>
      <c r="I621" s="196"/>
      <c r="J621" s="39"/>
      <c r="K621" s="39"/>
      <c r="L621" s="42"/>
      <c r="M621" s="197"/>
      <c r="N621" s="198"/>
      <c r="O621" s="67"/>
      <c r="P621" s="67"/>
      <c r="Q621" s="67"/>
      <c r="R621" s="67"/>
      <c r="S621" s="67"/>
      <c r="T621" s="68"/>
      <c r="U621" s="37"/>
      <c r="V621" s="37"/>
      <c r="W621" s="37"/>
      <c r="X621" s="37"/>
      <c r="Y621" s="37"/>
      <c r="Z621" s="37"/>
      <c r="AA621" s="37"/>
      <c r="AB621" s="37"/>
      <c r="AC621" s="37"/>
      <c r="AD621" s="37"/>
      <c r="AE621" s="37"/>
      <c r="AT621" s="20" t="s">
        <v>206</v>
      </c>
      <c r="AU621" s="20" t="s">
        <v>84</v>
      </c>
    </row>
    <row r="622" spans="1:65" s="15" customFormat="1" ht="11.25">
      <c r="B622" s="222"/>
      <c r="C622" s="223"/>
      <c r="D622" s="201" t="s">
        <v>213</v>
      </c>
      <c r="E622" s="224" t="s">
        <v>28</v>
      </c>
      <c r="F622" s="225" t="s">
        <v>2372</v>
      </c>
      <c r="G622" s="223"/>
      <c r="H622" s="224" t="s">
        <v>28</v>
      </c>
      <c r="I622" s="226"/>
      <c r="J622" s="223"/>
      <c r="K622" s="223"/>
      <c r="L622" s="227"/>
      <c r="M622" s="228"/>
      <c r="N622" s="229"/>
      <c r="O622" s="229"/>
      <c r="P622" s="229"/>
      <c r="Q622" s="229"/>
      <c r="R622" s="229"/>
      <c r="S622" s="229"/>
      <c r="T622" s="230"/>
      <c r="AT622" s="231" t="s">
        <v>213</v>
      </c>
      <c r="AU622" s="231" t="s">
        <v>84</v>
      </c>
      <c r="AV622" s="15" t="s">
        <v>82</v>
      </c>
      <c r="AW622" s="15" t="s">
        <v>35</v>
      </c>
      <c r="AX622" s="15" t="s">
        <v>74</v>
      </c>
      <c r="AY622" s="231" t="s">
        <v>197</v>
      </c>
    </row>
    <row r="623" spans="1:65" s="13" customFormat="1" ht="11.25">
      <c r="B623" s="199"/>
      <c r="C623" s="200"/>
      <c r="D623" s="201" t="s">
        <v>213</v>
      </c>
      <c r="E623" s="202" t="s">
        <v>28</v>
      </c>
      <c r="F623" s="203" t="s">
        <v>6181</v>
      </c>
      <c r="G623" s="200"/>
      <c r="H623" s="204">
        <v>5.2030000000000003</v>
      </c>
      <c r="I623" s="205"/>
      <c r="J623" s="200"/>
      <c r="K623" s="200"/>
      <c r="L623" s="206"/>
      <c r="M623" s="207"/>
      <c r="N623" s="208"/>
      <c r="O623" s="208"/>
      <c r="P623" s="208"/>
      <c r="Q623" s="208"/>
      <c r="R623" s="208"/>
      <c r="S623" s="208"/>
      <c r="T623" s="209"/>
      <c r="AT623" s="210" t="s">
        <v>213</v>
      </c>
      <c r="AU623" s="210" t="s">
        <v>84</v>
      </c>
      <c r="AV623" s="13" t="s">
        <v>84</v>
      </c>
      <c r="AW623" s="13" t="s">
        <v>35</v>
      </c>
      <c r="AX623" s="13" t="s">
        <v>82</v>
      </c>
      <c r="AY623" s="210" t="s">
        <v>197</v>
      </c>
    </row>
    <row r="624" spans="1:65" s="2" customFormat="1" ht="24.2" customHeight="1">
      <c r="A624" s="37"/>
      <c r="B624" s="38"/>
      <c r="C624" s="181" t="s">
        <v>1749</v>
      </c>
      <c r="D624" s="181" t="s">
        <v>199</v>
      </c>
      <c r="E624" s="182" t="s">
        <v>6182</v>
      </c>
      <c r="F624" s="183" t="s">
        <v>6183</v>
      </c>
      <c r="G624" s="184" t="s">
        <v>428</v>
      </c>
      <c r="H624" s="185">
        <v>8.4000000000000005E-2</v>
      </c>
      <c r="I624" s="186"/>
      <c r="J624" s="187">
        <f>ROUND(I624*H624,2)</f>
        <v>0</v>
      </c>
      <c r="K624" s="183" t="s">
        <v>203</v>
      </c>
      <c r="L624" s="42"/>
      <c r="M624" s="188" t="s">
        <v>28</v>
      </c>
      <c r="N624" s="189" t="s">
        <v>45</v>
      </c>
      <c r="O624" s="67"/>
      <c r="P624" s="190">
        <f>O624*H624</f>
        <v>0</v>
      </c>
      <c r="Q624" s="190">
        <v>0</v>
      </c>
      <c r="R624" s="190">
        <f>Q624*H624</f>
        <v>0</v>
      </c>
      <c r="S624" s="190">
        <v>0</v>
      </c>
      <c r="T624" s="191">
        <f>S624*H624</f>
        <v>0</v>
      </c>
      <c r="U624" s="37"/>
      <c r="V624" s="37"/>
      <c r="W624" s="37"/>
      <c r="X624" s="37"/>
      <c r="Y624" s="37"/>
      <c r="Z624" s="37"/>
      <c r="AA624" s="37"/>
      <c r="AB624" s="37"/>
      <c r="AC624" s="37"/>
      <c r="AD624" s="37"/>
      <c r="AE624" s="37"/>
      <c r="AR624" s="192" t="s">
        <v>283</v>
      </c>
      <c r="AT624" s="192" t="s">
        <v>199</v>
      </c>
      <c r="AU624" s="192" t="s">
        <v>84</v>
      </c>
      <c r="AY624" s="20" t="s">
        <v>197</v>
      </c>
      <c r="BE624" s="193">
        <f>IF(N624="základní",J624,0)</f>
        <v>0</v>
      </c>
      <c r="BF624" s="193">
        <f>IF(N624="snížená",J624,0)</f>
        <v>0</v>
      </c>
      <c r="BG624" s="193">
        <f>IF(N624="zákl. přenesená",J624,0)</f>
        <v>0</v>
      </c>
      <c r="BH624" s="193">
        <f>IF(N624="sníž. přenesená",J624,0)</f>
        <v>0</v>
      </c>
      <c r="BI624" s="193">
        <f>IF(N624="nulová",J624,0)</f>
        <v>0</v>
      </c>
      <c r="BJ624" s="20" t="s">
        <v>82</v>
      </c>
      <c r="BK624" s="193">
        <f>ROUND(I624*H624,2)</f>
        <v>0</v>
      </c>
      <c r="BL624" s="20" t="s">
        <v>283</v>
      </c>
      <c r="BM624" s="192" t="s">
        <v>6184</v>
      </c>
    </row>
    <row r="625" spans="1:65" s="2" customFormat="1" ht="11.25">
      <c r="A625" s="37"/>
      <c r="B625" s="38"/>
      <c r="C625" s="39"/>
      <c r="D625" s="194" t="s">
        <v>206</v>
      </c>
      <c r="E625" s="39"/>
      <c r="F625" s="195" t="s">
        <v>6185</v>
      </c>
      <c r="G625" s="39"/>
      <c r="H625" s="39"/>
      <c r="I625" s="196"/>
      <c r="J625" s="39"/>
      <c r="K625" s="39"/>
      <c r="L625" s="42"/>
      <c r="M625" s="197"/>
      <c r="N625" s="198"/>
      <c r="O625" s="67"/>
      <c r="P625" s="67"/>
      <c r="Q625" s="67"/>
      <c r="R625" s="67"/>
      <c r="S625" s="67"/>
      <c r="T625" s="68"/>
      <c r="U625" s="37"/>
      <c r="V625" s="37"/>
      <c r="W625" s="37"/>
      <c r="X625" s="37"/>
      <c r="Y625" s="37"/>
      <c r="Z625" s="37"/>
      <c r="AA625" s="37"/>
      <c r="AB625" s="37"/>
      <c r="AC625" s="37"/>
      <c r="AD625" s="37"/>
      <c r="AE625" s="37"/>
      <c r="AT625" s="20" t="s">
        <v>206</v>
      </c>
      <c r="AU625" s="20" t="s">
        <v>84</v>
      </c>
    </row>
    <row r="626" spans="1:65" s="12" customFormat="1" ht="22.9" customHeight="1">
      <c r="B626" s="165"/>
      <c r="C626" s="166"/>
      <c r="D626" s="167" t="s">
        <v>73</v>
      </c>
      <c r="E626" s="179" t="s">
        <v>2793</v>
      </c>
      <c r="F626" s="179" t="s">
        <v>2794</v>
      </c>
      <c r="G626" s="166"/>
      <c r="H626" s="166"/>
      <c r="I626" s="169"/>
      <c r="J626" s="180">
        <f>BK626</f>
        <v>0</v>
      </c>
      <c r="K626" s="166"/>
      <c r="L626" s="171"/>
      <c r="M626" s="172"/>
      <c r="N626" s="173"/>
      <c r="O626" s="173"/>
      <c r="P626" s="174">
        <f>SUM(P627:P632)</f>
        <v>0</v>
      </c>
      <c r="Q626" s="173"/>
      <c r="R626" s="174">
        <f>SUM(R627:R632)</f>
        <v>0.23790000000000003</v>
      </c>
      <c r="S626" s="173"/>
      <c r="T626" s="175">
        <f>SUM(T627:T632)</f>
        <v>0</v>
      </c>
      <c r="AR626" s="176" t="s">
        <v>84</v>
      </c>
      <c r="AT626" s="177" t="s">
        <v>73</v>
      </c>
      <c r="AU626" s="177" t="s">
        <v>82</v>
      </c>
      <c r="AY626" s="176" t="s">
        <v>197</v>
      </c>
      <c r="BK626" s="178">
        <f>SUM(BK627:BK632)</f>
        <v>0</v>
      </c>
    </row>
    <row r="627" spans="1:65" s="2" customFormat="1" ht="24.2" customHeight="1">
      <c r="A627" s="37"/>
      <c r="B627" s="38"/>
      <c r="C627" s="181" t="s">
        <v>1754</v>
      </c>
      <c r="D627" s="181" t="s">
        <v>199</v>
      </c>
      <c r="E627" s="182" t="s">
        <v>2822</v>
      </c>
      <c r="F627" s="183" t="s">
        <v>2823</v>
      </c>
      <c r="G627" s="184" t="s">
        <v>202</v>
      </c>
      <c r="H627" s="185">
        <v>19.5</v>
      </c>
      <c r="I627" s="186"/>
      <c r="J627" s="187">
        <f>ROUND(I627*H627,2)</f>
        <v>0</v>
      </c>
      <c r="K627" s="183" t="s">
        <v>203</v>
      </c>
      <c r="L627" s="42"/>
      <c r="M627" s="188" t="s">
        <v>28</v>
      </c>
      <c r="N627" s="189" t="s">
        <v>45</v>
      </c>
      <c r="O627" s="67"/>
      <c r="P627" s="190">
        <f>O627*H627</f>
        <v>0</v>
      </c>
      <c r="Q627" s="190">
        <v>1.2200000000000001E-2</v>
      </c>
      <c r="R627" s="190">
        <f>Q627*H627</f>
        <v>0.23790000000000003</v>
      </c>
      <c r="S627" s="190">
        <v>0</v>
      </c>
      <c r="T627" s="191">
        <f>S627*H627</f>
        <v>0</v>
      </c>
      <c r="U627" s="37"/>
      <c r="V627" s="37"/>
      <c r="W627" s="37"/>
      <c r="X627" s="37"/>
      <c r="Y627" s="37"/>
      <c r="Z627" s="37"/>
      <c r="AA627" s="37"/>
      <c r="AB627" s="37"/>
      <c r="AC627" s="37"/>
      <c r="AD627" s="37"/>
      <c r="AE627" s="37"/>
      <c r="AR627" s="192" t="s">
        <v>283</v>
      </c>
      <c r="AT627" s="192" t="s">
        <v>199</v>
      </c>
      <c r="AU627" s="192" t="s">
        <v>84</v>
      </c>
      <c r="AY627" s="20" t="s">
        <v>197</v>
      </c>
      <c r="BE627" s="193">
        <f>IF(N627="základní",J627,0)</f>
        <v>0</v>
      </c>
      <c r="BF627" s="193">
        <f>IF(N627="snížená",J627,0)</f>
        <v>0</v>
      </c>
      <c r="BG627" s="193">
        <f>IF(N627="zákl. přenesená",J627,0)</f>
        <v>0</v>
      </c>
      <c r="BH627" s="193">
        <f>IF(N627="sníž. přenesená",J627,0)</f>
        <v>0</v>
      </c>
      <c r="BI627" s="193">
        <f>IF(N627="nulová",J627,0)</f>
        <v>0</v>
      </c>
      <c r="BJ627" s="20" t="s">
        <v>82</v>
      </c>
      <c r="BK627" s="193">
        <f>ROUND(I627*H627,2)</f>
        <v>0</v>
      </c>
      <c r="BL627" s="20" t="s">
        <v>283</v>
      </c>
      <c r="BM627" s="192" t="s">
        <v>6186</v>
      </c>
    </row>
    <row r="628" spans="1:65" s="2" customFormat="1" ht="11.25">
      <c r="A628" s="37"/>
      <c r="B628" s="38"/>
      <c r="C628" s="39"/>
      <c r="D628" s="194" t="s">
        <v>206</v>
      </c>
      <c r="E628" s="39"/>
      <c r="F628" s="195" t="s">
        <v>2825</v>
      </c>
      <c r="G628" s="39"/>
      <c r="H628" s="39"/>
      <c r="I628" s="196"/>
      <c r="J628" s="39"/>
      <c r="K628" s="39"/>
      <c r="L628" s="42"/>
      <c r="M628" s="197"/>
      <c r="N628" s="198"/>
      <c r="O628" s="67"/>
      <c r="P628" s="67"/>
      <c r="Q628" s="67"/>
      <c r="R628" s="67"/>
      <c r="S628" s="67"/>
      <c r="T628" s="68"/>
      <c r="U628" s="37"/>
      <c r="V628" s="37"/>
      <c r="W628" s="37"/>
      <c r="X628" s="37"/>
      <c r="Y628" s="37"/>
      <c r="Z628" s="37"/>
      <c r="AA628" s="37"/>
      <c r="AB628" s="37"/>
      <c r="AC628" s="37"/>
      <c r="AD628" s="37"/>
      <c r="AE628" s="37"/>
      <c r="AT628" s="20" t="s">
        <v>206</v>
      </c>
      <c r="AU628" s="20" t="s">
        <v>84</v>
      </c>
    </row>
    <row r="629" spans="1:65" s="15" customFormat="1" ht="11.25">
      <c r="B629" s="222"/>
      <c r="C629" s="223"/>
      <c r="D629" s="201" t="s">
        <v>213</v>
      </c>
      <c r="E629" s="224" t="s">
        <v>28</v>
      </c>
      <c r="F629" s="225" t="s">
        <v>412</v>
      </c>
      <c r="G629" s="223"/>
      <c r="H629" s="224" t="s">
        <v>28</v>
      </c>
      <c r="I629" s="226"/>
      <c r="J629" s="223"/>
      <c r="K629" s="223"/>
      <c r="L629" s="227"/>
      <c r="M629" s="228"/>
      <c r="N629" s="229"/>
      <c r="O629" s="229"/>
      <c r="P629" s="229"/>
      <c r="Q629" s="229"/>
      <c r="R629" s="229"/>
      <c r="S629" s="229"/>
      <c r="T629" s="230"/>
      <c r="AT629" s="231" t="s">
        <v>213</v>
      </c>
      <c r="AU629" s="231" t="s">
        <v>84</v>
      </c>
      <c r="AV629" s="15" t="s">
        <v>82</v>
      </c>
      <c r="AW629" s="15" t="s">
        <v>35</v>
      </c>
      <c r="AX629" s="15" t="s">
        <v>74</v>
      </c>
      <c r="AY629" s="231" t="s">
        <v>197</v>
      </c>
    </row>
    <row r="630" spans="1:65" s="13" customFormat="1" ht="11.25">
      <c r="B630" s="199"/>
      <c r="C630" s="200"/>
      <c r="D630" s="201" t="s">
        <v>213</v>
      </c>
      <c r="E630" s="202" t="s">
        <v>28</v>
      </c>
      <c r="F630" s="203" t="s">
        <v>6187</v>
      </c>
      <c r="G630" s="200"/>
      <c r="H630" s="204">
        <v>19.5</v>
      </c>
      <c r="I630" s="205"/>
      <c r="J630" s="200"/>
      <c r="K630" s="200"/>
      <c r="L630" s="206"/>
      <c r="M630" s="207"/>
      <c r="N630" s="208"/>
      <c r="O630" s="208"/>
      <c r="P630" s="208"/>
      <c r="Q630" s="208"/>
      <c r="R630" s="208"/>
      <c r="S630" s="208"/>
      <c r="T630" s="209"/>
      <c r="AT630" s="210" t="s">
        <v>213</v>
      </c>
      <c r="AU630" s="210" t="s">
        <v>84</v>
      </c>
      <c r="AV630" s="13" t="s">
        <v>84</v>
      </c>
      <c r="AW630" s="13" t="s">
        <v>35</v>
      </c>
      <c r="AX630" s="13" t="s">
        <v>82</v>
      </c>
      <c r="AY630" s="210" t="s">
        <v>197</v>
      </c>
    </row>
    <row r="631" spans="1:65" s="2" customFormat="1" ht="37.9" customHeight="1">
      <c r="A631" s="37"/>
      <c r="B631" s="38"/>
      <c r="C631" s="181" t="s">
        <v>1759</v>
      </c>
      <c r="D631" s="181" t="s">
        <v>199</v>
      </c>
      <c r="E631" s="182" t="s">
        <v>6188</v>
      </c>
      <c r="F631" s="183" t="s">
        <v>6189</v>
      </c>
      <c r="G631" s="184" t="s">
        <v>428</v>
      </c>
      <c r="H631" s="185">
        <v>0.23799999999999999</v>
      </c>
      <c r="I631" s="186"/>
      <c r="J631" s="187">
        <f>ROUND(I631*H631,2)</f>
        <v>0</v>
      </c>
      <c r="K631" s="183" t="s">
        <v>203</v>
      </c>
      <c r="L631" s="42"/>
      <c r="M631" s="188" t="s">
        <v>28</v>
      </c>
      <c r="N631" s="189" t="s">
        <v>45</v>
      </c>
      <c r="O631" s="67"/>
      <c r="P631" s="190">
        <f>O631*H631</f>
        <v>0</v>
      </c>
      <c r="Q631" s="190">
        <v>0</v>
      </c>
      <c r="R631" s="190">
        <f>Q631*H631</f>
        <v>0</v>
      </c>
      <c r="S631" s="190">
        <v>0</v>
      </c>
      <c r="T631" s="191">
        <f>S631*H631</f>
        <v>0</v>
      </c>
      <c r="U631" s="37"/>
      <c r="V631" s="37"/>
      <c r="W631" s="37"/>
      <c r="X631" s="37"/>
      <c r="Y631" s="37"/>
      <c r="Z631" s="37"/>
      <c r="AA631" s="37"/>
      <c r="AB631" s="37"/>
      <c r="AC631" s="37"/>
      <c r="AD631" s="37"/>
      <c r="AE631" s="37"/>
      <c r="AR631" s="192" t="s">
        <v>283</v>
      </c>
      <c r="AT631" s="192" t="s">
        <v>199</v>
      </c>
      <c r="AU631" s="192" t="s">
        <v>84</v>
      </c>
      <c r="AY631" s="20" t="s">
        <v>197</v>
      </c>
      <c r="BE631" s="193">
        <f>IF(N631="základní",J631,0)</f>
        <v>0</v>
      </c>
      <c r="BF631" s="193">
        <f>IF(N631="snížená",J631,0)</f>
        <v>0</v>
      </c>
      <c r="BG631" s="193">
        <f>IF(N631="zákl. přenesená",J631,0)</f>
        <v>0</v>
      </c>
      <c r="BH631" s="193">
        <f>IF(N631="sníž. přenesená",J631,0)</f>
        <v>0</v>
      </c>
      <c r="BI631" s="193">
        <f>IF(N631="nulová",J631,0)</f>
        <v>0</v>
      </c>
      <c r="BJ631" s="20" t="s">
        <v>82</v>
      </c>
      <c r="BK631" s="193">
        <f>ROUND(I631*H631,2)</f>
        <v>0</v>
      </c>
      <c r="BL631" s="20" t="s">
        <v>283</v>
      </c>
      <c r="BM631" s="192" t="s">
        <v>6190</v>
      </c>
    </row>
    <row r="632" spans="1:65" s="2" customFormat="1" ht="11.25">
      <c r="A632" s="37"/>
      <c r="B632" s="38"/>
      <c r="C632" s="39"/>
      <c r="D632" s="194" t="s">
        <v>206</v>
      </c>
      <c r="E632" s="39"/>
      <c r="F632" s="195" t="s">
        <v>6191</v>
      </c>
      <c r="G632" s="39"/>
      <c r="H632" s="39"/>
      <c r="I632" s="196"/>
      <c r="J632" s="39"/>
      <c r="K632" s="39"/>
      <c r="L632" s="42"/>
      <c r="M632" s="197"/>
      <c r="N632" s="198"/>
      <c r="O632" s="67"/>
      <c r="P632" s="67"/>
      <c r="Q632" s="67"/>
      <c r="R632" s="67"/>
      <c r="S632" s="67"/>
      <c r="T632" s="68"/>
      <c r="U632" s="37"/>
      <c r="V632" s="37"/>
      <c r="W632" s="37"/>
      <c r="X632" s="37"/>
      <c r="Y632" s="37"/>
      <c r="Z632" s="37"/>
      <c r="AA632" s="37"/>
      <c r="AB632" s="37"/>
      <c r="AC632" s="37"/>
      <c r="AD632" s="37"/>
      <c r="AE632" s="37"/>
      <c r="AT632" s="20" t="s">
        <v>206</v>
      </c>
      <c r="AU632" s="20" t="s">
        <v>84</v>
      </c>
    </row>
    <row r="633" spans="1:65" s="12" customFormat="1" ht="22.9" customHeight="1">
      <c r="B633" s="165"/>
      <c r="C633" s="166"/>
      <c r="D633" s="167" t="s">
        <v>73</v>
      </c>
      <c r="E633" s="179" t="s">
        <v>2963</v>
      </c>
      <c r="F633" s="179" t="s">
        <v>2964</v>
      </c>
      <c r="G633" s="166"/>
      <c r="H633" s="166"/>
      <c r="I633" s="169"/>
      <c r="J633" s="180">
        <f>BK633</f>
        <v>0</v>
      </c>
      <c r="K633" s="166"/>
      <c r="L633" s="171"/>
      <c r="M633" s="172"/>
      <c r="N633" s="173"/>
      <c r="O633" s="173"/>
      <c r="P633" s="174">
        <f>SUM(P634:P652)</f>
        <v>0</v>
      </c>
      <c r="Q633" s="173"/>
      <c r="R633" s="174">
        <f>SUM(R634:R652)</f>
        <v>2.8922499999999997E-2</v>
      </c>
      <c r="S633" s="173"/>
      <c r="T633" s="175">
        <f>SUM(T634:T652)</f>
        <v>0</v>
      </c>
      <c r="AR633" s="176" t="s">
        <v>84</v>
      </c>
      <c r="AT633" s="177" t="s">
        <v>73</v>
      </c>
      <c r="AU633" s="177" t="s">
        <v>82</v>
      </c>
      <c r="AY633" s="176" t="s">
        <v>197</v>
      </c>
      <c r="BK633" s="178">
        <f>SUM(BK634:BK652)</f>
        <v>0</v>
      </c>
    </row>
    <row r="634" spans="1:65" s="2" customFormat="1" ht="24.2" customHeight="1">
      <c r="A634" s="37"/>
      <c r="B634" s="38"/>
      <c r="C634" s="181" t="s">
        <v>1768</v>
      </c>
      <c r="D634" s="181" t="s">
        <v>199</v>
      </c>
      <c r="E634" s="182" t="s">
        <v>2996</v>
      </c>
      <c r="F634" s="183" t="s">
        <v>2997</v>
      </c>
      <c r="G634" s="184" t="s">
        <v>265</v>
      </c>
      <c r="H634" s="185">
        <v>6.25</v>
      </c>
      <c r="I634" s="186"/>
      <c r="J634" s="187">
        <f>ROUND(I634*H634,2)</f>
        <v>0</v>
      </c>
      <c r="K634" s="183" t="s">
        <v>203</v>
      </c>
      <c r="L634" s="42"/>
      <c r="M634" s="188" t="s">
        <v>28</v>
      </c>
      <c r="N634" s="189" t="s">
        <v>45</v>
      </c>
      <c r="O634" s="67"/>
      <c r="P634" s="190">
        <f>O634*H634</f>
        <v>0</v>
      </c>
      <c r="Q634" s="190">
        <v>2.7299999999999998E-3</v>
      </c>
      <c r="R634" s="190">
        <f>Q634*H634</f>
        <v>1.7062499999999998E-2</v>
      </c>
      <c r="S634" s="190">
        <v>0</v>
      </c>
      <c r="T634" s="191">
        <f>S634*H634</f>
        <v>0</v>
      </c>
      <c r="U634" s="37"/>
      <c r="V634" s="37"/>
      <c r="W634" s="37"/>
      <c r="X634" s="37"/>
      <c r="Y634" s="37"/>
      <c r="Z634" s="37"/>
      <c r="AA634" s="37"/>
      <c r="AB634" s="37"/>
      <c r="AC634" s="37"/>
      <c r="AD634" s="37"/>
      <c r="AE634" s="37"/>
      <c r="AR634" s="192" t="s">
        <v>283</v>
      </c>
      <c r="AT634" s="192" t="s">
        <v>199</v>
      </c>
      <c r="AU634" s="192" t="s">
        <v>84</v>
      </c>
      <c r="AY634" s="20" t="s">
        <v>197</v>
      </c>
      <c r="BE634" s="193">
        <f>IF(N634="základní",J634,0)</f>
        <v>0</v>
      </c>
      <c r="BF634" s="193">
        <f>IF(N634="snížená",J634,0)</f>
        <v>0</v>
      </c>
      <c r="BG634" s="193">
        <f>IF(N634="zákl. přenesená",J634,0)</f>
        <v>0</v>
      </c>
      <c r="BH634" s="193">
        <f>IF(N634="sníž. přenesená",J634,0)</f>
        <v>0</v>
      </c>
      <c r="BI634" s="193">
        <f>IF(N634="nulová",J634,0)</f>
        <v>0</v>
      </c>
      <c r="BJ634" s="20" t="s">
        <v>82</v>
      </c>
      <c r="BK634" s="193">
        <f>ROUND(I634*H634,2)</f>
        <v>0</v>
      </c>
      <c r="BL634" s="20" t="s">
        <v>283</v>
      </c>
      <c r="BM634" s="192" t="s">
        <v>6192</v>
      </c>
    </row>
    <row r="635" spans="1:65" s="2" customFormat="1" ht="11.25">
      <c r="A635" s="37"/>
      <c r="B635" s="38"/>
      <c r="C635" s="39"/>
      <c r="D635" s="194" t="s">
        <v>206</v>
      </c>
      <c r="E635" s="39"/>
      <c r="F635" s="195" t="s">
        <v>2999</v>
      </c>
      <c r="G635" s="39"/>
      <c r="H635" s="39"/>
      <c r="I635" s="196"/>
      <c r="J635" s="39"/>
      <c r="K635" s="39"/>
      <c r="L635" s="42"/>
      <c r="M635" s="197"/>
      <c r="N635" s="198"/>
      <c r="O635" s="67"/>
      <c r="P635" s="67"/>
      <c r="Q635" s="67"/>
      <c r="R635" s="67"/>
      <c r="S635" s="67"/>
      <c r="T635" s="68"/>
      <c r="U635" s="37"/>
      <c r="V635" s="37"/>
      <c r="W635" s="37"/>
      <c r="X635" s="37"/>
      <c r="Y635" s="37"/>
      <c r="Z635" s="37"/>
      <c r="AA635" s="37"/>
      <c r="AB635" s="37"/>
      <c r="AC635" s="37"/>
      <c r="AD635" s="37"/>
      <c r="AE635" s="37"/>
      <c r="AT635" s="20" t="s">
        <v>206</v>
      </c>
      <c r="AU635" s="20" t="s">
        <v>84</v>
      </c>
    </row>
    <row r="636" spans="1:65" s="15" customFormat="1" ht="11.25">
      <c r="B636" s="222"/>
      <c r="C636" s="223"/>
      <c r="D636" s="201" t="s">
        <v>213</v>
      </c>
      <c r="E636" s="224" t="s">
        <v>28</v>
      </c>
      <c r="F636" s="225" t="s">
        <v>2372</v>
      </c>
      <c r="G636" s="223"/>
      <c r="H636" s="224" t="s">
        <v>28</v>
      </c>
      <c r="I636" s="226"/>
      <c r="J636" s="223"/>
      <c r="K636" s="223"/>
      <c r="L636" s="227"/>
      <c r="M636" s="228"/>
      <c r="N636" s="229"/>
      <c r="O636" s="229"/>
      <c r="P636" s="229"/>
      <c r="Q636" s="229"/>
      <c r="R636" s="229"/>
      <c r="S636" s="229"/>
      <c r="T636" s="230"/>
      <c r="AT636" s="231" t="s">
        <v>213</v>
      </c>
      <c r="AU636" s="231" t="s">
        <v>84</v>
      </c>
      <c r="AV636" s="15" t="s">
        <v>82</v>
      </c>
      <c r="AW636" s="15" t="s">
        <v>35</v>
      </c>
      <c r="AX636" s="15" t="s">
        <v>74</v>
      </c>
      <c r="AY636" s="231" t="s">
        <v>197</v>
      </c>
    </row>
    <row r="637" spans="1:65" s="13" customFormat="1" ht="11.25">
      <c r="B637" s="199"/>
      <c r="C637" s="200"/>
      <c r="D637" s="201" t="s">
        <v>213</v>
      </c>
      <c r="E637" s="202" t="s">
        <v>28</v>
      </c>
      <c r="F637" s="203" t="s">
        <v>6193</v>
      </c>
      <c r="G637" s="200"/>
      <c r="H637" s="204">
        <v>6.25</v>
      </c>
      <c r="I637" s="205"/>
      <c r="J637" s="200"/>
      <c r="K637" s="200"/>
      <c r="L637" s="206"/>
      <c r="M637" s="207"/>
      <c r="N637" s="208"/>
      <c r="O637" s="208"/>
      <c r="P637" s="208"/>
      <c r="Q637" s="208"/>
      <c r="R637" s="208"/>
      <c r="S637" s="208"/>
      <c r="T637" s="209"/>
      <c r="AT637" s="210" t="s">
        <v>213</v>
      </c>
      <c r="AU637" s="210" t="s">
        <v>84</v>
      </c>
      <c r="AV637" s="13" t="s">
        <v>84</v>
      </c>
      <c r="AW637" s="13" t="s">
        <v>35</v>
      </c>
      <c r="AX637" s="13" t="s">
        <v>82</v>
      </c>
      <c r="AY637" s="210" t="s">
        <v>197</v>
      </c>
    </row>
    <row r="638" spans="1:65" s="2" customFormat="1" ht="16.5" customHeight="1">
      <c r="A638" s="37"/>
      <c r="B638" s="38"/>
      <c r="C638" s="181" t="s">
        <v>1783</v>
      </c>
      <c r="D638" s="181" t="s">
        <v>199</v>
      </c>
      <c r="E638" s="182" t="s">
        <v>2989</v>
      </c>
      <c r="F638" s="183" t="s">
        <v>2990</v>
      </c>
      <c r="G638" s="184" t="s">
        <v>265</v>
      </c>
      <c r="H638" s="185">
        <v>11.31</v>
      </c>
      <c r="I638" s="186"/>
      <c r="J638" s="187">
        <f>ROUND(I638*H638,2)</f>
        <v>0</v>
      </c>
      <c r="K638" s="183" t="s">
        <v>28</v>
      </c>
      <c r="L638" s="42"/>
      <c r="M638" s="188" t="s">
        <v>28</v>
      </c>
      <c r="N638" s="189" t="s">
        <v>45</v>
      </c>
      <c r="O638" s="67"/>
      <c r="P638" s="190">
        <f>O638*H638</f>
        <v>0</v>
      </c>
      <c r="Q638" s="190">
        <v>0</v>
      </c>
      <c r="R638" s="190">
        <f>Q638*H638</f>
        <v>0</v>
      </c>
      <c r="S638" s="190">
        <v>0</v>
      </c>
      <c r="T638" s="191">
        <f>S638*H638</f>
        <v>0</v>
      </c>
      <c r="U638" s="37"/>
      <c r="V638" s="37"/>
      <c r="W638" s="37"/>
      <c r="X638" s="37"/>
      <c r="Y638" s="37"/>
      <c r="Z638" s="37"/>
      <c r="AA638" s="37"/>
      <c r="AB638" s="37"/>
      <c r="AC638" s="37"/>
      <c r="AD638" s="37"/>
      <c r="AE638" s="37"/>
      <c r="AR638" s="192" t="s">
        <v>283</v>
      </c>
      <c r="AT638" s="192" t="s">
        <v>199</v>
      </c>
      <c r="AU638" s="192" t="s">
        <v>84</v>
      </c>
      <c r="AY638" s="20" t="s">
        <v>197</v>
      </c>
      <c r="BE638" s="193">
        <f>IF(N638="základní",J638,0)</f>
        <v>0</v>
      </c>
      <c r="BF638" s="193">
        <f>IF(N638="snížená",J638,0)</f>
        <v>0</v>
      </c>
      <c r="BG638" s="193">
        <f>IF(N638="zákl. přenesená",J638,0)</f>
        <v>0</v>
      </c>
      <c r="BH638" s="193">
        <f>IF(N638="sníž. přenesená",J638,0)</f>
        <v>0</v>
      </c>
      <c r="BI638" s="193">
        <f>IF(N638="nulová",J638,0)</f>
        <v>0</v>
      </c>
      <c r="BJ638" s="20" t="s">
        <v>82</v>
      </c>
      <c r="BK638" s="193">
        <f>ROUND(I638*H638,2)</f>
        <v>0</v>
      </c>
      <c r="BL638" s="20" t="s">
        <v>283</v>
      </c>
      <c r="BM638" s="192" t="s">
        <v>6194</v>
      </c>
    </row>
    <row r="639" spans="1:65" s="15" customFormat="1" ht="11.25">
      <c r="B639" s="222"/>
      <c r="C639" s="223"/>
      <c r="D639" s="201" t="s">
        <v>213</v>
      </c>
      <c r="E639" s="224" t="s">
        <v>28</v>
      </c>
      <c r="F639" s="225" t="s">
        <v>2992</v>
      </c>
      <c r="G639" s="223"/>
      <c r="H639" s="224" t="s">
        <v>28</v>
      </c>
      <c r="I639" s="226"/>
      <c r="J639" s="223"/>
      <c r="K639" s="223"/>
      <c r="L639" s="227"/>
      <c r="M639" s="228"/>
      <c r="N639" s="229"/>
      <c r="O639" s="229"/>
      <c r="P639" s="229"/>
      <c r="Q639" s="229"/>
      <c r="R639" s="229"/>
      <c r="S639" s="229"/>
      <c r="T639" s="230"/>
      <c r="AT639" s="231" t="s">
        <v>213</v>
      </c>
      <c r="AU639" s="231" t="s">
        <v>84</v>
      </c>
      <c r="AV639" s="15" t="s">
        <v>82</v>
      </c>
      <c r="AW639" s="15" t="s">
        <v>35</v>
      </c>
      <c r="AX639" s="15" t="s">
        <v>74</v>
      </c>
      <c r="AY639" s="231" t="s">
        <v>197</v>
      </c>
    </row>
    <row r="640" spans="1:65" s="13" customFormat="1" ht="11.25">
      <c r="B640" s="199"/>
      <c r="C640" s="200"/>
      <c r="D640" s="201" t="s">
        <v>213</v>
      </c>
      <c r="E640" s="202" t="s">
        <v>28</v>
      </c>
      <c r="F640" s="203" t="s">
        <v>6195</v>
      </c>
      <c r="G640" s="200"/>
      <c r="H640" s="204">
        <v>11.31</v>
      </c>
      <c r="I640" s="205"/>
      <c r="J640" s="200"/>
      <c r="K640" s="200"/>
      <c r="L640" s="206"/>
      <c r="M640" s="207"/>
      <c r="N640" s="208"/>
      <c r="O640" s="208"/>
      <c r="P640" s="208"/>
      <c r="Q640" s="208"/>
      <c r="R640" s="208"/>
      <c r="S640" s="208"/>
      <c r="T640" s="209"/>
      <c r="AT640" s="210" t="s">
        <v>213</v>
      </c>
      <c r="AU640" s="210" t="s">
        <v>84</v>
      </c>
      <c r="AV640" s="13" t="s">
        <v>84</v>
      </c>
      <c r="AW640" s="13" t="s">
        <v>35</v>
      </c>
      <c r="AX640" s="13" t="s">
        <v>82</v>
      </c>
      <c r="AY640" s="210" t="s">
        <v>197</v>
      </c>
    </row>
    <row r="641" spans="1:65" s="2" customFormat="1" ht="21.75" customHeight="1">
      <c r="A641" s="37"/>
      <c r="B641" s="38"/>
      <c r="C641" s="181" t="s">
        <v>1791</v>
      </c>
      <c r="D641" s="181" t="s">
        <v>199</v>
      </c>
      <c r="E641" s="182" t="s">
        <v>6196</v>
      </c>
      <c r="F641" s="183" t="s">
        <v>6197</v>
      </c>
      <c r="G641" s="184" t="s">
        <v>265</v>
      </c>
      <c r="H641" s="185">
        <v>3.5</v>
      </c>
      <c r="I641" s="186"/>
      <c r="J641" s="187">
        <f>ROUND(I641*H641,2)</f>
        <v>0</v>
      </c>
      <c r="K641" s="183" t="s">
        <v>203</v>
      </c>
      <c r="L641" s="42"/>
      <c r="M641" s="188" t="s">
        <v>28</v>
      </c>
      <c r="N641" s="189" t="s">
        <v>45</v>
      </c>
      <c r="O641" s="67"/>
      <c r="P641" s="190">
        <f>O641*H641</f>
        <v>0</v>
      </c>
      <c r="Q641" s="190">
        <v>2.33E-3</v>
      </c>
      <c r="R641" s="190">
        <f>Q641*H641</f>
        <v>8.1550000000000008E-3</v>
      </c>
      <c r="S641" s="190">
        <v>0</v>
      </c>
      <c r="T641" s="191">
        <f>S641*H641</f>
        <v>0</v>
      </c>
      <c r="U641" s="37"/>
      <c r="V641" s="37"/>
      <c r="W641" s="37"/>
      <c r="X641" s="37"/>
      <c r="Y641" s="37"/>
      <c r="Z641" s="37"/>
      <c r="AA641" s="37"/>
      <c r="AB641" s="37"/>
      <c r="AC641" s="37"/>
      <c r="AD641" s="37"/>
      <c r="AE641" s="37"/>
      <c r="AR641" s="192" t="s">
        <v>283</v>
      </c>
      <c r="AT641" s="192" t="s">
        <v>199</v>
      </c>
      <c r="AU641" s="192" t="s">
        <v>84</v>
      </c>
      <c r="AY641" s="20" t="s">
        <v>197</v>
      </c>
      <c r="BE641" s="193">
        <f>IF(N641="základní",J641,0)</f>
        <v>0</v>
      </c>
      <c r="BF641" s="193">
        <f>IF(N641="snížená",J641,0)</f>
        <v>0</v>
      </c>
      <c r="BG641" s="193">
        <f>IF(N641="zákl. přenesená",J641,0)</f>
        <v>0</v>
      </c>
      <c r="BH641" s="193">
        <f>IF(N641="sníž. přenesená",J641,0)</f>
        <v>0</v>
      </c>
      <c r="BI641" s="193">
        <f>IF(N641="nulová",J641,0)</f>
        <v>0</v>
      </c>
      <c r="BJ641" s="20" t="s">
        <v>82</v>
      </c>
      <c r="BK641" s="193">
        <f>ROUND(I641*H641,2)</f>
        <v>0</v>
      </c>
      <c r="BL641" s="20" t="s">
        <v>283</v>
      </c>
      <c r="BM641" s="192" t="s">
        <v>6198</v>
      </c>
    </row>
    <row r="642" spans="1:65" s="2" customFormat="1" ht="11.25">
      <c r="A642" s="37"/>
      <c r="B642" s="38"/>
      <c r="C642" s="39"/>
      <c r="D642" s="194" t="s">
        <v>206</v>
      </c>
      <c r="E642" s="39"/>
      <c r="F642" s="195" t="s">
        <v>6199</v>
      </c>
      <c r="G642" s="39"/>
      <c r="H642" s="39"/>
      <c r="I642" s="196"/>
      <c r="J642" s="39"/>
      <c r="K642" s="39"/>
      <c r="L642" s="42"/>
      <c r="M642" s="197"/>
      <c r="N642" s="198"/>
      <c r="O642" s="67"/>
      <c r="P642" s="67"/>
      <c r="Q642" s="67"/>
      <c r="R642" s="67"/>
      <c r="S642" s="67"/>
      <c r="T642" s="68"/>
      <c r="U642" s="37"/>
      <c r="V642" s="37"/>
      <c r="W642" s="37"/>
      <c r="X642" s="37"/>
      <c r="Y642" s="37"/>
      <c r="Z642" s="37"/>
      <c r="AA642" s="37"/>
      <c r="AB642" s="37"/>
      <c r="AC642" s="37"/>
      <c r="AD642" s="37"/>
      <c r="AE642" s="37"/>
      <c r="AT642" s="20" t="s">
        <v>206</v>
      </c>
      <c r="AU642" s="20" t="s">
        <v>84</v>
      </c>
    </row>
    <row r="643" spans="1:65" s="15" customFormat="1" ht="11.25">
      <c r="B643" s="222"/>
      <c r="C643" s="223"/>
      <c r="D643" s="201" t="s">
        <v>213</v>
      </c>
      <c r="E643" s="224" t="s">
        <v>28</v>
      </c>
      <c r="F643" s="225" t="s">
        <v>2372</v>
      </c>
      <c r="G643" s="223"/>
      <c r="H643" s="224" t="s">
        <v>28</v>
      </c>
      <c r="I643" s="226"/>
      <c r="J643" s="223"/>
      <c r="K643" s="223"/>
      <c r="L643" s="227"/>
      <c r="M643" s="228"/>
      <c r="N643" s="229"/>
      <c r="O643" s="229"/>
      <c r="P643" s="229"/>
      <c r="Q643" s="229"/>
      <c r="R643" s="229"/>
      <c r="S643" s="229"/>
      <c r="T643" s="230"/>
      <c r="AT643" s="231" t="s">
        <v>213</v>
      </c>
      <c r="AU643" s="231" t="s">
        <v>84</v>
      </c>
      <c r="AV643" s="15" t="s">
        <v>82</v>
      </c>
      <c r="AW643" s="15" t="s">
        <v>35</v>
      </c>
      <c r="AX643" s="15" t="s">
        <v>74</v>
      </c>
      <c r="AY643" s="231" t="s">
        <v>197</v>
      </c>
    </row>
    <row r="644" spans="1:65" s="13" customFormat="1" ht="11.25">
      <c r="B644" s="199"/>
      <c r="C644" s="200"/>
      <c r="D644" s="201" t="s">
        <v>213</v>
      </c>
      <c r="E644" s="202" t="s">
        <v>28</v>
      </c>
      <c r="F644" s="203" t="s">
        <v>6200</v>
      </c>
      <c r="G644" s="200"/>
      <c r="H644" s="204">
        <v>3.5</v>
      </c>
      <c r="I644" s="205"/>
      <c r="J644" s="200"/>
      <c r="K644" s="200"/>
      <c r="L644" s="206"/>
      <c r="M644" s="207"/>
      <c r="N644" s="208"/>
      <c r="O644" s="208"/>
      <c r="P644" s="208"/>
      <c r="Q644" s="208"/>
      <c r="R644" s="208"/>
      <c r="S644" s="208"/>
      <c r="T644" s="209"/>
      <c r="AT644" s="210" t="s">
        <v>213</v>
      </c>
      <c r="AU644" s="210" t="s">
        <v>84</v>
      </c>
      <c r="AV644" s="13" t="s">
        <v>84</v>
      </c>
      <c r="AW644" s="13" t="s">
        <v>35</v>
      </c>
      <c r="AX644" s="13" t="s">
        <v>82</v>
      </c>
      <c r="AY644" s="210" t="s">
        <v>197</v>
      </c>
    </row>
    <row r="645" spans="1:65" s="2" customFormat="1" ht="24.2" customHeight="1">
      <c r="A645" s="37"/>
      <c r="B645" s="38"/>
      <c r="C645" s="181" t="s">
        <v>1798</v>
      </c>
      <c r="D645" s="181" t="s">
        <v>199</v>
      </c>
      <c r="E645" s="182" t="s">
        <v>6201</v>
      </c>
      <c r="F645" s="183" t="s">
        <v>6202</v>
      </c>
      <c r="G645" s="184" t="s">
        <v>210</v>
      </c>
      <c r="H645" s="185">
        <v>1</v>
      </c>
      <c r="I645" s="186"/>
      <c r="J645" s="187">
        <f>ROUND(I645*H645,2)</f>
        <v>0</v>
      </c>
      <c r="K645" s="183" t="s">
        <v>203</v>
      </c>
      <c r="L645" s="42"/>
      <c r="M645" s="188" t="s">
        <v>28</v>
      </c>
      <c r="N645" s="189" t="s">
        <v>45</v>
      </c>
      <c r="O645" s="67"/>
      <c r="P645" s="190">
        <f>O645*H645</f>
        <v>0</v>
      </c>
      <c r="Q645" s="190">
        <v>3.1E-4</v>
      </c>
      <c r="R645" s="190">
        <f>Q645*H645</f>
        <v>3.1E-4</v>
      </c>
      <c r="S645" s="190">
        <v>0</v>
      </c>
      <c r="T645" s="191">
        <f>S645*H645</f>
        <v>0</v>
      </c>
      <c r="U645" s="37"/>
      <c r="V645" s="37"/>
      <c r="W645" s="37"/>
      <c r="X645" s="37"/>
      <c r="Y645" s="37"/>
      <c r="Z645" s="37"/>
      <c r="AA645" s="37"/>
      <c r="AB645" s="37"/>
      <c r="AC645" s="37"/>
      <c r="AD645" s="37"/>
      <c r="AE645" s="37"/>
      <c r="AR645" s="192" t="s">
        <v>283</v>
      </c>
      <c r="AT645" s="192" t="s">
        <v>199</v>
      </c>
      <c r="AU645" s="192" t="s">
        <v>84</v>
      </c>
      <c r="AY645" s="20" t="s">
        <v>197</v>
      </c>
      <c r="BE645" s="193">
        <f>IF(N645="základní",J645,0)</f>
        <v>0</v>
      </c>
      <c r="BF645" s="193">
        <f>IF(N645="snížená",J645,0)</f>
        <v>0</v>
      </c>
      <c r="BG645" s="193">
        <f>IF(N645="zákl. přenesená",J645,0)</f>
        <v>0</v>
      </c>
      <c r="BH645" s="193">
        <f>IF(N645="sníž. přenesená",J645,0)</f>
        <v>0</v>
      </c>
      <c r="BI645" s="193">
        <f>IF(N645="nulová",J645,0)</f>
        <v>0</v>
      </c>
      <c r="BJ645" s="20" t="s">
        <v>82</v>
      </c>
      <c r="BK645" s="193">
        <f>ROUND(I645*H645,2)</f>
        <v>0</v>
      </c>
      <c r="BL645" s="20" t="s">
        <v>283</v>
      </c>
      <c r="BM645" s="192" t="s">
        <v>6203</v>
      </c>
    </row>
    <row r="646" spans="1:65" s="2" customFormat="1" ht="11.25">
      <c r="A646" s="37"/>
      <c r="B646" s="38"/>
      <c r="C646" s="39"/>
      <c r="D646" s="194" t="s">
        <v>206</v>
      </c>
      <c r="E646" s="39"/>
      <c r="F646" s="195" t="s">
        <v>6204</v>
      </c>
      <c r="G646" s="39"/>
      <c r="H646" s="39"/>
      <c r="I646" s="196"/>
      <c r="J646" s="39"/>
      <c r="K646" s="39"/>
      <c r="L646" s="42"/>
      <c r="M646" s="197"/>
      <c r="N646" s="198"/>
      <c r="O646" s="67"/>
      <c r="P646" s="67"/>
      <c r="Q646" s="67"/>
      <c r="R646" s="67"/>
      <c r="S646" s="67"/>
      <c r="T646" s="68"/>
      <c r="U646" s="37"/>
      <c r="V646" s="37"/>
      <c r="W646" s="37"/>
      <c r="X646" s="37"/>
      <c r="Y646" s="37"/>
      <c r="Z646" s="37"/>
      <c r="AA646" s="37"/>
      <c r="AB646" s="37"/>
      <c r="AC646" s="37"/>
      <c r="AD646" s="37"/>
      <c r="AE646" s="37"/>
      <c r="AT646" s="20" t="s">
        <v>206</v>
      </c>
      <c r="AU646" s="20" t="s">
        <v>84</v>
      </c>
    </row>
    <row r="647" spans="1:65" s="2" customFormat="1" ht="24.2" customHeight="1">
      <c r="A647" s="37"/>
      <c r="B647" s="38"/>
      <c r="C647" s="181" t="s">
        <v>1803</v>
      </c>
      <c r="D647" s="181" t="s">
        <v>199</v>
      </c>
      <c r="E647" s="182" t="s">
        <v>6205</v>
      </c>
      <c r="F647" s="183" t="s">
        <v>6206</v>
      </c>
      <c r="G647" s="184" t="s">
        <v>265</v>
      </c>
      <c r="H647" s="185">
        <v>3.5</v>
      </c>
      <c r="I647" s="186"/>
      <c r="J647" s="187">
        <f>ROUND(I647*H647,2)</f>
        <v>0</v>
      </c>
      <c r="K647" s="183" t="s">
        <v>203</v>
      </c>
      <c r="L647" s="42"/>
      <c r="M647" s="188" t="s">
        <v>28</v>
      </c>
      <c r="N647" s="189" t="s">
        <v>45</v>
      </c>
      <c r="O647" s="67"/>
      <c r="P647" s="190">
        <f>O647*H647</f>
        <v>0</v>
      </c>
      <c r="Q647" s="190">
        <v>9.7000000000000005E-4</v>
      </c>
      <c r="R647" s="190">
        <f>Q647*H647</f>
        <v>3.395E-3</v>
      </c>
      <c r="S647" s="190">
        <v>0</v>
      </c>
      <c r="T647" s="191">
        <f>S647*H647</f>
        <v>0</v>
      </c>
      <c r="U647" s="37"/>
      <c r="V647" s="37"/>
      <c r="W647" s="37"/>
      <c r="X647" s="37"/>
      <c r="Y647" s="37"/>
      <c r="Z647" s="37"/>
      <c r="AA647" s="37"/>
      <c r="AB647" s="37"/>
      <c r="AC647" s="37"/>
      <c r="AD647" s="37"/>
      <c r="AE647" s="37"/>
      <c r="AR647" s="192" t="s">
        <v>283</v>
      </c>
      <c r="AT647" s="192" t="s">
        <v>199</v>
      </c>
      <c r="AU647" s="192" t="s">
        <v>84</v>
      </c>
      <c r="AY647" s="20" t="s">
        <v>197</v>
      </c>
      <c r="BE647" s="193">
        <f>IF(N647="základní",J647,0)</f>
        <v>0</v>
      </c>
      <c r="BF647" s="193">
        <f>IF(N647="snížená",J647,0)</f>
        <v>0</v>
      </c>
      <c r="BG647" s="193">
        <f>IF(N647="zákl. přenesená",J647,0)</f>
        <v>0</v>
      </c>
      <c r="BH647" s="193">
        <f>IF(N647="sníž. přenesená",J647,0)</f>
        <v>0</v>
      </c>
      <c r="BI647" s="193">
        <f>IF(N647="nulová",J647,0)</f>
        <v>0</v>
      </c>
      <c r="BJ647" s="20" t="s">
        <v>82</v>
      </c>
      <c r="BK647" s="193">
        <f>ROUND(I647*H647,2)</f>
        <v>0</v>
      </c>
      <c r="BL647" s="20" t="s">
        <v>283</v>
      </c>
      <c r="BM647" s="192" t="s">
        <v>6207</v>
      </c>
    </row>
    <row r="648" spans="1:65" s="2" customFormat="1" ht="11.25">
      <c r="A648" s="37"/>
      <c r="B648" s="38"/>
      <c r="C648" s="39"/>
      <c r="D648" s="194" t="s">
        <v>206</v>
      </c>
      <c r="E648" s="39"/>
      <c r="F648" s="195" t="s">
        <v>6208</v>
      </c>
      <c r="G648" s="39"/>
      <c r="H648" s="39"/>
      <c r="I648" s="196"/>
      <c r="J648" s="39"/>
      <c r="K648" s="39"/>
      <c r="L648" s="42"/>
      <c r="M648" s="197"/>
      <c r="N648" s="198"/>
      <c r="O648" s="67"/>
      <c r="P648" s="67"/>
      <c r="Q648" s="67"/>
      <c r="R648" s="67"/>
      <c r="S648" s="67"/>
      <c r="T648" s="68"/>
      <c r="U648" s="37"/>
      <c r="V648" s="37"/>
      <c r="W648" s="37"/>
      <c r="X648" s="37"/>
      <c r="Y648" s="37"/>
      <c r="Z648" s="37"/>
      <c r="AA648" s="37"/>
      <c r="AB648" s="37"/>
      <c r="AC648" s="37"/>
      <c r="AD648" s="37"/>
      <c r="AE648" s="37"/>
      <c r="AT648" s="20" t="s">
        <v>206</v>
      </c>
      <c r="AU648" s="20" t="s">
        <v>84</v>
      </c>
    </row>
    <row r="649" spans="1:65" s="15" customFormat="1" ht="11.25">
      <c r="B649" s="222"/>
      <c r="C649" s="223"/>
      <c r="D649" s="201" t="s">
        <v>213</v>
      </c>
      <c r="E649" s="224" t="s">
        <v>28</v>
      </c>
      <c r="F649" s="225" t="s">
        <v>2372</v>
      </c>
      <c r="G649" s="223"/>
      <c r="H649" s="224" t="s">
        <v>28</v>
      </c>
      <c r="I649" s="226"/>
      <c r="J649" s="223"/>
      <c r="K649" s="223"/>
      <c r="L649" s="227"/>
      <c r="M649" s="228"/>
      <c r="N649" s="229"/>
      <c r="O649" s="229"/>
      <c r="P649" s="229"/>
      <c r="Q649" s="229"/>
      <c r="R649" s="229"/>
      <c r="S649" s="229"/>
      <c r="T649" s="230"/>
      <c r="AT649" s="231" t="s">
        <v>213</v>
      </c>
      <c r="AU649" s="231" t="s">
        <v>84</v>
      </c>
      <c r="AV649" s="15" t="s">
        <v>82</v>
      </c>
      <c r="AW649" s="15" t="s">
        <v>35</v>
      </c>
      <c r="AX649" s="15" t="s">
        <v>74</v>
      </c>
      <c r="AY649" s="231" t="s">
        <v>197</v>
      </c>
    </row>
    <row r="650" spans="1:65" s="13" customFormat="1" ht="11.25">
      <c r="B650" s="199"/>
      <c r="C650" s="200"/>
      <c r="D650" s="201" t="s">
        <v>213</v>
      </c>
      <c r="E650" s="202" t="s">
        <v>28</v>
      </c>
      <c r="F650" s="203" t="s">
        <v>6209</v>
      </c>
      <c r="G650" s="200"/>
      <c r="H650" s="204">
        <v>3.5</v>
      </c>
      <c r="I650" s="205"/>
      <c r="J650" s="200"/>
      <c r="K650" s="200"/>
      <c r="L650" s="206"/>
      <c r="M650" s="207"/>
      <c r="N650" s="208"/>
      <c r="O650" s="208"/>
      <c r="P650" s="208"/>
      <c r="Q650" s="208"/>
      <c r="R650" s="208"/>
      <c r="S650" s="208"/>
      <c r="T650" s="209"/>
      <c r="AT650" s="210" t="s">
        <v>213</v>
      </c>
      <c r="AU650" s="210" t="s">
        <v>84</v>
      </c>
      <c r="AV650" s="13" t="s">
        <v>84</v>
      </c>
      <c r="AW650" s="13" t="s">
        <v>35</v>
      </c>
      <c r="AX650" s="13" t="s">
        <v>82</v>
      </c>
      <c r="AY650" s="210" t="s">
        <v>197</v>
      </c>
    </row>
    <row r="651" spans="1:65" s="2" customFormat="1" ht="24.2" customHeight="1">
      <c r="A651" s="37"/>
      <c r="B651" s="38"/>
      <c r="C651" s="181" t="s">
        <v>1822</v>
      </c>
      <c r="D651" s="181" t="s">
        <v>199</v>
      </c>
      <c r="E651" s="182" t="s">
        <v>6210</v>
      </c>
      <c r="F651" s="183" t="s">
        <v>6211</v>
      </c>
      <c r="G651" s="184" t="s">
        <v>428</v>
      </c>
      <c r="H651" s="185">
        <v>2.9000000000000001E-2</v>
      </c>
      <c r="I651" s="186"/>
      <c r="J651" s="187">
        <f>ROUND(I651*H651,2)</f>
        <v>0</v>
      </c>
      <c r="K651" s="183" t="s">
        <v>203</v>
      </c>
      <c r="L651" s="42"/>
      <c r="M651" s="188" t="s">
        <v>28</v>
      </c>
      <c r="N651" s="189" t="s">
        <v>45</v>
      </c>
      <c r="O651" s="67"/>
      <c r="P651" s="190">
        <f>O651*H651</f>
        <v>0</v>
      </c>
      <c r="Q651" s="190">
        <v>0</v>
      </c>
      <c r="R651" s="190">
        <f>Q651*H651</f>
        <v>0</v>
      </c>
      <c r="S651" s="190">
        <v>0</v>
      </c>
      <c r="T651" s="191">
        <f>S651*H651</f>
        <v>0</v>
      </c>
      <c r="U651" s="37"/>
      <c r="V651" s="37"/>
      <c r="W651" s="37"/>
      <c r="X651" s="37"/>
      <c r="Y651" s="37"/>
      <c r="Z651" s="37"/>
      <c r="AA651" s="37"/>
      <c r="AB651" s="37"/>
      <c r="AC651" s="37"/>
      <c r="AD651" s="37"/>
      <c r="AE651" s="37"/>
      <c r="AR651" s="192" t="s">
        <v>283</v>
      </c>
      <c r="AT651" s="192" t="s">
        <v>199</v>
      </c>
      <c r="AU651" s="192" t="s">
        <v>84</v>
      </c>
      <c r="AY651" s="20" t="s">
        <v>197</v>
      </c>
      <c r="BE651" s="193">
        <f>IF(N651="základní",J651,0)</f>
        <v>0</v>
      </c>
      <c r="BF651" s="193">
        <f>IF(N651="snížená",J651,0)</f>
        <v>0</v>
      </c>
      <c r="BG651" s="193">
        <f>IF(N651="zákl. přenesená",J651,0)</f>
        <v>0</v>
      </c>
      <c r="BH651" s="193">
        <f>IF(N651="sníž. přenesená",J651,0)</f>
        <v>0</v>
      </c>
      <c r="BI651" s="193">
        <f>IF(N651="nulová",J651,0)</f>
        <v>0</v>
      </c>
      <c r="BJ651" s="20" t="s">
        <v>82</v>
      </c>
      <c r="BK651" s="193">
        <f>ROUND(I651*H651,2)</f>
        <v>0</v>
      </c>
      <c r="BL651" s="20" t="s">
        <v>283</v>
      </c>
      <c r="BM651" s="192" t="s">
        <v>6212</v>
      </c>
    </row>
    <row r="652" spans="1:65" s="2" customFormat="1" ht="11.25">
      <c r="A652" s="37"/>
      <c r="B652" s="38"/>
      <c r="C652" s="39"/>
      <c r="D652" s="194" t="s">
        <v>206</v>
      </c>
      <c r="E652" s="39"/>
      <c r="F652" s="195" t="s">
        <v>6213</v>
      </c>
      <c r="G652" s="39"/>
      <c r="H652" s="39"/>
      <c r="I652" s="196"/>
      <c r="J652" s="39"/>
      <c r="K652" s="39"/>
      <c r="L652" s="42"/>
      <c r="M652" s="197"/>
      <c r="N652" s="198"/>
      <c r="O652" s="67"/>
      <c r="P652" s="67"/>
      <c r="Q652" s="67"/>
      <c r="R652" s="67"/>
      <c r="S652" s="67"/>
      <c r="T652" s="68"/>
      <c r="U652" s="37"/>
      <c r="V652" s="37"/>
      <c r="W652" s="37"/>
      <c r="X652" s="37"/>
      <c r="Y652" s="37"/>
      <c r="Z652" s="37"/>
      <c r="AA652" s="37"/>
      <c r="AB652" s="37"/>
      <c r="AC652" s="37"/>
      <c r="AD652" s="37"/>
      <c r="AE652" s="37"/>
      <c r="AT652" s="20" t="s">
        <v>206</v>
      </c>
      <c r="AU652" s="20" t="s">
        <v>84</v>
      </c>
    </row>
    <row r="653" spans="1:65" s="12" customFormat="1" ht="22.9" customHeight="1">
      <c r="B653" s="165"/>
      <c r="C653" s="166"/>
      <c r="D653" s="167" t="s">
        <v>73</v>
      </c>
      <c r="E653" s="179" t="s">
        <v>3020</v>
      </c>
      <c r="F653" s="179" t="s">
        <v>3021</v>
      </c>
      <c r="G653" s="166"/>
      <c r="H653" s="166"/>
      <c r="I653" s="169"/>
      <c r="J653" s="180">
        <f>BK653</f>
        <v>0</v>
      </c>
      <c r="K653" s="166"/>
      <c r="L653" s="171"/>
      <c r="M653" s="172"/>
      <c r="N653" s="173"/>
      <c r="O653" s="173"/>
      <c r="P653" s="174">
        <f>SUM(P654:P666)</f>
        <v>0</v>
      </c>
      <c r="Q653" s="173"/>
      <c r="R653" s="174">
        <f>SUM(R654:R666)</f>
        <v>1.4124999999999999E-2</v>
      </c>
      <c r="S653" s="173"/>
      <c r="T653" s="175">
        <f>SUM(T654:T666)</f>
        <v>0</v>
      </c>
      <c r="AR653" s="176" t="s">
        <v>84</v>
      </c>
      <c r="AT653" s="177" t="s">
        <v>73</v>
      </c>
      <c r="AU653" s="177" t="s">
        <v>82</v>
      </c>
      <c r="AY653" s="176" t="s">
        <v>197</v>
      </c>
      <c r="BK653" s="178">
        <f>SUM(BK654:BK666)</f>
        <v>0</v>
      </c>
    </row>
    <row r="654" spans="1:65" s="2" customFormat="1" ht="21.75" customHeight="1">
      <c r="A654" s="37"/>
      <c r="B654" s="38"/>
      <c r="C654" s="181" t="s">
        <v>1826</v>
      </c>
      <c r="D654" s="181" t="s">
        <v>199</v>
      </c>
      <c r="E654" s="182" t="s">
        <v>3141</v>
      </c>
      <c r="F654" s="183" t="s">
        <v>3142</v>
      </c>
      <c r="G654" s="184" t="s">
        <v>265</v>
      </c>
      <c r="H654" s="185">
        <v>6.25</v>
      </c>
      <c r="I654" s="186"/>
      <c r="J654" s="187">
        <f>ROUND(I654*H654,2)</f>
        <v>0</v>
      </c>
      <c r="K654" s="183" t="s">
        <v>203</v>
      </c>
      <c r="L654" s="42"/>
      <c r="M654" s="188" t="s">
        <v>28</v>
      </c>
      <c r="N654" s="189" t="s">
        <v>45</v>
      </c>
      <c r="O654" s="67"/>
      <c r="P654" s="190">
        <f>O654*H654</f>
        <v>0</v>
      </c>
      <c r="Q654" s="190">
        <v>0</v>
      </c>
      <c r="R654" s="190">
        <f>Q654*H654</f>
        <v>0</v>
      </c>
      <c r="S654" s="190">
        <v>0</v>
      </c>
      <c r="T654" s="191">
        <f>S654*H654</f>
        <v>0</v>
      </c>
      <c r="U654" s="37"/>
      <c r="V654" s="37"/>
      <c r="W654" s="37"/>
      <c r="X654" s="37"/>
      <c r="Y654" s="37"/>
      <c r="Z654" s="37"/>
      <c r="AA654" s="37"/>
      <c r="AB654" s="37"/>
      <c r="AC654" s="37"/>
      <c r="AD654" s="37"/>
      <c r="AE654" s="37"/>
      <c r="AR654" s="192" t="s">
        <v>283</v>
      </c>
      <c r="AT654" s="192" t="s">
        <v>199</v>
      </c>
      <c r="AU654" s="192" t="s">
        <v>84</v>
      </c>
      <c r="AY654" s="20" t="s">
        <v>197</v>
      </c>
      <c r="BE654" s="193">
        <f>IF(N654="základní",J654,0)</f>
        <v>0</v>
      </c>
      <c r="BF654" s="193">
        <f>IF(N654="snížená",J654,0)</f>
        <v>0</v>
      </c>
      <c r="BG654" s="193">
        <f>IF(N654="zákl. přenesená",J654,0)</f>
        <v>0</v>
      </c>
      <c r="BH654" s="193">
        <f>IF(N654="sníž. přenesená",J654,0)</f>
        <v>0</v>
      </c>
      <c r="BI654" s="193">
        <f>IF(N654="nulová",J654,0)</f>
        <v>0</v>
      </c>
      <c r="BJ654" s="20" t="s">
        <v>82</v>
      </c>
      <c r="BK654" s="193">
        <f>ROUND(I654*H654,2)</f>
        <v>0</v>
      </c>
      <c r="BL654" s="20" t="s">
        <v>283</v>
      </c>
      <c r="BM654" s="192" t="s">
        <v>6214</v>
      </c>
    </row>
    <row r="655" spans="1:65" s="2" customFormat="1" ht="11.25">
      <c r="A655" s="37"/>
      <c r="B655" s="38"/>
      <c r="C655" s="39"/>
      <c r="D655" s="194" t="s">
        <v>206</v>
      </c>
      <c r="E655" s="39"/>
      <c r="F655" s="195" t="s">
        <v>3144</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206</v>
      </c>
      <c r="AU655" s="20" t="s">
        <v>84</v>
      </c>
    </row>
    <row r="656" spans="1:65" s="15" customFormat="1" ht="11.25">
      <c r="B656" s="222"/>
      <c r="C656" s="223"/>
      <c r="D656" s="201" t="s">
        <v>213</v>
      </c>
      <c r="E656" s="224" t="s">
        <v>28</v>
      </c>
      <c r="F656" s="225" t="s">
        <v>3103</v>
      </c>
      <c r="G656" s="223"/>
      <c r="H656" s="224" t="s">
        <v>28</v>
      </c>
      <c r="I656" s="226"/>
      <c r="J656" s="223"/>
      <c r="K656" s="223"/>
      <c r="L656" s="227"/>
      <c r="M656" s="228"/>
      <c r="N656" s="229"/>
      <c r="O656" s="229"/>
      <c r="P656" s="229"/>
      <c r="Q656" s="229"/>
      <c r="R656" s="229"/>
      <c r="S656" s="229"/>
      <c r="T656" s="230"/>
      <c r="AT656" s="231" t="s">
        <v>213</v>
      </c>
      <c r="AU656" s="231" t="s">
        <v>84</v>
      </c>
      <c r="AV656" s="15" t="s">
        <v>82</v>
      </c>
      <c r="AW656" s="15" t="s">
        <v>35</v>
      </c>
      <c r="AX656" s="15" t="s">
        <v>74</v>
      </c>
      <c r="AY656" s="231" t="s">
        <v>197</v>
      </c>
    </row>
    <row r="657" spans="1:65" s="13" customFormat="1" ht="11.25">
      <c r="B657" s="199"/>
      <c r="C657" s="200"/>
      <c r="D657" s="201" t="s">
        <v>213</v>
      </c>
      <c r="E657" s="202" t="s">
        <v>28</v>
      </c>
      <c r="F657" s="203" t="s">
        <v>6215</v>
      </c>
      <c r="G657" s="200"/>
      <c r="H657" s="204">
        <v>6.25</v>
      </c>
      <c r="I657" s="205"/>
      <c r="J657" s="200"/>
      <c r="K657" s="200"/>
      <c r="L657" s="206"/>
      <c r="M657" s="207"/>
      <c r="N657" s="208"/>
      <c r="O657" s="208"/>
      <c r="P657" s="208"/>
      <c r="Q657" s="208"/>
      <c r="R657" s="208"/>
      <c r="S657" s="208"/>
      <c r="T657" s="209"/>
      <c r="AT657" s="210" t="s">
        <v>213</v>
      </c>
      <c r="AU657" s="210" t="s">
        <v>84</v>
      </c>
      <c r="AV657" s="13" t="s">
        <v>84</v>
      </c>
      <c r="AW657" s="13" t="s">
        <v>35</v>
      </c>
      <c r="AX657" s="13" t="s">
        <v>82</v>
      </c>
      <c r="AY657" s="210" t="s">
        <v>197</v>
      </c>
    </row>
    <row r="658" spans="1:65" s="2" customFormat="1" ht="16.5" customHeight="1">
      <c r="A658" s="37"/>
      <c r="B658" s="38"/>
      <c r="C658" s="247" t="s">
        <v>1830</v>
      </c>
      <c r="D658" s="247" t="s">
        <v>519</v>
      </c>
      <c r="E658" s="248" t="s">
        <v>3151</v>
      </c>
      <c r="F658" s="249" t="s">
        <v>3152</v>
      </c>
      <c r="G658" s="250" t="s">
        <v>265</v>
      </c>
      <c r="H658" s="251">
        <v>6.25</v>
      </c>
      <c r="I658" s="252"/>
      <c r="J658" s="253">
        <f>ROUND(I658*H658,2)</f>
        <v>0</v>
      </c>
      <c r="K658" s="249" t="s">
        <v>203</v>
      </c>
      <c r="L658" s="254"/>
      <c r="M658" s="255" t="s">
        <v>28</v>
      </c>
      <c r="N658" s="256" t="s">
        <v>45</v>
      </c>
      <c r="O658" s="67"/>
      <c r="P658" s="190">
        <f>O658*H658</f>
        <v>0</v>
      </c>
      <c r="Q658" s="190">
        <v>2.0999999999999999E-3</v>
      </c>
      <c r="R658" s="190">
        <f>Q658*H658</f>
        <v>1.3125E-2</v>
      </c>
      <c r="S658" s="190">
        <v>0</v>
      </c>
      <c r="T658" s="191">
        <f>S658*H658</f>
        <v>0</v>
      </c>
      <c r="U658" s="37"/>
      <c r="V658" s="37"/>
      <c r="W658" s="37"/>
      <c r="X658" s="37"/>
      <c r="Y658" s="37"/>
      <c r="Z658" s="37"/>
      <c r="AA658" s="37"/>
      <c r="AB658" s="37"/>
      <c r="AC658" s="37"/>
      <c r="AD658" s="37"/>
      <c r="AE658" s="37"/>
      <c r="AR658" s="192" t="s">
        <v>365</v>
      </c>
      <c r="AT658" s="192" t="s">
        <v>519</v>
      </c>
      <c r="AU658" s="192" t="s">
        <v>84</v>
      </c>
      <c r="AY658" s="20" t="s">
        <v>197</v>
      </c>
      <c r="BE658" s="193">
        <f>IF(N658="základní",J658,0)</f>
        <v>0</v>
      </c>
      <c r="BF658" s="193">
        <f>IF(N658="snížená",J658,0)</f>
        <v>0</v>
      </c>
      <c r="BG658" s="193">
        <f>IF(N658="zákl. přenesená",J658,0)</f>
        <v>0</v>
      </c>
      <c r="BH658" s="193">
        <f>IF(N658="sníž. přenesená",J658,0)</f>
        <v>0</v>
      </c>
      <c r="BI658" s="193">
        <f>IF(N658="nulová",J658,0)</f>
        <v>0</v>
      </c>
      <c r="BJ658" s="20" t="s">
        <v>82</v>
      </c>
      <c r="BK658" s="193">
        <f>ROUND(I658*H658,2)</f>
        <v>0</v>
      </c>
      <c r="BL658" s="20" t="s">
        <v>283</v>
      </c>
      <c r="BM658" s="192" t="s">
        <v>6216</v>
      </c>
    </row>
    <row r="659" spans="1:65" s="2" customFormat="1" ht="16.5" customHeight="1">
      <c r="A659" s="37"/>
      <c r="B659" s="38"/>
      <c r="C659" s="247" t="s">
        <v>1834</v>
      </c>
      <c r="D659" s="247" t="s">
        <v>519</v>
      </c>
      <c r="E659" s="248" t="s">
        <v>3136</v>
      </c>
      <c r="F659" s="249" t="s">
        <v>3137</v>
      </c>
      <c r="G659" s="250" t="s">
        <v>3138</v>
      </c>
      <c r="H659" s="251">
        <v>5</v>
      </c>
      <c r="I659" s="252"/>
      <c r="J659" s="253">
        <f>ROUND(I659*H659,2)</f>
        <v>0</v>
      </c>
      <c r="K659" s="249" t="s">
        <v>203</v>
      </c>
      <c r="L659" s="254"/>
      <c r="M659" s="255" t="s">
        <v>28</v>
      </c>
      <c r="N659" s="256" t="s">
        <v>45</v>
      </c>
      <c r="O659" s="67"/>
      <c r="P659" s="190">
        <f>O659*H659</f>
        <v>0</v>
      </c>
      <c r="Q659" s="190">
        <v>2.0000000000000001E-4</v>
      </c>
      <c r="R659" s="190">
        <f>Q659*H659</f>
        <v>1E-3</v>
      </c>
      <c r="S659" s="190">
        <v>0</v>
      </c>
      <c r="T659" s="191">
        <f>S659*H659</f>
        <v>0</v>
      </c>
      <c r="U659" s="37"/>
      <c r="V659" s="37"/>
      <c r="W659" s="37"/>
      <c r="X659" s="37"/>
      <c r="Y659" s="37"/>
      <c r="Z659" s="37"/>
      <c r="AA659" s="37"/>
      <c r="AB659" s="37"/>
      <c r="AC659" s="37"/>
      <c r="AD659" s="37"/>
      <c r="AE659" s="37"/>
      <c r="AR659" s="192" t="s">
        <v>365</v>
      </c>
      <c r="AT659" s="192" t="s">
        <v>519</v>
      </c>
      <c r="AU659" s="192" t="s">
        <v>84</v>
      </c>
      <c r="AY659" s="20" t="s">
        <v>197</v>
      </c>
      <c r="BE659" s="193">
        <f>IF(N659="základní",J659,0)</f>
        <v>0</v>
      </c>
      <c r="BF659" s="193">
        <f>IF(N659="snížená",J659,0)</f>
        <v>0</v>
      </c>
      <c r="BG659" s="193">
        <f>IF(N659="zákl. přenesená",J659,0)</f>
        <v>0</v>
      </c>
      <c r="BH659" s="193">
        <f>IF(N659="sníž. přenesená",J659,0)</f>
        <v>0</v>
      </c>
      <c r="BI659" s="193">
        <f>IF(N659="nulová",J659,0)</f>
        <v>0</v>
      </c>
      <c r="BJ659" s="20" t="s">
        <v>82</v>
      </c>
      <c r="BK659" s="193">
        <f>ROUND(I659*H659,2)</f>
        <v>0</v>
      </c>
      <c r="BL659" s="20" t="s">
        <v>283</v>
      </c>
      <c r="BM659" s="192" t="s">
        <v>6217</v>
      </c>
    </row>
    <row r="660" spans="1:65" s="2" customFormat="1" ht="16.5" customHeight="1">
      <c r="A660" s="37"/>
      <c r="B660" s="38"/>
      <c r="C660" s="181" t="s">
        <v>1838</v>
      </c>
      <c r="D660" s="181" t="s">
        <v>199</v>
      </c>
      <c r="E660" s="182" t="s">
        <v>6218</v>
      </c>
      <c r="F660" s="183" t="s">
        <v>6219</v>
      </c>
      <c r="G660" s="184" t="s">
        <v>210</v>
      </c>
      <c r="H660" s="185">
        <v>5</v>
      </c>
      <c r="I660" s="186"/>
      <c r="J660" s="187">
        <f>ROUND(I660*H660,2)</f>
        <v>0</v>
      </c>
      <c r="K660" s="183" t="s">
        <v>28</v>
      </c>
      <c r="L660" s="42"/>
      <c r="M660" s="188" t="s">
        <v>28</v>
      </c>
      <c r="N660" s="189" t="s">
        <v>45</v>
      </c>
      <c r="O660" s="67"/>
      <c r="P660" s="190">
        <f>O660*H660</f>
        <v>0</v>
      </c>
      <c r="Q660" s="190">
        <v>0</v>
      </c>
      <c r="R660" s="190">
        <f>Q660*H660</f>
        <v>0</v>
      </c>
      <c r="S660" s="190">
        <v>0</v>
      </c>
      <c r="T660" s="191">
        <f>S660*H660</f>
        <v>0</v>
      </c>
      <c r="U660" s="37"/>
      <c r="V660" s="37"/>
      <c r="W660" s="37"/>
      <c r="X660" s="37"/>
      <c r="Y660" s="37"/>
      <c r="Z660" s="37"/>
      <c r="AA660" s="37"/>
      <c r="AB660" s="37"/>
      <c r="AC660" s="37"/>
      <c r="AD660" s="37"/>
      <c r="AE660" s="37"/>
      <c r="AR660" s="192" t="s">
        <v>283</v>
      </c>
      <c r="AT660" s="192" t="s">
        <v>199</v>
      </c>
      <c r="AU660" s="192" t="s">
        <v>84</v>
      </c>
      <c r="AY660" s="20" t="s">
        <v>197</v>
      </c>
      <c r="BE660" s="193">
        <f>IF(N660="základní",J660,0)</f>
        <v>0</v>
      </c>
      <c r="BF660" s="193">
        <f>IF(N660="snížená",J660,0)</f>
        <v>0</v>
      </c>
      <c r="BG660" s="193">
        <f>IF(N660="zákl. přenesená",J660,0)</f>
        <v>0</v>
      </c>
      <c r="BH660" s="193">
        <f>IF(N660="sníž. přenesená",J660,0)</f>
        <v>0</v>
      </c>
      <c r="BI660" s="193">
        <f>IF(N660="nulová",J660,0)</f>
        <v>0</v>
      </c>
      <c r="BJ660" s="20" t="s">
        <v>82</v>
      </c>
      <c r="BK660" s="193">
        <f>ROUND(I660*H660,2)</f>
        <v>0</v>
      </c>
      <c r="BL660" s="20" t="s">
        <v>283</v>
      </c>
      <c r="BM660" s="192" t="s">
        <v>6220</v>
      </c>
    </row>
    <row r="661" spans="1:65" s="15" customFormat="1" ht="11.25">
      <c r="B661" s="222"/>
      <c r="C661" s="223"/>
      <c r="D661" s="201" t="s">
        <v>213</v>
      </c>
      <c r="E661" s="224" t="s">
        <v>28</v>
      </c>
      <c r="F661" s="225" t="s">
        <v>3103</v>
      </c>
      <c r="G661" s="223"/>
      <c r="H661" s="224" t="s">
        <v>28</v>
      </c>
      <c r="I661" s="226"/>
      <c r="J661" s="223"/>
      <c r="K661" s="223"/>
      <c r="L661" s="227"/>
      <c r="M661" s="228"/>
      <c r="N661" s="229"/>
      <c r="O661" s="229"/>
      <c r="P661" s="229"/>
      <c r="Q661" s="229"/>
      <c r="R661" s="229"/>
      <c r="S661" s="229"/>
      <c r="T661" s="230"/>
      <c r="AT661" s="231" t="s">
        <v>213</v>
      </c>
      <c r="AU661" s="231" t="s">
        <v>84</v>
      </c>
      <c r="AV661" s="15" t="s">
        <v>82</v>
      </c>
      <c r="AW661" s="15" t="s">
        <v>35</v>
      </c>
      <c r="AX661" s="15" t="s">
        <v>74</v>
      </c>
      <c r="AY661" s="231" t="s">
        <v>197</v>
      </c>
    </row>
    <row r="662" spans="1:65" s="15" customFormat="1" ht="11.25">
      <c r="B662" s="222"/>
      <c r="C662" s="223"/>
      <c r="D662" s="201" t="s">
        <v>213</v>
      </c>
      <c r="E662" s="224" t="s">
        <v>28</v>
      </c>
      <c r="F662" s="225" t="s">
        <v>3104</v>
      </c>
      <c r="G662" s="223"/>
      <c r="H662" s="224" t="s">
        <v>28</v>
      </c>
      <c r="I662" s="226"/>
      <c r="J662" s="223"/>
      <c r="K662" s="223"/>
      <c r="L662" s="227"/>
      <c r="M662" s="228"/>
      <c r="N662" s="229"/>
      <c r="O662" s="229"/>
      <c r="P662" s="229"/>
      <c r="Q662" s="229"/>
      <c r="R662" s="229"/>
      <c r="S662" s="229"/>
      <c r="T662" s="230"/>
      <c r="AT662" s="231" t="s">
        <v>213</v>
      </c>
      <c r="AU662" s="231" t="s">
        <v>84</v>
      </c>
      <c r="AV662" s="15" t="s">
        <v>82</v>
      </c>
      <c r="AW662" s="15" t="s">
        <v>35</v>
      </c>
      <c r="AX662" s="15" t="s">
        <v>74</v>
      </c>
      <c r="AY662" s="231" t="s">
        <v>197</v>
      </c>
    </row>
    <row r="663" spans="1:65" s="15" customFormat="1" ht="11.25">
      <c r="B663" s="222"/>
      <c r="C663" s="223"/>
      <c r="D663" s="201" t="s">
        <v>213</v>
      </c>
      <c r="E663" s="224" t="s">
        <v>28</v>
      </c>
      <c r="F663" s="225" t="s">
        <v>3105</v>
      </c>
      <c r="G663" s="223"/>
      <c r="H663" s="224" t="s">
        <v>28</v>
      </c>
      <c r="I663" s="226"/>
      <c r="J663" s="223"/>
      <c r="K663" s="223"/>
      <c r="L663" s="227"/>
      <c r="M663" s="228"/>
      <c r="N663" s="229"/>
      <c r="O663" s="229"/>
      <c r="P663" s="229"/>
      <c r="Q663" s="229"/>
      <c r="R663" s="229"/>
      <c r="S663" s="229"/>
      <c r="T663" s="230"/>
      <c r="AT663" s="231" t="s">
        <v>213</v>
      </c>
      <c r="AU663" s="231" t="s">
        <v>84</v>
      </c>
      <c r="AV663" s="15" t="s">
        <v>82</v>
      </c>
      <c r="AW663" s="15" t="s">
        <v>35</v>
      </c>
      <c r="AX663" s="15" t="s">
        <v>74</v>
      </c>
      <c r="AY663" s="231" t="s">
        <v>197</v>
      </c>
    </row>
    <row r="664" spans="1:65" s="13" customFormat="1" ht="11.25">
      <c r="B664" s="199"/>
      <c r="C664" s="200"/>
      <c r="D664" s="201" t="s">
        <v>213</v>
      </c>
      <c r="E664" s="202" t="s">
        <v>28</v>
      </c>
      <c r="F664" s="203" t="s">
        <v>6221</v>
      </c>
      <c r="G664" s="200"/>
      <c r="H664" s="204">
        <v>5</v>
      </c>
      <c r="I664" s="205"/>
      <c r="J664" s="200"/>
      <c r="K664" s="200"/>
      <c r="L664" s="206"/>
      <c r="M664" s="207"/>
      <c r="N664" s="208"/>
      <c r="O664" s="208"/>
      <c r="P664" s="208"/>
      <c r="Q664" s="208"/>
      <c r="R664" s="208"/>
      <c r="S664" s="208"/>
      <c r="T664" s="209"/>
      <c r="AT664" s="210" t="s">
        <v>213</v>
      </c>
      <c r="AU664" s="210" t="s">
        <v>84</v>
      </c>
      <c r="AV664" s="13" t="s">
        <v>84</v>
      </c>
      <c r="AW664" s="13" t="s">
        <v>35</v>
      </c>
      <c r="AX664" s="13" t="s">
        <v>82</v>
      </c>
      <c r="AY664" s="210" t="s">
        <v>197</v>
      </c>
    </row>
    <row r="665" spans="1:65" s="2" customFormat="1" ht="24.2" customHeight="1">
      <c r="A665" s="37"/>
      <c r="B665" s="38"/>
      <c r="C665" s="181" t="s">
        <v>1851</v>
      </c>
      <c r="D665" s="181" t="s">
        <v>199</v>
      </c>
      <c r="E665" s="182" t="s">
        <v>6222</v>
      </c>
      <c r="F665" s="183" t="s">
        <v>6223</v>
      </c>
      <c r="G665" s="184" t="s">
        <v>2955</v>
      </c>
      <c r="H665" s="260"/>
      <c r="I665" s="186"/>
      <c r="J665" s="187">
        <f>ROUND(I665*H665,2)</f>
        <v>0</v>
      </c>
      <c r="K665" s="183" t="s">
        <v>203</v>
      </c>
      <c r="L665" s="42"/>
      <c r="M665" s="188" t="s">
        <v>28</v>
      </c>
      <c r="N665" s="189" t="s">
        <v>45</v>
      </c>
      <c r="O665" s="67"/>
      <c r="P665" s="190">
        <f>O665*H665</f>
        <v>0</v>
      </c>
      <c r="Q665" s="190">
        <v>0</v>
      </c>
      <c r="R665" s="190">
        <f>Q665*H665</f>
        <v>0</v>
      </c>
      <c r="S665" s="190">
        <v>0</v>
      </c>
      <c r="T665" s="191">
        <f>S665*H665</f>
        <v>0</v>
      </c>
      <c r="U665" s="37"/>
      <c r="V665" s="37"/>
      <c r="W665" s="37"/>
      <c r="X665" s="37"/>
      <c r="Y665" s="37"/>
      <c r="Z665" s="37"/>
      <c r="AA665" s="37"/>
      <c r="AB665" s="37"/>
      <c r="AC665" s="37"/>
      <c r="AD665" s="37"/>
      <c r="AE665" s="37"/>
      <c r="AR665" s="192" t="s">
        <v>283</v>
      </c>
      <c r="AT665" s="192" t="s">
        <v>199</v>
      </c>
      <c r="AU665" s="192" t="s">
        <v>84</v>
      </c>
      <c r="AY665" s="20" t="s">
        <v>197</v>
      </c>
      <c r="BE665" s="193">
        <f>IF(N665="základní",J665,0)</f>
        <v>0</v>
      </c>
      <c r="BF665" s="193">
        <f>IF(N665="snížená",J665,0)</f>
        <v>0</v>
      </c>
      <c r="BG665" s="193">
        <f>IF(N665="zákl. přenesená",J665,0)</f>
        <v>0</v>
      </c>
      <c r="BH665" s="193">
        <f>IF(N665="sníž. přenesená",J665,0)</f>
        <v>0</v>
      </c>
      <c r="BI665" s="193">
        <f>IF(N665="nulová",J665,0)</f>
        <v>0</v>
      </c>
      <c r="BJ665" s="20" t="s">
        <v>82</v>
      </c>
      <c r="BK665" s="193">
        <f>ROUND(I665*H665,2)</f>
        <v>0</v>
      </c>
      <c r="BL665" s="20" t="s">
        <v>283</v>
      </c>
      <c r="BM665" s="192" t="s">
        <v>6224</v>
      </c>
    </row>
    <row r="666" spans="1:65" s="2" customFormat="1" ht="11.25">
      <c r="A666" s="37"/>
      <c r="B666" s="38"/>
      <c r="C666" s="39"/>
      <c r="D666" s="194" t="s">
        <v>206</v>
      </c>
      <c r="E666" s="39"/>
      <c r="F666" s="195" t="s">
        <v>6225</v>
      </c>
      <c r="G666" s="39"/>
      <c r="H666" s="39"/>
      <c r="I666" s="196"/>
      <c r="J666" s="39"/>
      <c r="K666" s="39"/>
      <c r="L666" s="42"/>
      <c r="M666" s="197"/>
      <c r="N666" s="198"/>
      <c r="O666" s="67"/>
      <c r="P666" s="67"/>
      <c r="Q666" s="67"/>
      <c r="R666" s="67"/>
      <c r="S666" s="67"/>
      <c r="T666" s="68"/>
      <c r="U666" s="37"/>
      <c r="V666" s="37"/>
      <c r="W666" s="37"/>
      <c r="X666" s="37"/>
      <c r="Y666" s="37"/>
      <c r="Z666" s="37"/>
      <c r="AA666" s="37"/>
      <c r="AB666" s="37"/>
      <c r="AC666" s="37"/>
      <c r="AD666" s="37"/>
      <c r="AE666" s="37"/>
      <c r="AT666" s="20" t="s">
        <v>206</v>
      </c>
      <c r="AU666" s="20" t="s">
        <v>84</v>
      </c>
    </row>
    <row r="667" spans="1:65" s="12" customFormat="1" ht="22.9" customHeight="1">
      <c r="B667" s="165"/>
      <c r="C667" s="166"/>
      <c r="D667" s="167" t="s">
        <v>73</v>
      </c>
      <c r="E667" s="179" t="s">
        <v>3166</v>
      </c>
      <c r="F667" s="179" t="s">
        <v>3167</v>
      </c>
      <c r="G667" s="166"/>
      <c r="H667" s="166"/>
      <c r="I667" s="169"/>
      <c r="J667" s="180">
        <f>BK667</f>
        <v>0</v>
      </c>
      <c r="K667" s="166"/>
      <c r="L667" s="171"/>
      <c r="M667" s="172"/>
      <c r="N667" s="173"/>
      <c r="O667" s="173"/>
      <c r="P667" s="174">
        <f>SUM(P668:P696)</f>
        <v>0</v>
      </c>
      <c r="Q667" s="173"/>
      <c r="R667" s="174">
        <f>SUM(R668:R696)</f>
        <v>1.0837840000000001E-2</v>
      </c>
      <c r="S667" s="173"/>
      <c r="T667" s="175">
        <f>SUM(T668:T696)</f>
        <v>0</v>
      </c>
      <c r="AR667" s="176" t="s">
        <v>84</v>
      </c>
      <c r="AT667" s="177" t="s">
        <v>73</v>
      </c>
      <c r="AU667" s="177" t="s">
        <v>82</v>
      </c>
      <c r="AY667" s="176" t="s">
        <v>197</v>
      </c>
      <c r="BK667" s="178">
        <f>SUM(BK668:BK696)</f>
        <v>0</v>
      </c>
    </row>
    <row r="668" spans="1:65" s="2" customFormat="1" ht="16.5" customHeight="1">
      <c r="A668" s="37"/>
      <c r="B668" s="38"/>
      <c r="C668" s="181" t="s">
        <v>1855</v>
      </c>
      <c r="D668" s="181" t="s">
        <v>199</v>
      </c>
      <c r="E668" s="182" t="s">
        <v>3221</v>
      </c>
      <c r="F668" s="183" t="s">
        <v>3222</v>
      </c>
      <c r="G668" s="184" t="s">
        <v>265</v>
      </c>
      <c r="H668" s="185">
        <v>10.5</v>
      </c>
      <c r="I668" s="186"/>
      <c r="J668" s="187">
        <f>ROUND(I668*H668,2)</f>
        <v>0</v>
      </c>
      <c r="K668" s="183" t="s">
        <v>203</v>
      </c>
      <c r="L668" s="42"/>
      <c r="M668" s="188" t="s">
        <v>28</v>
      </c>
      <c r="N668" s="189" t="s">
        <v>45</v>
      </c>
      <c r="O668" s="67"/>
      <c r="P668" s="190">
        <f>O668*H668</f>
        <v>0</v>
      </c>
      <c r="Q668" s="190">
        <v>0</v>
      </c>
      <c r="R668" s="190">
        <f>Q668*H668</f>
        <v>0</v>
      </c>
      <c r="S668" s="190">
        <v>0</v>
      </c>
      <c r="T668" s="191">
        <f>S668*H668</f>
        <v>0</v>
      </c>
      <c r="U668" s="37"/>
      <c r="V668" s="37"/>
      <c r="W668" s="37"/>
      <c r="X668" s="37"/>
      <c r="Y668" s="37"/>
      <c r="Z668" s="37"/>
      <c r="AA668" s="37"/>
      <c r="AB668" s="37"/>
      <c r="AC668" s="37"/>
      <c r="AD668" s="37"/>
      <c r="AE668" s="37"/>
      <c r="AR668" s="192" t="s">
        <v>283</v>
      </c>
      <c r="AT668" s="192" t="s">
        <v>199</v>
      </c>
      <c r="AU668" s="192" t="s">
        <v>84</v>
      </c>
      <c r="AY668" s="20" t="s">
        <v>197</v>
      </c>
      <c r="BE668" s="193">
        <f>IF(N668="základní",J668,0)</f>
        <v>0</v>
      </c>
      <c r="BF668" s="193">
        <f>IF(N668="snížená",J668,0)</f>
        <v>0</v>
      </c>
      <c r="BG668" s="193">
        <f>IF(N668="zákl. přenesená",J668,0)</f>
        <v>0</v>
      </c>
      <c r="BH668" s="193">
        <f>IF(N668="sníž. přenesená",J668,0)</f>
        <v>0</v>
      </c>
      <c r="BI668" s="193">
        <f>IF(N668="nulová",J668,0)</f>
        <v>0</v>
      </c>
      <c r="BJ668" s="20" t="s">
        <v>82</v>
      </c>
      <c r="BK668" s="193">
        <f>ROUND(I668*H668,2)</f>
        <v>0</v>
      </c>
      <c r="BL668" s="20" t="s">
        <v>283</v>
      </c>
      <c r="BM668" s="192" t="s">
        <v>6226</v>
      </c>
    </row>
    <row r="669" spans="1:65" s="2" customFormat="1" ht="11.25">
      <c r="A669" s="37"/>
      <c r="B669" s="38"/>
      <c r="C669" s="39"/>
      <c r="D669" s="194" t="s">
        <v>206</v>
      </c>
      <c r="E669" s="39"/>
      <c r="F669" s="195" t="s">
        <v>3224</v>
      </c>
      <c r="G669" s="39"/>
      <c r="H669" s="39"/>
      <c r="I669" s="196"/>
      <c r="J669" s="39"/>
      <c r="K669" s="39"/>
      <c r="L669" s="42"/>
      <c r="M669" s="197"/>
      <c r="N669" s="198"/>
      <c r="O669" s="67"/>
      <c r="P669" s="67"/>
      <c r="Q669" s="67"/>
      <c r="R669" s="67"/>
      <c r="S669" s="67"/>
      <c r="T669" s="68"/>
      <c r="U669" s="37"/>
      <c r="V669" s="37"/>
      <c r="W669" s="37"/>
      <c r="X669" s="37"/>
      <c r="Y669" s="37"/>
      <c r="Z669" s="37"/>
      <c r="AA669" s="37"/>
      <c r="AB669" s="37"/>
      <c r="AC669" s="37"/>
      <c r="AD669" s="37"/>
      <c r="AE669" s="37"/>
      <c r="AT669" s="20" t="s">
        <v>206</v>
      </c>
      <c r="AU669" s="20" t="s">
        <v>84</v>
      </c>
    </row>
    <row r="670" spans="1:65" s="15" customFormat="1" ht="11.25">
      <c r="B670" s="222"/>
      <c r="C670" s="223"/>
      <c r="D670" s="201" t="s">
        <v>213</v>
      </c>
      <c r="E670" s="224" t="s">
        <v>28</v>
      </c>
      <c r="F670" s="225" t="s">
        <v>3173</v>
      </c>
      <c r="G670" s="223"/>
      <c r="H670" s="224" t="s">
        <v>28</v>
      </c>
      <c r="I670" s="226"/>
      <c r="J670" s="223"/>
      <c r="K670" s="223"/>
      <c r="L670" s="227"/>
      <c r="M670" s="228"/>
      <c r="N670" s="229"/>
      <c r="O670" s="229"/>
      <c r="P670" s="229"/>
      <c r="Q670" s="229"/>
      <c r="R670" s="229"/>
      <c r="S670" s="229"/>
      <c r="T670" s="230"/>
      <c r="AT670" s="231" t="s">
        <v>213</v>
      </c>
      <c r="AU670" s="231" t="s">
        <v>84</v>
      </c>
      <c r="AV670" s="15" t="s">
        <v>82</v>
      </c>
      <c r="AW670" s="15" t="s">
        <v>35</v>
      </c>
      <c r="AX670" s="15" t="s">
        <v>74</v>
      </c>
      <c r="AY670" s="231" t="s">
        <v>197</v>
      </c>
    </row>
    <row r="671" spans="1:65" s="15" customFormat="1" ht="11.25">
      <c r="B671" s="222"/>
      <c r="C671" s="223"/>
      <c r="D671" s="201" t="s">
        <v>213</v>
      </c>
      <c r="E671" s="224" t="s">
        <v>28</v>
      </c>
      <c r="F671" s="225" t="s">
        <v>2914</v>
      </c>
      <c r="G671" s="223"/>
      <c r="H671" s="224" t="s">
        <v>28</v>
      </c>
      <c r="I671" s="226"/>
      <c r="J671" s="223"/>
      <c r="K671" s="223"/>
      <c r="L671" s="227"/>
      <c r="M671" s="228"/>
      <c r="N671" s="229"/>
      <c r="O671" s="229"/>
      <c r="P671" s="229"/>
      <c r="Q671" s="229"/>
      <c r="R671" s="229"/>
      <c r="S671" s="229"/>
      <c r="T671" s="230"/>
      <c r="AT671" s="231" t="s">
        <v>213</v>
      </c>
      <c r="AU671" s="231" t="s">
        <v>84</v>
      </c>
      <c r="AV671" s="15" t="s">
        <v>82</v>
      </c>
      <c r="AW671" s="15" t="s">
        <v>35</v>
      </c>
      <c r="AX671" s="15" t="s">
        <v>74</v>
      </c>
      <c r="AY671" s="231" t="s">
        <v>197</v>
      </c>
    </row>
    <row r="672" spans="1:65" s="13" customFormat="1" ht="11.25">
      <c r="B672" s="199"/>
      <c r="C672" s="200"/>
      <c r="D672" s="201" t="s">
        <v>213</v>
      </c>
      <c r="E672" s="202" t="s">
        <v>28</v>
      </c>
      <c r="F672" s="203" t="s">
        <v>6227</v>
      </c>
      <c r="G672" s="200"/>
      <c r="H672" s="204">
        <v>5.25</v>
      </c>
      <c r="I672" s="205"/>
      <c r="J672" s="200"/>
      <c r="K672" s="200"/>
      <c r="L672" s="206"/>
      <c r="M672" s="207"/>
      <c r="N672" s="208"/>
      <c r="O672" s="208"/>
      <c r="P672" s="208"/>
      <c r="Q672" s="208"/>
      <c r="R672" s="208"/>
      <c r="S672" s="208"/>
      <c r="T672" s="209"/>
      <c r="AT672" s="210" t="s">
        <v>213</v>
      </c>
      <c r="AU672" s="210" t="s">
        <v>84</v>
      </c>
      <c r="AV672" s="13" t="s">
        <v>84</v>
      </c>
      <c r="AW672" s="13" t="s">
        <v>35</v>
      </c>
      <c r="AX672" s="13" t="s">
        <v>74</v>
      </c>
      <c r="AY672" s="210" t="s">
        <v>197</v>
      </c>
    </row>
    <row r="673" spans="1:65" s="13" customFormat="1" ht="11.25">
      <c r="B673" s="199"/>
      <c r="C673" s="200"/>
      <c r="D673" s="201" t="s">
        <v>213</v>
      </c>
      <c r="E673" s="202" t="s">
        <v>28</v>
      </c>
      <c r="F673" s="203" t="s">
        <v>6228</v>
      </c>
      <c r="G673" s="200"/>
      <c r="H673" s="204">
        <v>5.25</v>
      </c>
      <c r="I673" s="205"/>
      <c r="J673" s="200"/>
      <c r="K673" s="200"/>
      <c r="L673" s="206"/>
      <c r="M673" s="207"/>
      <c r="N673" s="208"/>
      <c r="O673" s="208"/>
      <c r="P673" s="208"/>
      <c r="Q673" s="208"/>
      <c r="R673" s="208"/>
      <c r="S673" s="208"/>
      <c r="T673" s="209"/>
      <c r="AT673" s="210" t="s">
        <v>213</v>
      </c>
      <c r="AU673" s="210" t="s">
        <v>84</v>
      </c>
      <c r="AV673" s="13" t="s">
        <v>84</v>
      </c>
      <c r="AW673" s="13" t="s">
        <v>35</v>
      </c>
      <c r="AX673" s="13" t="s">
        <v>74</v>
      </c>
      <c r="AY673" s="210" t="s">
        <v>197</v>
      </c>
    </row>
    <row r="674" spans="1:65" s="14" customFormat="1" ht="11.25">
      <c r="B674" s="211"/>
      <c r="C674" s="212"/>
      <c r="D674" s="201" t="s">
        <v>213</v>
      </c>
      <c r="E674" s="213" t="s">
        <v>28</v>
      </c>
      <c r="F674" s="214" t="s">
        <v>226</v>
      </c>
      <c r="G674" s="212"/>
      <c r="H674" s="215">
        <v>10.5</v>
      </c>
      <c r="I674" s="216"/>
      <c r="J674" s="212"/>
      <c r="K674" s="212"/>
      <c r="L674" s="217"/>
      <c r="M674" s="218"/>
      <c r="N674" s="219"/>
      <c r="O674" s="219"/>
      <c r="P674" s="219"/>
      <c r="Q674" s="219"/>
      <c r="R674" s="219"/>
      <c r="S674" s="219"/>
      <c r="T674" s="220"/>
      <c r="AT674" s="221" t="s">
        <v>213</v>
      </c>
      <c r="AU674" s="221" t="s">
        <v>84</v>
      </c>
      <c r="AV674" s="14" t="s">
        <v>204</v>
      </c>
      <c r="AW674" s="14" t="s">
        <v>35</v>
      </c>
      <c r="AX674" s="14" t="s">
        <v>82</v>
      </c>
      <c r="AY674" s="221" t="s">
        <v>197</v>
      </c>
    </row>
    <row r="675" spans="1:65" s="2" customFormat="1" ht="16.5" customHeight="1">
      <c r="A675" s="37"/>
      <c r="B675" s="38"/>
      <c r="C675" s="247" t="s">
        <v>1859</v>
      </c>
      <c r="D675" s="247" t="s">
        <v>519</v>
      </c>
      <c r="E675" s="248" t="s">
        <v>6229</v>
      </c>
      <c r="F675" s="249" t="s">
        <v>6230</v>
      </c>
      <c r="G675" s="250" t="s">
        <v>265</v>
      </c>
      <c r="H675" s="251">
        <v>10.5</v>
      </c>
      <c r="I675" s="252"/>
      <c r="J675" s="253">
        <f>ROUND(I675*H675,2)</f>
        <v>0</v>
      </c>
      <c r="K675" s="249" t="s">
        <v>28</v>
      </c>
      <c r="L675" s="254"/>
      <c r="M675" s="255" t="s">
        <v>28</v>
      </c>
      <c r="N675" s="256" t="s">
        <v>45</v>
      </c>
      <c r="O675" s="67"/>
      <c r="P675" s="190">
        <f>O675*H675</f>
        <v>0</v>
      </c>
      <c r="Q675" s="190">
        <v>0</v>
      </c>
      <c r="R675" s="190">
        <f>Q675*H675</f>
        <v>0</v>
      </c>
      <c r="S675" s="190">
        <v>0</v>
      </c>
      <c r="T675" s="191">
        <f>S675*H675</f>
        <v>0</v>
      </c>
      <c r="U675" s="37"/>
      <c r="V675" s="37"/>
      <c r="W675" s="37"/>
      <c r="X675" s="37"/>
      <c r="Y675" s="37"/>
      <c r="Z675" s="37"/>
      <c r="AA675" s="37"/>
      <c r="AB675" s="37"/>
      <c r="AC675" s="37"/>
      <c r="AD675" s="37"/>
      <c r="AE675" s="37"/>
      <c r="AR675" s="192" t="s">
        <v>365</v>
      </c>
      <c r="AT675" s="192" t="s">
        <v>519</v>
      </c>
      <c r="AU675" s="192" t="s">
        <v>84</v>
      </c>
      <c r="AY675" s="20" t="s">
        <v>197</v>
      </c>
      <c r="BE675" s="193">
        <f>IF(N675="základní",J675,0)</f>
        <v>0</v>
      </c>
      <c r="BF675" s="193">
        <f>IF(N675="snížená",J675,0)</f>
        <v>0</v>
      </c>
      <c r="BG675" s="193">
        <f>IF(N675="zákl. přenesená",J675,0)</f>
        <v>0</v>
      </c>
      <c r="BH675" s="193">
        <f>IF(N675="sníž. přenesená",J675,0)</f>
        <v>0</v>
      </c>
      <c r="BI675" s="193">
        <f>IF(N675="nulová",J675,0)</f>
        <v>0</v>
      </c>
      <c r="BJ675" s="20" t="s">
        <v>82</v>
      </c>
      <c r="BK675" s="193">
        <f>ROUND(I675*H675,2)</f>
        <v>0</v>
      </c>
      <c r="BL675" s="20" t="s">
        <v>283</v>
      </c>
      <c r="BM675" s="192" t="s">
        <v>6231</v>
      </c>
    </row>
    <row r="676" spans="1:65" s="2" customFormat="1" ht="24.2" customHeight="1">
      <c r="A676" s="37"/>
      <c r="B676" s="38"/>
      <c r="C676" s="181" t="s">
        <v>1863</v>
      </c>
      <c r="D676" s="181" t="s">
        <v>199</v>
      </c>
      <c r="E676" s="182" t="s">
        <v>3285</v>
      </c>
      <c r="F676" s="183" t="s">
        <v>3286</v>
      </c>
      <c r="G676" s="184" t="s">
        <v>210</v>
      </c>
      <c r="H676" s="185">
        <v>2</v>
      </c>
      <c r="I676" s="186"/>
      <c r="J676" s="187">
        <f>ROUND(I676*H676,2)</f>
        <v>0</v>
      </c>
      <c r="K676" s="183" t="s">
        <v>203</v>
      </c>
      <c r="L676" s="42"/>
      <c r="M676" s="188" t="s">
        <v>28</v>
      </c>
      <c r="N676" s="189" t="s">
        <v>45</v>
      </c>
      <c r="O676" s="67"/>
      <c r="P676" s="190">
        <f>O676*H676</f>
        <v>0</v>
      </c>
      <c r="Q676" s="190">
        <v>0</v>
      </c>
      <c r="R676" s="190">
        <f>Q676*H676</f>
        <v>0</v>
      </c>
      <c r="S676" s="190">
        <v>0</v>
      </c>
      <c r="T676" s="191">
        <f>S676*H676</f>
        <v>0</v>
      </c>
      <c r="U676" s="37"/>
      <c r="V676" s="37"/>
      <c r="W676" s="37"/>
      <c r="X676" s="37"/>
      <c r="Y676" s="37"/>
      <c r="Z676" s="37"/>
      <c r="AA676" s="37"/>
      <c r="AB676" s="37"/>
      <c r="AC676" s="37"/>
      <c r="AD676" s="37"/>
      <c r="AE676" s="37"/>
      <c r="AR676" s="192" t="s">
        <v>283</v>
      </c>
      <c r="AT676" s="192" t="s">
        <v>199</v>
      </c>
      <c r="AU676" s="192" t="s">
        <v>84</v>
      </c>
      <c r="AY676" s="20" t="s">
        <v>197</v>
      </c>
      <c r="BE676" s="193">
        <f>IF(N676="základní",J676,0)</f>
        <v>0</v>
      </c>
      <c r="BF676" s="193">
        <f>IF(N676="snížená",J676,0)</f>
        <v>0</v>
      </c>
      <c r="BG676" s="193">
        <f>IF(N676="zákl. přenesená",J676,0)</f>
        <v>0</v>
      </c>
      <c r="BH676" s="193">
        <f>IF(N676="sníž. přenesená",J676,0)</f>
        <v>0</v>
      </c>
      <c r="BI676" s="193">
        <f>IF(N676="nulová",J676,0)</f>
        <v>0</v>
      </c>
      <c r="BJ676" s="20" t="s">
        <v>82</v>
      </c>
      <c r="BK676" s="193">
        <f>ROUND(I676*H676,2)</f>
        <v>0</v>
      </c>
      <c r="BL676" s="20" t="s">
        <v>283</v>
      </c>
      <c r="BM676" s="192" t="s">
        <v>6232</v>
      </c>
    </row>
    <row r="677" spans="1:65" s="2" customFormat="1" ht="11.25">
      <c r="A677" s="37"/>
      <c r="B677" s="38"/>
      <c r="C677" s="39"/>
      <c r="D677" s="194" t="s">
        <v>206</v>
      </c>
      <c r="E677" s="39"/>
      <c r="F677" s="195" t="s">
        <v>3288</v>
      </c>
      <c r="G677" s="39"/>
      <c r="H677" s="39"/>
      <c r="I677" s="196"/>
      <c r="J677" s="39"/>
      <c r="K677" s="39"/>
      <c r="L677" s="42"/>
      <c r="M677" s="197"/>
      <c r="N677" s="198"/>
      <c r="O677" s="67"/>
      <c r="P677" s="67"/>
      <c r="Q677" s="67"/>
      <c r="R677" s="67"/>
      <c r="S677" s="67"/>
      <c r="T677" s="68"/>
      <c r="U677" s="37"/>
      <c r="V677" s="37"/>
      <c r="W677" s="37"/>
      <c r="X677" s="37"/>
      <c r="Y677" s="37"/>
      <c r="Z677" s="37"/>
      <c r="AA677" s="37"/>
      <c r="AB677" s="37"/>
      <c r="AC677" s="37"/>
      <c r="AD677" s="37"/>
      <c r="AE677" s="37"/>
      <c r="AT677" s="20" t="s">
        <v>206</v>
      </c>
      <c r="AU677" s="20" t="s">
        <v>84</v>
      </c>
    </row>
    <row r="678" spans="1:65" s="15" customFormat="1" ht="11.25">
      <c r="B678" s="222"/>
      <c r="C678" s="223"/>
      <c r="D678" s="201" t="s">
        <v>213</v>
      </c>
      <c r="E678" s="224" t="s">
        <v>28</v>
      </c>
      <c r="F678" s="225" t="s">
        <v>3289</v>
      </c>
      <c r="G678" s="223"/>
      <c r="H678" s="224" t="s">
        <v>28</v>
      </c>
      <c r="I678" s="226"/>
      <c r="J678" s="223"/>
      <c r="K678" s="223"/>
      <c r="L678" s="227"/>
      <c r="M678" s="228"/>
      <c r="N678" s="229"/>
      <c r="O678" s="229"/>
      <c r="P678" s="229"/>
      <c r="Q678" s="229"/>
      <c r="R678" s="229"/>
      <c r="S678" s="229"/>
      <c r="T678" s="230"/>
      <c r="AT678" s="231" t="s">
        <v>213</v>
      </c>
      <c r="AU678" s="231" t="s">
        <v>84</v>
      </c>
      <c r="AV678" s="15" t="s">
        <v>82</v>
      </c>
      <c r="AW678" s="15" t="s">
        <v>35</v>
      </c>
      <c r="AX678" s="15" t="s">
        <v>74</v>
      </c>
      <c r="AY678" s="231" t="s">
        <v>197</v>
      </c>
    </row>
    <row r="679" spans="1:65" s="13" customFormat="1" ht="11.25">
      <c r="B679" s="199"/>
      <c r="C679" s="200"/>
      <c r="D679" s="201" t="s">
        <v>213</v>
      </c>
      <c r="E679" s="202" t="s">
        <v>28</v>
      </c>
      <c r="F679" s="203" t="s">
        <v>6078</v>
      </c>
      <c r="G679" s="200"/>
      <c r="H679" s="204">
        <v>2</v>
      </c>
      <c r="I679" s="205"/>
      <c r="J679" s="200"/>
      <c r="K679" s="200"/>
      <c r="L679" s="206"/>
      <c r="M679" s="207"/>
      <c r="N679" s="208"/>
      <c r="O679" s="208"/>
      <c r="P679" s="208"/>
      <c r="Q679" s="208"/>
      <c r="R679" s="208"/>
      <c r="S679" s="208"/>
      <c r="T679" s="209"/>
      <c r="AT679" s="210" t="s">
        <v>213</v>
      </c>
      <c r="AU679" s="210" t="s">
        <v>84</v>
      </c>
      <c r="AV679" s="13" t="s">
        <v>84</v>
      </c>
      <c r="AW679" s="13" t="s">
        <v>35</v>
      </c>
      <c r="AX679" s="13" t="s">
        <v>82</v>
      </c>
      <c r="AY679" s="210" t="s">
        <v>197</v>
      </c>
    </row>
    <row r="680" spans="1:65" s="2" customFormat="1" ht="16.5" customHeight="1">
      <c r="A680" s="37"/>
      <c r="B680" s="38"/>
      <c r="C680" s="247" t="s">
        <v>1867</v>
      </c>
      <c r="D680" s="247" t="s">
        <v>519</v>
      </c>
      <c r="E680" s="248" t="s">
        <v>6233</v>
      </c>
      <c r="F680" s="249" t="s">
        <v>6234</v>
      </c>
      <c r="G680" s="250" t="s">
        <v>210</v>
      </c>
      <c r="H680" s="251">
        <v>2</v>
      </c>
      <c r="I680" s="252"/>
      <c r="J680" s="253">
        <f>ROUND(I680*H680,2)</f>
        <v>0</v>
      </c>
      <c r="K680" s="249" t="s">
        <v>203</v>
      </c>
      <c r="L680" s="254"/>
      <c r="M680" s="255" t="s">
        <v>28</v>
      </c>
      <c r="N680" s="256" t="s">
        <v>45</v>
      </c>
      <c r="O680" s="67"/>
      <c r="P680" s="190">
        <f>O680*H680</f>
        <v>0</v>
      </c>
      <c r="Q680" s="190">
        <v>3.6099999999999999E-3</v>
      </c>
      <c r="R680" s="190">
        <f>Q680*H680</f>
        <v>7.2199999999999999E-3</v>
      </c>
      <c r="S680" s="190">
        <v>0</v>
      </c>
      <c r="T680" s="191">
        <f>S680*H680</f>
        <v>0</v>
      </c>
      <c r="U680" s="37"/>
      <c r="V680" s="37"/>
      <c r="W680" s="37"/>
      <c r="X680" s="37"/>
      <c r="Y680" s="37"/>
      <c r="Z680" s="37"/>
      <c r="AA680" s="37"/>
      <c r="AB680" s="37"/>
      <c r="AC680" s="37"/>
      <c r="AD680" s="37"/>
      <c r="AE680" s="37"/>
      <c r="AR680" s="192" t="s">
        <v>365</v>
      </c>
      <c r="AT680" s="192" t="s">
        <v>519</v>
      </c>
      <c r="AU680" s="192" t="s">
        <v>84</v>
      </c>
      <c r="AY680" s="20" t="s">
        <v>197</v>
      </c>
      <c r="BE680" s="193">
        <f>IF(N680="základní",J680,0)</f>
        <v>0</v>
      </c>
      <c r="BF680" s="193">
        <f>IF(N680="snížená",J680,0)</f>
        <v>0</v>
      </c>
      <c r="BG680" s="193">
        <f>IF(N680="zákl. přenesená",J680,0)</f>
        <v>0</v>
      </c>
      <c r="BH680" s="193">
        <f>IF(N680="sníž. přenesená",J680,0)</f>
        <v>0</v>
      </c>
      <c r="BI680" s="193">
        <f>IF(N680="nulová",J680,0)</f>
        <v>0</v>
      </c>
      <c r="BJ680" s="20" t="s">
        <v>82</v>
      </c>
      <c r="BK680" s="193">
        <f>ROUND(I680*H680,2)</f>
        <v>0</v>
      </c>
      <c r="BL680" s="20" t="s">
        <v>283</v>
      </c>
      <c r="BM680" s="192" t="s">
        <v>6235</v>
      </c>
    </row>
    <row r="681" spans="1:65" s="2" customFormat="1" ht="24.2" customHeight="1">
      <c r="A681" s="37"/>
      <c r="B681" s="38"/>
      <c r="C681" s="181" t="s">
        <v>1875</v>
      </c>
      <c r="D681" s="181" t="s">
        <v>199</v>
      </c>
      <c r="E681" s="182" t="s">
        <v>3301</v>
      </c>
      <c r="F681" s="183" t="s">
        <v>3302</v>
      </c>
      <c r="G681" s="184" t="s">
        <v>210</v>
      </c>
      <c r="H681" s="185">
        <v>1</v>
      </c>
      <c r="I681" s="186"/>
      <c r="J681" s="187">
        <f>ROUND(I681*H681,2)</f>
        <v>0</v>
      </c>
      <c r="K681" s="183" t="s">
        <v>203</v>
      </c>
      <c r="L681" s="42"/>
      <c r="M681" s="188" t="s">
        <v>28</v>
      </c>
      <c r="N681" s="189" t="s">
        <v>45</v>
      </c>
      <c r="O681" s="67"/>
      <c r="P681" s="190">
        <f>O681*H681</f>
        <v>0</v>
      </c>
      <c r="Q681" s="190">
        <v>0</v>
      </c>
      <c r="R681" s="190">
        <f>Q681*H681</f>
        <v>0</v>
      </c>
      <c r="S681" s="190">
        <v>0</v>
      </c>
      <c r="T681" s="191">
        <f>S681*H681</f>
        <v>0</v>
      </c>
      <c r="U681" s="37"/>
      <c r="V681" s="37"/>
      <c r="W681" s="37"/>
      <c r="X681" s="37"/>
      <c r="Y681" s="37"/>
      <c r="Z681" s="37"/>
      <c r="AA681" s="37"/>
      <c r="AB681" s="37"/>
      <c r="AC681" s="37"/>
      <c r="AD681" s="37"/>
      <c r="AE681" s="37"/>
      <c r="AR681" s="192" t="s">
        <v>283</v>
      </c>
      <c r="AT681" s="192" t="s">
        <v>199</v>
      </c>
      <c r="AU681" s="192" t="s">
        <v>84</v>
      </c>
      <c r="AY681" s="20" t="s">
        <v>197</v>
      </c>
      <c r="BE681" s="193">
        <f>IF(N681="základní",J681,0)</f>
        <v>0</v>
      </c>
      <c r="BF681" s="193">
        <f>IF(N681="snížená",J681,0)</f>
        <v>0</v>
      </c>
      <c r="BG681" s="193">
        <f>IF(N681="zákl. přenesená",J681,0)</f>
        <v>0</v>
      </c>
      <c r="BH681" s="193">
        <f>IF(N681="sníž. přenesená",J681,0)</f>
        <v>0</v>
      </c>
      <c r="BI681" s="193">
        <f>IF(N681="nulová",J681,0)</f>
        <v>0</v>
      </c>
      <c r="BJ681" s="20" t="s">
        <v>82</v>
      </c>
      <c r="BK681" s="193">
        <f>ROUND(I681*H681,2)</f>
        <v>0</v>
      </c>
      <c r="BL681" s="20" t="s">
        <v>283</v>
      </c>
      <c r="BM681" s="192" t="s">
        <v>6236</v>
      </c>
    </row>
    <row r="682" spans="1:65" s="2" customFormat="1" ht="11.25">
      <c r="A682" s="37"/>
      <c r="B682" s="38"/>
      <c r="C682" s="39"/>
      <c r="D682" s="194" t="s">
        <v>206</v>
      </c>
      <c r="E682" s="39"/>
      <c r="F682" s="195" t="s">
        <v>3304</v>
      </c>
      <c r="G682" s="39"/>
      <c r="H682" s="39"/>
      <c r="I682" s="196"/>
      <c r="J682" s="39"/>
      <c r="K682" s="39"/>
      <c r="L682" s="42"/>
      <c r="M682" s="197"/>
      <c r="N682" s="198"/>
      <c r="O682" s="67"/>
      <c r="P682" s="67"/>
      <c r="Q682" s="67"/>
      <c r="R682" s="67"/>
      <c r="S682" s="67"/>
      <c r="T682" s="68"/>
      <c r="U682" s="37"/>
      <c r="V682" s="37"/>
      <c r="W682" s="37"/>
      <c r="X682" s="37"/>
      <c r="Y682" s="37"/>
      <c r="Z682" s="37"/>
      <c r="AA682" s="37"/>
      <c r="AB682" s="37"/>
      <c r="AC682" s="37"/>
      <c r="AD682" s="37"/>
      <c r="AE682" s="37"/>
      <c r="AT682" s="20" t="s">
        <v>206</v>
      </c>
      <c r="AU682" s="20" t="s">
        <v>84</v>
      </c>
    </row>
    <row r="683" spans="1:65" s="15" customFormat="1" ht="11.25">
      <c r="B683" s="222"/>
      <c r="C683" s="223"/>
      <c r="D683" s="201" t="s">
        <v>213</v>
      </c>
      <c r="E683" s="224" t="s">
        <v>28</v>
      </c>
      <c r="F683" s="225" t="s">
        <v>3289</v>
      </c>
      <c r="G683" s="223"/>
      <c r="H683" s="224" t="s">
        <v>28</v>
      </c>
      <c r="I683" s="226"/>
      <c r="J683" s="223"/>
      <c r="K683" s="223"/>
      <c r="L683" s="227"/>
      <c r="M683" s="228"/>
      <c r="N683" s="229"/>
      <c r="O683" s="229"/>
      <c r="P683" s="229"/>
      <c r="Q683" s="229"/>
      <c r="R683" s="229"/>
      <c r="S683" s="229"/>
      <c r="T683" s="230"/>
      <c r="AT683" s="231" t="s">
        <v>213</v>
      </c>
      <c r="AU683" s="231" t="s">
        <v>84</v>
      </c>
      <c r="AV683" s="15" t="s">
        <v>82</v>
      </c>
      <c r="AW683" s="15" t="s">
        <v>35</v>
      </c>
      <c r="AX683" s="15" t="s">
        <v>74</v>
      </c>
      <c r="AY683" s="231" t="s">
        <v>197</v>
      </c>
    </row>
    <row r="684" spans="1:65" s="15" customFormat="1" ht="11.25">
      <c r="B684" s="222"/>
      <c r="C684" s="223"/>
      <c r="D684" s="201" t="s">
        <v>213</v>
      </c>
      <c r="E684" s="224" t="s">
        <v>28</v>
      </c>
      <c r="F684" s="225" t="s">
        <v>2349</v>
      </c>
      <c r="G684" s="223"/>
      <c r="H684" s="224" t="s">
        <v>28</v>
      </c>
      <c r="I684" s="226"/>
      <c r="J684" s="223"/>
      <c r="K684" s="223"/>
      <c r="L684" s="227"/>
      <c r="M684" s="228"/>
      <c r="N684" s="229"/>
      <c r="O684" s="229"/>
      <c r="P684" s="229"/>
      <c r="Q684" s="229"/>
      <c r="R684" s="229"/>
      <c r="S684" s="229"/>
      <c r="T684" s="230"/>
      <c r="AT684" s="231" t="s">
        <v>213</v>
      </c>
      <c r="AU684" s="231" t="s">
        <v>84</v>
      </c>
      <c r="AV684" s="15" t="s">
        <v>82</v>
      </c>
      <c r="AW684" s="15" t="s">
        <v>35</v>
      </c>
      <c r="AX684" s="15" t="s">
        <v>74</v>
      </c>
      <c r="AY684" s="231" t="s">
        <v>197</v>
      </c>
    </row>
    <row r="685" spans="1:65" s="13" customFormat="1" ht="11.25">
      <c r="B685" s="199"/>
      <c r="C685" s="200"/>
      <c r="D685" s="201" t="s">
        <v>213</v>
      </c>
      <c r="E685" s="202" t="s">
        <v>28</v>
      </c>
      <c r="F685" s="203" t="s">
        <v>6237</v>
      </c>
      <c r="G685" s="200"/>
      <c r="H685" s="204">
        <v>1</v>
      </c>
      <c r="I685" s="205"/>
      <c r="J685" s="200"/>
      <c r="K685" s="200"/>
      <c r="L685" s="206"/>
      <c r="M685" s="207"/>
      <c r="N685" s="208"/>
      <c r="O685" s="208"/>
      <c r="P685" s="208"/>
      <c r="Q685" s="208"/>
      <c r="R685" s="208"/>
      <c r="S685" s="208"/>
      <c r="T685" s="209"/>
      <c r="AT685" s="210" t="s">
        <v>213</v>
      </c>
      <c r="AU685" s="210" t="s">
        <v>84</v>
      </c>
      <c r="AV685" s="13" t="s">
        <v>84</v>
      </c>
      <c r="AW685" s="13" t="s">
        <v>35</v>
      </c>
      <c r="AX685" s="13" t="s">
        <v>82</v>
      </c>
      <c r="AY685" s="210" t="s">
        <v>197</v>
      </c>
    </row>
    <row r="686" spans="1:65" s="2" customFormat="1" ht="16.5" customHeight="1">
      <c r="A686" s="37"/>
      <c r="B686" s="38"/>
      <c r="C686" s="247" t="s">
        <v>1879</v>
      </c>
      <c r="D686" s="247" t="s">
        <v>519</v>
      </c>
      <c r="E686" s="248" t="s">
        <v>3313</v>
      </c>
      <c r="F686" s="249" t="s">
        <v>3314</v>
      </c>
      <c r="G686" s="250" t="s">
        <v>265</v>
      </c>
      <c r="H686" s="251">
        <v>10.241</v>
      </c>
      <c r="I686" s="252"/>
      <c r="J686" s="253">
        <f>ROUND(I686*H686,2)</f>
        <v>0</v>
      </c>
      <c r="K686" s="249" t="s">
        <v>203</v>
      </c>
      <c r="L686" s="254"/>
      <c r="M686" s="255" t="s">
        <v>28</v>
      </c>
      <c r="N686" s="256" t="s">
        <v>45</v>
      </c>
      <c r="O686" s="67"/>
      <c r="P686" s="190">
        <f>O686*H686</f>
        <v>0</v>
      </c>
      <c r="Q686" s="190">
        <v>2.4000000000000001E-4</v>
      </c>
      <c r="R686" s="190">
        <f>Q686*H686</f>
        <v>2.4578399999999998E-3</v>
      </c>
      <c r="S686" s="190">
        <v>0</v>
      </c>
      <c r="T686" s="191">
        <f>S686*H686</f>
        <v>0</v>
      </c>
      <c r="U686" s="37"/>
      <c r="V686" s="37"/>
      <c r="W686" s="37"/>
      <c r="X686" s="37"/>
      <c r="Y686" s="37"/>
      <c r="Z686" s="37"/>
      <c r="AA686" s="37"/>
      <c r="AB686" s="37"/>
      <c r="AC686" s="37"/>
      <c r="AD686" s="37"/>
      <c r="AE686" s="37"/>
      <c r="AR686" s="192" t="s">
        <v>365</v>
      </c>
      <c r="AT686" s="192" t="s">
        <v>519</v>
      </c>
      <c r="AU686" s="192" t="s">
        <v>84</v>
      </c>
      <c r="AY686" s="20" t="s">
        <v>197</v>
      </c>
      <c r="BE686" s="193">
        <f>IF(N686="základní",J686,0)</f>
        <v>0</v>
      </c>
      <c r="BF686" s="193">
        <f>IF(N686="snížená",J686,0)</f>
        <v>0</v>
      </c>
      <c r="BG686" s="193">
        <f>IF(N686="zákl. přenesená",J686,0)</f>
        <v>0</v>
      </c>
      <c r="BH686" s="193">
        <f>IF(N686="sníž. přenesená",J686,0)</f>
        <v>0</v>
      </c>
      <c r="BI686" s="193">
        <f>IF(N686="nulová",J686,0)</f>
        <v>0</v>
      </c>
      <c r="BJ686" s="20" t="s">
        <v>82</v>
      </c>
      <c r="BK686" s="193">
        <f>ROUND(I686*H686,2)</f>
        <v>0</v>
      </c>
      <c r="BL686" s="20" t="s">
        <v>283</v>
      </c>
      <c r="BM686" s="192" t="s">
        <v>6238</v>
      </c>
    </row>
    <row r="687" spans="1:65" s="13" customFormat="1" ht="11.25">
      <c r="B687" s="199"/>
      <c r="C687" s="200"/>
      <c r="D687" s="201" t="s">
        <v>213</v>
      </c>
      <c r="E687" s="200"/>
      <c r="F687" s="203" t="s">
        <v>6239</v>
      </c>
      <c r="G687" s="200"/>
      <c r="H687" s="204">
        <v>10.241</v>
      </c>
      <c r="I687" s="205"/>
      <c r="J687" s="200"/>
      <c r="K687" s="200"/>
      <c r="L687" s="206"/>
      <c r="M687" s="207"/>
      <c r="N687" s="208"/>
      <c r="O687" s="208"/>
      <c r="P687" s="208"/>
      <c r="Q687" s="208"/>
      <c r="R687" s="208"/>
      <c r="S687" s="208"/>
      <c r="T687" s="209"/>
      <c r="AT687" s="210" t="s">
        <v>213</v>
      </c>
      <c r="AU687" s="210" t="s">
        <v>84</v>
      </c>
      <c r="AV687" s="13" t="s">
        <v>84</v>
      </c>
      <c r="AW687" s="13" t="s">
        <v>4</v>
      </c>
      <c r="AX687" s="13" t="s">
        <v>82</v>
      </c>
      <c r="AY687" s="210" t="s">
        <v>197</v>
      </c>
    </row>
    <row r="688" spans="1:65" s="2" customFormat="1" ht="21.75" customHeight="1">
      <c r="A688" s="37"/>
      <c r="B688" s="38"/>
      <c r="C688" s="247" t="s">
        <v>1883</v>
      </c>
      <c r="D688" s="247" t="s">
        <v>519</v>
      </c>
      <c r="E688" s="248" t="s">
        <v>3321</v>
      </c>
      <c r="F688" s="249" t="s">
        <v>3322</v>
      </c>
      <c r="G688" s="250" t="s">
        <v>210</v>
      </c>
      <c r="H688" s="251">
        <v>1</v>
      </c>
      <c r="I688" s="252"/>
      <c r="J688" s="253">
        <f>ROUND(I688*H688,2)</f>
        <v>0</v>
      </c>
      <c r="K688" s="249" t="s">
        <v>203</v>
      </c>
      <c r="L688" s="254"/>
      <c r="M688" s="255" t="s">
        <v>28</v>
      </c>
      <c r="N688" s="256" t="s">
        <v>45</v>
      </c>
      <c r="O688" s="67"/>
      <c r="P688" s="190">
        <f>O688*H688</f>
        <v>0</v>
      </c>
      <c r="Q688" s="190">
        <v>8.4000000000000003E-4</v>
      </c>
      <c r="R688" s="190">
        <f>Q688*H688</f>
        <v>8.4000000000000003E-4</v>
      </c>
      <c r="S688" s="190">
        <v>0</v>
      </c>
      <c r="T688" s="191">
        <f>S688*H688</f>
        <v>0</v>
      </c>
      <c r="U688" s="37"/>
      <c r="V688" s="37"/>
      <c r="W688" s="37"/>
      <c r="X688" s="37"/>
      <c r="Y688" s="37"/>
      <c r="Z688" s="37"/>
      <c r="AA688" s="37"/>
      <c r="AB688" s="37"/>
      <c r="AC688" s="37"/>
      <c r="AD688" s="37"/>
      <c r="AE688" s="37"/>
      <c r="AR688" s="192" t="s">
        <v>365</v>
      </c>
      <c r="AT688" s="192" t="s">
        <v>519</v>
      </c>
      <c r="AU688" s="192" t="s">
        <v>84</v>
      </c>
      <c r="AY688" s="20" t="s">
        <v>197</v>
      </c>
      <c r="BE688" s="193">
        <f>IF(N688="základní",J688,0)</f>
        <v>0</v>
      </c>
      <c r="BF688" s="193">
        <f>IF(N688="snížená",J688,0)</f>
        <v>0</v>
      </c>
      <c r="BG688" s="193">
        <f>IF(N688="zákl. přenesená",J688,0)</f>
        <v>0</v>
      </c>
      <c r="BH688" s="193">
        <f>IF(N688="sníž. přenesená",J688,0)</f>
        <v>0</v>
      </c>
      <c r="BI688" s="193">
        <f>IF(N688="nulová",J688,0)</f>
        <v>0</v>
      </c>
      <c r="BJ688" s="20" t="s">
        <v>82</v>
      </c>
      <c r="BK688" s="193">
        <f>ROUND(I688*H688,2)</f>
        <v>0</v>
      </c>
      <c r="BL688" s="20" t="s">
        <v>283</v>
      </c>
      <c r="BM688" s="192" t="s">
        <v>6240</v>
      </c>
    </row>
    <row r="689" spans="1:65" s="2" customFormat="1" ht="16.5" customHeight="1">
      <c r="A689" s="37"/>
      <c r="B689" s="38"/>
      <c r="C689" s="247" t="s">
        <v>1887</v>
      </c>
      <c r="D689" s="247" t="s">
        <v>519</v>
      </c>
      <c r="E689" s="248" t="s">
        <v>3325</v>
      </c>
      <c r="F689" s="249" t="s">
        <v>3326</v>
      </c>
      <c r="G689" s="250" t="s">
        <v>210</v>
      </c>
      <c r="H689" s="251">
        <v>1</v>
      </c>
      <c r="I689" s="252"/>
      <c r="J689" s="253">
        <f>ROUND(I689*H689,2)</f>
        <v>0</v>
      </c>
      <c r="K689" s="249" t="s">
        <v>203</v>
      </c>
      <c r="L689" s="254"/>
      <c r="M689" s="255" t="s">
        <v>28</v>
      </c>
      <c r="N689" s="256" t="s">
        <v>45</v>
      </c>
      <c r="O689" s="67"/>
      <c r="P689" s="190">
        <f>O689*H689</f>
        <v>0</v>
      </c>
      <c r="Q689" s="190">
        <v>3.2000000000000003E-4</v>
      </c>
      <c r="R689" s="190">
        <f>Q689*H689</f>
        <v>3.2000000000000003E-4</v>
      </c>
      <c r="S689" s="190">
        <v>0</v>
      </c>
      <c r="T689" s="191">
        <f>S689*H689</f>
        <v>0</v>
      </c>
      <c r="U689" s="37"/>
      <c r="V689" s="37"/>
      <c r="W689" s="37"/>
      <c r="X689" s="37"/>
      <c r="Y689" s="37"/>
      <c r="Z689" s="37"/>
      <c r="AA689" s="37"/>
      <c r="AB689" s="37"/>
      <c r="AC689" s="37"/>
      <c r="AD689" s="37"/>
      <c r="AE689" s="37"/>
      <c r="AR689" s="192" t="s">
        <v>365</v>
      </c>
      <c r="AT689" s="192" t="s">
        <v>519</v>
      </c>
      <c r="AU689" s="192" t="s">
        <v>84</v>
      </c>
      <c r="AY689" s="20" t="s">
        <v>197</v>
      </c>
      <c r="BE689" s="193">
        <f>IF(N689="základní",J689,0)</f>
        <v>0</v>
      </c>
      <c r="BF689" s="193">
        <f>IF(N689="snížená",J689,0)</f>
        <v>0</v>
      </c>
      <c r="BG689" s="193">
        <f>IF(N689="zákl. přenesená",J689,0)</f>
        <v>0</v>
      </c>
      <c r="BH689" s="193">
        <f>IF(N689="sníž. přenesená",J689,0)</f>
        <v>0</v>
      </c>
      <c r="BI689" s="193">
        <f>IF(N689="nulová",J689,0)</f>
        <v>0</v>
      </c>
      <c r="BJ689" s="20" t="s">
        <v>82</v>
      </c>
      <c r="BK689" s="193">
        <f>ROUND(I689*H689,2)</f>
        <v>0</v>
      </c>
      <c r="BL689" s="20" t="s">
        <v>283</v>
      </c>
      <c r="BM689" s="192" t="s">
        <v>6241</v>
      </c>
    </row>
    <row r="690" spans="1:65" s="2" customFormat="1" ht="16.5" customHeight="1">
      <c r="A690" s="37"/>
      <c r="B690" s="38"/>
      <c r="C690" s="181" t="s">
        <v>1893</v>
      </c>
      <c r="D690" s="181" t="s">
        <v>199</v>
      </c>
      <c r="E690" s="182" t="s">
        <v>3336</v>
      </c>
      <c r="F690" s="183" t="s">
        <v>3337</v>
      </c>
      <c r="G690" s="184" t="s">
        <v>1590</v>
      </c>
      <c r="H690" s="185">
        <v>1</v>
      </c>
      <c r="I690" s="186"/>
      <c r="J690" s="187">
        <f>ROUND(I690*H690,2)</f>
        <v>0</v>
      </c>
      <c r="K690" s="183" t="s">
        <v>28</v>
      </c>
      <c r="L690" s="42"/>
      <c r="M690" s="188" t="s">
        <v>28</v>
      </c>
      <c r="N690" s="189" t="s">
        <v>45</v>
      </c>
      <c r="O690" s="67"/>
      <c r="P690" s="190">
        <f>O690*H690</f>
        <v>0</v>
      </c>
      <c r="Q690" s="190">
        <v>0</v>
      </c>
      <c r="R690" s="190">
        <f>Q690*H690</f>
        <v>0</v>
      </c>
      <c r="S690" s="190">
        <v>0</v>
      </c>
      <c r="T690" s="191">
        <f>S690*H690</f>
        <v>0</v>
      </c>
      <c r="U690" s="37"/>
      <c r="V690" s="37"/>
      <c r="W690" s="37"/>
      <c r="X690" s="37"/>
      <c r="Y690" s="37"/>
      <c r="Z690" s="37"/>
      <c r="AA690" s="37"/>
      <c r="AB690" s="37"/>
      <c r="AC690" s="37"/>
      <c r="AD690" s="37"/>
      <c r="AE690" s="37"/>
      <c r="AR690" s="192" t="s">
        <v>283</v>
      </c>
      <c r="AT690" s="192" t="s">
        <v>199</v>
      </c>
      <c r="AU690" s="192" t="s">
        <v>84</v>
      </c>
      <c r="AY690" s="20" t="s">
        <v>197</v>
      </c>
      <c r="BE690" s="193">
        <f>IF(N690="základní",J690,0)</f>
        <v>0</v>
      </c>
      <c r="BF690" s="193">
        <f>IF(N690="snížená",J690,0)</f>
        <v>0</v>
      </c>
      <c r="BG690" s="193">
        <f>IF(N690="zákl. přenesená",J690,0)</f>
        <v>0</v>
      </c>
      <c r="BH690" s="193">
        <f>IF(N690="sníž. přenesená",J690,0)</f>
        <v>0</v>
      </c>
      <c r="BI690" s="193">
        <f>IF(N690="nulová",J690,0)</f>
        <v>0</v>
      </c>
      <c r="BJ690" s="20" t="s">
        <v>82</v>
      </c>
      <c r="BK690" s="193">
        <f>ROUND(I690*H690,2)</f>
        <v>0</v>
      </c>
      <c r="BL690" s="20" t="s">
        <v>283</v>
      </c>
      <c r="BM690" s="192" t="s">
        <v>6242</v>
      </c>
    </row>
    <row r="691" spans="1:65" s="2" customFormat="1" ht="21.75" customHeight="1">
      <c r="A691" s="37"/>
      <c r="B691" s="38"/>
      <c r="C691" s="181" t="s">
        <v>1899</v>
      </c>
      <c r="D691" s="181" t="s">
        <v>199</v>
      </c>
      <c r="E691" s="182" t="s">
        <v>6243</v>
      </c>
      <c r="F691" s="183" t="s">
        <v>6244</v>
      </c>
      <c r="G691" s="184" t="s">
        <v>210</v>
      </c>
      <c r="H691" s="185">
        <v>1</v>
      </c>
      <c r="I691" s="186"/>
      <c r="J691" s="187">
        <f>ROUND(I691*H691,2)</f>
        <v>0</v>
      </c>
      <c r="K691" s="183" t="s">
        <v>28</v>
      </c>
      <c r="L691" s="42"/>
      <c r="M691" s="188" t="s">
        <v>28</v>
      </c>
      <c r="N691" s="189" t="s">
        <v>45</v>
      </c>
      <c r="O691" s="67"/>
      <c r="P691" s="190">
        <f>O691*H691</f>
        <v>0</v>
      </c>
      <c r="Q691" s="190">
        <v>0</v>
      </c>
      <c r="R691" s="190">
        <f>Q691*H691</f>
        <v>0</v>
      </c>
      <c r="S691" s="190">
        <v>0</v>
      </c>
      <c r="T691" s="191">
        <f>S691*H691</f>
        <v>0</v>
      </c>
      <c r="U691" s="37"/>
      <c r="V691" s="37"/>
      <c r="W691" s="37"/>
      <c r="X691" s="37"/>
      <c r="Y691" s="37"/>
      <c r="Z691" s="37"/>
      <c r="AA691" s="37"/>
      <c r="AB691" s="37"/>
      <c r="AC691" s="37"/>
      <c r="AD691" s="37"/>
      <c r="AE691" s="37"/>
      <c r="AR691" s="192" t="s">
        <v>283</v>
      </c>
      <c r="AT691" s="192" t="s">
        <v>199</v>
      </c>
      <c r="AU691" s="192" t="s">
        <v>84</v>
      </c>
      <c r="AY691" s="20" t="s">
        <v>197</v>
      </c>
      <c r="BE691" s="193">
        <f>IF(N691="základní",J691,0)</f>
        <v>0</v>
      </c>
      <c r="BF691" s="193">
        <f>IF(N691="snížená",J691,0)</f>
        <v>0</v>
      </c>
      <c r="BG691" s="193">
        <f>IF(N691="zákl. přenesená",J691,0)</f>
        <v>0</v>
      </c>
      <c r="BH691" s="193">
        <f>IF(N691="sníž. přenesená",J691,0)</f>
        <v>0</v>
      </c>
      <c r="BI691" s="193">
        <f>IF(N691="nulová",J691,0)</f>
        <v>0</v>
      </c>
      <c r="BJ691" s="20" t="s">
        <v>82</v>
      </c>
      <c r="BK691" s="193">
        <f>ROUND(I691*H691,2)</f>
        <v>0</v>
      </c>
      <c r="BL691" s="20" t="s">
        <v>283</v>
      </c>
      <c r="BM691" s="192" t="s">
        <v>6245</v>
      </c>
    </row>
    <row r="692" spans="1:65" s="15" customFormat="1" ht="11.25">
      <c r="B692" s="222"/>
      <c r="C692" s="223"/>
      <c r="D692" s="201" t="s">
        <v>213</v>
      </c>
      <c r="E692" s="224" t="s">
        <v>28</v>
      </c>
      <c r="F692" s="225" t="s">
        <v>3088</v>
      </c>
      <c r="G692" s="223"/>
      <c r="H692" s="224" t="s">
        <v>28</v>
      </c>
      <c r="I692" s="226"/>
      <c r="J692" s="223"/>
      <c r="K692" s="223"/>
      <c r="L692" s="227"/>
      <c r="M692" s="228"/>
      <c r="N692" s="229"/>
      <c r="O692" s="229"/>
      <c r="P692" s="229"/>
      <c r="Q692" s="229"/>
      <c r="R692" s="229"/>
      <c r="S692" s="229"/>
      <c r="T692" s="230"/>
      <c r="AT692" s="231" t="s">
        <v>213</v>
      </c>
      <c r="AU692" s="231" t="s">
        <v>84</v>
      </c>
      <c r="AV692" s="15" t="s">
        <v>82</v>
      </c>
      <c r="AW692" s="15" t="s">
        <v>35</v>
      </c>
      <c r="AX692" s="15" t="s">
        <v>74</v>
      </c>
      <c r="AY692" s="231" t="s">
        <v>197</v>
      </c>
    </row>
    <row r="693" spans="1:65" s="15" customFormat="1" ht="11.25">
      <c r="B693" s="222"/>
      <c r="C693" s="223"/>
      <c r="D693" s="201" t="s">
        <v>213</v>
      </c>
      <c r="E693" s="224" t="s">
        <v>28</v>
      </c>
      <c r="F693" s="225" t="s">
        <v>6246</v>
      </c>
      <c r="G693" s="223"/>
      <c r="H693" s="224" t="s">
        <v>28</v>
      </c>
      <c r="I693" s="226"/>
      <c r="J693" s="223"/>
      <c r="K693" s="223"/>
      <c r="L693" s="227"/>
      <c r="M693" s="228"/>
      <c r="N693" s="229"/>
      <c r="O693" s="229"/>
      <c r="P693" s="229"/>
      <c r="Q693" s="229"/>
      <c r="R693" s="229"/>
      <c r="S693" s="229"/>
      <c r="T693" s="230"/>
      <c r="AT693" s="231" t="s">
        <v>213</v>
      </c>
      <c r="AU693" s="231" t="s">
        <v>84</v>
      </c>
      <c r="AV693" s="15" t="s">
        <v>82</v>
      </c>
      <c r="AW693" s="15" t="s">
        <v>35</v>
      </c>
      <c r="AX693" s="15" t="s">
        <v>74</v>
      </c>
      <c r="AY693" s="231" t="s">
        <v>197</v>
      </c>
    </row>
    <row r="694" spans="1:65" s="13" customFormat="1" ht="11.25">
      <c r="B694" s="199"/>
      <c r="C694" s="200"/>
      <c r="D694" s="201" t="s">
        <v>213</v>
      </c>
      <c r="E694" s="202" t="s">
        <v>28</v>
      </c>
      <c r="F694" s="203" t="s">
        <v>6247</v>
      </c>
      <c r="G694" s="200"/>
      <c r="H694" s="204">
        <v>1</v>
      </c>
      <c r="I694" s="205"/>
      <c r="J694" s="200"/>
      <c r="K694" s="200"/>
      <c r="L694" s="206"/>
      <c r="M694" s="207"/>
      <c r="N694" s="208"/>
      <c r="O694" s="208"/>
      <c r="P694" s="208"/>
      <c r="Q694" s="208"/>
      <c r="R694" s="208"/>
      <c r="S694" s="208"/>
      <c r="T694" s="209"/>
      <c r="AT694" s="210" t="s">
        <v>213</v>
      </c>
      <c r="AU694" s="210" t="s">
        <v>84</v>
      </c>
      <c r="AV694" s="13" t="s">
        <v>84</v>
      </c>
      <c r="AW694" s="13" t="s">
        <v>35</v>
      </c>
      <c r="AX694" s="13" t="s">
        <v>82</v>
      </c>
      <c r="AY694" s="210" t="s">
        <v>197</v>
      </c>
    </row>
    <row r="695" spans="1:65" s="2" customFormat="1" ht="24.2" customHeight="1">
      <c r="A695" s="37"/>
      <c r="B695" s="38"/>
      <c r="C695" s="181" t="s">
        <v>1904</v>
      </c>
      <c r="D695" s="181" t="s">
        <v>199</v>
      </c>
      <c r="E695" s="182" t="s">
        <v>6248</v>
      </c>
      <c r="F695" s="183" t="s">
        <v>6249</v>
      </c>
      <c r="G695" s="184" t="s">
        <v>2955</v>
      </c>
      <c r="H695" s="260"/>
      <c r="I695" s="186"/>
      <c r="J695" s="187">
        <f>ROUND(I695*H695,2)</f>
        <v>0</v>
      </c>
      <c r="K695" s="183" t="s">
        <v>203</v>
      </c>
      <c r="L695" s="42"/>
      <c r="M695" s="188" t="s">
        <v>28</v>
      </c>
      <c r="N695" s="189" t="s">
        <v>45</v>
      </c>
      <c r="O695" s="67"/>
      <c r="P695" s="190">
        <f>O695*H695</f>
        <v>0</v>
      </c>
      <c r="Q695" s="190">
        <v>0</v>
      </c>
      <c r="R695" s="190">
        <f>Q695*H695</f>
        <v>0</v>
      </c>
      <c r="S695" s="190">
        <v>0</v>
      </c>
      <c r="T695" s="191">
        <f>S695*H695</f>
        <v>0</v>
      </c>
      <c r="U695" s="37"/>
      <c r="V695" s="37"/>
      <c r="W695" s="37"/>
      <c r="X695" s="37"/>
      <c r="Y695" s="37"/>
      <c r="Z695" s="37"/>
      <c r="AA695" s="37"/>
      <c r="AB695" s="37"/>
      <c r="AC695" s="37"/>
      <c r="AD695" s="37"/>
      <c r="AE695" s="37"/>
      <c r="AR695" s="192" t="s">
        <v>283</v>
      </c>
      <c r="AT695" s="192" t="s">
        <v>199</v>
      </c>
      <c r="AU695" s="192" t="s">
        <v>84</v>
      </c>
      <c r="AY695" s="20" t="s">
        <v>197</v>
      </c>
      <c r="BE695" s="193">
        <f>IF(N695="základní",J695,0)</f>
        <v>0</v>
      </c>
      <c r="BF695" s="193">
        <f>IF(N695="snížená",J695,0)</f>
        <v>0</v>
      </c>
      <c r="BG695" s="193">
        <f>IF(N695="zákl. přenesená",J695,0)</f>
        <v>0</v>
      </c>
      <c r="BH695" s="193">
        <f>IF(N695="sníž. přenesená",J695,0)</f>
        <v>0</v>
      </c>
      <c r="BI695" s="193">
        <f>IF(N695="nulová",J695,0)</f>
        <v>0</v>
      </c>
      <c r="BJ695" s="20" t="s">
        <v>82</v>
      </c>
      <c r="BK695" s="193">
        <f>ROUND(I695*H695,2)</f>
        <v>0</v>
      </c>
      <c r="BL695" s="20" t="s">
        <v>283</v>
      </c>
      <c r="BM695" s="192" t="s">
        <v>6250</v>
      </c>
    </row>
    <row r="696" spans="1:65" s="2" customFormat="1" ht="11.25">
      <c r="A696" s="37"/>
      <c r="B696" s="38"/>
      <c r="C696" s="39"/>
      <c r="D696" s="194" t="s">
        <v>206</v>
      </c>
      <c r="E696" s="39"/>
      <c r="F696" s="195" t="s">
        <v>6251</v>
      </c>
      <c r="G696" s="39"/>
      <c r="H696" s="39"/>
      <c r="I696" s="196"/>
      <c r="J696" s="39"/>
      <c r="K696" s="39"/>
      <c r="L696" s="42"/>
      <c r="M696" s="197"/>
      <c r="N696" s="198"/>
      <c r="O696" s="67"/>
      <c r="P696" s="67"/>
      <c r="Q696" s="67"/>
      <c r="R696" s="67"/>
      <c r="S696" s="67"/>
      <c r="T696" s="68"/>
      <c r="U696" s="37"/>
      <c r="V696" s="37"/>
      <c r="W696" s="37"/>
      <c r="X696" s="37"/>
      <c r="Y696" s="37"/>
      <c r="Z696" s="37"/>
      <c r="AA696" s="37"/>
      <c r="AB696" s="37"/>
      <c r="AC696" s="37"/>
      <c r="AD696" s="37"/>
      <c r="AE696" s="37"/>
      <c r="AT696" s="20" t="s">
        <v>206</v>
      </c>
      <c r="AU696" s="20" t="s">
        <v>84</v>
      </c>
    </row>
    <row r="697" spans="1:65" s="12" customFormat="1" ht="22.9" customHeight="1">
      <c r="B697" s="165"/>
      <c r="C697" s="166"/>
      <c r="D697" s="167" t="s">
        <v>73</v>
      </c>
      <c r="E697" s="179" t="s">
        <v>3510</v>
      </c>
      <c r="F697" s="179" t="s">
        <v>3511</v>
      </c>
      <c r="G697" s="166"/>
      <c r="H697" s="166"/>
      <c r="I697" s="169"/>
      <c r="J697" s="180">
        <f>BK697</f>
        <v>0</v>
      </c>
      <c r="K697" s="166"/>
      <c r="L697" s="171"/>
      <c r="M697" s="172"/>
      <c r="N697" s="173"/>
      <c r="O697" s="173"/>
      <c r="P697" s="174">
        <f>SUM(P698:P742)</f>
        <v>0</v>
      </c>
      <c r="Q697" s="173"/>
      <c r="R697" s="174">
        <f>SUM(R698:R742)</f>
        <v>0.77497488999999997</v>
      </c>
      <c r="S697" s="173"/>
      <c r="T697" s="175">
        <f>SUM(T698:T742)</f>
        <v>0</v>
      </c>
      <c r="AR697" s="176" t="s">
        <v>84</v>
      </c>
      <c r="AT697" s="177" t="s">
        <v>73</v>
      </c>
      <c r="AU697" s="177" t="s">
        <v>82</v>
      </c>
      <c r="AY697" s="176" t="s">
        <v>197</v>
      </c>
      <c r="BK697" s="178">
        <f>SUM(BK698:BK742)</f>
        <v>0</v>
      </c>
    </row>
    <row r="698" spans="1:65" s="2" customFormat="1" ht="16.5" customHeight="1">
      <c r="A698" s="37"/>
      <c r="B698" s="38"/>
      <c r="C698" s="181" t="s">
        <v>1909</v>
      </c>
      <c r="D698" s="181" t="s">
        <v>199</v>
      </c>
      <c r="E698" s="182" t="s">
        <v>3513</v>
      </c>
      <c r="F698" s="183" t="s">
        <v>3514</v>
      </c>
      <c r="G698" s="184" t="s">
        <v>202</v>
      </c>
      <c r="H698" s="185">
        <v>19.5</v>
      </c>
      <c r="I698" s="186"/>
      <c r="J698" s="187">
        <f>ROUND(I698*H698,2)</f>
        <v>0</v>
      </c>
      <c r="K698" s="183" t="s">
        <v>203</v>
      </c>
      <c r="L698" s="42"/>
      <c r="M698" s="188" t="s">
        <v>28</v>
      </c>
      <c r="N698" s="189" t="s">
        <v>45</v>
      </c>
      <c r="O698" s="67"/>
      <c r="P698" s="190">
        <f>O698*H698</f>
        <v>0</v>
      </c>
      <c r="Q698" s="190">
        <v>0</v>
      </c>
      <c r="R698" s="190">
        <f>Q698*H698</f>
        <v>0</v>
      </c>
      <c r="S698" s="190">
        <v>0</v>
      </c>
      <c r="T698" s="191">
        <f>S698*H698</f>
        <v>0</v>
      </c>
      <c r="U698" s="37"/>
      <c r="V698" s="37"/>
      <c r="W698" s="37"/>
      <c r="X698" s="37"/>
      <c r="Y698" s="37"/>
      <c r="Z698" s="37"/>
      <c r="AA698" s="37"/>
      <c r="AB698" s="37"/>
      <c r="AC698" s="37"/>
      <c r="AD698" s="37"/>
      <c r="AE698" s="37"/>
      <c r="AR698" s="192" t="s">
        <v>283</v>
      </c>
      <c r="AT698" s="192" t="s">
        <v>199</v>
      </c>
      <c r="AU698" s="192" t="s">
        <v>84</v>
      </c>
      <c r="AY698" s="20" t="s">
        <v>197</v>
      </c>
      <c r="BE698" s="193">
        <f>IF(N698="základní",J698,0)</f>
        <v>0</v>
      </c>
      <c r="BF698" s="193">
        <f>IF(N698="snížená",J698,0)</f>
        <v>0</v>
      </c>
      <c r="BG698" s="193">
        <f>IF(N698="zákl. přenesená",J698,0)</f>
        <v>0</v>
      </c>
      <c r="BH698" s="193">
        <f>IF(N698="sníž. přenesená",J698,0)</f>
        <v>0</v>
      </c>
      <c r="BI698" s="193">
        <f>IF(N698="nulová",J698,0)</f>
        <v>0</v>
      </c>
      <c r="BJ698" s="20" t="s">
        <v>82</v>
      </c>
      <c r="BK698" s="193">
        <f>ROUND(I698*H698,2)</f>
        <v>0</v>
      </c>
      <c r="BL698" s="20" t="s">
        <v>283</v>
      </c>
      <c r="BM698" s="192" t="s">
        <v>6252</v>
      </c>
    </row>
    <row r="699" spans="1:65" s="2" customFormat="1" ht="11.25">
      <c r="A699" s="37"/>
      <c r="B699" s="38"/>
      <c r="C699" s="39"/>
      <c r="D699" s="194" t="s">
        <v>206</v>
      </c>
      <c r="E699" s="39"/>
      <c r="F699" s="195" t="s">
        <v>3516</v>
      </c>
      <c r="G699" s="39"/>
      <c r="H699" s="39"/>
      <c r="I699" s="196"/>
      <c r="J699" s="39"/>
      <c r="K699" s="39"/>
      <c r="L699" s="42"/>
      <c r="M699" s="197"/>
      <c r="N699" s="198"/>
      <c r="O699" s="67"/>
      <c r="P699" s="67"/>
      <c r="Q699" s="67"/>
      <c r="R699" s="67"/>
      <c r="S699" s="67"/>
      <c r="T699" s="68"/>
      <c r="U699" s="37"/>
      <c r="V699" s="37"/>
      <c r="W699" s="37"/>
      <c r="X699" s="37"/>
      <c r="Y699" s="37"/>
      <c r="Z699" s="37"/>
      <c r="AA699" s="37"/>
      <c r="AB699" s="37"/>
      <c r="AC699" s="37"/>
      <c r="AD699" s="37"/>
      <c r="AE699" s="37"/>
      <c r="AT699" s="20" t="s">
        <v>206</v>
      </c>
      <c r="AU699" s="20" t="s">
        <v>84</v>
      </c>
    </row>
    <row r="700" spans="1:65" s="2" customFormat="1" ht="16.5" customHeight="1">
      <c r="A700" s="37"/>
      <c r="B700" s="38"/>
      <c r="C700" s="181" t="s">
        <v>1914</v>
      </c>
      <c r="D700" s="181" t="s">
        <v>199</v>
      </c>
      <c r="E700" s="182" t="s">
        <v>3520</v>
      </c>
      <c r="F700" s="183" t="s">
        <v>3521</v>
      </c>
      <c r="G700" s="184" t="s">
        <v>202</v>
      </c>
      <c r="H700" s="185">
        <v>21.766999999999999</v>
      </c>
      <c r="I700" s="186"/>
      <c r="J700" s="187">
        <f>ROUND(I700*H700,2)</f>
        <v>0</v>
      </c>
      <c r="K700" s="183" t="s">
        <v>203</v>
      </c>
      <c r="L700" s="42"/>
      <c r="M700" s="188" t="s">
        <v>28</v>
      </c>
      <c r="N700" s="189" t="s">
        <v>45</v>
      </c>
      <c r="O700" s="67"/>
      <c r="P700" s="190">
        <f>O700*H700</f>
        <v>0</v>
      </c>
      <c r="Q700" s="190">
        <v>2.9999999999999997E-4</v>
      </c>
      <c r="R700" s="190">
        <f>Q700*H700</f>
        <v>6.5300999999999996E-3</v>
      </c>
      <c r="S700" s="190">
        <v>0</v>
      </c>
      <c r="T700" s="191">
        <f>S700*H700</f>
        <v>0</v>
      </c>
      <c r="U700" s="37"/>
      <c r="V700" s="37"/>
      <c r="W700" s="37"/>
      <c r="X700" s="37"/>
      <c r="Y700" s="37"/>
      <c r="Z700" s="37"/>
      <c r="AA700" s="37"/>
      <c r="AB700" s="37"/>
      <c r="AC700" s="37"/>
      <c r="AD700" s="37"/>
      <c r="AE700" s="37"/>
      <c r="AR700" s="192" t="s">
        <v>283</v>
      </c>
      <c r="AT700" s="192" t="s">
        <v>199</v>
      </c>
      <c r="AU700" s="192" t="s">
        <v>84</v>
      </c>
      <c r="AY700" s="20" t="s">
        <v>197</v>
      </c>
      <c r="BE700" s="193">
        <f>IF(N700="základní",J700,0)</f>
        <v>0</v>
      </c>
      <c r="BF700" s="193">
        <f>IF(N700="snížená",J700,0)</f>
        <v>0</v>
      </c>
      <c r="BG700" s="193">
        <f>IF(N700="zákl. přenesená",J700,0)</f>
        <v>0</v>
      </c>
      <c r="BH700" s="193">
        <f>IF(N700="sníž. přenesená",J700,0)</f>
        <v>0</v>
      </c>
      <c r="BI700" s="193">
        <f>IF(N700="nulová",J700,0)</f>
        <v>0</v>
      </c>
      <c r="BJ700" s="20" t="s">
        <v>82</v>
      </c>
      <c r="BK700" s="193">
        <f>ROUND(I700*H700,2)</f>
        <v>0</v>
      </c>
      <c r="BL700" s="20" t="s">
        <v>283</v>
      </c>
      <c r="BM700" s="192" t="s">
        <v>6253</v>
      </c>
    </row>
    <row r="701" spans="1:65" s="2" customFormat="1" ht="11.25">
      <c r="A701" s="37"/>
      <c r="B701" s="38"/>
      <c r="C701" s="39"/>
      <c r="D701" s="194" t="s">
        <v>206</v>
      </c>
      <c r="E701" s="39"/>
      <c r="F701" s="195" t="s">
        <v>3523</v>
      </c>
      <c r="G701" s="39"/>
      <c r="H701" s="39"/>
      <c r="I701" s="196"/>
      <c r="J701" s="39"/>
      <c r="K701" s="39"/>
      <c r="L701" s="42"/>
      <c r="M701" s="197"/>
      <c r="N701" s="198"/>
      <c r="O701" s="67"/>
      <c r="P701" s="67"/>
      <c r="Q701" s="67"/>
      <c r="R701" s="67"/>
      <c r="S701" s="67"/>
      <c r="T701" s="68"/>
      <c r="U701" s="37"/>
      <c r="V701" s="37"/>
      <c r="W701" s="37"/>
      <c r="X701" s="37"/>
      <c r="Y701" s="37"/>
      <c r="Z701" s="37"/>
      <c r="AA701" s="37"/>
      <c r="AB701" s="37"/>
      <c r="AC701" s="37"/>
      <c r="AD701" s="37"/>
      <c r="AE701" s="37"/>
      <c r="AT701" s="20" t="s">
        <v>206</v>
      </c>
      <c r="AU701" s="20" t="s">
        <v>84</v>
      </c>
    </row>
    <row r="702" spans="1:65" s="15" customFormat="1" ht="11.25">
      <c r="B702" s="222"/>
      <c r="C702" s="223"/>
      <c r="D702" s="201" t="s">
        <v>213</v>
      </c>
      <c r="E702" s="224" t="s">
        <v>28</v>
      </c>
      <c r="F702" s="225" t="s">
        <v>412</v>
      </c>
      <c r="G702" s="223"/>
      <c r="H702" s="224" t="s">
        <v>28</v>
      </c>
      <c r="I702" s="226"/>
      <c r="J702" s="223"/>
      <c r="K702" s="223"/>
      <c r="L702" s="227"/>
      <c r="M702" s="228"/>
      <c r="N702" s="229"/>
      <c r="O702" s="229"/>
      <c r="P702" s="229"/>
      <c r="Q702" s="229"/>
      <c r="R702" s="229"/>
      <c r="S702" s="229"/>
      <c r="T702" s="230"/>
      <c r="AT702" s="231" t="s">
        <v>213</v>
      </c>
      <c r="AU702" s="231" t="s">
        <v>84</v>
      </c>
      <c r="AV702" s="15" t="s">
        <v>82</v>
      </c>
      <c r="AW702" s="15" t="s">
        <v>35</v>
      </c>
      <c r="AX702" s="15" t="s">
        <v>74</v>
      </c>
      <c r="AY702" s="231" t="s">
        <v>197</v>
      </c>
    </row>
    <row r="703" spans="1:65" s="13" customFormat="1" ht="11.25">
      <c r="B703" s="199"/>
      <c r="C703" s="200"/>
      <c r="D703" s="201" t="s">
        <v>213</v>
      </c>
      <c r="E703" s="202" t="s">
        <v>28</v>
      </c>
      <c r="F703" s="203" t="s">
        <v>6254</v>
      </c>
      <c r="G703" s="200"/>
      <c r="H703" s="204">
        <v>2.2669999999999999</v>
      </c>
      <c r="I703" s="205"/>
      <c r="J703" s="200"/>
      <c r="K703" s="200"/>
      <c r="L703" s="206"/>
      <c r="M703" s="207"/>
      <c r="N703" s="208"/>
      <c r="O703" s="208"/>
      <c r="P703" s="208"/>
      <c r="Q703" s="208"/>
      <c r="R703" s="208"/>
      <c r="S703" s="208"/>
      <c r="T703" s="209"/>
      <c r="AT703" s="210" t="s">
        <v>213</v>
      </c>
      <c r="AU703" s="210" t="s">
        <v>84</v>
      </c>
      <c r="AV703" s="13" t="s">
        <v>84</v>
      </c>
      <c r="AW703" s="13" t="s">
        <v>35</v>
      </c>
      <c r="AX703" s="13" t="s">
        <v>74</v>
      </c>
      <c r="AY703" s="210" t="s">
        <v>197</v>
      </c>
    </row>
    <row r="704" spans="1:65" s="13" customFormat="1" ht="11.25">
      <c r="B704" s="199"/>
      <c r="C704" s="200"/>
      <c r="D704" s="201" t="s">
        <v>213</v>
      </c>
      <c r="E704" s="202" t="s">
        <v>28</v>
      </c>
      <c r="F704" s="203" t="s">
        <v>6255</v>
      </c>
      <c r="G704" s="200"/>
      <c r="H704" s="204">
        <v>19.5</v>
      </c>
      <c r="I704" s="205"/>
      <c r="J704" s="200"/>
      <c r="K704" s="200"/>
      <c r="L704" s="206"/>
      <c r="M704" s="207"/>
      <c r="N704" s="208"/>
      <c r="O704" s="208"/>
      <c r="P704" s="208"/>
      <c r="Q704" s="208"/>
      <c r="R704" s="208"/>
      <c r="S704" s="208"/>
      <c r="T704" s="209"/>
      <c r="AT704" s="210" t="s">
        <v>213</v>
      </c>
      <c r="AU704" s="210" t="s">
        <v>84</v>
      </c>
      <c r="AV704" s="13" t="s">
        <v>84</v>
      </c>
      <c r="AW704" s="13" t="s">
        <v>35</v>
      </c>
      <c r="AX704" s="13" t="s">
        <v>74</v>
      </c>
      <c r="AY704" s="210" t="s">
        <v>197</v>
      </c>
    </row>
    <row r="705" spans="1:65" s="14" customFormat="1" ht="11.25">
      <c r="B705" s="211"/>
      <c r="C705" s="212"/>
      <c r="D705" s="201" t="s">
        <v>213</v>
      </c>
      <c r="E705" s="213" t="s">
        <v>28</v>
      </c>
      <c r="F705" s="214" t="s">
        <v>226</v>
      </c>
      <c r="G705" s="212"/>
      <c r="H705" s="215">
        <v>21.766999999999999</v>
      </c>
      <c r="I705" s="216"/>
      <c r="J705" s="212"/>
      <c r="K705" s="212"/>
      <c r="L705" s="217"/>
      <c r="M705" s="218"/>
      <c r="N705" s="219"/>
      <c r="O705" s="219"/>
      <c r="P705" s="219"/>
      <c r="Q705" s="219"/>
      <c r="R705" s="219"/>
      <c r="S705" s="219"/>
      <c r="T705" s="220"/>
      <c r="AT705" s="221" t="s">
        <v>213</v>
      </c>
      <c r="AU705" s="221" t="s">
        <v>84</v>
      </c>
      <c r="AV705" s="14" t="s">
        <v>204</v>
      </c>
      <c r="AW705" s="14" t="s">
        <v>35</v>
      </c>
      <c r="AX705" s="14" t="s">
        <v>82</v>
      </c>
      <c r="AY705" s="221" t="s">
        <v>197</v>
      </c>
    </row>
    <row r="706" spans="1:65" s="2" customFormat="1" ht="16.5" customHeight="1">
      <c r="A706" s="37"/>
      <c r="B706" s="38"/>
      <c r="C706" s="181" t="s">
        <v>1919</v>
      </c>
      <c r="D706" s="181" t="s">
        <v>199</v>
      </c>
      <c r="E706" s="182" t="s">
        <v>3527</v>
      </c>
      <c r="F706" s="183" t="s">
        <v>3528</v>
      </c>
      <c r="G706" s="184" t="s">
        <v>265</v>
      </c>
      <c r="H706" s="185">
        <v>10.199999999999999</v>
      </c>
      <c r="I706" s="186"/>
      <c r="J706" s="187">
        <f>ROUND(I706*H706,2)</f>
        <v>0</v>
      </c>
      <c r="K706" s="183" t="s">
        <v>203</v>
      </c>
      <c r="L706" s="42"/>
      <c r="M706" s="188" t="s">
        <v>28</v>
      </c>
      <c r="N706" s="189" t="s">
        <v>45</v>
      </c>
      <c r="O706" s="67"/>
      <c r="P706" s="190">
        <f>O706*H706</f>
        <v>0</v>
      </c>
      <c r="Q706" s="190">
        <v>0</v>
      </c>
      <c r="R706" s="190">
        <f>Q706*H706</f>
        <v>0</v>
      </c>
      <c r="S706" s="190">
        <v>0</v>
      </c>
      <c r="T706" s="191">
        <f>S706*H706</f>
        <v>0</v>
      </c>
      <c r="U706" s="37"/>
      <c r="V706" s="37"/>
      <c r="W706" s="37"/>
      <c r="X706" s="37"/>
      <c r="Y706" s="37"/>
      <c r="Z706" s="37"/>
      <c r="AA706" s="37"/>
      <c r="AB706" s="37"/>
      <c r="AC706" s="37"/>
      <c r="AD706" s="37"/>
      <c r="AE706" s="37"/>
      <c r="AR706" s="192" t="s">
        <v>283</v>
      </c>
      <c r="AT706" s="192" t="s">
        <v>199</v>
      </c>
      <c r="AU706" s="192" t="s">
        <v>84</v>
      </c>
      <c r="AY706" s="20" t="s">
        <v>197</v>
      </c>
      <c r="BE706" s="193">
        <f>IF(N706="základní",J706,0)</f>
        <v>0</v>
      </c>
      <c r="BF706" s="193">
        <f>IF(N706="snížená",J706,0)</f>
        <v>0</v>
      </c>
      <c r="BG706" s="193">
        <f>IF(N706="zákl. přenesená",J706,0)</f>
        <v>0</v>
      </c>
      <c r="BH706" s="193">
        <f>IF(N706="sníž. přenesená",J706,0)</f>
        <v>0</v>
      </c>
      <c r="BI706" s="193">
        <f>IF(N706="nulová",J706,0)</f>
        <v>0</v>
      </c>
      <c r="BJ706" s="20" t="s">
        <v>82</v>
      </c>
      <c r="BK706" s="193">
        <f>ROUND(I706*H706,2)</f>
        <v>0</v>
      </c>
      <c r="BL706" s="20" t="s">
        <v>283</v>
      </c>
      <c r="BM706" s="192" t="s">
        <v>6256</v>
      </c>
    </row>
    <row r="707" spans="1:65" s="2" customFormat="1" ht="11.25">
      <c r="A707" s="37"/>
      <c r="B707" s="38"/>
      <c r="C707" s="39"/>
      <c r="D707" s="194" t="s">
        <v>206</v>
      </c>
      <c r="E707" s="39"/>
      <c r="F707" s="195" t="s">
        <v>3530</v>
      </c>
      <c r="G707" s="39"/>
      <c r="H707" s="39"/>
      <c r="I707" s="196"/>
      <c r="J707" s="39"/>
      <c r="K707" s="39"/>
      <c r="L707" s="42"/>
      <c r="M707" s="197"/>
      <c r="N707" s="198"/>
      <c r="O707" s="67"/>
      <c r="P707" s="67"/>
      <c r="Q707" s="67"/>
      <c r="R707" s="67"/>
      <c r="S707" s="67"/>
      <c r="T707" s="68"/>
      <c r="U707" s="37"/>
      <c r="V707" s="37"/>
      <c r="W707" s="37"/>
      <c r="X707" s="37"/>
      <c r="Y707" s="37"/>
      <c r="Z707" s="37"/>
      <c r="AA707" s="37"/>
      <c r="AB707" s="37"/>
      <c r="AC707" s="37"/>
      <c r="AD707" s="37"/>
      <c r="AE707" s="37"/>
      <c r="AT707" s="20" t="s">
        <v>206</v>
      </c>
      <c r="AU707" s="20" t="s">
        <v>84</v>
      </c>
    </row>
    <row r="708" spans="1:65" s="15" customFormat="1" ht="11.25">
      <c r="B708" s="222"/>
      <c r="C708" s="223"/>
      <c r="D708" s="201" t="s">
        <v>213</v>
      </c>
      <c r="E708" s="224" t="s">
        <v>28</v>
      </c>
      <c r="F708" s="225" t="s">
        <v>3531</v>
      </c>
      <c r="G708" s="223"/>
      <c r="H708" s="224" t="s">
        <v>28</v>
      </c>
      <c r="I708" s="226"/>
      <c r="J708" s="223"/>
      <c r="K708" s="223"/>
      <c r="L708" s="227"/>
      <c r="M708" s="228"/>
      <c r="N708" s="229"/>
      <c r="O708" s="229"/>
      <c r="P708" s="229"/>
      <c r="Q708" s="229"/>
      <c r="R708" s="229"/>
      <c r="S708" s="229"/>
      <c r="T708" s="230"/>
      <c r="AT708" s="231" t="s">
        <v>213</v>
      </c>
      <c r="AU708" s="231" t="s">
        <v>84</v>
      </c>
      <c r="AV708" s="15" t="s">
        <v>82</v>
      </c>
      <c r="AW708" s="15" t="s">
        <v>35</v>
      </c>
      <c r="AX708" s="15" t="s">
        <v>74</v>
      </c>
      <c r="AY708" s="231" t="s">
        <v>197</v>
      </c>
    </row>
    <row r="709" spans="1:65" s="15" customFormat="1" ht="11.25">
      <c r="B709" s="222"/>
      <c r="C709" s="223"/>
      <c r="D709" s="201" t="s">
        <v>213</v>
      </c>
      <c r="E709" s="224" t="s">
        <v>28</v>
      </c>
      <c r="F709" s="225" t="s">
        <v>6257</v>
      </c>
      <c r="G709" s="223"/>
      <c r="H709" s="224" t="s">
        <v>28</v>
      </c>
      <c r="I709" s="226"/>
      <c r="J709" s="223"/>
      <c r="K709" s="223"/>
      <c r="L709" s="227"/>
      <c r="M709" s="228"/>
      <c r="N709" s="229"/>
      <c r="O709" s="229"/>
      <c r="P709" s="229"/>
      <c r="Q709" s="229"/>
      <c r="R709" s="229"/>
      <c r="S709" s="229"/>
      <c r="T709" s="230"/>
      <c r="AT709" s="231" t="s">
        <v>213</v>
      </c>
      <c r="AU709" s="231" t="s">
        <v>84</v>
      </c>
      <c r="AV709" s="15" t="s">
        <v>82</v>
      </c>
      <c r="AW709" s="15" t="s">
        <v>35</v>
      </c>
      <c r="AX709" s="15" t="s">
        <v>74</v>
      </c>
      <c r="AY709" s="231" t="s">
        <v>197</v>
      </c>
    </row>
    <row r="710" spans="1:65" s="13" customFormat="1" ht="11.25">
      <c r="B710" s="199"/>
      <c r="C710" s="200"/>
      <c r="D710" s="201" t="s">
        <v>213</v>
      </c>
      <c r="E710" s="202" t="s">
        <v>28</v>
      </c>
      <c r="F710" s="203" t="s">
        <v>6258</v>
      </c>
      <c r="G710" s="200"/>
      <c r="H710" s="204">
        <v>10.199999999999999</v>
      </c>
      <c r="I710" s="205"/>
      <c r="J710" s="200"/>
      <c r="K710" s="200"/>
      <c r="L710" s="206"/>
      <c r="M710" s="207"/>
      <c r="N710" s="208"/>
      <c r="O710" s="208"/>
      <c r="P710" s="208"/>
      <c r="Q710" s="208"/>
      <c r="R710" s="208"/>
      <c r="S710" s="208"/>
      <c r="T710" s="209"/>
      <c r="AT710" s="210" t="s">
        <v>213</v>
      </c>
      <c r="AU710" s="210" t="s">
        <v>84</v>
      </c>
      <c r="AV710" s="13" t="s">
        <v>84</v>
      </c>
      <c r="AW710" s="13" t="s">
        <v>35</v>
      </c>
      <c r="AX710" s="13" t="s">
        <v>82</v>
      </c>
      <c r="AY710" s="210" t="s">
        <v>197</v>
      </c>
    </row>
    <row r="711" spans="1:65" s="2" customFormat="1" ht="33" customHeight="1">
      <c r="A711" s="37"/>
      <c r="B711" s="38"/>
      <c r="C711" s="247" t="s">
        <v>1924</v>
      </c>
      <c r="D711" s="247" t="s">
        <v>519</v>
      </c>
      <c r="E711" s="248" t="s">
        <v>3535</v>
      </c>
      <c r="F711" s="249" t="s">
        <v>3536</v>
      </c>
      <c r="G711" s="250" t="s">
        <v>265</v>
      </c>
      <c r="H711" s="251">
        <v>11.22</v>
      </c>
      <c r="I711" s="252"/>
      <c r="J711" s="253">
        <f>ROUND(I711*H711,2)</f>
        <v>0</v>
      </c>
      <c r="K711" s="249" t="s">
        <v>28</v>
      </c>
      <c r="L711" s="254"/>
      <c r="M711" s="255" t="s">
        <v>28</v>
      </c>
      <c r="N711" s="256" t="s">
        <v>45</v>
      </c>
      <c r="O711" s="67"/>
      <c r="P711" s="190">
        <f>O711*H711</f>
        <v>0</v>
      </c>
      <c r="Q711" s="190">
        <v>0</v>
      </c>
      <c r="R711" s="190">
        <f>Q711*H711</f>
        <v>0</v>
      </c>
      <c r="S711" s="190">
        <v>0</v>
      </c>
      <c r="T711" s="191">
        <f>S711*H711</f>
        <v>0</v>
      </c>
      <c r="U711" s="37"/>
      <c r="V711" s="37"/>
      <c r="W711" s="37"/>
      <c r="X711" s="37"/>
      <c r="Y711" s="37"/>
      <c r="Z711" s="37"/>
      <c r="AA711" s="37"/>
      <c r="AB711" s="37"/>
      <c r="AC711" s="37"/>
      <c r="AD711" s="37"/>
      <c r="AE711" s="37"/>
      <c r="AR711" s="192" t="s">
        <v>365</v>
      </c>
      <c r="AT711" s="192" t="s">
        <v>519</v>
      </c>
      <c r="AU711" s="192" t="s">
        <v>84</v>
      </c>
      <c r="AY711" s="20" t="s">
        <v>197</v>
      </c>
      <c r="BE711" s="193">
        <f>IF(N711="základní",J711,0)</f>
        <v>0</v>
      </c>
      <c r="BF711" s="193">
        <f>IF(N711="snížená",J711,0)</f>
        <v>0</v>
      </c>
      <c r="BG711" s="193">
        <f>IF(N711="zákl. přenesená",J711,0)</f>
        <v>0</v>
      </c>
      <c r="BH711" s="193">
        <f>IF(N711="sníž. přenesená",J711,0)</f>
        <v>0</v>
      </c>
      <c r="BI711" s="193">
        <f>IF(N711="nulová",J711,0)</f>
        <v>0</v>
      </c>
      <c r="BJ711" s="20" t="s">
        <v>82</v>
      </c>
      <c r="BK711" s="193">
        <f>ROUND(I711*H711,2)</f>
        <v>0</v>
      </c>
      <c r="BL711" s="20" t="s">
        <v>283</v>
      </c>
      <c r="BM711" s="192" t="s">
        <v>6259</v>
      </c>
    </row>
    <row r="712" spans="1:65" s="13" customFormat="1" ht="11.25">
      <c r="B712" s="199"/>
      <c r="C712" s="200"/>
      <c r="D712" s="201" t="s">
        <v>213</v>
      </c>
      <c r="E712" s="200"/>
      <c r="F712" s="203" t="s">
        <v>6260</v>
      </c>
      <c r="G712" s="200"/>
      <c r="H712" s="204">
        <v>11.22</v>
      </c>
      <c r="I712" s="205"/>
      <c r="J712" s="200"/>
      <c r="K712" s="200"/>
      <c r="L712" s="206"/>
      <c r="M712" s="207"/>
      <c r="N712" s="208"/>
      <c r="O712" s="208"/>
      <c r="P712" s="208"/>
      <c r="Q712" s="208"/>
      <c r="R712" s="208"/>
      <c r="S712" s="208"/>
      <c r="T712" s="209"/>
      <c r="AT712" s="210" t="s">
        <v>213</v>
      </c>
      <c r="AU712" s="210" t="s">
        <v>84</v>
      </c>
      <c r="AV712" s="13" t="s">
        <v>84</v>
      </c>
      <c r="AW712" s="13" t="s">
        <v>4</v>
      </c>
      <c r="AX712" s="13" t="s">
        <v>82</v>
      </c>
      <c r="AY712" s="210" t="s">
        <v>197</v>
      </c>
    </row>
    <row r="713" spans="1:65" s="2" customFormat="1" ht="24.2" customHeight="1">
      <c r="A713" s="37"/>
      <c r="B713" s="38"/>
      <c r="C713" s="181" t="s">
        <v>1929</v>
      </c>
      <c r="D713" s="181" t="s">
        <v>199</v>
      </c>
      <c r="E713" s="182" t="s">
        <v>3586</v>
      </c>
      <c r="F713" s="183" t="s">
        <v>3587</v>
      </c>
      <c r="G713" s="184" t="s">
        <v>265</v>
      </c>
      <c r="H713" s="185">
        <v>23.86</v>
      </c>
      <c r="I713" s="186"/>
      <c r="J713" s="187">
        <f>ROUND(I713*H713,2)</f>
        <v>0</v>
      </c>
      <c r="K713" s="183" t="s">
        <v>203</v>
      </c>
      <c r="L713" s="42"/>
      <c r="M713" s="188" t="s">
        <v>28</v>
      </c>
      <c r="N713" s="189" t="s">
        <v>45</v>
      </c>
      <c r="O713" s="67"/>
      <c r="P713" s="190">
        <f>O713*H713</f>
        <v>0</v>
      </c>
      <c r="Q713" s="190">
        <v>5.8E-4</v>
      </c>
      <c r="R713" s="190">
        <f>Q713*H713</f>
        <v>1.38388E-2</v>
      </c>
      <c r="S713" s="190">
        <v>0</v>
      </c>
      <c r="T713" s="191">
        <f>S713*H713</f>
        <v>0</v>
      </c>
      <c r="U713" s="37"/>
      <c r="V713" s="37"/>
      <c r="W713" s="37"/>
      <c r="X713" s="37"/>
      <c r="Y713" s="37"/>
      <c r="Z713" s="37"/>
      <c r="AA713" s="37"/>
      <c r="AB713" s="37"/>
      <c r="AC713" s="37"/>
      <c r="AD713" s="37"/>
      <c r="AE713" s="37"/>
      <c r="AR713" s="192" t="s">
        <v>283</v>
      </c>
      <c r="AT713" s="192" t="s">
        <v>199</v>
      </c>
      <c r="AU713" s="192" t="s">
        <v>84</v>
      </c>
      <c r="AY713" s="20" t="s">
        <v>197</v>
      </c>
      <c r="BE713" s="193">
        <f>IF(N713="základní",J713,0)</f>
        <v>0</v>
      </c>
      <c r="BF713" s="193">
        <f>IF(N713="snížená",J713,0)</f>
        <v>0</v>
      </c>
      <c r="BG713" s="193">
        <f>IF(N713="zákl. přenesená",J713,0)</f>
        <v>0</v>
      </c>
      <c r="BH713" s="193">
        <f>IF(N713="sníž. přenesená",J713,0)</f>
        <v>0</v>
      </c>
      <c r="BI713" s="193">
        <f>IF(N713="nulová",J713,0)</f>
        <v>0</v>
      </c>
      <c r="BJ713" s="20" t="s">
        <v>82</v>
      </c>
      <c r="BK713" s="193">
        <f>ROUND(I713*H713,2)</f>
        <v>0</v>
      </c>
      <c r="BL713" s="20" t="s">
        <v>283</v>
      </c>
      <c r="BM713" s="192" t="s">
        <v>6261</v>
      </c>
    </row>
    <row r="714" spans="1:65" s="2" customFormat="1" ht="11.25">
      <c r="A714" s="37"/>
      <c r="B714" s="38"/>
      <c r="C714" s="39"/>
      <c r="D714" s="194" t="s">
        <v>206</v>
      </c>
      <c r="E714" s="39"/>
      <c r="F714" s="195" t="s">
        <v>3589</v>
      </c>
      <c r="G714" s="39"/>
      <c r="H714" s="39"/>
      <c r="I714" s="196"/>
      <c r="J714" s="39"/>
      <c r="K714" s="39"/>
      <c r="L714" s="42"/>
      <c r="M714" s="197"/>
      <c r="N714" s="198"/>
      <c r="O714" s="67"/>
      <c r="P714" s="67"/>
      <c r="Q714" s="67"/>
      <c r="R714" s="67"/>
      <c r="S714" s="67"/>
      <c r="T714" s="68"/>
      <c r="U714" s="37"/>
      <c r="V714" s="37"/>
      <c r="W714" s="37"/>
      <c r="X714" s="37"/>
      <c r="Y714" s="37"/>
      <c r="Z714" s="37"/>
      <c r="AA714" s="37"/>
      <c r="AB714" s="37"/>
      <c r="AC714" s="37"/>
      <c r="AD714" s="37"/>
      <c r="AE714" s="37"/>
      <c r="AT714" s="20" t="s">
        <v>206</v>
      </c>
      <c r="AU714" s="20" t="s">
        <v>84</v>
      </c>
    </row>
    <row r="715" spans="1:65" s="15" customFormat="1" ht="11.25">
      <c r="B715" s="222"/>
      <c r="C715" s="223"/>
      <c r="D715" s="201" t="s">
        <v>213</v>
      </c>
      <c r="E715" s="224" t="s">
        <v>28</v>
      </c>
      <c r="F715" s="225" t="s">
        <v>3566</v>
      </c>
      <c r="G715" s="223"/>
      <c r="H715" s="224" t="s">
        <v>28</v>
      </c>
      <c r="I715" s="226"/>
      <c r="J715" s="223"/>
      <c r="K715" s="223"/>
      <c r="L715" s="227"/>
      <c r="M715" s="228"/>
      <c r="N715" s="229"/>
      <c r="O715" s="229"/>
      <c r="P715" s="229"/>
      <c r="Q715" s="229"/>
      <c r="R715" s="229"/>
      <c r="S715" s="229"/>
      <c r="T715" s="230"/>
      <c r="AT715" s="231" t="s">
        <v>213</v>
      </c>
      <c r="AU715" s="231" t="s">
        <v>84</v>
      </c>
      <c r="AV715" s="15" t="s">
        <v>82</v>
      </c>
      <c r="AW715" s="15" t="s">
        <v>35</v>
      </c>
      <c r="AX715" s="15" t="s">
        <v>74</v>
      </c>
      <c r="AY715" s="231" t="s">
        <v>197</v>
      </c>
    </row>
    <row r="716" spans="1:65" s="15" customFormat="1" ht="11.25">
      <c r="B716" s="222"/>
      <c r="C716" s="223"/>
      <c r="D716" s="201" t="s">
        <v>213</v>
      </c>
      <c r="E716" s="224" t="s">
        <v>28</v>
      </c>
      <c r="F716" s="225" t="s">
        <v>6257</v>
      </c>
      <c r="G716" s="223"/>
      <c r="H716" s="224" t="s">
        <v>28</v>
      </c>
      <c r="I716" s="226"/>
      <c r="J716" s="223"/>
      <c r="K716" s="223"/>
      <c r="L716" s="227"/>
      <c r="M716" s="228"/>
      <c r="N716" s="229"/>
      <c r="O716" s="229"/>
      <c r="P716" s="229"/>
      <c r="Q716" s="229"/>
      <c r="R716" s="229"/>
      <c r="S716" s="229"/>
      <c r="T716" s="230"/>
      <c r="AT716" s="231" t="s">
        <v>213</v>
      </c>
      <c r="AU716" s="231" t="s">
        <v>84</v>
      </c>
      <c r="AV716" s="15" t="s">
        <v>82</v>
      </c>
      <c r="AW716" s="15" t="s">
        <v>35</v>
      </c>
      <c r="AX716" s="15" t="s">
        <v>74</v>
      </c>
      <c r="AY716" s="231" t="s">
        <v>197</v>
      </c>
    </row>
    <row r="717" spans="1:65" s="13" customFormat="1" ht="11.25">
      <c r="B717" s="199"/>
      <c r="C717" s="200"/>
      <c r="D717" s="201" t="s">
        <v>213</v>
      </c>
      <c r="E717" s="202" t="s">
        <v>28</v>
      </c>
      <c r="F717" s="203" t="s">
        <v>6262</v>
      </c>
      <c r="G717" s="200"/>
      <c r="H717" s="204">
        <v>23.86</v>
      </c>
      <c r="I717" s="205"/>
      <c r="J717" s="200"/>
      <c r="K717" s="200"/>
      <c r="L717" s="206"/>
      <c r="M717" s="207"/>
      <c r="N717" s="208"/>
      <c r="O717" s="208"/>
      <c r="P717" s="208"/>
      <c r="Q717" s="208"/>
      <c r="R717" s="208"/>
      <c r="S717" s="208"/>
      <c r="T717" s="209"/>
      <c r="AT717" s="210" t="s">
        <v>213</v>
      </c>
      <c r="AU717" s="210" t="s">
        <v>84</v>
      </c>
      <c r="AV717" s="13" t="s">
        <v>84</v>
      </c>
      <c r="AW717" s="13" t="s">
        <v>35</v>
      </c>
      <c r="AX717" s="13" t="s">
        <v>82</v>
      </c>
      <c r="AY717" s="210" t="s">
        <v>197</v>
      </c>
    </row>
    <row r="718" spans="1:65" s="2" customFormat="1" ht="16.5" customHeight="1">
      <c r="A718" s="37"/>
      <c r="B718" s="38"/>
      <c r="C718" s="247" t="s">
        <v>1935</v>
      </c>
      <c r="D718" s="247" t="s">
        <v>519</v>
      </c>
      <c r="E718" s="248" t="s">
        <v>3598</v>
      </c>
      <c r="F718" s="249" t="s">
        <v>3599</v>
      </c>
      <c r="G718" s="250" t="s">
        <v>265</v>
      </c>
      <c r="H718" s="251">
        <v>26.245999999999999</v>
      </c>
      <c r="I718" s="252"/>
      <c r="J718" s="253">
        <f>ROUND(I718*H718,2)</f>
        <v>0</v>
      </c>
      <c r="K718" s="249" t="s">
        <v>203</v>
      </c>
      <c r="L718" s="254"/>
      <c r="M718" s="255" t="s">
        <v>28</v>
      </c>
      <c r="N718" s="256" t="s">
        <v>45</v>
      </c>
      <c r="O718" s="67"/>
      <c r="P718" s="190">
        <f>O718*H718</f>
        <v>0</v>
      </c>
      <c r="Q718" s="190">
        <v>2.64E-3</v>
      </c>
      <c r="R718" s="190">
        <f>Q718*H718</f>
        <v>6.9289439999999994E-2</v>
      </c>
      <c r="S718" s="190">
        <v>0</v>
      </c>
      <c r="T718" s="191">
        <f>S718*H718</f>
        <v>0</v>
      </c>
      <c r="U718" s="37"/>
      <c r="V718" s="37"/>
      <c r="W718" s="37"/>
      <c r="X718" s="37"/>
      <c r="Y718" s="37"/>
      <c r="Z718" s="37"/>
      <c r="AA718" s="37"/>
      <c r="AB718" s="37"/>
      <c r="AC718" s="37"/>
      <c r="AD718" s="37"/>
      <c r="AE718" s="37"/>
      <c r="AR718" s="192" t="s">
        <v>365</v>
      </c>
      <c r="AT718" s="192" t="s">
        <v>519</v>
      </c>
      <c r="AU718" s="192" t="s">
        <v>84</v>
      </c>
      <c r="AY718" s="20" t="s">
        <v>197</v>
      </c>
      <c r="BE718" s="193">
        <f>IF(N718="základní",J718,0)</f>
        <v>0</v>
      </c>
      <c r="BF718" s="193">
        <f>IF(N718="snížená",J718,0)</f>
        <v>0</v>
      </c>
      <c r="BG718" s="193">
        <f>IF(N718="zákl. přenesená",J718,0)</f>
        <v>0</v>
      </c>
      <c r="BH718" s="193">
        <f>IF(N718="sníž. přenesená",J718,0)</f>
        <v>0</v>
      </c>
      <c r="BI718" s="193">
        <f>IF(N718="nulová",J718,0)</f>
        <v>0</v>
      </c>
      <c r="BJ718" s="20" t="s">
        <v>82</v>
      </c>
      <c r="BK718" s="193">
        <f>ROUND(I718*H718,2)</f>
        <v>0</v>
      </c>
      <c r="BL718" s="20" t="s">
        <v>283</v>
      </c>
      <c r="BM718" s="192" t="s">
        <v>6263</v>
      </c>
    </row>
    <row r="719" spans="1:65" s="13" customFormat="1" ht="11.25">
      <c r="B719" s="199"/>
      <c r="C719" s="200"/>
      <c r="D719" s="201" t="s">
        <v>213</v>
      </c>
      <c r="E719" s="200"/>
      <c r="F719" s="203" t="s">
        <v>6264</v>
      </c>
      <c r="G719" s="200"/>
      <c r="H719" s="204">
        <v>26.245999999999999</v>
      </c>
      <c r="I719" s="205"/>
      <c r="J719" s="200"/>
      <c r="K719" s="200"/>
      <c r="L719" s="206"/>
      <c r="M719" s="207"/>
      <c r="N719" s="208"/>
      <c r="O719" s="208"/>
      <c r="P719" s="208"/>
      <c r="Q719" s="208"/>
      <c r="R719" s="208"/>
      <c r="S719" s="208"/>
      <c r="T719" s="209"/>
      <c r="AT719" s="210" t="s">
        <v>213</v>
      </c>
      <c r="AU719" s="210" t="s">
        <v>84</v>
      </c>
      <c r="AV719" s="13" t="s">
        <v>84</v>
      </c>
      <c r="AW719" s="13" t="s">
        <v>4</v>
      </c>
      <c r="AX719" s="13" t="s">
        <v>82</v>
      </c>
      <c r="AY719" s="210" t="s">
        <v>197</v>
      </c>
    </row>
    <row r="720" spans="1:65" s="2" customFormat="1" ht="24.2" customHeight="1">
      <c r="A720" s="37"/>
      <c r="B720" s="38"/>
      <c r="C720" s="181" t="s">
        <v>1940</v>
      </c>
      <c r="D720" s="181" t="s">
        <v>199</v>
      </c>
      <c r="E720" s="182" t="s">
        <v>3612</v>
      </c>
      <c r="F720" s="183" t="s">
        <v>3613</v>
      </c>
      <c r="G720" s="184" t="s">
        <v>202</v>
      </c>
      <c r="H720" s="185">
        <v>19.5</v>
      </c>
      <c r="I720" s="186"/>
      <c r="J720" s="187">
        <f>ROUND(I720*H720,2)</f>
        <v>0</v>
      </c>
      <c r="K720" s="183" t="s">
        <v>203</v>
      </c>
      <c r="L720" s="42"/>
      <c r="M720" s="188" t="s">
        <v>28</v>
      </c>
      <c r="N720" s="189" t="s">
        <v>45</v>
      </c>
      <c r="O720" s="67"/>
      <c r="P720" s="190">
        <f>O720*H720</f>
        <v>0</v>
      </c>
      <c r="Q720" s="190">
        <v>9.0299999999999998E-3</v>
      </c>
      <c r="R720" s="190">
        <f>Q720*H720</f>
        <v>0.17608499999999999</v>
      </c>
      <c r="S720" s="190">
        <v>0</v>
      </c>
      <c r="T720" s="191">
        <f>S720*H720</f>
        <v>0</v>
      </c>
      <c r="U720" s="37"/>
      <c r="V720" s="37"/>
      <c r="W720" s="37"/>
      <c r="X720" s="37"/>
      <c r="Y720" s="37"/>
      <c r="Z720" s="37"/>
      <c r="AA720" s="37"/>
      <c r="AB720" s="37"/>
      <c r="AC720" s="37"/>
      <c r="AD720" s="37"/>
      <c r="AE720" s="37"/>
      <c r="AR720" s="192" t="s">
        <v>283</v>
      </c>
      <c r="AT720" s="192" t="s">
        <v>199</v>
      </c>
      <c r="AU720" s="192" t="s">
        <v>84</v>
      </c>
      <c r="AY720" s="20" t="s">
        <v>197</v>
      </c>
      <c r="BE720" s="193">
        <f>IF(N720="základní",J720,0)</f>
        <v>0</v>
      </c>
      <c r="BF720" s="193">
        <f>IF(N720="snížená",J720,0)</f>
        <v>0</v>
      </c>
      <c r="BG720" s="193">
        <f>IF(N720="zákl. přenesená",J720,0)</f>
        <v>0</v>
      </c>
      <c r="BH720" s="193">
        <f>IF(N720="sníž. přenesená",J720,0)</f>
        <v>0</v>
      </c>
      <c r="BI720" s="193">
        <f>IF(N720="nulová",J720,0)</f>
        <v>0</v>
      </c>
      <c r="BJ720" s="20" t="s">
        <v>82</v>
      </c>
      <c r="BK720" s="193">
        <f>ROUND(I720*H720,2)</f>
        <v>0</v>
      </c>
      <c r="BL720" s="20" t="s">
        <v>283</v>
      </c>
      <c r="BM720" s="192" t="s">
        <v>6265</v>
      </c>
    </row>
    <row r="721" spans="1:65" s="2" customFormat="1" ht="11.25">
      <c r="A721" s="37"/>
      <c r="B721" s="38"/>
      <c r="C721" s="39"/>
      <c r="D721" s="194" t="s">
        <v>206</v>
      </c>
      <c r="E721" s="39"/>
      <c r="F721" s="195" t="s">
        <v>3615</v>
      </c>
      <c r="G721" s="39"/>
      <c r="H721" s="39"/>
      <c r="I721" s="196"/>
      <c r="J721" s="39"/>
      <c r="K721" s="39"/>
      <c r="L721" s="42"/>
      <c r="M721" s="197"/>
      <c r="N721" s="198"/>
      <c r="O721" s="67"/>
      <c r="P721" s="67"/>
      <c r="Q721" s="67"/>
      <c r="R721" s="67"/>
      <c r="S721" s="67"/>
      <c r="T721" s="68"/>
      <c r="U721" s="37"/>
      <c r="V721" s="37"/>
      <c r="W721" s="37"/>
      <c r="X721" s="37"/>
      <c r="Y721" s="37"/>
      <c r="Z721" s="37"/>
      <c r="AA721" s="37"/>
      <c r="AB721" s="37"/>
      <c r="AC721" s="37"/>
      <c r="AD721" s="37"/>
      <c r="AE721" s="37"/>
      <c r="AT721" s="20" t="s">
        <v>206</v>
      </c>
      <c r="AU721" s="20" t="s">
        <v>84</v>
      </c>
    </row>
    <row r="722" spans="1:65" s="15" customFormat="1" ht="11.25">
      <c r="B722" s="222"/>
      <c r="C722" s="223"/>
      <c r="D722" s="201" t="s">
        <v>213</v>
      </c>
      <c r="E722" s="224" t="s">
        <v>28</v>
      </c>
      <c r="F722" s="225" t="s">
        <v>3566</v>
      </c>
      <c r="G722" s="223"/>
      <c r="H722" s="224" t="s">
        <v>28</v>
      </c>
      <c r="I722" s="226"/>
      <c r="J722" s="223"/>
      <c r="K722" s="223"/>
      <c r="L722" s="227"/>
      <c r="M722" s="228"/>
      <c r="N722" s="229"/>
      <c r="O722" s="229"/>
      <c r="P722" s="229"/>
      <c r="Q722" s="229"/>
      <c r="R722" s="229"/>
      <c r="S722" s="229"/>
      <c r="T722" s="230"/>
      <c r="AT722" s="231" t="s">
        <v>213</v>
      </c>
      <c r="AU722" s="231" t="s">
        <v>84</v>
      </c>
      <c r="AV722" s="15" t="s">
        <v>82</v>
      </c>
      <c r="AW722" s="15" t="s">
        <v>35</v>
      </c>
      <c r="AX722" s="15" t="s">
        <v>74</v>
      </c>
      <c r="AY722" s="231" t="s">
        <v>197</v>
      </c>
    </row>
    <row r="723" spans="1:65" s="15" customFormat="1" ht="11.25">
      <c r="B723" s="222"/>
      <c r="C723" s="223"/>
      <c r="D723" s="201" t="s">
        <v>213</v>
      </c>
      <c r="E723" s="224" t="s">
        <v>28</v>
      </c>
      <c r="F723" s="225" t="s">
        <v>6257</v>
      </c>
      <c r="G723" s="223"/>
      <c r="H723" s="224" t="s">
        <v>28</v>
      </c>
      <c r="I723" s="226"/>
      <c r="J723" s="223"/>
      <c r="K723" s="223"/>
      <c r="L723" s="227"/>
      <c r="M723" s="228"/>
      <c r="N723" s="229"/>
      <c r="O723" s="229"/>
      <c r="P723" s="229"/>
      <c r="Q723" s="229"/>
      <c r="R723" s="229"/>
      <c r="S723" s="229"/>
      <c r="T723" s="230"/>
      <c r="AT723" s="231" t="s">
        <v>213</v>
      </c>
      <c r="AU723" s="231" t="s">
        <v>84</v>
      </c>
      <c r="AV723" s="15" t="s">
        <v>82</v>
      </c>
      <c r="AW723" s="15" t="s">
        <v>35</v>
      </c>
      <c r="AX723" s="15" t="s">
        <v>74</v>
      </c>
      <c r="AY723" s="231" t="s">
        <v>197</v>
      </c>
    </row>
    <row r="724" spans="1:65" s="13" customFormat="1" ht="11.25">
      <c r="B724" s="199"/>
      <c r="C724" s="200"/>
      <c r="D724" s="201" t="s">
        <v>213</v>
      </c>
      <c r="E724" s="202" t="s">
        <v>28</v>
      </c>
      <c r="F724" s="203" t="s">
        <v>6266</v>
      </c>
      <c r="G724" s="200"/>
      <c r="H724" s="204">
        <v>19.5</v>
      </c>
      <c r="I724" s="205"/>
      <c r="J724" s="200"/>
      <c r="K724" s="200"/>
      <c r="L724" s="206"/>
      <c r="M724" s="207"/>
      <c r="N724" s="208"/>
      <c r="O724" s="208"/>
      <c r="P724" s="208"/>
      <c r="Q724" s="208"/>
      <c r="R724" s="208"/>
      <c r="S724" s="208"/>
      <c r="T724" s="209"/>
      <c r="AT724" s="210" t="s">
        <v>213</v>
      </c>
      <c r="AU724" s="210" t="s">
        <v>84</v>
      </c>
      <c r="AV724" s="13" t="s">
        <v>84</v>
      </c>
      <c r="AW724" s="13" t="s">
        <v>35</v>
      </c>
      <c r="AX724" s="13" t="s">
        <v>82</v>
      </c>
      <c r="AY724" s="210" t="s">
        <v>197</v>
      </c>
    </row>
    <row r="725" spans="1:65" s="2" customFormat="1" ht="21.75" customHeight="1">
      <c r="A725" s="37"/>
      <c r="B725" s="38"/>
      <c r="C725" s="247" t="s">
        <v>1948</v>
      </c>
      <c r="D725" s="247" t="s">
        <v>519</v>
      </c>
      <c r="E725" s="248" t="s">
        <v>3580</v>
      </c>
      <c r="F725" s="249" t="s">
        <v>3581</v>
      </c>
      <c r="G725" s="250" t="s">
        <v>202</v>
      </c>
      <c r="H725" s="251">
        <v>22.425000000000001</v>
      </c>
      <c r="I725" s="252"/>
      <c r="J725" s="253">
        <f>ROUND(I725*H725,2)</f>
        <v>0</v>
      </c>
      <c r="K725" s="249" t="s">
        <v>203</v>
      </c>
      <c r="L725" s="254"/>
      <c r="M725" s="255" t="s">
        <v>28</v>
      </c>
      <c r="N725" s="256" t="s">
        <v>45</v>
      </c>
      <c r="O725" s="67"/>
      <c r="P725" s="190">
        <f>O725*H725</f>
        <v>0</v>
      </c>
      <c r="Q725" s="190">
        <v>2.1999999999999999E-2</v>
      </c>
      <c r="R725" s="190">
        <f>Q725*H725</f>
        <v>0.49335000000000001</v>
      </c>
      <c r="S725" s="190">
        <v>0</v>
      </c>
      <c r="T725" s="191">
        <f>S725*H725</f>
        <v>0</v>
      </c>
      <c r="U725" s="37"/>
      <c r="V725" s="37"/>
      <c r="W725" s="37"/>
      <c r="X725" s="37"/>
      <c r="Y725" s="37"/>
      <c r="Z725" s="37"/>
      <c r="AA725" s="37"/>
      <c r="AB725" s="37"/>
      <c r="AC725" s="37"/>
      <c r="AD725" s="37"/>
      <c r="AE725" s="37"/>
      <c r="AR725" s="192" t="s">
        <v>365</v>
      </c>
      <c r="AT725" s="192" t="s">
        <v>519</v>
      </c>
      <c r="AU725" s="192" t="s">
        <v>84</v>
      </c>
      <c r="AY725" s="20" t="s">
        <v>197</v>
      </c>
      <c r="BE725" s="193">
        <f>IF(N725="základní",J725,0)</f>
        <v>0</v>
      </c>
      <c r="BF725" s="193">
        <f>IF(N725="snížená",J725,0)</f>
        <v>0</v>
      </c>
      <c r="BG725" s="193">
        <f>IF(N725="zákl. přenesená",J725,0)</f>
        <v>0</v>
      </c>
      <c r="BH725" s="193">
        <f>IF(N725="sníž. přenesená",J725,0)</f>
        <v>0</v>
      </c>
      <c r="BI725" s="193">
        <f>IF(N725="nulová",J725,0)</f>
        <v>0</v>
      </c>
      <c r="BJ725" s="20" t="s">
        <v>82</v>
      </c>
      <c r="BK725" s="193">
        <f>ROUND(I725*H725,2)</f>
        <v>0</v>
      </c>
      <c r="BL725" s="20" t="s">
        <v>283</v>
      </c>
      <c r="BM725" s="192" t="s">
        <v>6267</v>
      </c>
    </row>
    <row r="726" spans="1:65" s="13" customFormat="1" ht="11.25">
      <c r="B726" s="199"/>
      <c r="C726" s="200"/>
      <c r="D726" s="201" t="s">
        <v>213</v>
      </c>
      <c r="E726" s="200"/>
      <c r="F726" s="203" t="s">
        <v>6268</v>
      </c>
      <c r="G726" s="200"/>
      <c r="H726" s="204">
        <v>22.425000000000001</v>
      </c>
      <c r="I726" s="205"/>
      <c r="J726" s="200"/>
      <c r="K726" s="200"/>
      <c r="L726" s="206"/>
      <c r="M726" s="207"/>
      <c r="N726" s="208"/>
      <c r="O726" s="208"/>
      <c r="P726" s="208"/>
      <c r="Q726" s="208"/>
      <c r="R726" s="208"/>
      <c r="S726" s="208"/>
      <c r="T726" s="209"/>
      <c r="AT726" s="210" t="s">
        <v>213</v>
      </c>
      <c r="AU726" s="210" t="s">
        <v>84</v>
      </c>
      <c r="AV726" s="13" t="s">
        <v>84</v>
      </c>
      <c r="AW726" s="13" t="s">
        <v>4</v>
      </c>
      <c r="AX726" s="13" t="s">
        <v>82</v>
      </c>
      <c r="AY726" s="210" t="s">
        <v>197</v>
      </c>
    </row>
    <row r="727" spans="1:65" s="2" customFormat="1" ht="16.5" customHeight="1">
      <c r="A727" s="37"/>
      <c r="B727" s="38"/>
      <c r="C727" s="181" t="s">
        <v>1954</v>
      </c>
      <c r="D727" s="181" t="s">
        <v>199</v>
      </c>
      <c r="E727" s="182" t="s">
        <v>3643</v>
      </c>
      <c r="F727" s="183" t="s">
        <v>3644</v>
      </c>
      <c r="G727" s="184" t="s">
        <v>265</v>
      </c>
      <c r="H727" s="185">
        <v>23.86</v>
      </c>
      <c r="I727" s="186"/>
      <c r="J727" s="187">
        <f>ROUND(I727*H727,2)</f>
        <v>0</v>
      </c>
      <c r="K727" s="183" t="s">
        <v>203</v>
      </c>
      <c r="L727" s="42"/>
      <c r="M727" s="188" t="s">
        <v>28</v>
      </c>
      <c r="N727" s="189" t="s">
        <v>45</v>
      </c>
      <c r="O727" s="67"/>
      <c r="P727" s="190">
        <f>O727*H727</f>
        <v>0</v>
      </c>
      <c r="Q727" s="190">
        <v>9.0000000000000006E-5</v>
      </c>
      <c r="R727" s="190">
        <f>Q727*H727</f>
        <v>2.1474000000000003E-3</v>
      </c>
      <c r="S727" s="190">
        <v>0</v>
      </c>
      <c r="T727" s="191">
        <f>S727*H727</f>
        <v>0</v>
      </c>
      <c r="U727" s="37"/>
      <c r="V727" s="37"/>
      <c r="W727" s="37"/>
      <c r="X727" s="37"/>
      <c r="Y727" s="37"/>
      <c r="Z727" s="37"/>
      <c r="AA727" s="37"/>
      <c r="AB727" s="37"/>
      <c r="AC727" s="37"/>
      <c r="AD727" s="37"/>
      <c r="AE727" s="37"/>
      <c r="AR727" s="192" t="s">
        <v>283</v>
      </c>
      <c r="AT727" s="192" t="s">
        <v>199</v>
      </c>
      <c r="AU727" s="192" t="s">
        <v>84</v>
      </c>
      <c r="AY727" s="20" t="s">
        <v>197</v>
      </c>
      <c r="BE727" s="193">
        <f>IF(N727="základní",J727,0)</f>
        <v>0</v>
      </c>
      <c r="BF727" s="193">
        <f>IF(N727="snížená",J727,0)</f>
        <v>0</v>
      </c>
      <c r="BG727" s="193">
        <f>IF(N727="zákl. přenesená",J727,0)</f>
        <v>0</v>
      </c>
      <c r="BH727" s="193">
        <f>IF(N727="sníž. přenesená",J727,0)</f>
        <v>0</v>
      </c>
      <c r="BI727" s="193">
        <f>IF(N727="nulová",J727,0)</f>
        <v>0</v>
      </c>
      <c r="BJ727" s="20" t="s">
        <v>82</v>
      </c>
      <c r="BK727" s="193">
        <f>ROUND(I727*H727,2)</f>
        <v>0</v>
      </c>
      <c r="BL727" s="20" t="s">
        <v>283</v>
      </c>
      <c r="BM727" s="192" t="s">
        <v>6269</v>
      </c>
    </row>
    <row r="728" spans="1:65" s="2" customFormat="1" ht="11.25">
      <c r="A728" s="37"/>
      <c r="B728" s="38"/>
      <c r="C728" s="39"/>
      <c r="D728" s="194" t="s">
        <v>206</v>
      </c>
      <c r="E728" s="39"/>
      <c r="F728" s="195" t="s">
        <v>3646</v>
      </c>
      <c r="G728" s="39"/>
      <c r="H728" s="39"/>
      <c r="I728" s="196"/>
      <c r="J728" s="39"/>
      <c r="K728" s="39"/>
      <c r="L728" s="42"/>
      <c r="M728" s="197"/>
      <c r="N728" s="198"/>
      <c r="O728" s="67"/>
      <c r="P728" s="67"/>
      <c r="Q728" s="67"/>
      <c r="R728" s="67"/>
      <c r="S728" s="67"/>
      <c r="T728" s="68"/>
      <c r="U728" s="37"/>
      <c r="V728" s="37"/>
      <c r="W728" s="37"/>
      <c r="X728" s="37"/>
      <c r="Y728" s="37"/>
      <c r="Z728" s="37"/>
      <c r="AA728" s="37"/>
      <c r="AB728" s="37"/>
      <c r="AC728" s="37"/>
      <c r="AD728" s="37"/>
      <c r="AE728" s="37"/>
      <c r="AT728" s="20" t="s">
        <v>206</v>
      </c>
      <c r="AU728" s="20" t="s">
        <v>84</v>
      </c>
    </row>
    <row r="729" spans="1:65" s="15" customFormat="1" ht="11.25">
      <c r="B729" s="222"/>
      <c r="C729" s="223"/>
      <c r="D729" s="201" t="s">
        <v>213</v>
      </c>
      <c r="E729" s="224" t="s">
        <v>28</v>
      </c>
      <c r="F729" s="225" t="s">
        <v>412</v>
      </c>
      <c r="G729" s="223"/>
      <c r="H729" s="224" t="s">
        <v>28</v>
      </c>
      <c r="I729" s="226"/>
      <c r="J729" s="223"/>
      <c r="K729" s="223"/>
      <c r="L729" s="227"/>
      <c r="M729" s="228"/>
      <c r="N729" s="229"/>
      <c r="O729" s="229"/>
      <c r="P729" s="229"/>
      <c r="Q729" s="229"/>
      <c r="R729" s="229"/>
      <c r="S729" s="229"/>
      <c r="T729" s="230"/>
      <c r="AT729" s="231" t="s">
        <v>213</v>
      </c>
      <c r="AU729" s="231" t="s">
        <v>84</v>
      </c>
      <c r="AV729" s="15" t="s">
        <v>82</v>
      </c>
      <c r="AW729" s="15" t="s">
        <v>35</v>
      </c>
      <c r="AX729" s="15" t="s">
        <v>74</v>
      </c>
      <c r="AY729" s="231" t="s">
        <v>197</v>
      </c>
    </row>
    <row r="730" spans="1:65" s="13" customFormat="1" ht="11.25">
      <c r="B730" s="199"/>
      <c r="C730" s="200"/>
      <c r="D730" s="201" t="s">
        <v>213</v>
      </c>
      <c r="E730" s="202" t="s">
        <v>28</v>
      </c>
      <c r="F730" s="203" t="s">
        <v>6270</v>
      </c>
      <c r="G730" s="200"/>
      <c r="H730" s="204">
        <v>23.86</v>
      </c>
      <c r="I730" s="205"/>
      <c r="J730" s="200"/>
      <c r="K730" s="200"/>
      <c r="L730" s="206"/>
      <c r="M730" s="207"/>
      <c r="N730" s="208"/>
      <c r="O730" s="208"/>
      <c r="P730" s="208"/>
      <c r="Q730" s="208"/>
      <c r="R730" s="208"/>
      <c r="S730" s="208"/>
      <c r="T730" s="209"/>
      <c r="AT730" s="210" t="s">
        <v>213</v>
      </c>
      <c r="AU730" s="210" t="s">
        <v>84</v>
      </c>
      <c r="AV730" s="13" t="s">
        <v>84</v>
      </c>
      <c r="AW730" s="13" t="s">
        <v>35</v>
      </c>
      <c r="AX730" s="13" t="s">
        <v>82</v>
      </c>
      <c r="AY730" s="210" t="s">
        <v>197</v>
      </c>
    </row>
    <row r="731" spans="1:65" s="2" customFormat="1" ht="16.5" customHeight="1">
      <c r="A731" s="37"/>
      <c r="B731" s="38"/>
      <c r="C731" s="181" t="s">
        <v>1960</v>
      </c>
      <c r="D731" s="181" t="s">
        <v>199</v>
      </c>
      <c r="E731" s="182" t="s">
        <v>3649</v>
      </c>
      <c r="F731" s="183" t="s">
        <v>3650</v>
      </c>
      <c r="G731" s="184" t="s">
        <v>265</v>
      </c>
      <c r="H731" s="185">
        <v>47.72</v>
      </c>
      <c r="I731" s="186"/>
      <c r="J731" s="187">
        <f>ROUND(I731*H731,2)</f>
        <v>0</v>
      </c>
      <c r="K731" s="183" t="s">
        <v>203</v>
      </c>
      <c r="L731" s="42"/>
      <c r="M731" s="188" t="s">
        <v>28</v>
      </c>
      <c r="N731" s="189" t="s">
        <v>45</v>
      </c>
      <c r="O731" s="67"/>
      <c r="P731" s="190">
        <f>O731*H731</f>
        <v>0</v>
      </c>
      <c r="Q731" s="190">
        <v>2.5000000000000001E-4</v>
      </c>
      <c r="R731" s="190">
        <f>Q731*H731</f>
        <v>1.193E-2</v>
      </c>
      <c r="S731" s="190">
        <v>0</v>
      </c>
      <c r="T731" s="191">
        <f>S731*H731</f>
        <v>0</v>
      </c>
      <c r="U731" s="37"/>
      <c r="V731" s="37"/>
      <c r="W731" s="37"/>
      <c r="X731" s="37"/>
      <c r="Y731" s="37"/>
      <c r="Z731" s="37"/>
      <c r="AA731" s="37"/>
      <c r="AB731" s="37"/>
      <c r="AC731" s="37"/>
      <c r="AD731" s="37"/>
      <c r="AE731" s="37"/>
      <c r="AR731" s="192" t="s">
        <v>283</v>
      </c>
      <c r="AT731" s="192" t="s">
        <v>199</v>
      </c>
      <c r="AU731" s="192" t="s">
        <v>84</v>
      </c>
      <c r="AY731" s="20" t="s">
        <v>197</v>
      </c>
      <c r="BE731" s="193">
        <f>IF(N731="základní",J731,0)</f>
        <v>0</v>
      </c>
      <c r="BF731" s="193">
        <f>IF(N731="snížená",J731,0)</f>
        <v>0</v>
      </c>
      <c r="BG731" s="193">
        <f>IF(N731="zákl. přenesená",J731,0)</f>
        <v>0</v>
      </c>
      <c r="BH731" s="193">
        <f>IF(N731="sníž. přenesená",J731,0)</f>
        <v>0</v>
      </c>
      <c r="BI731" s="193">
        <f>IF(N731="nulová",J731,0)</f>
        <v>0</v>
      </c>
      <c r="BJ731" s="20" t="s">
        <v>82</v>
      </c>
      <c r="BK731" s="193">
        <f>ROUND(I731*H731,2)</f>
        <v>0</v>
      </c>
      <c r="BL731" s="20" t="s">
        <v>283</v>
      </c>
      <c r="BM731" s="192" t="s">
        <v>6271</v>
      </c>
    </row>
    <row r="732" spans="1:65" s="2" customFormat="1" ht="11.25">
      <c r="A732" s="37"/>
      <c r="B732" s="38"/>
      <c r="C732" s="39"/>
      <c r="D732" s="194" t="s">
        <v>206</v>
      </c>
      <c r="E732" s="39"/>
      <c r="F732" s="195" t="s">
        <v>3652</v>
      </c>
      <c r="G732" s="39"/>
      <c r="H732" s="39"/>
      <c r="I732" s="196"/>
      <c r="J732" s="39"/>
      <c r="K732" s="39"/>
      <c r="L732" s="42"/>
      <c r="M732" s="197"/>
      <c r="N732" s="198"/>
      <c r="O732" s="67"/>
      <c r="P732" s="67"/>
      <c r="Q732" s="67"/>
      <c r="R732" s="67"/>
      <c r="S732" s="67"/>
      <c r="T732" s="68"/>
      <c r="U732" s="37"/>
      <c r="V732" s="37"/>
      <c r="W732" s="37"/>
      <c r="X732" s="37"/>
      <c r="Y732" s="37"/>
      <c r="Z732" s="37"/>
      <c r="AA732" s="37"/>
      <c r="AB732" s="37"/>
      <c r="AC732" s="37"/>
      <c r="AD732" s="37"/>
      <c r="AE732" s="37"/>
      <c r="AT732" s="20" t="s">
        <v>206</v>
      </c>
      <c r="AU732" s="20" t="s">
        <v>84</v>
      </c>
    </row>
    <row r="733" spans="1:65" s="15" customFormat="1" ht="11.25">
      <c r="B733" s="222"/>
      <c r="C733" s="223"/>
      <c r="D733" s="201" t="s">
        <v>213</v>
      </c>
      <c r="E733" s="224" t="s">
        <v>28</v>
      </c>
      <c r="F733" s="225" t="s">
        <v>412</v>
      </c>
      <c r="G733" s="223"/>
      <c r="H733" s="224" t="s">
        <v>28</v>
      </c>
      <c r="I733" s="226"/>
      <c r="J733" s="223"/>
      <c r="K733" s="223"/>
      <c r="L733" s="227"/>
      <c r="M733" s="228"/>
      <c r="N733" s="229"/>
      <c r="O733" s="229"/>
      <c r="P733" s="229"/>
      <c r="Q733" s="229"/>
      <c r="R733" s="229"/>
      <c r="S733" s="229"/>
      <c r="T733" s="230"/>
      <c r="AT733" s="231" t="s">
        <v>213</v>
      </c>
      <c r="AU733" s="231" t="s">
        <v>84</v>
      </c>
      <c r="AV733" s="15" t="s">
        <v>82</v>
      </c>
      <c r="AW733" s="15" t="s">
        <v>35</v>
      </c>
      <c r="AX733" s="15" t="s">
        <v>74</v>
      </c>
      <c r="AY733" s="231" t="s">
        <v>197</v>
      </c>
    </row>
    <row r="734" spans="1:65" s="13" customFormat="1" ht="11.25">
      <c r="B734" s="199"/>
      <c r="C734" s="200"/>
      <c r="D734" s="201" t="s">
        <v>213</v>
      </c>
      <c r="E734" s="202" t="s">
        <v>28</v>
      </c>
      <c r="F734" s="203" t="s">
        <v>6272</v>
      </c>
      <c r="G734" s="200"/>
      <c r="H734" s="204">
        <v>23.86</v>
      </c>
      <c r="I734" s="205"/>
      <c r="J734" s="200"/>
      <c r="K734" s="200"/>
      <c r="L734" s="206"/>
      <c r="M734" s="207"/>
      <c r="N734" s="208"/>
      <c r="O734" s="208"/>
      <c r="P734" s="208"/>
      <c r="Q734" s="208"/>
      <c r="R734" s="208"/>
      <c r="S734" s="208"/>
      <c r="T734" s="209"/>
      <c r="AT734" s="210" t="s">
        <v>213</v>
      </c>
      <c r="AU734" s="210" t="s">
        <v>84</v>
      </c>
      <c r="AV734" s="13" t="s">
        <v>84</v>
      </c>
      <c r="AW734" s="13" t="s">
        <v>35</v>
      </c>
      <c r="AX734" s="13" t="s">
        <v>74</v>
      </c>
      <c r="AY734" s="210" t="s">
        <v>197</v>
      </c>
    </row>
    <row r="735" spans="1:65" s="13" customFormat="1" ht="11.25">
      <c r="B735" s="199"/>
      <c r="C735" s="200"/>
      <c r="D735" s="201" t="s">
        <v>213</v>
      </c>
      <c r="E735" s="202" t="s">
        <v>28</v>
      </c>
      <c r="F735" s="203" t="s">
        <v>6273</v>
      </c>
      <c r="G735" s="200"/>
      <c r="H735" s="204">
        <v>23.86</v>
      </c>
      <c r="I735" s="205"/>
      <c r="J735" s="200"/>
      <c r="K735" s="200"/>
      <c r="L735" s="206"/>
      <c r="M735" s="207"/>
      <c r="N735" s="208"/>
      <c r="O735" s="208"/>
      <c r="P735" s="208"/>
      <c r="Q735" s="208"/>
      <c r="R735" s="208"/>
      <c r="S735" s="208"/>
      <c r="T735" s="209"/>
      <c r="AT735" s="210" t="s">
        <v>213</v>
      </c>
      <c r="AU735" s="210" t="s">
        <v>84</v>
      </c>
      <c r="AV735" s="13" t="s">
        <v>84</v>
      </c>
      <c r="AW735" s="13" t="s">
        <v>35</v>
      </c>
      <c r="AX735" s="13" t="s">
        <v>74</v>
      </c>
      <c r="AY735" s="210" t="s">
        <v>197</v>
      </c>
    </row>
    <row r="736" spans="1:65" s="14" customFormat="1" ht="11.25">
      <c r="B736" s="211"/>
      <c r="C736" s="212"/>
      <c r="D736" s="201" t="s">
        <v>213</v>
      </c>
      <c r="E736" s="213" t="s">
        <v>28</v>
      </c>
      <c r="F736" s="214" t="s">
        <v>226</v>
      </c>
      <c r="G736" s="212"/>
      <c r="H736" s="215">
        <v>47.72</v>
      </c>
      <c r="I736" s="216"/>
      <c r="J736" s="212"/>
      <c r="K736" s="212"/>
      <c r="L736" s="217"/>
      <c r="M736" s="218"/>
      <c r="N736" s="219"/>
      <c r="O736" s="219"/>
      <c r="P736" s="219"/>
      <c r="Q736" s="219"/>
      <c r="R736" s="219"/>
      <c r="S736" s="219"/>
      <c r="T736" s="220"/>
      <c r="AT736" s="221" t="s">
        <v>213</v>
      </c>
      <c r="AU736" s="221" t="s">
        <v>84</v>
      </c>
      <c r="AV736" s="14" t="s">
        <v>204</v>
      </c>
      <c r="AW736" s="14" t="s">
        <v>35</v>
      </c>
      <c r="AX736" s="14" t="s">
        <v>82</v>
      </c>
      <c r="AY736" s="221" t="s">
        <v>197</v>
      </c>
    </row>
    <row r="737" spans="1:65" s="2" customFormat="1" ht="16.5" customHeight="1">
      <c r="A737" s="37"/>
      <c r="B737" s="38"/>
      <c r="C737" s="181" t="s">
        <v>1968</v>
      </c>
      <c r="D737" s="181" t="s">
        <v>199</v>
      </c>
      <c r="E737" s="182" t="s">
        <v>3656</v>
      </c>
      <c r="F737" s="183" t="s">
        <v>3657</v>
      </c>
      <c r="G737" s="184" t="s">
        <v>265</v>
      </c>
      <c r="H737" s="185">
        <v>23.86</v>
      </c>
      <c r="I737" s="186"/>
      <c r="J737" s="187">
        <f>ROUND(I737*H737,2)</f>
        <v>0</v>
      </c>
      <c r="K737" s="183" t="s">
        <v>203</v>
      </c>
      <c r="L737" s="42"/>
      <c r="M737" s="188" t="s">
        <v>28</v>
      </c>
      <c r="N737" s="189" t="s">
        <v>45</v>
      </c>
      <c r="O737" s="67"/>
      <c r="P737" s="190">
        <f>O737*H737</f>
        <v>0</v>
      </c>
      <c r="Q737" s="190">
        <v>3.0000000000000001E-5</v>
      </c>
      <c r="R737" s="190">
        <f>Q737*H737</f>
        <v>7.1580000000000005E-4</v>
      </c>
      <c r="S737" s="190">
        <v>0</v>
      </c>
      <c r="T737" s="191">
        <f>S737*H737</f>
        <v>0</v>
      </c>
      <c r="U737" s="37"/>
      <c r="V737" s="37"/>
      <c r="W737" s="37"/>
      <c r="X737" s="37"/>
      <c r="Y737" s="37"/>
      <c r="Z737" s="37"/>
      <c r="AA737" s="37"/>
      <c r="AB737" s="37"/>
      <c r="AC737" s="37"/>
      <c r="AD737" s="37"/>
      <c r="AE737" s="37"/>
      <c r="AR737" s="192" t="s">
        <v>283</v>
      </c>
      <c r="AT737" s="192" t="s">
        <v>199</v>
      </c>
      <c r="AU737" s="192" t="s">
        <v>84</v>
      </c>
      <c r="AY737" s="20" t="s">
        <v>197</v>
      </c>
      <c r="BE737" s="193">
        <f>IF(N737="základní",J737,0)</f>
        <v>0</v>
      </c>
      <c r="BF737" s="193">
        <f>IF(N737="snížená",J737,0)</f>
        <v>0</v>
      </c>
      <c r="BG737" s="193">
        <f>IF(N737="zákl. přenesená",J737,0)</f>
        <v>0</v>
      </c>
      <c r="BH737" s="193">
        <f>IF(N737="sníž. přenesená",J737,0)</f>
        <v>0</v>
      </c>
      <c r="BI737" s="193">
        <f>IF(N737="nulová",J737,0)</f>
        <v>0</v>
      </c>
      <c r="BJ737" s="20" t="s">
        <v>82</v>
      </c>
      <c r="BK737" s="193">
        <f>ROUND(I737*H737,2)</f>
        <v>0</v>
      </c>
      <c r="BL737" s="20" t="s">
        <v>283</v>
      </c>
      <c r="BM737" s="192" t="s">
        <v>6274</v>
      </c>
    </row>
    <row r="738" spans="1:65" s="2" customFormat="1" ht="11.25">
      <c r="A738" s="37"/>
      <c r="B738" s="38"/>
      <c r="C738" s="39"/>
      <c r="D738" s="194" t="s">
        <v>206</v>
      </c>
      <c r="E738" s="39"/>
      <c r="F738" s="195" t="s">
        <v>3659</v>
      </c>
      <c r="G738" s="39"/>
      <c r="H738" s="39"/>
      <c r="I738" s="196"/>
      <c r="J738" s="39"/>
      <c r="K738" s="39"/>
      <c r="L738" s="42"/>
      <c r="M738" s="197"/>
      <c r="N738" s="198"/>
      <c r="O738" s="67"/>
      <c r="P738" s="67"/>
      <c r="Q738" s="67"/>
      <c r="R738" s="67"/>
      <c r="S738" s="67"/>
      <c r="T738" s="68"/>
      <c r="U738" s="37"/>
      <c r="V738" s="37"/>
      <c r="W738" s="37"/>
      <c r="X738" s="37"/>
      <c r="Y738" s="37"/>
      <c r="Z738" s="37"/>
      <c r="AA738" s="37"/>
      <c r="AB738" s="37"/>
      <c r="AC738" s="37"/>
      <c r="AD738" s="37"/>
      <c r="AE738" s="37"/>
      <c r="AT738" s="20" t="s">
        <v>206</v>
      </c>
      <c r="AU738" s="20" t="s">
        <v>84</v>
      </c>
    </row>
    <row r="739" spans="1:65" s="2" customFormat="1" ht="16.5" customHeight="1">
      <c r="A739" s="37"/>
      <c r="B739" s="38"/>
      <c r="C739" s="181" t="s">
        <v>1972</v>
      </c>
      <c r="D739" s="181" t="s">
        <v>199</v>
      </c>
      <c r="E739" s="182" t="s">
        <v>3688</v>
      </c>
      <c r="F739" s="183" t="s">
        <v>3689</v>
      </c>
      <c r="G739" s="184" t="s">
        <v>202</v>
      </c>
      <c r="H739" s="185">
        <v>21.766999999999999</v>
      </c>
      <c r="I739" s="186"/>
      <c r="J739" s="187">
        <f>ROUND(I739*H739,2)</f>
        <v>0</v>
      </c>
      <c r="K739" s="183" t="s">
        <v>203</v>
      </c>
      <c r="L739" s="42"/>
      <c r="M739" s="188" t="s">
        <v>28</v>
      </c>
      <c r="N739" s="189" t="s">
        <v>45</v>
      </c>
      <c r="O739" s="67"/>
      <c r="P739" s="190">
        <f>O739*H739</f>
        <v>0</v>
      </c>
      <c r="Q739" s="190">
        <v>5.0000000000000002E-5</v>
      </c>
      <c r="R739" s="190">
        <f>Q739*H739</f>
        <v>1.0883500000000001E-3</v>
      </c>
      <c r="S739" s="190">
        <v>0</v>
      </c>
      <c r="T739" s="191">
        <f>S739*H739</f>
        <v>0</v>
      </c>
      <c r="U739" s="37"/>
      <c r="V739" s="37"/>
      <c r="W739" s="37"/>
      <c r="X739" s="37"/>
      <c r="Y739" s="37"/>
      <c r="Z739" s="37"/>
      <c r="AA739" s="37"/>
      <c r="AB739" s="37"/>
      <c r="AC739" s="37"/>
      <c r="AD739" s="37"/>
      <c r="AE739" s="37"/>
      <c r="AR739" s="192" t="s">
        <v>283</v>
      </c>
      <c r="AT739" s="192" t="s">
        <v>199</v>
      </c>
      <c r="AU739" s="192" t="s">
        <v>84</v>
      </c>
      <c r="AY739" s="20" t="s">
        <v>197</v>
      </c>
      <c r="BE739" s="193">
        <f>IF(N739="základní",J739,0)</f>
        <v>0</v>
      </c>
      <c r="BF739" s="193">
        <f>IF(N739="snížená",J739,0)</f>
        <v>0</v>
      </c>
      <c r="BG739" s="193">
        <f>IF(N739="zákl. přenesená",J739,0)</f>
        <v>0</v>
      </c>
      <c r="BH739" s="193">
        <f>IF(N739="sníž. přenesená",J739,0)</f>
        <v>0</v>
      </c>
      <c r="BI739" s="193">
        <f>IF(N739="nulová",J739,0)</f>
        <v>0</v>
      </c>
      <c r="BJ739" s="20" t="s">
        <v>82</v>
      </c>
      <c r="BK739" s="193">
        <f>ROUND(I739*H739,2)</f>
        <v>0</v>
      </c>
      <c r="BL739" s="20" t="s">
        <v>283</v>
      </c>
      <c r="BM739" s="192" t="s">
        <v>6275</v>
      </c>
    </row>
    <row r="740" spans="1:65" s="2" customFormat="1" ht="11.25">
      <c r="A740" s="37"/>
      <c r="B740" s="38"/>
      <c r="C740" s="39"/>
      <c r="D740" s="194" t="s">
        <v>206</v>
      </c>
      <c r="E740" s="39"/>
      <c r="F740" s="195" t="s">
        <v>3691</v>
      </c>
      <c r="G740" s="39"/>
      <c r="H740" s="39"/>
      <c r="I740" s="196"/>
      <c r="J740" s="39"/>
      <c r="K740" s="39"/>
      <c r="L740" s="42"/>
      <c r="M740" s="197"/>
      <c r="N740" s="198"/>
      <c r="O740" s="67"/>
      <c r="P740" s="67"/>
      <c r="Q740" s="67"/>
      <c r="R740" s="67"/>
      <c r="S740" s="67"/>
      <c r="T740" s="68"/>
      <c r="U740" s="37"/>
      <c r="V740" s="37"/>
      <c r="W740" s="37"/>
      <c r="X740" s="37"/>
      <c r="Y740" s="37"/>
      <c r="Z740" s="37"/>
      <c r="AA740" s="37"/>
      <c r="AB740" s="37"/>
      <c r="AC740" s="37"/>
      <c r="AD740" s="37"/>
      <c r="AE740" s="37"/>
      <c r="AT740" s="20" t="s">
        <v>206</v>
      </c>
      <c r="AU740" s="20" t="s">
        <v>84</v>
      </c>
    </row>
    <row r="741" spans="1:65" s="2" customFormat="1" ht="24.2" customHeight="1">
      <c r="A741" s="37"/>
      <c r="B741" s="38"/>
      <c r="C741" s="181" t="s">
        <v>1976</v>
      </c>
      <c r="D741" s="181" t="s">
        <v>199</v>
      </c>
      <c r="E741" s="182" t="s">
        <v>6276</v>
      </c>
      <c r="F741" s="183" t="s">
        <v>6277</v>
      </c>
      <c r="G741" s="184" t="s">
        <v>2955</v>
      </c>
      <c r="H741" s="260"/>
      <c r="I741" s="186"/>
      <c r="J741" s="187">
        <f>ROUND(I741*H741,2)</f>
        <v>0</v>
      </c>
      <c r="K741" s="183" t="s">
        <v>203</v>
      </c>
      <c r="L741" s="42"/>
      <c r="M741" s="188" t="s">
        <v>28</v>
      </c>
      <c r="N741" s="189" t="s">
        <v>45</v>
      </c>
      <c r="O741" s="67"/>
      <c r="P741" s="190">
        <f>O741*H741</f>
        <v>0</v>
      </c>
      <c r="Q741" s="190">
        <v>0</v>
      </c>
      <c r="R741" s="190">
        <f>Q741*H741</f>
        <v>0</v>
      </c>
      <c r="S741" s="190">
        <v>0</v>
      </c>
      <c r="T741" s="191">
        <f>S741*H741</f>
        <v>0</v>
      </c>
      <c r="U741" s="37"/>
      <c r="V741" s="37"/>
      <c r="W741" s="37"/>
      <c r="X741" s="37"/>
      <c r="Y741" s="37"/>
      <c r="Z741" s="37"/>
      <c r="AA741" s="37"/>
      <c r="AB741" s="37"/>
      <c r="AC741" s="37"/>
      <c r="AD741" s="37"/>
      <c r="AE741" s="37"/>
      <c r="AR741" s="192" t="s">
        <v>283</v>
      </c>
      <c r="AT741" s="192" t="s">
        <v>199</v>
      </c>
      <c r="AU741" s="192" t="s">
        <v>84</v>
      </c>
      <c r="AY741" s="20" t="s">
        <v>197</v>
      </c>
      <c r="BE741" s="193">
        <f>IF(N741="základní",J741,0)</f>
        <v>0</v>
      </c>
      <c r="BF741" s="193">
        <f>IF(N741="snížená",J741,0)</f>
        <v>0</v>
      </c>
      <c r="BG741" s="193">
        <f>IF(N741="zákl. přenesená",J741,0)</f>
        <v>0</v>
      </c>
      <c r="BH741" s="193">
        <f>IF(N741="sníž. přenesená",J741,0)</f>
        <v>0</v>
      </c>
      <c r="BI741" s="193">
        <f>IF(N741="nulová",J741,0)</f>
        <v>0</v>
      </c>
      <c r="BJ741" s="20" t="s">
        <v>82</v>
      </c>
      <c r="BK741" s="193">
        <f>ROUND(I741*H741,2)</f>
        <v>0</v>
      </c>
      <c r="BL741" s="20" t="s">
        <v>283</v>
      </c>
      <c r="BM741" s="192" t="s">
        <v>6278</v>
      </c>
    </row>
    <row r="742" spans="1:65" s="2" customFormat="1" ht="11.25">
      <c r="A742" s="37"/>
      <c r="B742" s="38"/>
      <c r="C742" s="39"/>
      <c r="D742" s="194" t="s">
        <v>206</v>
      </c>
      <c r="E742" s="39"/>
      <c r="F742" s="195" t="s">
        <v>6279</v>
      </c>
      <c r="G742" s="39"/>
      <c r="H742" s="39"/>
      <c r="I742" s="196"/>
      <c r="J742" s="39"/>
      <c r="K742" s="39"/>
      <c r="L742" s="42"/>
      <c r="M742" s="197"/>
      <c r="N742" s="198"/>
      <c r="O742" s="67"/>
      <c r="P742" s="67"/>
      <c r="Q742" s="67"/>
      <c r="R742" s="67"/>
      <c r="S742" s="67"/>
      <c r="T742" s="68"/>
      <c r="U742" s="37"/>
      <c r="V742" s="37"/>
      <c r="W742" s="37"/>
      <c r="X742" s="37"/>
      <c r="Y742" s="37"/>
      <c r="Z742" s="37"/>
      <c r="AA742" s="37"/>
      <c r="AB742" s="37"/>
      <c r="AC742" s="37"/>
      <c r="AD742" s="37"/>
      <c r="AE742" s="37"/>
      <c r="AT742" s="20" t="s">
        <v>206</v>
      </c>
      <c r="AU742" s="20" t="s">
        <v>84</v>
      </c>
    </row>
    <row r="743" spans="1:65" s="12" customFormat="1" ht="22.9" customHeight="1">
      <c r="B743" s="165"/>
      <c r="C743" s="166"/>
      <c r="D743" s="167" t="s">
        <v>73</v>
      </c>
      <c r="E743" s="179" t="s">
        <v>4020</v>
      </c>
      <c r="F743" s="179" t="s">
        <v>4021</v>
      </c>
      <c r="G743" s="166"/>
      <c r="H743" s="166"/>
      <c r="I743" s="169"/>
      <c r="J743" s="180">
        <f>BK743</f>
        <v>0</v>
      </c>
      <c r="K743" s="166"/>
      <c r="L743" s="171"/>
      <c r="M743" s="172"/>
      <c r="N743" s="173"/>
      <c r="O743" s="173"/>
      <c r="P743" s="174">
        <f>SUM(P744:P751)</f>
        <v>0</v>
      </c>
      <c r="Q743" s="173"/>
      <c r="R743" s="174">
        <f>SUM(R744:R751)</f>
        <v>4.5273499999999994E-2</v>
      </c>
      <c r="S743" s="173"/>
      <c r="T743" s="175">
        <f>SUM(T744:T751)</f>
        <v>0</v>
      </c>
      <c r="AR743" s="176" t="s">
        <v>84</v>
      </c>
      <c r="AT743" s="177" t="s">
        <v>73</v>
      </c>
      <c r="AU743" s="177" t="s">
        <v>82</v>
      </c>
      <c r="AY743" s="176" t="s">
        <v>197</v>
      </c>
      <c r="BK743" s="178">
        <f>SUM(BK744:BK751)</f>
        <v>0</v>
      </c>
    </row>
    <row r="744" spans="1:65" s="2" customFormat="1" ht="16.5" customHeight="1">
      <c r="A744" s="37"/>
      <c r="B744" s="38"/>
      <c r="C744" s="181" t="s">
        <v>1982</v>
      </c>
      <c r="D744" s="181" t="s">
        <v>199</v>
      </c>
      <c r="E744" s="182" t="s">
        <v>4023</v>
      </c>
      <c r="F744" s="183" t="s">
        <v>4024</v>
      </c>
      <c r="G744" s="184" t="s">
        <v>202</v>
      </c>
      <c r="H744" s="185">
        <v>90.546999999999997</v>
      </c>
      <c r="I744" s="186"/>
      <c r="J744" s="187">
        <f>ROUND(I744*H744,2)</f>
        <v>0</v>
      </c>
      <c r="K744" s="183" t="s">
        <v>203</v>
      </c>
      <c r="L744" s="42"/>
      <c r="M744" s="188" t="s">
        <v>28</v>
      </c>
      <c r="N744" s="189" t="s">
        <v>45</v>
      </c>
      <c r="O744" s="67"/>
      <c r="P744" s="190">
        <f>O744*H744</f>
        <v>0</v>
      </c>
      <c r="Q744" s="190">
        <v>2.1000000000000001E-4</v>
      </c>
      <c r="R744" s="190">
        <f>Q744*H744</f>
        <v>1.901487E-2</v>
      </c>
      <c r="S744" s="190">
        <v>0</v>
      </c>
      <c r="T744" s="191">
        <f>S744*H744</f>
        <v>0</v>
      </c>
      <c r="U744" s="37"/>
      <c r="V744" s="37"/>
      <c r="W744" s="37"/>
      <c r="X744" s="37"/>
      <c r="Y744" s="37"/>
      <c r="Z744" s="37"/>
      <c r="AA744" s="37"/>
      <c r="AB744" s="37"/>
      <c r="AC744" s="37"/>
      <c r="AD744" s="37"/>
      <c r="AE744" s="37"/>
      <c r="AR744" s="192" t="s">
        <v>283</v>
      </c>
      <c r="AT744" s="192" t="s">
        <v>199</v>
      </c>
      <c r="AU744" s="192" t="s">
        <v>84</v>
      </c>
      <c r="AY744" s="20" t="s">
        <v>197</v>
      </c>
      <c r="BE744" s="193">
        <f>IF(N744="základní",J744,0)</f>
        <v>0</v>
      </c>
      <c r="BF744" s="193">
        <f>IF(N744="snížená",J744,0)</f>
        <v>0</v>
      </c>
      <c r="BG744" s="193">
        <f>IF(N744="zákl. přenesená",J744,0)</f>
        <v>0</v>
      </c>
      <c r="BH744" s="193">
        <f>IF(N744="sníž. přenesená",J744,0)</f>
        <v>0</v>
      </c>
      <c r="BI744" s="193">
        <f>IF(N744="nulová",J744,0)</f>
        <v>0</v>
      </c>
      <c r="BJ744" s="20" t="s">
        <v>82</v>
      </c>
      <c r="BK744" s="193">
        <f>ROUND(I744*H744,2)</f>
        <v>0</v>
      </c>
      <c r="BL744" s="20" t="s">
        <v>283</v>
      </c>
      <c r="BM744" s="192" t="s">
        <v>6280</v>
      </c>
    </row>
    <row r="745" spans="1:65" s="2" customFormat="1" ht="11.25">
      <c r="A745" s="37"/>
      <c r="B745" s="38"/>
      <c r="C745" s="39"/>
      <c r="D745" s="194" t="s">
        <v>206</v>
      </c>
      <c r="E745" s="39"/>
      <c r="F745" s="195" t="s">
        <v>4026</v>
      </c>
      <c r="G745" s="39"/>
      <c r="H745" s="39"/>
      <c r="I745" s="196"/>
      <c r="J745" s="39"/>
      <c r="K745" s="39"/>
      <c r="L745" s="42"/>
      <c r="M745" s="197"/>
      <c r="N745" s="198"/>
      <c r="O745" s="67"/>
      <c r="P745" s="67"/>
      <c r="Q745" s="67"/>
      <c r="R745" s="67"/>
      <c r="S745" s="67"/>
      <c r="T745" s="68"/>
      <c r="U745" s="37"/>
      <c r="V745" s="37"/>
      <c r="W745" s="37"/>
      <c r="X745" s="37"/>
      <c r="Y745" s="37"/>
      <c r="Z745" s="37"/>
      <c r="AA745" s="37"/>
      <c r="AB745" s="37"/>
      <c r="AC745" s="37"/>
      <c r="AD745" s="37"/>
      <c r="AE745" s="37"/>
      <c r="AT745" s="20" t="s">
        <v>206</v>
      </c>
      <c r="AU745" s="20" t="s">
        <v>84</v>
      </c>
    </row>
    <row r="746" spans="1:65" s="15" customFormat="1" ht="11.25">
      <c r="B746" s="222"/>
      <c r="C746" s="223"/>
      <c r="D746" s="201" t="s">
        <v>213</v>
      </c>
      <c r="E746" s="224" t="s">
        <v>28</v>
      </c>
      <c r="F746" s="225" t="s">
        <v>412</v>
      </c>
      <c r="G746" s="223"/>
      <c r="H746" s="224" t="s">
        <v>28</v>
      </c>
      <c r="I746" s="226"/>
      <c r="J746" s="223"/>
      <c r="K746" s="223"/>
      <c r="L746" s="227"/>
      <c r="M746" s="228"/>
      <c r="N746" s="229"/>
      <c r="O746" s="229"/>
      <c r="P746" s="229"/>
      <c r="Q746" s="229"/>
      <c r="R746" s="229"/>
      <c r="S746" s="229"/>
      <c r="T746" s="230"/>
      <c r="AT746" s="231" t="s">
        <v>213</v>
      </c>
      <c r="AU746" s="231" t="s">
        <v>84</v>
      </c>
      <c r="AV746" s="15" t="s">
        <v>82</v>
      </c>
      <c r="AW746" s="15" t="s">
        <v>35</v>
      </c>
      <c r="AX746" s="15" t="s">
        <v>74</v>
      </c>
      <c r="AY746" s="231" t="s">
        <v>197</v>
      </c>
    </row>
    <row r="747" spans="1:65" s="13" customFormat="1" ht="11.25">
      <c r="B747" s="199"/>
      <c r="C747" s="200"/>
      <c r="D747" s="201" t="s">
        <v>213</v>
      </c>
      <c r="E747" s="202" t="s">
        <v>28</v>
      </c>
      <c r="F747" s="203" t="s">
        <v>6281</v>
      </c>
      <c r="G747" s="200"/>
      <c r="H747" s="204">
        <v>71.046999999999997</v>
      </c>
      <c r="I747" s="205"/>
      <c r="J747" s="200"/>
      <c r="K747" s="200"/>
      <c r="L747" s="206"/>
      <c r="M747" s="207"/>
      <c r="N747" s="208"/>
      <c r="O747" s="208"/>
      <c r="P747" s="208"/>
      <c r="Q747" s="208"/>
      <c r="R747" s="208"/>
      <c r="S747" s="208"/>
      <c r="T747" s="209"/>
      <c r="AT747" s="210" t="s">
        <v>213</v>
      </c>
      <c r="AU747" s="210" t="s">
        <v>84</v>
      </c>
      <c r="AV747" s="13" t="s">
        <v>84</v>
      </c>
      <c r="AW747" s="13" t="s">
        <v>35</v>
      </c>
      <c r="AX747" s="13" t="s">
        <v>74</v>
      </c>
      <c r="AY747" s="210" t="s">
        <v>197</v>
      </c>
    </row>
    <row r="748" spans="1:65" s="13" customFormat="1" ht="11.25">
      <c r="B748" s="199"/>
      <c r="C748" s="200"/>
      <c r="D748" s="201" t="s">
        <v>213</v>
      </c>
      <c r="E748" s="202" t="s">
        <v>28</v>
      </c>
      <c r="F748" s="203" t="s">
        <v>6282</v>
      </c>
      <c r="G748" s="200"/>
      <c r="H748" s="204">
        <v>19.5</v>
      </c>
      <c r="I748" s="205"/>
      <c r="J748" s="200"/>
      <c r="K748" s="200"/>
      <c r="L748" s="206"/>
      <c r="M748" s="207"/>
      <c r="N748" s="208"/>
      <c r="O748" s="208"/>
      <c r="P748" s="208"/>
      <c r="Q748" s="208"/>
      <c r="R748" s="208"/>
      <c r="S748" s="208"/>
      <c r="T748" s="209"/>
      <c r="AT748" s="210" t="s">
        <v>213</v>
      </c>
      <c r="AU748" s="210" t="s">
        <v>84</v>
      </c>
      <c r="AV748" s="13" t="s">
        <v>84</v>
      </c>
      <c r="AW748" s="13" t="s">
        <v>35</v>
      </c>
      <c r="AX748" s="13" t="s">
        <v>74</v>
      </c>
      <c r="AY748" s="210" t="s">
        <v>197</v>
      </c>
    </row>
    <row r="749" spans="1:65" s="14" customFormat="1" ht="11.25">
      <c r="B749" s="211"/>
      <c r="C749" s="212"/>
      <c r="D749" s="201" t="s">
        <v>213</v>
      </c>
      <c r="E749" s="213" t="s">
        <v>28</v>
      </c>
      <c r="F749" s="214" t="s">
        <v>226</v>
      </c>
      <c r="G749" s="212"/>
      <c r="H749" s="215">
        <v>90.546999999999997</v>
      </c>
      <c r="I749" s="216"/>
      <c r="J749" s="212"/>
      <c r="K749" s="212"/>
      <c r="L749" s="217"/>
      <c r="M749" s="218"/>
      <c r="N749" s="219"/>
      <c r="O749" s="219"/>
      <c r="P749" s="219"/>
      <c r="Q749" s="219"/>
      <c r="R749" s="219"/>
      <c r="S749" s="219"/>
      <c r="T749" s="220"/>
      <c r="AT749" s="221" t="s">
        <v>213</v>
      </c>
      <c r="AU749" s="221" t="s">
        <v>84</v>
      </c>
      <c r="AV749" s="14" t="s">
        <v>204</v>
      </c>
      <c r="AW749" s="14" t="s">
        <v>35</v>
      </c>
      <c r="AX749" s="14" t="s">
        <v>82</v>
      </c>
      <c r="AY749" s="221" t="s">
        <v>197</v>
      </c>
    </row>
    <row r="750" spans="1:65" s="2" customFormat="1" ht="24.2" customHeight="1">
      <c r="A750" s="37"/>
      <c r="B750" s="38"/>
      <c r="C750" s="181" t="s">
        <v>1989</v>
      </c>
      <c r="D750" s="181" t="s">
        <v>199</v>
      </c>
      <c r="E750" s="182" t="s">
        <v>4041</v>
      </c>
      <c r="F750" s="183" t="s">
        <v>4042</v>
      </c>
      <c r="G750" s="184" t="s">
        <v>202</v>
      </c>
      <c r="H750" s="185">
        <v>90.546999999999997</v>
      </c>
      <c r="I750" s="186"/>
      <c r="J750" s="187">
        <f>ROUND(I750*H750,2)</f>
        <v>0</v>
      </c>
      <c r="K750" s="183" t="s">
        <v>203</v>
      </c>
      <c r="L750" s="42"/>
      <c r="M750" s="188" t="s">
        <v>28</v>
      </c>
      <c r="N750" s="189" t="s">
        <v>45</v>
      </c>
      <c r="O750" s="67"/>
      <c r="P750" s="190">
        <f>O750*H750</f>
        <v>0</v>
      </c>
      <c r="Q750" s="190">
        <v>2.9E-4</v>
      </c>
      <c r="R750" s="190">
        <f>Q750*H750</f>
        <v>2.6258629999999998E-2</v>
      </c>
      <c r="S750" s="190">
        <v>0</v>
      </c>
      <c r="T750" s="191">
        <f>S750*H750</f>
        <v>0</v>
      </c>
      <c r="U750" s="37"/>
      <c r="V750" s="37"/>
      <c r="W750" s="37"/>
      <c r="X750" s="37"/>
      <c r="Y750" s="37"/>
      <c r="Z750" s="37"/>
      <c r="AA750" s="37"/>
      <c r="AB750" s="37"/>
      <c r="AC750" s="37"/>
      <c r="AD750" s="37"/>
      <c r="AE750" s="37"/>
      <c r="AR750" s="192" t="s">
        <v>283</v>
      </c>
      <c r="AT750" s="192" t="s">
        <v>199</v>
      </c>
      <c r="AU750" s="192" t="s">
        <v>84</v>
      </c>
      <c r="AY750" s="20" t="s">
        <v>197</v>
      </c>
      <c r="BE750" s="193">
        <f>IF(N750="základní",J750,0)</f>
        <v>0</v>
      </c>
      <c r="BF750" s="193">
        <f>IF(N750="snížená",J750,0)</f>
        <v>0</v>
      </c>
      <c r="BG750" s="193">
        <f>IF(N750="zákl. přenesená",J750,0)</f>
        <v>0</v>
      </c>
      <c r="BH750" s="193">
        <f>IF(N750="sníž. přenesená",J750,0)</f>
        <v>0</v>
      </c>
      <c r="BI750" s="193">
        <f>IF(N750="nulová",J750,0)</f>
        <v>0</v>
      </c>
      <c r="BJ750" s="20" t="s">
        <v>82</v>
      </c>
      <c r="BK750" s="193">
        <f>ROUND(I750*H750,2)</f>
        <v>0</v>
      </c>
      <c r="BL750" s="20" t="s">
        <v>283</v>
      </c>
      <c r="BM750" s="192" t="s">
        <v>6283</v>
      </c>
    </row>
    <row r="751" spans="1:65" s="2" customFormat="1" ht="11.25">
      <c r="A751" s="37"/>
      <c r="B751" s="38"/>
      <c r="C751" s="39"/>
      <c r="D751" s="194" t="s">
        <v>206</v>
      </c>
      <c r="E751" s="39"/>
      <c r="F751" s="195" t="s">
        <v>4044</v>
      </c>
      <c r="G751" s="39"/>
      <c r="H751" s="39"/>
      <c r="I751" s="196"/>
      <c r="J751" s="39"/>
      <c r="K751" s="39"/>
      <c r="L751" s="42"/>
      <c r="M751" s="197"/>
      <c r="N751" s="198"/>
      <c r="O751" s="67"/>
      <c r="P751" s="67"/>
      <c r="Q751" s="67"/>
      <c r="R751" s="67"/>
      <c r="S751" s="67"/>
      <c r="T751" s="68"/>
      <c r="U751" s="37"/>
      <c r="V751" s="37"/>
      <c r="W751" s="37"/>
      <c r="X751" s="37"/>
      <c r="Y751" s="37"/>
      <c r="Z751" s="37"/>
      <c r="AA751" s="37"/>
      <c r="AB751" s="37"/>
      <c r="AC751" s="37"/>
      <c r="AD751" s="37"/>
      <c r="AE751" s="37"/>
      <c r="AT751" s="20" t="s">
        <v>206</v>
      </c>
      <c r="AU751" s="20" t="s">
        <v>84</v>
      </c>
    </row>
    <row r="752" spans="1:65" s="12" customFormat="1" ht="25.9" customHeight="1">
      <c r="B752" s="165"/>
      <c r="C752" s="166"/>
      <c r="D752" s="167" t="s">
        <v>73</v>
      </c>
      <c r="E752" s="168" t="s">
        <v>4129</v>
      </c>
      <c r="F752" s="168" t="s">
        <v>4130</v>
      </c>
      <c r="G752" s="166"/>
      <c r="H752" s="166"/>
      <c r="I752" s="169"/>
      <c r="J752" s="170">
        <f>BK752</f>
        <v>0</v>
      </c>
      <c r="K752" s="166"/>
      <c r="L752" s="171"/>
      <c r="M752" s="172"/>
      <c r="N752" s="173"/>
      <c r="O752" s="173"/>
      <c r="P752" s="174">
        <f>SUM(P753:P756)</f>
        <v>0</v>
      </c>
      <c r="Q752" s="173"/>
      <c r="R752" s="174">
        <f>SUM(R753:R756)</f>
        <v>0</v>
      </c>
      <c r="S752" s="173"/>
      <c r="T752" s="175">
        <f>SUM(T753:T756)</f>
        <v>0</v>
      </c>
      <c r="AR752" s="176" t="s">
        <v>204</v>
      </c>
      <c r="AT752" s="177" t="s">
        <v>73</v>
      </c>
      <c r="AU752" s="177" t="s">
        <v>74</v>
      </c>
      <c r="AY752" s="176" t="s">
        <v>197</v>
      </c>
      <c r="BK752" s="178">
        <f>SUM(BK753:BK756)</f>
        <v>0</v>
      </c>
    </row>
    <row r="753" spans="1:65" s="2" customFormat="1" ht="16.5" customHeight="1">
      <c r="A753" s="37"/>
      <c r="B753" s="38"/>
      <c r="C753" s="181" t="s">
        <v>2015</v>
      </c>
      <c r="D753" s="181" t="s">
        <v>199</v>
      </c>
      <c r="E753" s="182" t="s">
        <v>4132</v>
      </c>
      <c r="F753" s="183" t="s">
        <v>4133</v>
      </c>
      <c r="G753" s="184" t="s">
        <v>4134</v>
      </c>
      <c r="H753" s="185">
        <v>10</v>
      </c>
      <c r="I753" s="186"/>
      <c r="J753" s="187">
        <f>ROUND(I753*H753,2)</f>
        <v>0</v>
      </c>
      <c r="K753" s="183" t="s">
        <v>203</v>
      </c>
      <c r="L753" s="42"/>
      <c r="M753" s="188" t="s">
        <v>28</v>
      </c>
      <c r="N753" s="189" t="s">
        <v>45</v>
      </c>
      <c r="O753" s="67"/>
      <c r="P753" s="190">
        <f>O753*H753</f>
        <v>0</v>
      </c>
      <c r="Q753" s="190">
        <v>0</v>
      </c>
      <c r="R753" s="190">
        <f>Q753*H753</f>
        <v>0</v>
      </c>
      <c r="S753" s="190">
        <v>0</v>
      </c>
      <c r="T753" s="191">
        <f>S753*H753</f>
        <v>0</v>
      </c>
      <c r="U753" s="37"/>
      <c r="V753" s="37"/>
      <c r="W753" s="37"/>
      <c r="X753" s="37"/>
      <c r="Y753" s="37"/>
      <c r="Z753" s="37"/>
      <c r="AA753" s="37"/>
      <c r="AB753" s="37"/>
      <c r="AC753" s="37"/>
      <c r="AD753" s="37"/>
      <c r="AE753" s="37"/>
      <c r="AR753" s="192" t="s">
        <v>2056</v>
      </c>
      <c r="AT753" s="192" t="s">
        <v>199</v>
      </c>
      <c r="AU753" s="192" t="s">
        <v>82</v>
      </c>
      <c r="AY753" s="20" t="s">
        <v>197</v>
      </c>
      <c r="BE753" s="193">
        <f>IF(N753="základní",J753,0)</f>
        <v>0</v>
      </c>
      <c r="BF753" s="193">
        <f>IF(N753="snížená",J753,0)</f>
        <v>0</v>
      </c>
      <c r="BG753" s="193">
        <f>IF(N753="zákl. přenesená",J753,0)</f>
        <v>0</v>
      </c>
      <c r="BH753" s="193">
        <f>IF(N753="sníž. přenesená",J753,0)</f>
        <v>0</v>
      </c>
      <c r="BI753" s="193">
        <f>IF(N753="nulová",J753,0)</f>
        <v>0</v>
      </c>
      <c r="BJ753" s="20" t="s">
        <v>82</v>
      </c>
      <c r="BK753" s="193">
        <f>ROUND(I753*H753,2)</f>
        <v>0</v>
      </c>
      <c r="BL753" s="20" t="s">
        <v>2056</v>
      </c>
      <c r="BM753" s="192" t="s">
        <v>6284</v>
      </c>
    </row>
    <row r="754" spans="1:65" s="2" customFormat="1" ht="11.25">
      <c r="A754" s="37"/>
      <c r="B754" s="38"/>
      <c r="C754" s="39"/>
      <c r="D754" s="194" t="s">
        <v>206</v>
      </c>
      <c r="E754" s="39"/>
      <c r="F754" s="195" t="s">
        <v>4136</v>
      </c>
      <c r="G754" s="39"/>
      <c r="H754" s="39"/>
      <c r="I754" s="196"/>
      <c r="J754" s="39"/>
      <c r="K754" s="39"/>
      <c r="L754" s="42"/>
      <c r="M754" s="197"/>
      <c r="N754" s="198"/>
      <c r="O754" s="67"/>
      <c r="P754" s="67"/>
      <c r="Q754" s="67"/>
      <c r="R754" s="67"/>
      <c r="S754" s="67"/>
      <c r="T754" s="68"/>
      <c r="U754" s="37"/>
      <c r="V754" s="37"/>
      <c r="W754" s="37"/>
      <c r="X754" s="37"/>
      <c r="Y754" s="37"/>
      <c r="Z754" s="37"/>
      <c r="AA754" s="37"/>
      <c r="AB754" s="37"/>
      <c r="AC754" s="37"/>
      <c r="AD754" s="37"/>
      <c r="AE754" s="37"/>
      <c r="AT754" s="20" t="s">
        <v>206</v>
      </c>
      <c r="AU754" s="20" t="s">
        <v>82</v>
      </c>
    </row>
    <row r="755" spans="1:65" s="15" customFormat="1" ht="11.25">
      <c r="B755" s="222"/>
      <c r="C755" s="223"/>
      <c r="D755" s="201" t="s">
        <v>213</v>
      </c>
      <c r="E755" s="224" t="s">
        <v>28</v>
      </c>
      <c r="F755" s="225" t="s">
        <v>412</v>
      </c>
      <c r="G755" s="223"/>
      <c r="H755" s="224" t="s">
        <v>28</v>
      </c>
      <c r="I755" s="226"/>
      <c r="J755" s="223"/>
      <c r="K755" s="223"/>
      <c r="L755" s="227"/>
      <c r="M755" s="228"/>
      <c r="N755" s="229"/>
      <c r="O755" s="229"/>
      <c r="P755" s="229"/>
      <c r="Q755" s="229"/>
      <c r="R755" s="229"/>
      <c r="S755" s="229"/>
      <c r="T755" s="230"/>
      <c r="AT755" s="231" t="s">
        <v>213</v>
      </c>
      <c r="AU755" s="231" t="s">
        <v>82</v>
      </c>
      <c r="AV755" s="15" t="s">
        <v>82</v>
      </c>
      <c r="AW755" s="15" t="s">
        <v>35</v>
      </c>
      <c r="AX755" s="15" t="s">
        <v>74</v>
      </c>
      <c r="AY755" s="231" t="s">
        <v>197</v>
      </c>
    </row>
    <row r="756" spans="1:65" s="13" customFormat="1" ht="11.25">
      <c r="B756" s="199"/>
      <c r="C756" s="200"/>
      <c r="D756" s="201" t="s">
        <v>213</v>
      </c>
      <c r="E756" s="202" t="s">
        <v>28</v>
      </c>
      <c r="F756" s="203" t="s">
        <v>6285</v>
      </c>
      <c r="G756" s="200"/>
      <c r="H756" s="204">
        <v>10</v>
      </c>
      <c r="I756" s="205"/>
      <c r="J756" s="200"/>
      <c r="K756" s="200"/>
      <c r="L756" s="206"/>
      <c r="M756" s="243"/>
      <c r="N756" s="244"/>
      <c r="O756" s="244"/>
      <c r="P756" s="244"/>
      <c r="Q756" s="244"/>
      <c r="R756" s="244"/>
      <c r="S756" s="244"/>
      <c r="T756" s="245"/>
      <c r="AT756" s="210" t="s">
        <v>213</v>
      </c>
      <c r="AU756" s="210" t="s">
        <v>82</v>
      </c>
      <c r="AV756" s="13" t="s">
        <v>84</v>
      </c>
      <c r="AW756" s="13" t="s">
        <v>35</v>
      </c>
      <c r="AX756" s="13" t="s">
        <v>82</v>
      </c>
      <c r="AY756" s="210" t="s">
        <v>197</v>
      </c>
    </row>
    <row r="757" spans="1:65" s="2" customFormat="1" ht="6.95" customHeight="1">
      <c r="A757" s="37"/>
      <c r="B757" s="50"/>
      <c r="C757" s="51"/>
      <c r="D757" s="51"/>
      <c r="E757" s="51"/>
      <c r="F757" s="51"/>
      <c r="G757" s="51"/>
      <c r="H757" s="51"/>
      <c r="I757" s="51"/>
      <c r="J757" s="51"/>
      <c r="K757" s="51"/>
      <c r="L757" s="42"/>
      <c r="M757" s="37"/>
      <c r="O757" s="37"/>
      <c r="P757" s="37"/>
      <c r="Q757" s="37"/>
      <c r="R757" s="37"/>
      <c r="S757" s="37"/>
      <c r="T757" s="37"/>
      <c r="U757" s="37"/>
      <c r="V757" s="37"/>
      <c r="W757" s="37"/>
      <c r="X757" s="37"/>
      <c r="Y757" s="37"/>
      <c r="Z757" s="37"/>
      <c r="AA757" s="37"/>
      <c r="AB757" s="37"/>
      <c r="AC757" s="37"/>
      <c r="AD757" s="37"/>
      <c r="AE757" s="37"/>
    </row>
  </sheetData>
  <sheetProtection algorithmName="SHA-512" hashValue="EDXxbYqcPfc6V8jivKOL8Gwau4hufwWWI7tBT5yo/EpGDuiimCwZF1voKl0sPFJVzxThi/yLTZTAdSrwMzBHRw==" saltValue="jVJYNrxpCh4yxv1VZDwFovMuP7AkHz0S3XHCHlZUfDM3zlcxFWdKChxqWlThhX/F3yAdFgWhZh7SQSTIcnimxw==" spinCount="100000" sheet="1" objects="1" scenarios="1" formatColumns="0" formatRows="0" autoFilter="0"/>
  <autoFilter ref="C105:K756" xr:uid="{00000000-0009-0000-0000-00000B000000}"/>
  <mergeCells count="12">
    <mergeCell ref="E98:H98"/>
    <mergeCell ref="L2:V2"/>
    <mergeCell ref="E50:H50"/>
    <mergeCell ref="E52:H52"/>
    <mergeCell ref="E54:H54"/>
    <mergeCell ref="E94:H94"/>
    <mergeCell ref="E96:H96"/>
    <mergeCell ref="E7:H7"/>
    <mergeCell ref="E9:H9"/>
    <mergeCell ref="E11:H11"/>
    <mergeCell ref="E20:H20"/>
    <mergeCell ref="E29:H29"/>
  </mergeCells>
  <hyperlinks>
    <hyperlink ref="F110" r:id="rId1" xr:uid="{00000000-0004-0000-0B00-000000000000}"/>
    <hyperlink ref="F116" r:id="rId2" xr:uid="{00000000-0004-0000-0B00-000001000000}"/>
    <hyperlink ref="F125" r:id="rId3" xr:uid="{00000000-0004-0000-0B00-000002000000}"/>
    <hyperlink ref="F130" r:id="rId4" xr:uid="{00000000-0004-0000-0B00-000003000000}"/>
    <hyperlink ref="F135" r:id="rId5" xr:uid="{00000000-0004-0000-0B00-000004000000}"/>
    <hyperlink ref="F140" r:id="rId6" xr:uid="{00000000-0004-0000-0B00-000005000000}"/>
    <hyperlink ref="F142" r:id="rId7" xr:uid="{00000000-0004-0000-0B00-000006000000}"/>
    <hyperlink ref="F147" r:id="rId8" xr:uid="{00000000-0004-0000-0B00-000007000000}"/>
    <hyperlink ref="F156" r:id="rId9" xr:uid="{00000000-0004-0000-0B00-000008000000}"/>
    <hyperlink ref="F163" r:id="rId10" xr:uid="{00000000-0004-0000-0B00-000009000000}"/>
    <hyperlink ref="F173" r:id="rId11" xr:uid="{00000000-0004-0000-0B00-00000A000000}"/>
    <hyperlink ref="F179" r:id="rId12" xr:uid="{00000000-0004-0000-0B00-00000B000000}"/>
    <hyperlink ref="F184" r:id="rId13" xr:uid="{00000000-0004-0000-0B00-00000C000000}"/>
    <hyperlink ref="F186" r:id="rId14" xr:uid="{00000000-0004-0000-0B00-00000D000000}"/>
    <hyperlink ref="F192" r:id="rId15" xr:uid="{00000000-0004-0000-0B00-00000E000000}"/>
    <hyperlink ref="F197" r:id="rId16" xr:uid="{00000000-0004-0000-0B00-00000F000000}"/>
    <hyperlink ref="F200" r:id="rId17" xr:uid="{00000000-0004-0000-0B00-000010000000}"/>
    <hyperlink ref="F204" r:id="rId18" xr:uid="{00000000-0004-0000-0B00-000011000000}"/>
    <hyperlink ref="F210" r:id="rId19" xr:uid="{00000000-0004-0000-0B00-000012000000}"/>
    <hyperlink ref="F215" r:id="rId20" xr:uid="{00000000-0004-0000-0B00-000013000000}"/>
    <hyperlink ref="F219" r:id="rId21" xr:uid="{00000000-0004-0000-0B00-000014000000}"/>
    <hyperlink ref="F223" r:id="rId22" xr:uid="{00000000-0004-0000-0B00-000015000000}"/>
    <hyperlink ref="F225" r:id="rId23" xr:uid="{00000000-0004-0000-0B00-000016000000}"/>
    <hyperlink ref="F230" r:id="rId24" xr:uid="{00000000-0004-0000-0B00-000017000000}"/>
    <hyperlink ref="F232" r:id="rId25" xr:uid="{00000000-0004-0000-0B00-000018000000}"/>
    <hyperlink ref="F237" r:id="rId26" xr:uid="{00000000-0004-0000-0B00-000019000000}"/>
    <hyperlink ref="F242" r:id="rId27" xr:uid="{00000000-0004-0000-0B00-00001A000000}"/>
    <hyperlink ref="F244" r:id="rId28" xr:uid="{00000000-0004-0000-0B00-00001B000000}"/>
    <hyperlink ref="F249" r:id="rId29" xr:uid="{00000000-0004-0000-0B00-00001C000000}"/>
    <hyperlink ref="F253" r:id="rId30" xr:uid="{00000000-0004-0000-0B00-00001D000000}"/>
    <hyperlink ref="F257" r:id="rId31" xr:uid="{00000000-0004-0000-0B00-00001E000000}"/>
    <hyperlink ref="F266" r:id="rId32" xr:uid="{00000000-0004-0000-0B00-00001F000000}"/>
    <hyperlink ref="F268" r:id="rId33" xr:uid="{00000000-0004-0000-0B00-000020000000}"/>
    <hyperlink ref="F274" r:id="rId34" xr:uid="{00000000-0004-0000-0B00-000021000000}"/>
    <hyperlink ref="F279" r:id="rId35" xr:uid="{00000000-0004-0000-0B00-000022000000}"/>
    <hyperlink ref="F284" r:id="rId36" xr:uid="{00000000-0004-0000-0B00-000023000000}"/>
    <hyperlink ref="F292" r:id="rId37" xr:uid="{00000000-0004-0000-0B00-000024000000}"/>
    <hyperlink ref="F300" r:id="rId38" xr:uid="{00000000-0004-0000-0B00-000025000000}"/>
    <hyperlink ref="F305" r:id="rId39" xr:uid="{00000000-0004-0000-0B00-000026000000}"/>
    <hyperlink ref="F311" r:id="rId40" xr:uid="{00000000-0004-0000-0B00-000027000000}"/>
    <hyperlink ref="F320" r:id="rId41" xr:uid="{00000000-0004-0000-0B00-000028000000}"/>
    <hyperlink ref="F322" r:id="rId42" xr:uid="{00000000-0004-0000-0B00-000029000000}"/>
    <hyperlink ref="F328" r:id="rId43" xr:uid="{00000000-0004-0000-0B00-00002A000000}"/>
    <hyperlink ref="F347" r:id="rId44" xr:uid="{00000000-0004-0000-0B00-00002B000000}"/>
    <hyperlink ref="F352" r:id="rId45" xr:uid="{00000000-0004-0000-0B00-00002C000000}"/>
    <hyperlink ref="F357" r:id="rId46" xr:uid="{00000000-0004-0000-0B00-00002D000000}"/>
    <hyperlink ref="F362" r:id="rId47" xr:uid="{00000000-0004-0000-0B00-00002E000000}"/>
    <hyperlink ref="F366" r:id="rId48" xr:uid="{00000000-0004-0000-0B00-00002F000000}"/>
    <hyperlink ref="F371" r:id="rId49" xr:uid="{00000000-0004-0000-0B00-000030000000}"/>
    <hyperlink ref="F373" r:id="rId50" xr:uid="{00000000-0004-0000-0B00-000031000000}"/>
    <hyperlink ref="F378" r:id="rId51" xr:uid="{00000000-0004-0000-0B00-000032000000}"/>
    <hyperlink ref="F382" r:id="rId52" xr:uid="{00000000-0004-0000-0B00-000033000000}"/>
    <hyperlink ref="F387" r:id="rId53" xr:uid="{00000000-0004-0000-0B00-000034000000}"/>
    <hyperlink ref="F392" r:id="rId54" xr:uid="{00000000-0004-0000-0B00-000035000000}"/>
    <hyperlink ref="F396" r:id="rId55" xr:uid="{00000000-0004-0000-0B00-000036000000}"/>
    <hyperlink ref="F398" r:id="rId56" xr:uid="{00000000-0004-0000-0B00-000037000000}"/>
    <hyperlink ref="F403" r:id="rId57" xr:uid="{00000000-0004-0000-0B00-000038000000}"/>
    <hyperlink ref="F407" r:id="rId58" xr:uid="{00000000-0004-0000-0B00-000039000000}"/>
    <hyperlink ref="F410" r:id="rId59" xr:uid="{00000000-0004-0000-0B00-00003A000000}"/>
    <hyperlink ref="F412" r:id="rId60" xr:uid="{00000000-0004-0000-0B00-00003B000000}"/>
    <hyperlink ref="F414" r:id="rId61" xr:uid="{00000000-0004-0000-0B00-00003C000000}"/>
    <hyperlink ref="F416" r:id="rId62" xr:uid="{00000000-0004-0000-0B00-00003D000000}"/>
    <hyperlink ref="F419" r:id="rId63" xr:uid="{00000000-0004-0000-0B00-00003E000000}"/>
    <hyperlink ref="F421" r:id="rId64" xr:uid="{00000000-0004-0000-0B00-00003F000000}"/>
    <hyperlink ref="F425" r:id="rId65" xr:uid="{00000000-0004-0000-0B00-000040000000}"/>
    <hyperlink ref="F427" r:id="rId66" xr:uid="{00000000-0004-0000-0B00-000041000000}"/>
    <hyperlink ref="F431" r:id="rId67" xr:uid="{00000000-0004-0000-0B00-000042000000}"/>
    <hyperlink ref="F433" r:id="rId68" xr:uid="{00000000-0004-0000-0B00-000043000000}"/>
    <hyperlink ref="F437" r:id="rId69" xr:uid="{00000000-0004-0000-0B00-000044000000}"/>
    <hyperlink ref="F439" r:id="rId70" xr:uid="{00000000-0004-0000-0B00-000045000000}"/>
    <hyperlink ref="F441" r:id="rId71" xr:uid="{00000000-0004-0000-0B00-000046000000}"/>
    <hyperlink ref="F444" r:id="rId72" xr:uid="{00000000-0004-0000-0B00-000047000000}"/>
    <hyperlink ref="F447" r:id="rId73" xr:uid="{00000000-0004-0000-0B00-000048000000}"/>
    <hyperlink ref="F451" r:id="rId74" xr:uid="{00000000-0004-0000-0B00-000049000000}"/>
    <hyperlink ref="F458" r:id="rId75" xr:uid="{00000000-0004-0000-0B00-00004A000000}"/>
    <hyperlink ref="F465" r:id="rId76" xr:uid="{00000000-0004-0000-0B00-00004B000000}"/>
    <hyperlink ref="F470" r:id="rId77" xr:uid="{00000000-0004-0000-0B00-00004C000000}"/>
    <hyperlink ref="F477" r:id="rId78" xr:uid="{00000000-0004-0000-0B00-00004D000000}"/>
    <hyperlink ref="F482" r:id="rId79" xr:uid="{00000000-0004-0000-0B00-00004E000000}"/>
    <hyperlink ref="F487" r:id="rId80" xr:uid="{00000000-0004-0000-0B00-00004F000000}"/>
    <hyperlink ref="F490" r:id="rId81" xr:uid="{00000000-0004-0000-0B00-000050000000}"/>
    <hyperlink ref="F497" r:id="rId82" xr:uid="{00000000-0004-0000-0B00-000051000000}"/>
    <hyperlink ref="F502" r:id="rId83" xr:uid="{00000000-0004-0000-0B00-000052000000}"/>
    <hyperlink ref="F505" r:id="rId84" xr:uid="{00000000-0004-0000-0B00-000053000000}"/>
    <hyperlink ref="F511" r:id="rId85" xr:uid="{00000000-0004-0000-0B00-000054000000}"/>
    <hyperlink ref="F515" r:id="rId86" xr:uid="{00000000-0004-0000-0B00-000055000000}"/>
    <hyperlink ref="F519" r:id="rId87" xr:uid="{00000000-0004-0000-0B00-000056000000}"/>
    <hyperlink ref="F523" r:id="rId88" xr:uid="{00000000-0004-0000-0B00-000057000000}"/>
    <hyperlink ref="F527" r:id="rId89" xr:uid="{00000000-0004-0000-0B00-000058000000}"/>
    <hyperlink ref="F531" r:id="rId90" xr:uid="{00000000-0004-0000-0B00-000059000000}"/>
    <hyperlink ref="F545" r:id="rId91" xr:uid="{00000000-0004-0000-0B00-00005A000000}"/>
    <hyperlink ref="F553" r:id="rId92" xr:uid="{00000000-0004-0000-0B00-00005B000000}"/>
    <hyperlink ref="F556" r:id="rId93" xr:uid="{00000000-0004-0000-0B00-00005C000000}"/>
    <hyperlink ref="F568" r:id="rId94" xr:uid="{00000000-0004-0000-0B00-00005D000000}"/>
    <hyperlink ref="F576" r:id="rId95" xr:uid="{00000000-0004-0000-0B00-00005E000000}"/>
    <hyperlink ref="F588" r:id="rId96" xr:uid="{00000000-0004-0000-0B00-00005F000000}"/>
    <hyperlink ref="F596" r:id="rId97" xr:uid="{00000000-0004-0000-0B00-000060000000}"/>
    <hyperlink ref="F602" r:id="rId98" xr:uid="{00000000-0004-0000-0B00-000061000000}"/>
    <hyperlink ref="F604" r:id="rId99" xr:uid="{00000000-0004-0000-0B00-000062000000}"/>
    <hyperlink ref="F611" r:id="rId100" xr:uid="{00000000-0004-0000-0B00-000063000000}"/>
    <hyperlink ref="F618" r:id="rId101" xr:uid="{00000000-0004-0000-0B00-000064000000}"/>
    <hyperlink ref="F621" r:id="rId102" xr:uid="{00000000-0004-0000-0B00-000065000000}"/>
    <hyperlink ref="F625" r:id="rId103" xr:uid="{00000000-0004-0000-0B00-000066000000}"/>
    <hyperlink ref="F628" r:id="rId104" xr:uid="{00000000-0004-0000-0B00-000067000000}"/>
    <hyperlink ref="F632" r:id="rId105" xr:uid="{00000000-0004-0000-0B00-000068000000}"/>
    <hyperlink ref="F635" r:id="rId106" xr:uid="{00000000-0004-0000-0B00-000069000000}"/>
    <hyperlink ref="F642" r:id="rId107" xr:uid="{00000000-0004-0000-0B00-00006A000000}"/>
    <hyperlink ref="F646" r:id="rId108" xr:uid="{00000000-0004-0000-0B00-00006B000000}"/>
    <hyperlink ref="F648" r:id="rId109" xr:uid="{00000000-0004-0000-0B00-00006C000000}"/>
    <hyperlink ref="F652" r:id="rId110" xr:uid="{00000000-0004-0000-0B00-00006D000000}"/>
    <hyperlink ref="F655" r:id="rId111" xr:uid="{00000000-0004-0000-0B00-00006E000000}"/>
    <hyperlink ref="F666" r:id="rId112" xr:uid="{00000000-0004-0000-0B00-00006F000000}"/>
    <hyperlink ref="F669" r:id="rId113" xr:uid="{00000000-0004-0000-0B00-000070000000}"/>
    <hyperlink ref="F677" r:id="rId114" xr:uid="{00000000-0004-0000-0B00-000071000000}"/>
    <hyperlink ref="F682" r:id="rId115" xr:uid="{00000000-0004-0000-0B00-000072000000}"/>
    <hyperlink ref="F696" r:id="rId116" xr:uid="{00000000-0004-0000-0B00-000073000000}"/>
    <hyperlink ref="F699" r:id="rId117" xr:uid="{00000000-0004-0000-0B00-000074000000}"/>
    <hyperlink ref="F701" r:id="rId118" xr:uid="{00000000-0004-0000-0B00-000075000000}"/>
    <hyperlink ref="F707" r:id="rId119" xr:uid="{00000000-0004-0000-0B00-000076000000}"/>
    <hyperlink ref="F714" r:id="rId120" xr:uid="{00000000-0004-0000-0B00-000077000000}"/>
    <hyperlink ref="F721" r:id="rId121" xr:uid="{00000000-0004-0000-0B00-000078000000}"/>
    <hyperlink ref="F728" r:id="rId122" xr:uid="{00000000-0004-0000-0B00-000079000000}"/>
    <hyperlink ref="F732" r:id="rId123" xr:uid="{00000000-0004-0000-0B00-00007A000000}"/>
    <hyperlink ref="F738" r:id="rId124" xr:uid="{00000000-0004-0000-0B00-00007B000000}"/>
    <hyperlink ref="F740" r:id="rId125" xr:uid="{00000000-0004-0000-0B00-00007C000000}"/>
    <hyperlink ref="F742" r:id="rId126" xr:uid="{00000000-0004-0000-0B00-00007D000000}"/>
    <hyperlink ref="F745" r:id="rId127" xr:uid="{00000000-0004-0000-0B00-00007E000000}"/>
    <hyperlink ref="F751" r:id="rId128" xr:uid="{00000000-0004-0000-0B00-00007F000000}"/>
    <hyperlink ref="F754" r:id="rId129" xr:uid="{00000000-0004-0000-0B00-00008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BM120"/>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5833</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4364</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50.5" customHeight="1">
      <c r="A29" s="118"/>
      <c r="B29" s="119"/>
      <c r="C29" s="118"/>
      <c r="D29" s="118"/>
      <c r="E29" s="426" t="s">
        <v>6286</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ROUND(J90,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ROUND((SUM(BE90:BE119)),  2)</f>
        <v>0</v>
      </c>
      <c r="G35" s="37"/>
      <c r="H35" s="37"/>
      <c r="I35" s="127">
        <v>0.21</v>
      </c>
      <c r="J35" s="126">
        <f>ROUND(((SUM(BE90:BE119))*I35),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ROUND((SUM(BF90:BF119)),  2)</f>
        <v>0</v>
      </c>
      <c r="G36" s="37"/>
      <c r="H36" s="37"/>
      <c r="I36" s="127">
        <v>0.12</v>
      </c>
      <c r="J36" s="126">
        <f>ROUND(((SUM(BF90:BF119))*I36),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ROUND((SUM(BG90:BG119)),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ROUND((SUM(BH90:BH119)),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ROUND((SUM(BI90:BI119)),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5833</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D.1.4.1 - Elektroinstalace silnoproud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J90</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4366</v>
      </c>
      <c r="E64" s="146"/>
      <c r="F64" s="146"/>
      <c r="G64" s="146"/>
      <c r="H64" s="146"/>
      <c r="I64" s="146"/>
      <c r="J64" s="147">
        <f>J91</f>
        <v>0</v>
      </c>
      <c r="K64" s="144"/>
      <c r="L64" s="148"/>
    </row>
    <row r="65" spans="1:31" s="9" customFormat="1" ht="24.95" customHeight="1">
      <c r="B65" s="143"/>
      <c r="C65" s="144"/>
      <c r="D65" s="145" t="s">
        <v>4367</v>
      </c>
      <c r="E65" s="146"/>
      <c r="F65" s="146"/>
      <c r="G65" s="146"/>
      <c r="H65" s="146"/>
      <c r="I65" s="146"/>
      <c r="J65" s="147">
        <f>J96</f>
        <v>0</v>
      </c>
      <c r="K65" s="144"/>
      <c r="L65" s="148"/>
    </row>
    <row r="66" spans="1:31" s="9" customFormat="1" ht="24.95" customHeight="1">
      <c r="B66" s="143"/>
      <c r="C66" s="144"/>
      <c r="D66" s="145" t="s">
        <v>4368</v>
      </c>
      <c r="E66" s="146"/>
      <c r="F66" s="146"/>
      <c r="G66" s="146"/>
      <c r="H66" s="146"/>
      <c r="I66" s="146"/>
      <c r="J66" s="147">
        <f>J101</f>
        <v>0</v>
      </c>
      <c r="K66" s="144"/>
      <c r="L66" s="148"/>
    </row>
    <row r="67" spans="1:31" s="9" customFormat="1" ht="24.95" customHeight="1">
      <c r="B67" s="143"/>
      <c r="C67" s="144"/>
      <c r="D67" s="145" t="s">
        <v>4369</v>
      </c>
      <c r="E67" s="146"/>
      <c r="F67" s="146"/>
      <c r="G67" s="146"/>
      <c r="H67" s="146"/>
      <c r="I67" s="146"/>
      <c r="J67" s="147">
        <f>J107</f>
        <v>0</v>
      </c>
      <c r="K67" s="144"/>
      <c r="L67" s="148"/>
    </row>
    <row r="68" spans="1:31" s="9" customFormat="1" ht="24.95" customHeight="1">
      <c r="B68" s="143"/>
      <c r="C68" s="144"/>
      <c r="D68" s="145" t="s">
        <v>4371</v>
      </c>
      <c r="E68" s="146"/>
      <c r="F68" s="146"/>
      <c r="G68" s="146"/>
      <c r="H68" s="146"/>
      <c r="I68" s="146"/>
      <c r="J68" s="147">
        <f>J114</f>
        <v>0</v>
      </c>
      <c r="K68" s="144"/>
      <c r="L68" s="148"/>
    </row>
    <row r="69" spans="1:31" s="2" customFormat="1" ht="21.75" customHeight="1">
      <c r="A69" s="37"/>
      <c r="B69" s="38"/>
      <c r="C69" s="39"/>
      <c r="D69" s="39"/>
      <c r="E69" s="39"/>
      <c r="F69" s="39"/>
      <c r="G69" s="39"/>
      <c r="H69" s="39"/>
      <c r="I69" s="39"/>
      <c r="J69" s="39"/>
      <c r="K69" s="39"/>
      <c r="L69" s="116"/>
      <c r="S69" s="37"/>
      <c r="T69" s="37"/>
      <c r="U69" s="37"/>
      <c r="V69" s="37"/>
      <c r="W69" s="37"/>
      <c r="X69" s="37"/>
      <c r="Y69" s="37"/>
      <c r="Z69" s="37"/>
      <c r="AA69" s="37"/>
      <c r="AB69" s="37"/>
      <c r="AC69" s="37"/>
      <c r="AD69" s="37"/>
      <c r="AE69" s="37"/>
    </row>
    <row r="70" spans="1:31" s="2" customFormat="1" ht="6.95" customHeight="1">
      <c r="A70" s="37"/>
      <c r="B70" s="50"/>
      <c r="C70" s="51"/>
      <c r="D70" s="51"/>
      <c r="E70" s="51"/>
      <c r="F70" s="51"/>
      <c r="G70" s="51"/>
      <c r="H70" s="51"/>
      <c r="I70" s="51"/>
      <c r="J70" s="51"/>
      <c r="K70" s="51"/>
      <c r="L70" s="116"/>
      <c r="S70" s="37"/>
      <c r="T70" s="37"/>
      <c r="U70" s="37"/>
      <c r="V70" s="37"/>
      <c r="W70" s="37"/>
      <c r="X70" s="37"/>
      <c r="Y70" s="37"/>
      <c r="Z70" s="37"/>
      <c r="AA70" s="37"/>
      <c r="AB70" s="37"/>
      <c r="AC70" s="37"/>
      <c r="AD70" s="37"/>
      <c r="AE70" s="37"/>
    </row>
    <row r="74" spans="1:31" s="2" customFormat="1" ht="6.95" customHeight="1">
      <c r="A74" s="37"/>
      <c r="B74" s="52"/>
      <c r="C74" s="53"/>
      <c r="D74" s="53"/>
      <c r="E74" s="53"/>
      <c r="F74" s="53"/>
      <c r="G74" s="53"/>
      <c r="H74" s="53"/>
      <c r="I74" s="53"/>
      <c r="J74" s="53"/>
      <c r="K74" s="53"/>
      <c r="L74" s="116"/>
      <c r="S74" s="37"/>
      <c r="T74" s="37"/>
      <c r="U74" s="37"/>
      <c r="V74" s="37"/>
      <c r="W74" s="37"/>
      <c r="X74" s="37"/>
      <c r="Y74" s="37"/>
      <c r="Z74" s="37"/>
      <c r="AA74" s="37"/>
      <c r="AB74" s="37"/>
      <c r="AC74" s="37"/>
      <c r="AD74" s="37"/>
      <c r="AE74" s="37"/>
    </row>
    <row r="75" spans="1:31" s="2" customFormat="1" ht="24.95" customHeight="1">
      <c r="A75" s="37"/>
      <c r="B75" s="38"/>
      <c r="C75" s="26" t="s">
        <v>182</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427" t="str">
        <f>E7</f>
        <v>Zpracování PD - ZŠ F-M, ul. J. Čapka 2555 - tělocvična II.</v>
      </c>
      <c r="F78" s="428"/>
      <c r="G78" s="428"/>
      <c r="H78" s="428"/>
      <c r="I78" s="39"/>
      <c r="J78" s="39"/>
      <c r="K78" s="39"/>
      <c r="L78" s="116"/>
      <c r="S78" s="37"/>
      <c r="T78" s="37"/>
      <c r="U78" s="37"/>
      <c r="V78" s="37"/>
      <c r="W78" s="37"/>
      <c r="X78" s="37"/>
      <c r="Y78" s="37"/>
      <c r="Z78" s="37"/>
      <c r="AA78" s="37"/>
      <c r="AB78" s="37"/>
      <c r="AC78" s="37"/>
      <c r="AD78" s="37"/>
      <c r="AE78" s="37"/>
    </row>
    <row r="79" spans="1:31" s="1" customFormat="1" ht="12" customHeight="1">
      <c r="B79" s="24"/>
      <c r="C79" s="32" t="s">
        <v>167</v>
      </c>
      <c r="D79" s="25"/>
      <c r="E79" s="25"/>
      <c r="F79" s="25"/>
      <c r="G79" s="25"/>
      <c r="H79" s="25"/>
      <c r="I79" s="25"/>
      <c r="J79" s="25"/>
      <c r="K79" s="25"/>
      <c r="L79" s="23"/>
    </row>
    <row r="80" spans="1:31" s="2" customFormat="1" ht="16.5" customHeight="1">
      <c r="A80" s="37"/>
      <c r="B80" s="38"/>
      <c r="C80" s="39"/>
      <c r="D80" s="39"/>
      <c r="E80" s="427" t="s">
        <v>5833</v>
      </c>
      <c r="F80" s="429"/>
      <c r="G80" s="429"/>
      <c r="H80" s="42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563</v>
      </c>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6.5" customHeight="1">
      <c r="A82" s="37"/>
      <c r="B82" s="38"/>
      <c r="C82" s="39"/>
      <c r="D82" s="39"/>
      <c r="E82" s="383" t="str">
        <f>E11</f>
        <v>D.1.4.1 - Elektroinstalace silnoproud</v>
      </c>
      <c r="F82" s="429"/>
      <c r="G82" s="429"/>
      <c r="H82" s="429"/>
      <c r="I82" s="39"/>
      <c r="J82" s="39"/>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2" customHeight="1">
      <c r="A84" s="37"/>
      <c r="B84" s="38"/>
      <c r="C84" s="32" t="s">
        <v>22</v>
      </c>
      <c r="D84" s="39"/>
      <c r="E84" s="39"/>
      <c r="F84" s="30" t="str">
        <f>F14</f>
        <v>J. Čapka 2555, Frýdek Místek</v>
      </c>
      <c r="G84" s="39"/>
      <c r="H84" s="39"/>
      <c r="I84" s="32" t="s">
        <v>24</v>
      </c>
      <c r="J84" s="62" t="str">
        <f>IF(J14="","",J14)</f>
        <v>19. 3. 2025</v>
      </c>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25.7" customHeight="1">
      <c r="A86" s="37"/>
      <c r="B86" s="38"/>
      <c r="C86" s="32" t="s">
        <v>26</v>
      </c>
      <c r="D86" s="39"/>
      <c r="E86" s="39"/>
      <c r="F86" s="30" t="str">
        <f>E17</f>
        <v>Statutární město Frýdek - Místek</v>
      </c>
      <c r="G86" s="39"/>
      <c r="H86" s="39"/>
      <c r="I86" s="32" t="s">
        <v>33</v>
      </c>
      <c r="J86" s="35" t="str">
        <f>E23</f>
        <v>Energy Benefit Centre a.s., Ostrava</v>
      </c>
      <c r="K86" s="39"/>
      <c r="L86" s="116"/>
      <c r="S86" s="37"/>
      <c r="T86" s="37"/>
      <c r="U86" s="37"/>
      <c r="V86" s="37"/>
      <c r="W86" s="37"/>
      <c r="X86" s="37"/>
      <c r="Y86" s="37"/>
      <c r="Z86" s="37"/>
      <c r="AA86" s="37"/>
      <c r="AB86" s="37"/>
      <c r="AC86" s="37"/>
      <c r="AD86" s="37"/>
      <c r="AE86" s="37"/>
    </row>
    <row r="87" spans="1:65" s="2" customFormat="1" ht="15.2" customHeight="1">
      <c r="A87" s="37"/>
      <c r="B87" s="38"/>
      <c r="C87" s="32" t="s">
        <v>31</v>
      </c>
      <c r="D87" s="39"/>
      <c r="E87" s="39"/>
      <c r="F87" s="30" t="str">
        <f>IF(E20="","",E20)</f>
        <v>Vyplň údaj</v>
      </c>
      <c r="G87" s="39"/>
      <c r="H87" s="39"/>
      <c r="I87" s="32" t="s">
        <v>36</v>
      </c>
      <c r="J87" s="35" t="str">
        <f>E26</f>
        <v>---</v>
      </c>
      <c r="K87" s="39"/>
      <c r="L87" s="116"/>
      <c r="S87" s="37"/>
      <c r="T87" s="37"/>
      <c r="U87" s="37"/>
      <c r="V87" s="37"/>
      <c r="W87" s="37"/>
      <c r="X87" s="37"/>
      <c r="Y87" s="37"/>
      <c r="Z87" s="37"/>
      <c r="AA87" s="37"/>
      <c r="AB87" s="37"/>
      <c r="AC87" s="37"/>
      <c r="AD87" s="37"/>
      <c r="AE87" s="37"/>
    </row>
    <row r="88" spans="1:65" s="2" customFormat="1" ht="10.3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5" s="11" customFormat="1" ht="29.25" customHeight="1">
      <c r="A89" s="154"/>
      <c r="B89" s="155"/>
      <c r="C89" s="156" t="s">
        <v>183</v>
      </c>
      <c r="D89" s="157" t="s">
        <v>59</v>
      </c>
      <c r="E89" s="157" t="s">
        <v>55</v>
      </c>
      <c r="F89" s="157" t="s">
        <v>56</v>
      </c>
      <c r="G89" s="157" t="s">
        <v>184</v>
      </c>
      <c r="H89" s="157" t="s">
        <v>185</v>
      </c>
      <c r="I89" s="157" t="s">
        <v>186</v>
      </c>
      <c r="J89" s="157" t="s">
        <v>173</v>
      </c>
      <c r="K89" s="158" t="s">
        <v>187</v>
      </c>
      <c r="L89" s="159"/>
      <c r="M89" s="71" t="s">
        <v>28</v>
      </c>
      <c r="N89" s="72" t="s">
        <v>44</v>
      </c>
      <c r="O89" s="72" t="s">
        <v>188</v>
      </c>
      <c r="P89" s="72" t="s">
        <v>189</v>
      </c>
      <c r="Q89" s="72" t="s">
        <v>190</v>
      </c>
      <c r="R89" s="72" t="s">
        <v>191</v>
      </c>
      <c r="S89" s="72" t="s">
        <v>192</v>
      </c>
      <c r="T89" s="73" t="s">
        <v>193</v>
      </c>
      <c r="U89" s="154"/>
      <c r="V89" s="154"/>
      <c r="W89" s="154"/>
      <c r="X89" s="154"/>
      <c r="Y89" s="154"/>
      <c r="Z89" s="154"/>
      <c r="AA89" s="154"/>
      <c r="AB89" s="154"/>
      <c r="AC89" s="154"/>
      <c r="AD89" s="154"/>
      <c r="AE89" s="154"/>
    </row>
    <row r="90" spans="1:65" s="2" customFormat="1" ht="22.9" customHeight="1">
      <c r="A90" s="37"/>
      <c r="B90" s="38"/>
      <c r="C90" s="78" t="s">
        <v>194</v>
      </c>
      <c r="D90" s="39"/>
      <c r="E90" s="39"/>
      <c r="F90" s="39"/>
      <c r="G90" s="39"/>
      <c r="H90" s="39"/>
      <c r="I90" s="39"/>
      <c r="J90" s="160">
        <f>BK90</f>
        <v>0</v>
      </c>
      <c r="K90" s="39"/>
      <c r="L90" s="42"/>
      <c r="M90" s="74"/>
      <c r="N90" s="161"/>
      <c r="O90" s="75"/>
      <c r="P90" s="162">
        <f>P91+P96+P101+P107+P114</f>
        <v>0</v>
      </c>
      <c r="Q90" s="75"/>
      <c r="R90" s="162">
        <f>R91+R96+R101+R107+R114</f>
        <v>0</v>
      </c>
      <c r="S90" s="75"/>
      <c r="T90" s="163">
        <f>T91+T96+T101+T107+T114</f>
        <v>0</v>
      </c>
      <c r="U90" s="37"/>
      <c r="V90" s="37"/>
      <c r="W90" s="37"/>
      <c r="X90" s="37"/>
      <c r="Y90" s="37"/>
      <c r="Z90" s="37"/>
      <c r="AA90" s="37"/>
      <c r="AB90" s="37"/>
      <c r="AC90" s="37"/>
      <c r="AD90" s="37"/>
      <c r="AE90" s="37"/>
      <c r="AT90" s="20" t="s">
        <v>73</v>
      </c>
      <c r="AU90" s="20" t="s">
        <v>174</v>
      </c>
      <c r="BK90" s="164">
        <f>BK91+BK96+BK101+BK107+BK114</f>
        <v>0</v>
      </c>
    </row>
    <row r="91" spans="1:65" s="12" customFormat="1" ht="25.9" customHeight="1">
      <c r="B91" s="165"/>
      <c r="C91" s="166"/>
      <c r="D91" s="167" t="s">
        <v>73</v>
      </c>
      <c r="E91" s="168" t="s">
        <v>4373</v>
      </c>
      <c r="F91" s="168" t="s">
        <v>4374</v>
      </c>
      <c r="G91" s="166"/>
      <c r="H91" s="166"/>
      <c r="I91" s="169"/>
      <c r="J91" s="170">
        <f>BK91</f>
        <v>0</v>
      </c>
      <c r="K91" s="166"/>
      <c r="L91" s="171"/>
      <c r="M91" s="172"/>
      <c r="N91" s="173"/>
      <c r="O91" s="173"/>
      <c r="P91" s="174">
        <f>SUM(P92:P95)</f>
        <v>0</v>
      </c>
      <c r="Q91" s="173"/>
      <c r="R91" s="174">
        <f>SUM(R92:R95)</f>
        <v>0</v>
      </c>
      <c r="S91" s="173"/>
      <c r="T91" s="175">
        <f>SUM(T92:T95)</f>
        <v>0</v>
      </c>
      <c r="AR91" s="176" t="s">
        <v>82</v>
      </c>
      <c r="AT91" s="177" t="s">
        <v>73</v>
      </c>
      <c r="AU91" s="177" t="s">
        <v>74</v>
      </c>
      <c r="AY91" s="176" t="s">
        <v>197</v>
      </c>
      <c r="BK91" s="178">
        <f>SUM(BK92:BK95)</f>
        <v>0</v>
      </c>
    </row>
    <row r="92" spans="1:65" s="2" customFormat="1" ht="37.9" customHeight="1">
      <c r="A92" s="37"/>
      <c r="B92" s="38"/>
      <c r="C92" s="181" t="s">
        <v>82</v>
      </c>
      <c r="D92" s="181" t="s">
        <v>199</v>
      </c>
      <c r="E92" s="182" t="s">
        <v>73</v>
      </c>
      <c r="F92" s="183" t="s">
        <v>4375</v>
      </c>
      <c r="G92" s="184" t="s">
        <v>3845</v>
      </c>
      <c r="H92" s="185">
        <v>3</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283</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283</v>
      </c>
      <c r="BM92" s="192" t="s">
        <v>84</v>
      </c>
    </row>
    <row r="93" spans="1:65" s="2" customFormat="1" ht="16.5" customHeight="1">
      <c r="A93" s="37"/>
      <c r="B93" s="38"/>
      <c r="C93" s="181" t="s">
        <v>84</v>
      </c>
      <c r="D93" s="181" t="s">
        <v>199</v>
      </c>
      <c r="E93" s="182" t="s">
        <v>4398</v>
      </c>
      <c r="F93" s="183" t="s">
        <v>4399</v>
      </c>
      <c r="G93" s="184" t="s">
        <v>3845</v>
      </c>
      <c r="H93" s="185">
        <v>1</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283</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283</v>
      </c>
      <c r="BM93" s="192" t="s">
        <v>204</v>
      </c>
    </row>
    <row r="94" spans="1:65" s="2" customFormat="1" ht="16.5" customHeight="1">
      <c r="A94" s="37"/>
      <c r="B94" s="38"/>
      <c r="C94" s="181" t="s">
        <v>160</v>
      </c>
      <c r="D94" s="181" t="s">
        <v>199</v>
      </c>
      <c r="E94" s="182" t="s">
        <v>4424</v>
      </c>
      <c r="F94" s="183" t="s">
        <v>4425</v>
      </c>
      <c r="G94" s="184" t="s">
        <v>3845</v>
      </c>
      <c r="H94" s="185">
        <v>1</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283</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283</v>
      </c>
      <c r="BM94" s="192" t="s">
        <v>233</v>
      </c>
    </row>
    <row r="95" spans="1:65" s="2" customFormat="1" ht="16.5" customHeight="1">
      <c r="A95" s="37"/>
      <c r="B95" s="38"/>
      <c r="C95" s="181" t="s">
        <v>204</v>
      </c>
      <c r="D95" s="181" t="s">
        <v>199</v>
      </c>
      <c r="E95" s="182" t="s">
        <v>4426</v>
      </c>
      <c r="F95" s="183" t="s">
        <v>4427</v>
      </c>
      <c r="G95" s="184" t="s">
        <v>3845</v>
      </c>
      <c r="H95" s="185">
        <v>1</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243</v>
      </c>
    </row>
    <row r="96" spans="1:65" s="12" customFormat="1" ht="25.9" customHeight="1">
      <c r="B96" s="165"/>
      <c r="C96" s="166"/>
      <c r="D96" s="167" t="s">
        <v>73</v>
      </c>
      <c r="E96" s="168" t="s">
        <v>4378</v>
      </c>
      <c r="F96" s="168" t="s">
        <v>4428</v>
      </c>
      <c r="G96" s="166"/>
      <c r="H96" s="166"/>
      <c r="I96" s="169"/>
      <c r="J96" s="170">
        <f>BK96</f>
        <v>0</v>
      </c>
      <c r="K96" s="166"/>
      <c r="L96" s="171"/>
      <c r="M96" s="172"/>
      <c r="N96" s="173"/>
      <c r="O96" s="173"/>
      <c r="P96" s="174">
        <f>SUM(P97:P100)</f>
        <v>0</v>
      </c>
      <c r="Q96" s="173"/>
      <c r="R96" s="174">
        <f>SUM(R97:R100)</f>
        <v>0</v>
      </c>
      <c r="S96" s="173"/>
      <c r="T96" s="175">
        <f>SUM(T97:T100)</f>
        <v>0</v>
      </c>
      <c r="AR96" s="176" t="s">
        <v>82</v>
      </c>
      <c r="AT96" s="177" t="s">
        <v>73</v>
      </c>
      <c r="AU96" s="177" t="s">
        <v>74</v>
      </c>
      <c r="AY96" s="176" t="s">
        <v>197</v>
      </c>
      <c r="BK96" s="178">
        <f>SUM(BK97:BK100)</f>
        <v>0</v>
      </c>
    </row>
    <row r="97" spans="1:65" s="2" customFormat="1" ht="16.5" customHeight="1">
      <c r="A97" s="37"/>
      <c r="B97" s="38"/>
      <c r="C97" s="181" t="s">
        <v>227</v>
      </c>
      <c r="D97" s="181" t="s">
        <v>199</v>
      </c>
      <c r="E97" s="182" t="s">
        <v>4429</v>
      </c>
      <c r="F97" s="183" t="s">
        <v>4440</v>
      </c>
      <c r="G97" s="184" t="s">
        <v>3845</v>
      </c>
      <c r="H97" s="185">
        <v>2</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283</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283</v>
      </c>
      <c r="BM97" s="192" t="s">
        <v>253</v>
      </c>
    </row>
    <row r="98" spans="1:65" s="2" customFormat="1" ht="21.75" customHeight="1">
      <c r="A98" s="37"/>
      <c r="B98" s="38"/>
      <c r="C98" s="181" t="s">
        <v>233</v>
      </c>
      <c r="D98" s="181" t="s">
        <v>199</v>
      </c>
      <c r="E98" s="182" t="s">
        <v>4431</v>
      </c>
      <c r="F98" s="183" t="s">
        <v>4450</v>
      </c>
      <c r="G98" s="184" t="s">
        <v>3845</v>
      </c>
      <c r="H98" s="185">
        <v>1</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283</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283</v>
      </c>
      <c r="BM98" s="192" t="s">
        <v>8</v>
      </c>
    </row>
    <row r="99" spans="1:65" s="2" customFormat="1" ht="16.5" customHeight="1">
      <c r="A99" s="37"/>
      <c r="B99" s="38"/>
      <c r="C99" s="181" t="s">
        <v>238</v>
      </c>
      <c r="D99" s="181" t="s">
        <v>199</v>
      </c>
      <c r="E99" s="182" t="s">
        <v>4433</v>
      </c>
      <c r="F99" s="183" t="s">
        <v>4425</v>
      </c>
      <c r="G99" s="184" t="s">
        <v>3845</v>
      </c>
      <c r="H99" s="185">
        <v>1</v>
      </c>
      <c r="I99" s="186"/>
      <c r="J99" s="187">
        <f>ROUND(I99*H99,2)</f>
        <v>0</v>
      </c>
      <c r="K99" s="183" t="s">
        <v>28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283</v>
      </c>
      <c r="AT99" s="192" t="s">
        <v>199</v>
      </c>
      <c r="AU99" s="192" t="s">
        <v>82</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283</v>
      </c>
      <c r="BM99" s="192" t="s">
        <v>273</v>
      </c>
    </row>
    <row r="100" spans="1:65" s="2" customFormat="1" ht="16.5" customHeight="1">
      <c r="A100" s="37"/>
      <c r="B100" s="38"/>
      <c r="C100" s="181" t="s">
        <v>243</v>
      </c>
      <c r="D100" s="181" t="s">
        <v>199</v>
      </c>
      <c r="E100" s="182" t="s">
        <v>4435</v>
      </c>
      <c r="F100" s="183" t="s">
        <v>4427</v>
      </c>
      <c r="G100" s="184" t="s">
        <v>3845</v>
      </c>
      <c r="H100" s="185">
        <v>1</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283</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283</v>
      </c>
      <c r="BM100" s="192" t="s">
        <v>283</v>
      </c>
    </row>
    <row r="101" spans="1:65" s="12" customFormat="1" ht="25.9" customHeight="1">
      <c r="B101" s="165"/>
      <c r="C101" s="166"/>
      <c r="D101" s="167" t="s">
        <v>73</v>
      </c>
      <c r="E101" s="168" t="s">
        <v>4384</v>
      </c>
      <c r="F101" s="168" t="s">
        <v>4475</v>
      </c>
      <c r="G101" s="166"/>
      <c r="H101" s="166"/>
      <c r="I101" s="169"/>
      <c r="J101" s="170">
        <f>BK101</f>
        <v>0</v>
      </c>
      <c r="K101" s="166"/>
      <c r="L101" s="171"/>
      <c r="M101" s="172"/>
      <c r="N101" s="173"/>
      <c r="O101" s="173"/>
      <c r="P101" s="174">
        <f>SUM(P102:P106)</f>
        <v>0</v>
      </c>
      <c r="Q101" s="173"/>
      <c r="R101" s="174">
        <f>SUM(R102:R106)</f>
        <v>0</v>
      </c>
      <c r="S101" s="173"/>
      <c r="T101" s="175">
        <f>SUM(T102:T106)</f>
        <v>0</v>
      </c>
      <c r="AR101" s="176" t="s">
        <v>82</v>
      </c>
      <c r="AT101" s="177" t="s">
        <v>73</v>
      </c>
      <c r="AU101" s="177" t="s">
        <v>74</v>
      </c>
      <c r="AY101" s="176" t="s">
        <v>197</v>
      </c>
      <c r="BK101" s="178">
        <f>SUM(BK102:BK106)</f>
        <v>0</v>
      </c>
    </row>
    <row r="102" spans="1:65" s="2" customFormat="1" ht="24.2" customHeight="1">
      <c r="A102" s="37"/>
      <c r="B102" s="38"/>
      <c r="C102" s="181" t="s">
        <v>248</v>
      </c>
      <c r="D102" s="181" t="s">
        <v>199</v>
      </c>
      <c r="E102" s="182" t="s">
        <v>4476</v>
      </c>
      <c r="F102" s="183" t="s">
        <v>4477</v>
      </c>
      <c r="G102" s="184" t="s">
        <v>3845</v>
      </c>
      <c r="H102" s="185">
        <v>1</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283</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293</v>
      </c>
    </row>
    <row r="103" spans="1:65" s="2" customFormat="1" ht="24.2" customHeight="1">
      <c r="A103" s="37"/>
      <c r="B103" s="38"/>
      <c r="C103" s="181" t="s">
        <v>253</v>
      </c>
      <c r="D103" s="181" t="s">
        <v>199</v>
      </c>
      <c r="E103" s="182" t="s">
        <v>4478</v>
      </c>
      <c r="F103" s="183" t="s">
        <v>4481</v>
      </c>
      <c r="G103" s="184" t="s">
        <v>3845</v>
      </c>
      <c r="H103" s="185">
        <v>1</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283</v>
      </c>
      <c r="AT103" s="192" t="s">
        <v>199</v>
      </c>
      <c r="AU103" s="192" t="s">
        <v>82</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283</v>
      </c>
      <c r="BM103" s="192" t="s">
        <v>303</v>
      </c>
    </row>
    <row r="104" spans="1:65" s="2" customFormat="1" ht="16.5" customHeight="1">
      <c r="A104" s="37"/>
      <c r="B104" s="38"/>
      <c r="C104" s="181" t="s">
        <v>258</v>
      </c>
      <c r="D104" s="181" t="s">
        <v>199</v>
      </c>
      <c r="E104" s="182" t="s">
        <v>6287</v>
      </c>
      <c r="F104" s="183" t="s">
        <v>4517</v>
      </c>
      <c r="G104" s="184" t="s">
        <v>3845</v>
      </c>
      <c r="H104" s="185">
        <v>1</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283</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312</v>
      </c>
    </row>
    <row r="105" spans="1:65" s="2" customFormat="1" ht="16.5" customHeight="1">
      <c r="A105" s="37"/>
      <c r="B105" s="38"/>
      <c r="C105" s="181" t="s">
        <v>8</v>
      </c>
      <c r="D105" s="181" t="s">
        <v>199</v>
      </c>
      <c r="E105" s="182" t="s">
        <v>6288</v>
      </c>
      <c r="F105" s="183" t="s">
        <v>4425</v>
      </c>
      <c r="G105" s="184" t="s">
        <v>3845</v>
      </c>
      <c r="H105" s="185">
        <v>1</v>
      </c>
      <c r="I105" s="186"/>
      <c r="J105" s="187">
        <f>ROUND(I105*H105,2)</f>
        <v>0</v>
      </c>
      <c r="K105" s="183" t="s">
        <v>28</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283</v>
      </c>
      <c r="AT105" s="192" t="s">
        <v>199</v>
      </c>
      <c r="AU105" s="192" t="s">
        <v>82</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283</v>
      </c>
      <c r="BM105" s="192" t="s">
        <v>322</v>
      </c>
    </row>
    <row r="106" spans="1:65" s="2" customFormat="1" ht="16.5" customHeight="1">
      <c r="A106" s="37"/>
      <c r="B106" s="38"/>
      <c r="C106" s="181" t="s">
        <v>268</v>
      </c>
      <c r="D106" s="181" t="s">
        <v>199</v>
      </c>
      <c r="E106" s="182" t="s">
        <v>6289</v>
      </c>
      <c r="F106" s="183" t="s">
        <v>4427</v>
      </c>
      <c r="G106" s="184" t="s">
        <v>3845</v>
      </c>
      <c r="H106" s="185">
        <v>1</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283</v>
      </c>
      <c r="AT106" s="192" t="s">
        <v>199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283</v>
      </c>
      <c r="BM106" s="192" t="s">
        <v>332</v>
      </c>
    </row>
    <row r="107" spans="1:65" s="12" customFormat="1" ht="25.9" customHeight="1">
      <c r="B107" s="165"/>
      <c r="C107" s="166"/>
      <c r="D107" s="167" t="s">
        <v>73</v>
      </c>
      <c r="E107" s="168" t="s">
        <v>73</v>
      </c>
      <c r="F107" s="168" t="s">
        <v>4522</v>
      </c>
      <c r="G107" s="166"/>
      <c r="H107" s="166"/>
      <c r="I107" s="169"/>
      <c r="J107" s="170">
        <f>BK107</f>
        <v>0</v>
      </c>
      <c r="K107" s="166"/>
      <c r="L107" s="171"/>
      <c r="M107" s="172"/>
      <c r="N107" s="173"/>
      <c r="O107" s="173"/>
      <c r="P107" s="174">
        <f>SUM(P108:P113)</f>
        <v>0</v>
      </c>
      <c r="Q107" s="173"/>
      <c r="R107" s="174">
        <f>SUM(R108:R113)</f>
        <v>0</v>
      </c>
      <c r="S107" s="173"/>
      <c r="T107" s="175">
        <f>SUM(T108:T113)</f>
        <v>0</v>
      </c>
      <c r="AR107" s="176" t="s">
        <v>82</v>
      </c>
      <c r="AT107" s="177" t="s">
        <v>73</v>
      </c>
      <c r="AU107" s="177" t="s">
        <v>74</v>
      </c>
      <c r="AY107" s="176" t="s">
        <v>197</v>
      </c>
      <c r="BK107" s="178">
        <f>SUM(BK108:BK113)</f>
        <v>0</v>
      </c>
    </row>
    <row r="108" spans="1:65" s="2" customFormat="1" ht="16.5" customHeight="1">
      <c r="A108" s="37"/>
      <c r="B108" s="38"/>
      <c r="C108" s="181" t="s">
        <v>273</v>
      </c>
      <c r="D108" s="181" t="s">
        <v>199</v>
      </c>
      <c r="E108" s="182" t="s">
        <v>4523</v>
      </c>
      <c r="F108" s="183" t="s">
        <v>4526</v>
      </c>
      <c r="G108" s="184" t="s">
        <v>265</v>
      </c>
      <c r="H108" s="185">
        <v>25</v>
      </c>
      <c r="I108" s="186"/>
      <c r="J108" s="187">
        <f t="shared" ref="J108:J113" si="0">ROUND(I108*H108,2)</f>
        <v>0</v>
      </c>
      <c r="K108" s="183" t="s">
        <v>28</v>
      </c>
      <c r="L108" s="42"/>
      <c r="M108" s="188" t="s">
        <v>28</v>
      </c>
      <c r="N108" s="189" t="s">
        <v>45</v>
      </c>
      <c r="O108" s="67"/>
      <c r="P108" s="190">
        <f t="shared" ref="P108:P113" si="1">O108*H108</f>
        <v>0</v>
      </c>
      <c r="Q108" s="190">
        <v>0</v>
      </c>
      <c r="R108" s="190">
        <f t="shared" ref="R108:R113" si="2">Q108*H108</f>
        <v>0</v>
      </c>
      <c r="S108" s="190">
        <v>0</v>
      </c>
      <c r="T108" s="191">
        <f t="shared" ref="T108:T113" si="3">S108*H108</f>
        <v>0</v>
      </c>
      <c r="U108" s="37"/>
      <c r="V108" s="37"/>
      <c r="W108" s="37"/>
      <c r="X108" s="37"/>
      <c r="Y108" s="37"/>
      <c r="Z108" s="37"/>
      <c r="AA108" s="37"/>
      <c r="AB108" s="37"/>
      <c r="AC108" s="37"/>
      <c r="AD108" s="37"/>
      <c r="AE108" s="37"/>
      <c r="AR108" s="192" t="s">
        <v>283</v>
      </c>
      <c r="AT108" s="192" t="s">
        <v>199</v>
      </c>
      <c r="AU108" s="192" t="s">
        <v>82</v>
      </c>
      <c r="AY108" s="20" t="s">
        <v>197</v>
      </c>
      <c r="BE108" s="193">
        <f t="shared" ref="BE108:BE113" si="4">IF(N108="základní",J108,0)</f>
        <v>0</v>
      </c>
      <c r="BF108" s="193">
        <f t="shared" ref="BF108:BF113" si="5">IF(N108="snížená",J108,0)</f>
        <v>0</v>
      </c>
      <c r="BG108" s="193">
        <f t="shared" ref="BG108:BG113" si="6">IF(N108="zákl. přenesená",J108,0)</f>
        <v>0</v>
      </c>
      <c r="BH108" s="193">
        <f t="shared" ref="BH108:BH113" si="7">IF(N108="sníž. přenesená",J108,0)</f>
        <v>0</v>
      </c>
      <c r="BI108" s="193">
        <f t="shared" ref="BI108:BI113" si="8">IF(N108="nulová",J108,0)</f>
        <v>0</v>
      </c>
      <c r="BJ108" s="20" t="s">
        <v>82</v>
      </c>
      <c r="BK108" s="193">
        <f t="shared" ref="BK108:BK113" si="9">ROUND(I108*H108,2)</f>
        <v>0</v>
      </c>
      <c r="BL108" s="20" t="s">
        <v>283</v>
      </c>
      <c r="BM108" s="192" t="s">
        <v>343</v>
      </c>
    </row>
    <row r="109" spans="1:65" s="2" customFormat="1" ht="16.5" customHeight="1">
      <c r="A109" s="37"/>
      <c r="B109" s="38"/>
      <c r="C109" s="181" t="s">
        <v>278</v>
      </c>
      <c r="D109" s="181" t="s">
        <v>199</v>
      </c>
      <c r="E109" s="182" t="s">
        <v>4525</v>
      </c>
      <c r="F109" s="183" t="s">
        <v>4528</v>
      </c>
      <c r="G109" s="184" t="s">
        <v>265</v>
      </c>
      <c r="H109" s="185">
        <v>15</v>
      </c>
      <c r="I109" s="186"/>
      <c r="J109" s="187">
        <f t="shared" si="0"/>
        <v>0</v>
      </c>
      <c r="K109" s="183" t="s">
        <v>28</v>
      </c>
      <c r="L109" s="42"/>
      <c r="M109" s="188" t="s">
        <v>28</v>
      </c>
      <c r="N109" s="189" t="s">
        <v>45</v>
      </c>
      <c r="O109" s="67"/>
      <c r="P109" s="190">
        <f t="shared" si="1"/>
        <v>0</v>
      </c>
      <c r="Q109" s="190">
        <v>0</v>
      </c>
      <c r="R109" s="190">
        <f t="shared" si="2"/>
        <v>0</v>
      </c>
      <c r="S109" s="190">
        <v>0</v>
      </c>
      <c r="T109" s="191">
        <f t="shared" si="3"/>
        <v>0</v>
      </c>
      <c r="U109" s="37"/>
      <c r="V109" s="37"/>
      <c r="W109" s="37"/>
      <c r="X109" s="37"/>
      <c r="Y109" s="37"/>
      <c r="Z109" s="37"/>
      <c r="AA109" s="37"/>
      <c r="AB109" s="37"/>
      <c r="AC109" s="37"/>
      <c r="AD109" s="37"/>
      <c r="AE109" s="37"/>
      <c r="AR109" s="192" t="s">
        <v>283</v>
      </c>
      <c r="AT109" s="192" t="s">
        <v>199</v>
      </c>
      <c r="AU109" s="192" t="s">
        <v>82</v>
      </c>
      <c r="AY109" s="20" t="s">
        <v>197</v>
      </c>
      <c r="BE109" s="193">
        <f t="shared" si="4"/>
        <v>0</v>
      </c>
      <c r="BF109" s="193">
        <f t="shared" si="5"/>
        <v>0</v>
      </c>
      <c r="BG109" s="193">
        <f t="shared" si="6"/>
        <v>0</v>
      </c>
      <c r="BH109" s="193">
        <f t="shared" si="7"/>
        <v>0</v>
      </c>
      <c r="BI109" s="193">
        <f t="shared" si="8"/>
        <v>0</v>
      </c>
      <c r="BJ109" s="20" t="s">
        <v>82</v>
      </c>
      <c r="BK109" s="193">
        <f t="shared" si="9"/>
        <v>0</v>
      </c>
      <c r="BL109" s="20" t="s">
        <v>283</v>
      </c>
      <c r="BM109" s="192" t="s">
        <v>354</v>
      </c>
    </row>
    <row r="110" spans="1:65" s="2" customFormat="1" ht="16.5" customHeight="1">
      <c r="A110" s="37"/>
      <c r="B110" s="38"/>
      <c r="C110" s="181" t="s">
        <v>283</v>
      </c>
      <c r="D110" s="181" t="s">
        <v>199</v>
      </c>
      <c r="E110" s="182" t="s">
        <v>4527</v>
      </c>
      <c r="F110" s="183" t="s">
        <v>4532</v>
      </c>
      <c r="G110" s="184" t="s">
        <v>265</v>
      </c>
      <c r="H110" s="185">
        <v>20</v>
      </c>
      <c r="I110" s="186"/>
      <c r="J110" s="187">
        <f t="shared" si="0"/>
        <v>0</v>
      </c>
      <c r="K110" s="183" t="s">
        <v>28</v>
      </c>
      <c r="L110" s="42"/>
      <c r="M110" s="188" t="s">
        <v>28</v>
      </c>
      <c r="N110" s="189" t="s">
        <v>45</v>
      </c>
      <c r="O110" s="67"/>
      <c r="P110" s="190">
        <f t="shared" si="1"/>
        <v>0</v>
      </c>
      <c r="Q110" s="190">
        <v>0</v>
      </c>
      <c r="R110" s="190">
        <f t="shared" si="2"/>
        <v>0</v>
      </c>
      <c r="S110" s="190">
        <v>0</v>
      </c>
      <c r="T110" s="191">
        <f t="shared" si="3"/>
        <v>0</v>
      </c>
      <c r="U110" s="37"/>
      <c r="V110" s="37"/>
      <c r="W110" s="37"/>
      <c r="X110" s="37"/>
      <c r="Y110" s="37"/>
      <c r="Z110" s="37"/>
      <c r="AA110" s="37"/>
      <c r="AB110" s="37"/>
      <c r="AC110" s="37"/>
      <c r="AD110" s="37"/>
      <c r="AE110" s="37"/>
      <c r="AR110" s="192" t="s">
        <v>283</v>
      </c>
      <c r="AT110" s="192" t="s">
        <v>199</v>
      </c>
      <c r="AU110" s="192" t="s">
        <v>82</v>
      </c>
      <c r="AY110" s="20" t="s">
        <v>197</v>
      </c>
      <c r="BE110" s="193">
        <f t="shared" si="4"/>
        <v>0</v>
      </c>
      <c r="BF110" s="193">
        <f t="shared" si="5"/>
        <v>0</v>
      </c>
      <c r="BG110" s="193">
        <f t="shared" si="6"/>
        <v>0</v>
      </c>
      <c r="BH110" s="193">
        <f t="shared" si="7"/>
        <v>0</v>
      </c>
      <c r="BI110" s="193">
        <f t="shared" si="8"/>
        <v>0</v>
      </c>
      <c r="BJ110" s="20" t="s">
        <v>82</v>
      </c>
      <c r="BK110" s="193">
        <f t="shared" si="9"/>
        <v>0</v>
      </c>
      <c r="BL110" s="20" t="s">
        <v>283</v>
      </c>
      <c r="BM110" s="192" t="s">
        <v>365</v>
      </c>
    </row>
    <row r="111" spans="1:65" s="2" customFormat="1" ht="16.5" customHeight="1">
      <c r="A111" s="37"/>
      <c r="B111" s="38"/>
      <c r="C111" s="181" t="s">
        <v>288</v>
      </c>
      <c r="D111" s="181" t="s">
        <v>199</v>
      </c>
      <c r="E111" s="182" t="s">
        <v>4529</v>
      </c>
      <c r="F111" s="183" t="s">
        <v>4548</v>
      </c>
      <c r="G111" s="184" t="s">
        <v>265</v>
      </c>
      <c r="H111" s="185">
        <v>30</v>
      </c>
      <c r="I111" s="186"/>
      <c r="J111" s="187">
        <f t="shared" si="0"/>
        <v>0</v>
      </c>
      <c r="K111" s="183" t="s">
        <v>28</v>
      </c>
      <c r="L111" s="42"/>
      <c r="M111" s="188" t="s">
        <v>28</v>
      </c>
      <c r="N111" s="189"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283</v>
      </c>
      <c r="AT111" s="192" t="s">
        <v>199</v>
      </c>
      <c r="AU111" s="192" t="s">
        <v>82</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375</v>
      </c>
    </row>
    <row r="112" spans="1:65" s="2" customFormat="1" ht="16.5" customHeight="1">
      <c r="A112" s="37"/>
      <c r="B112" s="38"/>
      <c r="C112" s="181" t="s">
        <v>293</v>
      </c>
      <c r="D112" s="181" t="s">
        <v>199</v>
      </c>
      <c r="E112" s="182" t="s">
        <v>4531</v>
      </c>
      <c r="F112" s="183" t="s">
        <v>4425</v>
      </c>
      <c r="G112" s="184" t="s">
        <v>3845</v>
      </c>
      <c r="H112" s="185">
        <v>1</v>
      </c>
      <c r="I112" s="186"/>
      <c r="J112" s="187">
        <f t="shared" si="0"/>
        <v>0</v>
      </c>
      <c r="K112" s="183" t="s">
        <v>28</v>
      </c>
      <c r="L112" s="42"/>
      <c r="M112" s="188" t="s">
        <v>28</v>
      </c>
      <c r="N112" s="189"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283</v>
      </c>
      <c r="AT112" s="192" t="s">
        <v>199</v>
      </c>
      <c r="AU112" s="192" t="s">
        <v>82</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385</v>
      </c>
    </row>
    <row r="113" spans="1:65" s="2" customFormat="1" ht="16.5" customHeight="1">
      <c r="A113" s="37"/>
      <c r="B113" s="38"/>
      <c r="C113" s="181" t="s">
        <v>298</v>
      </c>
      <c r="D113" s="181" t="s">
        <v>199</v>
      </c>
      <c r="E113" s="182" t="s">
        <v>4533</v>
      </c>
      <c r="F113" s="183" t="s">
        <v>4427</v>
      </c>
      <c r="G113" s="184" t="s">
        <v>3845</v>
      </c>
      <c r="H113" s="185">
        <v>1</v>
      </c>
      <c r="I113" s="186"/>
      <c r="J113" s="187">
        <f t="shared" si="0"/>
        <v>0</v>
      </c>
      <c r="K113" s="183" t="s">
        <v>28</v>
      </c>
      <c r="L113" s="42"/>
      <c r="M113" s="188" t="s">
        <v>28</v>
      </c>
      <c r="N113" s="189"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283</v>
      </c>
      <c r="AT113" s="192" t="s">
        <v>199</v>
      </c>
      <c r="AU113" s="192" t="s">
        <v>82</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395</v>
      </c>
    </row>
    <row r="114" spans="1:65" s="12" customFormat="1" ht="25.9" customHeight="1">
      <c r="B114" s="165"/>
      <c r="C114" s="166"/>
      <c r="D114" s="167" t="s">
        <v>73</v>
      </c>
      <c r="E114" s="168" t="s">
        <v>4390</v>
      </c>
      <c r="F114" s="168" t="s">
        <v>4577</v>
      </c>
      <c r="G114" s="166"/>
      <c r="H114" s="166"/>
      <c r="I114" s="169"/>
      <c r="J114" s="170">
        <f>BK114</f>
        <v>0</v>
      </c>
      <c r="K114" s="166"/>
      <c r="L114" s="171"/>
      <c r="M114" s="172"/>
      <c r="N114" s="173"/>
      <c r="O114" s="173"/>
      <c r="P114" s="174">
        <f>SUM(P115:P119)</f>
        <v>0</v>
      </c>
      <c r="Q114" s="173"/>
      <c r="R114" s="174">
        <f>SUM(R115:R119)</f>
        <v>0</v>
      </c>
      <c r="S114" s="173"/>
      <c r="T114" s="175">
        <f>SUM(T115:T119)</f>
        <v>0</v>
      </c>
      <c r="AR114" s="176" t="s">
        <v>82</v>
      </c>
      <c r="AT114" s="177" t="s">
        <v>73</v>
      </c>
      <c r="AU114" s="177" t="s">
        <v>74</v>
      </c>
      <c r="AY114" s="176" t="s">
        <v>197</v>
      </c>
      <c r="BK114" s="178">
        <f>SUM(BK115:BK119)</f>
        <v>0</v>
      </c>
    </row>
    <row r="115" spans="1:65" s="2" customFormat="1" ht="37.9" customHeight="1">
      <c r="A115" s="37"/>
      <c r="B115" s="38"/>
      <c r="C115" s="181" t="s">
        <v>303</v>
      </c>
      <c r="D115" s="181" t="s">
        <v>199</v>
      </c>
      <c r="E115" s="182" t="s">
        <v>4578</v>
      </c>
      <c r="F115" s="183" t="s">
        <v>4579</v>
      </c>
      <c r="G115" s="184" t="s">
        <v>3845</v>
      </c>
      <c r="H115" s="185">
        <v>1</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283</v>
      </c>
      <c r="AT115" s="192" t="s">
        <v>199</v>
      </c>
      <c r="AU115" s="192" t="s">
        <v>82</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283</v>
      </c>
      <c r="BM115" s="192" t="s">
        <v>406</v>
      </c>
    </row>
    <row r="116" spans="1:65" s="2" customFormat="1" ht="16.5" customHeight="1">
      <c r="A116" s="37"/>
      <c r="B116" s="38"/>
      <c r="C116" s="181" t="s">
        <v>7</v>
      </c>
      <c r="D116" s="181" t="s">
        <v>199</v>
      </c>
      <c r="E116" s="182" t="s">
        <v>4580</v>
      </c>
      <c r="F116" s="183" t="s">
        <v>4581</v>
      </c>
      <c r="G116" s="184" t="s">
        <v>4134</v>
      </c>
      <c r="H116" s="185">
        <v>2</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425</v>
      </c>
    </row>
    <row r="117" spans="1:65" s="2" customFormat="1" ht="24.2" customHeight="1">
      <c r="A117" s="37"/>
      <c r="B117" s="38"/>
      <c r="C117" s="181" t="s">
        <v>312</v>
      </c>
      <c r="D117" s="181" t="s">
        <v>199</v>
      </c>
      <c r="E117" s="182" t="s">
        <v>4582</v>
      </c>
      <c r="F117" s="183" t="s">
        <v>4583</v>
      </c>
      <c r="G117" s="184" t="s">
        <v>3845</v>
      </c>
      <c r="H117" s="185">
        <v>1</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283</v>
      </c>
      <c r="AT117" s="192" t="s">
        <v>199</v>
      </c>
      <c r="AU117" s="192" t="s">
        <v>82</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283</v>
      </c>
      <c r="BM117" s="192" t="s">
        <v>439</v>
      </c>
    </row>
    <row r="118" spans="1:65" s="2" customFormat="1" ht="16.5" customHeight="1">
      <c r="A118" s="37"/>
      <c r="B118" s="38"/>
      <c r="C118" s="181" t="s">
        <v>317</v>
      </c>
      <c r="D118" s="181" t="s">
        <v>199</v>
      </c>
      <c r="E118" s="182" t="s">
        <v>4584</v>
      </c>
      <c r="F118" s="183" t="s">
        <v>4585</v>
      </c>
      <c r="G118" s="184" t="s">
        <v>4134</v>
      </c>
      <c r="H118" s="185">
        <v>4</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451</v>
      </c>
    </row>
    <row r="119" spans="1:65" s="2" customFormat="1" ht="16.5" customHeight="1">
      <c r="A119" s="37"/>
      <c r="B119" s="38"/>
      <c r="C119" s="181" t="s">
        <v>322</v>
      </c>
      <c r="D119" s="181" t="s">
        <v>199</v>
      </c>
      <c r="E119" s="182" t="s">
        <v>4586</v>
      </c>
      <c r="F119" s="183" t="s">
        <v>4589</v>
      </c>
      <c r="G119" s="184" t="s">
        <v>3845</v>
      </c>
      <c r="H119" s="185">
        <v>1</v>
      </c>
      <c r="I119" s="186"/>
      <c r="J119" s="187">
        <f>ROUND(I119*H119,2)</f>
        <v>0</v>
      </c>
      <c r="K119" s="183" t="s">
        <v>28</v>
      </c>
      <c r="L119" s="42"/>
      <c r="M119" s="266" t="s">
        <v>28</v>
      </c>
      <c r="N119" s="267" t="s">
        <v>45</v>
      </c>
      <c r="O119" s="264"/>
      <c r="P119" s="268">
        <f>O119*H119</f>
        <v>0</v>
      </c>
      <c r="Q119" s="268">
        <v>0</v>
      </c>
      <c r="R119" s="268">
        <f>Q119*H119</f>
        <v>0</v>
      </c>
      <c r="S119" s="268">
        <v>0</v>
      </c>
      <c r="T119" s="269">
        <f>S119*H119</f>
        <v>0</v>
      </c>
      <c r="U119" s="37"/>
      <c r="V119" s="37"/>
      <c r="W119" s="37"/>
      <c r="X119" s="37"/>
      <c r="Y119" s="37"/>
      <c r="Z119" s="37"/>
      <c r="AA119" s="37"/>
      <c r="AB119" s="37"/>
      <c r="AC119" s="37"/>
      <c r="AD119" s="37"/>
      <c r="AE119" s="37"/>
      <c r="AR119" s="192" t="s">
        <v>283</v>
      </c>
      <c r="AT119" s="192" t="s">
        <v>199</v>
      </c>
      <c r="AU119" s="192" t="s">
        <v>82</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283</v>
      </c>
      <c r="BM119" s="192" t="s">
        <v>463</v>
      </c>
    </row>
    <row r="120" spans="1:65" s="2" customFormat="1" ht="6.95" customHeight="1">
      <c r="A120" s="37"/>
      <c r="B120" s="50"/>
      <c r="C120" s="51"/>
      <c r="D120" s="51"/>
      <c r="E120" s="51"/>
      <c r="F120" s="51"/>
      <c r="G120" s="51"/>
      <c r="H120" s="51"/>
      <c r="I120" s="51"/>
      <c r="J120" s="51"/>
      <c r="K120" s="51"/>
      <c r="L120" s="42"/>
      <c r="M120" s="37"/>
      <c r="O120" s="37"/>
      <c r="P120" s="37"/>
      <c r="Q120" s="37"/>
      <c r="R120" s="37"/>
      <c r="S120" s="37"/>
      <c r="T120" s="37"/>
      <c r="U120" s="37"/>
      <c r="V120" s="37"/>
      <c r="W120" s="37"/>
      <c r="X120" s="37"/>
      <c r="Y120" s="37"/>
      <c r="Z120" s="37"/>
      <c r="AA120" s="37"/>
      <c r="AB120" s="37"/>
      <c r="AC120" s="37"/>
      <c r="AD120" s="37"/>
      <c r="AE120" s="37"/>
    </row>
  </sheetData>
  <sheetProtection algorithmName="SHA-512" hashValue="rGdv+NU53Et9avU5u9JffdzsTyEGTr3Ihyslven0Frv/Iymi7o9PwAwJ1wCulxBtRA42/UD6lurT3GnqPdEFcA==" saltValue="nSHufPxfScIMI1XFUvw+27Fz2rPlFIyIjOQbE8qaOILjwmgNxZkp6rWT/8NQFWJEywHH0iFNkolGgRqb36u9bA==" spinCount="100000" sheet="1" objects="1" scenarios="1" formatColumns="0" formatRows="0" autoFilter="0"/>
  <autoFilter ref="C89:K119" xr:uid="{00000000-0009-0000-0000-00000C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BM78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127</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6290</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6291</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ROUND(J105,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ROUND((SUM(BE105:BE780)),  2)</f>
        <v>0</v>
      </c>
      <c r="G35" s="37"/>
      <c r="H35" s="37"/>
      <c r="I35" s="127">
        <v>0.21</v>
      </c>
      <c r="J35" s="126">
        <f>ROUND(((SUM(BE105:BE780))*I35),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ROUND((SUM(BF105:BF780)),  2)</f>
        <v>0</v>
      </c>
      <c r="G36" s="37"/>
      <c r="H36" s="37"/>
      <c r="I36" s="127">
        <v>0.12</v>
      </c>
      <c r="J36" s="126">
        <f>ROUND(((SUM(BF105:BF780))*I36),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ROUND((SUM(BG105:BG780)),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ROUND((SUM(BH105:BH780)),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ROUND((SUM(BI105:BI780)),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6290</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 D.1.2 - Blok E - ASŘ, SKŘ</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J105</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J106</f>
        <v>0</v>
      </c>
      <c r="K64" s="144"/>
      <c r="L64" s="148"/>
    </row>
    <row r="65" spans="2:12" s="10" customFormat="1" ht="19.899999999999999" customHeight="1">
      <c r="B65" s="149"/>
      <c r="C65" s="100"/>
      <c r="D65" s="150" t="s">
        <v>176</v>
      </c>
      <c r="E65" s="151"/>
      <c r="F65" s="151"/>
      <c r="G65" s="151"/>
      <c r="H65" s="151"/>
      <c r="I65" s="151"/>
      <c r="J65" s="152">
        <f>J107</f>
        <v>0</v>
      </c>
      <c r="K65" s="100"/>
      <c r="L65" s="153"/>
    </row>
    <row r="66" spans="2:12" s="10" customFormat="1" ht="19.899999999999999" customHeight="1">
      <c r="B66" s="149"/>
      <c r="C66" s="100"/>
      <c r="D66" s="150" t="s">
        <v>568</v>
      </c>
      <c r="E66" s="151"/>
      <c r="F66" s="151"/>
      <c r="G66" s="151"/>
      <c r="H66" s="151"/>
      <c r="I66" s="151"/>
      <c r="J66" s="152">
        <f>J128</f>
        <v>0</v>
      </c>
      <c r="K66" s="100"/>
      <c r="L66" s="153"/>
    </row>
    <row r="67" spans="2:12" s="10" customFormat="1" ht="19.899999999999999" customHeight="1">
      <c r="B67" s="149"/>
      <c r="C67" s="100"/>
      <c r="D67" s="150" t="s">
        <v>569</v>
      </c>
      <c r="E67" s="151"/>
      <c r="F67" s="151"/>
      <c r="G67" s="151"/>
      <c r="H67" s="151"/>
      <c r="I67" s="151"/>
      <c r="J67" s="152">
        <f>J134</f>
        <v>0</v>
      </c>
      <c r="K67" s="100"/>
      <c r="L67" s="153"/>
    </row>
    <row r="68" spans="2:12" s="10" customFormat="1" ht="19.899999999999999" customHeight="1">
      <c r="B68" s="149"/>
      <c r="C68" s="100"/>
      <c r="D68" s="150" t="s">
        <v>571</v>
      </c>
      <c r="E68" s="151"/>
      <c r="F68" s="151"/>
      <c r="G68" s="151"/>
      <c r="H68" s="151"/>
      <c r="I68" s="151"/>
      <c r="J68" s="152">
        <f>J172</f>
        <v>0</v>
      </c>
      <c r="K68" s="100"/>
      <c r="L68" s="153"/>
    </row>
    <row r="69" spans="2:12" s="10" customFormat="1" ht="19.899999999999999" customHeight="1">
      <c r="B69" s="149"/>
      <c r="C69" s="100"/>
      <c r="D69" s="150" t="s">
        <v>177</v>
      </c>
      <c r="E69" s="151"/>
      <c r="F69" s="151"/>
      <c r="G69" s="151"/>
      <c r="H69" s="151"/>
      <c r="I69" s="151"/>
      <c r="J69" s="152">
        <f>J351</f>
        <v>0</v>
      </c>
      <c r="K69" s="100"/>
      <c r="L69" s="153"/>
    </row>
    <row r="70" spans="2:12" s="10" customFormat="1" ht="19.899999999999999" customHeight="1">
      <c r="B70" s="149"/>
      <c r="C70" s="100"/>
      <c r="D70" s="150" t="s">
        <v>178</v>
      </c>
      <c r="E70" s="151"/>
      <c r="F70" s="151"/>
      <c r="G70" s="151"/>
      <c r="H70" s="151"/>
      <c r="I70" s="151"/>
      <c r="J70" s="152">
        <f>J479</f>
        <v>0</v>
      </c>
      <c r="K70" s="100"/>
      <c r="L70" s="153"/>
    </row>
    <row r="71" spans="2:12" s="10" customFormat="1" ht="19.899999999999999" customHeight="1">
      <c r="B71" s="149"/>
      <c r="C71" s="100"/>
      <c r="D71" s="150" t="s">
        <v>572</v>
      </c>
      <c r="E71" s="151"/>
      <c r="F71" s="151"/>
      <c r="G71" s="151"/>
      <c r="H71" s="151"/>
      <c r="I71" s="151"/>
      <c r="J71" s="152">
        <f>J494</f>
        <v>0</v>
      </c>
      <c r="K71" s="100"/>
      <c r="L71" s="153"/>
    </row>
    <row r="72" spans="2:12" s="9" customFormat="1" ht="24.95" customHeight="1">
      <c r="B72" s="143"/>
      <c r="C72" s="144"/>
      <c r="D72" s="145" t="s">
        <v>573</v>
      </c>
      <c r="E72" s="146"/>
      <c r="F72" s="146"/>
      <c r="G72" s="146"/>
      <c r="H72" s="146"/>
      <c r="I72" s="146"/>
      <c r="J72" s="147">
        <f>J497</f>
        <v>0</v>
      </c>
      <c r="K72" s="144"/>
      <c r="L72" s="148"/>
    </row>
    <row r="73" spans="2:12" s="10" customFormat="1" ht="19.899999999999999" customHeight="1">
      <c r="B73" s="149"/>
      <c r="C73" s="100"/>
      <c r="D73" s="150" t="s">
        <v>574</v>
      </c>
      <c r="E73" s="151"/>
      <c r="F73" s="151"/>
      <c r="G73" s="151"/>
      <c r="H73" s="151"/>
      <c r="I73" s="151"/>
      <c r="J73" s="152">
        <f>J498</f>
        <v>0</v>
      </c>
      <c r="K73" s="100"/>
      <c r="L73" s="153"/>
    </row>
    <row r="74" spans="2:12" s="10" customFormat="1" ht="19.899999999999999" customHeight="1">
      <c r="B74" s="149"/>
      <c r="C74" s="100"/>
      <c r="D74" s="150" t="s">
        <v>578</v>
      </c>
      <c r="E74" s="151"/>
      <c r="F74" s="151"/>
      <c r="G74" s="151"/>
      <c r="H74" s="151"/>
      <c r="I74" s="151"/>
      <c r="J74" s="152">
        <f>J519</f>
        <v>0</v>
      </c>
      <c r="K74" s="100"/>
      <c r="L74" s="153"/>
    </row>
    <row r="75" spans="2:12" s="10" customFormat="1" ht="19.899999999999999" customHeight="1">
      <c r="B75" s="149"/>
      <c r="C75" s="100"/>
      <c r="D75" s="150" t="s">
        <v>579</v>
      </c>
      <c r="E75" s="151"/>
      <c r="F75" s="151"/>
      <c r="G75" s="151"/>
      <c r="H75" s="151"/>
      <c r="I75" s="151"/>
      <c r="J75" s="152">
        <f>J565</f>
        <v>0</v>
      </c>
      <c r="K75" s="100"/>
      <c r="L75" s="153"/>
    </row>
    <row r="76" spans="2:12" s="10" customFormat="1" ht="19.899999999999999" customHeight="1">
      <c r="B76" s="149"/>
      <c r="C76" s="100"/>
      <c r="D76" s="150" t="s">
        <v>580</v>
      </c>
      <c r="E76" s="151"/>
      <c r="F76" s="151"/>
      <c r="G76" s="151"/>
      <c r="H76" s="151"/>
      <c r="I76" s="151"/>
      <c r="J76" s="152">
        <f>J574</f>
        <v>0</v>
      </c>
      <c r="K76" s="100"/>
      <c r="L76" s="153"/>
    </row>
    <row r="77" spans="2:12" s="10" customFormat="1" ht="19.899999999999999" customHeight="1">
      <c r="B77" s="149"/>
      <c r="C77" s="100"/>
      <c r="D77" s="150" t="s">
        <v>581</v>
      </c>
      <c r="E77" s="151"/>
      <c r="F77" s="151"/>
      <c r="G77" s="151"/>
      <c r="H77" s="151"/>
      <c r="I77" s="151"/>
      <c r="J77" s="152">
        <f>J589</f>
        <v>0</v>
      </c>
      <c r="K77" s="100"/>
      <c r="L77" s="153"/>
    </row>
    <row r="78" spans="2:12" s="10" customFormat="1" ht="19.899999999999999" customHeight="1">
      <c r="B78" s="149"/>
      <c r="C78" s="100"/>
      <c r="D78" s="150" t="s">
        <v>582</v>
      </c>
      <c r="E78" s="151"/>
      <c r="F78" s="151"/>
      <c r="G78" s="151"/>
      <c r="H78" s="151"/>
      <c r="I78" s="151"/>
      <c r="J78" s="152">
        <f>J594</f>
        <v>0</v>
      </c>
      <c r="K78" s="100"/>
      <c r="L78" s="153"/>
    </row>
    <row r="79" spans="2:12" s="10" customFormat="1" ht="19.899999999999999" customHeight="1">
      <c r="B79" s="149"/>
      <c r="C79" s="100"/>
      <c r="D79" s="150" t="s">
        <v>583</v>
      </c>
      <c r="E79" s="151"/>
      <c r="F79" s="151"/>
      <c r="G79" s="151"/>
      <c r="H79" s="151"/>
      <c r="I79" s="151"/>
      <c r="J79" s="152">
        <f>J673</f>
        <v>0</v>
      </c>
      <c r="K79" s="100"/>
      <c r="L79" s="153"/>
    </row>
    <row r="80" spans="2:12" s="10" customFormat="1" ht="19.899999999999999" customHeight="1">
      <c r="B80" s="149"/>
      <c r="C80" s="100"/>
      <c r="D80" s="150" t="s">
        <v>586</v>
      </c>
      <c r="E80" s="151"/>
      <c r="F80" s="151"/>
      <c r="G80" s="151"/>
      <c r="H80" s="151"/>
      <c r="I80" s="151"/>
      <c r="J80" s="152">
        <f>J682</f>
        <v>0</v>
      </c>
      <c r="K80" s="100"/>
      <c r="L80" s="153"/>
    </row>
    <row r="81" spans="1:31" s="10" customFormat="1" ht="19.899999999999999" customHeight="1">
      <c r="B81" s="149"/>
      <c r="C81" s="100"/>
      <c r="D81" s="150" t="s">
        <v>587</v>
      </c>
      <c r="E81" s="151"/>
      <c r="F81" s="151"/>
      <c r="G81" s="151"/>
      <c r="H81" s="151"/>
      <c r="I81" s="151"/>
      <c r="J81" s="152">
        <f>J745</f>
        <v>0</v>
      </c>
      <c r="K81" s="100"/>
      <c r="L81" s="153"/>
    </row>
    <row r="82" spans="1:31" s="10" customFormat="1" ht="19.899999999999999" customHeight="1">
      <c r="B82" s="149"/>
      <c r="C82" s="100"/>
      <c r="D82" s="150" t="s">
        <v>588</v>
      </c>
      <c r="E82" s="151"/>
      <c r="F82" s="151"/>
      <c r="G82" s="151"/>
      <c r="H82" s="151"/>
      <c r="I82" s="151"/>
      <c r="J82" s="152">
        <f>J758</f>
        <v>0</v>
      </c>
      <c r="K82" s="100"/>
      <c r="L82" s="153"/>
    </row>
    <row r="83" spans="1:31" s="9" customFormat="1" ht="24.95" customHeight="1">
      <c r="B83" s="143"/>
      <c r="C83" s="144"/>
      <c r="D83" s="145" t="s">
        <v>590</v>
      </c>
      <c r="E83" s="146"/>
      <c r="F83" s="146"/>
      <c r="G83" s="146"/>
      <c r="H83" s="146"/>
      <c r="I83" s="146"/>
      <c r="J83" s="147">
        <f>J774</f>
        <v>0</v>
      </c>
      <c r="K83" s="144"/>
      <c r="L83" s="148"/>
    </row>
    <row r="84" spans="1:31" s="2" customFormat="1" ht="21.7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6.95" customHeight="1">
      <c r="A85" s="37"/>
      <c r="B85" s="50"/>
      <c r="C85" s="51"/>
      <c r="D85" s="51"/>
      <c r="E85" s="51"/>
      <c r="F85" s="51"/>
      <c r="G85" s="51"/>
      <c r="H85" s="51"/>
      <c r="I85" s="51"/>
      <c r="J85" s="51"/>
      <c r="K85" s="51"/>
      <c r="L85" s="116"/>
      <c r="S85" s="37"/>
      <c r="T85" s="37"/>
      <c r="U85" s="37"/>
      <c r="V85" s="37"/>
      <c r="W85" s="37"/>
      <c r="X85" s="37"/>
      <c r="Y85" s="37"/>
      <c r="Z85" s="37"/>
      <c r="AA85" s="37"/>
      <c r="AB85" s="37"/>
      <c r="AC85" s="37"/>
      <c r="AD85" s="37"/>
      <c r="AE85" s="37"/>
    </row>
    <row r="89" spans="1:31" s="2" customFormat="1" ht="6.95" customHeight="1">
      <c r="A89" s="37"/>
      <c r="B89" s="52"/>
      <c r="C89" s="53"/>
      <c r="D89" s="53"/>
      <c r="E89" s="53"/>
      <c r="F89" s="53"/>
      <c r="G89" s="53"/>
      <c r="H89" s="53"/>
      <c r="I89" s="53"/>
      <c r="J89" s="53"/>
      <c r="K89" s="53"/>
      <c r="L89" s="116"/>
      <c r="S89" s="37"/>
      <c r="T89" s="37"/>
      <c r="U89" s="37"/>
      <c r="V89" s="37"/>
      <c r="W89" s="37"/>
      <c r="X89" s="37"/>
      <c r="Y89" s="37"/>
      <c r="Z89" s="37"/>
      <c r="AA89" s="37"/>
      <c r="AB89" s="37"/>
      <c r="AC89" s="37"/>
      <c r="AD89" s="37"/>
      <c r="AE89" s="37"/>
    </row>
    <row r="90" spans="1:31" s="2" customFormat="1" ht="24.95" customHeight="1">
      <c r="A90" s="37"/>
      <c r="B90" s="38"/>
      <c r="C90" s="26" t="s">
        <v>182</v>
      </c>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2" customHeight="1">
      <c r="A92" s="37"/>
      <c r="B92" s="38"/>
      <c r="C92" s="32" t="s">
        <v>16</v>
      </c>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6.5" customHeight="1">
      <c r="A93" s="37"/>
      <c r="B93" s="38"/>
      <c r="C93" s="39"/>
      <c r="D93" s="39"/>
      <c r="E93" s="427" t="str">
        <f>E7</f>
        <v>Zpracování PD - ZŠ F-M, ul. J. Čapka 2555 - tělocvična II.</v>
      </c>
      <c r="F93" s="428"/>
      <c r="G93" s="428"/>
      <c r="H93" s="428"/>
      <c r="I93" s="39"/>
      <c r="J93" s="39"/>
      <c r="K93" s="39"/>
      <c r="L93" s="116"/>
      <c r="S93" s="37"/>
      <c r="T93" s="37"/>
      <c r="U93" s="37"/>
      <c r="V93" s="37"/>
      <c r="W93" s="37"/>
      <c r="X93" s="37"/>
      <c r="Y93" s="37"/>
      <c r="Z93" s="37"/>
      <c r="AA93" s="37"/>
      <c r="AB93" s="37"/>
      <c r="AC93" s="37"/>
      <c r="AD93" s="37"/>
      <c r="AE93" s="37"/>
    </row>
    <row r="94" spans="1:31" s="1" customFormat="1" ht="12" customHeight="1">
      <c r="B94" s="24"/>
      <c r="C94" s="32" t="s">
        <v>167</v>
      </c>
      <c r="D94" s="25"/>
      <c r="E94" s="25"/>
      <c r="F94" s="25"/>
      <c r="G94" s="25"/>
      <c r="H94" s="25"/>
      <c r="I94" s="25"/>
      <c r="J94" s="25"/>
      <c r="K94" s="25"/>
      <c r="L94" s="23"/>
    </row>
    <row r="95" spans="1:31" s="2" customFormat="1" ht="16.5" customHeight="1">
      <c r="A95" s="37"/>
      <c r="B95" s="38"/>
      <c r="C95" s="39"/>
      <c r="D95" s="39"/>
      <c r="E95" s="427" t="s">
        <v>6290</v>
      </c>
      <c r="F95" s="429"/>
      <c r="G95" s="429"/>
      <c r="H95" s="429"/>
      <c r="I95" s="39"/>
      <c r="J95" s="39"/>
      <c r="K95" s="39"/>
      <c r="L95" s="116"/>
      <c r="S95" s="37"/>
      <c r="T95" s="37"/>
      <c r="U95" s="37"/>
      <c r="V95" s="37"/>
      <c r="W95" s="37"/>
      <c r="X95" s="37"/>
      <c r="Y95" s="37"/>
      <c r="Z95" s="37"/>
      <c r="AA95" s="37"/>
      <c r="AB95" s="37"/>
      <c r="AC95" s="37"/>
      <c r="AD95" s="37"/>
      <c r="AE95" s="37"/>
    </row>
    <row r="96" spans="1:31" s="2" customFormat="1" ht="12" customHeight="1">
      <c r="A96" s="37"/>
      <c r="B96" s="38"/>
      <c r="C96" s="32" t="s">
        <v>563</v>
      </c>
      <c r="D96" s="39"/>
      <c r="E96" s="39"/>
      <c r="F96" s="39"/>
      <c r="G96" s="39"/>
      <c r="H96" s="39"/>
      <c r="I96" s="39"/>
      <c r="J96" s="39"/>
      <c r="K96" s="39"/>
      <c r="L96" s="116"/>
      <c r="S96" s="37"/>
      <c r="T96" s="37"/>
      <c r="U96" s="37"/>
      <c r="V96" s="37"/>
      <c r="W96" s="37"/>
      <c r="X96" s="37"/>
      <c r="Y96" s="37"/>
      <c r="Z96" s="37"/>
      <c r="AA96" s="37"/>
      <c r="AB96" s="37"/>
      <c r="AC96" s="37"/>
      <c r="AD96" s="37"/>
      <c r="AE96" s="37"/>
    </row>
    <row r="97" spans="1:65" s="2" customFormat="1" ht="16.5" customHeight="1">
      <c r="A97" s="37"/>
      <c r="B97" s="38"/>
      <c r="C97" s="39"/>
      <c r="D97" s="39"/>
      <c r="E97" s="383" t="str">
        <f>E11</f>
        <v>D.1.1, D.1.2 - Blok E - ASŘ, SKŘ</v>
      </c>
      <c r="F97" s="429"/>
      <c r="G97" s="429"/>
      <c r="H97" s="429"/>
      <c r="I97" s="39"/>
      <c r="J97" s="39"/>
      <c r="K97" s="39"/>
      <c r="L97" s="116"/>
      <c r="S97" s="37"/>
      <c r="T97" s="37"/>
      <c r="U97" s="37"/>
      <c r="V97" s="37"/>
      <c r="W97" s="37"/>
      <c r="X97" s="37"/>
      <c r="Y97" s="37"/>
      <c r="Z97" s="37"/>
      <c r="AA97" s="37"/>
      <c r="AB97" s="37"/>
      <c r="AC97" s="37"/>
      <c r="AD97" s="37"/>
      <c r="AE97" s="37"/>
    </row>
    <row r="98" spans="1:65" s="2" customFormat="1" ht="6.95" customHeight="1">
      <c r="A98" s="37"/>
      <c r="B98" s="38"/>
      <c r="C98" s="39"/>
      <c r="D98" s="39"/>
      <c r="E98" s="39"/>
      <c r="F98" s="39"/>
      <c r="G98" s="39"/>
      <c r="H98" s="39"/>
      <c r="I98" s="39"/>
      <c r="J98" s="39"/>
      <c r="K98" s="39"/>
      <c r="L98" s="116"/>
      <c r="S98" s="37"/>
      <c r="T98" s="37"/>
      <c r="U98" s="37"/>
      <c r="V98" s="37"/>
      <c r="W98" s="37"/>
      <c r="X98" s="37"/>
      <c r="Y98" s="37"/>
      <c r="Z98" s="37"/>
      <c r="AA98" s="37"/>
      <c r="AB98" s="37"/>
      <c r="AC98" s="37"/>
      <c r="AD98" s="37"/>
      <c r="AE98" s="37"/>
    </row>
    <row r="99" spans="1:65" s="2" customFormat="1" ht="12" customHeight="1">
      <c r="A99" s="37"/>
      <c r="B99" s="38"/>
      <c r="C99" s="32" t="s">
        <v>22</v>
      </c>
      <c r="D99" s="39"/>
      <c r="E99" s="39"/>
      <c r="F99" s="30" t="str">
        <f>F14</f>
        <v>J. Čapka 2555, Frýdek Místek</v>
      </c>
      <c r="G99" s="39"/>
      <c r="H99" s="39"/>
      <c r="I99" s="32" t="s">
        <v>24</v>
      </c>
      <c r="J99" s="62" t="str">
        <f>IF(J14="","",J14)</f>
        <v>19. 3. 2025</v>
      </c>
      <c r="K99" s="39"/>
      <c r="L99" s="116"/>
      <c r="S99" s="37"/>
      <c r="T99" s="37"/>
      <c r="U99" s="37"/>
      <c r="V99" s="37"/>
      <c r="W99" s="37"/>
      <c r="X99" s="37"/>
      <c r="Y99" s="37"/>
      <c r="Z99" s="37"/>
      <c r="AA99" s="37"/>
      <c r="AB99" s="37"/>
      <c r="AC99" s="37"/>
      <c r="AD99" s="37"/>
      <c r="AE99" s="37"/>
    </row>
    <row r="100" spans="1:65" s="2" customFormat="1" ht="6.95" customHeight="1">
      <c r="A100" s="37"/>
      <c r="B100" s="38"/>
      <c r="C100" s="39"/>
      <c r="D100" s="39"/>
      <c r="E100" s="39"/>
      <c r="F100" s="39"/>
      <c r="G100" s="39"/>
      <c r="H100" s="39"/>
      <c r="I100" s="39"/>
      <c r="J100" s="39"/>
      <c r="K100" s="39"/>
      <c r="L100" s="116"/>
      <c r="S100" s="37"/>
      <c r="T100" s="37"/>
      <c r="U100" s="37"/>
      <c r="V100" s="37"/>
      <c r="W100" s="37"/>
      <c r="X100" s="37"/>
      <c r="Y100" s="37"/>
      <c r="Z100" s="37"/>
      <c r="AA100" s="37"/>
      <c r="AB100" s="37"/>
      <c r="AC100" s="37"/>
      <c r="AD100" s="37"/>
      <c r="AE100" s="37"/>
    </row>
    <row r="101" spans="1:65" s="2" customFormat="1" ht="25.7" customHeight="1">
      <c r="A101" s="37"/>
      <c r="B101" s="38"/>
      <c r="C101" s="32" t="s">
        <v>26</v>
      </c>
      <c r="D101" s="39"/>
      <c r="E101" s="39"/>
      <c r="F101" s="30" t="str">
        <f>E17</f>
        <v>Statutární město Frýdek - Místek</v>
      </c>
      <c r="G101" s="39"/>
      <c r="H101" s="39"/>
      <c r="I101" s="32" t="s">
        <v>33</v>
      </c>
      <c r="J101" s="35" t="str">
        <f>E23</f>
        <v>Energy Benefit Centre a.s., Ostrava</v>
      </c>
      <c r="K101" s="39"/>
      <c r="L101" s="116"/>
      <c r="S101" s="37"/>
      <c r="T101" s="37"/>
      <c r="U101" s="37"/>
      <c r="V101" s="37"/>
      <c r="W101" s="37"/>
      <c r="X101" s="37"/>
      <c r="Y101" s="37"/>
      <c r="Z101" s="37"/>
      <c r="AA101" s="37"/>
      <c r="AB101" s="37"/>
      <c r="AC101" s="37"/>
      <c r="AD101" s="37"/>
      <c r="AE101" s="37"/>
    </row>
    <row r="102" spans="1:65" s="2" customFormat="1" ht="25.7" customHeight="1">
      <c r="A102" s="37"/>
      <c r="B102" s="38"/>
      <c r="C102" s="32" t="s">
        <v>31</v>
      </c>
      <c r="D102" s="39"/>
      <c r="E102" s="39"/>
      <c r="F102" s="30" t="str">
        <f>IF(E20="","",E20)</f>
        <v>Vyplň údaj</v>
      </c>
      <c r="G102" s="39"/>
      <c r="H102" s="39"/>
      <c r="I102" s="32" t="s">
        <v>36</v>
      </c>
      <c r="J102" s="35" t="str">
        <f>E26</f>
        <v>Ing. Alena Chmelová, Opava</v>
      </c>
      <c r="K102" s="39"/>
      <c r="L102" s="116"/>
      <c r="S102" s="37"/>
      <c r="T102" s="37"/>
      <c r="U102" s="37"/>
      <c r="V102" s="37"/>
      <c r="W102" s="37"/>
      <c r="X102" s="37"/>
      <c r="Y102" s="37"/>
      <c r="Z102" s="37"/>
      <c r="AA102" s="37"/>
      <c r="AB102" s="37"/>
      <c r="AC102" s="37"/>
      <c r="AD102" s="37"/>
      <c r="AE102" s="37"/>
    </row>
    <row r="103" spans="1:65" s="2" customFormat="1" ht="10.35" customHeight="1">
      <c r="A103" s="37"/>
      <c r="B103" s="38"/>
      <c r="C103" s="39"/>
      <c r="D103" s="39"/>
      <c r="E103" s="39"/>
      <c r="F103" s="39"/>
      <c r="G103" s="39"/>
      <c r="H103" s="39"/>
      <c r="I103" s="39"/>
      <c r="J103" s="39"/>
      <c r="K103" s="39"/>
      <c r="L103" s="116"/>
      <c r="S103" s="37"/>
      <c r="T103" s="37"/>
      <c r="U103" s="37"/>
      <c r="V103" s="37"/>
      <c r="W103" s="37"/>
      <c r="X103" s="37"/>
      <c r="Y103" s="37"/>
      <c r="Z103" s="37"/>
      <c r="AA103" s="37"/>
      <c r="AB103" s="37"/>
      <c r="AC103" s="37"/>
      <c r="AD103" s="37"/>
      <c r="AE103" s="37"/>
    </row>
    <row r="104" spans="1:65" s="11" customFormat="1" ht="29.25" customHeight="1">
      <c r="A104" s="154"/>
      <c r="B104" s="155"/>
      <c r="C104" s="156" t="s">
        <v>183</v>
      </c>
      <c r="D104" s="157" t="s">
        <v>59</v>
      </c>
      <c r="E104" s="157" t="s">
        <v>55</v>
      </c>
      <c r="F104" s="157" t="s">
        <v>56</v>
      </c>
      <c r="G104" s="157" t="s">
        <v>184</v>
      </c>
      <c r="H104" s="157" t="s">
        <v>185</v>
      </c>
      <c r="I104" s="157" t="s">
        <v>186</v>
      </c>
      <c r="J104" s="157" t="s">
        <v>173</v>
      </c>
      <c r="K104" s="158" t="s">
        <v>187</v>
      </c>
      <c r="L104" s="159"/>
      <c r="M104" s="71" t="s">
        <v>28</v>
      </c>
      <c r="N104" s="72" t="s">
        <v>44</v>
      </c>
      <c r="O104" s="72" t="s">
        <v>188</v>
      </c>
      <c r="P104" s="72" t="s">
        <v>189</v>
      </c>
      <c r="Q104" s="72" t="s">
        <v>190</v>
      </c>
      <c r="R104" s="72" t="s">
        <v>191</v>
      </c>
      <c r="S104" s="72" t="s">
        <v>192</v>
      </c>
      <c r="T104" s="73" t="s">
        <v>193</v>
      </c>
      <c r="U104" s="154"/>
      <c r="V104" s="154"/>
      <c r="W104" s="154"/>
      <c r="X104" s="154"/>
      <c r="Y104" s="154"/>
      <c r="Z104" s="154"/>
      <c r="AA104" s="154"/>
      <c r="AB104" s="154"/>
      <c r="AC104" s="154"/>
      <c r="AD104" s="154"/>
      <c r="AE104" s="154"/>
    </row>
    <row r="105" spans="1:65" s="2" customFormat="1" ht="22.9" customHeight="1">
      <c r="A105" s="37"/>
      <c r="B105" s="38"/>
      <c r="C105" s="78" t="s">
        <v>194</v>
      </c>
      <c r="D105" s="39"/>
      <c r="E105" s="39"/>
      <c r="F105" s="39"/>
      <c r="G105" s="39"/>
      <c r="H105" s="39"/>
      <c r="I105" s="39"/>
      <c r="J105" s="160">
        <f>BK105</f>
        <v>0</v>
      </c>
      <c r="K105" s="39"/>
      <c r="L105" s="42"/>
      <c r="M105" s="74"/>
      <c r="N105" s="161"/>
      <c r="O105" s="75"/>
      <c r="P105" s="162">
        <f>P106+P497+P774</f>
        <v>0</v>
      </c>
      <c r="Q105" s="75"/>
      <c r="R105" s="162">
        <f>R106+R497+R774</f>
        <v>33.561688220000001</v>
      </c>
      <c r="S105" s="75"/>
      <c r="T105" s="163">
        <f>T106+T497+T774</f>
        <v>35.52338486</v>
      </c>
      <c r="U105" s="37"/>
      <c r="V105" s="37"/>
      <c r="W105" s="37"/>
      <c r="X105" s="37"/>
      <c r="Y105" s="37"/>
      <c r="Z105" s="37"/>
      <c r="AA105" s="37"/>
      <c r="AB105" s="37"/>
      <c r="AC105" s="37"/>
      <c r="AD105" s="37"/>
      <c r="AE105" s="37"/>
      <c r="AT105" s="20" t="s">
        <v>73</v>
      </c>
      <c r="AU105" s="20" t="s">
        <v>174</v>
      </c>
      <c r="BK105" s="164">
        <f>BK106+BK497+BK774</f>
        <v>0</v>
      </c>
    </row>
    <row r="106" spans="1:65" s="12" customFormat="1" ht="25.9" customHeight="1">
      <c r="B106" s="165"/>
      <c r="C106" s="166"/>
      <c r="D106" s="167" t="s">
        <v>73</v>
      </c>
      <c r="E106" s="168" t="s">
        <v>195</v>
      </c>
      <c r="F106" s="168" t="s">
        <v>196</v>
      </c>
      <c r="G106" s="166"/>
      <c r="H106" s="166"/>
      <c r="I106" s="169"/>
      <c r="J106" s="170">
        <f>BK106</f>
        <v>0</v>
      </c>
      <c r="K106" s="166"/>
      <c r="L106" s="171"/>
      <c r="M106" s="172"/>
      <c r="N106" s="173"/>
      <c r="O106" s="173"/>
      <c r="P106" s="174">
        <f>P107+P128+P134+P172+P351+P479+P494</f>
        <v>0</v>
      </c>
      <c r="Q106" s="173"/>
      <c r="R106" s="174">
        <f>R107+R128+R134+R172+R351+R479+R494</f>
        <v>26.844605859999998</v>
      </c>
      <c r="S106" s="173"/>
      <c r="T106" s="175">
        <f>T107+T128+T134+T172+T351+T479+T494</f>
        <v>34.401212000000001</v>
      </c>
      <c r="AR106" s="176" t="s">
        <v>82</v>
      </c>
      <c r="AT106" s="177" t="s">
        <v>73</v>
      </c>
      <c r="AU106" s="177" t="s">
        <v>74</v>
      </c>
      <c r="AY106" s="176" t="s">
        <v>197</v>
      </c>
      <c r="BK106" s="178">
        <f>BK107+BK128+BK134+BK172+BK351+BK479+BK494</f>
        <v>0</v>
      </c>
    </row>
    <row r="107" spans="1:65" s="12" customFormat="1" ht="22.9" customHeight="1">
      <c r="B107" s="165"/>
      <c r="C107" s="166"/>
      <c r="D107" s="167" t="s">
        <v>73</v>
      </c>
      <c r="E107" s="179" t="s">
        <v>82</v>
      </c>
      <c r="F107" s="179" t="s">
        <v>198</v>
      </c>
      <c r="G107" s="166"/>
      <c r="H107" s="166"/>
      <c r="I107" s="169"/>
      <c r="J107" s="180">
        <f>BK107</f>
        <v>0</v>
      </c>
      <c r="K107" s="166"/>
      <c r="L107" s="171"/>
      <c r="M107" s="172"/>
      <c r="N107" s="173"/>
      <c r="O107" s="173"/>
      <c r="P107" s="174">
        <f>SUM(P108:P127)</f>
        <v>0</v>
      </c>
      <c r="Q107" s="173"/>
      <c r="R107" s="174">
        <f>SUM(R108:R127)</f>
        <v>0</v>
      </c>
      <c r="S107" s="173"/>
      <c r="T107" s="175">
        <f>SUM(T108:T127)</f>
        <v>2.3274999999999997</v>
      </c>
      <c r="AR107" s="176" t="s">
        <v>82</v>
      </c>
      <c r="AT107" s="177" t="s">
        <v>73</v>
      </c>
      <c r="AU107" s="177" t="s">
        <v>82</v>
      </c>
      <c r="AY107" s="176" t="s">
        <v>197</v>
      </c>
      <c r="BK107" s="178">
        <f>SUM(BK108:BK127)</f>
        <v>0</v>
      </c>
    </row>
    <row r="108" spans="1:65" s="2" customFormat="1" ht="37.9" customHeight="1">
      <c r="A108" s="37"/>
      <c r="B108" s="38"/>
      <c r="C108" s="181" t="s">
        <v>82</v>
      </c>
      <c r="D108" s="181" t="s">
        <v>199</v>
      </c>
      <c r="E108" s="182" t="s">
        <v>6292</v>
      </c>
      <c r="F108" s="183" t="s">
        <v>6293</v>
      </c>
      <c r="G108" s="184" t="s">
        <v>202</v>
      </c>
      <c r="H108" s="185">
        <v>3.5</v>
      </c>
      <c r="I108" s="186"/>
      <c r="J108" s="187">
        <f>ROUND(I108*H108,2)</f>
        <v>0</v>
      </c>
      <c r="K108" s="183" t="s">
        <v>203</v>
      </c>
      <c r="L108" s="42"/>
      <c r="M108" s="188" t="s">
        <v>28</v>
      </c>
      <c r="N108" s="189" t="s">
        <v>45</v>
      </c>
      <c r="O108" s="67"/>
      <c r="P108" s="190">
        <f>O108*H108</f>
        <v>0</v>
      </c>
      <c r="Q108" s="190">
        <v>0</v>
      </c>
      <c r="R108" s="190">
        <f>Q108*H108</f>
        <v>0</v>
      </c>
      <c r="S108" s="190">
        <v>0.255</v>
      </c>
      <c r="T108" s="191">
        <f>S108*H108</f>
        <v>0.89250000000000007</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6294</v>
      </c>
    </row>
    <row r="109" spans="1:65" s="2" customFormat="1" ht="11.25">
      <c r="A109" s="37"/>
      <c r="B109" s="38"/>
      <c r="C109" s="39"/>
      <c r="D109" s="194" t="s">
        <v>206</v>
      </c>
      <c r="E109" s="39"/>
      <c r="F109" s="195" t="s">
        <v>6295</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5" customFormat="1" ht="11.25">
      <c r="B110" s="222"/>
      <c r="C110" s="223"/>
      <c r="D110" s="201" t="s">
        <v>213</v>
      </c>
      <c r="E110" s="224" t="s">
        <v>28</v>
      </c>
      <c r="F110" s="225" t="s">
        <v>6296</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3" customFormat="1" ht="11.25">
      <c r="B111" s="199"/>
      <c r="C111" s="200"/>
      <c r="D111" s="201" t="s">
        <v>213</v>
      </c>
      <c r="E111" s="202" t="s">
        <v>28</v>
      </c>
      <c r="F111" s="203" t="s">
        <v>6297</v>
      </c>
      <c r="G111" s="200"/>
      <c r="H111" s="204">
        <v>3.5</v>
      </c>
      <c r="I111" s="205"/>
      <c r="J111" s="200"/>
      <c r="K111" s="200"/>
      <c r="L111" s="206"/>
      <c r="M111" s="207"/>
      <c r="N111" s="208"/>
      <c r="O111" s="208"/>
      <c r="P111" s="208"/>
      <c r="Q111" s="208"/>
      <c r="R111" s="208"/>
      <c r="S111" s="208"/>
      <c r="T111" s="209"/>
      <c r="AT111" s="210" t="s">
        <v>213</v>
      </c>
      <c r="AU111" s="210" t="s">
        <v>84</v>
      </c>
      <c r="AV111" s="13" t="s">
        <v>84</v>
      </c>
      <c r="AW111" s="13" t="s">
        <v>35</v>
      </c>
      <c r="AX111" s="13" t="s">
        <v>82</v>
      </c>
      <c r="AY111" s="210" t="s">
        <v>197</v>
      </c>
    </row>
    <row r="112" spans="1:65" s="2" customFormat="1" ht="24.2" customHeight="1">
      <c r="A112" s="37"/>
      <c r="B112" s="38"/>
      <c r="C112" s="181" t="s">
        <v>84</v>
      </c>
      <c r="D112" s="181" t="s">
        <v>199</v>
      </c>
      <c r="E112" s="182" t="s">
        <v>263</v>
      </c>
      <c r="F112" s="183" t="s">
        <v>264</v>
      </c>
      <c r="G112" s="184" t="s">
        <v>265</v>
      </c>
      <c r="H112" s="185">
        <v>7</v>
      </c>
      <c r="I112" s="186"/>
      <c r="J112" s="187">
        <f>ROUND(I112*H112,2)</f>
        <v>0</v>
      </c>
      <c r="K112" s="183" t="s">
        <v>203</v>
      </c>
      <c r="L112" s="42"/>
      <c r="M112" s="188" t="s">
        <v>28</v>
      </c>
      <c r="N112" s="189" t="s">
        <v>45</v>
      </c>
      <c r="O112" s="67"/>
      <c r="P112" s="190">
        <f>O112*H112</f>
        <v>0</v>
      </c>
      <c r="Q112" s="190">
        <v>0</v>
      </c>
      <c r="R112" s="190">
        <f>Q112*H112</f>
        <v>0</v>
      </c>
      <c r="S112" s="190">
        <v>0.20499999999999999</v>
      </c>
      <c r="T112" s="191">
        <f>S112*H112</f>
        <v>1.4349999999999998</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6298</v>
      </c>
    </row>
    <row r="113" spans="1:65" s="2" customFormat="1" ht="11.25">
      <c r="A113" s="37"/>
      <c r="B113" s="38"/>
      <c r="C113" s="39"/>
      <c r="D113" s="194" t="s">
        <v>206</v>
      </c>
      <c r="E113" s="39"/>
      <c r="F113" s="195" t="s">
        <v>267</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206</v>
      </c>
      <c r="AU113" s="20" t="s">
        <v>84</v>
      </c>
    </row>
    <row r="114" spans="1:65" s="15" customFormat="1" ht="11.25">
      <c r="B114" s="222"/>
      <c r="C114" s="223"/>
      <c r="D114" s="201" t="s">
        <v>213</v>
      </c>
      <c r="E114" s="224" t="s">
        <v>28</v>
      </c>
      <c r="F114" s="225" t="s">
        <v>6296</v>
      </c>
      <c r="G114" s="223"/>
      <c r="H114" s="224" t="s">
        <v>28</v>
      </c>
      <c r="I114" s="226"/>
      <c r="J114" s="223"/>
      <c r="K114" s="223"/>
      <c r="L114" s="227"/>
      <c r="M114" s="228"/>
      <c r="N114" s="229"/>
      <c r="O114" s="229"/>
      <c r="P114" s="229"/>
      <c r="Q114" s="229"/>
      <c r="R114" s="229"/>
      <c r="S114" s="229"/>
      <c r="T114" s="230"/>
      <c r="AT114" s="231" t="s">
        <v>213</v>
      </c>
      <c r="AU114" s="231" t="s">
        <v>84</v>
      </c>
      <c r="AV114" s="15" t="s">
        <v>82</v>
      </c>
      <c r="AW114" s="15" t="s">
        <v>35</v>
      </c>
      <c r="AX114" s="15" t="s">
        <v>74</v>
      </c>
      <c r="AY114" s="231" t="s">
        <v>197</v>
      </c>
    </row>
    <row r="115" spans="1:65" s="13" customFormat="1" ht="11.25">
      <c r="B115" s="199"/>
      <c r="C115" s="200"/>
      <c r="D115" s="201" t="s">
        <v>213</v>
      </c>
      <c r="E115" s="202" t="s">
        <v>28</v>
      </c>
      <c r="F115" s="203" t="s">
        <v>6299</v>
      </c>
      <c r="G115" s="200"/>
      <c r="H115" s="204">
        <v>7</v>
      </c>
      <c r="I115" s="205"/>
      <c r="J115" s="200"/>
      <c r="K115" s="200"/>
      <c r="L115" s="206"/>
      <c r="M115" s="207"/>
      <c r="N115" s="208"/>
      <c r="O115" s="208"/>
      <c r="P115" s="208"/>
      <c r="Q115" s="208"/>
      <c r="R115" s="208"/>
      <c r="S115" s="208"/>
      <c r="T115" s="209"/>
      <c r="AT115" s="210" t="s">
        <v>213</v>
      </c>
      <c r="AU115" s="210" t="s">
        <v>84</v>
      </c>
      <c r="AV115" s="13" t="s">
        <v>84</v>
      </c>
      <c r="AW115" s="13" t="s">
        <v>35</v>
      </c>
      <c r="AX115" s="13" t="s">
        <v>82</v>
      </c>
      <c r="AY115" s="210" t="s">
        <v>197</v>
      </c>
    </row>
    <row r="116" spans="1:65" s="2" customFormat="1" ht="24.2" customHeight="1">
      <c r="A116" s="37"/>
      <c r="B116" s="38"/>
      <c r="C116" s="181" t="s">
        <v>160</v>
      </c>
      <c r="D116" s="181" t="s">
        <v>199</v>
      </c>
      <c r="E116" s="182" t="s">
        <v>6300</v>
      </c>
      <c r="F116" s="183" t="s">
        <v>6301</v>
      </c>
      <c r="G116" s="184" t="s">
        <v>409</v>
      </c>
      <c r="H116" s="185">
        <v>8</v>
      </c>
      <c r="I116" s="186"/>
      <c r="J116" s="187">
        <f>ROUND(I116*H116,2)</f>
        <v>0</v>
      </c>
      <c r="K116" s="183" t="s">
        <v>203</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6302</v>
      </c>
    </row>
    <row r="117" spans="1:65" s="2" customFormat="1" ht="11.25">
      <c r="A117" s="37"/>
      <c r="B117" s="38"/>
      <c r="C117" s="39"/>
      <c r="D117" s="194" t="s">
        <v>206</v>
      </c>
      <c r="E117" s="39"/>
      <c r="F117" s="195" t="s">
        <v>6303</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206</v>
      </c>
      <c r="AU117" s="20" t="s">
        <v>84</v>
      </c>
    </row>
    <row r="118" spans="1:65" s="15" customFormat="1" ht="11.25">
      <c r="B118" s="222"/>
      <c r="C118" s="223"/>
      <c r="D118" s="201" t="s">
        <v>213</v>
      </c>
      <c r="E118" s="224" t="s">
        <v>28</v>
      </c>
      <c r="F118" s="225" t="s">
        <v>643</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3" customFormat="1" ht="11.25">
      <c r="B119" s="199"/>
      <c r="C119" s="200"/>
      <c r="D119" s="201" t="s">
        <v>213</v>
      </c>
      <c r="E119" s="202" t="s">
        <v>28</v>
      </c>
      <c r="F119" s="203" t="s">
        <v>6304</v>
      </c>
      <c r="G119" s="200"/>
      <c r="H119" s="204">
        <v>8</v>
      </c>
      <c r="I119" s="205"/>
      <c r="J119" s="200"/>
      <c r="K119" s="200"/>
      <c r="L119" s="206"/>
      <c r="M119" s="207"/>
      <c r="N119" s="208"/>
      <c r="O119" s="208"/>
      <c r="P119" s="208"/>
      <c r="Q119" s="208"/>
      <c r="R119" s="208"/>
      <c r="S119" s="208"/>
      <c r="T119" s="209"/>
      <c r="AT119" s="210" t="s">
        <v>213</v>
      </c>
      <c r="AU119" s="210" t="s">
        <v>84</v>
      </c>
      <c r="AV119" s="13" t="s">
        <v>84</v>
      </c>
      <c r="AW119" s="13" t="s">
        <v>35</v>
      </c>
      <c r="AX119" s="13" t="s">
        <v>82</v>
      </c>
      <c r="AY119" s="210" t="s">
        <v>197</v>
      </c>
    </row>
    <row r="120" spans="1:65" s="2" customFormat="1" ht="37.9" customHeight="1">
      <c r="A120" s="37"/>
      <c r="B120" s="38"/>
      <c r="C120" s="181" t="s">
        <v>204</v>
      </c>
      <c r="D120" s="181" t="s">
        <v>199</v>
      </c>
      <c r="E120" s="182" t="s">
        <v>6305</v>
      </c>
      <c r="F120" s="183" t="s">
        <v>6306</v>
      </c>
      <c r="G120" s="184" t="s">
        <v>409</v>
      </c>
      <c r="H120" s="185">
        <v>16</v>
      </c>
      <c r="I120" s="186"/>
      <c r="J120" s="187">
        <f>ROUND(I120*H120,2)</f>
        <v>0</v>
      </c>
      <c r="K120" s="183" t="s">
        <v>203</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6307</v>
      </c>
    </row>
    <row r="121" spans="1:65" s="2" customFormat="1" ht="11.25">
      <c r="A121" s="37"/>
      <c r="B121" s="38"/>
      <c r="C121" s="39"/>
      <c r="D121" s="194" t="s">
        <v>206</v>
      </c>
      <c r="E121" s="39"/>
      <c r="F121" s="195" t="s">
        <v>6308</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206</v>
      </c>
      <c r="AU121" s="20" t="s">
        <v>84</v>
      </c>
    </row>
    <row r="122" spans="1:65" s="15" customFormat="1" ht="11.25">
      <c r="B122" s="222"/>
      <c r="C122" s="223"/>
      <c r="D122" s="201" t="s">
        <v>213</v>
      </c>
      <c r="E122" s="224" t="s">
        <v>28</v>
      </c>
      <c r="F122" s="225" t="s">
        <v>643</v>
      </c>
      <c r="G122" s="223"/>
      <c r="H122" s="224" t="s">
        <v>28</v>
      </c>
      <c r="I122" s="226"/>
      <c r="J122" s="223"/>
      <c r="K122" s="223"/>
      <c r="L122" s="227"/>
      <c r="M122" s="228"/>
      <c r="N122" s="229"/>
      <c r="O122" s="229"/>
      <c r="P122" s="229"/>
      <c r="Q122" s="229"/>
      <c r="R122" s="229"/>
      <c r="S122" s="229"/>
      <c r="T122" s="230"/>
      <c r="AT122" s="231" t="s">
        <v>213</v>
      </c>
      <c r="AU122" s="231" t="s">
        <v>84</v>
      </c>
      <c r="AV122" s="15" t="s">
        <v>82</v>
      </c>
      <c r="AW122" s="15" t="s">
        <v>35</v>
      </c>
      <c r="AX122" s="15" t="s">
        <v>74</v>
      </c>
      <c r="AY122" s="231" t="s">
        <v>197</v>
      </c>
    </row>
    <row r="123" spans="1:65" s="13" customFormat="1" ht="11.25">
      <c r="B123" s="199"/>
      <c r="C123" s="200"/>
      <c r="D123" s="201" t="s">
        <v>213</v>
      </c>
      <c r="E123" s="202" t="s">
        <v>28</v>
      </c>
      <c r="F123" s="203" t="s">
        <v>6309</v>
      </c>
      <c r="G123" s="200"/>
      <c r="H123" s="204">
        <v>16</v>
      </c>
      <c r="I123" s="205"/>
      <c r="J123" s="200"/>
      <c r="K123" s="200"/>
      <c r="L123" s="206"/>
      <c r="M123" s="207"/>
      <c r="N123" s="208"/>
      <c r="O123" s="208"/>
      <c r="P123" s="208"/>
      <c r="Q123" s="208"/>
      <c r="R123" s="208"/>
      <c r="S123" s="208"/>
      <c r="T123" s="209"/>
      <c r="AT123" s="210" t="s">
        <v>213</v>
      </c>
      <c r="AU123" s="210" t="s">
        <v>84</v>
      </c>
      <c r="AV123" s="13" t="s">
        <v>84</v>
      </c>
      <c r="AW123" s="13" t="s">
        <v>35</v>
      </c>
      <c r="AX123" s="13" t="s">
        <v>82</v>
      </c>
      <c r="AY123" s="210" t="s">
        <v>197</v>
      </c>
    </row>
    <row r="124" spans="1:65" s="2" customFormat="1" ht="24.2" customHeight="1">
      <c r="A124" s="37"/>
      <c r="B124" s="38"/>
      <c r="C124" s="181" t="s">
        <v>227</v>
      </c>
      <c r="D124" s="181" t="s">
        <v>199</v>
      </c>
      <c r="E124" s="182" t="s">
        <v>6310</v>
      </c>
      <c r="F124" s="183" t="s">
        <v>6311</v>
      </c>
      <c r="G124" s="184" t="s">
        <v>409</v>
      </c>
      <c r="H124" s="185">
        <v>8</v>
      </c>
      <c r="I124" s="186"/>
      <c r="J124" s="187">
        <f>ROUND(I124*H124,2)</f>
        <v>0</v>
      </c>
      <c r="K124" s="183" t="s">
        <v>203</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6312</v>
      </c>
    </row>
    <row r="125" spans="1:65" s="2" customFormat="1" ht="11.25">
      <c r="A125" s="37"/>
      <c r="B125" s="38"/>
      <c r="C125" s="39"/>
      <c r="D125" s="194" t="s">
        <v>206</v>
      </c>
      <c r="E125" s="39"/>
      <c r="F125" s="195" t="s">
        <v>6313</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206</v>
      </c>
      <c r="AU125" s="20" t="s">
        <v>84</v>
      </c>
    </row>
    <row r="126" spans="1:65" s="2" customFormat="1" ht="24.2" customHeight="1">
      <c r="A126" s="37"/>
      <c r="B126" s="38"/>
      <c r="C126" s="181" t="s">
        <v>233</v>
      </c>
      <c r="D126" s="181" t="s">
        <v>199</v>
      </c>
      <c r="E126" s="182" t="s">
        <v>639</v>
      </c>
      <c r="F126" s="183" t="s">
        <v>640</v>
      </c>
      <c r="G126" s="184" t="s">
        <v>409</v>
      </c>
      <c r="H126" s="185">
        <v>8</v>
      </c>
      <c r="I126" s="186"/>
      <c r="J126" s="187">
        <f>ROUND(I126*H126,2)</f>
        <v>0</v>
      </c>
      <c r="K126" s="183" t="s">
        <v>203</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6314</v>
      </c>
    </row>
    <row r="127" spans="1:65" s="2" customFormat="1" ht="11.25">
      <c r="A127" s="37"/>
      <c r="B127" s="38"/>
      <c r="C127" s="39"/>
      <c r="D127" s="194" t="s">
        <v>206</v>
      </c>
      <c r="E127" s="39"/>
      <c r="F127" s="195" t="s">
        <v>642</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206</v>
      </c>
      <c r="AU127" s="20" t="s">
        <v>84</v>
      </c>
    </row>
    <row r="128" spans="1:65" s="12" customFormat="1" ht="22.9" customHeight="1">
      <c r="B128" s="165"/>
      <c r="C128" s="166"/>
      <c r="D128" s="167" t="s">
        <v>73</v>
      </c>
      <c r="E128" s="179" t="s">
        <v>84</v>
      </c>
      <c r="F128" s="179" t="s">
        <v>664</v>
      </c>
      <c r="G128" s="166"/>
      <c r="H128" s="166"/>
      <c r="I128" s="169"/>
      <c r="J128" s="180">
        <f>BK128</f>
        <v>0</v>
      </c>
      <c r="K128" s="166"/>
      <c r="L128" s="171"/>
      <c r="M128" s="172"/>
      <c r="N128" s="173"/>
      <c r="O128" s="173"/>
      <c r="P128" s="174">
        <f>SUM(P129:P133)</f>
        <v>0</v>
      </c>
      <c r="Q128" s="173"/>
      <c r="R128" s="174">
        <f>SUM(R129:R133)</f>
        <v>4.5359999999999998E-2</v>
      </c>
      <c r="S128" s="173"/>
      <c r="T128" s="175">
        <f>SUM(T129:T133)</f>
        <v>0</v>
      </c>
      <c r="AR128" s="176" t="s">
        <v>82</v>
      </c>
      <c r="AT128" s="177" t="s">
        <v>73</v>
      </c>
      <c r="AU128" s="177" t="s">
        <v>82</v>
      </c>
      <c r="AY128" s="176" t="s">
        <v>197</v>
      </c>
      <c r="BK128" s="178">
        <f>SUM(BK129:BK133)</f>
        <v>0</v>
      </c>
    </row>
    <row r="129" spans="1:65" s="2" customFormat="1" ht="37.9" customHeight="1">
      <c r="A129" s="37"/>
      <c r="B129" s="38"/>
      <c r="C129" s="181" t="s">
        <v>238</v>
      </c>
      <c r="D129" s="181" t="s">
        <v>199</v>
      </c>
      <c r="E129" s="182" t="s">
        <v>682</v>
      </c>
      <c r="F129" s="183" t="s">
        <v>683</v>
      </c>
      <c r="G129" s="184" t="s">
        <v>210</v>
      </c>
      <c r="H129" s="185">
        <v>1</v>
      </c>
      <c r="I129" s="186"/>
      <c r="J129" s="187">
        <f>ROUND(I129*H129,2)</f>
        <v>0</v>
      </c>
      <c r="K129" s="183" t="s">
        <v>203</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6315</v>
      </c>
    </row>
    <row r="130" spans="1:65" s="2" customFormat="1" ht="11.25">
      <c r="A130" s="37"/>
      <c r="B130" s="38"/>
      <c r="C130" s="39"/>
      <c r="D130" s="194" t="s">
        <v>206</v>
      </c>
      <c r="E130" s="39"/>
      <c r="F130" s="195" t="s">
        <v>685</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206</v>
      </c>
      <c r="AU130" s="20" t="s">
        <v>84</v>
      </c>
    </row>
    <row r="131" spans="1:65" s="15" customFormat="1" ht="11.25">
      <c r="B131" s="222"/>
      <c r="C131" s="223"/>
      <c r="D131" s="201" t="s">
        <v>213</v>
      </c>
      <c r="E131" s="224" t="s">
        <v>28</v>
      </c>
      <c r="F131" s="225" t="s">
        <v>643</v>
      </c>
      <c r="G131" s="223"/>
      <c r="H131" s="224" t="s">
        <v>28</v>
      </c>
      <c r="I131" s="226"/>
      <c r="J131" s="223"/>
      <c r="K131" s="223"/>
      <c r="L131" s="227"/>
      <c r="M131" s="228"/>
      <c r="N131" s="229"/>
      <c r="O131" s="229"/>
      <c r="P131" s="229"/>
      <c r="Q131" s="229"/>
      <c r="R131" s="229"/>
      <c r="S131" s="229"/>
      <c r="T131" s="230"/>
      <c r="AT131" s="231" t="s">
        <v>213</v>
      </c>
      <c r="AU131" s="231" t="s">
        <v>84</v>
      </c>
      <c r="AV131" s="15" t="s">
        <v>82</v>
      </c>
      <c r="AW131" s="15" t="s">
        <v>35</v>
      </c>
      <c r="AX131" s="15" t="s">
        <v>74</v>
      </c>
      <c r="AY131" s="231" t="s">
        <v>197</v>
      </c>
    </row>
    <row r="132" spans="1:65" s="13" customFormat="1" ht="11.25">
      <c r="B132" s="199"/>
      <c r="C132" s="200"/>
      <c r="D132" s="201" t="s">
        <v>213</v>
      </c>
      <c r="E132" s="202" t="s">
        <v>28</v>
      </c>
      <c r="F132" s="203" t="s">
        <v>6316</v>
      </c>
      <c r="G132" s="200"/>
      <c r="H132" s="204">
        <v>1</v>
      </c>
      <c r="I132" s="205"/>
      <c r="J132" s="200"/>
      <c r="K132" s="200"/>
      <c r="L132" s="206"/>
      <c r="M132" s="207"/>
      <c r="N132" s="208"/>
      <c r="O132" s="208"/>
      <c r="P132" s="208"/>
      <c r="Q132" s="208"/>
      <c r="R132" s="208"/>
      <c r="S132" s="208"/>
      <c r="T132" s="209"/>
      <c r="AT132" s="210" t="s">
        <v>213</v>
      </c>
      <c r="AU132" s="210" t="s">
        <v>84</v>
      </c>
      <c r="AV132" s="13" t="s">
        <v>84</v>
      </c>
      <c r="AW132" s="13" t="s">
        <v>35</v>
      </c>
      <c r="AX132" s="13" t="s">
        <v>82</v>
      </c>
      <c r="AY132" s="210" t="s">
        <v>197</v>
      </c>
    </row>
    <row r="133" spans="1:65" s="2" customFormat="1" ht="16.5" customHeight="1">
      <c r="A133" s="37"/>
      <c r="B133" s="38"/>
      <c r="C133" s="247" t="s">
        <v>243</v>
      </c>
      <c r="D133" s="247" t="s">
        <v>519</v>
      </c>
      <c r="E133" s="248" t="s">
        <v>6317</v>
      </c>
      <c r="F133" s="249" t="s">
        <v>6318</v>
      </c>
      <c r="G133" s="250" t="s">
        <v>265</v>
      </c>
      <c r="H133" s="251">
        <v>1</v>
      </c>
      <c r="I133" s="252"/>
      <c r="J133" s="253">
        <f>ROUND(I133*H133,2)</f>
        <v>0</v>
      </c>
      <c r="K133" s="249" t="s">
        <v>203</v>
      </c>
      <c r="L133" s="254"/>
      <c r="M133" s="255" t="s">
        <v>28</v>
      </c>
      <c r="N133" s="256" t="s">
        <v>45</v>
      </c>
      <c r="O133" s="67"/>
      <c r="P133" s="190">
        <f>O133*H133</f>
        <v>0</v>
      </c>
      <c r="Q133" s="190">
        <v>4.5359999999999998E-2</v>
      </c>
      <c r="R133" s="190">
        <f>Q133*H133</f>
        <v>4.5359999999999998E-2</v>
      </c>
      <c r="S133" s="190">
        <v>0</v>
      </c>
      <c r="T133" s="191">
        <f>S133*H133</f>
        <v>0</v>
      </c>
      <c r="U133" s="37"/>
      <c r="V133" s="37"/>
      <c r="W133" s="37"/>
      <c r="X133" s="37"/>
      <c r="Y133" s="37"/>
      <c r="Z133" s="37"/>
      <c r="AA133" s="37"/>
      <c r="AB133" s="37"/>
      <c r="AC133" s="37"/>
      <c r="AD133" s="37"/>
      <c r="AE133" s="37"/>
      <c r="AR133" s="192" t="s">
        <v>243</v>
      </c>
      <c r="AT133" s="192" t="s">
        <v>519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6319</v>
      </c>
    </row>
    <row r="134" spans="1:65" s="12" customFormat="1" ht="22.9" customHeight="1">
      <c r="B134" s="165"/>
      <c r="C134" s="166"/>
      <c r="D134" s="167" t="s">
        <v>73</v>
      </c>
      <c r="E134" s="179" t="s">
        <v>160</v>
      </c>
      <c r="F134" s="179" t="s">
        <v>780</v>
      </c>
      <c r="G134" s="166"/>
      <c r="H134" s="166"/>
      <c r="I134" s="169"/>
      <c r="J134" s="180">
        <f>BK134</f>
        <v>0</v>
      </c>
      <c r="K134" s="166"/>
      <c r="L134" s="171"/>
      <c r="M134" s="172"/>
      <c r="N134" s="173"/>
      <c r="O134" s="173"/>
      <c r="P134" s="174">
        <f>SUM(P135:P171)</f>
        <v>0</v>
      </c>
      <c r="Q134" s="173"/>
      <c r="R134" s="174">
        <f>SUM(R135:R171)</f>
        <v>11.92002235</v>
      </c>
      <c r="S134" s="173"/>
      <c r="T134" s="175">
        <f>SUM(T135:T171)</f>
        <v>0</v>
      </c>
      <c r="AR134" s="176" t="s">
        <v>82</v>
      </c>
      <c r="AT134" s="177" t="s">
        <v>73</v>
      </c>
      <c r="AU134" s="177" t="s">
        <v>82</v>
      </c>
      <c r="AY134" s="176" t="s">
        <v>197</v>
      </c>
      <c r="BK134" s="178">
        <f>SUM(BK135:BK171)</f>
        <v>0</v>
      </c>
    </row>
    <row r="135" spans="1:65" s="2" customFormat="1" ht="24.2" customHeight="1">
      <c r="A135" s="37"/>
      <c r="B135" s="38"/>
      <c r="C135" s="181" t="s">
        <v>248</v>
      </c>
      <c r="D135" s="181" t="s">
        <v>199</v>
      </c>
      <c r="E135" s="182" t="s">
        <v>6320</v>
      </c>
      <c r="F135" s="183" t="s">
        <v>6321</v>
      </c>
      <c r="G135" s="184" t="s">
        <v>202</v>
      </c>
      <c r="H135" s="185">
        <v>2.75</v>
      </c>
      <c r="I135" s="186"/>
      <c r="J135" s="187">
        <f>ROUND(I135*H135,2)</f>
        <v>0</v>
      </c>
      <c r="K135" s="183" t="s">
        <v>203</v>
      </c>
      <c r="L135" s="42"/>
      <c r="M135" s="188" t="s">
        <v>28</v>
      </c>
      <c r="N135" s="189" t="s">
        <v>45</v>
      </c>
      <c r="O135" s="67"/>
      <c r="P135" s="190">
        <f>O135*H135</f>
        <v>0</v>
      </c>
      <c r="Q135" s="190">
        <v>0.27104</v>
      </c>
      <c r="R135" s="190">
        <f>Q135*H135</f>
        <v>0.74536000000000002</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6322</v>
      </c>
    </row>
    <row r="136" spans="1:65" s="2" customFormat="1" ht="11.25">
      <c r="A136" s="37"/>
      <c r="B136" s="38"/>
      <c r="C136" s="39"/>
      <c r="D136" s="194" t="s">
        <v>206</v>
      </c>
      <c r="E136" s="39"/>
      <c r="F136" s="195" t="s">
        <v>6323</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15" customFormat="1" ht="11.25">
      <c r="B137" s="222"/>
      <c r="C137" s="223"/>
      <c r="D137" s="201" t="s">
        <v>213</v>
      </c>
      <c r="E137" s="224" t="s">
        <v>28</v>
      </c>
      <c r="F137" s="225" t="s">
        <v>5887</v>
      </c>
      <c r="G137" s="223"/>
      <c r="H137" s="224" t="s">
        <v>28</v>
      </c>
      <c r="I137" s="226"/>
      <c r="J137" s="223"/>
      <c r="K137" s="223"/>
      <c r="L137" s="227"/>
      <c r="M137" s="228"/>
      <c r="N137" s="229"/>
      <c r="O137" s="229"/>
      <c r="P137" s="229"/>
      <c r="Q137" s="229"/>
      <c r="R137" s="229"/>
      <c r="S137" s="229"/>
      <c r="T137" s="230"/>
      <c r="AT137" s="231" t="s">
        <v>213</v>
      </c>
      <c r="AU137" s="231" t="s">
        <v>84</v>
      </c>
      <c r="AV137" s="15" t="s">
        <v>82</v>
      </c>
      <c r="AW137" s="15" t="s">
        <v>35</v>
      </c>
      <c r="AX137" s="15" t="s">
        <v>74</v>
      </c>
      <c r="AY137" s="231" t="s">
        <v>197</v>
      </c>
    </row>
    <row r="138" spans="1:65" s="15" customFormat="1" ht="11.25">
      <c r="B138" s="222"/>
      <c r="C138" s="223"/>
      <c r="D138" s="201" t="s">
        <v>213</v>
      </c>
      <c r="E138" s="224" t="s">
        <v>28</v>
      </c>
      <c r="F138" s="225" t="s">
        <v>6324</v>
      </c>
      <c r="G138" s="223"/>
      <c r="H138" s="224" t="s">
        <v>28</v>
      </c>
      <c r="I138" s="226"/>
      <c r="J138" s="223"/>
      <c r="K138" s="223"/>
      <c r="L138" s="227"/>
      <c r="M138" s="228"/>
      <c r="N138" s="229"/>
      <c r="O138" s="229"/>
      <c r="P138" s="229"/>
      <c r="Q138" s="229"/>
      <c r="R138" s="229"/>
      <c r="S138" s="229"/>
      <c r="T138" s="230"/>
      <c r="AT138" s="231" t="s">
        <v>213</v>
      </c>
      <c r="AU138" s="231" t="s">
        <v>84</v>
      </c>
      <c r="AV138" s="15" t="s">
        <v>82</v>
      </c>
      <c r="AW138" s="15" t="s">
        <v>35</v>
      </c>
      <c r="AX138" s="15" t="s">
        <v>74</v>
      </c>
      <c r="AY138" s="231" t="s">
        <v>197</v>
      </c>
    </row>
    <row r="139" spans="1:65" s="13" customFormat="1" ht="11.25">
      <c r="B139" s="199"/>
      <c r="C139" s="200"/>
      <c r="D139" s="201" t="s">
        <v>213</v>
      </c>
      <c r="E139" s="202" t="s">
        <v>28</v>
      </c>
      <c r="F139" s="203" t="s">
        <v>6325</v>
      </c>
      <c r="G139" s="200"/>
      <c r="H139" s="204">
        <v>2.75</v>
      </c>
      <c r="I139" s="205"/>
      <c r="J139" s="200"/>
      <c r="K139" s="200"/>
      <c r="L139" s="206"/>
      <c r="M139" s="207"/>
      <c r="N139" s="208"/>
      <c r="O139" s="208"/>
      <c r="P139" s="208"/>
      <c r="Q139" s="208"/>
      <c r="R139" s="208"/>
      <c r="S139" s="208"/>
      <c r="T139" s="209"/>
      <c r="AT139" s="210" t="s">
        <v>213</v>
      </c>
      <c r="AU139" s="210" t="s">
        <v>84</v>
      </c>
      <c r="AV139" s="13" t="s">
        <v>84</v>
      </c>
      <c r="AW139" s="13" t="s">
        <v>35</v>
      </c>
      <c r="AX139" s="13" t="s">
        <v>82</v>
      </c>
      <c r="AY139" s="210" t="s">
        <v>197</v>
      </c>
    </row>
    <row r="140" spans="1:65" s="2" customFormat="1" ht="24.2" customHeight="1">
      <c r="A140" s="37"/>
      <c r="B140" s="38"/>
      <c r="C140" s="181" t="s">
        <v>253</v>
      </c>
      <c r="D140" s="181" t="s">
        <v>199</v>
      </c>
      <c r="E140" s="182" t="s">
        <v>838</v>
      </c>
      <c r="F140" s="183" t="s">
        <v>839</v>
      </c>
      <c r="G140" s="184" t="s">
        <v>202</v>
      </c>
      <c r="H140" s="185">
        <v>9.7200000000000006</v>
      </c>
      <c r="I140" s="186"/>
      <c r="J140" s="187">
        <f>ROUND(I140*H140,2)</f>
        <v>0</v>
      </c>
      <c r="K140" s="183" t="s">
        <v>203</v>
      </c>
      <c r="L140" s="42"/>
      <c r="M140" s="188" t="s">
        <v>28</v>
      </c>
      <c r="N140" s="189" t="s">
        <v>45</v>
      </c>
      <c r="O140" s="67"/>
      <c r="P140" s="190">
        <f>O140*H140</f>
        <v>0</v>
      </c>
      <c r="Q140" s="190">
        <v>0.30131000000000002</v>
      </c>
      <c r="R140" s="190">
        <f>Q140*H140</f>
        <v>2.9287332000000004</v>
      </c>
      <c r="S140" s="190">
        <v>0</v>
      </c>
      <c r="T140" s="191">
        <f>S140*H140</f>
        <v>0</v>
      </c>
      <c r="U140" s="37"/>
      <c r="V140" s="37"/>
      <c r="W140" s="37"/>
      <c r="X140" s="37"/>
      <c r="Y140" s="37"/>
      <c r="Z140" s="37"/>
      <c r="AA140" s="37"/>
      <c r="AB140" s="37"/>
      <c r="AC140" s="37"/>
      <c r="AD140" s="37"/>
      <c r="AE140" s="37"/>
      <c r="AR140" s="192" t="s">
        <v>204</v>
      </c>
      <c r="AT140" s="192" t="s">
        <v>199</v>
      </c>
      <c r="AU140" s="192" t="s">
        <v>84</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204</v>
      </c>
      <c r="BM140" s="192" t="s">
        <v>6326</v>
      </c>
    </row>
    <row r="141" spans="1:65" s="2" customFormat="1" ht="11.25">
      <c r="A141" s="37"/>
      <c r="B141" s="38"/>
      <c r="C141" s="39"/>
      <c r="D141" s="194" t="s">
        <v>206</v>
      </c>
      <c r="E141" s="39"/>
      <c r="F141" s="195" t="s">
        <v>841</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206</v>
      </c>
      <c r="AU141" s="20" t="s">
        <v>84</v>
      </c>
    </row>
    <row r="142" spans="1:65" s="15" customFormat="1" ht="11.25">
      <c r="B142" s="222"/>
      <c r="C142" s="223"/>
      <c r="D142" s="201" t="s">
        <v>213</v>
      </c>
      <c r="E142" s="224" t="s">
        <v>28</v>
      </c>
      <c r="F142" s="225" t="s">
        <v>5887</v>
      </c>
      <c r="G142" s="223"/>
      <c r="H142" s="224" t="s">
        <v>28</v>
      </c>
      <c r="I142" s="226"/>
      <c r="J142" s="223"/>
      <c r="K142" s="223"/>
      <c r="L142" s="227"/>
      <c r="M142" s="228"/>
      <c r="N142" s="229"/>
      <c r="O142" s="229"/>
      <c r="P142" s="229"/>
      <c r="Q142" s="229"/>
      <c r="R142" s="229"/>
      <c r="S142" s="229"/>
      <c r="T142" s="230"/>
      <c r="AT142" s="231" t="s">
        <v>213</v>
      </c>
      <c r="AU142" s="231" t="s">
        <v>84</v>
      </c>
      <c r="AV142" s="15" t="s">
        <v>82</v>
      </c>
      <c r="AW142" s="15" t="s">
        <v>35</v>
      </c>
      <c r="AX142" s="15" t="s">
        <v>74</v>
      </c>
      <c r="AY142" s="231" t="s">
        <v>197</v>
      </c>
    </row>
    <row r="143" spans="1:65" s="13" customFormat="1" ht="11.25">
      <c r="B143" s="199"/>
      <c r="C143" s="200"/>
      <c r="D143" s="201" t="s">
        <v>213</v>
      </c>
      <c r="E143" s="202" t="s">
        <v>28</v>
      </c>
      <c r="F143" s="203" t="s">
        <v>6327</v>
      </c>
      <c r="G143" s="200"/>
      <c r="H143" s="204">
        <v>9.7200000000000006</v>
      </c>
      <c r="I143" s="205"/>
      <c r="J143" s="200"/>
      <c r="K143" s="200"/>
      <c r="L143" s="206"/>
      <c r="M143" s="207"/>
      <c r="N143" s="208"/>
      <c r="O143" s="208"/>
      <c r="P143" s="208"/>
      <c r="Q143" s="208"/>
      <c r="R143" s="208"/>
      <c r="S143" s="208"/>
      <c r="T143" s="209"/>
      <c r="AT143" s="210" t="s">
        <v>213</v>
      </c>
      <c r="AU143" s="210" t="s">
        <v>84</v>
      </c>
      <c r="AV143" s="13" t="s">
        <v>84</v>
      </c>
      <c r="AW143" s="13" t="s">
        <v>35</v>
      </c>
      <c r="AX143" s="13" t="s">
        <v>82</v>
      </c>
      <c r="AY143" s="210" t="s">
        <v>197</v>
      </c>
    </row>
    <row r="144" spans="1:65" s="2" customFormat="1" ht="21.75" customHeight="1">
      <c r="A144" s="37"/>
      <c r="B144" s="38"/>
      <c r="C144" s="181" t="s">
        <v>258</v>
      </c>
      <c r="D144" s="181" t="s">
        <v>199</v>
      </c>
      <c r="E144" s="182" t="s">
        <v>921</v>
      </c>
      <c r="F144" s="183" t="s">
        <v>922</v>
      </c>
      <c r="G144" s="184" t="s">
        <v>210</v>
      </c>
      <c r="H144" s="185">
        <v>5</v>
      </c>
      <c r="I144" s="186"/>
      <c r="J144" s="187">
        <f>ROUND(I144*H144,2)</f>
        <v>0</v>
      </c>
      <c r="K144" s="183" t="s">
        <v>203</v>
      </c>
      <c r="L144" s="42"/>
      <c r="M144" s="188" t="s">
        <v>28</v>
      </c>
      <c r="N144" s="189" t="s">
        <v>45</v>
      </c>
      <c r="O144" s="67"/>
      <c r="P144" s="190">
        <f>O144*H144</f>
        <v>0</v>
      </c>
      <c r="Q144" s="190">
        <v>2.6929999999999999E-2</v>
      </c>
      <c r="R144" s="190">
        <f>Q144*H144</f>
        <v>0.13464999999999999</v>
      </c>
      <c r="S144" s="190">
        <v>0</v>
      </c>
      <c r="T144" s="191">
        <f>S144*H144</f>
        <v>0</v>
      </c>
      <c r="U144" s="37"/>
      <c r="V144" s="37"/>
      <c r="W144" s="37"/>
      <c r="X144" s="37"/>
      <c r="Y144" s="37"/>
      <c r="Z144" s="37"/>
      <c r="AA144" s="37"/>
      <c r="AB144" s="37"/>
      <c r="AC144" s="37"/>
      <c r="AD144" s="37"/>
      <c r="AE144" s="37"/>
      <c r="AR144" s="192" t="s">
        <v>204</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6328</v>
      </c>
    </row>
    <row r="145" spans="1:65" s="2" customFormat="1" ht="11.25">
      <c r="A145" s="37"/>
      <c r="B145" s="38"/>
      <c r="C145" s="39"/>
      <c r="D145" s="194" t="s">
        <v>206</v>
      </c>
      <c r="E145" s="39"/>
      <c r="F145" s="195" t="s">
        <v>924</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206</v>
      </c>
      <c r="AU145" s="20" t="s">
        <v>84</v>
      </c>
    </row>
    <row r="146" spans="1:65" s="15" customFormat="1" ht="11.25">
      <c r="B146" s="222"/>
      <c r="C146" s="223"/>
      <c r="D146" s="201" t="s">
        <v>213</v>
      </c>
      <c r="E146" s="224" t="s">
        <v>28</v>
      </c>
      <c r="F146" s="225" t="s">
        <v>914</v>
      </c>
      <c r="G146" s="223"/>
      <c r="H146" s="224" t="s">
        <v>28</v>
      </c>
      <c r="I146" s="226"/>
      <c r="J146" s="223"/>
      <c r="K146" s="223"/>
      <c r="L146" s="227"/>
      <c r="M146" s="228"/>
      <c r="N146" s="229"/>
      <c r="O146" s="229"/>
      <c r="P146" s="229"/>
      <c r="Q146" s="229"/>
      <c r="R146" s="229"/>
      <c r="S146" s="229"/>
      <c r="T146" s="230"/>
      <c r="AT146" s="231" t="s">
        <v>213</v>
      </c>
      <c r="AU146" s="231" t="s">
        <v>84</v>
      </c>
      <c r="AV146" s="15" t="s">
        <v>82</v>
      </c>
      <c r="AW146" s="15" t="s">
        <v>35</v>
      </c>
      <c r="AX146" s="15" t="s">
        <v>74</v>
      </c>
      <c r="AY146" s="231" t="s">
        <v>197</v>
      </c>
    </row>
    <row r="147" spans="1:65" s="13" customFormat="1" ht="11.25">
      <c r="B147" s="199"/>
      <c r="C147" s="200"/>
      <c r="D147" s="201" t="s">
        <v>213</v>
      </c>
      <c r="E147" s="202" t="s">
        <v>28</v>
      </c>
      <c r="F147" s="203" t="s">
        <v>6329</v>
      </c>
      <c r="G147" s="200"/>
      <c r="H147" s="204">
        <v>5</v>
      </c>
      <c r="I147" s="205"/>
      <c r="J147" s="200"/>
      <c r="K147" s="200"/>
      <c r="L147" s="206"/>
      <c r="M147" s="207"/>
      <c r="N147" s="208"/>
      <c r="O147" s="208"/>
      <c r="P147" s="208"/>
      <c r="Q147" s="208"/>
      <c r="R147" s="208"/>
      <c r="S147" s="208"/>
      <c r="T147" s="209"/>
      <c r="AT147" s="210" t="s">
        <v>213</v>
      </c>
      <c r="AU147" s="210" t="s">
        <v>84</v>
      </c>
      <c r="AV147" s="13" t="s">
        <v>84</v>
      </c>
      <c r="AW147" s="13" t="s">
        <v>35</v>
      </c>
      <c r="AX147" s="13" t="s">
        <v>82</v>
      </c>
      <c r="AY147" s="210" t="s">
        <v>197</v>
      </c>
    </row>
    <row r="148" spans="1:65" s="2" customFormat="1" ht="21.75" customHeight="1">
      <c r="A148" s="37"/>
      <c r="B148" s="38"/>
      <c r="C148" s="181" t="s">
        <v>8</v>
      </c>
      <c r="D148" s="181" t="s">
        <v>199</v>
      </c>
      <c r="E148" s="182" t="s">
        <v>6330</v>
      </c>
      <c r="F148" s="183" t="s">
        <v>6331</v>
      </c>
      <c r="G148" s="184" t="s">
        <v>210</v>
      </c>
      <c r="H148" s="185">
        <v>4</v>
      </c>
      <c r="I148" s="186"/>
      <c r="J148" s="187">
        <f>ROUND(I148*H148,2)</f>
        <v>0</v>
      </c>
      <c r="K148" s="183" t="s">
        <v>203</v>
      </c>
      <c r="L148" s="42"/>
      <c r="M148" s="188" t="s">
        <v>28</v>
      </c>
      <c r="N148" s="189" t="s">
        <v>45</v>
      </c>
      <c r="O148" s="67"/>
      <c r="P148" s="190">
        <f>O148*H148</f>
        <v>0</v>
      </c>
      <c r="Q148" s="190">
        <v>8.1850000000000006E-2</v>
      </c>
      <c r="R148" s="190">
        <f>Q148*H148</f>
        <v>0.32740000000000002</v>
      </c>
      <c r="S148" s="190">
        <v>0</v>
      </c>
      <c r="T148" s="191">
        <f>S148*H148</f>
        <v>0</v>
      </c>
      <c r="U148" s="37"/>
      <c r="V148" s="37"/>
      <c r="W148" s="37"/>
      <c r="X148" s="37"/>
      <c r="Y148" s="37"/>
      <c r="Z148" s="37"/>
      <c r="AA148" s="37"/>
      <c r="AB148" s="37"/>
      <c r="AC148" s="37"/>
      <c r="AD148" s="37"/>
      <c r="AE148" s="37"/>
      <c r="AR148" s="192" t="s">
        <v>204</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204</v>
      </c>
      <c r="BM148" s="192" t="s">
        <v>6332</v>
      </c>
    </row>
    <row r="149" spans="1:65" s="2" customFormat="1" ht="11.25">
      <c r="A149" s="37"/>
      <c r="B149" s="38"/>
      <c r="C149" s="39"/>
      <c r="D149" s="194" t="s">
        <v>206</v>
      </c>
      <c r="E149" s="39"/>
      <c r="F149" s="195" t="s">
        <v>6333</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206</v>
      </c>
      <c r="AU149" s="20" t="s">
        <v>84</v>
      </c>
    </row>
    <row r="150" spans="1:65" s="15" customFormat="1" ht="11.25">
      <c r="B150" s="222"/>
      <c r="C150" s="223"/>
      <c r="D150" s="201" t="s">
        <v>213</v>
      </c>
      <c r="E150" s="224" t="s">
        <v>28</v>
      </c>
      <c r="F150" s="225" t="s">
        <v>914</v>
      </c>
      <c r="G150" s="223"/>
      <c r="H150" s="224" t="s">
        <v>28</v>
      </c>
      <c r="I150" s="226"/>
      <c r="J150" s="223"/>
      <c r="K150" s="223"/>
      <c r="L150" s="227"/>
      <c r="M150" s="228"/>
      <c r="N150" s="229"/>
      <c r="O150" s="229"/>
      <c r="P150" s="229"/>
      <c r="Q150" s="229"/>
      <c r="R150" s="229"/>
      <c r="S150" s="229"/>
      <c r="T150" s="230"/>
      <c r="AT150" s="231" t="s">
        <v>213</v>
      </c>
      <c r="AU150" s="231" t="s">
        <v>84</v>
      </c>
      <c r="AV150" s="15" t="s">
        <v>82</v>
      </c>
      <c r="AW150" s="15" t="s">
        <v>35</v>
      </c>
      <c r="AX150" s="15" t="s">
        <v>74</v>
      </c>
      <c r="AY150" s="231" t="s">
        <v>197</v>
      </c>
    </row>
    <row r="151" spans="1:65" s="15" customFormat="1" ht="11.25">
      <c r="B151" s="222"/>
      <c r="C151" s="223"/>
      <c r="D151" s="201" t="s">
        <v>213</v>
      </c>
      <c r="E151" s="224" t="s">
        <v>28</v>
      </c>
      <c r="F151" s="225" t="s">
        <v>6334</v>
      </c>
      <c r="G151" s="223"/>
      <c r="H151" s="224" t="s">
        <v>28</v>
      </c>
      <c r="I151" s="226"/>
      <c r="J151" s="223"/>
      <c r="K151" s="223"/>
      <c r="L151" s="227"/>
      <c r="M151" s="228"/>
      <c r="N151" s="229"/>
      <c r="O151" s="229"/>
      <c r="P151" s="229"/>
      <c r="Q151" s="229"/>
      <c r="R151" s="229"/>
      <c r="S151" s="229"/>
      <c r="T151" s="230"/>
      <c r="AT151" s="231" t="s">
        <v>213</v>
      </c>
      <c r="AU151" s="231" t="s">
        <v>84</v>
      </c>
      <c r="AV151" s="15" t="s">
        <v>82</v>
      </c>
      <c r="AW151" s="15" t="s">
        <v>35</v>
      </c>
      <c r="AX151" s="15" t="s">
        <v>74</v>
      </c>
      <c r="AY151" s="231" t="s">
        <v>197</v>
      </c>
    </row>
    <row r="152" spans="1:65" s="13" customFormat="1" ht="11.25">
      <c r="B152" s="199"/>
      <c r="C152" s="200"/>
      <c r="D152" s="201" t="s">
        <v>213</v>
      </c>
      <c r="E152" s="202" t="s">
        <v>28</v>
      </c>
      <c r="F152" s="203" t="s">
        <v>6335</v>
      </c>
      <c r="G152" s="200"/>
      <c r="H152" s="204">
        <v>4</v>
      </c>
      <c r="I152" s="205"/>
      <c r="J152" s="200"/>
      <c r="K152" s="200"/>
      <c r="L152" s="206"/>
      <c r="M152" s="207"/>
      <c r="N152" s="208"/>
      <c r="O152" s="208"/>
      <c r="P152" s="208"/>
      <c r="Q152" s="208"/>
      <c r="R152" s="208"/>
      <c r="S152" s="208"/>
      <c r="T152" s="209"/>
      <c r="AT152" s="210" t="s">
        <v>213</v>
      </c>
      <c r="AU152" s="210" t="s">
        <v>84</v>
      </c>
      <c r="AV152" s="13" t="s">
        <v>84</v>
      </c>
      <c r="AW152" s="13" t="s">
        <v>35</v>
      </c>
      <c r="AX152" s="13" t="s">
        <v>82</v>
      </c>
      <c r="AY152" s="210" t="s">
        <v>197</v>
      </c>
    </row>
    <row r="153" spans="1:65" s="2" customFormat="1" ht="16.5" customHeight="1">
      <c r="A153" s="37"/>
      <c r="B153" s="38"/>
      <c r="C153" s="181" t="s">
        <v>268</v>
      </c>
      <c r="D153" s="181" t="s">
        <v>199</v>
      </c>
      <c r="E153" s="182" t="s">
        <v>976</v>
      </c>
      <c r="F153" s="183" t="s">
        <v>977</v>
      </c>
      <c r="G153" s="184" t="s">
        <v>265</v>
      </c>
      <c r="H153" s="185">
        <v>2.25</v>
      </c>
      <c r="I153" s="186"/>
      <c r="J153" s="187">
        <f>ROUND(I153*H153,2)</f>
        <v>0</v>
      </c>
      <c r="K153" s="183" t="s">
        <v>203</v>
      </c>
      <c r="L153" s="42"/>
      <c r="M153" s="188" t="s">
        <v>28</v>
      </c>
      <c r="N153" s="189" t="s">
        <v>45</v>
      </c>
      <c r="O153" s="67"/>
      <c r="P153" s="190">
        <f>O153*H153</f>
        <v>0</v>
      </c>
      <c r="Q153" s="190">
        <v>3.8000000000000002E-4</v>
      </c>
      <c r="R153" s="190">
        <f>Q153*H153</f>
        <v>8.5500000000000007E-4</v>
      </c>
      <c r="S153" s="190">
        <v>0</v>
      </c>
      <c r="T153" s="191">
        <f>S153*H153</f>
        <v>0</v>
      </c>
      <c r="U153" s="37"/>
      <c r="V153" s="37"/>
      <c r="W153" s="37"/>
      <c r="X153" s="37"/>
      <c r="Y153" s="37"/>
      <c r="Z153" s="37"/>
      <c r="AA153" s="37"/>
      <c r="AB153" s="37"/>
      <c r="AC153" s="37"/>
      <c r="AD153" s="37"/>
      <c r="AE153" s="37"/>
      <c r="AR153" s="192" t="s">
        <v>204</v>
      </c>
      <c r="AT153" s="192" t="s">
        <v>199</v>
      </c>
      <c r="AU153" s="192" t="s">
        <v>84</v>
      </c>
      <c r="AY153" s="20" t="s">
        <v>197</v>
      </c>
      <c r="BE153" s="193">
        <f>IF(N153="základní",J153,0)</f>
        <v>0</v>
      </c>
      <c r="BF153" s="193">
        <f>IF(N153="snížená",J153,0)</f>
        <v>0</v>
      </c>
      <c r="BG153" s="193">
        <f>IF(N153="zákl. přenesená",J153,0)</f>
        <v>0</v>
      </c>
      <c r="BH153" s="193">
        <f>IF(N153="sníž. přenesená",J153,0)</f>
        <v>0</v>
      </c>
      <c r="BI153" s="193">
        <f>IF(N153="nulová",J153,0)</f>
        <v>0</v>
      </c>
      <c r="BJ153" s="20" t="s">
        <v>82</v>
      </c>
      <c r="BK153" s="193">
        <f>ROUND(I153*H153,2)</f>
        <v>0</v>
      </c>
      <c r="BL153" s="20" t="s">
        <v>204</v>
      </c>
      <c r="BM153" s="192" t="s">
        <v>6336</v>
      </c>
    </row>
    <row r="154" spans="1:65" s="2" customFormat="1" ht="11.25">
      <c r="A154" s="37"/>
      <c r="B154" s="38"/>
      <c r="C154" s="39"/>
      <c r="D154" s="194" t="s">
        <v>206</v>
      </c>
      <c r="E154" s="39"/>
      <c r="F154" s="195" t="s">
        <v>979</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206</v>
      </c>
      <c r="AU154" s="20" t="s">
        <v>84</v>
      </c>
    </row>
    <row r="155" spans="1:65" s="15" customFormat="1" ht="11.25">
      <c r="B155" s="222"/>
      <c r="C155" s="223"/>
      <c r="D155" s="201" t="s">
        <v>213</v>
      </c>
      <c r="E155" s="224" t="s">
        <v>28</v>
      </c>
      <c r="F155" s="225" t="s">
        <v>914</v>
      </c>
      <c r="G155" s="223"/>
      <c r="H155" s="224" t="s">
        <v>28</v>
      </c>
      <c r="I155" s="226"/>
      <c r="J155" s="223"/>
      <c r="K155" s="223"/>
      <c r="L155" s="227"/>
      <c r="M155" s="228"/>
      <c r="N155" s="229"/>
      <c r="O155" s="229"/>
      <c r="P155" s="229"/>
      <c r="Q155" s="229"/>
      <c r="R155" s="229"/>
      <c r="S155" s="229"/>
      <c r="T155" s="230"/>
      <c r="AT155" s="231" t="s">
        <v>213</v>
      </c>
      <c r="AU155" s="231" t="s">
        <v>84</v>
      </c>
      <c r="AV155" s="15" t="s">
        <v>82</v>
      </c>
      <c r="AW155" s="15" t="s">
        <v>35</v>
      </c>
      <c r="AX155" s="15" t="s">
        <v>74</v>
      </c>
      <c r="AY155" s="231" t="s">
        <v>197</v>
      </c>
    </row>
    <row r="156" spans="1:65" s="15" customFormat="1" ht="11.25">
      <c r="B156" s="222"/>
      <c r="C156" s="223"/>
      <c r="D156" s="201" t="s">
        <v>213</v>
      </c>
      <c r="E156" s="224" t="s">
        <v>28</v>
      </c>
      <c r="F156" s="225" t="s">
        <v>6334</v>
      </c>
      <c r="G156" s="223"/>
      <c r="H156" s="224" t="s">
        <v>28</v>
      </c>
      <c r="I156" s="226"/>
      <c r="J156" s="223"/>
      <c r="K156" s="223"/>
      <c r="L156" s="227"/>
      <c r="M156" s="228"/>
      <c r="N156" s="229"/>
      <c r="O156" s="229"/>
      <c r="P156" s="229"/>
      <c r="Q156" s="229"/>
      <c r="R156" s="229"/>
      <c r="S156" s="229"/>
      <c r="T156" s="230"/>
      <c r="AT156" s="231" t="s">
        <v>213</v>
      </c>
      <c r="AU156" s="231" t="s">
        <v>84</v>
      </c>
      <c r="AV156" s="15" t="s">
        <v>82</v>
      </c>
      <c r="AW156" s="15" t="s">
        <v>35</v>
      </c>
      <c r="AX156" s="15" t="s">
        <v>74</v>
      </c>
      <c r="AY156" s="231" t="s">
        <v>197</v>
      </c>
    </row>
    <row r="157" spans="1:65" s="13" customFormat="1" ht="11.25">
      <c r="B157" s="199"/>
      <c r="C157" s="200"/>
      <c r="D157" s="201" t="s">
        <v>213</v>
      </c>
      <c r="E157" s="202" t="s">
        <v>28</v>
      </c>
      <c r="F157" s="203" t="s">
        <v>6337</v>
      </c>
      <c r="G157" s="200"/>
      <c r="H157" s="204">
        <v>2.25</v>
      </c>
      <c r="I157" s="205"/>
      <c r="J157" s="200"/>
      <c r="K157" s="200"/>
      <c r="L157" s="206"/>
      <c r="M157" s="207"/>
      <c r="N157" s="208"/>
      <c r="O157" s="208"/>
      <c r="P157" s="208"/>
      <c r="Q157" s="208"/>
      <c r="R157" s="208"/>
      <c r="S157" s="208"/>
      <c r="T157" s="209"/>
      <c r="AT157" s="210" t="s">
        <v>213</v>
      </c>
      <c r="AU157" s="210" t="s">
        <v>84</v>
      </c>
      <c r="AV157" s="13" t="s">
        <v>84</v>
      </c>
      <c r="AW157" s="13" t="s">
        <v>35</v>
      </c>
      <c r="AX157" s="13" t="s">
        <v>82</v>
      </c>
      <c r="AY157" s="210" t="s">
        <v>197</v>
      </c>
    </row>
    <row r="158" spans="1:65" s="2" customFormat="1" ht="24.2" customHeight="1">
      <c r="A158" s="37"/>
      <c r="B158" s="38"/>
      <c r="C158" s="181" t="s">
        <v>273</v>
      </c>
      <c r="D158" s="181" t="s">
        <v>199</v>
      </c>
      <c r="E158" s="182" t="s">
        <v>6338</v>
      </c>
      <c r="F158" s="183" t="s">
        <v>6339</v>
      </c>
      <c r="G158" s="184" t="s">
        <v>202</v>
      </c>
      <c r="H158" s="185">
        <v>1.845</v>
      </c>
      <c r="I158" s="186"/>
      <c r="J158" s="187">
        <f>ROUND(I158*H158,2)</f>
        <v>0</v>
      </c>
      <c r="K158" s="183" t="s">
        <v>203</v>
      </c>
      <c r="L158" s="42"/>
      <c r="M158" s="188" t="s">
        <v>28</v>
      </c>
      <c r="N158" s="189" t="s">
        <v>45</v>
      </c>
      <c r="O158" s="67"/>
      <c r="P158" s="190">
        <f>O158*H158</f>
        <v>0</v>
      </c>
      <c r="Q158" s="190">
        <v>0.11715</v>
      </c>
      <c r="R158" s="190">
        <f>Q158*H158</f>
        <v>0.21614174999999999</v>
      </c>
      <c r="S158" s="190">
        <v>0</v>
      </c>
      <c r="T158" s="191">
        <f>S158*H158</f>
        <v>0</v>
      </c>
      <c r="U158" s="37"/>
      <c r="V158" s="37"/>
      <c r="W158" s="37"/>
      <c r="X158" s="37"/>
      <c r="Y158" s="37"/>
      <c r="Z158" s="37"/>
      <c r="AA158" s="37"/>
      <c r="AB158" s="37"/>
      <c r="AC158" s="37"/>
      <c r="AD158" s="37"/>
      <c r="AE158" s="37"/>
      <c r="AR158" s="192" t="s">
        <v>204</v>
      </c>
      <c r="AT158" s="192" t="s">
        <v>199</v>
      </c>
      <c r="AU158" s="192" t="s">
        <v>84</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204</v>
      </c>
      <c r="BM158" s="192" t="s">
        <v>6340</v>
      </c>
    </row>
    <row r="159" spans="1:65" s="2" customFormat="1" ht="11.25">
      <c r="A159" s="37"/>
      <c r="B159" s="38"/>
      <c r="C159" s="39"/>
      <c r="D159" s="194" t="s">
        <v>206</v>
      </c>
      <c r="E159" s="39"/>
      <c r="F159" s="195" t="s">
        <v>6341</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206</v>
      </c>
      <c r="AU159" s="20" t="s">
        <v>84</v>
      </c>
    </row>
    <row r="160" spans="1:65" s="15" customFormat="1" ht="11.25">
      <c r="B160" s="222"/>
      <c r="C160" s="223"/>
      <c r="D160" s="201" t="s">
        <v>213</v>
      </c>
      <c r="E160" s="224" t="s">
        <v>28</v>
      </c>
      <c r="F160" s="225" t="s">
        <v>5887</v>
      </c>
      <c r="G160" s="223"/>
      <c r="H160" s="224" t="s">
        <v>28</v>
      </c>
      <c r="I160" s="226"/>
      <c r="J160" s="223"/>
      <c r="K160" s="223"/>
      <c r="L160" s="227"/>
      <c r="M160" s="228"/>
      <c r="N160" s="229"/>
      <c r="O160" s="229"/>
      <c r="P160" s="229"/>
      <c r="Q160" s="229"/>
      <c r="R160" s="229"/>
      <c r="S160" s="229"/>
      <c r="T160" s="230"/>
      <c r="AT160" s="231" t="s">
        <v>213</v>
      </c>
      <c r="AU160" s="231" t="s">
        <v>84</v>
      </c>
      <c r="AV160" s="15" t="s">
        <v>82</v>
      </c>
      <c r="AW160" s="15" t="s">
        <v>35</v>
      </c>
      <c r="AX160" s="15" t="s">
        <v>74</v>
      </c>
      <c r="AY160" s="231" t="s">
        <v>197</v>
      </c>
    </row>
    <row r="161" spans="1:65" s="13" customFormat="1" ht="11.25">
      <c r="B161" s="199"/>
      <c r="C161" s="200"/>
      <c r="D161" s="201" t="s">
        <v>213</v>
      </c>
      <c r="E161" s="202" t="s">
        <v>28</v>
      </c>
      <c r="F161" s="203" t="s">
        <v>6342</v>
      </c>
      <c r="G161" s="200"/>
      <c r="H161" s="204">
        <v>1.845</v>
      </c>
      <c r="I161" s="205"/>
      <c r="J161" s="200"/>
      <c r="K161" s="200"/>
      <c r="L161" s="206"/>
      <c r="M161" s="207"/>
      <c r="N161" s="208"/>
      <c r="O161" s="208"/>
      <c r="P161" s="208"/>
      <c r="Q161" s="208"/>
      <c r="R161" s="208"/>
      <c r="S161" s="208"/>
      <c r="T161" s="209"/>
      <c r="AT161" s="210" t="s">
        <v>213</v>
      </c>
      <c r="AU161" s="210" t="s">
        <v>84</v>
      </c>
      <c r="AV161" s="13" t="s">
        <v>84</v>
      </c>
      <c r="AW161" s="13" t="s">
        <v>35</v>
      </c>
      <c r="AX161" s="13" t="s">
        <v>82</v>
      </c>
      <c r="AY161" s="210" t="s">
        <v>197</v>
      </c>
    </row>
    <row r="162" spans="1:65" s="2" customFormat="1" ht="24.2" customHeight="1">
      <c r="A162" s="37"/>
      <c r="B162" s="38"/>
      <c r="C162" s="181" t="s">
        <v>278</v>
      </c>
      <c r="D162" s="181" t="s">
        <v>199</v>
      </c>
      <c r="E162" s="182" t="s">
        <v>993</v>
      </c>
      <c r="F162" s="183" t="s">
        <v>994</v>
      </c>
      <c r="G162" s="184" t="s">
        <v>202</v>
      </c>
      <c r="H162" s="185">
        <v>66.364999999999995</v>
      </c>
      <c r="I162" s="186"/>
      <c r="J162" s="187">
        <f>ROUND(I162*H162,2)</f>
        <v>0</v>
      </c>
      <c r="K162" s="183" t="s">
        <v>203</v>
      </c>
      <c r="L162" s="42"/>
      <c r="M162" s="188" t="s">
        <v>28</v>
      </c>
      <c r="N162" s="189" t="s">
        <v>45</v>
      </c>
      <c r="O162" s="67"/>
      <c r="P162" s="190">
        <f>O162*H162</f>
        <v>0</v>
      </c>
      <c r="Q162" s="190">
        <v>0.11396000000000001</v>
      </c>
      <c r="R162" s="190">
        <f>Q162*H162</f>
        <v>7.5629553999999999</v>
      </c>
      <c r="S162" s="190">
        <v>0</v>
      </c>
      <c r="T162" s="191">
        <f>S162*H162</f>
        <v>0</v>
      </c>
      <c r="U162" s="37"/>
      <c r="V162" s="37"/>
      <c r="W162" s="37"/>
      <c r="X162" s="37"/>
      <c r="Y162" s="37"/>
      <c r="Z162" s="37"/>
      <c r="AA162" s="37"/>
      <c r="AB162" s="37"/>
      <c r="AC162" s="37"/>
      <c r="AD162" s="37"/>
      <c r="AE162" s="37"/>
      <c r="AR162" s="192" t="s">
        <v>204</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6343</v>
      </c>
    </row>
    <row r="163" spans="1:65" s="2" customFormat="1" ht="11.25">
      <c r="A163" s="37"/>
      <c r="B163" s="38"/>
      <c r="C163" s="39"/>
      <c r="D163" s="194" t="s">
        <v>206</v>
      </c>
      <c r="E163" s="39"/>
      <c r="F163" s="195" t="s">
        <v>996</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206</v>
      </c>
      <c r="AU163" s="20" t="s">
        <v>84</v>
      </c>
    </row>
    <row r="164" spans="1:65" s="15" customFormat="1" ht="11.25">
      <c r="B164" s="222"/>
      <c r="C164" s="223"/>
      <c r="D164" s="201" t="s">
        <v>213</v>
      </c>
      <c r="E164" s="224" t="s">
        <v>28</v>
      </c>
      <c r="F164" s="225" t="s">
        <v>5887</v>
      </c>
      <c r="G164" s="223"/>
      <c r="H164" s="224" t="s">
        <v>28</v>
      </c>
      <c r="I164" s="226"/>
      <c r="J164" s="223"/>
      <c r="K164" s="223"/>
      <c r="L164" s="227"/>
      <c r="M164" s="228"/>
      <c r="N164" s="229"/>
      <c r="O164" s="229"/>
      <c r="P164" s="229"/>
      <c r="Q164" s="229"/>
      <c r="R164" s="229"/>
      <c r="S164" s="229"/>
      <c r="T164" s="230"/>
      <c r="AT164" s="231" t="s">
        <v>213</v>
      </c>
      <c r="AU164" s="231" t="s">
        <v>84</v>
      </c>
      <c r="AV164" s="15" t="s">
        <v>82</v>
      </c>
      <c r="AW164" s="15" t="s">
        <v>35</v>
      </c>
      <c r="AX164" s="15" t="s">
        <v>74</v>
      </c>
      <c r="AY164" s="231" t="s">
        <v>197</v>
      </c>
    </row>
    <row r="165" spans="1:65" s="13" customFormat="1" ht="11.25">
      <c r="B165" s="199"/>
      <c r="C165" s="200"/>
      <c r="D165" s="201" t="s">
        <v>213</v>
      </c>
      <c r="E165" s="202" t="s">
        <v>28</v>
      </c>
      <c r="F165" s="203" t="s">
        <v>6344</v>
      </c>
      <c r="G165" s="200"/>
      <c r="H165" s="204">
        <v>75.454999999999998</v>
      </c>
      <c r="I165" s="205"/>
      <c r="J165" s="200"/>
      <c r="K165" s="200"/>
      <c r="L165" s="206"/>
      <c r="M165" s="207"/>
      <c r="N165" s="208"/>
      <c r="O165" s="208"/>
      <c r="P165" s="208"/>
      <c r="Q165" s="208"/>
      <c r="R165" s="208"/>
      <c r="S165" s="208"/>
      <c r="T165" s="209"/>
      <c r="AT165" s="210" t="s">
        <v>213</v>
      </c>
      <c r="AU165" s="210" t="s">
        <v>84</v>
      </c>
      <c r="AV165" s="13" t="s">
        <v>84</v>
      </c>
      <c r="AW165" s="13" t="s">
        <v>35</v>
      </c>
      <c r="AX165" s="13" t="s">
        <v>74</v>
      </c>
      <c r="AY165" s="210" t="s">
        <v>197</v>
      </c>
    </row>
    <row r="166" spans="1:65" s="13" customFormat="1" ht="11.25">
      <c r="B166" s="199"/>
      <c r="C166" s="200"/>
      <c r="D166" s="201" t="s">
        <v>213</v>
      </c>
      <c r="E166" s="202" t="s">
        <v>28</v>
      </c>
      <c r="F166" s="203" t="s">
        <v>6345</v>
      </c>
      <c r="G166" s="200"/>
      <c r="H166" s="204">
        <v>-9.09</v>
      </c>
      <c r="I166" s="205"/>
      <c r="J166" s="200"/>
      <c r="K166" s="200"/>
      <c r="L166" s="206"/>
      <c r="M166" s="207"/>
      <c r="N166" s="208"/>
      <c r="O166" s="208"/>
      <c r="P166" s="208"/>
      <c r="Q166" s="208"/>
      <c r="R166" s="208"/>
      <c r="S166" s="208"/>
      <c r="T166" s="209"/>
      <c r="AT166" s="210" t="s">
        <v>213</v>
      </c>
      <c r="AU166" s="210" t="s">
        <v>84</v>
      </c>
      <c r="AV166" s="13" t="s">
        <v>84</v>
      </c>
      <c r="AW166" s="13" t="s">
        <v>35</v>
      </c>
      <c r="AX166" s="13" t="s">
        <v>74</v>
      </c>
      <c r="AY166" s="210" t="s">
        <v>197</v>
      </c>
    </row>
    <row r="167" spans="1:65" s="14" customFormat="1" ht="11.25">
      <c r="B167" s="211"/>
      <c r="C167" s="212"/>
      <c r="D167" s="201" t="s">
        <v>213</v>
      </c>
      <c r="E167" s="213" t="s">
        <v>28</v>
      </c>
      <c r="F167" s="214" t="s">
        <v>226</v>
      </c>
      <c r="G167" s="212"/>
      <c r="H167" s="215">
        <v>66.364999999999995</v>
      </c>
      <c r="I167" s="216"/>
      <c r="J167" s="212"/>
      <c r="K167" s="212"/>
      <c r="L167" s="217"/>
      <c r="M167" s="218"/>
      <c r="N167" s="219"/>
      <c r="O167" s="219"/>
      <c r="P167" s="219"/>
      <c r="Q167" s="219"/>
      <c r="R167" s="219"/>
      <c r="S167" s="219"/>
      <c r="T167" s="220"/>
      <c r="AT167" s="221" t="s">
        <v>213</v>
      </c>
      <c r="AU167" s="221" t="s">
        <v>84</v>
      </c>
      <c r="AV167" s="14" t="s">
        <v>204</v>
      </c>
      <c r="AW167" s="14" t="s">
        <v>35</v>
      </c>
      <c r="AX167" s="14" t="s">
        <v>82</v>
      </c>
      <c r="AY167" s="221" t="s">
        <v>197</v>
      </c>
    </row>
    <row r="168" spans="1:65" s="2" customFormat="1" ht="16.5" customHeight="1">
      <c r="A168" s="37"/>
      <c r="B168" s="38"/>
      <c r="C168" s="181" t="s">
        <v>283</v>
      </c>
      <c r="D168" s="181" t="s">
        <v>199</v>
      </c>
      <c r="E168" s="182" t="s">
        <v>1007</v>
      </c>
      <c r="F168" s="183" t="s">
        <v>1008</v>
      </c>
      <c r="G168" s="184" t="s">
        <v>265</v>
      </c>
      <c r="H168" s="185">
        <v>28.05</v>
      </c>
      <c r="I168" s="186"/>
      <c r="J168" s="187">
        <f>ROUND(I168*H168,2)</f>
        <v>0</v>
      </c>
      <c r="K168" s="183" t="s">
        <v>203</v>
      </c>
      <c r="L168" s="42"/>
      <c r="M168" s="188" t="s">
        <v>28</v>
      </c>
      <c r="N168" s="189" t="s">
        <v>45</v>
      </c>
      <c r="O168" s="67"/>
      <c r="P168" s="190">
        <f>O168*H168</f>
        <v>0</v>
      </c>
      <c r="Q168" s="190">
        <v>1.3999999999999999E-4</v>
      </c>
      <c r="R168" s="190">
        <f>Q168*H168</f>
        <v>3.9269999999999999E-3</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6346</v>
      </c>
    </row>
    <row r="169" spans="1:65" s="2" customFormat="1" ht="11.25">
      <c r="A169" s="37"/>
      <c r="B169" s="38"/>
      <c r="C169" s="39"/>
      <c r="D169" s="194" t="s">
        <v>206</v>
      </c>
      <c r="E169" s="39"/>
      <c r="F169" s="195" t="s">
        <v>1010</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15" customFormat="1" ht="11.25">
      <c r="B170" s="222"/>
      <c r="C170" s="223"/>
      <c r="D170" s="201" t="s">
        <v>213</v>
      </c>
      <c r="E170" s="224" t="s">
        <v>28</v>
      </c>
      <c r="F170" s="225" t="s">
        <v>5887</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3" customFormat="1" ht="11.25">
      <c r="B171" s="199"/>
      <c r="C171" s="200"/>
      <c r="D171" s="201" t="s">
        <v>213</v>
      </c>
      <c r="E171" s="202" t="s">
        <v>28</v>
      </c>
      <c r="F171" s="203" t="s">
        <v>6347</v>
      </c>
      <c r="G171" s="200"/>
      <c r="H171" s="204">
        <v>28.05</v>
      </c>
      <c r="I171" s="205"/>
      <c r="J171" s="200"/>
      <c r="K171" s="200"/>
      <c r="L171" s="206"/>
      <c r="M171" s="207"/>
      <c r="N171" s="208"/>
      <c r="O171" s="208"/>
      <c r="P171" s="208"/>
      <c r="Q171" s="208"/>
      <c r="R171" s="208"/>
      <c r="S171" s="208"/>
      <c r="T171" s="209"/>
      <c r="AT171" s="210" t="s">
        <v>213</v>
      </c>
      <c r="AU171" s="210" t="s">
        <v>84</v>
      </c>
      <c r="AV171" s="13" t="s">
        <v>84</v>
      </c>
      <c r="AW171" s="13" t="s">
        <v>35</v>
      </c>
      <c r="AX171" s="13" t="s">
        <v>82</v>
      </c>
      <c r="AY171" s="210" t="s">
        <v>197</v>
      </c>
    </row>
    <row r="172" spans="1:65" s="12" customFormat="1" ht="22.9" customHeight="1">
      <c r="B172" s="165"/>
      <c r="C172" s="166"/>
      <c r="D172" s="167" t="s">
        <v>73</v>
      </c>
      <c r="E172" s="179" t="s">
        <v>233</v>
      </c>
      <c r="F172" s="179" t="s">
        <v>1238</v>
      </c>
      <c r="G172" s="166"/>
      <c r="H172" s="166"/>
      <c r="I172" s="169"/>
      <c r="J172" s="180">
        <f>BK172</f>
        <v>0</v>
      </c>
      <c r="K172" s="166"/>
      <c r="L172" s="171"/>
      <c r="M172" s="172"/>
      <c r="N172" s="173"/>
      <c r="O172" s="173"/>
      <c r="P172" s="174">
        <f>SUM(P173:P350)</f>
        <v>0</v>
      </c>
      <c r="Q172" s="173"/>
      <c r="R172" s="174">
        <f>SUM(R173:R350)</f>
        <v>14.862469009999998</v>
      </c>
      <c r="S172" s="173"/>
      <c r="T172" s="175">
        <f>SUM(T173:T350)</f>
        <v>0</v>
      </c>
      <c r="AR172" s="176" t="s">
        <v>82</v>
      </c>
      <c r="AT172" s="177" t="s">
        <v>73</v>
      </c>
      <c r="AU172" s="177" t="s">
        <v>82</v>
      </c>
      <c r="AY172" s="176" t="s">
        <v>197</v>
      </c>
      <c r="BK172" s="178">
        <f>SUM(BK173:BK350)</f>
        <v>0</v>
      </c>
    </row>
    <row r="173" spans="1:65" s="2" customFormat="1" ht="16.5" customHeight="1">
      <c r="A173" s="37"/>
      <c r="B173" s="38"/>
      <c r="C173" s="181" t="s">
        <v>288</v>
      </c>
      <c r="D173" s="181" t="s">
        <v>199</v>
      </c>
      <c r="E173" s="182" t="s">
        <v>6348</v>
      </c>
      <c r="F173" s="183" t="s">
        <v>6349</v>
      </c>
      <c r="G173" s="184" t="s">
        <v>202</v>
      </c>
      <c r="H173" s="185">
        <v>54.2</v>
      </c>
      <c r="I173" s="186"/>
      <c r="J173" s="187">
        <f>ROUND(I173*H173,2)</f>
        <v>0</v>
      </c>
      <c r="K173" s="183" t="s">
        <v>203</v>
      </c>
      <c r="L173" s="42"/>
      <c r="M173" s="188" t="s">
        <v>28</v>
      </c>
      <c r="N173" s="189" t="s">
        <v>45</v>
      </c>
      <c r="O173" s="67"/>
      <c r="P173" s="190">
        <f>O173*H173</f>
        <v>0</v>
      </c>
      <c r="Q173" s="190">
        <v>2.5999999999999998E-4</v>
      </c>
      <c r="R173" s="190">
        <f>Q173*H173</f>
        <v>1.4092E-2</v>
      </c>
      <c r="S173" s="190">
        <v>0</v>
      </c>
      <c r="T173" s="191">
        <f>S173*H173</f>
        <v>0</v>
      </c>
      <c r="U173" s="37"/>
      <c r="V173" s="37"/>
      <c r="W173" s="37"/>
      <c r="X173" s="37"/>
      <c r="Y173" s="37"/>
      <c r="Z173" s="37"/>
      <c r="AA173" s="37"/>
      <c r="AB173" s="37"/>
      <c r="AC173" s="37"/>
      <c r="AD173" s="37"/>
      <c r="AE173" s="37"/>
      <c r="AR173" s="192" t="s">
        <v>204</v>
      </c>
      <c r="AT173" s="192" t="s">
        <v>199</v>
      </c>
      <c r="AU173" s="192" t="s">
        <v>84</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204</v>
      </c>
      <c r="BM173" s="192" t="s">
        <v>6350</v>
      </c>
    </row>
    <row r="174" spans="1:65" s="2" customFormat="1" ht="11.25">
      <c r="A174" s="37"/>
      <c r="B174" s="38"/>
      <c r="C174" s="39"/>
      <c r="D174" s="194" t="s">
        <v>206</v>
      </c>
      <c r="E174" s="39"/>
      <c r="F174" s="195" t="s">
        <v>6351</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206</v>
      </c>
      <c r="AU174" s="20" t="s">
        <v>84</v>
      </c>
    </row>
    <row r="175" spans="1:65" s="15" customFormat="1" ht="11.25">
      <c r="B175" s="222"/>
      <c r="C175" s="223"/>
      <c r="D175" s="201" t="s">
        <v>213</v>
      </c>
      <c r="E175" s="224" t="s">
        <v>28</v>
      </c>
      <c r="F175" s="225" t="s">
        <v>5887</v>
      </c>
      <c r="G175" s="223"/>
      <c r="H175" s="224" t="s">
        <v>28</v>
      </c>
      <c r="I175" s="226"/>
      <c r="J175" s="223"/>
      <c r="K175" s="223"/>
      <c r="L175" s="227"/>
      <c r="M175" s="228"/>
      <c r="N175" s="229"/>
      <c r="O175" s="229"/>
      <c r="P175" s="229"/>
      <c r="Q175" s="229"/>
      <c r="R175" s="229"/>
      <c r="S175" s="229"/>
      <c r="T175" s="230"/>
      <c r="AT175" s="231" t="s">
        <v>213</v>
      </c>
      <c r="AU175" s="231" t="s">
        <v>84</v>
      </c>
      <c r="AV175" s="15" t="s">
        <v>82</v>
      </c>
      <c r="AW175" s="15" t="s">
        <v>35</v>
      </c>
      <c r="AX175" s="15" t="s">
        <v>74</v>
      </c>
      <c r="AY175" s="231" t="s">
        <v>197</v>
      </c>
    </row>
    <row r="176" spans="1:65" s="15" customFormat="1" ht="11.25">
      <c r="B176" s="222"/>
      <c r="C176" s="223"/>
      <c r="D176" s="201" t="s">
        <v>213</v>
      </c>
      <c r="E176" s="224" t="s">
        <v>28</v>
      </c>
      <c r="F176" s="225" t="s">
        <v>6352</v>
      </c>
      <c r="G176" s="223"/>
      <c r="H176" s="224" t="s">
        <v>28</v>
      </c>
      <c r="I176" s="226"/>
      <c r="J176" s="223"/>
      <c r="K176" s="223"/>
      <c r="L176" s="227"/>
      <c r="M176" s="228"/>
      <c r="N176" s="229"/>
      <c r="O176" s="229"/>
      <c r="P176" s="229"/>
      <c r="Q176" s="229"/>
      <c r="R176" s="229"/>
      <c r="S176" s="229"/>
      <c r="T176" s="230"/>
      <c r="AT176" s="231" t="s">
        <v>213</v>
      </c>
      <c r="AU176" s="231" t="s">
        <v>84</v>
      </c>
      <c r="AV176" s="15" t="s">
        <v>82</v>
      </c>
      <c r="AW176" s="15" t="s">
        <v>35</v>
      </c>
      <c r="AX176" s="15" t="s">
        <v>74</v>
      </c>
      <c r="AY176" s="231" t="s">
        <v>197</v>
      </c>
    </row>
    <row r="177" spans="1:65" s="13" customFormat="1" ht="11.25">
      <c r="B177" s="199"/>
      <c r="C177" s="200"/>
      <c r="D177" s="201" t="s">
        <v>213</v>
      </c>
      <c r="E177" s="202" t="s">
        <v>28</v>
      </c>
      <c r="F177" s="203" t="s">
        <v>6353</v>
      </c>
      <c r="G177" s="200"/>
      <c r="H177" s="204">
        <v>54.2</v>
      </c>
      <c r="I177" s="205"/>
      <c r="J177" s="200"/>
      <c r="K177" s="200"/>
      <c r="L177" s="206"/>
      <c r="M177" s="207"/>
      <c r="N177" s="208"/>
      <c r="O177" s="208"/>
      <c r="P177" s="208"/>
      <c r="Q177" s="208"/>
      <c r="R177" s="208"/>
      <c r="S177" s="208"/>
      <c r="T177" s="209"/>
      <c r="AT177" s="210" t="s">
        <v>213</v>
      </c>
      <c r="AU177" s="210" t="s">
        <v>84</v>
      </c>
      <c r="AV177" s="13" t="s">
        <v>84</v>
      </c>
      <c r="AW177" s="13" t="s">
        <v>35</v>
      </c>
      <c r="AX177" s="13" t="s">
        <v>82</v>
      </c>
      <c r="AY177" s="210" t="s">
        <v>197</v>
      </c>
    </row>
    <row r="178" spans="1:65" s="2" customFormat="1" ht="24.2" customHeight="1">
      <c r="A178" s="37"/>
      <c r="B178" s="38"/>
      <c r="C178" s="181" t="s">
        <v>293</v>
      </c>
      <c r="D178" s="181" t="s">
        <v>199</v>
      </c>
      <c r="E178" s="182" t="s">
        <v>6354</v>
      </c>
      <c r="F178" s="183" t="s">
        <v>6355</v>
      </c>
      <c r="G178" s="184" t="s">
        <v>202</v>
      </c>
      <c r="H178" s="185">
        <v>54.2</v>
      </c>
      <c r="I178" s="186"/>
      <c r="J178" s="187">
        <f>ROUND(I178*H178,2)</f>
        <v>0</v>
      </c>
      <c r="K178" s="183" t="s">
        <v>203</v>
      </c>
      <c r="L178" s="42"/>
      <c r="M178" s="188" t="s">
        <v>28</v>
      </c>
      <c r="N178" s="189" t="s">
        <v>45</v>
      </c>
      <c r="O178" s="67"/>
      <c r="P178" s="190">
        <f>O178*H178</f>
        <v>0</v>
      </c>
      <c r="Q178" s="190">
        <v>4.3800000000000002E-3</v>
      </c>
      <c r="R178" s="190">
        <f>Q178*H178</f>
        <v>0.23739600000000002</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6356</v>
      </c>
    </row>
    <row r="179" spans="1:65" s="2" customFormat="1" ht="11.25">
      <c r="A179" s="37"/>
      <c r="B179" s="38"/>
      <c r="C179" s="39"/>
      <c r="D179" s="194" t="s">
        <v>206</v>
      </c>
      <c r="E179" s="39"/>
      <c r="F179" s="195" t="s">
        <v>6357</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2" customFormat="1" ht="16.5" customHeight="1">
      <c r="A180" s="37"/>
      <c r="B180" s="38"/>
      <c r="C180" s="181" t="s">
        <v>298</v>
      </c>
      <c r="D180" s="181" t="s">
        <v>199</v>
      </c>
      <c r="E180" s="182" t="s">
        <v>6358</v>
      </c>
      <c r="F180" s="183" t="s">
        <v>6359</v>
      </c>
      <c r="G180" s="184" t="s">
        <v>202</v>
      </c>
      <c r="H180" s="185">
        <v>54.2</v>
      </c>
      <c r="I180" s="186"/>
      <c r="J180" s="187">
        <f>ROUND(I180*H180,2)</f>
        <v>0</v>
      </c>
      <c r="K180" s="183" t="s">
        <v>203</v>
      </c>
      <c r="L180" s="42"/>
      <c r="M180" s="188" t="s">
        <v>28</v>
      </c>
      <c r="N180" s="189" t="s">
        <v>45</v>
      </c>
      <c r="O180" s="67"/>
      <c r="P180" s="190">
        <f>O180*H180</f>
        <v>0</v>
      </c>
      <c r="Q180" s="190">
        <v>3.0000000000000001E-3</v>
      </c>
      <c r="R180" s="190">
        <f>Q180*H180</f>
        <v>0.16260000000000002</v>
      </c>
      <c r="S180" s="190">
        <v>0</v>
      </c>
      <c r="T180" s="191">
        <f>S180*H180</f>
        <v>0</v>
      </c>
      <c r="U180" s="37"/>
      <c r="V180" s="37"/>
      <c r="W180" s="37"/>
      <c r="X180" s="37"/>
      <c r="Y180" s="37"/>
      <c r="Z180" s="37"/>
      <c r="AA180" s="37"/>
      <c r="AB180" s="37"/>
      <c r="AC180" s="37"/>
      <c r="AD180" s="37"/>
      <c r="AE180" s="37"/>
      <c r="AR180" s="192" t="s">
        <v>204</v>
      </c>
      <c r="AT180" s="192" t="s">
        <v>199</v>
      </c>
      <c r="AU180" s="192" t="s">
        <v>84</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204</v>
      </c>
      <c r="BM180" s="192" t="s">
        <v>6360</v>
      </c>
    </row>
    <row r="181" spans="1:65" s="2" customFormat="1" ht="11.25">
      <c r="A181" s="37"/>
      <c r="B181" s="38"/>
      <c r="C181" s="39"/>
      <c r="D181" s="194" t="s">
        <v>206</v>
      </c>
      <c r="E181" s="39"/>
      <c r="F181" s="195" t="s">
        <v>6361</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206</v>
      </c>
      <c r="AU181" s="20" t="s">
        <v>84</v>
      </c>
    </row>
    <row r="182" spans="1:65" s="2" customFormat="1" ht="24.2" customHeight="1">
      <c r="A182" s="37"/>
      <c r="B182" s="38"/>
      <c r="C182" s="181" t="s">
        <v>303</v>
      </c>
      <c r="D182" s="181" t="s">
        <v>199</v>
      </c>
      <c r="E182" s="182" t="s">
        <v>6362</v>
      </c>
      <c r="F182" s="183" t="s">
        <v>6363</v>
      </c>
      <c r="G182" s="184" t="s">
        <v>202</v>
      </c>
      <c r="H182" s="185">
        <v>54.2</v>
      </c>
      <c r="I182" s="186"/>
      <c r="J182" s="187">
        <f>ROUND(I182*H182,2)</f>
        <v>0</v>
      </c>
      <c r="K182" s="183" t="s">
        <v>203</v>
      </c>
      <c r="L182" s="42"/>
      <c r="M182" s="188" t="s">
        <v>28</v>
      </c>
      <c r="N182" s="189" t="s">
        <v>45</v>
      </c>
      <c r="O182" s="67"/>
      <c r="P182" s="190">
        <f>O182*H182</f>
        <v>0</v>
      </c>
      <c r="Q182" s="190">
        <v>5.1999999999999998E-3</v>
      </c>
      <c r="R182" s="190">
        <f>Q182*H182</f>
        <v>0.28183999999999998</v>
      </c>
      <c r="S182" s="190">
        <v>0</v>
      </c>
      <c r="T182" s="191">
        <f>S182*H182</f>
        <v>0</v>
      </c>
      <c r="U182" s="37"/>
      <c r="V182" s="37"/>
      <c r="W182" s="37"/>
      <c r="X182" s="37"/>
      <c r="Y182" s="37"/>
      <c r="Z182" s="37"/>
      <c r="AA182" s="37"/>
      <c r="AB182" s="37"/>
      <c r="AC182" s="37"/>
      <c r="AD182" s="37"/>
      <c r="AE182" s="37"/>
      <c r="AR182" s="192" t="s">
        <v>204</v>
      </c>
      <c r="AT182" s="192" t="s">
        <v>199</v>
      </c>
      <c r="AU182" s="192" t="s">
        <v>84</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204</v>
      </c>
      <c r="BM182" s="192" t="s">
        <v>6364</v>
      </c>
    </row>
    <row r="183" spans="1:65" s="2" customFormat="1" ht="11.25">
      <c r="A183" s="37"/>
      <c r="B183" s="38"/>
      <c r="C183" s="39"/>
      <c r="D183" s="194" t="s">
        <v>206</v>
      </c>
      <c r="E183" s="39"/>
      <c r="F183" s="195" t="s">
        <v>6365</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206</v>
      </c>
      <c r="AU183" s="20" t="s">
        <v>84</v>
      </c>
    </row>
    <row r="184" spans="1:65" s="2" customFormat="1" ht="24.2" customHeight="1">
      <c r="A184" s="37"/>
      <c r="B184" s="38"/>
      <c r="C184" s="181" t="s">
        <v>7</v>
      </c>
      <c r="D184" s="181" t="s">
        <v>199</v>
      </c>
      <c r="E184" s="182" t="s">
        <v>6366</v>
      </c>
      <c r="F184" s="183" t="s">
        <v>6367</v>
      </c>
      <c r="G184" s="184" t="s">
        <v>202</v>
      </c>
      <c r="H184" s="185">
        <v>54.2</v>
      </c>
      <c r="I184" s="186"/>
      <c r="J184" s="187">
        <f>ROUND(I184*H184,2)</f>
        <v>0</v>
      </c>
      <c r="K184" s="183" t="s">
        <v>203</v>
      </c>
      <c r="L184" s="42"/>
      <c r="M184" s="188" t="s">
        <v>28</v>
      </c>
      <c r="N184" s="189" t="s">
        <v>45</v>
      </c>
      <c r="O184" s="67"/>
      <c r="P184" s="190">
        <f>O184*H184</f>
        <v>0</v>
      </c>
      <c r="Q184" s="190">
        <v>2.0999999999999999E-3</v>
      </c>
      <c r="R184" s="190">
        <f>Q184*H184</f>
        <v>0.11382</v>
      </c>
      <c r="S184" s="190">
        <v>0</v>
      </c>
      <c r="T184" s="191">
        <f>S184*H184</f>
        <v>0</v>
      </c>
      <c r="U184" s="37"/>
      <c r="V184" s="37"/>
      <c r="W184" s="37"/>
      <c r="X184" s="37"/>
      <c r="Y184" s="37"/>
      <c r="Z184" s="37"/>
      <c r="AA184" s="37"/>
      <c r="AB184" s="37"/>
      <c r="AC184" s="37"/>
      <c r="AD184" s="37"/>
      <c r="AE184" s="37"/>
      <c r="AR184" s="192" t="s">
        <v>204</v>
      </c>
      <c r="AT184" s="192" t="s">
        <v>199</v>
      </c>
      <c r="AU184" s="192" t="s">
        <v>84</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204</v>
      </c>
      <c r="BM184" s="192" t="s">
        <v>6368</v>
      </c>
    </row>
    <row r="185" spans="1:65" s="2" customFormat="1" ht="11.25">
      <c r="A185" s="37"/>
      <c r="B185" s="38"/>
      <c r="C185" s="39"/>
      <c r="D185" s="194" t="s">
        <v>206</v>
      </c>
      <c r="E185" s="39"/>
      <c r="F185" s="195" t="s">
        <v>6369</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206</v>
      </c>
      <c r="AU185" s="20" t="s">
        <v>84</v>
      </c>
    </row>
    <row r="186" spans="1:65" s="2" customFormat="1" ht="16.5" customHeight="1">
      <c r="A186" s="37"/>
      <c r="B186" s="38"/>
      <c r="C186" s="181" t="s">
        <v>312</v>
      </c>
      <c r="D186" s="181" t="s">
        <v>199</v>
      </c>
      <c r="E186" s="182" t="s">
        <v>6370</v>
      </c>
      <c r="F186" s="183" t="s">
        <v>6371</v>
      </c>
      <c r="G186" s="184" t="s">
        <v>202</v>
      </c>
      <c r="H186" s="185">
        <v>224.291</v>
      </c>
      <c r="I186" s="186"/>
      <c r="J186" s="187">
        <f>ROUND(I186*H186,2)</f>
        <v>0</v>
      </c>
      <c r="K186" s="183" t="s">
        <v>203</v>
      </c>
      <c r="L186" s="42"/>
      <c r="M186" s="188" t="s">
        <v>28</v>
      </c>
      <c r="N186" s="189" t="s">
        <v>45</v>
      </c>
      <c r="O186" s="67"/>
      <c r="P186" s="190">
        <f>O186*H186</f>
        <v>0</v>
      </c>
      <c r="Q186" s="190">
        <v>2.5999999999999998E-4</v>
      </c>
      <c r="R186" s="190">
        <f>Q186*H186</f>
        <v>5.8315659999999991E-2</v>
      </c>
      <c r="S186" s="190">
        <v>0</v>
      </c>
      <c r="T186" s="191">
        <f>S186*H186</f>
        <v>0</v>
      </c>
      <c r="U186" s="37"/>
      <c r="V186" s="37"/>
      <c r="W186" s="37"/>
      <c r="X186" s="37"/>
      <c r="Y186" s="37"/>
      <c r="Z186" s="37"/>
      <c r="AA186" s="37"/>
      <c r="AB186" s="37"/>
      <c r="AC186" s="37"/>
      <c r="AD186" s="37"/>
      <c r="AE186" s="37"/>
      <c r="AR186" s="192" t="s">
        <v>204</v>
      </c>
      <c r="AT186" s="192" t="s">
        <v>199</v>
      </c>
      <c r="AU186" s="192" t="s">
        <v>84</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204</v>
      </c>
      <c r="BM186" s="192" t="s">
        <v>6372</v>
      </c>
    </row>
    <row r="187" spans="1:65" s="2" customFormat="1" ht="11.25">
      <c r="A187" s="37"/>
      <c r="B187" s="38"/>
      <c r="C187" s="39"/>
      <c r="D187" s="194" t="s">
        <v>206</v>
      </c>
      <c r="E187" s="39"/>
      <c r="F187" s="195" t="s">
        <v>6373</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206</v>
      </c>
      <c r="AU187" s="20" t="s">
        <v>84</v>
      </c>
    </row>
    <row r="188" spans="1:65" s="15" customFormat="1" ht="11.25">
      <c r="B188" s="222"/>
      <c r="C188" s="223"/>
      <c r="D188" s="201" t="s">
        <v>213</v>
      </c>
      <c r="E188" s="224" t="s">
        <v>28</v>
      </c>
      <c r="F188" s="225" t="s">
        <v>412</v>
      </c>
      <c r="G188" s="223"/>
      <c r="H188" s="224" t="s">
        <v>28</v>
      </c>
      <c r="I188" s="226"/>
      <c r="J188" s="223"/>
      <c r="K188" s="223"/>
      <c r="L188" s="227"/>
      <c r="M188" s="228"/>
      <c r="N188" s="229"/>
      <c r="O188" s="229"/>
      <c r="P188" s="229"/>
      <c r="Q188" s="229"/>
      <c r="R188" s="229"/>
      <c r="S188" s="229"/>
      <c r="T188" s="230"/>
      <c r="AT188" s="231" t="s">
        <v>213</v>
      </c>
      <c r="AU188" s="231" t="s">
        <v>84</v>
      </c>
      <c r="AV188" s="15" t="s">
        <v>82</v>
      </c>
      <c r="AW188" s="15" t="s">
        <v>35</v>
      </c>
      <c r="AX188" s="15" t="s">
        <v>74</v>
      </c>
      <c r="AY188" s="231" t="s">
        <v>197</v>
      </c>
    </row>
    <row r="189" spans="1:65" s="13" customFormat="1" ht="11.25">
      <c r="B189" s="199"/>
      <c r="C189" s="200"/>
      <c r="D189" s="201" t="s">
        <v>213</v>
      </c>
      <c r="E189" s="202" t="s">
        <v>28</v>
      </c>
      <c r="F189" s="203" t="s">
        <v>6374</v>
      </c>
      <c r="G189" s="200"/>
      <c r="H189" s="204">
        <v>224.291</v>
      </c>
      <c r="I189" s="205"/>
      <c r="J189" s="200"/>
      <c r="K189" s="200"/>
      <c r="L189" s="206"/>
      <c r="M189" s="207"/>
      <c r="N189" s="208"/>
      <c r="O189" s="208"/>
      <c r="P189" s="208"/>
      <c r="Q189" s="208"/>
      <c r="R189" s="208"/>
      <c r="S189" s="208"/>
      <c r="T189" s="209"/>
      <c r="AT189" s="210" t="s">
        <v>213</v>
      </c>
      <c r="AU189" s="210" t="s">
        <v>84</v>
      </c>
      <c r="AV189" s="13" t="s">
        <v>84</v>
      </c>
      <c r="AW189" s="13" t="s">
        <v>35</v>
      </c>
      <c r="AX189" s="13" t="s">
        <v>82</v>
      </c>
      <c r="AY189" s="210" t="s">
        <v>197</v>
      </c>
    </row>
    <row r="190" spans="1:65" s="2" customFormat="1" ht="24.2" customHeight="1">
      <c r="A190" s="37"/>
      <c r="B190" s="38"/>
      <c r="C190" s="181" t="s">
        <v>317</v>
      </c>
      <c r="D190" s="181" t="s">
        <v>199</v>
      </c>
      <c r="E190" s="182" t="s">
        <v>1359</v>
      </c>
      <c r="F190" s="183" t="s">
        <v>1360</v>
      </c>
      <c r="G190" s="184" t="s">
        <v>202</v>
      </c>
      <c r="H190" s="185">
        <v>224.291</v>
      </c>
      <c r="I190" s="186"/>
      <c r="J190" s="187">
        <f>ROUND(I190*H190,2)</f>
        <v>0</v>
      </c>
      <c r="K190" s="183" t="s">
        <v>203</v>
      </c>
      <c r="L190" s="42"/>
      <c r="M190" s="188" t="s">
        <v>28</v>
      </c>
      <c r="N190" s="189" t="s">
        <v>45</v>
      </c>
      <c r="O190" s="67"/>
      <c r="P190" s="190">
        <f>O190*H190</f>
        <v>0</v>
      </c>
      <c r="Q190" s="190">
        <v>4.3800000000000002E-3</v>
      </c>
      <c r="R190" s="190">
        <f>Q190*H190</f>
        <v>0.98239458000000002</v>
      </c>
      <c r="S190" s="190">
        <v>0</v>
      </c>
      <c r="T190" s="191">
        <f>S190*H190</f>
        <v>0</v>
      </c>
      <c r="U190" s="37"/>
      <c r="V190" s="37"/>
      <c r="W190" s="37"/>
      <c r="X190" s="37"/>
      <c r="Y190" s="37"/>
      <c r="Z190" s="37"/>
      <c r="AA190" s="37"/>
      <c r="AB190" s="37"/>
      <c r="AC190" s="37"/>
      <c r="AD190" s="37"/>
      <c r="AE190" s="37"/>
      <c r="AR190" s="192" t="s">
        <v>204</v>
      </c>
      <c r="AT190" s="192" t="s">
        <v>199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204</v>
      </c>
      <c r="BM190" s="192" t="s">
        <v>6375</v>
      </c>
    </row>
    <row r="191" spans="1:65" s="2" customFormat="1" ht="11.25">
      <c r="A191" s="37"/>
      <c r="B191" s="38"/>
      <c r="C191" s="39"/>
      <c r="D191" s="194" t="s">
        <v>206</v>
      </c>
      <c r="E191" s="39"/>
      <c r="F191" s="195" t="s">
        <v>1362</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206</v>
      </c>
      <c r="AU191" s="20" t="s">
        <v>84</v>
      </c>
    </row>
    <row r="192" spans="1:65" s="15" customFormat="1" ht="11.25">
      <c r="B192" s="222"/>
      <c r="C192" s="223"/>
      <c r="D192" s="201" t="s">
        <v>213</v>
      </c>
      <c r="E192" s="224" t="s">
        <v>28</v>
      </c>
      <c r="F192" s="225" t="s">
        <v>412</v>
      </c>
      <c r="G192" s="223"/>
      <c r="H192" s="224" t="s">
        <v>28</v>
      </c>
      <c r="I192" s="226"/>
      <c r="J192" s="223"/>
      <c r="K192" s="223"/>
      <c r="L192" s="227"/>
      <c r="M192" s="228"/>
      <c r="N192" s="229"/>
      <c r="O192" s="229"/>
      <c r="P192" s="229"/>
      <c r="Q192" s="229"/>
      <c r="R192" s="229"/>
      <c r="S192" s="229"/>
      <c r="T192" s="230"/>
      <c r="AT192" s="231" t="s">
        <v>213</v>
      </c>
      <c r="AU192" s="231" t="s">
        <v>84</v>
      </c>
      <c r="AV192" s="15" t="s">
        <v>82</v>
      </c>
      <c r="AW192" s="15" t="s">
        <v>35</v>
      </c>
      <c r="AX192" s="15" t="s">
        <v>74</v>
      </c>
      <c r="AY192" s="231" t="s">
        <v>197</v>
      </c>
    </row>
    <row r="193" spans="1:65" s="13" customFormat="1" ht="11.25">
      <c r="B193" s="199"/>
      <c r="C193" s="200"/>
      <c r="D193" s="201" t="s">
        <v>213</v>
      </c>
      <c r="E193" s="202" t="s">
        <v>28</v>
      </c>
      <c r="F193" s="203" t="s">
        <v>6376</v>
      </c>
      <c r="G193" s="200"/>
      <c r="H193" s="204">
        <v>132.72999999999999</v>
      </c>
      <c r="I193" s="205"/>
      <c r="J193" s="200"/>
      <c r="K193" s="200"/>
      <c r="L193" s="206"/>
      <c r="M193" s="207"/>
      <c r="N193" s="208"/>
      <c r="O193" s="208"/>
      <c r="P193" s="208"/>
      <c r="Q193" s="208"/>
      <c r="R193" s="208"/>
      <c r="S193" s="208"/>
      <c r="T193" s="209"/>
      <c r="AT193" s="210" t="s">
        <v>213</v>
      </c>
      <c r="AU193" s="210" t="s">
        <v>84</v>
      </c>
      <c r="AV193" s="13" t="s">
        <v>84</v>
      </c>
      <c r="AW193" s="13" t="s">
        <v>35</v>
      </c>
      <c r="AX193" s="13" t="s">
        <v>74</v>
      </c>
      <c r="AY193" s="210" t="s">
        <v>197</v>
      </c>
    </row>
    <row r="194" spans="1:65" s="13" customFormat="1" ht="11.25">
      <c r="B194" s="199"/>
      <c r="C194" s="200"/>
      <c r="D194" s="201" t="s">
        <v>213</v>
      </c>
      <c r="E194" s="202" t="s">
        <v>28</v>
      </c>
      <c r="F194" s="203" t="s">
        <v>6377</v>
      </c>
      <c r="G194" s="200"/>
      <c r="H194" s="204">
        <v>12.47</v>
      </c>
      <c r="I194" s="205"/>
      <c r="J194" s="200"/>
      <c r="K194" s="200"/>
      <c r="L194" s="206"/>
      <c r="M194" s="207"/>
      <c r="N194" s="208"/>
      <c r="O194" s="208"/>
      <c r="P194" s="208"/>
      <c r="Q194" s="208"/>
      <c r="R194" s="208"/>
      <c r="S194" s="208"/>
      <c r="T194" s="209"/>
      <c r="AT194" s="210" t="s">
        <v>213</v>
      </c>
      <c r="AU194" s="210" t="s">
        <v>84</v>
      </c>
      <c r="AV194" s="13" t="s">
        <v>84</v>
      </c>
      <c r="AW194" s="13" t="s">
        <v>35</v>
      </c>
      <c r="AX194" s="13" t="s">
        <v>74</v>
      </c>
      <c r="AY194" s="210" t="s">
        <v>197</v>
      </c>
    </row>
    <row r="195" spans="1:65" s="13" customFormat="1" ht="11.25">
      <c r="B195" s="199"/>
      <c r="C195" s="200"/>
      <c r="D195" s="201" t="s">
        <v>213</v>
      </c>
      <c r="E195" s="202" t="s">
        <v>28</v>
      </c>
      <c r="F195" s="203" t="s">
        <v>6378</v>
      </c>
      <c r="G195" s="200"/>
      <c r="H195" s="204">
        <v>79.090999999999994</v>
      </c>
      <c r="I195" s="205"/>
      <c r="J195" s="200"/>
      <c r="K195" s="200"/>
      <c r="L195" s="206"/>
      <c r="M195" s="207"/>
      <c r="N195" s="208"/>
      <c r="O195" s="208"/>
      <c r="P195" s="208"/>
      <c r="Q195" s="208"/>
      <c r="R195" s="208"/>
      <c r="S195" s="208"/>
      <c r="T195" s="209"/>
      <c r="AT195" s="210" t="s">
        <v>213</v>
      </c>
      <c r="AU195" s="210" t="s">
        <v>84</v>
      </c>
      <c r="AV195" s="13" t="s">
        <v>84</v>
      </c>
      <c r="AW195" s="13" t="s">
        <v>35</v>
      </c>
      <c r="AX195" s="13" t="s">
        <v>74</v>
      </c>
      <c r="AY195" s="210" t="s">
        <v>197</v>
      </c>
    </row>
    <row r="196" spans="1:65" s="14" customFormat="1" ht="11.25">
      <c r="B196" s="211"/>
      <c r="C196" s="212"/>
      <c r="D196" s="201" t="s">
        <v>213</v>
      </c>
      <c r="E196" s="213" t="s">
        <v>28</v>
      </c>
      <c r="F196" s="214" t="s">
        <v>226</v>
      </c>
      <c r="G196" s="212"/>
      <c r="H196" s="215">
        <v>224.291</v>
      </c>
      <c r="I196" s="216"/>
      <c r="J196" s="212"/>
      <c r="K196" s="212"/>
      <c r="L196" s="217"/>
      <c r="M196" s="218"/>
      <c r="N196" s="219"/>
      <c r="O196" s="219"/>
      <c r="P196" s="219"/>
      <c r="Q196" s="219"/>
      <c r="R196" s="219"/>
      <c r="S196" s="219"/>
      <c r="T196" s="220"/>
      <c r="AT196" s="221" t="s">
        <v>213</v>
      </c>
      <c r="AU196" s="221" t="s">
        <v>84</v>
      </c>
      <c r="AV196" s="14" t="s">
        <v>204</v>
      </c>
      <c r="AW196" s="14" t="s">
        <v>35</v>
      </c>
      <c r="AX196" s="14" t="s">
        <v>82</v>
      </c>
      <c r="AY196" s="221" t="s">
        <v>197</v>
      </c>
    </row>
    <row r="197" spans="1:65" s="2" customFormat="1" ht="24.2" customHeight="1">
      <c r="A197" s="37"/>
      <c r="B197" s="38"/>
      <c r="C197" s="181" t="s">
        <v>322</v>
      </c>
      <c r="D197" s="181" t="s">
        <v>199</v>
      </c>
      <c r="E197" s="182" t="s">
        <v>6379</v>
      </c>
      <c r="F197" s="183" t="s">
        <v>6380</v>
      </c>
      <c r="G197" s="184" t="s">
        <v>202</v>
      </c>
      <c r="H197" s="185">
        <v>145.19999999999999</v>
      </c>
      <c r="I197" s="186"/>
      <c r="J197" s="187">
        <f>ROUND(I197*H197,2)</f>
        <v>0</v>
      </c>
      <c r="K197" s="183" t="s">
        <v>203</v>
      </c>
      <c r="L197" s="42"/>
      <c r="M197" s="188" t="s">
        <v>28</v>
      </c>
      <c r="N197" s="189" t="s">
        <v>45</v>
      </c>
      <c r="O197" s="67"/>
      <c r="P197" s="190">
        <f>O197*H197</f>
        <v>0</v>
      </c>
      <c r="Q197" s="190">
        <v>1.575E-2</v>
      </c>
      <c r="R197" s="190">
        <f>Q197*H197</f>
        <v>2.2868999999999997</v>
      </c>
      <c r="S197" s="190">
        <v>0</v>
      </c>
      <c r="T197" s="191">
        <f>S197*H197</f>
        <v>0</v>
      </c>
      <c r="U197" s="37"/>
      <c r="V197" s="37"/>
      <c r="W197" s="37"/>
      <c r="X197" s="37"/>
      <c r="Y197" s="37"/>
      <c r="Z197" s="37"/>
      <c r="AA197" s="37"/>
      <c r="AB197" s="37"/>
      <c r="AC197" s="37"/>
      <c r="AD197" s="37"/>
      <c r="AE197" s="37"/>
      <c r="AR197" s="192" t="s">
        <v>204</v>
      </c>
      <c r="AT197" s="192" t="s">
        <v>199</v>
      </c>
      <c r="AU197" s="192" t="s">
        <v>84</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204</v>
      </c>
      <c r="BM197" s="192" t="s">
        <v>6381</v>
      </c>
    </row>
    <row r="198" spans="1:65" s="2" customFormat="1" ht="11.25">
      <c r="A198" s="37"/>
      <c r="B198" s="38"/>
      <c r="C198" s="39"/>
      <c r="D198" s="194" t="s">
        <v>206</v>
      </c>
      <c r="E198" s="39"/>
      <c r="F198" s="195" t="s">
        <v>6382</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206</v>
      </c>
      <c r="AU198" s="20" t="s">
        <v>84</v>
      </c>
    </row>
    <row r="199" spans="1:65" s="15" customFormat="1" ht="11.25">
      <c r="B199" s="222"/>
      <c r="C199" s="223"/>
      <c r="D199" s="201" t="s">
        <v>213</v>
      </c>
      <c r="E199" s="224" t="s">
        <v>28</v>
      </c>
      <c r="F199" s="225" t="s">
        <v>412</v>
      </c>
      <c r="G199" s="223"/>
      <c r="H199" s="224" t="s">
        <v>28</v>
      </c>
      <c r="I199" s="226"/>
      <c r="J199" s="223"/>
      <c r="K199" s="223"/>
      <c r="L199" s="227"/>
      <c r="M199" s="228"/>
      <c r="N199" s="229"/>
      <c r="O199" s="229"/>
      <c r="P199" s="229"/>
      <c r="Q199" s="229"/>
      <c r="R199" s="229"/>
      <c r="S199" s="229"/>
      <c r="T199" s="230"/>
      <c r="AT199" s="231" t="s">
        <v>213</v>
      </c>
      <c r="AU199" s="231" t="s">
        <v>84</v>
      </c>
      <c r="AV199" s="15" t="s">
        <v>82</v>
      </c>
      <c r="AW199" s="15" t="s">
        <v>35</v>
      </c>
      <c r="AX199" s="15" t="s">
        <v>74</v>
      </c>
      <c r="AY199" s="231" t="s">
        <v>197</v>
      </c>
    </row>
    <row r="200" spans="1:65" s="13" customFormat="1" ht="11.25">
      <c r="B200" s="199"/>
      <c r="C200" s="200"/>
      <c r="D200" s="201" t="s">
        <v>213</v>
      </c>
      <c r="E200" s="202" t="s">
        <v>28</v>
      </c>
      <c r="F200" s="203" t="s">
        <v>6383</v>
      </c>
      <c r="G200" s="200"/>
      <c r="H200" s="204">
        <v>132.72999999999999</v>
      </c>
      <c r="I200" s="205"/>
      <c r="J200" s="200"/>
      <c r="K200" s="200"/>
      <c r="L200" s="206"/>
      <c r="M200" s="207"/>
      <c r="N200" s="208"/>
      <c r="O200" s="208"/>
      <c r="P200" s="208"/>
      <c r="Q200" s="208"/>
      <c r="R200" s="208"/>
      <c r="S200" s="208"/>
      <c r="T200" s="209"/>
      <c r="AT200" s="210" t="s">
        <v>213</v>
      </c>
      <c r="AU200" s="210" t="s">
        <v>84</v>
      </c>
      <c r="AV200" s="13" t="s">
        <v>84</v>
      </c>
      <c r="AW200" s="13" t="s">
        <v>35</v>
      </c>
      <c r="AX200" s="13" t="s">
        <v>74</v>
      </c>
      <c r="AY200" s="210" t="s">
        <v>197</v>
      </c>
    </row>
    <row r="201" spans="1:65" s="13" customFormat="1" ht="11.25">
      <c r="B201" s="199"/>
      <c r="C201" s="200"/>
      <c r="D201" s="201" t="s">
        <v>213</v>
      </c>
      <c r="E201" s="202" t="s">
        <v>28</v>
      </c>
      <c r="F201" s="203" t="s">
        <v>6384</v>
      </c>
      <c r="G201" s="200"/>
      <c r="H201" s="204">
        <v>12.47</v>
      </c>
      <c r="I201" s="205"/>
      <c r="J201" s="200"/>
      <c r="K201" s="200"/>
      <c r="L201" s="206"/>
      <c r="M201" s="207"/>
      <c r="N201" s="208"/>
      <c r="O201" s="208"/>
      <c r="P201" s="208"/>
      <c r="Q201" s="208"/>
      <c r="R201" s="208"/>
      <c r="S201" s="208"/>
      <c r="T201" s="209"/>
      <c r="AT201" s="210" t="s">
        <v>213</v>
      </c>
      <c r="AU201" s="210" t="s">
        <v>84</v>
      </c>
      <c r="AV201" s="13" t="s">
        <v>84</v>
      </c>
      <c r="AW201" s="13" t="s">
        <v>35</v>
      </c>
      <c r="AX201" s="13" t="s">
        <v>74</v>
      </c>
      <c r="AY201" s="210" t="s">
        <v>197</v>
      </c>
    </row>
    <row r="202" spans="1:65" s="14" customFormat="1" ht="11.25">
      <c r="B202" s="211"/>
      <c r="C202" s="212"/>
      <c r="D202" s="201" t="s">
        <v>213</v>
      </c>
      <c r="E202" s="213" t="s">
        <v>28</v>
      </c>
      <c r="F202" s="214" t="s">
        <v>226</v>
      </c>
      <c r="G202" s="212"/>
      <c r="H202" s="215">
        <v>145.19999999999999</v>
      </c>
      <c r="I202" s="216"/>
      <c r="J202" s="212"/>
      <c r="K202" s="212"/>
      <c r="L202" s="217"/>
      <c r="M202" s="218"/>
      <c r="N202" s="219"/>
      <c r="O202" s="219"/>
      <c r="P202" s="219"/>
      <c r="Q202" s="219"/>
      <c r="R202" s="219"/>
      <c r="S202" s="219"/>
      <c r="T202" s="220"/>
      <c r="AT202" s="221" t="s">
        <v>213</v>
      </c>
      <c r="AU202" s="221" t="s">
        <v>84</v>
      </c>
      <c r="AV202" s="14" t="s">
        <v>204</v>
      </c>
      <c r="AW202" s="14" t="s">
        <v>35</v>
      </c>
      <c r="AX202" s="14" t="s">
        <v>82</v>
      </c>
      <c r="AY202" s="221" t="s">
        <v>197</v>
      </c>
    </row>
    <row r="203" spans="1:65" s="2" customFormat="1" ht="16.5" customHeight="1">
      <c r="A203" s="37"/>
      <c r="B203" s="38"/>
      <c r="C203" s="181" t="s">
        <v>327</v>
      </c>
      <c r="D203" s="181" t="s">
        <v>199</v>
      </c>
      <c r="E203" s="182" t="s">
        <v>6385</v>
      </c>
      <c r="F203" s="183" t="s">
        <v>6386</v>
      </c>
      <c r="G203" s="184" t="s">
        <v>202</v>
      </c>
      <c r="H203" s="185">
        <v>115.233</v>
      </c>
      <c r="I203" s="186"/>
      <c r="J203" s="187">
        <f>ROUND(I203*H203,2)</f>
        <v>0</v>
      </c>
      <c r="K203" s="183" t="s">
        <v>203</v>
      </c>
      <c r="L203" s="42"/>
      <c r="M203" s="188" t="s">
        <v>28</v>
      </c>
      <c r="N203" s="189" t="s">
        <v>45</v>
      </c>
      <c r="O203" s="67"/>
      <c r="P203" s="190">
        <f>O203*H203</f>
        <v>0</v>
      </c>
      <c r="Q203" s="190">
        <v>3.0000000000000001E-3</v>
      </c>
      <c r="R203" s="190">
        <f>Q203*H203</f>
        <v>0.34569900000000003</v>
      </c>
      <c r="S203" s="190">
        <v>0</v>
      </c>
      <c r="T203" s="191">
        <f>S203*H203</f>
        <v>0</v>
      </c>
      <c r="U203" s="37"/>
      <c r="V203" s="37"/>
      <c r="W203" s="37"/>
      <c r="X203" s="37"/>
      <c r="Y203" s="37"/>
      <c r="Z203" s="37"/>
      <c r="AA203" s="37"/>
      <c r="AB203" s="37"/>
      <c r="AC203" s="37"/>
      <c r="AD203" s="37"/>
      <c r="AE203" s="37"/>
      <c r="AR203" s="192" t="s">
        <v>204</v>
      </c>
      <c r="AT203" s="192" t="s">
        <v>199</v>
      </c>
      <c r="AU203" s="192" t="s">
        <v>84</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204</v>
      </c>
      <c r="BM203" s="192" t="s">
        <v>6387</v>
      </c>
    </row>
    <row r="204" spans="1:65" s="2" customFormat="1" ht="11.25">
      <c r="A204" s="37"/>
      <c r="B204" s="38"/>
      <c r="C204" s="39"/>
      <c r="D204" s="194" t="s">
        <v>206</v>
      </c>
      <c r="E204" s="39"/>
      <c r="F204" s="195" t="s">
        <v>6388</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206</v>
      </c>
      <c r="AU204" s="20" t="s">
        <v>84</v>
      </c>
    </row>
    <row r="205" spans="1:65" s="15" customFormat="1" ht="11.25">
      <c r="B205" s="222"/>
      <c r="C205" s="223"/>
      <c r="D205" s="201" t="s">
        <v>213</v>
      </c>
      <c r="E205" s="224" t="s">
        <v>28</v>
      </c>
      <c r="F205" s="225" t="s">
        <v>412</v>
      </c>
      <c r="G205" s="223"/>
      <c r="H205" s="224" t="s">
        <v>28</v>
      </c>
      <c r="I205" s="226"/>
      <c r="J205" s="223"/>
      <c r="K205" s="223"/>
      <c r="L205" s="227"/>
      <c r="M205" s="228"/>
      <c r="N205" s="229"/>
      <c r="O205" s="229"/>
      <c r="P205" s="229"/>
      <c r="Q205" s="229"/>
      <c r="R205" s="229"/>
      <c r="S205" s="229"/>
      <c r="T205" s="230"/>
      <c r="AT205" s="231" t="s">
        <v>213</v>
      </c>
      <c r="AU205" s="231" t="s">
        <v>84</v>
      </c>
      <c r="AV205" s="15" t="s">
        <v>82</v>
      </c>
      <c r="AW205" s="15" t="s">
        <v>35</v>
      </c>
      <c r="AX205" s="15" t="s">
        <v>74</v>
      </c>
      <c r="AY205" s="231" t="s">
        <v>197</v>
      </c>
    </row>
    <row r="206" spans="1:65" s="13" customFormat="1" ht="11.25">
      <c r="B206" s="199"/>
      <c r="C206" s="200"/>
      <c r="D206" s="201" t="s">
        <v>213</v>
      </c>
      <c r="E206" s="202" t="s">
        <v>28</v>
      </c>
      <c r="F206" s="203" t="s">
        <v>6376</v>
      </c>
      <c r="G206" s="200"/>
      <c r="H206" s="204">
        <v>132.72999999999999</v>
      </c>
      <c r="I206" s="205"/>
      <c r="J206" s="200"/>
      <c r="K206" s="200"/>
      <c r="L206" s="206"/>
      <c r="M206" s="207"/>
      <c r="N206" s="208"/>
      <c r="O206" s="208"/>
      <c r="P206" s="208"/>
      <c r="Q206" s="208"/>
      <c r="R206" s="208"/>
      <c r="S206" s="208"/>
      <c r="T206" s="209"/>
      <c r="AT206" s="210" t="s">
        <v>213</v>
      </c>
      <c r="AU206" s="210" t="s">
        <v>84</v>
      </c>
      <c r="AV206" s="13" t="s">
        <v>84</v>
      </c>
      <c r="AW206" s="13" t="s">
        <v>35</v>
      </c>
      <c r="AX206" s="13" t="s">
        <v>74</v>
      </c>
      <c r="AY206" s="210" t="s">
        <v>197</v>
      </c>
    </row>
    <row r="207" spans="1:65" s="13" customFormat="1" ht="11.25">
      <c r="B207" s="199"/>
      <c r="C207" s="200"/>
      <c r="D207" s="201" t="s">
        <v>213</v>
      </c>
      <c r="E207" s="202" t="s">
        <v>28</v>
      </c>
      <c r="F207" s="203" t="s">
        <v>6377</v>
      </c>
      <c r="G207" s="200"/>
      <c r="H207" s="204">
        <v>12.47</v>
      </c>
      <c r="I207" s="205"/>
      <c r="J207" s="200"/>
      <c r="K207" s="200"/>
      <c r="L207" s="206"/>
      <c r="M207" s="207"/>
      <c r="N207" s="208"/>
      <c r="O207" s="208"/>
      <c r="P207" s="208"/>
      <c r="Q207" s="208"/>
      <c r="R207" s="208"/>
      <c r="S207" s="208"/>
      <c r="T207" s="209"/>
      <c r="AT207" s="210" t="s">
        <v>213</v>
      </c>
      <c r="AU207" s="210" t="s">
        <v>84</v>
      </c>
      <c r="AV207" s="13" t="s">
        <v>84</v>
      </c>
      <c r="AW207" s="13" t="s">
        <v>35</v>
      </c>
      <c r="AX207" s="13" t="s">
        <v>74</v>
      </c>
      <c r="AY207" s="210" t="s">
        <v>197</v>
      </c>
    </row>
    <row r="208" spans="1:65" s="13" customFormat="1" ht="11.25">
      <c r="B208" s="199"/>
      <c r="C208" s="200"/>
      <c r="D208" s="201" t="s">
        <v>213</v>
      </c>
      <c r="E208" s="202" t="s">
        <v>28</v>
      </c>
      <c r="F208" s="203" t="s">
        <v>6378</v>
      </c>
      <c r="G208" s="200"/>
      <c r="H208" s="204">
        <v>79.090999999999994</v>
      </c>
      <c r="I208" s="205"/>
      <c r="J208" s="200"/>
      <c r="K208" s="200"/>
      <c r="L208" s="206"/>
      <c r="M208" s="207"/>
      <c r="N208" s="208"/>
      <c r="O208" s="208"/>
      <c r="P208" s="208"/>
      <c r="Q208" s="208"/>
      <c r="R208" s="208"/>
      <c r="S208" s="208"/>
      <c r="T208" s="209"/>
      <c r="AT208" s="210" t="s">
        <v>213</v>
      </c>
      <c r="AU208" s="210" t="s">
        <v>84</v>
      </c>
      <c r="AV208" s="13" t="s">
        <v>84</v>
      </c>
      <c r="AW208" s="13" t="s">
        <v>35</v>
      </c>
      <c r="AX208" s="13" t="s">
        <v>74</v>
      </c>
      <c r="AY208" s="210" t="s">
        <v>197</v>
      </c>
    </row>
    <row r="209" spans="1:65" s="16" customFormat="1" ht="11.25">
      <c r="B209" s="232"/>
      <c r="C209" s="233"/>
      <c r="D209" s="201" t="s">
        <v>213</v>
      </c>
      <c r="E209" s="234" t="s">
        <v>28</v>
      </c>
      <c r="F209" s="235" t="s">
        <v>416</v>
      </c>
      <c r="G209" s="233"/>
      <c r="H209" s="236">
        <v>224.291</v>
      </c>
      <c r="I209" s="237"/>
      <c r="J209" s="233"/>
      <c r="K209" s="233"/>
      <c r="L209" s="238"/>
      <c r="M209" s="239"/>
      <c r="N209" s="240"/>
      <c r="O209" s="240"/>
      <c r="P209" s="240"/>
      <c r="Q209" s="240"/>
      <c r="R209" s="240"/>
      <c r="S209" s="240"/>
      <c r="T209" s="241"/>
      <c r="AT209" s="242" t="s">
        <v>213</v>
      </c>
      <c r="AU209" s="242" t="s">
        <v>84</v>
      </c>
      <c r="AV209" s="16" t="s">
        <v>160</v>
      </c>
      <c r="AW209" s="16" t="s">
        <v>35</v>
      </c>
      <c r="AX209" s="16" t="s">
        <v>74</v>
      </c>
      <c r="AY209" s="242" t="s">
        <v>197</v>
      </c>
    </row>
    <row r="210" spans="1:65" s="13" customFormat="1" ht="11.25">
      <c r="B210" s="199"/>
      <c r="C210" s="200"/>
      <c r="D210" s="201" t="s">
        <v>213</v>
      </c>
      <c r="E210" s="202" t="s">
        <v>28</v>
      </c>
      <c r="F210" s="203" t="s">
        <v>6389</v>
      </c>
      <c r="G210" s="200"/>
      <c r="H210" s="204">
        <v>-38.601999999999997</v>
      </c>
      <c r="I210" s="205"/>
      <c r="J210" s="200"/>
      <c r="K210" s="200"/>
      <c r="L210" s="206"/>
      <c r="M210" s="207"/>
      <c r="N210" s="208"/>
      <c r="O210" s="208"/>
      <c r="P210" s="208"/>
      <c r="Q210" s="208"/>
      <c r="R210" s="208"/>
      <c r="S210" s="208"/>
      <c r="T210" s="209"/>
      <c r="AT210" s="210" t="s">
        <v>213</v>
      </c>
      <c r="AU210" s="210" t="s">
        <v>84</v>
      </c>
      <c r="AV210" s="13" t="s">
        <v>84</v>
      </c>
      <c r="AW210" s="13" t="s">
        <v>35</v>
      </c>
      <c r="AX210" s="13" t="s">
        <v>74</v>
      </c>
      <c r="AY210" s="210" t="s">
        <v>197</v>
      </c>
    </row>
    <row r="211" spans="1:65" s="13" customFormat="1" ht="11.25">
      <c r="B211" s="199"/>
      <c r="C211" s="200"/>
      <c r="D211" s="201" t="s">
        <v>213</v>
      </c>
      <c r="E211" s="202" t="s">
        <v>28</v>
      </c>
      <c r="F211" s="203" t="s">
        <v>6390</v>
      </c>
      <c r="G211" s="200"/>
      <c r="H211" s="204">
        <v>-70.456000000000003</v>
      </c>
      <c r="I211" s="205"/>
      <c r="J211" s="200"/>
      <c r="K211" s="200"/>
      <c r="L211" s="206"/>
      <c r="M211" s="207"/>
      <c r="N211" s="208"/>
      <c r="O211" s="208"/>
      <c r="P211" s="208"/>
      <c r="Q211" s="208"/>
      <c r="R211" s="208"/>
      <c r="S211" s="208"/>
      <c r="T211" s="209"/>
      <c r="AT211" s="210" t="s">
        <v>213</v>
      </c>
      <c r="AU211" s="210" t="s">
        <v>84</v>
      </c>
      <c r="AV211" s="13" t="s">
        <v>84</v>
      </c>
      <c r="AW211" s="13" t="s">
        <v>35</v>
      </c>
      <c r="AX211" s="13" t="s">
        <v>74</v>
      </c>
      <c r="AY211" s="210" t="s">
        <v>197</v>
      </c>
    </row>
    <row r="212" spans="1:65" s="16" customFormat="1" ht="11.25">
      <c r="B212" s="232"/>
      <c r="C212" s="233"/>
      <c r="D212" s="201" t="s">
        <v>213</v>
      </c>
      <c r="E212" s="234" t="s">
        <v>28</v>
      </c>
      <c r="F212" s="235" t="s">
        <v>416</v>
      </c>
      <c r="G212" s="233"/>
      <c r="H212" s="236">
        <v>-109.05800000000001</v>
      </c>
      <c r="I212" s="237"/>
      <c r="J212" s="233"/>
      <c r="K212" s="233"/>
      <c r="L212" s="238"/>
      <c r="M212" s="239"/>
      <c r="N212" s="240"/>
      <c r="O212" s="240"/>
      <c r="P212" s="240"/>
      <c r="Q212" s="240"/>
      <c r="R212" s="240"/>
      <c r="S212" s="240"/>
      <c r="T212" s="241"/>
      <c r="AT212" s="242" t="s">
        <v>213</v>
      </c>
      <c r="AU212" s="242" t="s">
        <v>84</v>
      </c>
      <c r="AV212" s="16" t="s">
        <v>160</v>
      </c>
      <c r="AW212" s="16" t="s">
        <v>35</v>
      </c>
      <c r="AX212" s="16" t="s">
        <v>74</v>
      </c>
      <c r="AY212" s="242" t="s">
        <v>197</v>
      </c>
    </row>
    <row r="213" spans="1:65" s="14" customFormat="1" ht="11.25">
      <c r="B213" s="211"/>
      <c r="C213" s="212"/>
      <c r="D213" s="201" t="s">
        <v>213</v>
      </c>
      <c r="E213" s="213" t="s">
        <v>28</v>
      </c>
      <c r="F213" s="214" t="s">
        <v>226</v>
      </c>
      <c r="G213" s="212"/>
      <c r="H213" s="215">
        <v>115.233</v>
      </c>
      <c r="I213" s="216"/>
      <c r="J213" s="212"/>
      <c r="K213" s="212"/>
      <c r="L213" s="217"/>
      <c r="M213" s="218"/>
      <c r="N213" s="219"/>
      <c r="O213" s="219"/>
      <c r="P213" s="219"/>
      <c r="Q213" s="219"/>
      <c r="R213" s="219"/>
      <c r="S213" s="219"/>
      <c r="T213" s="220"/>
      <c r="AT213" s="221" t="s">
        <v>213</v>
      </c>
      <c r="AU213" s="221" t="s">
        <v>84</v>
      </c>
      <c r="AV213" s="14" t="s">
        <v>204</v>
      </c>
      <c r="AW213" s="14" t="s">
        <v>35</v>
      </c>
      <c r="AX213" s="14" t="s">
        <v>82</v>
      </c>
      <c r="AY213" s="221" t="s">
        <v>197</v>
      </c>
    </row>
    <row r="214" spans="1:65" s="2" customFormat="1" ht="24.2" customHeight="1">
      <c r="A214" s="37"/>
      <c r="B214" s="38"/>
      <c r="C214" s="181" t="s">
        <v>332</v>
      </c>
      <c r="D214" s="181" t="s">
        <v>199</v>
      </c>
      <c r="E214" s="182" t="s">
        <v>6391</v>
      </c>
      <c r="F214" s="183" t="s">
        <v>6392</v>
      </c>
      <c r="G214" s="184" t="s">
        <v>202</v>
      </c>
      <c r="H214" s="185">
        <v>145.19999999999999</v>
      </c>
      <c r="I214" s="186"/>
      <c r="J214" s="187">
        <f>ROUND(I214*H214,2)</f>
        <v>0</v>
      </c>
      <c r="K214" s="183" t="s">
        <v>203</v>
      </c>
      <c r="L214" s="42"/>
      <c r="M214" s="188" t="s">
        <v>28</v>
      </c>
      <c r="N214" s="189" t="s">
        <v>45</v>
      </c>
      <c r="O214" s="67"/>
      <c r="P214" s="190">
        <f>O214*H214</f>
        <v>0</v>
      </c>
      <c r="Q214" s="190">
        <v>7.9000000000000008E-3</v>
      </c>
      <c r="R214" s="190">
        <f>Q214*H214</f>
        <v>1.1470800000000001</v>
      </c>
      <c r="S214" s="190">
        <v>0</v>
      </c>
      <c r="T214" s="191">
        <f>S214*H214</f>
        <v>0</v>
      </c>
      <c r="U214" s="37"/>
      <c r="V214" s="37"/>
      <c r="W214" s="37"/>
      <c r="X214" s="37"/>
      <c r="Y214" s="37"/>
      <c r="Z214" s="37"/>
      <c r="AA214" s="37"/>
      <c r="AB214" s="37"/>
      <c r="AC214" s="37"/>
      <c r="AD214" s="37"/>
      <c r="AE214" s="37"/>
      <c r="AR214" s="192" t="s">
        <v>204</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204</v>
      </c>
      <c r="BM214" s="192" t="s">
        <v>6393</v>
      </c>
    </row>
    <row r="215" spans="1:65" s="2" customFormat="1" ht="11.25">
      <c r="A215" s="37"/>
      <c r="B215" s="38"/>
      <c r="C215" s="39"/>
      <c r="D215" s="194" t="s">
        <v>206</v>
      </c>
      <c r="E215" s="39"/>
      <c r="F215" s="195" t="s">
        <v>6394</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206</v>
      </c>
      <c r="AU215" s="20" t="s">
        <v>84</v>
      </c>
    </row>
    <row r="216" spans="1:65" s="2" customFormat="1" ht="16.5" customHeight="1">
      <c r="A216" s="37"/>
      <c r="B216" s="38"/>
      <c r="C216" s="181" t="s">
        <v>337</v>
      </c>
      <c r="D216" s="181" t="s">
        <v>199</v>
      </c>
      <c r="E216" s="182" t="s">
        <v>1383</v>
      </c>
      <c r="F216" s="183" t="s">
        <v>1384</v>
      </c>
      <c r="G216" s="184" t="s">
        <v>202</v>
      </c>
      <c r="H216" s="185">
        <v>4</v>
      </c>
      <c r="I216" s="186"/>
      <c r="J216" s="187">
        <f>ROUND(I216*H216,2)</f>
        <v>0</v>
      </c>
      <c r="K216" s="183" t="s">
        <v>203</v>
      </c>
      <c r="L216" s="42"/>
      <c r="M216" s="188" t="s">
        <v>28</v>
      </c>
      <c r="N216" s="189" t="s">
        <v>45</v>
      </c>
      <c r="O216" s="67"/>
      <c r="P216" s="190">
        <f>O216*H216</f>
        <v>0</v>
      </c>
      <c r="Q216" s="190">
        <v>4.1200000000000001E-2</v>
      </c>
      <c r="R216" s="190">
        <f>Q216*H216</f>
        <v>0.1648</v>
      </c>
      <c r="S216" s="190">
        <v>0</v>
      </c>
      <c r="T216" s="191">
        <f>S216*H216</f>
        <v>0</v>
      </c>
      <c r="U216" s="37"/>
      <c r="V216" s="37"/>
      <c r="W216" s="37"/>
      <c r="X216" s="37"/>
      <c r="Y216" s="37"/>
      <c r="Z216" s="37"/>
      <c r="AA216" s="37"/>
      <c r="AB216" s="37"/>
      <c r="AC216" s="37"/>
      <c r="AD216" s="37"/>
      <c r="AE216" s="37"/>
      <c r="AR216" s="192" t="s">
        <v>204</v>
      </c>
      <c r="AT216" s="192" t="s">
        <v>199</v>
      </c>
      <c r="AU216" s="192" t="s">
        <v>84</v>
      </c>
      <c r="AY216" s="20" t="s">
        <v>197</v>
      </c>
      <c r="BE216" s="193">
        <f>IF(N216="základní",J216,0)</f>
        <v>0</v>
      </c>
      <c r="BF216" s="193">
        <f>IF(N216="snížená",J216,0)</f>
        <v>0</v>
      </c>
      <c r="BG216" s="193">
        <f>IF(N216="zákl. přenesená",J216,0)</f>
        <v>0</v>
      </c>
      <c r="BH216" s="193">
        <f>IF(N216="sníž. přenesená",J216,0)</f>
        <v>0</v>
      </c>
      <c r="BI216" s="193">
        <f>IF(N216="nulová",J216,0)</f>
        <v>0</v>
      </c>
      <c r="BJ216" s="20" t="s">
        <v>82</v>
      </c>
      <c r="BK216" s="193">
        <f>ROUND(I216*H216,2)</f>
        <v>0</v>
      </c>
      <c r="BL216" s="20" t="s">
        <v>204</v>
      </c>
      <c r="BM216" s="192" t="s">
        <v>6395</v>
      </c>
    </row>
    <row r="217" spans="1:65" s="2" customFormat="1" ht="11.25">
      <c r="A217" s="37"/>
      <c r="B217" s="38"/>
      <c r="C217" s="39"/>
      <c r="D217" s="194" t="s">
        <v>206</v>
      </c>
      <c r="E217" s="39"/>
      <c r="F217" s="195" t="s">
        <v>1386</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206</v>
      </c>
      <c r="AU217" s="20" t="s">
        <v>84</v>
      </c>
    </row>
    <row r="218" spans="1:65" s="15" customFormat="1" ht="11.25">
      <c r="B218" s="222"/>
      <c r="C218" s="223"/>
      <c r="D218" s="201" t="s">
        <v>213</v>
      </c>
      <c r="E218" s="224" t="s">
        <v>28</v>
      </c>
      <c r="F218" s="225" t="s">
        <v>1387</v>
      </c>
      <c r="G218" s="223"/>
      <c r="H218" s="224" t="s">
        <v>28</v>
      </c>
      <c r="I218" s="226"/>
      <c r="J218" s="223"/>
      <c r="K218" s="223"/>
      <c r="L218" s="227"/>
      <c r="M218" s="228"/>
      <c r="N218" s="229"/>
      <c r="O218" s="229"/>
      <c r="P218" s="229"/>
      <c r="Q218" s="229"/>
      <c r="R218" s="229"/>
      <c r="S218" s="229"/>
      <c r="T218" s="230"/>
      <c r="AT218" s="231" t="s">
        <v>213</v>
      </c>
      <c r="AU218" s="231" t="s">
        <v>84</v>
      </c>
      <c r="AV218" s="15" t="s">
        <v>82</v>
      </c>
      <c r="AW218" s="15" t="s">
        <v>35</v>
      </c>
      <c r="AX218" s="15" t="s">
        <v>74</v>
      </c>
      <c r="AY218" s="231" t="s">
        <v>197</v>
      </c>
    </row>
    <row r="219" spans="1:65" s="13" customFormat="1" ht="11.25">
      <c r="B219" s="199"/>
      <c r="C219" s="200"/>
      <c r="D219" s="201" t="s">
        <v>213</v>
      </c>
      <c r="E219" s="202" t="s">
        <v>28</v>
      </c>
      <c r="F219" s="203" t="s">
        <v>6396</v>
      </c>
      <c r="G219" s="200"/>
      <c r="H219" s="204">
        <v>4</v>
      </c>
      <c r="I219" s="205"/>
      <c r="J219" s="200"/>
      <c r="K219" s="200"/>
      <c r="L219" s="206"/>
      <c r="M219" s="207"/>
      <c r="N219" s="208"/>
      <c r="O219" s="208"/>
      <c r="P219" s="208"/>
      <c r="Q219" s="208"/>
      <c r="R219" s="208"/>
      <c r="S219" s="208"/>
      <c r="T219" s="209"/>
      <c r="AT219" s="210" t="s">
        <v>213</v>
      </c>
      <c r="AU219" s="210" t="s">
        <v>84</v>
      </c>
      <c r="AV219" s="13" t="s">
        <v>84</v>
      </c>
      <c r="AW219" s="13" t="s">
        <v>35</v>
      </c>
      <c r="AX219" s="13" t="s">
        <v>82</v>
      </c>
      <c r="AY219" s="210" t="s">
        <v>197</v>
      </c>
    </row>
    <row r="220" spans="1:65" s="2" customFormat="1" ht="24.2" customHeight="1">
      <c r="A220" s="37"/>
      <c r="B220" s="38"/>
      <c r="C220" s="181" t="s">
        <v>343</v>
      </c>
      <c r="D220" s="181" t="s">
        <v>199</v>
      </c>
      <c r="E220" s="182" t="s">
        <v>6397</v>
      </c>
      <c r="F220" s="183" t="s">
        <v>6398</v>
      </c>
      <c r="G220" s="184" t="s">
        <v>210</v>
      </c>
      <c r="H220" s="185">
        <v>1</v>
      </c>
      <c r="I220" s="186"/>
      <c r="J220" s="187">
        <f>ROUND(I220*H220,2)</f>
        <v>0</v>
      </c>
      <c r="K220" s="183" t="s">
        <v>203</v>
      </c>
      <c r="L220" s="42"/>
      <c r="M220" s="188" t="s">
        <v>28</v>
      </c>
      <c r="N220" s="189" t="s">
        <v>45</v>
      </c>
      <c r="O220" s="67"/>
      <c r="P220" s="190">
        <f>O220*H220</f>
        <v>0</v>
      </c>
      <c r="Q220" s="190">
        <v>0.1658</v>
      </c>
      <c r="R220" s="190">
        <f>Q220*H220</f>
        <v>0.1658</v>
      </c>
      <c r="S220" s="190">
        <v>0</v>
      </c>
      <c r="T220" s="191">
        <f>S220*H220</f>
        <v>0</v>
      </c>
      <c r="U220" s="37"/>
      <c r="V220" s="37"/>
      <c r="W220" s="37"/>
      <c r="X220" s="37"/>
      <c r="Y220" s="37"/>
      <c r="Z220" s="37"/>
      <c r="AA220" s="37"/>
      <c r="AB220" s="37"/>
      <c r="AC220" s="37"/>
      <c r="AD220" s="37"/>
      <c r="AE220" s="37"/>
      <c r="AR220" s="192" t="s">
        <v>204</v>
      </c>
      <c r="AT220" s="192" t="s">
        <v>199</v>
      </c>
      <c r="AU220" s="192" t="s">
        <v>84</v>
      </c>
      <c r="AY220" s="20" t="s">
        <v>197</v>
      </c>
      <c r="BE220" s="193">
        <f>IF(N220="základní",J220,0)</f>
        <v>0</v>
      </c>
      <c r="BF220" s="193">
        <f>IF(N220="snížená",J220,0)</f>
        <v>0</v>
      </c>
      <c r="BG220" s="193">
        <f>IF(N220="zákl. přenesená",J220,0)</f>
        <v>0</v>
      </c>
      <c r="BH220" s="193">
        <f>IF(N220="sníž. přenesená",J220,0)</f>
        <v>0</v>
      </c>
      <c r="BI220" s="193">
        <f>IF(N220="nulová",J220,0)</f>
        <v>0</v>
      </c>
      <c r="BJ220" s="20" t="s">
        <v>82</v>
      </c>
      <c r="BK220" s="193">
        <f>ROUND(I220*H220,2)</f>
        <v>0</v>
      </c>
      <c r="BL220" s="20" t="s">
        <v>204</v>
      </c>
      <c r="BM220" s="192" t="s">
        <v>6399</v>
      </c>
    </row>
    <row r="221" spans="1:65" s="2" customFormat="1" ht="11.25">
      <c r="A221" s="37"/>
      <c r="B221" s="38"/>
      <c r="C221" s="39"/>
      <c r="D221" s="194" t="s">
        <v>206</v>
      </c>
      <c r="E221" s="39"/>
      <c r="F221" s="195" t="s">
        <v>6400</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206</v>
      </c>
      <c r="AU221" s="20" t="s">
        <v>84</v>
      </c>
    </row>
    <row r="222" spans="1:65" s="15" customFormat="1" ht="11.25">
      <c r="B222" s="222"/>
      <c r="C222" s="223"/>
      <c r="D222" s="201" t="s">
        <v>213</v>
      </c>
      <c r="E222" s="224" t="s">
        <v>28</v>
      </c>
      <c r="F222" s="225" t="s">
        <v>5887</v>
      </c>
      <c r="G222" s="223"/>
      <c r="H222" s="224" t="s">
        <v>28</v>
      </c>
      <c r="I222" s="226"/>
      <c r="J222" s="223"/>
      <c r="K222" s="223"/>
      <c r="L222" s="227"/>
      <c r="M222" s="228"/>
      <c r="N222" s="229"/>
      <c r="O222" s="229"/>
      <c r="P222" s="229"/>
      <c r="Q222" s="229"/>
      <c r="R222" s="229"/>
      <c r="S222" s="229"/>
      <c r="T222" s="230"/>
      <c r="AT222" s="231" t="s">
        <v>213</v>
      </c>
      <c r="AU222" s="231" t="s">
        <v>84</v>
      </c>
      <c r="AV222" s="15" t="s">
        <v>82</v>
      </c>
      <c r="AW222" s="15" t="s">
        <v>35</v>
      </c>
      <c r="AX222" s="15" t="s">
        <v>74</v>
      </c>
      <c r="AY222" s="231" t="s">
        <v>197</v>
      </c>
    </row>
    <row r="223" spans="1:65" s="13" customFormat="1" ht="11.25">
      <c r="B223" s="199"/>
      <c r="C223" s="200"/>
      <c r="D223" s="201" t="s">
        <v>213</v>
      </c>
      <c r="E223" s="202" t="s">
        <v>28</v>
      </c>
      <c r="F223" s="203" t="s">
        <v>6401</v>
      </c>
      <c r="G223" s="200"/>
      <c r="H223" s="204">
        <v>1</v>
      </c>
      <c r="I223" s="205"/>
      <c r="J223" s="200"/>
      <c r="K223" s="200"/>
      <c r="L223" s="206"/>
      <c r="M223" s="207"/>
      <c r="N223" s="208"/>
      <c r="O223" s="208"/>
      <c r="P223" s="208"/>
      <c r="Q223" s="208"/>
      <c r="R223" s="208"/>
      <c r="S223" s="208"/>
      <c r="T223" s="209"/>
      <c r="AT223" s="210" t="s">
        <v>213</v>
      </c>
      <c r="AU223" s="210" t="s">
        <v>84</v>
      </c>
      <c r="AV223" s="13" t="s">
        <v>84</v>
      </c>
      <c r="AW223" s="13" t="s">
        <v>35</v>
      </c>
      <c r="AX223" s="13" t="s">
        <v>82</v>
      </c>
      <c r="AY223" s="210" t="s">
        <v>197</v>
      </c>
    </row>
    <row r="224" spans="1:65" s="2" customFormat="1" ht="24.2" customHeight="1">
      <c r="A224" s="37"/>
      <c r="B224" s="38"/>
      <c r="C224" s="181" t="s">
        <v>348</v>
      </c>
      <c r="D224" s="181" t="s">
        <v>199</v>
      </c>
      <c r="E224" s="182" t="s">
        <v>6402</v>
      </c>
      <c r="F224" s="183" t="s">
        <v>6403</v>
      </c>
      <c r="G224" s="184" t="s">
        <v>202</v>
      </c>
      <c r="H224" s="185">
        <v>79.090999999999994</v>
      </c>
      <c r="I224" s="186"/>
      <c r="J224" s="187">
        <f>ROUND(I224*H224,2)</f>
        <v>0</v>
      </c>
      <c r="K224" s="183" t="s">
        <v>203</v>
      </c>
      <c r="L224" s="42"/>
      <c r="M224" s="188" t="s">
        <v>28</v>
      </c>
      <c r="N224" s="189" t="s">
        <v>45</v>
      </c>
      <c r="O224" s="67"/>
      <c r="P224" s="190">
        <f>O224*H224</f>
        <v>0</v>
      </c>
      <c r="Q224" s="190">
        <v>5.2100000000000002E-3</v>
      </c>
      <c r="R224" s="190">
        <f>Q224*H224</f>
        <v>0.41206410999999998</v>
      </c>
      <c r="S224" s="190">
        <v>0</v>
      </c>
      <c r="T224" s="191">
        <f>S224*H224</f>
        <v>0</v>
      </c>
      <c r="U224" s="37"/>
      <c r="V224" s="37"/>
      <c r="W224" s="37"/>
      <c r="X224" s="37"/>
      <c r="Y224" s="37"/>
      <c r="Z224" s="37"/>
      <c r="AA224" s="37"/>
      <c r="AB224" s="37"/>
      <c r="AC224" s="37"/>
      <c r="AD224" s="37"/>
      <c r="AE224" s="37"/>
      <c r="AR224" s="192" t="s">
        <v>204</v>
      </c>
      <c r="AT224" s="192" t="s">
        <v>199</v>
      </c>
      <c r="AU224" s="192" t="s">
        <v>84</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6404</v>
      </c>
    </row>
    <row r="225" spans="1:65" s="2" customFormat="1" ht="11.25">
      <c r="A225" s="37"/>
      <c r="B225" s="38"/>
      <c r="C225" s="39"/>
      <c r="D225" s="194" t="s">
        <v>206</v>
      </c>
      <c r="E225" s="39"/>
      <c r="F225" s="195" t="s">
        <v>6405</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206</v>
      </c>
      <c r="AU225" s="20" t="s">
        <v>84</v>
      </c>
    </row>
    <row r="226" spans="1:65" s="15" customFormat="1" ht="11.25">
      <c r="B226" s="222"/>
      <c r="C226" s="223"/>
      <c r="D226" s="201" t="s">
        <v>213</v>
      </c>
      <c r="E226" s="224" t="s">
        <v>28</v>
      </c>
      <c r="F226" s="225" t="s">
        <v>412</v>
      </c>
      <c r="G226" s="223"/>
      <c r="H226" s="224" t="s">
        <v>28</v>
      </c>
      <c r="I226" s="226"/>
      <c r="J226" s="223"/>
      <c r="K226" s="223"/>
      <c r="L226" s="227"/>
      <c r="M226" s="228"/>
      <c r="N226" s="229"/>
      <c r="O226" s="229"/>
      <c r="P226" s="229"/>
      <c r="Q226" s="229"/>
      <c r="R226" s="229"/>
      <c r="S226" s="229"/>
      <c r="T226" s="230"/>
      <c r="AT226" s="231" t="s">
        <v>213</v>
      </c>
      <c r="AU226" s="231" t="s">
        <v>84</v>
      </c>
      <c r="AV226" s="15" t="s">
        <v>82</v>
      </c>
      <c r="AW226" s="15" t="s">
        <v>35</v>
      </c>
      <c r="AX226" s="15" t="s">
        <v>74</v>
      </c>
      <c r="AY226" s="231" t="s">
        <v>197</v>
      </c>
    </row>
    <row r="227" spans="1:65" s="13" customFormat="1" ht="11.25">
      <c r="B227" s="199"/>
      <c r="C227" s="200"/>
      <c r="D227" s="201" t="s">
        <v>213</v>
      </c>
      <c r="E227" s="202" t="s">
        <v>28</v>
      </c>
      <c r="F227" s="203" t="s">
        <v>6406</v>
      </c>
      <c r="G227" s="200"/>
      <c r="H227" s="204">
        <v>79.090999999999994</v>
      </c>
      <c r="I227" s="205"/>
      <c r="J227" s="200"/>
      <c r="K227" s="200"/>
      <c r="L227" s="206"/>
      <c r="M227" s="207"/>
      <c r="N227" s="208"/>
      <c r="O227" s="208"/>
      <c r="P227" s="208"/>
      <c r="Q227" s="208"/>
      <c r="R227" s="208"/>
      <c r="S227" s="208"/>
      <c r="T227" s="209"/>
      <c r="AT227" s="210" t="s">
        <v>213</v>
      </c>
      <c r="AU227" s="210" t="s">
        <v>84</v>
      </c>
      <c r="AV227" s="13" t="s">
        <v>84</v>
      </c>
      <c r="AW227" s="13" t="s">
        <v>35</v>
      </c>
      <c r="AX227" s="13" t="s">
        <v>82</v>
      </c>
      <c r="AY227" s="210" t="s">
        <v>197</v>
      </c>
    </row>
    <row r="228" spans="1:65" s="2" customFormat="1" ht="24.2" customHeight="1">
      <c r="A228" s="37"/>
      <c r="B228" s="38"/>
      <c r="C228" s="181" t="s">
        <v>354</v>
      </c>
      <c r="D228" s="181" t="s">
        <v>199</v>
      </c>
      <c r="E228" s="182" t="s">
        <v>6407</v>
      </c>
      <c r="F228" s="183" t="s">
        <v>6408</v>
      </c>
      <c r="G228" s="184" t="s">
        <v>202</v>
      </c>
      <c r="H228" s="185">
        <v>79.090999999999994</v>
      </c>
      <c r="I228" s="186"/>
      <c r="J228" s="187">
        <f>ROUND(I228*H228,2)</f>
        <v>0</v>
      </c>
      <c r="K228" s="183" t="s">
        <v>203</v>
      </c>
      <c r="L228" s="42"/>
      <c r="M228" s="188" t="s">
        <v>28</v>
      </c>
      <c r="N228" s="189" t="s">
        <v>45</v>
      </c>
      <c r="O228" s="67"/>
      <c r="P228" s="190">
        <f>O228*H228</f>
        <v>0</v>
      </c>
      <c r="Q228" s="190">
        <v>2.0999999999999999E-3</v>
      </c>
      <c r="R228" s="190">
        <f>Q228*H228</f>
        <v>0.16609109999999996</v>
      </c>
      <c r="S228" s="190">
        <v>0</v>
      </c>
      <c r="T228" s="191">
        <f>S228*H228</f>
        <v>0</v>
      </c>
      <c r="U228" s="37"/>
      <c r="V228" s="37"/>
      <c r="W228" s="37"/>
      <c r="X228" s="37"/>
      <c r="Y228" s="37"/>
      <c r="Z228" s="37"/>
      <c r="AA228" s="37"/>
      <c r="AB228" s="37"/>
      <c r="AC228" s="37"/>
      <c r="AD228" s="37"/>
      <c r="AE228" s="37"/>
      <c r="AR228" s="192" t="s">
        <v>204</v>
      </c>
      <c r="AT228" s="192" t="s">
        <v>199</v>
      </c>
      <c r="AU228" s="192" t="s">
        <v>84</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6409</v>
      </c>
    </row>
    <row r="229" spans="1:65" s="2" customFormat="1" ht="11.25">
      <c r="A229" s="37"/>
      <c r="B229" s="38"/>
      <c r="C229" s="39"/>
      <c r="D229" s="194" t="s">
        <v>206</v>
      </c>
      <c r="E229" s="39"/>
      <c r="F229" s="195" t="s">
        <v>6410</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206</v>
      </c>
      <c r="AU229" s="20" t="s">
        <v>84</v>
      </c>
    </row>
    <row r="230" spans="1:65" s="2" customFormat="1" ht="16.5" customHeight="1">
      <c r="A230" s="37"/>
      <c r="B230" s="38"/>
      <c r="C230" s="181" t="s">
        <v>360</v>
      </c>
      <c r="D230" s="181" t="s">
        <v>199</v>
      </c>
      <c r="E230" s="182" t="s">
        <v>6411</v>
      </c>
      <c r="F230" s="183" t="s">
        <v>6412</v>
      </c>
      <c r="G230" s="184" t="s">
        <v>202</v>
      </c>
      <c r="H230" s="185">
        <v>12</v>
      </c>
      <c r="I230" s="186"/>
      <c r="J230" s="187">
        <f>ROUND(I230*H230,2)</f>
        <v>0</v>
      </c>
      <c r="K230" s="183" t="s">
        <v>203</v>
      </c>
      <c r="L230" s="42"/>
      <c r="M230" s="188" t="s">
        <v>28</v>
      </c>
      <c r="N230" s="189" t="s">
        <v>45</v>
      </c>
      <c r="O230" s="67"/>
      <c r="P230" s="190">
        <f>O230*H230</f>
        <v>0</v>
      </c>
      <c r="Q230" s="190">
        <v>2.5999999999999998E-4</v>
      </c>
      <c r="R230" s="190">
        <f>Q230*H230</f>
        <v>3.1199999999999995E-3</v>
      </c>
      <c r="S230" s="190">
        <v>0</v>
      </c>
      <c r="T230" s="191">
        <f>S230*H230</f>
        <v>0</v>
      </c>
      <c r="U230" s="37"/>
      <c r="V230" s="37"/>
      <c r="W230" s="37"/>
      <c r="X230" s="37"/>
      <c r="Y230" s="37"/>
      <c r="Z230" s="37"/>
      <c r="AA230" s="37"/>
      <c r="AB230" s="37"/>
      <c r="AC230" s="37"/>
      <c r="AD230" s="37"/>
      <c r="AE230" s="37"/>
      <c r="AR230" s="192" t="s">
        <v>283</v>
      </c>
      <c r="AT230" s="192" t="s">
        <v>199</v>
      </c>
      <c r="AU230" s="192" t="s">
        <v>84</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283</v>
      </c>
      <c r="BM230" s="192" t="s">
        <v>6413</v>
      </c>
    </row>
    <row r="231" spans="1:65" s="2" customFormat="1" ht="11.25">
      <c r="A231" s="37"/>
      <c r="B231" s="38"/>
      <c r="C231" s="39"/>
      <c r="D231" s="194" t="s">
        <v>206</v>
      </c>
      <c r="E231" s="39"/>
      <c r="F231" s="195" t="s">
        <v>6414</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206</v>
      </c>
      <c r="AU231" s="20" t="s">
        <v>84</v>
      </c>
    </row>
    <row r="232" spans="1:65" s="15" customFormat="1" ht="11.25">
      <c r="B232" s="222"/>
      <c r="C232" s="223"/>
      <c r="D232" s="201" t="s">
        <v>213</v>
      </c>
      <c r="E232" s="224" t="s">
        <v>28</v>
      </c>
      <c r="F232" s="225" t="s">
        <v>412</v>
      </c>
      <c r="G232" s="223"/>
      <c r="H232" s="224" t="s">
        <v>28</v>
      </c>
      <c r="I232" s="226"/>
      <c r="J232" s="223"/>
      <c r="K232" s="223"/>
      <c r="L232" s="227"/>
      <c r="M232" s="228"/>
      <c r="N232" s="229"/>
      <c r="O232" s="229"/>
      <c r="P232" s="229"/>
      <c r="Q232" s="229"/>
      <c r="R232" s="229"/>
      <c r="S232" s="229"/>
      <c r="T232" s="230"/>
      <c r="AT232" s="231" t="s">
        <v>213</v>
      </c>
      <c r="AU232" s="231" t="s">
        <v>84</v>
      </c>
      <c r="AV232" s="15" t="s">
        <v>82</v>
      </c>
      <c r="AW232" s="15" t="s">
        <v>35</v>
      </c>
      <c r="AX232" s="15" t="s">
        <v>74</v>
      </c>
      <c r="AY232" s="231" t="s">
        <v>197</v>
      </c>
    </row>
    <row r="233" spans="1:65" s="13" customFormat="1" ht="11.25">
      <c r="B233" s="199"/>
      <c r="C233" s="200"/>
      <c r="D233" s="201" t="s">
        <v>213</v>
      </c>
      <c r="E233" s="202" t="s">
        <v>28</v>
      </c>
      <c r="F233" s="203" t="s">
        <v>6415</v>
      </c>
      <c r="G233" s="200"/>
      <c r="H233" s="204">
        <v>12</v>
      </c>
      <c r="I233" s="205"/>
      <c r="J233" s="200"/>
      <c r="K233" s="200"/>
      <c r="L233" s="206"/>
      <c r="M233" s="207"/>
      <c r="N233" s="208"/>
      <c r="O233" s="208"/>
      <c r="P233" s="208"/>
      <c r="Q233" s="208"/>
      <c r="R233" s="208"/>
      <c r="S233" s="208"/>
      <c r="T233" s="209"/>
      <c r="AT233" s="210" t="s">
        <v>213</v>
      </c>
      <c r="AU233" s="210" t="s">
        <v>84</v>
      </c>
      <c r="AV233" s="13" t="s">
        <v>84</v>
      </c>
      <c r="AW233" s="13" t="s">
        <v>35</v>
      </c>
      <c r="AX233" s="13" t="s">
        <v>82</v>
      </c>
      <c r="AY233" s="210" t="s">
        <v>197</v>
      </c>
    </row>
    <row r="234" spans="1:65" s="2" customFormat="1" ht="21.75" customHeight="1">
      <c r="A234" s="37"/>
      <c r="B234" s="38"/>
      <c r="C234" s="181" t="s">
        <v>365</v>
      </c>
      <c r="D234" s="181" t="s">
        <v>199</v>
      </c>
      <c r="E234" s="182" t="s">
        <v>1451</v>
      </c>
      <c r="F234" s="183" t="s">
        <v>1452</v>
      </c>
      <c r="G234" s="184" t="s">
        <v>202</v>
      </c>
      <c r="H234" s="185">
        <v>12</v>
      </c>
      <c r="I234" s="186"/>
      <c r="J234" s="187">
        <f>ROUND(I234*H234,2)</f>
        <v>0</v>
      </c>
      <c r="K234" s="183" t="s">
        <v>203</v>
      </c>
      <c r="L234" s="42"/>
      <c r="M234" s="188" t="s">
        <v>28</v>
      </c>
      <c r="N234" s="189" t="s">
        <v>45</v>
      </c>
      <c r="O234" s="67"/>
      <c r="P234" s="190">
        <f>O234*H234</f>
        <v>0</v>
      </c>
      <c r="Q234" s="190">
        <v>4.3800000000000002E-3</v>
      </c>
      <c r="R234" s="190">
        <f>Q234*H234</f>
        <v>5.2560000000000003E-2</v>
      </c>
      <c r="S234" s="190">
        <v>0</v>
      </c>
      <c r="T234" s="191">
        <f>S234*H234</f>
        <v>0</v>
      </c>
      <c r="U234" s="37"/>
      <c r="V234" s="37"/>
      <c r="W234" s="37"/>
      <c r="X234" s="37"/>
      <c r="Y234" s="37"/>
      <c r="Z234" s="37"/>
      <c r="AA234" s="37"/>
      <c r="AB234" s="37"/>
      <c r="AC234" s="37"/>
      <c r="AD234" s="37"/>
      <c r="AE234" s="37"/>
      <c r="AR234" s="192" t="s">
        <v>204</v>
      </c>
      <c r="AT234" s="192" t="s">
        <v>199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6416</v>
      </c>
    </row>
    <row r="235" spans="1:65" s="2" customFormat="1" ht="11.25">
      <c r="A235" s="37"/>
      <c r="B235" s="38"/>
      <c r="C235" s="39"/>
      <c r="D235" s="194" t="s">
        <v>206</v>
      </c>
      <c r="E235" s="39"/>
      <c r="F235" s="195" t="s">
        <v>1454</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206</v>
      </c>
      <c r="AU235" s="20" t="s">
        <v>84</v>
      </c>
    </row>
    <row r="236" spans="1:65" s="15" customFormat="1" ht="11.25">
      <c r="B236" s="222"/>
      <c r="C236" s="223"/>
      <c r="D236" s="201" t="s">
        <v>213</v>
      </c>
      <c r="E236" s="224" t="s">
        <v>28</v>
      </c>
      <c r="F236" s="225" t="s">
        <v>412</v>
      </c>
      <c r="G236" s="223"/>
      <c r="H236" s="224" t="s">
        <v>28</v>
      </c>
      <c r="I236" s="226"/>
      <c r="J236" s="223"/>
      <c r="K236" s="223"/>
      <c r="L236" s="227"/>
      <c r="M236" s="228"/>
      <c r="N236" s="229"/>
      <c r="O236" s="229"/>
      <c r="P236" s="229"/>
      <c r="Q236" s="229"/>
      <c r="R236" s="229"/>
      <c r="S236" s="229"/>
      <c r="T236" s="230"/>
      <c r="AT236" s="231" t="s">
        <v>213</v>
      </c>
      <c r="AU236" s="231" t="s">
        <v>84</v>
      </c>
      <c r="AV236" s="15" t="s">
        <v>82</v>
      </c>
      <c r="AW236" s="15" t="s">
        <v>35</v>
      </c>
      <c r="AX236" s="15" t="s">
        <v>74</v>
      </c>
      <c r="AY236" s="231" t="s">
        <v>197</v>
      </c>
    </row>
    <row r="237" spans="1:65" s="13" customFormat="1" ht="11.25">
      <c r="B237" s="199"/>
      <c r="C237" s="200"/>
      <c r="D237" s="201" t="s">
        <v>213</v>
      </c>
      <c r="E237" s="202" t="s">
        <v>28</v>
      </c>
      <c r="F237" s="203" t="s">
        <v>6415</v>
      </c>
      <c r="G237" s="200"/>
      <c r="H237" s="204">
        <v>12</v>
      </c>
      <c r="I237" s="205"/>
      <c r="J237" s="200"/>
      <c r="K237" s="200"/>
      <c r="L237" s="206"/>
      <c r="M237" s="207"/>
      <c r="N237" s="208"/>
      <c r="O237" s="208"/>
      <c r="P237" s="208"/>
      <c r="Q237" s="208"/>
      <c r="R237" s="208"/>
      <c r="S237" s="208"/>
      <c r="T237" s="209"/>
      <c r="AT237" s="210" t="s">
        <v>213</v>
      </c>
      <c r="AU237" s="210" t="s">
        <v>84</v>
      </c>
      <c r="AV237" s="13" t="s">
        <v>84</v>
      </c>
      <c r="AW237" s="13" t="s">
        <v>35</v>
      </c>
      <c r="AX237" s="13" t="s">
        <v>82</v>
      </c>
      <c r="AY237" s="210" t="s">
        <v>197</v>
      </c>
    </row>
    <row r="238" spans="1:65" s="2" customFormat="1" ht="24.2" customHeight="1">
      <c r="A238" s="37"/>
      <c r="B238" s="38"/>
      <c r="C238" s="181" t="s">
        <v>370</v>
      </c>
      <c r="D238" s="181" t="s">
        <v>199</v>
      </c>
      <c r="E238" s="182" t="s">
        <v>1459</v>
      </c>
      <c r="F238" s="183" t="s">
        <v>1460</v>
      </c>
      <c r="G238" s="184" t="s">
        <v>265</v>
      </c>
      <c r="H238" s="185">
        <v>40.950000000000003</v>
      </c>
      <c r="I238" s="186"/>
      <c r="J238" s="187">
        <f>ROUND(I238*H238,2)</f>
        <v>0</v>
      </c>
      <c r="K238" s="183" t="s">
        <v>203</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204</v>
      </c>
      <c r="AT238" s="192" t="s">
        <v>199</v>
      </c>
      <c r="AU238" s="192" t="s">
        <v>84</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204</v>
      </c>
      <c r="BM238" s="192" t="s">
        <v>6417</v>
      </c>
    </row>
    <row r="239" spans="1:65" s="2" customFormat="1" ht="11.25">
      <c r="A239" s="37"/>
      <c r="B239" s="38"/>
      <c r="C239" s="39"/>
      <c r="D239" s="194" t="s">
        <v>206</v>
      </c>
      <c r="E239" s="39"/>
      <c r="F239" s="195" t="s">
        <v>1462</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206</v>
      </c>
      <c r="AU239" s="20" t="s">
        <v>84</v>
      </c>
    </row>
    <row r="240" spans="1:65" s="15" customFormat="1" ht="11.25">
      <c r="B240" s="222"/>
      <c r="C240" s="223"/>
      <c r="D240" s="201" t="s">
        <v>213</v>
      </c>
      <c r="E240" s="224" t="s">
        <v>28</v>
      </c>
      <c r="F240" s="225" t="s">
        <v>412</v>
      </c>
      <c r="G240" s="223"/>
      <c r="H240" s="224" t="s">
        <v>28</v>
      </c>
      <c r="I240" s="226"/>
      <c r="J240" s="223"/>
      <c r="K240" s="223"/>
      <c r="L240" s="227"/>
      <c r="M240" s="228"/>
      <c r="N240" s="229"/>
      <c r="O240" s="229"/>
      <c r="P240" s="229"/>
      <c r="Q240" s="229"/>
      <c r="R240" s="229"/>
      <c r="S240" s="229"/>
      <c r="T240" s="230"/>
      <c r="AT240" s="231" t="s">
        <v>213</v>
      </c>
      <c r="AU240" s="231" t="s">
        <v>84</v>
      </c>
      <c r="AV240" s="15" t="s">
        <v>82</v>
      </c>
      <c r="AW240" s="15" t="s">
        <v>35</v>
      </c>
      <c r="AX240" s="15" t="s">
        <v>74</v>
      </c>
      <c r="AY240" s="231" t="s">
        <v>197</v>
      </c>
    </row>
    <row r="241" spans="1:65" s="13" customFormat="1" ht="11.25">
      <c r="B241" s="199"/>
      <c r="C241" s="200"/>
      <c r="D241" s="201" t="s">
        <v>213</v>
      </c>
      <c r="E241" s="202" t="s">
        <v>28</v>
      </c>
      <c r="F241" s="203" t="s">
        <v>6418</v>
      </c>
      <c r="G241" s="200"/>
      <c r="H241" s="204">
        <v>40.950000000000003</v>
      </c>
      <c r="I241" s="205"/>
      <c r="J241" s="200"/>
      <c r="K241" s="200"/>
      <c r="L241" s="206"/>
      <c r="M241" s="207"/>
      <c r="N241" s="208"/>
      <c r="O241" s="208"/>
      <c r="P241" s="208"/>
      <c r="Q241" s="208"/>
      <c r="R241" s="208"/>
      <c r="S241" s="208"/>
      <c r="T241" s="209"/>
      <c r="AT241" s="210" t="s">
        <v>213</v>
      </c>
      <c r="AU241" s="210" t="s">
        <v>84</v>
      </c>
      <c r="AV241" s="13" t="s">
        <v>84</v>
      </c>
      <c r="AW241" s="13" t="s">
        <v>35</v>
      </c>
      <c r="AX241" s="13" t="s">
        <v>82</v>
      </c>
      <c r="AY241" s="210" t="s">
        <v>197</v>
      </c>
    </row>
    <row r="242" spans="1:65" s="2" customFormat="1" ht="16.5" customHeight="1">
      <c r="A242" s="37"/>
      <c r="B242" s="38"/>
      <c r="C242" s="247" t="s">
        <v>375</v>
      </c>
      <c r="D242" s="247" t="s">
        <v>519</v>
      </c>
      <c r="E242" s="248" t="s">
        <v>1469</v>
      </c>
      <c r="F242" s="249" t="s">
        <v>1470</v>
      </c>
      <c r="G242" s="250" t="s">
        <v>265</v>
      </c>
      <c r="H242" s="251">
        <v>42.997999999999998</v>
      </c>
      <c r="I242" s="252"/>
      <c r="J242" s="253">
        <f>ROUND(I242*H242,2)</f>
        <v>0</v>
      </c>
      <c r="K242" s="249" t="s">
        <v>203</v>
      </c>
      <c r="L242" s="254"/>
      <c r="M242" s="255" t="s">
        <v>28</v>
      </c>
      <c r="N242" s="256" t="s">
        <v>45</v>
      </c>
      <c r="O242" s="67"/>
      <c r="P242" s="190">
        <f>O242*H242</f>
        <v>0</v>
      </c>
      <c r="Q242" s="190">
        <v>1E-4</v>
      </c>
      <c r="R242" s="190">
        <f>Q242*H242</f>
        <v>4.2998000000000003E-3</v>
      </c>
      <c r="S242" s="190">
        <v>0</v>
      </c>
      <c r="T242" s="191">
        <f>S242*H242</f>
        <v>0</v>
      </c>
      <c r="U242" s="37"/>
      <c r="V242" s="37"/>
      <c r="W242" s="37"/>
      <c r="X242" s="37"/>
      <c r="Y242" s="37"/>
      <c r="Z242" s="37"/>
      <c r="AA242" s="37"/>
      <c r="AB242" s="37"/>
      <c r="AC242" s="37"/>
      <c r="AD242" s="37"/>
      <c r="AE242" s="37"/>
      <c r="AR242" s="192" t="s">
        <v>243</v>
      </c>
      <c r="AT242" s="192" t="s">
        <v>519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204</v>
      </c>
      <c r="BM242" s="192" t="s">
        <v>6419</v>
      </c>
    </row>
    <row r="243" spans="1:65" s="13" customFormat="1" ht="11.25">
      <c r="B243" s="199"/>
      <c r="C243" s="200"/>
      <c r="D243" s="201" t="s">
        <v>213</v>
      </c>
      <c r="E243" s="200"/>
      <c r="F243" s="203" t="s">
        <v>6420</v>
      </c>
      <c r="G243" s="200"/>
      <c r="H243" s="204">
        <v>42.997999999999998</v>
      </c>
      <c r="I243" s="205"/>
      <c r="J243" s="200"/>
      <c r="K243" s="200"/>
      <c r="L243" s="206"/>
      <c r="M243" s="207"/>
      <c r="N243" s="208"/>
      <c r="O243" s="208"/>
      <c r="P243" s="208"/>
      <c r="Q243" s="208"/>
      <c r="R243" s="208"/>
      <c r="S243" s="208"/>
      <c r="T243" s="209"/>
      <c r="AT243" s="210" t="s">
        <v>213</v>
      </c>
      <c r="AU243" s="210" t="s">
        <v>84</v>
      </c>
      <c r="AV243" s="13" t="s">
        <v>84</v>
      </c>
      <c r="AW243" s="13" t="s">
        <v>4</v>
      </c>
      <c r="AX243" s="13" t="s">
        <v>82</v>
      </c>
      <c r="AY243" s="210" t="s">
        <v>197</v>
      </c>
    </row>
    <row r="244" spans="1:65" s="2" customFormat="1" ht="33" customHeight="1">
      <c r="A244" s="37"/>
      <c r="B244" s="38"/>
      <c r="C244" s="181" t="s">
        <v>380</v>
      </c>
      <c r="D244" s="181" t="s">
        <v>199</v>
      </c>
      <c r="E244" s="182" t="s">
        <v>1474</v>
      </c>
      <c r="F244" s="183" t="s">
        <v>1475</v>
      </c>
      <c r="G244" s="184" t="s">
        <v>265</v>
      </c>
      <c r="H244" s="185">
        <v>10.8</v>
      </c>
      <c r="I244" s="186"/>
      <c r="J244" s="187">
        <f>ROUND(I244*H244,2)</f>
        <v>0</v>
      </c>
      <c r="K244" s="183" t="s">
        <v>203</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204</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204</v>
      </c>
      <c r="BM244" s="192" t="s">
        <v>6421</v>
      </c>
    </row>
    <row r="245" spans="1:65" s="2" customFormat="1" ht="11.25">
      <c r="A245" s="37"/>
      <c r="B245" s="38"/>
      <c r="C245" s="39"/>
      <c r="D245" s="194" t="s">
        <v>206</v>
      </c>
      <c r="E245" s="39"/>
      <c r="F245" s="195" t="s">
        <v>1477</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206</v>
      </c>
      <c r="AU245" s="20" t="s">
        <v>84</v>
      </c>
    </row>
    <row r="246" spans="1:65" s="15" customFormat="1" ht="11.25">
      <c r="B246" s="222"/>
      <c r="C246" s="223"/>
      <c r="D246" s="201" t="s">
        <v>213</v>
      </c>
      <c r="E246" s="224" t="s">
        <v>28</v>
      </c>
      <c r="F246" s="225" t="s">
        <v>412</v>
      </c>
      <c r="G246" s="223"/>
      <c r="H246" s="224" t="s">
        <v>28</v>
      </c>
      <c r="I246" s="226"/>
      <c r="J246" s="223"/>
      <c r="K246" s="223"/>
      <c r="L246" s="227"/>
      <c r="M246" s="228"/>
      <c r="N246" s="229"/>
      <c r="O246" s="229"/>
      <c r="P246" s="229"/>
      <c r="Q246" s="229"/>
      <c r="R246" s="229"/>
      <c r="S246" s="229"/>
      <c r="T246" s="230"/>
      <c r="AT246" s="231" t="s">
        <v>213</v>
      </c>
      <c r="AU246" s="231" t="s">
        <v>84</v>
      </c>
      <c r="AV246" s="15" t="s">
        <v>82</v>
      </c>
      <c r="AW246" s="15" t="s">
        <v>35</v>
      </c>
      <c r="AX246" s="15" t="s">
        <v>74</v>
      </c>
      <c r="AY246" s="231" t="s">
        <v>197</v>
      </c>
    </row>
    <row r="247" spans="1:65" s="13" customFormat="1" ht="11.25">
      <c r="B247" s="199"/>
      <c r="C247" s="200"/>
      <c r="D247" s="201" t="s">
        <v>213</v>
      </c>
      <c r="E247" s="202" t="s">
        <v>28</v>
      </c>
      <c r="F247" s="203" t="s">
        <v>6422</v>
      </c>
      <c r="G247" s="200"/>
      <c r="H247" s="204">
        <v>7.2</v>
      </c>
      <c r="I247" s="205"/>
      <c r="J247" s="200"/>
      <c r="K247" s="200"/>
      <c r="L247" s="206"/>
      <c r="M247" s="207"/>
      <c r="N247" s="208"/>
      <c r="O247" s="208"/>
      <c r="P247" s="208"/>
      <c r="Q247" s="208"/>
      <c r="R247" s="208"/>
      <c r="S247" s="208"/>
      <c r="T247" s="209"/>
      <c r="AT247" s="210" t="s">
        <v>213</v>
      </c>
      <c r="AU247" s="210" t="s">
        <v>84</v>
      </c>
      <c r="AV247" s="13" t="s">
        <v>84</v>
      </c>
      <c r="AW247" s="13" t="s">
        <v>35</v>
      </c>
      <c r="AX247" s="13" t="s">
        <v>74</v>
      </c>
      <c r="AY247" s="210" t="s">
        <v>197</v>
      </c>
    </row>
    <row r="248" spans="1:65" s="13" customFormat="1" ht="11.25">
      <c r="B248" s="199"/>
      <c r="C248" s="200"/>
      <c r="D248" s="201" t="s">
        <v>213</v>
      </c>
      <c r="E248" s="202" t="s">
        <v>28</v>
      </c>
      <c r="F248" s="203" t="s">
        <v>6423</v>
      </c>
      <c r="G248" s="200"/>
      <c r="H248" s="204">
        <v>3.6</v>
      </c>
      <c r="I248" s="205"/>
      <c r="J248" s="200"/>
      <c r="K248" s="200"/>
      <c r="L248" s="206"/>
      <c r="M248" s="207"/>
      <c r="N248" s="208"/>
      <c r="O248" s="208"/>
      <c r="P248" s="208"/>
      <c r="Q248" s="208"/>
      <c r="R248" s="208"/>
      <c r="S248" s="208"/>
      <c r="T248" s="209"/>
      <c r="AT248" s="210" t="s">
        <v>213</v>
      </c>
      <c r="AU248" s="210" t="s">
        <v>84</v>
      </c>
      <c r="AV248" s="13" t="s">
        <v>84</v>
      </c>
      <c r="AW248" s="13" t="s">
        <v>35</v>
      </c>
      <c r="AX248" s="13" t="s">
        <v>74</v>
      </c>
      <c r="AY248" s="210" t="s">
        <v>197</v>
      </c>
    </row>
    <row r="249" spans="1:65" s="14" customFormat="1" ht="11.25">
      <c r="B249" s="211"/>
      <c r="C249" s="212"/>
      <c r="D249" s="201" t="s">
        <v>213</v>
      </c>
      <c r="E249" s="213" t="s">
        <v>28</v>
      </c>
      <c r="F249" s="214" t="s">
        <v>226</v>
      </c>
      <c r="G249" s="212"/>
      <c r="H249" s="215">
        <v>10.8</v>
      </c>
      <c r="I249" s="216"/>
      <c r="J249" s="212"/>
      <c r="K249" s="212"/>
      <c r="L249" s="217"/>
      <c r="M249" s="218"/>
      <c r="N249" s="219"/>
      <c r="O249" s="219"/>
      <c r="P249" s="219"/>
      <c r="Q249" s="219"/>
      <c r="R249" s="219"/>
      <c r="S249" s="219"/>
      <c r="T249" s="220"/>
      <c r="AT249" s="221" t="s">
        <v>213</v>
      </c>
      <c r="AU249" s="221" t="s">
        <v>84</v>
      </c>
      <c r="AV249" s="14" t="s">
        <v>204</v>
      </c>
      <c r="AW249" s="14" t="s">
        <v>35</v>
      </c>
      <c r="AX249" s="14" t="s">
        <v>82</v>
      </c>
      <c r="AY249" s="221" t="s">
        <v>197</v>
      </c>
    </row>
    <row r="250" spans="1:65" s="2" customFormat="1" ht="16.5" customHeight="1">
      <c r="A250" s="37"/>
      <c r="B250" s="38"/>
      <c r="C250" s="247" t="s">
        <v>385</v>
      </c>
      <c r="D250" s="247" t="s">
        <v>519</v>
      </c>
      <c r="E250" s="248" t="s">
        <v>1490</v>
      </c>
      <c r="F250" s="249" t="s">
        <v>1491</v>
      </c>
      <c r="G250" s="250" t="s">
        <v>265</v>
      </c>
      <c r="H250" s="251">
        <v>11.34</v>
      </c>
      <c r="I250" s="252"/>
      <c r="J250" s="253">
        <f>ROUND(I250*H250,2)</f>
        <v>0</v>
      </c>
      <c r="K250" s="249" t="s">
        <v>203</v>
      </c>
      <c r="L250" s="254"/>
      <c r="M250" s="255" t="s">
        <v>28</v>
      </c>
      <c r="N250" s="256" t="s">
        <v>45</v>
      </c>
      <c r="O250" s="67"/>
      <c r="P250" s="190">
        <f>O250*H250</f>
        <v>0</v>
      </c>
      <c r="Q250" s="190">
        <v>2.9999999999999997E-4</v>
      </c>
      <c r="R250" s="190">
        <f>Q250*H250</f>
        <v>3.4019999999999996E-3</v>
      </c>
      <c r="S250" s="190">
        <v>0</v>
      </c>
      <c r="T250" s="191">
        <f>S250*H250</f>
        <v>0</v>
      </c>
      <c r="U250" s="37"/>
      <c r="V250" s="37"/>
      <c r="W250" s="37"/>
      <c r="X250" s="37"/>
      <c r="Y250" s="37"/>
      <c r="Z250" s="37"/>
      <c r="AA250" s="37"/>
      <c r="AB250" s="37"/>
      <c r="AC250" s="37"/>
      <c r="AD250" s="37"/>
      <c r="AE250" s="37"/>
      <c r="AR250" s="192" t="s">
        <v>243</v>
      </c>
      <c r="AT250" s="192" t="s">
        <v>519</v>
      </c>
      <c r="AU250" s="192" t="s">
        <v>84</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204</v>
      </c>
      <c r="BM250" s="192" t="s">
        <v>6424</v>
      </c>
    </row>
    <row r="251" spans="1:65" s="13" customFormat="1" ht="11.25">
      <c r="B251" s="199"/>
      <c r="C251" s="200"/>
      <c r="D251" s="201" t="s">
        <v>213</v>
      </c>
      <c r="E251" s="200"/>
      <c r="F251" s="203" t="s">
        <v>6425</v>
      </c>
      <c r="G251" s="200"/>
      <c r="H251" s="204">
        <v>11.34</v>
      </c>
      <c r="I251" s="205"/>
      <c r="J251" s="200"/>
      <c r="K251" s="200"/>
      <c r="L251" s="206"/>
      <c r="M251" s="207"/>
      <c r="N251" s="208"/>
      <c r="O251" s="208"/>
      <c r="P251" s="208"/>
      <c r="Q251" s="208"/>
      <c r="R251" s="208"/>
      <c r="S251" s="208"/>
      <c r="T251" s="209"/>
      <c r="AT251" s="210" t="s">
        <v>213</v>
      </c>
      <c r="AU251" s="210" t="s">
        <v>84</v>
      </c>
      <c r="AV251" s="13" t="s">
        <v>84</v>
      </c>
      <c r="AW251" s="13" t="s">
        <v>4</v>
      </c>
      <c r="AX251" s="13" t="s">
        <v>82</v>
      </c>
      <c r="AY251" s="210" t="s">
        <v>197</v>
      </c>
    </row>
    <row r="252" spans="1:65" s="2" customFormat="1" ht="16.5" customHeight="1">
      <c r="A252" s="37"/>
      <c r="B252" s="38"/>
      <c r="C252" s="181" t="s">
        <v>390</v>
      </c>
      <c r="D252" s="181" t="s">
        <v>199</v>
      </c>
      <c r="E252" s="182" t="s">
        <v>1495</v>
      </c>
      <c r="F252" s="183" t="s">
        <v>1496</v>
      </c>
      <c r="G252" s="184" t="s">
        <v>202</v>
      </c>
      <c r="H252" s="185">
        <v>10</v>
      </c>
      <c r="I252" s="186"/>
      <c r="J252" s="187">
        <f>ROUND(I252*H252,2)</f>
        <v>0</v>
      </c>
      <c r="K252" s="183" t="s">
        <v>203</v>
      </c>
      <c r="L252" s="42"/>
      <c r="M252" s="188" t="s">
        <v>28</v>
      </c>
      <c r="N252" s="189" t="s">
        <v>45</v>
      </c>
      <c r="O252" s="67"/>
      <c r="P252" s="190">
        <f>O252*H252</f>
        <v>0</v>
      </c>
      <c r="Q252" s="190">
        <v>1.8000000000000001E-4</v>
      </c>
      <c r="R252" s="190">
        <f>Q252*H252</f>
        <v>1.8000000000000002E-3</v>
      </c>
      <c r="S252" s="190">
        <v>0</v>
      </c>
      <c r="T252" s="191">
        <f>S252*H252</f>
        <v>0</v>
      </c>
      <c r="U252" s="37"/>
      <c r="V252" s="37"/>
      <c r="W252" s="37"/>
      <c r="X252" s="37"/>
      <c r="Y252" s="37"/>
      <c r="Z252" s="37"/>
      <c r="AA252" s="37"/>
      <c r="AB252" s="37"/>
      <c r="AC252" s="37"/>
      <c r="AD252" s="37"/>
      <c r="AE252" s="37"/>
      <c r="AR252" s="192" t="s">
        <v>204</v>
      </c>
      <c r="AT252" s="192" t="s">
        <v>199</v>
      </c>
      <c r="AU252" s="192" t="s">
        <v>84</v>
      </c>
      <c r="AY252" s="20" t="s">
        <v>197</v>
      </c>
      <c r="BE252" s="193">
        <f>IF(N252="základní",J252,0)</f>
        <v>0</v>
      </c>
      <c r="BF252" s="193">
        <f>IF(N252="snížená",J252,0)</f>
        <v>0</v>
      </c>
      <c r="BG252" s="193">
        <f>IF(N252="zákl. přenesená",J252,0)</f>
        <v>0</v>
      </c>
      <c r="BH252" s="193">
        <f>IF(N252="sníž. přenesená",J252,0)</f>
        <v>0</v>
      </c>
      <c r="BI252" s="193">
        <f>IF(N252="nulová",J252,0)</f>
        <v>0</v>
      </c>
      <c r="BJ252" s="20" t="s">
        <v>82</v>
      </c>
      <c r="BK252" s="193">
        <f>ROUND(I252*H252,2)</f>
        <v>0</v>
      </c>
      <c r="BL252" s="20" t="s">
        <v>204</v>
      </c>
      <c r="BM252" s="192" t="s">
        <v>6426</v>
      </c>
    </row>
    <row r="253" spans="1:65" s="2" customFormat="1" ht="11.25">
      <c r="A253" s="37"/>
      <c r="B253" s="38"/>
      <c r="C253" s="39"/>
      <c r="D253" s="194" t="s">
        <v>206</v>
      </c>
      <c r="E253" s="39"/>
      <c r="F253" s="195" t="s">
        <v>1498</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206</v>
      </c>
      <c r="AU253" s="20" t="s">
        <v>84</v>
      </c>
    </row>
    <row r="254" spans="1:65" s="15" customFormat="1" ht="11.25">
      <c r="B254" s="222"/>
      <c r="C254" s="223"/>
      <c r="D254" s="201" t="s">
        <v>213</v>
      </c>
      <c r="E254" s="224" t="s">
        <v>28</v>
      </c>
      <c r="F254" s="225" t="s">
        <v>412</v>
      </c>
      <c r="G254" s="223"/>
      <c r="H254" s="224" t="s">
        <v>28</v>
      </c>
      <c r="I254" s="226"/>
      <c r="J254" s="223"/>
      <c r="K254" s="223"/>
      <c r="L254" s="227"/>
      <c r="M254" s="228"/>
      <c r="N254" s="229"/>
      <c r="O254" s="229"/>
      <c r="P254" s="229"/>
      <c r="Q254" s="229"/>
      <c r="R254" s="229"/>
      <c r="S254" s="229"/>
      <c r="T254" s="230"/>
      <c r="AT254" s="231" t="s">
        <v>213</v>
      </c>
      <c r="AU254" s="231" t="s">
        <v>84</v>
      </c>
      <c r="AV254" s="15" t="s">
        <v>82</v>
      </c>
      <c r="AW254" s="15" t="s">
        <v>35</v>
      </c>
      <c r="AX254" s="15" t="s">
        <v>74</v>
      </c>
      <c r="AY254" s="231" t="s">
        <v>197</v>
      </c>
    </row>
    <row r="255" spans="1:65" s="13" customFormat="1" ht="11.25">
      <c r="B255" s="199"/>
      <c r="C255" s="200"/>
      <c r="D255" s="201" t="s">
        <v>213</v>
      </c>
      <c r="E255" s="202" t="s">
        <v>28</v>
      </c>
      <c r="F255" s="203" t="s">
        <v>6427</v>
      </c>
      <c r="G255" s="200"/>
      <c r="H255" s="204">
        <v>5</v>
      </c>
      <c r="I255" s="205"/>
      <c r="J255" s="200"/>
      <c r="K255" s="200"/>
      <c r="L255" s="206"/>
      <c r="M255" s="207"/>
      <c r="N255" s="208"/>
      <c r="O255" s="208"/>
      <c r="P255" s="208"/>
      <c r="Q255" s="208"/>
      <c r="R255" s="208"/>
      <c r="S255" s="208"/>
      <c r="T255" s="209"/>
      <c r="AT255" s="210" t="s">
        <v>213</v>
      </c>
      <c r="AU255" s="210" t="s">
        <v>84</v>
      </c>
      <c r="AV255" s="13" t="s">
        <v>84</v>
      </c>
      <c r="AW255" s="13" t="s">
        <v>35</v>
      </c>
      <c r="AX255" s="13" t="s">
        <v>74</v>
      </c>
      <c r="AY255" s="210" t="s">
        <v>197</v>
      </c>
    </row>
    <row r="256" spans="1:65" s="13" customFormat="1" ht="11.25">
      <c r="B256" s="199"/>
      <c r="C256" s="200"/>
      <c r="D256" s="201" t="s">
        <v>213</v>
      </c>
      <c r="E256" s="202" t="s">
        <v>28</v>
      </c>
      <c r="F256" s="203" t="s">
        <v>6428</v>
      </c>
      <c r="G256" s="200"/>
      <c r="H256" s="204">
        <v>5</v>
      </c>
      <c r="I256" s="205"/>
      <c r="J256" s="200"/>
      <c r="K256" s="200"/>
      <c r="L256" s="206"/>
      <c r="M256" s="207"/>
      <c r="N256" s="208"/>
      <c r="O256" s="208"/>
      <c r="P256" s="208"/>
      <c r="Q256" s="208"/>
      <c r="R256" s="208"/>
      <c r="S256" s="208"/>
      <c r="T256" s="209"/>
      <c r="AT256" s="210" t="s">
        <v>213</v>
      </c>
      <c r="AU256" s="210" t="s">
        <v>84</v>
      </c>
      <c r="AV256" s="13" t="s">
        <v>84</v>
      </c>
      <c r="AW256" s="13" t="s">
        <v>35</v>
      </c>
      <c r="AX256" s="13" t="s">
        <v>74</v>
      </c>
      <c r="AY256" s="210" t="s">
        <v>197</v>
      </c>
    </row>
    <row r="257" spans="1:65" s="14" customFormat="1" ht="11.25">
      <c r="B257" s="211"/>
      <c r="C257" s="212"/>
      <c r="D257" s="201" t="s">
        <v>213</v>
      </c>
      <c r="E257" s="213" t="s">
        <v>28</v>
      </c>
      <c r="F257" s="214" t="s">
        <v>226</v>
      </c>
      <c r="G257" s="212"/>
      <c r="H257" s="215">
        <v>10</v>
      </c>
      <c r="I257" s="216"/>
      <c r="J257" s="212"/>
      <c r="K257" s="212"/>
      <c r="L257" s="217"/>
      <c r="M257" s="218"/>
      <c r="N257" s="219"/>
      <c r="O257" s="219"/>
      <c r="P257" s="219"/>
      <c r="Q257" s="219"/>
      <c r="R257" s="219"/>
      <c r="S257" s="219"/>
      <c r="T257" s="220"/>
      <c r="AT257" s="221" t="s">
        <v>213</v>
      </c>
      <c r="AU257" s="221" t="s">
        <v>84</v>
      </c>
      <c r="AV257" s="14" t="s">
        <v>204</v>
      </c>
      <c r="AW257" s="14" t="s">
        <v>35</v>
      </c>
      <c r="AX257" s="14" t="s">
        <v>82</v>
      </c>
      <c r="AY257" s="221" t="s">
        <v>197</v>
      </c>
    </row>
    <row r="258" spans="1:65" s="2" customFormat="1" ht="16.5" customHeight="1">
      <c r="A258" s="37"/>
      <c r="B258" s="38"/>
      <c r="C258" s="181" t="s">
        <v>395</v>
      </c>
      <c r="D258" s="181" t="s">
        <v>199</v>
      </c>
      <c r="E258" s="182" t="s">
        <v>1503</v>
      </c>
      <c r="F258" s="183" t="s">
        <v>1504</v>
      </c>
      <c r="G258" s="184" t="s">
        <v>202</v>
      </c>
      <c r="H258" s="185">
        <v>18</v>
      </c>
      <c r="I258" s="186"/>
      <c r="J258" s="187">
        <f>ROUND(I258*H258,2)</f>
        <v>0</v>
      </c>
      <c r="K258" s="183" t="s">
        <v>203</v>
      </c>
      <c r="L258" s="42"/>
      <c r="M258" s="188" t="s">
        <v>28</v>
      </c>
      <c r="N258" s="189" t="s">
        <v>45</v>
      </c>
      <c r="O258" s="67"/>
      <c r="P258" s="190">
        <f>O258*H258</f>
        <v>0</v>
      </c>
      <c r="Q258" s="190">
        <v>1.3999999999999999E-4</v>
      </c>
      <c r="R258" s="190">
        <f>Q258*H258</f>
        <v>2.5199999999999997E-3</v>
      </c>
      <c r="S258" s="190">
        <v>0</v>
      </c>
      <c r="T258" s="191">
        <f>S258*H258</f>
        <v>0</v>
      </c>
      <c r="U258" s="37"/>
      <c r="V258" s="37"/>
      <c r="W258" s="37"/>
      <c r="X258" s="37"/>
      <c r="Y258" s="37"/>
      <c r="Z258" s="37"/>
      <c r="AA258" s="37"/>
      <c r="AB258" s="37"/>
      <c r="AC258" s="37"/>
      <c r="AD258" s="37"/>
      <c r="AE258" s="37"/>
      <c r="AR258" s="192" t="s">
        <v>204</v>
      </c>
      <c r="AT258" s="192" t="s">
        <v>199</v>
      </c>
      <c r="AU258" s="192" t="s">
        <v>84</v>
      </c>
      <c r="AY258" s="20" t="s">
        <v>197</v>
      </c>
      <c r="BE258" s="193">
        <f>IF(N258="základní",J258,0)</f>
        <v>0</v>
      </c>
      <c r="BF258" s="193">
        <f>IF(N258="snížená",J258,0)</f>
        <v>0</v>
      </c>
      <c r="BG258" s="193">
        <f>IF(N258="zákl. přenesená",J258,0)</f>
        <v>0</v>
      </c>
      <c r="BH258" s="193">
        <f>IF(N258="sníž. přenesená",J258,0)</f>
        <v>0</v>
      </c>
      <c r="BI258" s="193">
        <f>IF(N258="nulová",J258,0)</f>
        <v>0</v>
      </c>
      <c r="BJ258" s="20" t="s">
        <v>82</v>
      </c>
      <c r="BK258" s="193">
        <f>ROUND(I258*H258,2)</f>
        <v>0</v>
      </c>
      <c r="BL258" s="20" t="s">
        <v>204</v>
      </c>
      <c r="BM258" s="192" t="s">
        <v>6429</v>
      </c>
    </row>
    <row r="259" spans="1:65" s="2" customFormat="1" ht="11.25">
      <c r="A259" s="37"/>
      <c r="B259" s="38"/>
      <c r="C259" s="39"/>
      <c r="D259" s="194" t="s">
        <v>206</v>
      </c>
      <c r="E259" s="39"/>
      <c r="F259" s="195" t="s">
        <v>1506</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206</v>
      </c>
      <c r="AU259" s="20" t="s">
        <v>84</v>
      </c>
    </row>
    <row r="260" spans="1:65" s="15" customFormat="1" ht="11.25">
      <c r="B260" s="222"/>
      <c r="C260" s="223"/>
      <c r="D260" s="201" t="s">
        <v>213</v>
      </c>
      <c r="E260" s="224" t="s">
        <v>28</v>
      </c>
      <c r="F260" s="225" t="s">
        <v>412</v>
      </c>
      <c r="G260" s="223"/>
      <c r="H260" s="224" t="s">
        <v>28</v>
      </c>
      <c r="I260" s="226"/>
      <c r="J260" s="223"/>
      <c r="K260" s="223"/>
      <c r="L260" s="227"/>
      <c r="M260" s="228"/>
      <c r="N260" s="229"/>
      <c r="O260" s="229"/>
      <c r="P260" s="229"/>
      <c r="Q260" s="229"/>
      <c r="R260" s="229"/>
      <c r="S260" s="229"/>
      <c r="T260" s="230"/>
      <c r="AT260" s="231" t="s">
        <v>213</v>
      </c>
      <c r="AU260" s="231" t="s">
        <v>84</v>
      </c>
      <c r="AV260" s="15" t="s">
        <v>82</v>
      </c>
      <c r="AW260" s="15" t="s">
        <v>35</v>
      </c>
      <c r="AX260" s="15" t="s">
        <v>74</v>
      </c>
      <c r="AY260" s="231" t="s">
        <v>197</v>
      </c>
    </row>
    <row r="261" spans="1:65" s="13" customFormat="1" ht="11.25">
      <c r="B261" s="199"/>
      <c r="C261" s="200"/>
      <c r="D261" s="201" t="s">
        <v>213</v>
      </c>
      <c r="E261" s="202" t="s">
        <v>28</v>
      </c>
      <c r="F261" s="203" t="s">
        <v>6415</v>
      </c>
      <c r="G261" s="200"/>
      <c r="H261" s="204">
        <v>12</v>
      </c>
      <c r="I261" s="205"/>
      <c r="J261" s="200"/>
      <c r="K261" s="200"/>
      <c r="L261" s="206"/>
      <c r="M261" s="207"/>
      <c r="N261" s="208"/>
      <c r="O261" s="208"/>
      <c r="P261" s="208"/>
      <c r="Q261" s="208"/>
      <c r="R261" s="208"/>
      <c r="S261" s="208"/>
      <c r="T261" s="209"/>
      <c r="AT261" s="210" t="s">
        <v>213</v>
      </c>
      <c r="AU261" s="210" t="s">
        <v>84</v>
      </c>
      <c r="AV261" s="13" t="s">
        <v>84</v>
      </c>
      <c r="AW261" s="13" t="s">
        <v>35</v>
      </c>
      <c r="AX261" s="13" t="s">
        <v>74</v>
      </c>
      <c r="AY261" s="210" t="s">
        <v>197</v>
      </c>
    </row>
    <row r="262" spans="1:65" s="13" customFormat="1" ht="11.25">
      <c r="B262" s="199"/>
      <c r="C262" s="200"/>
      <c r="D262" s="201" t="s">
        <v>213</v>
      </c>
      <c r="E262" s="202" t="s">
        <v>28</v>
      </c>
      <c r="F262" s="203" t="s">
        <v>6430</v>
      </c>
      <c r="G262" s="200"/>
      <c r="H262" s="204">
        <v>6</v>
      </c>
      <c r="I262" s="205"/>
      <c r="J262" s="200"/>
      <c r="K262" s="200"/>
      <c r="L262" s="206"/>
      <c r="M262" s="207"/>
      <c r="N262" s="208"/>
      <c r="O262" s="208"/>
      <c r="P262" s="208"/>
      <c r="Q262" s="208"/>
      <c r="R262" s="208"/>
      <c r="S262" s="208"/>
      <c r="T262" s="209"/>
      <c r="AT262" s="210" t="s">
        <v>213</v>
      </c>
      <c r="AU262" s="210" t="s">
        <v>84</v>
      </c>
      <c r="AV262" s="13" t="s">
        <v>84</v>
      </c>
      <c r="AW262" s="13" t="s">
        <v>35</v>
      </c>
      <c r="AX262" s="13" t="s">
        <v>74</v>
      </c>
      <c r="AY262" s="210" t="s">
        <v>197</v>
      </c>
    </row>
    <row r="263" spans="1:65" s="14" customFormat="1" ht="11.25">
      <c r="B263" s="211"/>
      <c r="C263" s="212"/>
      <c r="D263" s="201" t="s">
        <v>213</v>
      </c>
      <c r="E263" s="213" t="s">
        <v>28</v>
      </c>
      <c r="F263" s="214" t="s">
        <v>226</v>
      </c>
      <c r="G263" s="212"/>
      <c r="H263" s="215">
        <v>18</v>
      </c>
      <c r="I263" s="216"/>
      <c r="J263" s="212"/>
      <c r="K263" s="212"/>
      <c r="L263" s="217"/>
      <c r="M263" s="218"/>
      <c r="N263" s="219"/>
      <c r="O263" s="219"/>
      <c r="P263" s="219"/>
      <c r="Q263" s="219"/>
      <c r="R263" s="219"/>
      <c r="S263" s="219"/>
      <c r="T263" s="220"/>
      <c r="AT263" s="221" t="s">
        <v>213</v>
      </c>
      <c r="AU263" s="221" t="s">
        <v>84</v>
      </c>
      <c r="AV263" s="14" t="s">
        <v>204</v>
      </c>
      <c r="AW263" s="14" t="s">
        <v>35</v>
      </c>
      <c r="AX263" s="14" t="s">
        <v>82</v>
      </c>
      <c r="AY263" s="221" t="s">
        <v>197</v>
      </c>
    </row>
    <row r="264" spans="1:65" s="2" customFormat="1" ht="37.9" customHeight="1">
      <c r="A264" s="37"/>
      <c r="B264" s="38"/>
      <c r="C264" s="181" t="s">
        <v>400</v>
      </c>
      <c r="D264" s="181" t="s">
        <v>199</v>
      </c>
      <c r="E264" s="182" t="s">
        <v>1510</v>
      </c>
      <c r="F264" s="183" t="s">
        <v>1511</v>
      </c>
      <c r="G264" s="184" t="s">
        <v>202</v>
      </c>
      <c r="H264" s="185">
        <v>6</v>
      </c>
      <c r="I264" s="186"/>
      <c r="J264" s="187">
        <f>ROUND(I264*H264,2)</f>
        <v>0</v>
      </c>
      <c r="K264" s="183" t="s">
        <v>203</v>
      </c>
      <c r="L264" s="42"/>
      <c r="M264" s="188" t="s">
        <v>28</v>
      </c>
      <c r="N264" s="189" t="s">
        <v>45</v>
      </c>
      <c r="O264" s="67"/>
      <c r="P264" s="190">
        <f>O264*H264</f>
        <v>0</v>
      </c>
      <c r="Q264" s="190">
        <v>8.5199999999999998E-3</v>
      </c>
      <c r="R264" s="190">
        <f>Q264*H264</f>
        <v>5.1119999999999999E-2</v>
      </c>
      <c r="S264" s="190">
        <v>0</v>
      </c>
      <c r="T264" s="191">
        <f>S264*H264</f>
        <v>0</v>
      </c>
      <c r="U264" s="37"/>
      <c r="V264" s="37"/>
      <c r="W264" s="37"/>
      <c r="X264" s="37"/>
      <c r="Y264" s="37"/>
      <c r="Z264" s="37"/>
      <c r="AA264" s="37"/>
      <c r="AB264" s="37"/>
      <c r="AC264" s="37"/>
      <c r="AD264" s="37"/>
      <c r="AE264" s="37"/>
      <c r="AR264" s="192" t="s">
        <v>204</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204</v>
      </c>
      <c r="BM264" s="192" t="s">
        <v>6431</v>
      </c>
    </row>
    <row r="265" spans="1:65" s="2" customFormat="1" ht="11.25">
      <c r="A265" s="37"/>
      <c r="B265" s="38"/>
      <c r="C265" s="39"/>
      <c r="D265" s="194" t="s">
        <v>206</v>
      </c>
      <c r="E265" s="39"/>
      <c r="F265" s="195" t="s">
        <v>1513</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206</v>
      </c>
      <c r="AU265" s="20" t="s">
        <v>84</v>
      </c>
    </row>
    <row r="266" spans="1:65" s="15" customFormat="1" ht="11.25">
      <c r="B266" s="222"/>
      <c r="C266" s="223"/>
      <c r="D266" s="201" t="s">
        <v>213</v>
      </c>
      <c r="E266" s="224" t="s">
        <v>28</v>
      </c>
      <c r="F266" s="225" t="s">
        <v>412</v>
      </c>
      <c r="G266" s="223"/>
      <c r="H266" s="224" t="s">
        <v>28</v>
      </c>
      <c r="I266" s="226"/>
      <c r="J266" s="223"/>
      <c r="K266" s="223"/>
      <c r="L266" s="227"/>
      <c r="M266" s="228"/>
      <c r="N266" s="229"/>
      <c r="O266" s="229"/>
      <c r="P266" s="229"/>
      <c r="Q266" s="229"/>
      <c r="R266" s="229"/>
      <c r="S266" s="229"/>
      <c r="T266" s="230"/>
      <c r="AT266" s="231" t="s">
        <v>213</v>
      </c>
      <c r="AU266" s="231" t="s">
        <v>84</v>
      </c>
      <c r="AV266" s="15" t="s">
        <v>82</v>
      </c>
      <c r="AW266" s="15" t="s">
        <v>35</v>
      </c>
      <c r="AX266" s="15" t="s">
        <v>74</v>
      </c>
      <c r="AY266" s="231" t="s">
        <v>197</v>
      </c>
    </row>
    <row r="267" spans="1:65" s="13" customFormat="1" ht="11.25">
      <c r="B267" s="199"/>
      <c r="C267" s="200"/>
      <c r="D267" s="201" t="s">
        <v>213</v>
      </c>
      <c r="E267" s="202" t="s">
        <v>28</v>
      </c>
      <c r="F267" s="203" t="s">
        <v>6430</v>
      </c>
      <c r="G267" s="200"/>
      <c r="H267" s="204">
        <v>6</v>
      </c>
      <c r="I267" s="205"/>
      <c r="J267" s="200"/>
      <c r="K267" s="200"/>
      <c r="L267" s="206"/>
      <c r="M267" s="207"/>
      <c r="N267" s="208"/>
      <c r="O267" s="208"/>
      <c r="P267" s="208"/>
      <c r="Q267" s="208"/>
      <c r="R267" s="208"/>
      <c r="S267" s="208"/>
      <c r="T267" s="209"/>
      <c r="AT267" s="210" t="s">
        <v>213</v>
      </c>
      <c r="AU267" s="210" t="s">
        <v>84</v>
      </c>
      <c r="AV267" s="13" t="s">
        <v>84</v>
      </c>
      <c r="AW267" s="13" t="s">
        <v>35</v>
      </c>
      <c r="AX267" s="13" t="s">
        <v>82</v>
      </c>
      <c r="AY267" s="210" t="s">
        <v>197</v>
      </c>
    </row>
    <row r="268" spans="1:65" s="2" customFormat="1" ht="16.5" customHeight="1">
      <c r="A268" s="37"/>
      <c r="B268" s="38"/>
      <c r="C268" s="247" t="s">
        <v>406</v>
      </c>
      <c r="D268" s="247" t="s">
        <v>519</v>
      </c>
      <c r="E268" s="248" t="s">
        <v>1423</v>
      </c>
      <c r="F268" s="249" t="s">
        <v>1424</v>
      </c>
      <c r="G268" s="250" t="s">
        <v>202</v>
      </c>
      <c r="H268" s="251">
        <v>6.3</v>
      </c>
      <c r="I268" s="252"/>
      <c r="J268" s="253">
        <f>ROUND(I268*H268,2)</f>
        <v>0</v>
      </c>
      <c r="K268" s="249" t="s">
        <v>203</v>
      </c>
      <c r="L268" s="254"/>
      <c r="M268" s="255" t="s">
        <v>28</v>
      </c>
      <c r="N268" s="256" t="s">
        <v>45</v>
      </c>
      <c r="O268" s="67"/>
      <c r="P268" s="190">
        <f>O268*H268</f>
        <v>0</v>
      </c>
      <c r="Q268" s="190">
        <v>1.6800000000000001E-3</v>
      </c>
      <c r="R268" s="190">
        <f>Q268*H268</f>
        <v>1.0584E-2</v>
      </c>
      <c r="S268" s="190">
        <v>0</v>
      </c>
      <c r="T268" s="191">
        <f>S268*H268</f>
        <v>0</v>
      </c>
      <c r="U268" s="37"/>
      <c r="V268" s="37"/>
      <c r="W268" s="37"/>
      <c r="X268" s="37"/>
      <c r="Y268" s="37"/>
      <c r="Z268" s="37"/>
      <c r="AA268" s="37"/>
      <c r="AB268" s="37"/>
      <c r="AC268" s="37"/>
      <c r="AD268" s="37"/>
      <c r="AE268" s="37"/>
      <c r="AR268" s="192" t="s">
        <v>243</v>
      </c>
      <c r="AT268" s="192" t="s">
        <v>519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204</v>
      </c>
      <c r="BM268" s="192" t="s">
        <v>6432</v>
      </c>
    </row>
    <row r="269" spans="1:65" s="13" customFormat="1" ht="11.25">
      <c r="B269" s="199"/>
      <c r="C269" s="200"/>
      <c r="D269" s="201" t="s">
        <v>213</v>
      </c>
      <c r="E269" s="200"/>
      <c r="F269" s="203" t="s">
        <v>6433</v>
      </c>
      <c r="G269" s="200"/>
      <c r="H269" s="204">
        <v>6.3</v>
      </c>
      <c r="I269" s="205"/>
      <c r="J269" s="200"/>
      <c r="K269" s="200"/>
      <c r="L269" s="206"/>
      <c r="M269" s="207"/>
      <c r="N269" s="208"/>
      <c r="O269" s="208"/>
      <c r="P269" s="208"/>
      <c r="Q269" s="208"/>
      <c r="R269" s="208"/>
      <c r="S269" s="208"/>
      <c r="T269" s="209"/>
      <c r="AT269" s="210" t="s">
        <v>213</v>
      </c>
      <c r="AU269" s="210" t="s">
        <v>84</v>
      </c>
      <c r="AV269" s="13" t="s">
        <v>84</v>
      </c>
      <c r="AW269" s="13" t="s">
        <v>4</v>
      </c>
      <c r="AX269" s="13" t="s">
        <v>82</v>
      </c>
      <c r="AY269" s="210" t="s">
        <v>197</v>
      </c>
    </row>
    <row r="270" spans="1:65" s="2" customFormat="1" ht="24.2" customHeight="1">
      <c r="A270" s="37"/>
      <c r="B270" s="38"/>
      <c r="C270" s="181" t="s">
        <v>419</v>
      </c>
      <c r="D270" s="181" t="s">
        <v>199</v>
      </c>
      <c r="E270" s="182" t="s">
        <v>1523</v>
      </c>
      <c r="F270" s="183" t="s">
        <v>1524</v>
      </c>
      <c r="G270" s="184" t="s">
        <v>202</v>
      </c>
      <c r="H270" s="185">
        <v>6</v>
      </c>
      <c r="I270" s="186"/>
      <c r="J270" s="187">
        <f>ROUND(I270*H270,2)</f>
        <v>0</v>
      </c>
      <c r="K270" s="183" t="s">
        <v>203</v>
      </c>
      <c r="L270" s="42"/>
      <c r="M270" s="188" t="s">
        <v>28</v>
      </c>
      <c r="N270" s="189" t="s">
        <v>45</v>
      </c>
      <c r="O270" s="67"/>
      <c r="P270" s="190">
        <f>O270*H270</f>
        <v>0</v>
      </c>
      <c r="Q270" s="190">
        <v>8.0000000000000007E-5</v>
      </c>
      <c r="R270" s="190">
        <f>Q270*H270</f>
        <v>4.8000000000000007E-4</v>
      </c>
      <c r="S270" s="190">
        <v>0</v>
      </c>
      <c r="T270" s="191">
        <f>S270*H270</f>
        <v>0</v>
      </c>
      <c r="U270" s="37"/>
      <c r="V270" s="37"/>
      <c r="W270" s="37"/>
      <c r="X270" s="37"/>
      <c r="Y270" s="37"/>
      <c r="Z270" s="37"/>
      <c r="AA270" s="37"/>
      <c r="AB270" s="37"/>
      <c r="AC270" s="37"/>
      <c r="AD270" s="37"/>
      <c r="AE270" s="37"/>
      <c r="AR270" s="192" t="s">
        <v>204</v>
      </c>
      <c r="AT270" s="192" t="s">
        <v>199</v>
      </c>
      <c r="AU270" s="192" t="s">
        <v>84</v>
      </c>
      <c r="AY270" s="20" t="s">
        <v>197</v>
      </c>
      <c r="BE270" s="193">
        <f>IF(N270="základní",J270,0)</f>
        <v>0</v>
      </c>
      <c r="BF270" s="193">
        <f>IF(N270="snížená",J270,0)</f>
        <v>0</v>
      </c>
      <c r="BG270" s="193">
        <f>IF(N270="zákl. přenesená",J270,0)</f>
        <v>0</v>
      </c>
      <c r="BH270" s="193">
        <f>IF(N270="sníž. přenesená",J270,0)</f>
        <v>0</v>
      </c>
      <c r="BI270" s="193">
        <f>IF(N270="nulová",J270,0)</f>
        <v>0</v>
      </c>
      <c r="BJ270" s="20" t="s">
        <v>82</v>
      </c>
      <c r="BK270" s="193">
        <f>ROUND(I270*H270,2)</f>
        <v>0</v>
      </c>
      <c r="BL270" s="20" t="s">
        <v>204</v>
      </c>
      <c r="BM270" s="192" t="s">
        <v>6434</v>
      </c>
    </row>
    <row r="271" spans="1:65" s="2" customFormat="1" ht="11.25">
      <c r="A271" s="37"/>
      <c r="B271" s="38"/>
      <c r="C271" s="39"/>
      <c r="D271" s="194" t="s">
        <v>206</v>
      </c>
      <c r="E271" s="39"/>
      <c r="F271" s="195" t="s">
        <v>1526</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206</v>
      </c>
      <c r="AU271" s="20" t="s">
        <v>84</v>
      </c>
    </row>
    <row r="272" spans="1:65" s="2" customFormat="1" ht="16.5" customHeight="1">
      <c r="A272" s="37"/>
      <c r="B272" s="38"/>
      <c r="C272" s="181" t="s">
        <v>425</v>
      </c>
      <c r="D272" s="181" t="s">
        <v>199</v>
      </c>
      <c r="E272" s="182" t="s">
        <v>1528</v>
      </c>
      <c r="F272" s="183" t="s">
        <v>1529</v>
      </c>
      <c r="G272" s="184" t="s">
        <v>265</v>
      </c>
      <c r="H272" s="185">
        <v>2</v>
      </c>
      <c r="I272" s="186"/>
      <c r="J272" s="187">
        <f>ROUND(I272*H272,2)</f>
        <v>0</v>
      </c>
      <c r="K272" s="183" t="s">
        <v>203</v>
      </c>
      <c r="L272" s="42"/>
      <c r="M272" s="188" t="s">
        <v>28</v>
      </c>
      <c r="N272" s="189" t="s">
        <v>45</v>
      </c>
      <c r="O272" s="67"/>
      <c r="P272" s="190">
        <f>O272*H272</f>
        <v>0</v>
      </c>
      <c r="Q272" s="190">
        <v>5.0000000000000002E-5</v>
      </c>
      <c r="R272" s="190">
        <f>Q272*H272</f>
        <v>1E-4</v>
      </c>
      <c r="S272" s="190">
        <v>0</v>
      </c>
      <c r="T272" s="191">
        <f>S272*H272</f>
        <v>0</v>
      </c>
      <c r="U272" s="37"/>
      <c r="V272" s="37"/>
      <c r="W272" s="37"/>
      <c r="X272" s="37"/>
      <c r="Y272" s="37"/>
      <c r="Z272" s="37"/>
      <c r="AA272" s="37"/>
      <c r="AB272" s="37"/>
      <c r="AC272" s="37"/>
      <c r="AD272" s="37"/>
      <c r="AE272" s="37"/>
      <c r="AR272" s="192" t="s">
        <v>204</v>
      </c>
      <c r="AT272" s="192" t="s">
        <v>199</v>
      </c>
      <c r="AU272" s="192" t="s">
        <v>84</v>
      </c>
      <c r="AY272" s="20" t="s">
        <v>197</v>
      </c>
      <c r="BE272" s="193">
        <f>IF(N272="základní",J272,0)</f>
        <v>0</v>
      </c>
      <c r="BF272" s="193">
        <f>IF(N272="snížená",J272,0)</f>
        <v>0</v>
      </c>
      <c r="BG272" s="193">
        <f>IF(N272="zákl. přenesená",J272,0)</f>
        <v>0</v>
      </c>
      <c r="BH272" s="193">
        <f>IF(N272="sníž. přenesená",J272,0)</f>
        <v>0</v>
      </c>
      <c r="BI272" s="193">
        <f>IF(N272="nulová",J272,0)</f>
        <v>0</v>
      </c>
      <c r="BJ272" s="20" t="s">
        <v>82</v>
      </c>
      <c r="BK272" s="193">
        <f>ROUND(I272*H272,2)</f>
        <v>0</v>
      </c>
      <c r="BL272" s="20" t="s">
        <v>204</v>
      </c>
      <c r="BM272" s="192" t="s">
        <v>6435</v>
      </c>
    </row>
    <row r="273" spans="1:65" s="2" customFormat="1" ht="11.25">
      <c r="A273" s="37"/>
      <c r="B273" s="38"/>
      <c r="C273" s="39"/>
      <c r="D273" s="194" t="s">
        <v>206</v>
      </c>
      <c r="E273" s="39"/>
      <c r="F273" s="195" t="s">
        <v>1531</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206</v>
      </c>
      <c r="AU273" s="20" t="s">
        <v>84</v>
      </c>
    </row>
    <row r="274" spans="1:65" s="15" customFormat="1" ht="11.25">
      <c r="B274" s="222"/>
      <c r="C274" s="223"/>
      <c r="D274" s="201" t="s">
        <v>213</v>
      </c>
      <c r="E274" s="224" t="s">
        <v>28</v>
      </c>
      <c r="F274" s="225" t="s">
        <v>412</v>
      </c>
      <c r="G274" s="223"/>
      <c r="H274" s="224" t="s">
        <v>28</v>
      </c>
      <c r="I274" s="226"/>
      <c r="J274" s="223"/>
      <c r="K274" s="223"/>
      <c r="L274" s="227"/>
      <c r="M274" s="228"/>
      <c r="N274" s="229"/>
      <c r="O274" s="229"/>
      <c r="P274" s="229"/>
      <c r="Q274" s="229"/>
      <c r="R274" s="229"/>
      <c r="S274" s="229"/>
      <c r="T274" s="230"/>
      <c r="AT274" s="231" t="s">
        <v>213</v>
      </c>
      <c r="AU274" s="231" t="s">
        <v>84</v>
      </c>
      <c r="AV274" s="15" t="s">
        <v>82</v>
      </c>
      <c r="AW274" s="15" t="s">
        <v>35</v>
      </c>
      <c r="AX274" s="15" t="s">
        <v>74</v>
      </c>
      <c r="AY274" s="231" t="s">
        <v>197</v>
      </c>
    </row>
    <row r="275" spans="1:65" s="13" customFormat="1" ht="11.25">
      <c r="B275" s="199"/>
      <c r="C275" s="200"/>
      <c r="D275" s="201" t="s">
        <v>213</v>
      </c>
      <c r="E275" s="202" t="s">
        <v>28</v>
      </c>
      <c r="F275" s="203" t="s">
        <v>6436</v>
      </c>
      <c r="G275" s="200"/>
      <c r="H275" s="204">
        <v>2</v>
      </c>
      <c r="I275" s="205"/>
      <c r="J275" s="200"/>
      <c r="K275" s="200"/>
      <c r="L275" s="206"/>
      <c r="M275" s="207"/>
      <c r="N275" s="208"/>
      <c r="O275" s="208"/>
      <c r="P275" s="208"/>
      <c r="Q275" s="208"/>
      <c r="R275" s="208"/>
      <c r="S275" s="208"/>
      <c r="T275" s="209"/>
      <c r="AT275" s="210" t="s">
        <v>213</v>
      </c>
      <c r="AU275" s="210" t="s">
        <v>84</v>
      </c>
      <c r="AV275" s="13" t="s">
        <v>84</v>
      </c>
      <c r="AW275" s="13" t="s">
        <v>35</v>
      </c>
      <c r="AX275" s="13" t="s">
        <v>82</v>
      </c>
      <c r="AY275" s="210" t="s">
        <v>197</v>
      </c>
    </row>
    <row r="276" spans="1:65" s="2" customFormat="1" ht="16.5" customHeight="1">
      <c r="A276" s="37"/>
      <c r="B276" s="38"/>
      <c r="C276" s="247" t="s">
        <v>433</v>
      </c>
      <c r="D276" s="247" t="s">
        <v>519</v>
      </c>
      <c r="E276" s="248" t="s">
        <v>1534</v>
      </c>
      <c r="F276" s="249" t="s">
        <v>1535</v>
      </c>
      <c r="G276" s="250" t="s">
        <v>265</v>
      </c>
      <c r="H276" s="251">
        <v>2.1</v>
      </c>
      <c r="I276" s="252"/>
      <c r="J276" s="253">
        <f>ROUND(I276*H276,2)</f>
        <v>0</v>
      </c>
      <c r="K276" s="249" t="s">
        <v>203</v>
      </c>
      <c r="L276" s="254"/>
      <c r="M276" s="255" t="s">
        <v>28</v>
      </c>
      <c r="N276" s="256" t="s">
        <v>45</v>
      </c>
      <c r="O276" s="67"/>
      <c r="P276" s="190">
        <f>O276*H276</f>
        <v>0</v>
      </c>
      <c r="Q276" s="190">
        <v>4.2000000000000002E-4</v>
      </c>
      <c r="R276" s="190">
        <f>Q276*H276</f>
        <v>8.8200000000000008E-4</v>
      </c>
      <c r="S276" s="190">
        <v>0</v>
      </c>
      <c r="T276" s="191">
        <f>S276*H276</f>
        <v>0</v>
      </c>
      <c r="U276" s="37"/>
      <c r="V276" s="37"/>
      <c r="W276" s="37"/>
      <c r="X276" s="37"/>
      <c r="Y276" s="37"/>
      <c r="Z276" s="37"/>
      <c r="AA276" s="37"/>
      <c r="AB276" s="37"/>
      <c r="AC276" s="37"/>
      <c r="AD276" s="37"/>
      <c r="AE276" s="37"/>
      <c r="AR276" s="192" t="s">
        <v>243</v>
      </c>
      <c r="AT276" s="192" t="s">
        <v>519</v>
      </c>
      <c r="AU276" s="192" t="s">
        <v>84</v>
      </c>
      <c r="AY276" s="20" t="s">
        <v>197</v>
      </c>
      <c r="BE276" s="193">
        <f>IF(N276="základní",J276,0)</f>
        <v>0</v>
      </c>
      <c r="BF276" s="193">
        <f>IF(N276="snížená",J276,0)</f>
        <v>0</v>
      </c>
      <c r="BG276" s="193">
        <f>IF(N276="zákl. přenesená",J276,0)</f>
        <v>0</v>
      </c>
      <c r="BH276" s="193">
        <f>IF(N276="sníž. přenesená",J276,0)</f>
        <v>0</v>
      </c>
      <c r="BI276" s="193">
        <f>IF(N276="nulová",J276,0)</f>
        <v>0</v>
      </c>
      <c r="BJ276" s="20" t="s">
        <v>82</v>
      </c>
      <c r="BK276" s="193">
        <f>ROUND(I276*H276,2)</f>
        <v>0</v>
      </c>
      <c r="BL276" s="20" t="s">
        <v>204</v>
      </c>
      <c r="BM276" s="192" t="s">
        <v>6437</v>
      </c>
    </row>
    <row r="277" spans="1:65" s="13" customFormat="1" ht="11.25">
      <c r="B277" s="199"/>
      <c r="C277" s="200"/>
      <c r="D277" s="201" t="s">
        <v>213</v>
      </c>
      <c r="E277" s="200"/>
      <c r="F277" s="203" t="s">
        <v>6438</v>
      </c>
      <c r="G277" s="200"/>
      <c r="H277" s="204">
        <v>2.1</v>
      </c>
      <c r="I277" s="205"/>
      <c r="J277" s="200"/>
      <c r="K277" s="200"/>
      <c r="L277" s="206"/>
      <c r="M277" s="207"/>
      <c r="N277" s="208"/>
      <c r="O277" s="208"/>
      <c r="P277" s="208"/>
      <c r="Q277" s="208"/>
      <c r="R277" s="208"/>
      <c r="S277" s="208"/>
      <c r="T277" s="209"/>
      <c r="AT277" s="210" t="s">
        <v>213</v>
      </c>
      <c r="AU277" s="210" t="s">
        <v>84</v>
      </c>
      <c r="AV277" s="13" t="s">
        <v>84</v>
      </c>
      <c r="AW277" s="13" t="s">
        <v>4</v>
      </c>
      <c r="AX277" s="13" t="s">
        <v>82</v>
      </c>
      <c r="AY277" s="210" t="s">
        <v>197</v>
      </c>
    </row>
    <row r="278" spans="1:65" s="2" customFormat="1" ht="16.5" customHeight="1">
      <c r="A278" s="37"/>
      <c r="B278" s="38"/>
      <c r="C278" s="181" t="s">
        <v>439</v>
      </c>
      <c r="D278" s="181" t="s">
        <v>199</v>
      </c>
      <c r="E278" s="182" t="s">
        <v>1539</v>
      </c>
      <c r="F278" s="183" t="s">
        <v>1540</v>
      </c>
      <c r="G278" s="184" t="s">
        <v>265</v>
      </c>
      <c r="H278" s="185">
        <v>26</v>
      </c>
      <c r="I278" s="186"/>
      <c r="J278" s="187">
        <f>ROUND(I278*H278,2)</f>
        <v>0</v>
      </c>
      <c r="K278" s="183" t="s">
        <v>203</v>
      </c>
      <c r="L278" s="42"/>
      <c r="M278" s="188" t="s">
        <v>28</v>
      </c>
      <c r="N278" s="189" t="s">
        <v>45</v>
      </c>
      <c r="O278" s="67"/>
      <c r="P278" s="190">
        <f>O278*H278</f>
        <v>0</v>
      </c>
      <c r="Q278" s="190">
        <v>0</v>
      </c>
      <c r="R278" s="190">
        <f>Q278*H278</f>
        <v>0</v>
      </c>
      <c r="S278" s="190">
        <v>0</v>
      </c>
      <c r="T278" s="191">
        <f>S278*H278</f>
        <v>0</v>
      </c>
      <c r="U278" s="37"/>
      <c r="V278" s="37"/>
      <c r="W278" s="37"/>
      <c r="X278" s="37"/>
      <c r="Y278" s="37"/>
      <c r="Z278" s="37"/>
      <c r="AA278" s="37"/>
      <c r="AB278" s="37"/>
      <c r="AC278" s="37"/>
      <c r="AD278" s="37"/>
      <c r="AE278" s="37"/>
      <c r="AR278" s="192" t="s">
        <v>204</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6439</v>
      </c>
    </row>
    <row r="279" spans="1:65" s="2" customFormat="1" ht="11.25">
      <c r="A279" s="37"/>
      <c r="B279" s="38"/>
      <c r="C279" s="39"/>
      <c r="D279" s="194" t="s">
        <v>206</v>
      </c>
      <c r="E279" s="39"/>
      <c r="F279" s="195" t="s">
        <v>1542</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206</v>
      </c>
      <c r="AU279" s="20" t="s">
        <v>84</v>
      </c>
    </row>
    <row r="280" spans="1:65" s="15" customFormat="1" ht="11.25">
      <c r="B280" s="222"/>
      <c r="C280" s="223"/>
      <c r="D280" s="201" t="s">
        <v>213</v>
      </c>
      <c r="E280" s="224" t="s">
        <v>28</v>
      </c>
      <c r="F280" s="225" t="s">
        <v>412</v>
      </c>
      <c r="G280" s="223"/>
      <c r="H280" s="224" t="s">
        <v>28</v>
      </c>
      <c r="I280" s="226"/>
      <c r="J280" s="223"/>
      <c r="K280" s="223"/>
      <c r="L280" s="227"/>
      <c r="M280" s="228"/>
      <c r="N280" s="229"/>
      <c r="O280" s="229"/>
      <c r="P280" s="229"/>
      <c r="Q280" s="229"/>
      <c r="R280" s="229"/>
      <c r="S280" s="229"/>
      <c r="T280" s="230"/>
      <c r="AT280" s="231" t="s">
        <v>213</v>
      </c>
      <c r="AU280" s="231" t="s">
        <v>84</v>
      </c>
      <c r="AV280" s="15" t="s">
        <v>82</v>
      </c>
      <c r="AW280" s="15" t="s">
        <v>35</v>
      </c>
      <c r="AX280" s="15" t="s">
        <v>74</v>
      </c>
      <c r="AY280" s="231" t="s">
        <v>197</v>
      </c>
    </row>
    <row r="281" spans="1:65" s="13" customFormat="1" ht="11.25">
      <c r="B281" s="199"/>
      <c r="C281" s="200"/>
      <c r="D281" s="201" t="s">
        <v>213</v>
      </c>
      <c r="E281" s="202" t="s">
        <v>28</v>
      </c>
      <c r="F281" s="203" t="s">
        <v>6440</v>
      </c>
      <c r="G281" s="200"/>
      <c r="H281" s="204">
        <v>18</v>
      </c>
      <c r="I281" s="205"/>
      <c r="J281" s="200"/>
      <c r="K281" s="200"/>
      <c r="L281" s="206"/>
      <c r="M281" s="207"/>
      <c r="N281" s="208"/>
      <c r="O281" s="208"/>
      <c r="P281" s="208"/>
      <c r="Q281" s="208"/>
      <c r="R281" s="208"/>
      <c r="S281" s="208"/>
      <c r="T281" s="209"/>
      <c r="AT281" s="210" t="s">
        <v>213</v>
      </c>
      <c r="AU281" s="210" t="s">
        <v>84</v>
      </c>
      <c r="AV281" s="13" t="s">
        <v>84</v>
      </c>
      <c r="AW281" s="13" t="s">
        <v>35</v>
      </c>
      <c r="AX281" s="13" t="s">
        <v>74</v>
      </c>
      <c r="AY281" s="210" t="s">
        <v>197</v>
      </c>
    </row>
    <row r="282" spans="1:65" s="13" customFormat="1" ht="11.25">
      <c r="B282" s="199"/>
      <c r="C282" s="200"/>
      <c r="D282" s="201" t="s">
        <v>213</v>
      </c>
      <c r="E282" s="202" t="s">
        <v>28</v>
      </c>
      <c r="F282" s="203" t="s">
        <v>6441</v>
      </c>
      <c r="G282" s="200"/>
      <c r="H282" s="204">
        <v>8</v>
      </c>
      <c r="I282" s="205"/>
      <c r="J282" s="200"/>
      <c r="K282" s="200"/>
      <c r="L282" s="206"/>
      <c r="M282" s="207"/>
      <c r="N282" s="208"/>
      <c r="O282" s="208"/>
      <c r="P282" s="208"/>
      <c r="Q282" s="208"/>
      <c r="R282" s="208"/>
      <c r="S282" s="208"/>
      <c r="T282" s="209"/>
      <c r="AT282" s="210" t="s">
        <v>213</v>
      </c>
      <c r="AU282" s="210" t="s">
        <v>84</v>
      </c>
      <c r="AV282" s="13" t="s">
        <v>84</v>
      </c>
      <c r="AW282" s="13" t="s">
        <v>35</v>
      </c>
      <c r="AX282" s="13" t="s">
        <v>74</v>
      </c>
      <c r="AY282" s="210" t="s">
        <v>197</v>
      </c>
    </row>
    <row r="283" spans="1:65" s="14" customFormat="1" ht="11.25">
      <c r="B283" s="211"/>
      <c r="C283" s="212"/>
      <c r="D283" s="201" t="s">
        <v>213</v>
      </c>
      <c r="E283" s="213" t="s">
        <v>28</v>
      </c>
      <c r="F283" s="214" t="s">
        <v>226</v>
      </c>
      <c r="G283" s="212"/>
      <c r="H283" s="215">
        <v>26</v>
      </c>
      <c r="I283" s="216"/>
      <c r="J283" s="212"/>
      <c r="K283" s="212"/>
      <c r="L283" s="217"/>
      <c r="M283" s="218"/>
      <c r="N283" s="219"/>
      <c r="O283" s="219"/>
      <c r="P283" s="219"/>
      <c r="Q283" s="219"/>
      <c r="R283" s="219"/>
      <c r="S283" s="219"/>
      <c r="T283" s="220"/>
      <c r="AT283" s="221" t="s">
        <v>213</v>
      </c>
      <c r="AU283" s="221" t="s">
        <v>84</v>
      </c>
      <c r="AV283" s="14" t="s">
        <v>204</v>
      </c>
      <c r="AW283" s="14" t="s">
        <v>35</v>
      </c>
      <c r="AX283" s="14" t="s">
        <v>82</v>
      </c>
      <c r="AY283" s="221" t="s">
        <v>197</v>
      </c>
    </row>
    <row r="284" spans="1:65" s="2" customFormat="1" ht="16.5" customHeight="1">
      <c r="A284" s="37"/>
      <c r="B284" s="38"/>
      <c r="C284" s="247" t="s">
        <v>445</v>
      </c>
      <c r="D284" s="247" t="s">
        <v>519</v>
      </c>
      <c r="E284" s="248" t="s">
        <v>1544</v>
      </c>
      <c r="F284" s="249" t="s">
        <v>1545</v>
      </c>
      <c r="G284" s="250" t="s">
        <v>265</v>
      </c>
      <c r="H284" s="251">
        <v>27.3</v>
      </c>
      <c r="I284" s="252"/>
      <c r="J284" s="253">
        <f>ROUND(I284*H284,2)</f>
        <v>0</v>
      </c>
      <c r="K284" s="249" t="s">
        <v>203</v>
      </c>
      <c r="L284" s="254"/>
      <c r="M284" s="255" t="s">
        <v>28</v>
      </c>
      <c r="N284" s="256" t="s">
        <v>45</v>
      </c>
      <c r="O284" s="67"/>
      <c r="P284" s="190">
        <f>O284*H284</f>
        <v>0</v>
      </c>
      <c r="Q284" s="190">
        <v>1.2E-4</v>
      </c>
      <c r="R284" s="190">
        <f>Q284*H284</f>
        <v>3.2760000000000003E-3</v>
      </c>
      <c r="S284" s="190">
        <v>0</v>
      </c>
      <c r="T284" s="191">
        <f>S284*H284</f>
        <v>0</v>
      </c>
      <c r="U284" s="37"/>
      <c r="V284" s="37"/>
      <c r="W284" s="37"/>
      <c r="X284" s="37"/>
      <c r="Y284" s="37"/>
      <c r="Z284" s="37"/>
      <c r="AA284" s="37"/>
      <c r="AB284" s="37"/>
      <c r="AC284" s="37"/>
      <c r="AD284" s="37"/>
      <c r="AE284" s="37"/>
      <c r="AR284" s="192" t="s">
        <v>243</v>
      </c>
      <c r="AT284" s="192" t="s">
        <v>519</v>
      </c>
      <c r="AU284" s="192" t="s">
        <v>84</v>
      </c>
      <c r="AY284" s="20" t="s">
        <v>197</v>
      </c>
      <c r="BE284" s="193">
        <f>IF(N284="základní",J284,0)</f>
        <v>0</v>
      </c>
      <c r="BF284" s="193">
        <f>IF(N284="snížená",J284,0)</f>
        <v>0</v>
      </c>
      <c r="BG284" s="193">
        <f>IF(N284="zákl. přenesená",J284,0)</f>
        <v>0</v>
      </c>
      <c r="BH284" s="193">
        <f>IF(N284="sníž. přenesená",J284,0)</f>
        <v>0</v>
      </c>
      <c r="BI284" s="193">
        <f>IF(N284="nulová",J284,0)</f>
        <v>0</v>
      </c>
      <c r="BJ284" s="20" t="s">
        <v>82</v>
      </c>
      <c r="BK284" s="193">
        <f>ROUND(I284*H284,2)</f>
        <v>0</v>
      </c>
      <c r="BL284" s="20" t="s">
        <v>204</v>
      </c>
      <c r="BM284" s="192" t="s">
        <v>6442</v>
      </c>
    </row>
    <row r="285" spans="1:65" s="13" customFormat="1" ht="11.25">
      <c r="B285" s="199"/>
      <c r="C285" s="200"/>
      <c r="D285" s="201" t="s">
        <v>213</v>
      </c>
      <c r="E285" s="200"/>
      <c r="F285" s="203" t="s">
        <v>6443</v>
      </c>
      <c r="G285" s="200"/>
      <c r="H285" s="204">
        <v>27.3</v>
      </c>
      <c r="I285" s="205"/>
      <c r="J285" s="200"/>
      <c r="K285" s="200"/>
      <c r="L285" s="206"/>
      <c r="M285" s="207"/>
      <c r="N285" s="208"/>
      <c r="O285" s="208"/>
      <c r="P285" s="208"/>
      <c r="Q285" s="208"/>
      <c r="R285" s="208"/>
      <c r="S285" s="208"/>
      <c r="T285" s="209"/>
      <c r="AT285" s="210" t="s">
        <v>213</v>
      </c>
      <c r="AU285" s="210" t="s">
        <v>84</v>
      </c>
      <c r="AV285" s="13" t="s">
        <v>84</v>
      </c>
      <c r="AW285" s="13" t="s">
        <v>4</v>
      </c>
      <c r="AX285" s="13" t="s">
        <v>82</v>
      </c>
      <c r="AY285" s="210" t="s">
        <v>197</v>
      </c>
    </row>
    <row r="286" spans="1:65" s="2" customFormat="1" ht="21.75" customHeight="1">
      <c r="A286" s="37"/>
      <c r="B286" s="38"/>
      <c r="C286" s="181" t="s">
        <v>451</v>
      </c>
      <c r="D286" s="181" t="s">
        <v>199</v>
      </c>
      <c r="E286" s="182" t="s">
        <v>6444</v>
      </c>
      <c r="F286" s="183" t="s">
        <v>6445</v>
      </c>
      <c r="G286" s="184" t="s">
        <v>202</v>
      </c>
      <c r="H286" s="185">
        <v>12</v>
      </c>
      <c r="I286" s="186"/>
      <c r="J286" s="187">
        <f>ROUND(I286*H286,2)</f>
        <v>0</v>
      </c>
      <c r="K286" s="183" t="s">
        <v>203</v>
      </c>
      <c r="L286" s="42"/>
      <c r="M286" s="188" t="s">
        <v>28</v>
      </c>
      <c r="N286" s="189" t="s">
        <v>45</v>
      </c>
      <c r="O286" s="67"/>
      <c r="P286" s="190">
        <f>O286*H286</f>
        <v>0</v>
      </c>
      <c r="Q286" s="190">
        <v>2.3630000000000002E-2</v>
      </c>
      <c r="R286" s="190">
        <f>Q286*H286</f>
        <v>0.28356000000000003</v>
      </c>
      <c r="S286" s="190">
        <v>0</v>
      </c>
      <c r="T286" s="191">
        <f>S286*H286</f>
        <v>0</v>
      </c>
      <c r="U286" s="37"/>
      <c r="V286" s="37"/>
      <c r="W286" s="37"/>
      <c r="X286" s="37"/>
      <c r="Y286" s="37"/>
      <c r="Z286" s="37"/>
      <c r="AA286" s="37"/>
      <c r="AB286" s="37"/>
      <c r="AC286" s="37"/>
      <c r="AD286" s="37"/>
      <c r="AE286" s="37"/>
      <c r="AR286" s="192" t="s">
        <v>204</v>
      </c>
      <c r="AT286" s="192" t="s">
        <v>199</v>
      </c>
      <c r="AU286" s="192" t="s">
        <v>84</v>
      </c>
      <c r="AY286" s="20" t="s">
        <v>197</v>
      </c>
      <c r="BE286" s="193">
        <f>IF(N286="základní",J286,0)</f>
        <v>0</v>
      </c>
      <c r="BF286" s="193">
        <f>IF(N286="snížená",J286,0)</f>
        <v>0</v>
      </c>
      <c r="BG286" s="193">
        <f>IF(N286="zákl. přenesená",J286,0)</f>
        <v>0</v>
      </c>
      <c r="BH286" s="193">
        <f>IF(N286="sníž. přenesená",J286,0)</f>
        <v>0</v>
      </c>
      <c r="BI286" s="193">
        <f>IF(N286="nulová",J286,0)</f>
        <v>0</v>
      </c>
      <c r="BJ286" s="20" t="s">
        <v>82</v>
      </c>
      <c r="BK286" s="193">
        <f>ROUND(I286*H286,2)</f>
        <v>0</v>
      </c>
      <c r="BL286" s="20" t="s">
        <v>204</v>
      </c>
      <c r="BM286" s="192" t="s">
        <v>6446</v>
      </c>
    </row>
    <row r="287" spans="1:65" s="2" customFormat="1" ht="11.25">
      <c r="A287" s="37"/>
      <c r="B287" s="38"/>
      <c r="C287" s="39"/>
      <c r="D287" s="194" t="s">
        <v>206</v>
      </c>
      <c r="E287" s="39"/>
      <c r="F287" s="195" t="s">
        <v>6447</v>
      </c>
      <c r="G287" s="39"/>
      <c r="H287" s="39"/>
      <c r="I287" s="196"/>
      <c r="J287" s="39"/>
      <c r="K287" s="39"/>
      <c r="L287" s="42"/>
      <c r="M287" s="197"/>
      <c r="N287" s="198"/>
      <c r="O287" s="67"/>
      <c r="P287" s="67"/>
      <c r="Q287" s="67"/>
      <c r="R287" s="67"/>
      <c r="S287" s="67"/>
      <c r="T287" s="68"/>
      <c r="U287" s="37"/>
      <c r="V287" s="37"/>
      <c r="W287" s="37"/>
      <c r="X287" s="37"/>
      <c r="Y287" s="37"/>
      <c r="Z287" s="37"/>
      <c r="AA287" s="37"/>
      <c r="AB287" s="37"/>
      <c r="AC287" s="37"/>
      <c r="AD287" s="37"/>
      <c r="AE287" s="37"/>
      <c r="AT287" s="20" t="s">
        <v>206</v>
      </c>
      <c r="AU287" s="20" t="s">
        <v>84</v>
      </c>
    </row>
    <row r="288" spans="1:65" s="15" customFormat="1" ht="11.25">
      <c r="B288" s="222"/>
      <c r="C288" s="223"/>
      <c r="D288" s="201" t="s">
        <v>213</v>
      </c>
      <c r="E288" s="224" t="s">
        <v>28</v>
      </c>
      <c r="F288" s="225" t="s">
        <v>412</v>
      </c>
      <c r="G288" s="223"/>
      <c r="H288" s="224" t="s">
        <v>28</v>
      </c>
      <c r="I288" s="226"/>
      <c r="J288" s="223"/>
      <c r="K288" s="223"/>
      <c r="L288" s="227"/>
      <c r="M288" s="228"/>
      <c r="N288" s="229"/>
      <c r="O288" s="229"/>
      <c r="P288" s="229"/>
      <c r="Q288" s="229"/>
      <c r="R288" s="229"/>
      <c r="S288" s="229"/>
      <c r="T288" s="230"/>
      <c r="AT288" s="231" t="s">
        <v>213</v>
      </c>
      <c r="AU288" s="231" t="s">
        <v>84</v>
      </c>
      <c r="AV288" s="15" t="s">
        <v>82</v>
      </c>
      <c r="AW288" s="15" t="s">
        <v>35</v>
      </c>
      <c r="AX288" s="15" t="s">
        <v>74</v>
      </c>
      <c r="AY288" s="231" t="s">
        <v>197</v>
      </c>
    </row>
    <row r="289" spans="1:65" s="13" customFormat="1" ht="11.25">
      <c r="B289" s="199"/>
      <c r="C289" s="200"/>
      <c r="D289" s="201" t="s">
        <v>213</v>
      </c>
      <c r="E289" s="202" t="s">
        <v>28</v>
      </c>
      <c r="F289" s="203" t="s">
        <v>6415</v>
      </c>
      <c r="G289" s="200"/>
      <c r="H289" s="204">
        <v>12</v>
      </c>
      <c r="I289" s="205"/>
      <c r="J289" s="200"/>
      <c r="K289" s="200"/>
      <c r="L289" s="206"/>
      <c r="M289" s="207"/>
      <c r="N289" s="208"/>
      <c r="O289" s="208"/>
      <c r="P289" s="208"/>
      <c r="Q289" s="208"/>
      <c r="R289" s="208"/>
      <c r="S289" s="208"/>
      <c r="T289" s="209"/>
      <c r="AT289" s="210" t="s">
        <v>213</v>
      </c>
      <c r="AU289" s="210" t="s">
        <v>84</v>
      </c>
      <c r="AV289" s="13" t="s">
        <v>84</v>
      </c>
      <c r="AW289" s="13" t="s">
        <v>35</v>
      </c>
      <c r="AX289" s="13" t="s">
        <v>82</v>
      </c>
      <c r="AY289" s="210" t="s">
        <v>197</v>
      </c>
    </row>
    <row r="290" spans="1:65" s="2" customFormat="1" ht="21.75" customHeight="1">
      <c r="A290" s="37"/>
      <c r="B290" s="38"/>
      <c r="C290" s="181" t="s">
        <v>457</v>
      </c>
      <c r="D290" s="181" t="s">
        <v>199</v>
      </c>
      <c r="E290" s="182" t="s">
        <v>1609</v>
      </c>
      <c r="F290" s="183" t="s">
        <v>1610</v>
      </c>
      <c r="G290" s="184" t="s">
        <v>202</v>
      </c>
      <c r="H290" s="185">
        <v>10</v>
      </c>
      <c r="I290" s="186"/>
      <c r="J290" s="187">
        <f>ROUND(I290*H290,2)</f>
        <v>0</v>
      </c>
      <c r="K290" s="183" t="s">
        <v>203</v>
      </c>
      <c r="L290" s="42"/>
      <c r="M290" s="188" t="s">
        <v>28</v>
      </c>
      <c r="N290" s="189" t="s">
        <v>45</v>
      </c>
      <c r="O290" s="67"/>
      <c r="P290" s="190">
        <f>O290*H290</f>
        <v>0</v>
      </c>
      <c r="Q290" s="190">
        <v>5.7000000000000002E-3</v>
      </c>
      <c r="R290" s="190">
        <f>Q290*H290</f>
        <v>5.7000000000000002E-2</v>
      </c>
      <c r="S290" s="190">
        <v>0</v>
      </c>
      <c r="T290" s="191">
        <f>S290*H290</f>
        <v>0</v>
      </c>
      <c r="U290" s="37"/>
      <c r="V290" s="37"/>
      <c r="W290" s="37"/>
      <c r="X290" s="37"/>
      <c r="Y290" s="37"/>
      <c r="Z290" s="37"/>
      <c r="AA290" s="37"/>
      <c r="AB290" s="37"/>
      <c r="AC290" s="37"/>
      <c r="AD290" s="37"/>
      <c r="AE290" s="37"/>
      <c r="AR290" s="192" t="s">
        <v>204</v>
      </c>
      <c r="AT290" s="192" t="s">
        <v>199</v>
      </c>
      <c r="AU290" s="192" t="s">
        <v>84</v>
      </c>
      <c r="AY290" s="20" t="s">
        <v>197</v>
      </c>
      <c r="BE290" s="193">
        <f>IF(N290="základní",J290,0)</f>
        <v>0</v>
      </c>
      <c r="BF290" s="193">
        <f>IF(N290="snížená",J290,0)</f>
        <v>0</v>
      </c>
      <c r="BG290" s="193">
        <f>IF(N290="zákl. přenesená",J290,0)</f>
        <v>0</v>
      </c>
      <c r="BH290" s="193">
        <f>IF(N290="sníž. přenesená",J290,0)</f>
        <v>0</v>
      </c>
      <c r="BI290" s="193">
        <f>IF(N290="nulová",J290,0)</f>
        <v>0</v>
      </c>
      <c r="BJ290" s="20" t="s">
        <v>82</v>
      </c>
      <c r="BK290" s="193">
        <f>ROUND(I290*H290,2)</f>
        <v>0</v>
      </c>
      <c r="BL290" s="20" t="s">
        <v>204</v>
      </c>
      <c r="BM290" s="192" t="s">
        <v>6448</v>
      </c>
    </row>
    <row r="291" spans="1:65" s="2" customFormat="1" ht="11.25">
      <c r="A291" s="37"/>
      <c r="B291" s="38"/>
      <c r="C291" s="39"/>
      <c r="D291" s="194" t="s">
        <v>206</v>
      </c>
      <c r="E291" s="39"/>
      <c r="F291" s="195" t="s">
        <v>1612</v>
      </c>
      <c r="G291" s="39"/>
      <c r="H291" s="39"/>
      <c r="I291" s="196"/>
      <c r="J291" s="39"/>
      <c r="K291" s="39"/>
      <c r="L291" s="42"/>
      <c r="M291" s="197"/>
      <c r="N291" s="198"/>
      <c r="O291" s="67"/>
      <c r="P291" s="67"/>
      <c r="Q291" s="67"/>
      <c r="R291" s="67"/>
      <c r="S291" s="67"/>
      <c r="T291" s="68"/>
      <c r="U291" s="37"/>
      <c r="V291" s="37"/>
      <c r="W291" s="37"/>
      <c r="X291" s="37"/>
      <c r="Y291" s="37"/>
      <c r="Z291" s="37"/>
      <c r="AA291" s="37"/>
      <c r="AB291" s="37"/>
      <c r="AC291" s="37"/>
      <c r="AD291" s="37"/>
      <c r="AE291" s="37"/>
      <c r="AT291" s="20" t="s">
        <v>206</v>
      </c>
      <c r="AU291" s="20" t="s">
        <v>84</v>
      </c>
    </row>
    <row r="292" spans="1:65" s="15" customFormat="1" ht="11.25">
      <c r="B292" s="222"/>
      <c r="C292" s="223"/>
      <c r="D292" s="201" t="s">
        <v>213</v>
      </c>
      <c r="E292" s="224" t="s">
        <v>28</v>
      </c>
      <c r="F292" s="225" t="s">
        <v>412</v>
      </c>
      <c r="G292" s="223"/>
      <c r="H292" s="224" t="s">
        <v>28</v>
      </c>
      <c r="I292" s="226"/>
      <c r="J292" s="223"/>
      <c r="K292" s="223"/>
      <c r="L292" s="227"/>
      <c r="M292" s="228"/>
      <c r="N292" s="229"/>
      <c r="O292" s="229"/>
      <c r="P292" s="229"/>
      <c r="Q292" s="229"/>
      <c r="R292" s="229"/>
      <c r="S292" s="229"/>
      <c r="T292" s="230"/>
      <c r="AT292" s="231" t="s">
        <v>213</v>
      </c>
      <c r="AU292" s="231" t="s">
        <v>84</v>
      </c>
      <c r="AV292" s="15" t="s">
        <v>82</v>
      </c>
      <c r="AW292" s="15" t="s">
        <v>35</v>
      </c>
      <c r="AX292" s="15" t="s">
        <v>74</v>
      </c>
      <c r="AY292" s="231" t="s">
        <v>197</v>
      </c>
    </row>
    <row r="293" spans="1:65" s="13" customFormat="1" ht="11.25">
      <c r="B293" s="199"/>
      <c r="C293" s="200"/>
      <c r="D293" s="201" t="s">
        <v>213</v>
      </c>
      <c r="E293" s="202" t="s">
        <v>28</v>
      </c>
      <c r="F293" s="203" t="s">
        <v>6427</v>
      </c>
      <c r="G293" s="200"/>
      <c r="H293" s="204">
        <v>5</v>
      </c>
      <c r="I293" s="205"/>
      <c r="J293" s="200"/>
      <c r="K293" s="200"/>
      <c r="L293" s="206"/>
      <c r="M293" s="207"/>
      <c r="N293" s="208"/>
      <c r="O293" s="208"/>
      <c r="P293" s="208"/>
      <c r="Q293" s="208"/>
      <c r="R293" s="208"/>
      <c r="S293" s="208"/>
      <c r="T293" s="209"/>
      <c r="AT293" s="210" t="s">
        <v>213</v>
      </c>
      <c r="AU293" s="210" t="s">
        <v>84</v>
      </c>
      <c r="AV293" s="13" t="s">
        <v>84</v>
      </c>
      <c r="AW293" s="13" t="s">
        <v>35</v>
      </c>
      <c r="AX293" s="13" t="s">
        <v>74</v>
      </c>
      <c r="AY293" s="210" t="s">
        <v>197</v>
      </c>
    </row>
    <row r="294" spans="1:65" s="13" customFormat="1" ht="11.25">
      <c r="B294" s="199"/>
      <c r="C294" s="200"/>
      <c r="D294" s="201" t="s">
        <v>213</v>
      </c>
      <c r="E294" s="202" t="s">
        <v>28</v>
      </c>
      <c r="F294" s="203" t="s">
        <v>6428</v>
      </c>
      <c r="G294" s="200"/>
      <c r="H294" s="204">
        <v>5</v>
      </c>
      <c r="I294" s="205"/>
      <c r="J294" s="200"/>
      <c r="K294" s="200"/>
      <c r="L294" s="206"/>
      <c r="M294" s="207"/>
      <c r="N294" s="208"/>
      <c r="O294" s="208"/>
      <c r="P294" s="208"/>
      <c r="Q294" s="208"/>
      <c r="R294" s="208"/>
      <c r="S294" s="208"/>
      <c r="T294" s="209"/>
      <c r="AT294" s="210" t="s">
        <v>213</v>
      </c>
      <c r="AU294" s="210" t="s">
        <v>84</v>
      </c>
      <c r="AV294" s="13" t="s">
        <v>84</v>
      </c>
      <c r="AW294" s="13" t="s">
        <v>35</v>
      </c>
      <c r="AX294" s="13" t="s">
        <v>74</v>
      </c>
      <c r="AY294" s="210" t="s">
        <v>197</v>
      </c>
    </row>
    <row r="295" spans="1:65" s="14" customFormat="1" ht="11.25">
      <c r="B295" s="211"/>
      <c r="C295" s="212"/>
      <c r="D295" s="201" t="s">
        <v>213</v>
      </c>
      <c r="E295" s="213" t="s">
        <v>28</v>
      </c>
      <c r="F295" s="214" t="s">
        <v>226</v>
      </c>
      <c r="G295" s="212"/>
      <c r="H295" s="215">
        <v>10</v>
      </c>
      <c r="I295" s="216"/>
      <c r="J295" s="212"/>
      <c r="K295" s="212"/>
      <c r="L295" s="217"/>
      <c r="M295" s="218"/>
      <c r="N295" s="219"/>
      <c r="O295" s="219"/>
      <c r="P295" s="219"/>
      <c r="Q295" s="219"/>
      <c r="R295" s="219"/>
      <c r="S295" s="219"/>
      <c r="T295" s="220"/>
      <c r="AT295" s="221" t="s">
        <v>213</v>
      </c>
      <c r="AU295" s="221" t="s">
        <v>84</v>
      </c>
      <c r="AV295" s="14" t="s">
        <v>204</v>
      </c>
      <c r="AW295" s="14" t="s">
        <v>35</v>
      </c>
      <c r="AX295" s="14" t="s">
        <v>82</v>
      </c>
      <c r="AY295" s="221" t="s">
        <v>197</v>
      </c>
    </row>
    <row r="296" spans="1:65" s="2" customFormat="1" ht="24.2" customHeight="1">
      <c r="A296" s="37"/>
      <c r="B296" s="38"/>
      <c r="C296" s="181" t="s">
        <v>463</v>
      </c>
      <c r="D296" s="181" t="s">
        <v>199</v>
      </c>
      <c r="E296" s="182" t="s">
        <v>6449</v>
      </c>
      <c r="F296" s="183" t="s">
        <v>6450</v>
      </c>
      <c r="G296" s="184" t="s">
        <v>202</v>
      </c>
      <c r="H296" s="185">
        <v>18</v>
      </c>
      <c r="I296" s="186"/>
      <c r="J296" s="187">
        <f>ROUND(I296*H296,2)</f>
        <v>0</v>
      </c>
      <c r="K296" s="183" t="s">
        <v>203</v>
      </c>
      <c r="L296" s="42"/>
      <c r="M296" s="188" t="s">
        <v>28</v>
      </c>
      <c r="N296" s="189" t="s">
        <v>45</v>
      </c>
      <c r="O296" s="67"/>
      <c r="P296" s="190">
        <f>O296*H296</f>
        <v>0</v>
      </c>
      <c r="Q296" s="190">
        <v>3.3800000000000002E-3</v>
      </c>
      <c r="R296" s="190">
        <f>Q296*H296</f>
        <v>6.0840000000000005E-2</v>
      </c>
      <c r="S296" s="190">
        <v>0</v>
      </c>
      <c r="T296" s="191">
        <f>S296*H296</f>
        <v>0</v>
      </c>
      <c r="U296" s="37"/>
      <c r="V296" s="37"/>
      <c r="W296" s="37"/>
      <c r="X296" s="37"/>
      <c r="Y296" s="37"/>
      <c r="Z296" s="37"/>
      <c r="AA296" s="37"/>
      <c r="AB296" s="37"/>
      <c r="AC296" s="37"/>
      <c r="AD296" s="37"/>
      <c r="AE296" s="37"/>
      <c r="AR296" s="192" t="s">
        <v>204</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204</v>
      </c>
      <c r="BM296" s="192" t="s">
        <v>6451</v>
      </c>
    </row>
    <row r="297" spans="1:65" s="2" customFormat="1" ht="11.25">
      <c r="A297" s="37"/>
      <c r="B297" s="38"/>
      <c r="C297" s="39"/>
      <c r="D297" s="194" t="s">
        <v>206</v>
      </c>
      <c r="E297" s="39"/>
      <c r="F297" s="195" t="s">
        <v>6452</v>
      </c>
      <c r="G297" s="39"/>
      <c r="H297" s="39"/>
      <c r="I297" s="196"/>
      <c r="J297" s="39"/>
      <c r="K297" s="39"/>
      <c r="L297" s="42"/>
      <c r="M297" s="197"/>
      <c r="N297" s="198"/>
      <c r="O297" s="67"/>
      <c r="P297" s="67"/>
      <c r="Q297" s="67"/>
      <c r="R297" s="67"/>
      <c r="S297" s="67"/>
      <c r="T297" s="68"/>
      <c r="U297" s="37"/>
      <c r="V297" s="37"/>
      <c r="W297" s="37"/>
      <c r="X297" s="37"/>
      <c r="Y297" s="37"/>
      <c r="Z297" s="37"/>
      <c r="AA297" s="37"/>
      <c r="AB297" s="37"/>
      <c r="AC297" s="37"/>
      <c r="AD297" s="37"/>
      <c r="AE297" s="37"/>
      <c r="AT297" s="20" t="s">
        <v>206</v>
      </c>
      <c r="AU297" s="20" t="s">
        <v>84</v>
      </c>
    </row>
    <row r="298" spans="1:65" s="15" customFormat="1" ht="11.25">
      <c r="B298" s="222"/>
      <c r="C298" s="223"/>
      <c r="D298" s="201" t="s">
        <v>213</v>
      </c>
      <c r="E298" s="224" t="s">
        <v>28</v>
      </c>
      <c r="F298" s="225" t="s">
        <v>412</v>
      </c>
      <c r="G298" s="223"/>
      <c r="H298" s="224" t="s">
        <v>28</v>
      </c>
      <c r="I298" s="226"/>
      <c r="J298" s="223"/>
      <c r="K298" s="223"/>
      <c r="L298" s="227"/>
      <c r="M298" s="228"/>
      <c r="N298" s="229"/>
      <c r="O298" s="229"/>
      <c r="P298" s="229"/>
      <c r="Q298" s="229"/>
      <c r="R298" s="229"/>
      <c r="S298" s="229"/>
      <c r="T298" s="230"/>
      <c r="AT298" s="231" t="s">
        <v>213</v>
      </c>
      <c r="AU298" s="231" t="s">
        <v>84</v>
      </c>
      <c r="AV298" s="15" t="s">
        <v>82</v>
      </c>
      <c r="AW298" s="15" t="s">
        <v>35</v>
      </c>
      <c r="AX298" s="15" t="s">
        <v>74</v>
      </c>
      <c r="AY298" s="231" t="s">
        <v>197</v>
      </c>
    </row>
    <row r="299" spans="1:65" s="13" customFormat="1" ht="11.25">
      <c r="B299" s="199"/>
      <c r="C299" s="200"/>
      <c r="D299" s="201" t="s">
        <v>213</v>
      </c>
      <c r="E299" s="202" t="s">
        <v>28</v>
      </c>
      <c r="F299" s="203" t="s">
        <v>6415</v>
      </c>
      <c r="G299" s="200"/>
      <c r="H299" s="204">
        <v>12</v>
      </c>
      <c r="I299" s="205"/>
      <c r="J299" s="200"/>
      <c r="K299" s="200"/>
      <c r="L299" s="206"/>
      <c r="M299" s="207"/>
      <c r="N299" s="208"/>
      <c r="O299" s="208"/>
      <c r="P299" s="208"/>
      <c r="Q299" s="208"/>
      <c r="R299" s="208"/>
      <c r="S299" s="208"/>
      <c r="T299" s="209"/>
      <c r="AT299" s="210" t="s">
        <v>213</v>
      </c>
      <c r="AU299" s="210" t="s">
        <v>84</v>
      </c>
      <c r="AV299" s="13" t="s">
        <v>84</v>
      </c>
      <c r="AW299" s="13" t="s">
        <v>35</v>
      </c>
      <c r="AX299" s="13" t="s">
        <v>74</v>
      </c>
      <c r="AY299" s="210" t="s">
        <v>197</v>
      </c>
    </row>
    <row r="300" spans="1:65" s="13" customFormat="1" ht="11.25">
      <c r="B300" s="199"/>
      <c r="C300" s="200"/>
      <c r="D300" s="201" t="s">
        <v>213</v>
      </c>
      <c r="E300" s="202" t="s">
        <v>28</v>
      </c>
      <c r="F300" s="203" t="s">
        <v>6430</v>
      </c>
      <c r="G300" s="200"/>
      <c r="H300" s="204">
        <v>6</v>
      </c>
      <c r="I300" s="205"/>
      <c r="J300" s="200"/>
      <c r="K300" s="200"/>
      <c r="L300" s="206"/>
      <c r="M300" s="207"/>
      <c r="N300" s="208"/>
      <c r="O300" s="208"/>
      <c r="P300" s="208"/>
      <c r="Q300" s="208"/>
      <c r="R300" s="208"/>
      <c r="S300" s="208"/>
      <c r="T300" s="209"/>
      <c r="AT300" s="210" t="s">
        <v>213</v>
      </c>
      <c r="AU300" s="210" t="s">
        <v>84</v>
      </c>
      <c r="AV300" s="13" t="s">
        <v>84</v>
      </c>
      <c r="AW300" s="13" t="s">
        <v>35</v>
      </c>
      <c r="AX300" s="13" t="s">
        <v>74</v>
      </c>
      <c r="AY300" s="210" t="s">
        <v>197</v>
      </c>
    </row>
    <row r="301" spans="1:65" s="14" customFormat="1" ht="11.25">
      <c r="B301" s="211"/>
      <c r="C301" s="212"/>
      <c r="D301" s="201" t="s">
        <v>213</v>
      </c>
      <c r="E301" s="213" t="s">
        <v>28</v>
      </c>
      <c r="F301" s="214" t="s">
        <v>226</v>
      </c>
      <c r="G301" s="212"/>
      <c r="H301" s="215">
        <v>18</v>
      </c>
      <c r="I301" s="216"/>
      <c r="J301" s="212"/>
      <c r="K301" s="212"/>
      <c r="L301" s="217"/>
      <c r="M301" s="218"/>
      <c r="N301" s="219"/>
      <c r="O301" s="219"/>
      <c r="P301" s="219"/>
      <c r="Q301" s="219"/>
      <c r="R301" s="219"/>
      <c r="S301" s="219"/>
      <c r="T301" s="220"/>
      <c r="AT301" s="221" t="s">
        <v>213</v>
      </c>
      <c r="AU301" s="221" t="s">
        <v>84</v>
      </c>
      <c r="AV301" s="14" t="s">
        <v>204</v>
      </c>
      <c r="AW301" s="14" t="s">
        <v>35</v>
      </c>
      <c r="AX301" s="14" t="s">
        <v>82</v>
      </c>
      <c r="AY301" s="221" t="s">
        <v>197</v>
      </c>
    </row>
    <row r="302" spans="1:65" s="2" customFormat="1" ht="24.2" customHeight="1">
      <c r="A302" s="37"/>
      <c r="B302" s="38"/>
      <c r="C302" s="181" t="s">
        <v>470</v>
      </c>
      <c r="D302" s="181" t="s">
        <v>199</v>
      </c>
      <c r="E302" s="182" t="s">
        <v>6453</v>
      </c>
      <c r="F302" s="183" t="s">
        <v>6454</v>
      </c>
      <c r="G302" s="184" t="s">
        <v>210</v>
      </c>
      <c r="H302" s="185">
        <v>7</v>
      </c>
      <c r="I302" s="186"/>
      <c r="J302" s="187">
        <f>ROUND(I302*H302,2)</f>
        <v>0</v>
      </c>
      <c r="K302" s="183" t="s">
        <v>203</v>
      </c>
      <c r="L302" s="42"/>
      <c r="M302" s="188" t="s">
        <v>28</v>
      </c>
      <c r="N302" s="189" t="s">
        <v>45</v>
      </c>
      <c r="O302" s="67"/>
      <c r="P302" s="190">
        <f>O302*H302</f>
        <v>0</v>
      </c>
      <c r="Q302" s="190">
        <v>1.4659999999999999E-2</v>
      </c>
      <c r="R302" s="190">
        <f>Q302*H302</f>
        <v>0.10261999999999999</v>
      </c>
      <c r="S302" s="190">
        <v>0</v>
      </c>
      <c r="T302" s="191">
        <f>S302*H302</f>
        <v>0</v>
      </c>
      <c r="U302" s="37"/>
      <c r="V302" s="37"/>
      <c r="W302" s="37"/>
      <c r="X302" s="37"/>
      <c r="Y302" s="37"/>
      <c r="Z302" s="37"/>
      <c r="AA302" s="37"/>
      <c r="AB302" s="37"/>
      <c r="AC302" s="37"/>
      <c r="AD302" s="37"/>
      <c r="AE302" s="37"/>
      <c r="AR302" s="192" t="s">
        <v>204</v>
      </c>
      <c r="AT302" s="192" t="s">
        <v>199</v>
      </c>
      <c r="AU302" s="192" t="s">
        <v>84</v>
      </c>
      <c r="AY302" s="20" t="s">
        <v>197</v>
      </c>
      <c r="BE302" s="193">
        <f>IF(N302="základní",J302,0)</f>
        <v>0</v>
      </c>
      <c r="BF302" s="193">
        <f>IF(N302="snížená",J302,0)</f>
        <v>0</v>
      </c>
      <c r="BG302" s="193">
        <f>IF(N302="zákl. přenesená",J302,0)</f>
        <v>0</v>
      </c>
      <c r="BH302" s="193">
        <f>IF(N302="sníž. přenesená",J302,0)</f>
        <v>0</v>
      </c>
      <c r="BI302" s="193">
        <f>IF(N302="nulová",J302,0)</f>
        <v>0</v>
      </c>
      <c r="BJ302" s="20" t="s">
        <v>82</v>
      </c>
      <c r="BK302" s="193">
        <f>ROUND(I302*H302,2)</f>
        <v>0</v>
      </c>
      <c r="BL302" s="20" t="s">
        <v>204</v>
      </c>
      <c r="BM302" s="192" t="s">
        <v>6455</v>
      </c>
    </row>
    <row r="303" spans="1:65" s="2" customFormat="1" ht="11.25">
      <c r="A303" s="37"/>
      <c r="B303" s="38"/>
      <c r="C303" s="39"/>
      <c r="D303" s="194" t="s">
        <v>206</v>
      </c>
      <c r="E303" s="39"/>
      <c r="F303" s="195" t="s">
        <v>6456</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206</v>
      </c>
      <c r="AU303" s="20" t="s">
        <v>84</v>
      </c>
    </row>
    <row r="304" spans="1:65" s="15" customFormat="1" ht="11.25">
      <c r="B304" s="222"/>
      <c r="C304" s="223"/>
      <c r="D304" s="201" t="s">
        <v>213</v>
      </c>
      <c r="E304" s="224" t="s">
        <v>28</v>
      </c>
      <c r="F304" s="225" t="s">
        <v>412</v>
      </c>
      <c r="G304" s="223"/>
      <c r="H304" s="224" t="s">
        <v>28</v>
      </c>
      <c r="I304" s="226"/>
      <c r="J304" s="223"/>
      <c r="K304" s="223"/>
      <c r="L304" s="227"/>
      <c r="M304" s="228"/>
      <c r="N304" s="229"/>
      <c r="O304" s="229"/>
      <c r="P304" s="229"/>
      <c r="Q304" s="229"/>
      <c r="R304" s="229"/>
      <c r="S304" s="229"/>
      <c r="T304" s="230"/>
      <c r="AT304" s="231" t="s">
        <v>213</v>
      </c>
      <c r="AU304" s="231" t="s">
        <v>84</v>
      </c>
      <c r="AV304" s="15" t="s">
        <v>82</v>
      </c>
      <c r="AW304" s="15" t="s">
        <v>35</v>
      </c>
      <c r="AX304" s="15" t="s">
        <v>74</v>
      </c>
      <c r="AY304" s="231" t="s">
        <v>197</v>
      </c>
    </row>
    <row r="305" spans="1:65" s="13" customFormat="1" ht="11.25">
      <c r="B305" s="199"/>
      <c r="C305" s="200"/>
      <c r="D305" s="201" t="s">
        <v>213</v>
      </c>
      <c r="E305" s="202" t="s">
        <v>28</v>
      </c>
      <c r="F305" s="203" t="s">
        <v>6457</v>
      </c>
      <c r="G305" s="200"/>
      <c r="H305" s="204">
        <v>7</v>
      </c>
      <c r="I305" s="205"/>
      <c r="J305" s="200"/>
      <c r="K305" s="200"/>
      <c r="L305" s="206"/>
      <c r="M305" s="207"/>
      <c r="N305" s="208"/>
      <c r="O305" s="208"/>
      <c r="P305" s="208"/>
      <c r="Q305" s="208"/>
      <c r="R305" s="208"/>
      <c r="S305" s="208"/>
      <c r="T305" s="209"/>
      <c r="AT305" s="210" t="s">
        <v>213</v>
      </c>
      <c r="AU305" s="210" t="s">
        <v>84</v>
      </c>
      <c r="AV305" s="13" t="s">
        <v>84</v>
      </c>
      <c r="AW305" s="13" t="s">
        <v>35</v>
      </c>
      <c r="AX305" s="13" t="s">
        <v>82</v>
      </c>
      <c r="AY305" s="210" t="s">
        <v>197</v>
      </c>
    </row>
    <row r="306" spans="1:65" s="2" customFormat="1" ht="16.5" customHeight="1">
      <c r="A306" s="37"/>
      <c r="B306" s="38"/>
      <c r="C306" s="181" t="s">
        <v>476</v>
      </c>
      <c r="D306" s="181" t="s">
        <v>199</v>
      </c>
      <c r="E306" s="182" t="s">
        <v>1702</v>
      </c>
      <c r="F306" s="183" t="s">
        <v>1703</v>
      </c>
      <c r="G306" s="184" t="s">
        <v>428</v>
      </c>
      <c r="H306" s="185">
        <v>8.7999999999999995E-2</v>
      </c>
      <c r="I306" s="186"/>
      <c r="J306" s="187">
        <f>ROUND(I306*H306,2)</f>
        <v>0</v>
      </c>
      <c r="K306" s="183" t="s">
        <v>203</v>
      </c>
      <c r="L306" s="42"/>
      <c r="M306" s="188" t="s">
        <v>28</v>
      </c>
      <c r="N306" s="189" t="s">
        <v>45</v>
      </c>
      <c r="O306" s="67"/>
      <c r="P306" s="190">
        <f>O306*H306</f>
        <v>0</v>
      </c>
      <c r="Q306" s="190">
        <v>1.06277</v>
      </c>
      <c r="R306" s="190">
        <f>Q306*H306</f>
        <v>9.3523759999999997E-2</v>
      </c>
      <c r="S306" s="190">
        <v>0</v>
      </c>
      <c r="T306" s="191">
        <f>S306*H306</f>
        <v>0</v>
      </c>
      <c r="U306" s="37"/>
      <c r="V306" s="37"/>
      <c r="W306" s="37"/>
      <c r="X306" s="37"/>
      <c r="Y306" s="37"/>
      <c r="Z306" s="37"/>
      <c r="AA306" s="37"/>
      <c r="AB306" s="37"/>
      <c r="AC306" s="37"/>
      <c r="AD306" s="37"/>
      <c r="AE306" s="37"/>
      <c r="AR306" s="192" t="s">
        <v>204</v>
      </c>
      <c r="AT306" s="192" t="s">
        <v>199</v>
      </c>
      <c r="AU306" s="192" t="s">
        <v>84</v>
      </c>
      <c r="AY306" s="20" t="s">
        <v>197</v>
      </c>
      <c r="BE306" s="193">
        <f>IF(N306="základní",J306,0)</f>
        <v>0</v>
      </c>
      <c r="BF306" s="193">
        <f>IF(N306="snížená",J306,0)</f>
        <v>0</v>
      </c>
      <c r="BG306" s="193">
        <f>IF(N306="zákl. přenesená",J306,0)</f>
        <v>0</v>
      </c>
      <c r="BH306" s="193">
        <f>IF(N306="sníž. přenesená",J306,0)</f>
        <v>0</v>
      </c>
      <c r="BI306" s="193">
        <f>IF(N306="nulová",J306,0)</f>
        <v>0</v>
      </c>
      <c r="BJ306" s="20" t="s">
        <v>82</v>
      </c>
      <c r="BK306" s="193">
        <f>ROUND(I306*H306,2)</f>
        <v>0</v>
      </c>
      <c r="BL306" s="20" t="s">
        <v>204</v>
      </c>
      <c r="BM306" s="192" t="s">
        <v>6458</v>
      </c>
    </row>
    <row r="307" spans="1:65" s="2" customFormat="1" ht="11.25">
      <c r="A307" s="37"/>
      <c r="B307" s="38"/>
      <c r="C307" s="39"/>
      <c r="D307" s="194" t="s">
        <v>206</v>
      </c>
      <c r="E307" s="39"/>
      <c r="F307" s="195" t="s">
        <v>1705</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206</v>
      </c>
      <c r="AU307" s="20" t="s">
        <v>84</v>
      </c>
    </row>
    <row r="308" spans="1:65" s="15" customFormat="1" ht="11.25">
      <c r="B308" s="222"/>
      <c r="C308" s="223"/>
      <c r="D308" s="201" t="s">
        <v>213</v>
      </c>
      <c r="E308" s="224" t="s">
        <v>28</v>
      </c>
      <c r="F308" s="225" t="s">
        <v>724</v>
      </c>
      <c r="G308" s="223"/>
      <c r="H308" s="224" t="s">
        <v>28</v>
      </c>
      <c r="I308" s="226"/>
      <c r="J308" s="223"/>
      <c r="K308" s="223"/>
      <c r="L308" s="227"/>
      <c r="M308" s="228"/>
      <c r="N308" s="229"/>
      <c r="O308" s="229"/>
      <c r="P308" s="229"/>
      <c r="Q308" s="229"/>
      <c r="R308" s="229"/>
      <c r="S308" s="229"/>
      <c r="T308" s="230"/>
      <c r="AT308" s="231" t="s">
        <v>213</v>
      </c>
      <c r="AU308" s="231" t="s">
        <v>84</v>
      </c>
      <c r="AV308" s="15" t="s">
        <v>82</v>
      </c>
      <c r="AW308" s="15" t="s">
        <v>35</v>
      </c>
      <c r="AX308" s="15" t="s">
        <v>74</v>
      </c>
      <c r="AY308" s="231" t="s">
        <v>197</v>
      </c>
    </row>
    <row r="309" spans="1:65" s="15" customFormat="1" ht="11.25">
      <c r="B309" s="222"/>
      <c r="C309" s="223"/>
      <c r="D309" s="201" t="s">
        <v>213</v>
      </c>
      <c r="E309" s="224" t="s">
        <v>28</v>
      </c>
      <c r="F309" s="225" t="s">
        <v>6459</v>
      </c>
      <c r="G309" s="223"/>
      <c r="H309" s="224" t="s">
        <v>28</v>
      </c>
      <c r="I309" s="226"/>
      <c r="J309" s="223"/>
      <c r="K309" s="223"/>
      <c r="L309" s="227"/>
      <c r="M309" s="228"/>
      <c r="N309" s="229"/>
      <c r="O309" s="229"/>
      <c r="P309" s="229"/>
      <c r="Q309" s="229"/>
      <c r="R309" s="229"/>
      <c r="S309" s="229"/>
      <c r="T309" s="230"/>
      <c r="AT309" s="231" t="s">
        <v>213</v>
      </c>
      <c r="AU309" s="231" t="s">
        <v>84</v>
      </c>
      <c r="AV309" s="15" t="s">
        <v>82</v>
      </c>
      <c r="AW309" s="15" t="s">
        <v>35</v>
      </c>
      <c r="AX309" s="15" t="s">
        <v>74</v>
      </c>
      <c r="AY309" s="231" t="s">
        <v>197</v>
      </c>
    </row>
    <row r="310" spans="1:65" s="13" customFormat="1" ht="11.25">
      <c r="B310" s="199"/>
      <c r="C310" s="200"/>
      <c r="D310" s="201" t="s">
        <v>213</v>
      </c>
      <c r="E310" s="202" t="s">
        <v>28</v>
      </c>
      <c r="F310" s="203" t="s">
        <v>6460</v>
      </c>
      <c r="G310" s="200"/>
      <c r="H310" s="204">
        <v>8.7999999999999995E-2</v>
      </c>
      <c r="I310" s="205"/>
      <c r="J310" s="200"/>
      <c r="K310" s="200"/>
      <c r="L310" s="206"/>
      <c r="M310" s="207"/>
      <c r="N310" s="208"/>
      <c r="O310" s="208"/>
      <c r="P310" s="208"/>
      <c r="Q310" s="208"/>
      <c r="R310" s="208"/>
      <c r="S310" s="208"/>
      <c r="T310" s="209"/>
      <c r="AT310" s="210" t="s">
        <v>213</v>
      </c>
      <c r="AU310" s="210" t="s">
        <v>84</v>
      </c>
      <c r="AV310" s="13" t="s">
        <v>84</v>
      </c>
      <c r="AW310" s="13" t="s">
        <v>35</v>
      </c>
      <c r="AX310" s="13" t="s">
        <v>82</v>
      </c>
      <c r="AY310" s="210" t="s">
        <v>197</v>
      </c>
    </row>
    <row r="311" spans="1:65" s="2" customFormat="1" ht="16.5" customHeight="1">
      <c r="A311" s="37"/>
      <c r="B311" s="38"/>
      <c r="C311" s="181" t="s">
        <v>482</v>
      </c>
      <c r="D311" s="181" t="s">
        <v>199</v>
      </c>
      <c r="E311" s="182" t="s">
        <v>1727</v>
      </c>
      <c r="F311" s="183" t="s">
        <v>1728</v>
      </c>
      <c r="G311" s="184" t="s">
        <v>202</v>
      </c>
      <c r="H311" s="185">
        <v>54.2</v>
      </c>
      <c r="I311" s="186"/>
      <c r="J311" s="187">
        <f>ROUND(I311*H311,2)</f>
        <v>0</v>
      </c>
      <c r="K311" s="183" t="s">
        <v>203</v>
      </c>
      <c r="L311" s="42"/>
      <c r="M311" s="188" t="s">
        <v>28</v>
      </c>
      <c r="N311" s="189" t="s">
        <v>45</v>
      </c>
      <c r="O311" s="67"/>
      <c r="P311" s="190">
        <f>O311*H311</f>
        <v>0</v>
      </c>
      <c r="Q311" s="190">
        <v>0.11</v>
      </c>
      <c r="R311" s="190">
        <f>Q311*H311</f>
        <v>5.9620000000000006</v>
      </c>
      <c r="S311" s="190">
        <v>0</v>
      </c>
      <c r="T311" s="191">
        <f>S311*H311</f>
        <v>0</v>
      </c>
      <c r="U311" s="37"/>
      <c r="V311" s="37"/>
      <c r="W311" s="37"/>
      <c r="X311" s="37"/>
      <c r="Y311" s="37"/>
      <c r="Z311" s="37"/>
      <c r="AA311" s="37"/>
      <c r="AB311" s="37"/>
      <c r="AC311" s="37"/>
      <c r="AD311" s="37"/>
      <c r="AE311" s="37"/>
      <c r="AR311" s="192" t="s">
        <v>204</v>
      </c>
      <c r="AT311" s="192" t="s">
        <v>199</v>
      </c>
      <c r="AU311" s="192" t="s">
        <v>84</v>
      </c>
      <c r="AY311" s="20" t="s">
        <v>197</v>
      </c>
      <c r="BE311" s="193">
        <f>IF(N311="základní",J311,0)</f>
        <v>0</v>
      </c>
      <c r="BF311" s="193">
        <f>IF(N311="snížená",J311,0)</f>
        <v>0</v>
      </c>
      <c r="BG311" s="193">
        <f>IF(N311="zákl. přenesená",J311,0)</f>
        <v>0</v>
      </c>
      <c r="BH311" s="193">
        <f>IF(N311="sníž. přenesená",J311,0)</f>
        <v>0</v>
      </c>
      <c r="BI311" s="193">
        <f>IF(N311="nulová",J311,0)</f>
        <v>0</v>
      </c>
      <c r="BJ311" s="20" t="s">
        <v>82</v>
      </c>
      <c r="BK311" s="193">
        <f>ROUND(I311*H311,2)</f>
        <v>0</v>
      </c>
      <c r="BL311" s="20" t="s">
        <v>204</v>
      </c>
      <c r="BM311" s="192" t="s">
        <v>6461</v>
      </c>
    </row>
    <row r="312" spans="1:65" s="2" customFormat="1" ht="11.25">
      <c r="A312" s="37"/>
      <c r="B312" s="38"/>
      <c r="C312" s="39"/>
      <c r="D312" s="194" t="s">
        <v>206</v>
      </c>
      <c r="E312" s="39"/>
      <c r="F312" s="195" t="s">
        <v>1730</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206</v>
      </c>
      <c r="AU312" s="20" t="s">
        <v>84</v>
      </c>
    </row>
    <row r="313" spans="1:65" s="15" customFormat="1" ht="11.25">
      <c r="B313" s="222"/>
      <c r="C313" s="223"/>
      <c r="D313" s="201" t="s">
        <v>213</v>
      </c>
      <c r="E313" s="224" t="s">
        <v>28</v>
      </c>
      <c r="F313" s="225" t="s">
        <v>724</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5" customFormat="1" ht="11.25">
      <c r="B314" s="222"/>
      <c r="C314" s="223"/>
      <c r="D314" s="201" t="s">
        <v>213</v>
      </c>
      <c r="E314" s="224" t="s">
        <v>28</v>
      </c>
      <c r="F314" s="225" t="s">
        <v>6462</v>
      </c>
      <c r="G314" s="223"/>
      <c r="H314" s="224" t="s">
        <v>28</v>
      </c>
      <c r="I314" s="226"/>
      <c r="J314" s="223"/>
      <c r="K314" s="223"/>
      <c r="L314" s="227"/>
      <c r="M314" s="228"/>
      <c r="N314" s="229"/>
      <c r="O314" s="229"/>
      <c r="P314" s="229"/>
      <c r="Q314" s="229"/>
      <c r="R314" s="229"/>
      <c r="S314" s="229"/>
      <c r="T314" s="230"/>
      <c r="AT314" s="231" t="s">
        <v>213</v>
      </c>
      <c r="AU314" s="231" t="s">
        <v>84</v>
      </c>
      <c r="AV314" s="15" t="s">
        <v>82</v>
      </c>
      <c r="AW314" s="15" t="s">
        <v>35</v>
      </c>
      <c r="AX314" s="15" t="s">
        <v>74</v>
      </c>
      <c r="AY314" s="231" t="s">
        <v>197</v>
      </c>
    </row>
    <row r="315" spans="1:65" s="13" customFormat="1" ht="11.25">
      <c r="B315" s="199"/>
      <c r="C315" s="200"/>
      <c r="D315" s="201" t="s">
        <v>213</v>
      </c>
      <c r="E315" s="202" t="s">
        <v>28</v>
      </c>
      <c r="F315" s="203" t="s">
        <v>6463</v>
      </c>
      <c r="G315" s="200"/>
      <c r="H315" s="204">
        <v>54.2</v>
      </c>
      <c r="I315" s="205"/>
      <c r="J315" s="200"/>
      <c r="K315" s="200"/>
      <c r="L315" s="206"/>
      <c r="M315" s="207"/>
      <c r="N315" s="208"/>
      <c r="O315" s="208"/>
      <c r="P315" s="208"/>
      <c r="Q315" s="208"/>
      <c r="R315" s="208"/>
      <c r="S315" s="208"/>
      <c r="T315" s="209"/>
      <c r="AT315" s="210" t="s">
        <v>213</v>
      </c>
      <c r="AU315" s="210" t="s">
        <v>84</v>
      </c>
      <c r="AV315" s="13" t="s">
        <v>84</v>
      </c>
      <c r="AW315" s="13" t="s">
        <v>35</v>
      </c>
      <c r="AX315" s="13" t="s">
        <v>82</v>
      </c>
      <c r="AY315" s="210" t="s">
        <v>197</v>
      </c>
    </row>
    <row r="316" spans="1:65" s="2" customFormat="1" ht="24.2" customHeight="1">
      <c r="A316" s="37"/>
      <c r="B316" s="38"/>
      <c r="C316" s="181" t="s">
        <v>489</v>
      </c>
      <c r="D316" s="181" t="s">
        <v>199</v>
      </c>
      <c r="E316" s="182" t="s">
        <v>1737</v>
      </c>
      <c r="F316" s="183" t="s">
        <v>1738</v>
      </c>
      <c r="G316" s="184" t="s">
        <v>202</v>
      </c>
      <c r="H316" s="185">
        <v>54.2</v>
      </c>
      <c r="I316" s="186"/>
      <c r="J316" s="187">
        <f>ROUND(I316*H316,2)</f>
        <v>0</v>
      </c>
      <c r="K316" s="183" t="s">
        <v>203</v>
      </c>
      <c r="L316" s="42"/>
      <c r="M316" s="188" t="s">
        <v>28</v>
      </c>
      <c r="N316" s="189" t="s">
        <v>45</v>
      </c>
      <c r="O316" s="67"/>
      <c r="P316" s="190">
        <f>O316*H316</f>
        <v>0</v>
      </c>
      <c r="Q316" s="190">
        <v>1.0999999999999999E-2</v>
      </c>
      <c r="R316" s="190">
        <f>Q316*H316</f>
        <v>0.59619999999999995</v>
      </c>
      <c r="S316" s="190">
        <v>0</v>
      </c>
      <c r="T316" s="191">
        <f>S316*H316</f>
        <v>0</v>
      </c>
      <c r="U316" s="37"/>
      <c r="V316" s="37"/>
      <c r="W316" s="37"/>
      <c r="X316" s="37"/>
      <c r="Y316" s="37"/>
      <c r="Z316" s="37"/>
      <c r="AA316" s="37"/>
      <c r="AB316" s="37"/>
      <c r="AC316" s="37"/>
      <c r="AD316" s="37"/>
      <c r="AE316" s="37"/>
      <c r="AR316" s="192" t="s">
        <v>204</v>
      </c>
      <c r="AT316" s="192" t="s">
        <v>199</v>
      </c>
      <c r="AU316" s="192" t="s">
        <v>84</v>
      </c>
      <c r="AY316" s="20" t="s">
        <v>197</v>
      </c>
      <c r="BE316" s="193">
        <f>IF(N316="základní",J316,0)</f>
        <v>0</v>
      </c>
      <c r="BF316" s="193">
        <f>IF(N316="snížená",J316,0)</f>
        <v>0</v>
      </c>
      <c r="BG316" s="193">
        <f>IF(N316="zákl. přenesená",J316,0)</f>
        <v>0</v>
      </c>
      <c r="BH316" s="193">
        <f>IF(N316="sníž. přenesená",J316,0)</f>
        <v>0</v>
      </c>
      <c r="BI316" s="193">
        <f>IF(N316="nulová",J316,0)</f>
        <v>0</v>
      </c>
      <c r="BJ316" s="20" t="s">
        <v>82</v>
      </c>
      <c r="BK316" s="193">
        <f>ROUND(I316*H316,2)</f>
        <v>0</v>
      </c>
      <c r="BL316" s="20" t="s">
        <v>204</v>
      </c>
      <c r="BM316" s="192" t="s">
        <v>6464</v>
      </c>
    </row>
    <row r="317" spans="1:65" s="2" customFormat="1" ht="11.25">
      <c r="A317" s="37"/>
      <c r="B317" s="38"/>
      <c r="C317" s="39"/>
      <c r="D317" s="194" t="s">
        <v>206</v>
      </c>
      <c r="E317" s="39"/>
      <c r="F317" s="195" t="s">
        <v>1740</v>
      </c>
      <c r="G317" s="39"/>
      <c r="H317" s="39"/>
      <c r="I317" s="196"/>
      <c r="J317" s="39"/>
      <c r="K317" s="39"/>
      <c r="L317" s="42"/>
      <c r="M317" s="197"/>
      <c r="N317" s="198"/>
      <c r="O317" s="67"/>
      <c r="P317" s="67"/>
      <c r="Q317" s="67"/>
      <c r="R317" s="67"/>
      <c r="S317" s="67"/>
      <c r="T317" s="68"/>
      <c r="U317" s="37"/>
      <c r="V317" s="37"/>
      <c r="W317" s="37"/>
      <c r="X317" s="37"/>
      <c r="Y317" s="37"/>
      <c r="Z317" s="37"/>
      <c r="AA317" s="37"/>
      <c r="AB317" s="37"/>
      <c r="AC317" s="37"/>
      <c r="AD317" s="37"/>
      <c r="AE317" s="37"/>
      <c r="AT317" s="20" t="s">
        <v>206</v>
      </c>
      <c r="AU317" s="20" t="s">
        <v>84</v>
      </c>
    </row>
    <row r="318" spans="1:65" s="15" customFormat="1" ht="11.25">
      <c r="B318" s="222"/>
      <c r="C318" s="223"/>
      <c r="D318" s="201" t="s">
        <v>213</v>
      </c>
      <c r="E318" s="224" t="s">
        <v>28</v>
      </c>
      <c r="F318" s="225" t="s">
        <v>724</v>
      </c>
      <c r="G318" s="223"/>
      <c r="H318" s="224" t="s">
        <v>28</v>
      </c>
      <c r="I318" s="226"/>
      <c r="J318" s="223"/>
      <c r="K318" s="223"/>
      <c r="L318" s="227"/>
      <c r="M318" s="228"/>
      <c r="N318" s="229"/>
      <c r="O318" s="229"/>
      <c r="P318" s="229"/>
      <c r="Q318" s="229"/>
      <c r="R318" s="229"/>
      <c r="S318" s="229"/>
      <c r="T318" s="230"/>
      <c r="AT318" s="231" t="s">
        <v>213</v>
      </c>
      <c r="AU318" s="231" t="s">
        <v>84</v>
      </c>
      <c r="AV318" s="15" t="s">
        <v>82</v>
      </c>
      <c r="AW318" s="15" t="s">
        <v>35</v>
      </c>
      <c r="AX318" s="15" t="s">
        <v>74</v>
      </c>
      <c r="AY318" s="231" t="s">
        <v>197</v>
      </c>
    </row>
    <row r="319" spans="1:65" s="15" customFormat="1" ht="11.25">
      <c r="B319" s="222"/>
      <c r="C319" s="223"/>
      <c r="D319" s="201" t="s">
        <v>213</v>
      </c>
      <c r="E319" s="224" t="s">
        <v>28</v>
      </c>
      <c r="F319" s="225" t="s">
        <v>6462</v>
      </c>
      <c r="G319" s="223"/>
      <c r="H319" s="224" t="s">
        <v>28</v>
      </c>
      <c r="I319" s="226"/>
      <c r="J319" s="223"/>
      <c r="K319" s="223"/>
      <c r="L319" s="227"/>
      <c r="M319" s="228"/>
      <c r="N319" s="229"/>
      <c r="O319" s="229"/>
      <c r="P319" s="229"/>
      <c r="Q319" s="229"/>
      <c r="R319" s="229"/>
      <c r="S319" s="229"/>
      <c r="T319" s="230"/>
      <c r="AT319" s="231" t="s">
        <v>213</v>
      </c>
      <c r="AU319" s="231" t="s">
        <v>84</v>
      </c>
      <c r="AV319" s="15" t="s">
        <v>82</v>
      </c>
      <c r="AW319" s="15" t="s">
        <v>35</v>
      </c>
      <c r="AX319" s="15" t="s">
        <v>74</v>
      </c>
      <c r="AY319" s="231" t="s">
        <v>197</v>
      </c>
    </row>
    <row r="320" spans="1:65" s="13" customFormat="1" ht="11.25">
      <c r="B320" s="199"/>
      <c r="C320" s="200"/>
      <c r="D320" s="201" t="s">
        <v>213</v>
      </c>
      <c r="E320" s="202" t="s">
        <v>28</v>
      </c>
      <c r="F320" s="203" t="s">
        <v>6465</v>
      </c>
      <c r="G320" s="200"/>
      <c r="H320" s="204">
        <v>54.2</v>
      </c>
      <c r="I320" s="205"/>
      <c r="J320" s="200"/>
      <c r="K320" s="200"/>
      <c r="L320" s="206"/>
      <c r="M320" s="207"/>
      <c r="N320" s="208"/>
      <c r="O320" s="208"/>
      <c r="P320" s="208"/>
      <c r="Q320" s="208"/>
      <c r="R320" s="208"/>
      <c r="S320" s="208"/>
      <c r="T320" s="209"/>
      <c r="AT320" s="210" t="s">
        <v>213</v>
      </c>
      <c r="AU320" s="210" t="s">
        <v>84</v>
      </c>
      <c r="AV320" s="13" t="s">
        <v>84</v>
      </c>
      <c r="AW320" s="13" t="s">
        <v>35</v>
      </c>
      <c r="AX320" s="13" t="s">
        <v>82</v>
      </c>
      <c r="AY320" s="210" t="s">
        <v>197</v>
      </c>
    </row>
    <row r="321" spans="1:65" s="2" customFormat="1" ht="16.5" customHeight="1">
      <c r="A321" s="37"/>
      <c r="B321" s="38"/>
      <c r="C321" s="181" t="s">
        <v>495</v>
      </c>
      <c r="D321" s="181" t="s">
        <v>199</v>
      </c>
      <c r="E321" s="182" t="s">
        <v>1755</v>
      </c>
      <c r="F321" s="183" t="s">
        <v>1756</v>
      </c>
      <c r="G321" s="184" t="s">
        <v>202</v>
      </c>
      <c r="H321" s="185">
        <v>54.2</v>
      </c>
      <c r="I321" s="186"/>
      <c r="J321" s="187">
        <f>ROUND(I321*H321,2)</f>
        <v>0</v>
      </c>
      <c r="K321" s="183" t="s">
        <v>203</v>
      </c>
      <c r="L321" s="42"/>
      <c r="M321" s="188" t="s">
        <v>28</v>
      </c>
      <c r="N321" s="189" t="s">
        <v>45</v>
      </c>
      <c r="O321" s="67"/>
      <c r="P321" s="190">
        <f>O321*H321</f>
        <v>0</v>
      </c>
      <c r="Q321" s="190">
        <v>0</v>
      </c>
      <c r="R321" s="190">
        <f>Q321*H321</f>
        <v>0</v>
      </c>
      <c r="S321" s="190">
        <v>0</v>
      </c>
      <c r="T321" s="191">
        <f>S321*H321</f>
        <v>0</v>
      </c>
      <c r="U321" s="37"/>
      <c r="V321" s="37"/>
      <c r="W321" s="37"/>
      <c r="X321" s="37"/>
      <c r="Y321" s="37"/>
      <c r="Z321" s="37"/>
      <c r="AA321" s="37"/>
      <c r="AB321" s="37"/>
      <c r="AC321" s="37"/>
      <c r="AD321" s="37"/>
      <c r="AE321" s="37"/>
      <c r="AR321" s="192" t="s">
        <v>204</v>
      </c>
      <c r="AT321" s="192" t="s">
        <v>199</v>
      </c>
      <c r="AU321" s="192" t="s">
        <v>84</v>
      </c>
      <c r="AY321" s="20" t="s">
        <v>197</v>
      </c>
      <c r="BE321" s="193">
        <f>IF(N321="základní",J321,0)</f>
        <v>0</v>
      </c>
      <c r="BF321" s="193">
        <f>IF(N321="snížená",J321,0)</f>
        <v>0</v>
      </c>
      <c r="BG321" s="193">
        <f>IF(N321="zákl. přenesená",J321,0)</f>
        <v>0</v>
      </c>
      <c r="BH321" s="193">
        <f>IF(N321="sníž. přenesená",J321,0)</f>
        <v>0</v>
      </c>
      <c r="BI321" s="193">
        <f>IF(N321="nulová",J321,0)</f>
        <v>0</v>
      </c>
      <c r="BJ321" s="20" t="s">
        <v>82</v>
      </c>
      <c r="BK321" s="193">
        <f>ROUND(I321*H321,2)</f>
        <v>0</v>
      </c>
      <c r="BL321" s="20" t="s">
        <v>204</v>
      </c>
      <c r="BM321" s="192" t="s">
        <v>6466</v>
      </c>
    </row>
    <row r="322" spans="1:65" s="2" customFormat="1" ht="11.25">
      <c r="A322" s="37"/>
      <c r="B322" s="38"/>
      <c r="C322" s="39"/>
      <c r="D322" s="194" t="s">
        <v>206</v>
      </c>
      <c r="E322" s="39"/>
      <c r="F322" s="195" t="s">
        <v>1758</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206</v>
      </c>
      <c r="AU322" s="20" t="s">
        <v>84</v>
      </c>
    </row>
    <row r="323" spans="1:65" s="2" customFormat="1" ht="24.2" customHeight="1">
      <c r="A323" s="37"/>
      <c r="B323" s="38"/>
      <c r="C323" s="181" t="s">
        <v>500</v>
      </c>
      <c r="D323" s="181" t="s">
        <v>199</v>
      </c>
      <c r="E323" s="182" t="s">
        <v>1769</v>
      </c>
      <c r="F323" s="183" t="s">
        <v>1770</v>
      </c>
      <c r="G323" s="184" t="s">
        <v>265</v>
      </c>
      <c r="H323" s="185">
        <v>87.2</v>
      </c>
      <c r="I323" s="186"/>
      <c r="J323" s="187">
        <f>ROUND(I323*H323,2)</f>
        <v>0</v>
      </c>
      <c r="K323" s="183" t="s">
        <v>203</v>
      </c>
      <c r="L323" s="42"/>
      <c r="M323" s="188" t="s">
        <v>28</v>
      </c>
      <c r="N323" s="189" t="s">
        <v>45</v>
      </c>
      <c r="O323" s="67"/>
      <c r="P323" s="190">
        <f>O323*H323</f>
        <v>0</v>
      </c>
      <c r="Q323" s="190">
        <v>2.0000000000000002E-5</v>
      </c>
      <c r="R323" s="190">
        <f>Q323*H323</f>
        <v>1.7440000000000001E-3</v>
      </c>
      <c r="S323" s="190">
        <v>0</v>
      </c>
      <c r="T323" s="191">
        <f>S323*H323</f>
        <v>0</v>
      </c>
      <c r="U323" s="37"/>
      <c r="V323" s="37"/>
      <c r="W323" s="37"/>
      <c r="X323" s="37"/>
      <c r="Y323" s="37"/>
      <c r="Z323" s="37"/>
      <c r="AA323" s="37"/>
      <c r="AB323" s="37"/>
      <c r="AC323" s="37"/>
      <c r="AD323" s="37"/>
      <c r="AE323" s="37"/>
      <c r="AR323" s="192" t="s">
        <v>204</v>
      </c>
      <c r="AT323" s="192" t="s">
        <v>199</v>
      </c>
      <c r="AU323" s="192" t="s">
        <v>84</v>
      </c>
      <c r="AY323" s="20" t="s">
        <v>197</v>
      </c>
      <c r="BE323" s="193">
        <f>IF(N323="základní",J323,0)</f>
        <v>0</v>
      </c>
      <c r="BF323" s="193">
        <f>IF(N323="snížená",J323,0)</f>
        <v>0</v>
      </c>
      <c r="BG323" s="193">
        <f>IF(N323="zákl. přenesená",J323,0)</f>
        <v>0</v>
      </c>
      <c r="BH323" s="193">
        <f>IF(N323="sníž. přenesená",J323,0)</f>
        <v>0</v>
      </c>
      <c r="BI323" s="193">
        <f>IF(N323="nulová",J323,0)</f>
        <v>0</v>
      </c>
      <c r="BJ323" s="20" t="s">
        <v>82</v>
      </c>
      <c r="BK323" s="193">
        <f>ROUND(I323*H323,2)</f>
        <v>0</v>
      </c>
      <c r="BL323" s="20" t="s">
        <v>204</v>
      </c>
      <c r="BM323" s="192" t="s">
        <v>6467</v>
      </c>
    </row>
    <row r="324" spans="1:65" s="2" customFormat="1" ht="11.25">
      <c r="A324" s="37"/>
      <c r="B324" s="38"/>
      <c r="C324" s="39"/>
      <c r="D324" s="194" t="s">
        <v>206</v>
      </c>
      <c r="E324" s="39"/>
      <c r="F324" s="195" t="s">
        <v>1772</v>
      </c>
      <c r="G324" s="39"/>
      <c r="H324" s="39"/>
      <c r="I324" s="196"/>
      <c r="J324" s="39"/>
      <c r="K324" s="39"/>
      <c r="L324" s="42"/>
      <c r="M324" s="197"/>
      <c r="N324" s="198"/>
      <c r="O324" s="67"/>
      <c r="P324" s="67"/>
      <c r="Q324" s="67"/>
      <c r="R324" s="67"/>
      <c r="S324" s="67"/>
      <c r="T324" s="68"/>
      <c r="U324" s="37"/>
      <c r="V324" s="37"/>
      <c r="W324" s="37"/>
      <c r="X324" s="37"/>
      <c r="Y324" s="37"/>
      <c r="Z324" s="37"/>
      <c r="AA324" s="37"/>
      <c r="AB324" s="37"/>
      <c r="AC324" s="37"/>
      <c r="AD324" s="37"/>
      <c r="AE324" s="37"/>
      <c r="AT324" s="20" t="s">
        <v>206</v>
      </c>
      <c r="AU324" s="20" t="s">
        <v>84</v>
      </c>
    </row>
    <row r="325" spans="1:65" s="15" customFormat="1" ht="11.25">
      <c r="B325" s="222"/>
      <c r="C325" s="223"/>
      <c r="D325" s="201" t="s">
        <v>213</v>
      </c>
      <c r="E325" s="224" t="s">
        <v>28</v>
      </c>
      <c r="F325" s="225" t="s">
        <v>724</v>
      </c>
      <c r="G325" s="223"/>
      <c r="H325" s="224" t="s">
        <v>28</v>
      </c>
      <c r="I325" s="226"/>
      <c r="J325" s="223"/>
      <c r="K325" s="223"/>
      <c r="L325" s="227"/>
      <c r="M325" s="228"/>
      <c r="N325" s="229"/>
      <c r="O325" s="229"/>
      <c r="P325" s="229"/>
      <c r="Q325" s="229"/>
      <c r="R325" s="229"/>
      <c r="S325" s="229"/>
      <c r="T325" s="230"/>
      <c r="AT325" s="231" t="s">
        <v>213</v>
      </c>
      <c r="AU325" s="231" t="s">
        <v>84</v>
      </c>
      <c r="AV325" s="15" t="s">
        <v>82</v>
      </c>
      <c r="AW325" s="15" t="s">
        <v>35</v>
      </c>
      <c r="AX325" s="15" t="s">
        <v>74</v>
      </c>
      <c r="AY325" s="231" t="s">
        <v>197</v>
      </c>
    </row>
    <row r="326" spans="1:65" s="15" customFormat="1" ht="11.25">
      <c r="B326" s="222"/>
      <c r="C326" s="223"/>
      <c r="D326" s="201" t="s">
        <v>213</v>
      </c>
      <c r="E326" s="224" t="s">
        <v>28</v>
      </c>
      <c r="F326" s="225" t="s">
        <v>6468</v>
      </c>
      <c r="G326" s="223"/>
      <c r="H326" s="224" t="s">
        <v>28</v>
      </c>
      <c r="I326" s="226"/>
      <c r="J326" s="223"/>
      <c r="K326" s="223"/>
      <c r="L326" s="227"/>
      <c r="M326" s="228"/>
      <c r="N326" s="229"/>
      <c r="O326" s="229"/>
      <c r="P326" s="229"/>
      <c r="Q326" s="229"/>
      <c r="R326" s="229"/>
      <c r="S326" s="229"/>
      <c r="T326" s="230"/>
      <c r="AT326" s="231" t="s">
        <v>213</v>
      </c>
      <c r="AU326" s="231" t="s">
        <v>84</v>
      </c>
      <c r="AV326" s="15" t="s">
        <v>82</v>
      </c>
      <c r="AW326" s="15" t="s">
        <v>35</v>
      </c>
      <c r="AX326" s="15" t="s">
        <v>74</v>
      </c>
      <c r="AY326" s="231" t="s">
        <v>197</v>
      </c>
    </row>
    <row r="327" spans="1:65" s="13" customFormat="1" ht="11.25">
      <c r="B327" s="199"/>
      <c r="C327" s="200"/>
      <c r="D327" s="201" t="s">
        <v>213</v>
      </c>
      <c r="E327" s="202" t="s">
        <v>28</v>
      </c>
      <c r="F327" s="203" t="s">
        <v>6469</v>
      </c>
      <c r="G327" s="200"/>
      <c r="H327" s="204">
        <v>34.5</v>
      </c>
      <c r="I327" s="205"/>
      <c r="J327" s="200"/>
      <c r="K327" s="200"/>
      <c r="L327" s="206"/>
      <c r="M327" s="207"/>
      <c r="N327" s="208"/>
      <c r="O327" s="208"/>
      <c r="P327" s="208"/>
      <c r="Q327" s="208"/>
      <c r="R327" s="208"/>
      <c r="S327" s="208"/>
      <c r="T327" s="209"/>
      <c r="AT327" s="210" t="s">
        <v>213</v>
      </c>
      <c r="AU327" s="210" t="s">
        <v>84</v>
      </c>
      <c r="AV327" s="13" t="s">
        <v>84</v>
      </c>
      <c r="AW327" s="13" t="s">
        <v>35</v>
      </c>
      <c r="AX327" s="13" t="s">
        <v>74</v>
      </c>
      <c r="AY327" s="210" t="s">
        <v>197</v>
      </c>
    </row>
    <row r="328" spans="1:65" s="13" customFormat="1" ht="11.25">
      <c r="B328" s="199"/>
      <c r="C328" s="200"/>
      <c r="D328" s="201" t="s">
        <v>213</v>
      </c>
      <c r="E328" s="202" t="s">
        <v>28</v>
      </c>
      <c r="F328" s="203" t="s">
        <v>6470</v>
      </c>
      <c r="G328" s="200"/>
      <c r="H328" s="204">
        <v>6.8</v>
      </c>
      <c r="I328" s="205"/>
      <c r="J328" s="200"/>
      <c r="K328" s="200"/>
      <c r="L328" s="206"/>
      <c r="M328" s="207"/>
      <c r="N328" s="208"/>
      <c r="O328" s="208"/>
      <c r="P328" s="208"/>
      <c r="Q328" s="208"/>
      <c r="R328" s="208"/>
      <c r="S328" s="208"/>
      <c r="T328" s="209"/>
      <c r="AT328" s="210" t="s">
        <v>213</v>
      </c>
      <c r="AU328" s="210" t="s">
        <v>84</v>
      </c>
      <c r="AV328" s="13" t="s">
        <v>84</v>
      </c>
      <c r="AW328" s="13" t="s">
        <v>35</v>
      </c>
      <c r="AX328" s="13" t="s">
        <v>74</v>
      </c>
      <c r="AY328" s="210" t="s">
        <v>197</v>
      </c>
    </row>
    <row r="329" spans="1:65" s="13" customFormat="1" ht="11.25">
      <c r="B329" s="199"/>
      <c r="C329" s="200"/>
      <c r="D329" s="201" t="s">
        <v>213</v>
      </c>
      <c r="E329" s="202" t="s">
        <v>28</v>
      </c>
      <c r="F329" s="203" t="s">
        <v>6471</v>
      </c>
      <c r="G329" s="200"/>
      <c r="H329" s="204">
        <v>8.1199999999999992</v>
      </c>
      <c r="I329" s="205"/>
      <c r="J329" s="200"/>
      <c r="K329" s="200"/>
      <c r="L329" s="206"/>
      <c r="M329" s="207"/>
      <c r="N329" s="208"/>
      <c r="O329" s="208"/>
      <c r="P329" s="208"/>
      <c r="Q329" s="208"/>
      <c r="R329" s="208"/>
      <c r="S329" s="208"/>
      <c r="T329" s="209"/>
      <c r="AT329" s="210" t="s">
        <v>213</v>
      </c>
      <c r="AU329" s="210" t="s">
        <v>84</v>
      </c>
      <c r="AV329" s="13" t="s">
        <v>84</v>
      </c>
      <c r="AW329" s="13" t="s">
        <v>35</v>
      </c>
      <c r="AX329" s="13" t="s">
        <v>74</v>
      </c>
      <c r="AY329" s="210" t="s">
        <v>197</v>
      </c>
    </row>
    <row r="330" spans="1:65" s="13" customFormat="1" ht="11.25">
      <c r="B330" s="199"/>
      <c r="C330" s="200"/>
      <c r="D330" s="201" t="s">
        <v>213</v>
      </c>
      <c r="E330" s="202" t="s">
        <v>28</v>
      </c>
      <c r="F330" s="203" t="s">
        <v>6472</v>
      </c>
      <c r="G330" s="200"/>
      <c r="H330" s="204">
        <v>15.02</v>
      </c>
      <c r="I330" s="205"/>
      <c r="J330" s="200"/>
      <c r="K330" s="200"/>
      <c r="L330" s="206"/>
      <c r="M330" s="207"/>
      <c r="N330" s="208"/>
      <c r="O330" s="208"/>
      <c r="P330" s="208"/>
      <c r="Q330" s="208"/>
      <c r="R330" s="208"/>
      <c r="S330" s="208"/>
      <c r="T330" s="209"/>
      <c r="AT330" s="210" t="s">
        <v>213</v>
      </c>
      <c r="AU330" s="210" t="s">
        <v>84</v>
      </c>
      <c r="AV330" s="13" t="s">
        <v>84</v>
      </c>
      <c r="AW330" s="13" t="s">
        <v>35</v>
      </c>
      <c r="AX330" s="13" t="s">
        <v>74</v>
      </c>
      <c r="AY330" s="210" t="s">
        <v>197</v>
      </c>
    </row>
    <row r="331" spans="1:65" s="13" customFormat="1" ht="11.25">
      <c r="B331" s="199"/>
      <c r="C331" s="200"/>
      <c r="D331" s="201" t="s">
        <v>213</v>
      </c>
      <c r="E331" s="202" t="s">
        <v>28</v>
      </c>
      <c r="F331" s="203" t="s">
        <v>6473</v>
      </c>
      <c r="G331" s="200"/>
      <c r="H331" s="204">
        <v>9.98</v>
      </c>
      <c r="I331" s="205"/>
      <c r="J331" s="200"/>
      <c r="K331" s="200"/>
      <c r="L331" s="206"/>
      <c r="M331" s="207"/>
      <c r="N331" s="208"/>
      <c r="O331" s="208"/>
      <c r="P331" s="208"/>
      <c r="Q331" s="208"/>
      <c r="R331" s="208"/>
      <c r="S331" s="208"/>
      <c r="T331" s="209"/>
      <c r="AT331" s="210" t="s">
        <v>213</v>
      </c>
      <c r="AU331" s="210" t="s">
        <v>84</v>
      </c>
      <c r="AV331" s="13" t="s">
        <v>84</v>
      </c>
      <c r="AW331" s="13" t="s">
        <v>35</v>
      </c>
      <c r="AX331" s="13" t="s">
        <v>74</v>
      </c>
      <c r="AY331" s="210" t="s">
        <v>197</v>
      </c>
    </row>
    <row r="332" spans="1:65" s="13" customFormat="1" ht="11.25">
      <c r="B332" s="199"/>
      <c r="C332" s="200"/>
      <c r="D332" s="201" t="s">
        <v>213</v>
      </c>
      <c r="E332" s="202" t="s">
        <v>28</v>
      </c>
      <c r="F332" s="203" t="s">
        <v>6474</v>
      </c>
      <c r="G332" s="200"/>
      <c r="H332" s="204">
        <v>12.78</v>
      </c>
      <c r="I332" s="205"/>
      <c r="J332" s="200"/>
      <c r="K332" s="200"/>
      <c r="L332" s="206"/>
      <c r="M332" s="207"/>
      <c r="N332" s="208"/>
      <c r="O332" s="208"/>
      <c r="P332" s="208"/>
      <c r="Q332" s="208"/>
      <c r="R332" s="208"/>
      <c r="S332" s="208"/>
      <c r="T332" s="209"/>
      <c r="AT332" s="210" t="s">
        <v>213</v>
      </c>
      <c r="AU332" s="210" t="s">
        <v>84</v>
      </c>
      <c r="AV332" s="13" t="s">
        <v>84</v>
      </c>
      <c r="AW332" s="13" t="s">
        <v>35</v>
      </c>
      <c r="AX332" s="13" t="s">
        <v>74</v>
      </c>
      <c r="AY332" s="210" t="s">
        <v>197</v>
      </c>
    </row>
    <row r="333" spans="1:65" s="14" customFormat="1" ht="11.25">
      <c r="B333" s="211"/>
      <c r="C333" s="212"/>
      <c r="D333" s="201" t="s">
        <v>213</v>
      </c>
      <c r="E333" s="213" t="s">
        <v>28</v>
      </c>
      <c r="F333" s="214" t="s">
        <v>226</v>
      </c>
      <c r="G333" s="212"/>
      <c r="H333" s="215">
        <v>87.2</v>
      </c>
      <c r="I333" s="216"/>
      <c r="J333" s="212"/>
      <c r="K333" s="212"/>
      <c r="L333" s="217"/>
      <c r="M333" s="218"/>
      <c r="N333" s="219"/>
      <c r="O333" s="219"/>
      <c r="P333" s="219"/>
      <c r="Q333" s="219"/>
      <c r="R333" s="219"/>
      <c r="S333" s="219"/>
      <c r="T333" s="220"/>
      <c r="AT333" s="221" t="s">
        <v>213</v>
      </c>
      <c r="AU333" s="221" t="s">
        <v>84</v>
      </c>
      <c r="AV333" s="14" t="s">
        <v>204</v>
      </c>
      <c r="AW333" s="14" t="s">
        <v>35</v>
      </c>
      <c r="AX333" s="14" t="s">
        <v>82</v>
      </c>
      <c r="AY333" s="221" t="s">
        <v>197</v>
      </c>
    </row>
    <row r="334" spans="1:65" s="2" customFormat="1" ht="21.75" customHeight="1">
      <c r="A334" s="37"/>
      <c r="B334" s="38"/>
      <c r="C334" s="181" t="s">
        <v>505</v>
      </c>
      <c r="D334" s="181" t="s">
        <v>199</v>
      </c>
      <c r="E334" s="182" t="s">
        <v>6475</v>
      </c>
      <c r="F334" s="183" t="s">
        <v>6476</v>
      </c>
      <c r="G334" s="184" t="s">
        <v>409</v>
      </c>
      <c r="H334" s="185">
        <v>0.188</v>
      </c>
      <c r="I334" s="186"/>
      <c r="J334" s="187">
        <f>ROUND(I334*H334,2)</f>
        <v>0</v>
      </c>
      <c r="K334" s="183" t="s">
        <v>203</v>
      </c>
      <c r="L334" s="42"/>
      <c r="M334" s="188" t="s">
        <v>28</v>
      </c>
      <c r="N334" s="189" t="s">
        <v>45</v>
      </c>
      <c r="O334" s="67"/>
      <c r="P334" s="190">
        <f>O334*H334</f>
        <v>0</v>
      </c>
      <c r="Q334" s="190">
        <v>2.16</v>
      </c>
      <c r="R334" s="190">
        <f>Q334*H334</f>
        <v>0.40608000000000005</v>
      </c>
      <c r="S334" s="190">
        <v>0</v>
      </c>
      <c r="T334" s="191">
        <f>S334*H334</f>
        <v>0</v>
      </c>
      <c r="U334" s="37"/>
      <c r="V334" s="37"/>
      <c r="W334" s="37"/>
      <c r="X334" s="37"/>
      <c r="Y334" s="37"/>
      <c r="Z334" s="37"/>
      <c r="AA334" s="37"/>
      <c r="AB334" s="37"/>
      <c r="AC334" s="37"/>
      <c r="AD334" s="37"/>
      <c r="AE334" s="37"/>
      <c r="AR334" s="192" t="s">
        <v>204</v>
      </c>
      <c r="AT334" s="192" t="s">
        <v>199</v>
      </c>
      <c r="AU334" s="192" t="s">
        <v>84</v>
      </c>
      <c r="AY334" s="20" t="s">
        <v>197</v>
      </c>
      <c r="BE334" s="193">
        <f>IF(N334="základní",J334,0)</f>
        <v>0</v>
      </c>
      <c r="BF334" s="193">
        <f>IF(N334="snížená",J334,0)</f>
        <v>0</v>
      </c>
      <c r="BG334" s="193">
        <f>IF(N334="zákl. přenesená",J334,0)</f>
        <v>0</v>
      </c>
      <c r="BH334" s="193">
        <f>IF(N334="sníž. přenesená",J334,0)</f>
        <v>0</v>
      </c>
      <c r="BI334" s="193">
        <f>IF(N334="nulová",J334,0)</f>
        <v>0</v>
      </c>
      <c r="BJ334" s="20" t="s">
        <v>82</v>
      </c>
      <c r="BK334" s="193">
        <f>ROUND(I334*H334,2)</f>
        <v>0</v>
      </c>
      <c r="BL334" s="20" t="s">
        <v>204</v>
      </c>
      <c r="BM334" s="192" t="s">
        <v>6477</v>
      </c>
    </row>
    <row r="335" spans="1:65" s="2" customFormat="1" ht="11.25">
      <c r="A335" s="37"/>
      <c r="B335" s="38"/>
      <c r="C335" s="39"/>
      <c r="D335" s="194" t="s">
        <v>206</v>
      </c>
      <c r="E335" s="39"/>
      <c r="F335" s="195" t="s">
        <v>6478</v>
      </c>
      <c r="G335" s="39"/>
      <c r="H335" s="39"/>
      <c r="I335" s="196"/>
      <c r="J335" s="39"/>
      <c r="K335" s="39"/>
      <c r="L335" s="42"/>
      <c r="M335" s="197"/>
      <c r="N335" s="198"/>
      <c r="O335" s="67"/>
      <c r="P335" s="67"/>
      <c r="Q335" s="67"/>
      <c r="R335" s="67"/>
      <c r="S335" s="67"/>
      <c r="T335" s="68"/>
      <c r="U335" s="37"/>
      <c r="V335" s="37"/>
      <c r="W335" s="37"/>
      <c r="X335" s="37"/>
      <c r="Y335" s="37"/>
      <c r="Z335" s="37"/>
      <c r="AA335" s="37"/>
      <c r="AB335" s="37"/>
      <c r="AC335" s="37"/>
      <c r="AD335" s="37"/>
      <c r="AE335" s="37"/>
      <c r="AT335" s="20" t="s">
        <v>206</v>
      </c>
      <c r="AU335" s="20" t="s">
        <v>84</v>
      </c>
    </row>
    <row r="336" spans="1:65" s="15" customFormat="1" ht="11.25">
      <c r="B336" s="222"/>
      <c r="C336" s="223"/>
      <c r="D336" s="201" t="s">
        <v>213</v>
      </c>
      <c r="E336" s="224" t="s">
        <v>28</v>
      </c>
      <c r="F336" s="225" t="s">
        <v>5887</v>
      </c>
      <c r="G336" s="223"/>
      <c r="H336" s="224" t="s">
        <v>28</v>
      </c>
      <c r="I336" s="226"/>
      <c r="J336" s="223"/>
      <c r="K336" s="223"/>
      <c r="L336" s="227"/>
      <c r="M336" s="228"/>
      <c r="N336" s="229"/>
      <c r="O336" s="229"/>
      <c r="P336" s="229"/>
      <c r="Q336" s="229"/>
      <c r="R336" s="229"/>
      <c r="S336" s="229"/>
      <c r="T336" s="230"/>
      <c r="AT336" s="231" t="s">
        <v>213</v>
      </c>
      <c r="AU336" s="231" t="s">
        <v>84</v>
      </c>
      <c r="AV336" s="15" t="s">
        <v>82</v>
      </c>
      <c r="AW336" s="15" t="s">
        <v>35</v>
      </c>
      <c r="AX336" s="15" t="s">
        <v>74</v>
      </c>
      <c r="AY336" s="231" t="s">
        <v>197</v>
      </c>
    </row>
    <row r="337" spans="1:65" s="13" customFormat="1" ht="11.25">
      <c r="B337" s="199"/>
      <c r="C337" s="200"/>
      <c r="D337" s="201" t="s">
        <v>213</v>
      </c>
      <c r="E337" s="202" t="s">
        <v>28</v>
      </c>
      <c r="F337" s="203" t="s">
        <v>6479</v>
      </c>
      <c r="G337" s="200"/>
      <c r="H337" s="204">
        <v>0.188</v>
      </c>
      <c r="I337" s="205"/>
      <c r="J337" s="200"/>
      <c r="K337" s="200"/>
      <c r="L337" s="206"/>
      <c r="M337" s="207"/>
      <c r="N337" s="208"/>
      <c r="O337" s="208"/>
      <c r="P337" s="208"/>
      <c r="Q337" s="208"/>
      <c r="R337" s="208"/>
      <c r="S337" s="208"/>
      <c r="T337" s="209"/>
      <c r="AT337" s="210" t="s">
        <v>213</v>
      </c>
      <c r="AU337" s="210" t="s">
        <v>84</v>
      </c>
      <c r="AV337" s="13" t="s">
        <v>84</v>
      </c>
      <c r="AW337" s="13" t="s">
        <v>35</v>
      </c>
      <c r="AX337" s="13" t="s">
        <v>82</v>
      </c>
      <c r="AY337" s="210" t="s">
        <v>197</v>
      </c>
    </row>
    <row r="338" spans="1:65" s="2" customFormat="1" ht="21.75" customHeight="1">
      <c r="A338" s="37"/>
      <c r="B338" s="38"/>
      <c r="C338" s="181" t="s">
        <v>510</v>
      </c>
      <c r="D338" s="181" t="s">
        <v>199</v>
      </c>
      <c r="E338" s="182" t="s">
        <v>6480</v>
      </c>
      <c r="F338" s="183" t="s">
        <v>6481</v>
      </c>
      <c r="G338" s="184" t="s">
        <v>202</v>
      </c>
      <c r="H338" s="185">
        <v>0.75</v>
      </c>
      <c r="I338" s="186"/>
      <c r="J338" s="187">
        <f>ROUND(I338*H338,2)</f>
        <v>0</v>
      </c>
      <c r="K338" s="183" t="s">
        <v>203</v>
      </c>
      <c r="L338" s="42"/>
      <c r="M338" s="188" t="s">
        <v>28</v>
      </c>
      <c r="N338" s="189" t="s">
        <v>45</v>
      </c>
      <c r="O338" s="67"/>
      <c r="P338" s="190">
        <f>O338*H338</f>
        <v>0</v>
      </c>
      <c r="Q338" s="190">
        <v>0.22136</v>
      </c>
      <c r="R338" s="190">
        <f>Q338*H338</f>
        <v>0.16602</v>
      </c>
      <c r="S338" s="190">
        <v>0</v>
      </c>
      <c r="T338" s="191">
        <f>S338*H338</f>
        <v>0</v>
      </c>
      <c r="U338" s="37"/>
      <c r="V338" s="37"/>
      <c r="W338" s="37"/>
      <c r="X338" s="37"/>
      <c r="Y338" s="37"/>
      <c r="Z338" s="37"/>
      <c r="AA338" s="37"/>
      <c r="AB338" s="37"/>
      <c r="AC338" s="37"/>
      <c r="AD338" s="37"/>
      <c r="AE338" s="37"/>
      <c r="AR338" s="192" t="s">
        <v>204</v>
      </c>
      <c r="AT338" s="192" t="s">
        <v>199</v>
      </c>
      <c r="AU338" s="192" t="s">
        <v>84</v>
      </c>
      <c r="AY338" s="20" t="s">
        <v>197</v>
      </c>
      <c r="BE338" s="193">
        <f>IF(N338="základní",J338,0)</f>
        <v>0</v>
      </c>
      <c r="BF338" s="193">
        <f>IF(N338="snížená",J338,0)</f>
        <v>0</v>
      </c>
      <c r="BG338" s="193">
        <f>IF(N338="zákl. přenesená",J338,0)</f>
        <v>0</v>
      </c>
      <c r="BH338" s="193">
        <f>IF(N338="sníž. přenesená",J338,0)</f>
        <v>0</v>
      </c>
      <c r="BI338" s="193">
        <f>IF(N338="nulová",J338,0)</f>
        <v>0</v>
      </c>
      <c r="BJ338" s="20" t="s">
        <v>82</v>
      </c>
      <c r="BK338" s="193">
        <f>ROUND(I338*H338,2)</f>
        <v>0</v>
      </c>
      <c r="BL338" s="20" t="s">
        <v>204</v>
      </c>
      <c r="BM338" s="192" t="s">
        <v>6482</v>
      </c>
    </row>
    <row r="339" spans="1:65" s="2" customFormat="1" ht="11.25">
      <c r="A339" s="37"/>
      <c r="B339" s="38"/>
      <c r="C339" s="39"/>
      <c r="D339" s="194" t="s">
        <v>206</v>
      </c>
      <c r="E339" s="39"/>
      <c r="F339" s="195" t="s">
        <v>6483</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206</v>
      </c>
      <c r="AU339" s="20" t="s">
        <v>84</v>
      </c>
    </row>
    <row r="340" spans="1:65" s="15" customFormat="1" ht="11.25">
      <c r="B340" s="222"/>
      <c r="C340" s="223"/>
      <c r="D340" s="201" t="s">
        <v>213</v>
      </c>
      <c r="E340" s="224" t="s">
        <v>28</v>
      </c>
      <c r="F340" s="225" t="s">
        <v>5887</v>
      </c>
      <c r="G340" s="223"/>
      <c r="H340" s="224" t="s">
        <v>28</v>
      </c>
      <c r="I340" s="226"/>
      <c r="J340" s="223"/>
      <c r="K340" s="223"/>
      <c r="L340" s="227"/>
      <c r="M340" s="228"/>
      <c r="N340" s="229"/>
      <c r="O340" s="229"/>
      <c r="P340" s="229"/>
      <c r="Q340" s="229"/>
      <c r="R340" s="229"/>
      <c r="S340" s="229"/>
      <c r="T340" s="230"/>
      <c r="AT340" s="231" t="s">
        <v>213</v>
      </c>
      <c r="AU340" s="231" t="s">
        <v>84</v>
      </c>
      <c r="AV340" s="15" t="s">
        <v>82</v>
      </c>
      <c r="AW340" s="15" t="s">
        <v>35</v>
      </c>
      <c r="AX340" s="15" t="s">
        <v>74</v>
      </c>
      <c r="AY340" s="231" t="s">
        <v>197</v>
      </c>
    </row>
    <row r="341" spans="1:65" s="13" customFormat="1" ht="11.25">
      <c r="B341" s="199"/>
      <c r="C341" s="200"/>
      <c r="D341" s="201" t="s">
        <v>213</v>
      </c>
      <c r="E341" s="202" t="s">
        <v>28</v>
      </c>
      <c r="F341" s="203" t="s">
        <v>6484</v>
      </c>
      <c r="G341" s="200"/>
      <c r="H341" s="204">
        <v>0.75</v>
      </c>
      <c r="I341" s="205"/>
      <c r="J341" s="200"/>
      <c r="K341" s="200"/>
      <c r="L341" s="206"/>
      <c r="M341" s="207"/>
      <c r="N341" s="208"/>
      <c r="O341" s="208"/>
      <c r="P341" s="208"/>
      <c r="Q341" s="208"/>
      <c r="R341" s="208"/>
      <c r="S341" s="208"/>
      <c r="T341" s="209"/>
      <c r="AT341" s="210" t="s">
        <v>213</v>
      </c>
      <c r="AU341" s="210" t="s">
        <v>84</v>
      </c>
      <c r="AV341" s="13" t="s">
        <v>84</v>
      </c>
      <c r="AW341" s="13" t="s">
        <v>35</v>
      </c>
      <c r="AX341" s="13" t="s">
        <v>82</v>
      </c>
      <c r="AY341" s="210" t="s">
        <v>197</v>
      </c>
    </row>
    <row r="342" spans="1:65" s="2" customFormat="1" ht="24.2" customHeight="1">
      <c r="A342" s="37"/>
      <c r="B342" s="38"/>
      <c r="C342" s="181" t="s">
        <v>514</v>
      </c>
      <c r="D342" s="181" t="s">
        <v>199</v>
      </c>
      <c r="E342" s="182" t="s">
        <v>6485</v>
      </c>
      <c r="F342" s="183" t="s">
        <v>6486</v>
      </c>
      <c r="G342" s="184" t="s">
        <v>265</v>
      </c>
      <c r="H342" s="185">
        <v>1.5</v>
      </c>
      <c r="I342" s="186"/>
      <c r="J342" s="187">
        <f>ROUND(I342*H342,2)</f>
        <v>0</v>
      </c>
      <c r="K342" s="183" t="s">
        <v>203</v>
      </c>
      <c r="L342" s="42"/>
      <c r="M342" s="188" t="s">
        <v>28</v>
      </c>
      <c r="N342" s="189" t="s">
        <v>45</v>
      </c>
      <c r="O342" s="67"/>
      <c r="P342" s="190">
        <f>O342*H342</f>
        <v>0</v>
      </c>
      <c r="Q342" s="190">
        <v>0.19663</v>
      </c>
      <c r="R342" s="190">
        <f>Q342*H342</f>
        <v>0.29494500000000001</v>
      </c>
      <c r="S342" s="190">
        <v>0</v>
      </c>
      <c r="T342" s="191">
        <f>S342*H342</f>
        <v>0</v>
      </c>
      <c r="U342" s="37"/>
      <c r="V342" s="37"/>
      <c r="W342" s="37"/>
      <c r="X342" s="37"/>
      <c r="Y342" s="37"/>
      <c r="Z342" s="37"/>
      <c r="AA342" s="37"/>
      <c r="AB342" s="37"/>
      <c r="AC342" s="37"/>
      <c r="AD342" s="37"/>
      <c r="AE342" s="37"/>
      <c r="AR342" s="192" t="s">
        <v>204</v>
      </c>
      <c r="AT342" s="192" t="s">
        <v>199</v>
      </c>
      <c r="AU342" s="192" t="s">
        <v>84</v>
      </c>
      <c r="AY342" s="20" t="s">
        <v>197</v>
      </c>
      <c r="BE342" s="193">
        <f>IF(N342="základní",J342,0)</f>
        <v>0</v>
      </c>
      <c r="BF342" s="193">
        <f>IF(N342="snížená",J342,0)</f>
        <v>0</v>
      </c>
      <c r="BG342" s="193">
        <f>IF(N342="zákl. přenesená",J342,0)</f>
        <v>0</v>
      </c>
      <c r="BH342" s="193">
        <f>IF(N342="sníž. přenesená",J342,0)</f>
        <v>0</v>
      </c>
      <c r="BI342" s="193">
        <f>IF(N342="nulová",J342,0)</f>
        <v>0</v>
      </c>
      <c r="BJ342" s="20" t="s">
        <v>82</v>
      </c>
      <c r="BK342" s="193">
        <f>ROUND(I342*H342,2)</f>
        <v>0</v>
      </c>
      <c r="BL342" s="20" t="s">
        <v>204</v>
      </c>
      <c r="BM342" s="192" t="s">
        <v>6487</v>
      </c>
    </row>
    <row r="343" spans="1:65" s="2" customFormat="1" ht="11.25">
      <c r="A343" s="37"/>
      <c r="B343" s="38"/>
      <c r="C343" s="39"/>
      <c r="D343" s="194" t="s">
        <v>206</v>
      </c>
      <c r="E343" s="39"/>
      <c r="F343" s="195" t="s">
        <v>6488</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206</v>
      </c>
      <c r="AU343" s="20" t="s">
        <v>84</v>
      </c>
    </row>
    <row r="344" spans="1:65" s="15" customFormat="1" ht="11.25">
      <c r="B344" s="222"/>
      <c r="C344" s="223"/>
      <c r="D344" s="201" t="s">
        <v>213</v>
      </c>
      <c r="E344" s="224" t="s">
        <v>28</v>
      </c>
      <c r="F344" s="225" t="s">
        <v>5887</v>
      </c>
      <c r="G344" s="223"/>
      <c r="H344" s="224" t="s">
        <v>28</v>
      </c>
      <c r="I344" s="226"/>
      <c r="J344" s="223"/>
      <c r="K344" s="223"/>
      <c r="L344" s="227"/>
      <c r="M344" s="228"/>
      <c r="N344" s="229"/>
      <c r="O344" s="229"/>
      <c r="P344" s="229"/>
      <c r="Q344" s="229"/>
      <c r="R344" s="229"/>
      <c r="S344" s="229"/>
      <c r="T344" s="230"/>
      <c r="AT344" s="231" t="s">
        <v>213</v>
      </c>
      <c r="AU344" s="231" t="s">
        <v>84</v>
      </c>
      <c r="AV344" s="15" t="s">
        <v>82</v>
      </c>
      <c r="AW344" s="15" t="s">
        <v>35</v>
      </c>
      <c r="AX344" s="15" t="s">
        <v>74</v>
      </c>
      <c r="AY344" s="231" t="s">
        <v>197</v>
      </c>
    </row>
    <row r="345" spans="1:65" s="13" customFormat="1" ht="11.25">
      <c r="B345" s="199"/>
      <c r="C345" s="200"/>
      <c r="D345" s="201" t="s">
        <v>213</v>
      </c>
      <c r="E345" s="202" t="s">
        <v>28</v>
      </c>
      <c r="F345" s="203" t="s">
        <v>6489</v>
      </c>
      <c r="G345" s="200"/>
      <c r="H345" s="204">
        <v>1.5</v>
      </c>
      <c r="I345" s="205"/>
      <c r="J345" s="200"/>
      <c r="K345" s="200"/>
      <c r="L345" s="206"/>
      <c r="M345" s="207"/>
      <c r="N345" s="208"/>
      <c r="O345" s="208"/>
      <c r="P345" s="208"/>
      <c r="Q345" s="208"/>
      <c r="R345" s="208"/>
      <c r="S345" s="208"/>
      <c r="T345" s="209"/>
      <c r="AT345" s="210" t="s">
        <v>213</v>
      </c>
      <c r="AU345" s="210" t="s">
        <v>84</v>
      </c>
      <c r="AV345" s="13" t="s">
        <v>84</v>
      </c>
      <c r="AW345" s="13" t="s">
        <v>35</v>
      </c>
      <c r="AX345" s="13" t="s">
        <v>82</v>
      </c>
      <c r="AY345" s="210" t="s">
        <v>197</v>
      </c>
    </row>
    <row r="346" spans="1:65" s="2" customFormat="1" ht="24.2" customHeight="1">
      <c r="A346" s="37"/>
      <c r="B346" s="38"/>
      <c r="C346" s="181" t="s">
        <v>523</v>
      </c>
      <c r="D346" s="181" t="s">
        <v>199</v>
      </c>
      <c r="E346" s="182" t="s">
        <v>1804</v>
      </c>
      <c r="F346" s="183" t="s">
        <v>1805</v>
      </c>
      <c r="G346" s="184" t="s">
        <v>210</v>
      </c>
      <c r="H346" s="185">
        <v>5</v>
      </c>
      <c r="I346" s="186"/>
      <c r="J346" s="187">
        <f>ROUND(I346*H346,2)</f>
        <v>0</v>
      </c>
      <c r="K346" s="183" t="s">
        <v>203</v>
      </c>
      <c r="L346" s="42"/>
      <c r="M346" s="188" t="s">
        <v>28</v>
      </c>
      <c r="N346" s="189" t="s">
        <v>45</v>
      </c>
      <c r="O346" s="67"/>
      <c r="P346" s="190">
        <f>O346*H346</f>
        <v>0</v>
      </c>
      <c r="Q346" s="190">
        <v>1.7770000000000001E-2</v>
      </c>
      <c r="R346" s="190">
        <f>Q346*H346</f>
        <v>8.8850000000000012E-2</v>
      </c>
      <c r="S346" s="190">
        <v>0</v>
      </c>
      <c r="T346" s="191">
        <f>S346*H346</f>
        <v>0</v>
      </c>
      <c r="U346" s="37"/>
      <c r="V346" s="37"/>
      <c r="W346" s="37"/>
      <c r="X346" s="37"/>
      <c r="Y346" s="37"/>
      <c r="Z346" s="37"/>
      <c r="AA346" s="37"/>
      <c r="AB346" s="37"/>
      <c r="AC346" s="37"/>
      <c r="AD346" s="37"/>
      <c r="AE346" s="37"/>
      <c r="AR346" s="192" t="s">
        <v>204</v>
      </c>
      <c r="AT346" s="192" t="s">
        <v>199</v>
      </c>
      <c r="AU346" s="192" t="s">
        <v>84</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204</v>
      </c>
      <c r="BM346" s="192" t="s">
        <v>6490</v>
      </c>
    </row>
    <row r="347" spans="1:65" s="2" customFormat="1" ht="11.25">
      <c r="A347" s="37"/>
      <c r="B347" s="38"/>
      <c r="C347" s="39"/>
      <c r="D347" s="194" t="s">
        <v>206</v>
      </c>
      <c r="E347" s="39"/>
      <c r="F347" s="195" t="s">
        <v>1807</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206</v>
      </c>
      <c r="AU347" s="20" t="s">
        <v>84</v>
      </c>
    </row>
    <row r="348" spans="1:65" s="15" customFormat="1" ht="11.25">
      <c r="B348" s="222"/>
      <c r="C348" s="223"/>
      <c r="D348" s="201" t="s">
        <v>213</v>
      </c>
      <c r="E348" s="224" t="s">
        <v>28</v>
      </c>
      <c r="F348" s="225" t="s">
        <v>3088</v>
      </c>
      <c r="G348" s="223"/>
      <c r="H348" s="224" t="s">
        <v>28</v>
      </c>
      <c r="I348" s="226"/>
      <c r="J348" s="223"/>
      <c r="K348" s="223"/>
      <c r="L348" s="227"/>
      <c r="M348" s="228"/>
      <c r="N348" s="229"/>
      <c r="O348" s="229"/>
      <c r="P348" s="229"/>
      <c r="Q348" s="229"/>
      <c r="R348" s="229"/>
      <c r="S348" s="229"/>
      <c r="T348" s="230"/>
      <c r="AT348" s="231" t="s">
        <v>213</v>
      </c>
      <c r="AU348" s="231" t="s">
        <v>84</v>
      </c>
      <c r="AV348" s="15" t="s">
        <v>82</v>
      </c>
      <c r="AW348" s="15" t="s">
        <v>35</v>
      </c>
      <c r="AX348" s="15" t="s">
        <v>74</v>
      </c>
      <c r="AY348" s="231" t="s">
        <v>197</v>
      </c>
    </row>
    <row r="349" spans="1:65" s="13" customFormat="1" ht="11.25">
      <c r="B349" s="199"/>
      <c r="C349" s="200"/>
      <c r="D349" s="201" t="s">
        <v>213</v>
      </c>
      <c r="E349" s="202" t="s">
        <v>28</v>
      </c>
      <c r="F349" s="203" t="s">
        <v>6491</v>
      </c>
      <c r="G349" s="200"/>
      <c r="H349" s="204">
        <v>5</v>
      </c>
      <c r="I349" s="205"/>
      <c r="J349" s="200"/>
      <c r="K349" s="200"/>
      <c r="L349" s="206"/>
      <c r="M349" s="207"/>
      <c r="N349" s="208"/>
      <c r="O349" s="208"/>
      <c r="P349" s="208"/>
      <c r="Q349" s="208"/>
      <c r="R349" s="208"/>
      <c r="S349" s="208"/>
      <c r="T349" s="209"/>
      <c r="AT349" s="210" t="s">
        <v>213</v>
      </c>
      <c r="AU349" s="210" t="s">
        <v>84</v>
      </c>
      <c r="AV349" s="13" t="s">
        <v>84</v>
      </c>
      <c r="AW349" s="13" t="s">
        <v>35</v>
      </c>
      <c r="AX349" s="13" t="s">
        <v>82</v>
      </c>
      <c r="AY349" s="210" t="s">
        <v>197</v>
      </c>
    </row>
    <row r="350" spans="1:65" s="2" customFormat="1" ht="16.5" customHeight="1">
      <c r="A350" s="37"/>
      <c r="B350" s="38"/>
      <c r="C350" s="247" t="s">
        <v>532</v>
      </c>
      <c r="D350" s="247" t="s">
        <v>519</v>
      </c>
      <c r="E350" s="248" t="s">
        <v>1827</v>
      </c>
      <c r="F350" s="249" t="s">
        <v>1828</v>
      </c>
      <c r="G350" s="250" t="s">
        <v>210</v>
      </c>
      <c r="H350" s="251">
        <v>5</v>
      </c>
      <c r="I350" s="252"/>
      <c r="J350" s="253">
        <f>ROUND(I350*H350,2)</f>
        <v>0</v>
      </c>
      <c r="K350" s="249" t="s">
        <v>203</v>
      </c>
      <c r="L350" s="254"/>
      <c r="M350" s="255" t="s">
        <v>28</v>
      </c>
      <c r="N350" s="256" t="s">
        <v>45</v>
      </c>
      <c r="O350" s="67"/>
      <c r="P350" s="190">
        <f>O350*H350</f>
        <v>0</v>
      </c>
      <c r="Q350" s="190">
        <v>1.521E-2</v>
      </c>
      <c r="R350" s="190">
        <f>Q350*H350</f>
        <v>7.6049999999999993E-2</v>
      </c>
      <c r="S350" s="190">
        <v>0</v>
      </c>
      <c r="T350" s="191">
        <f>S350*H350</f>
        <v>0</v>
      </c>
      <c r="U350" s="37"/>
      <c r="V350" s="37"/>
      <c r="W350" s="37"/>
      <c r="X350" s="37"/>
      <c r="Y350" s="37"/>
      <c r="Z350" s="37"/>
      <c r="AA350" s="37"/>
      <c r="AB350" s="37"/>
      <c r="AC350" s="37"/>
      <c r="AD350" s="37"/>
      <c r="AE350" s="37"/>
      <c r="AR350" s="192" t="s">
        <v>243</v>
      </c>
      <c r="AT350" s="192" t="s">
        <v>519</v>
      </c>
      <c r="AU350" s="192" t="s">
        <v>84</v>
      </c>
      <c r="AY350" s="20" t="s">
        <v>197</v>
      </c>
      <c r="BE350" s="193">
        <f>IF(N350="základní",J350,0)</f>
        <v>0</v>
      </c>
      <c r="BF350" s="193">
        <f>IF(N350="snížená",J350,0)</f>
        <v>0</v>
      </c>
      <c r="BG350" s="193">
        <f>IF(N350="zákl. přenesená",J350,0)</f>
        <v>0</v>
      </c>
      <c r="BH350" s="193">
        <f>IF(N350="sníž. přenesená",J350,0)</f>
        <v>0</v>
      </c>
      <c r="BI350" s="193">
        <f>IF(N350="nulová",J350,0)</f>
        <v>0</v>
      </c>
      <c r="BJ350" s="20" t="s">
        <v>82</v>
      </c>
      <c r="BK350" s="193">
        <f>ROUND(I350*H350,2)</f>
        <v>0</v>
      </c>
      <c r="BL350" s="20" t="s">
        <v>204</v>
      </c>
      <c r="BM350" s="192" t="s">
        <v>6492</v>
      </c>
    </row>
    <row r="351" spans="1:65" s="12" customFormat="1" ht="22.9" customHeight="1">
      <c r="B351" s="165"/>
      <c r="C351" s="166"/>
      <c r="D351" s="167" t="s">
        <v>73</v>
      </c>
      <c r="E351" s="179" t="s">
        <v>248</v>
      </c>
      <c r="F351" s="179" t="s">
        <v>438</v>
      </c>
      <c r="G351" s="166"/>
      <c r="H351" s="166"/>
      <c r="I351" s="169"/>
      <c r="J351" s="180">
        <f>BK351</f>
        <v>0</v>
      </c>
      <c r="K351" s="166"/>
      <c r="L351" s="171"/>
      <c r="M351" s="172"/>
      <c r="N351" s="173"/>
      <c r="O351" s="173"/>
      <c r="P351" s="174">
        <f>SUM(P352:P478)</f>
        <v>0</v>
      </c>
      <c r="Q351" s="173"/>
      <c r="R351" s="174">
        <f>SUM(R352:R478)</f>
        <v>1.6754500000000002E-2</v>
      </c>
      <c r="S351" s="173"/>
      <c r="T351" s="175">
        <f>SUM(T352:T478)</f>
        <v>32.073712</v>
      </c>
      <c r="AR351" s="176" t="s">
        <v>82</v>
      </c>
      <c r="AT351" s="177" t="s">
        <v>73</v>
      </c>
      <c r="AU351" s="177" t="s">
        <v>82</v>
      </c>
      <c r="AY351" s="176" t="s">
        <v>197</v>
      </c>
      <c r="BK351" s="178">
        <f>SUM(BK352:BK478)</f>
        <v>0</v>
      </c>
    </row>
    <row r="352" spans="1:65" s="2" customFormat="1" ht="24.2" customHeight="1">
      <c r="A352" s="37"/>
      <c r="B352" s="38"/>
      <c r="C352" s="181" t="s">
        <v>1046</v>
      </c>
      <c r="D352" s="181" t="s">
        <v>199</v>
      </c>
      <c r="E352" s="182" t="s">
        <v>1941</v>
      </c>
      <c r="F352" s="183" t="s">
        <v>1942</v>
      </c>
      <c r="G352" s="184" t="s">
        <v>202</v>
      </c>
      <c r="H352" s="185">
        <v>54.2</v>
      </c>
      <c r="I352" s="186"/>
      <c r="J352" s="187">
        <f>ROUND(I352*H352,2)</f>
        <v>0</v>
      </c>
      <c r="K352" s="183" t="s">
        <v>203</v>
      </c>
      <c r="L352" s="42"/>
      <c r="M352" s="188" t="s">
        <v>28</v>
      </c>
      <c r="N352" s="189" t="s">
        <v>45</v>
      </c>
      <c r="O352" s="67"/>
      <c r="P352" s="190">
        <f>O352*H352</f>
        <v>0</v>
      </c>
      <c r="Q352" s="190">
        <v>1.2999999999999999E-4</v>
      </c>
      <c r="R352" s="190">
        <f>Q352*H352</f>
        <v>7.0460000000000002E-3</v>
      </c>
      <c r="S352" s="190">
        <v>0</v>
      </c>
      <c r="T352" s="191">
        <f>S352*H352</f>
        <v>0</v>
      </c>
      <c r="U352" s="37"/>
      <c r="V352" s="37"/>
      <c r="W352" s="37"/>
      <c r="X352" s="37"/>
      <c r="Y352" s="37"/>
      <c r="Z352" s="37"/>
      <c r="AA352" s="37"/>
      <c r="AB352" s="37"/>
      <c r="AC352" s="37"/>
      <c r="AD352" s="37"/>
      <c r="AE352" s="37"/>
      <c r="AR352" s="192" t="s">
        <v>204</v>
      </c>
      <c r="AT352" s="192" t="s">
        <v>199</v>
      </c>
      <c r="AU352" s="192" t="s">
        <v>84</v>
      </c>
      <c r="AY352" s="20" t="s">
        <v>197</v>
      </c>
      <c r="BE352" s="193">
        <f>IF(N352="základní",J352,0)</f>
        <v>0</v>
      </c>
      <c r="BF352" s="193">
        <f>IF(N352="snížená",J352,0)</f>
        <v>0</v>
      </c>
      <c r="BG352" s="193">
        <f>IF(N352="zákl. přenesená",J352,0)</f>
        <v>0</v>
      </c>
      <c r="BH352" s="193">
        <f>IF(N352="sníž. přenesená",J352,0)</f>
        <v>0</v>
      </c>
      <c r="BI352" s="193">
        <f>IF(N352="nulová",J352,0)</f>
        <v>0</v>
      </c>
      <c r="BJ352" s="20" t="s">
        <v>82</v>
      </c>
      <c r="BK352" s="193">
        <f>ROUND(I352*H352,2)</f>
        <v>0</v>
      </c>
      <c r="BL352" s="20" t="s">
        <v>204</v>
      </c>
      <c r="BM352" s="192" t="s">
        <v>6493</v>
      </c>
    </row>
    <row r="353" spans="1:65" s="2" customFormat="1" ht="11.25">
      <c r="A353" s="37"/>
      <c r="B353" s="38"/>
      <c r="C353" s="39"/>
      <c r="D353" s="194" t="s">
        <v>206</v>
      </c>
      <c r="E353" s="39"/>
      <c r="F353" s="195" t="s">
        <v>1944</v>
      </c>
      <c r="G353" s="39"/>
      <c r="H353" s="39"/>
      <c r="I353" s="196"/>
      <c r="J353" s="39"/>
      <c r="K353" s="39"/>
      <c r="L353" s="42"/>
      <c r="M353" s="197"/>
      <c r="N353" s="198"/>
      <c r="O353" s="67"/>
      <c r="P353" s="67"/>
      <c r="Q353" s="67"/>
      <c r="R353" s="67"/>
      <c r="S353" s="67"/>
      <c r="T353" s="68"/>
      <c r="U353" s="37"/>
      <c r="V353" s="37"/>
      <c r="W353" s="37"/>
      <c r="X353" s="37"/>
      <c r="Y353" s="37"/>
      <c r="Z353" s="37"/>
      <c r="AA353" s="37"/>
      <c r="AB353" s="37"/>
      <c r="AC353" s="37"/>
      <c r="AD353" s="37"/>
      <c r="AE353" s="37"/>
      <c r="AT353" s="20" t="s">
        <v>206</v>
      </c>
      <c r="AU353" s="20" t="s">
        <v>84</v>
      </c>
    </row>
    <row r="354" spans="1:65" s="15" customFormat="1" ht="11.25">
      <c r="B354" s="222"/>
      <c r="C354" s="223"/>
      <c r="D354" s="201" t="s">
        <v>213</v>
      </c>
      <c r="E354" s="224" t="s">
        <v>28</v>
      </c>
      <c r="F354" s="225" t="s">
        <v>412</v>
      </c>
      <c r="G354" s="223"/>
      <c r="H354" s="224" t="s">
        <v>28</v>
      </c>
      <c r="I354" s="226"/>
      <c r="J354" s="223"/>
      <c r="K354" s="223"/>
      <c r="L354" s="227"/>
      <c r="M354" s="228"/>
      <c r="N354" s="229"/>
      <c r="O354" s="229"/>
      <c r="P354" s="229"/>
      <c r="Q354" s="229"/>
      <c r="R354" s="229"/>
      <c r="S354" s="229"/>
      <c r="T354" s="230"/>
      <c r="AT354" s="231" t="s">
        <v>213</v>
      </c>
      <c r="AU354" s="231" t="s">
        <v>84</v>
      </c>
      <c r="AV354" s="15" t="s">
        <v>82</v>
      </c>
      <c r="AW354" s="15" t="s">
        <v>35</v>
      </c>
      <c r="AX354" s="15" t="s">
        <v>74</v>
      </c>
      <c r="AY354" s="231" t="s">
        <v>197</v>
      </c>
    </row>
    <row r="355" spans="1:65" s="13" customFormat="1" ht="11.25">
      <c r="B355" s="199"/>
      <c r="C355" s="200"/>
      <c r="D355" s="201" t="s">
        <v>213</v>
      </c>
      <c r="E355" s="202" t="s">
        <v>28</v>
      </c>
      <c r="F355" s="203" t="s">
        <v>6494</v>
      </c>
      <c r="G355" s="200"/>
      <c r="H355" s="204">
        <v>54.2</v>
      </c>
      <c r="I355" s="205"/>
      <c r="J355" s="200"/>
      <c r="K355" s="200"/>
      <c r="L355" s="206"/>
      <c r="M355" s="207"/>
      <c r="N355" s="208"/>
      <c r="O355" s="208"/>
      <c r="P355" s="208"/>
      <c r="Q355" s="208"/>
      <c r="R355" s="208"/>
      <c r="S355" s="208"/>
      <c r="T355" s="209"/>
      <c r="AT355" s="210" t="s">
        <v>213</v>
      </c>
      <c r="AU355" s="210" t="s">
        <v>84</v>
      </c>
      <c r="AV355" s="13" t="s">
        <v>84</v>
      </c>
      <c r="AW355" s="13" t="s">
        <v>35</v>
      </c>
      <c r="AX355" s="13" t="s">
        <v>82</v>
      </c>
      <c r="AY355" s="210" t="s">
        <v>197</v>
      </c>
    </row>
    <row r="356" spans="1:65" s="2" customFormat="1" ht="24.2" customHeight="1">
      <c r="A356" s="37"/>
      <c r="B356" s="38"/>
      <c r="C356" s="181" t="s">
        <v>1057</v>
      </c>
      <c r="D356" s="181" t="s">
        <v>199</v>
      </c>
      <c r="E356" s="182" t="s">
        <v>6495</v>
      </c>
      <c r="F356" s="183" t="s">
        <v>6496</v>
      </c>
      <c r="G356" s="184" t="s">
        <v>202</v>
      </c>
      <c r="H356" s="185">
        <v>8</v>
      </c>
      <c r="I356" s="186"/>
      <c r="J356" s="187">
        <f>ROUND(I356*H356,2)</f>
        <v>0</v>
      </c>
      <c r="K356" s="183" t="s">
        <v>203</v>
      </c>
      <c r="L356" s="42"/>
      <c r="M356" s="188" t="s">
        <v>28</v>
      </c>
      <c r="N356" s="189" t="s">
        <v>45</v>
      </c>
      <c r="O356" s="67"/>
      <c r="P356" s="190">
        <f>O356*H356</f>
        <v>0</v>
      </c>
      <c r="Q356" s="190">
        <v>2.1000000000000001E-4</v>
      </c>
      <c r="R356" s="190">
        <f>Q356*H356</f>
        <v>1.6800000000000001E-3</v>
      </c>
      <c r="S356" s="190">
        <v>0</v>
      </c>
      <c r="T356" s="191">
        <f>S356*H356</f>
        <v>0</v>
      </c>
      <c r="U356" s="37"/>
      <c r="V356" s="37"/>
      <c r="W356" s="37"/>
      <c r="X356" s="37"/>
      <c r="Y356" s="37"/>
      <c r="Z356" s="37"/>
      <c r="AA356" s="37"/>
      <c r="AB356" s="37"/>
      <c r="AC356" s="37"/>
      <c r="AD356" s="37"/>
      <c r="AE356" s="37"/>
      <c r="AR356" s="192" t="s">
        <v>204</v>
      </c>
      <c r="AT356" s="192" t="s">
        <v>199</v>
      </c>
      <c r="AU356" s="192" t="s">
        <v>84</v>
      </c>
      <c r="AY356" s="20" t="s">
        <v>197</v>
      </c>
      <c r="BE356" s="193">
        <f>IF(N356="základní",J356,0)</f>
        <v>0</v>
      </c>
      <c r="BF356" s="193">
        <f>IF(N356="snížená",J356,0)</f>
        <v>0</v>
      </c>
      <c r="BG356" s="193">
        <f>IF(N356="zákl. přenesená",J356,0)</f>
        <v>0</v>
      </c>
      <c r="BH356" s="193">
        <f>IF(N356="sníž. přenesená",J356,0)</f>
        <v>0</v>
      </c>
      <c r="BI356" s="193">
        <f>IF(N356="nulová",J356,0)</f>
        <v>0</v>
      </c>
      <c r="BJ356" s="20" t="s">
        <v>82</v>
      </c>
      <c r="BK356" s="193">
        <f>ROUND(I356*H356,2)</f>
        <v>0</v>
      </c>
      <c r="BL356" s="20" t="s">
        <v>204</v>
      </c>
      <c r="BM356" s="192" t="s">
        <v>6497</v>
      </c>
    </row>
    <row r="357" spans="1:65" s="2" customFormat="1" ht="11.25">
      <c r="A357" s="37"/>
      <c r="B357" s="38"/>
      <c r="C357" s="39"/>
      <c r="D357" s="194" t="s">
        <v>206</v>
      </c>
      <c r="E357" s="39"/>
      <c r="F357" s="195" t="s">
        <v>6498</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206</v>
      </c>
      <c r="AU357" s="20" t="s">
        <v>84</v>
      </c>
    </row>
    <row r="358" spans="1:65" s="15" customFormat="1" ht="11.25">
      <c r="B358" s="222"/>
      <c r="C358" s="223"/>
      <c r="D358" s="201" t="s">
        <v>213</v>
      </c>
      <c r="E358" s="224" t="s">
        <v>28</v>
      </c>
      <c r="F358" s="225" t="s">
        <v>412</v>
      </c>
      <c r="G358" s="223"/>
      <c r="H358" s="224" t="s">
        <v>28</v>
      </c>
      <c r="I358" s="226"/>
      <c r="J358" s="223"/>
      <c r="K358" s="223"/>
      <c r="L358" s="227"/>
      <c r="M358" s="228"/>
      <c r="N358" s="229"/>
      <c r="O358" s="229"/>
      <c r="P358" s="229"/>
      <c r="Q358" s="229"/>
      <c r="R358" s="229"/>
      <c r="S358" s="229"/>
      <c r="T358" s="230"/>
      <c r="AT358" s="231" t="s">
        <v>213</v>
      </c>
      <c r="AU358" s="231" t="s">
        <v>84</v>
      </c>
      <c r="AV358" s="15" t="s">
        <v>82</v>
      </c>
      <c r="AW358" s="15" t="s">
        <v>35</v>
      </c>
      <c r="AX358" s="15" t="s">
        <v>74</v>
      </c>
      <c r="AY358" s="231" t="s">
        <v>197</v>
      </c>
    </row>
    <row r="359" spans="1:65" s="13" customFormat="1" ht="11.25">
      <c r="B359" s="199"/>
      <c r="C359" s="200"/>
      <c r="D359" s="201" t="s">
        <v>213</v>
      </c>
      <c r="E359" s="202" t="s">
        <v>28</v>
      </c>
      <c r="F359" s="203" t="s">
        <v>6499</v>
      </c>
      <c r="G359" s="200"/>
      <c r="H359" s="204">
        <v>8</v>
      </c>
      <c r="I359" s="205"/>
      <c r="J359" s="200"/>
      <c r="K359" s="200"/>
      <c r="L359" s="206"/>
      <c r="M359" s="207"/>
      <c r="N359" s="208"/>
      <c r="O359" s="208"/>
      <c r="P359" s="208"/>
      <c r="Q359" s="208"/>
      <c r="R359" s="208"/>
      <c r="S359" s="208"/>
      <c r="T359" s="209"/>
      <c r="AT359" s="210" t="s">
        <v>213</v>
      </c>
      <c r="AU359" s="210" t="s">
        <v>84</v>
      </c>
      <c r="AV359" s="13" t="s">
        <v>84</v>
      </c>
      <c r="AW359" s="13" t="s">
        <v>35</v>
      </c>
      <c r="AX359" s="13" t="s">
        <v>82</v>
      </c>
      <c r="AY359" s="210" t="s">
        <v>197</v>
      </c>
    </row>
    <row r="360" spans="1:65" s="2" customFormat="1" ht="24.2" customHeight="1">
      <c r="A360" s="37"/>
      <c r="B360" s="38"/>
      <c r="C360" s="181" t="s">
        <v>1063</v>
      </c>
      <c r="D360" s="181" t="s">
        <v>199</v>
      </c>
      <c r="E360" s="182" t="s">
        <v>1949</v>
      </c>
      <c r="F360" s="183" t="s">
        <v>1950</v>
      </c>
      <c r="G360" s="184" t="s">
        <v>202</v>
      </c>
      <c r="H360" s="185">
        <v>54.2</v>
      </c>
      <c r="I360" s="186"/>
      <c r="J360" s="187">
        <f>ROUND(I360*H360,2)</f>
        <v>0</v>
      </c>
      <c r="K360" s="183" t="s">
        <v>203</v>
      </c>
      <c r="L360" s="42"/>
      <c r="M360" s="188" t="s">
        <v>28</v>
      </c>
      <c r="N360" s="189" t="s">
        <v>45</v>
      </c>
      <c r="O360" s="67"/>
      <c r="P360" s="190">
        <f>O360*H360</f>
        <v>0</v>
      </c>
      <c r="Q360" s="190">
        <v>4.0000000000000003E-5</v>
      </c>
      <c r="R360" s="190">
        <f>Q360*H360</f>
        <v>2.1680000000000002E-3</v>
      </c>
      <c r="S360" s="190">
        <v>0</v>
      </c>
      <c r="T360" s="191">
        <f>S360*H360</f>
        <v>0</v>
      </c>
      <c r="U360" s="37"/>
      <c r="V360" s="37"/>
      <c r="W360" s="37"/>
      <c r="X360" s="37"/>
      <c r="Y360" s="37"/>
      <c r="Z360" s="37"/>
      <c r="AA360" s="37"/>
      <c r="AB360" s="37"/>
      <c r="AC360" s="37"/>
      <c r="AD360" s="37"/>
      <c r="AE360" s="37"/>
      <c r="AR360" s="192" t="s">
        <v>204</v>
      </c>
      <c r="AT360" s="192" t="s">
        <v>199</v>
      </c>
      <c r="AU360" s="192" t="s">
        <v>84</v>
      </c>
      <c r="AY360" s="20" t="s">
        <v>197</v>
      </c>
      <c r="BE360" s="193">
        <f>IF(N360="základní",J360,0)</f>
        <v>0</v>
      </c>
      <c r="BF360" s="193">
        <f>IF(N360="snížená",J360,0)</f>
        <v>0</v>
      </c>
      <c r="BG360" s="193">
        <f>IF(N360="zákl. přenesená",J360,0)</f>
        <v>0</v>
      </c>
      <c r="BH360" s="193">
        <f>IF(N360="sníž. přenesená",J360,0)</f>
        <v>0</v>
      </c>
      <c r="BI360" s="193">
        <f>IF(N360="nulová",J360,0)</f>
        <v>0</v>
      </c>
      <c r="BJ360" s="20" t="s">
        <v>82</v>
      </c>
      <c r="BK360" s="193">
        <f>ROUND(I360*H360,2)</f>
        <v>0</v>
      </c>
      <c r="BL360" s="20" t="s">
        <v>204</v>
      </c>
      <c r="BM360" s="192" t="s">
        <v>6500</v>
      </c>
    </row>
    <row r="361" spans="1:65" s="2" customFormat="1" ht="11.25">
      <c r="A361" s="37"/>
      <c r="B361" s="38"/>
      <c r="C361" s="39"/>
      <c r="D361" s="194" t="s">
        <v>206</v>
      </c>
      <c r="E361" s="39"/>
      <c r="F361" s="195" t="s">
        <v>1952</v>
      </c>
      <c r="G361" s="39"/>
      <c r="H361" s="39"/>
      <c r="I361" s="196"/>
      <c r="J361" s="39"/>
      <c r="K361" s="39"/>
      <c r="L361" s="42"/>
      <c r="M361" s="197"/>
      <c r="N361" s="198"/>
      <c r="O361" s="67"/>
      <c r="P361" s="67"/>
      <c r="Q361" s="67"/>
      <c r="R361" s="67"/>
      <c r="S361" s="67"/>
      <c r="T361" s="68"/>
      <c r="U361" s="37"/>
      <c r="V361" s="37"/>
      <c r="W361" s="37"/>
      <c r="X361" s="37"/>
      <c r="Y361" s="37"/>
      <c r="Z361" s="37"/>
      <c r="AA361" s="37"/>
      <c r="AB361" s="37"/>
      <c r="AC361" s="37"/>
      <c r="AD361" s="37"/>
      <c r="AE361" s="37"/>
      <c r="AT361" s="20" t="s">
        <v>206</v>
      </c>
      <c r="AU361" s="20" t="s">
        <v>84</v>
      </c>
    </row>
    <row r="362" spans="1:65" s="15" customFormat="1" ht="11.25">
      <c r="B362" s="222"/>
      <c r="C362" s="223"/>
      <c r="D362" s="201" t="s">
        <v>213</v>
      </c>
      <c r="E362" s="224" t="s">
        <v>28</v>
      </c>
      <c r="F362" s="225" t="s">
        <v>412</v>
      </c>
      <c r="G362" s="223"/>
      <c r="H362" s="224" t="s">
        <v>28</v>
      </c>
      <c r="I362" s="226"/>
      <c r="J362" s="223"/>
      <c r="K362" s="223"/>
      <c r="L362" s="227"/>
      <c r="M362" s="228"/>
      <c r="N362" s="229"/>
      <c r="O362" s="229"/>
      <c r="P362" s="229"/>
      <c r="Q362" s="229"/>
      <c r="R362" s="229"/>
      <c r="S362" s="229"/>
      <c r="T362" s="230"/>
      <c r="AT362" s="231" t="s">
        <v>213</v>
      </c>
      <c r="AU362" s="231" t="s">
        <v>84</v>
      </c>
      <c r="AV362" s="15" t="s">
        <v>82</v>
      </c>
      <c r="AW362" s="15" t="s">
        <v>35</v>
      </c>
      <c r="AX362" s="15" t="s">
        <v>74</v>
      </c>
      <c r="AY362" s="231" t="s">
        <v>197</v>
      </c>
    </row>
    <row r="363" spans="1:65" s="13" customFormat="1" ht="11.25">
      <c r="B363" s="199"/>
      <c r="C363" s="200"/>
      <c r="D363" s="201" t="s">
        <v>213</v>
      </c>
      <c r="E363" s="202" t="s">
        <v>28</v>
      </c>
      <c r="F363" s="203" t="s">
        <v>6494</v>
      </c>
      <c r="G363" s="200"/>
      <c r="H363" s="204">
        <v>54.2</v>
      </c>
      <c r="I363" s="205"/>
      <c r="J363" s="200"/>
      <c r="K363" s="200"/>
      <c r="L363" s="206"/>
      <c r="M363" s="207"/>
      <c r="N363" s="208"/>
      <c r="O363" s="208"/>
      <c r="P363" s="208"/>
      <c r="Q363" s="208"/>
      <c r="R363" s="208"/>
      <c r="S363" s="208"/>
      <c r="T363" s="209"/>
      <c r="AT363" s="210" t="s">
        <v>213</v>
      </c>
      <c r="AU363" s="210" t="s">
        <v>84</v>
      </c>
      <c r="AV363" s="13" t="s">
        <v>84</v>
      </c>
      <c r="AW363" s="13" t="s">
        <v>35</v>
      </c>
      <c r="AX363" s="13" t="s">
        <v>82</v>
      </c>
      <c r="AY363" s="210" t="s">
        <v>197</v>
      </c>
    </row>
    <row r="364" spans="1:65" s="2" customFormat="1" ht="16.5" customHeight="1">
      <c r="A364" s="37"/>
      <c r="B364" s="38"/>
      <c r="C364" s="181" t="s">
        <v>1088</v>
      </c>
      <c r="D364" s="181" t="s">
        <v>199</v>
      </c>
      <c r="E364" s="182" t="s">
        <v>6501</v>
      </c>
      <c r="F364" s="183" t="s">
        <v>6502</v>
      </c>
      <c r="G364" s="184" t="s">
        <v>202</v>
      </c>
      <c r="H364" s="185">
        <v>60.417999999999999</v>
      </c>
      <c r="I364" s="186"/>
      <c r="J364" s="187">
        <f>ROUND(I364*H364,2)</f>
        <v>0</v>
      </c>
      <c r="K364" s="183" t="s">
        <v>203</v>
      </c>
      <c r="L364" s="42"/>
      <c r="M364" s="188" t="s">
        <v>28</v>
      </c>
      <c r="N364" s="189" t="s">
        <v>45</v>
      </c>
      <c r="O364" s="67"/>
      <c r="P364" s="190">
        <f>O364*H364</f>
        <v>0</v>
      </c>
      <c r="Q364" s="190">
        <v>0</v>
      </c>
      <c r="R364" s="190">
        <f>Q364*H364</f>
        <v>0</v>
      </c>
      <c r="S364" s="190">
        <v>0.18099999999999999</v>
      </c>
      <c r="T364" s="191">
        <f>S364*H364</f>
        <v>10.935658</v>
      </c>
      <c r="U364" s="37"/>
      <c r="V364" s="37"/>
      <c r="W364" s="37"/>
      <c r="X364" s="37"/>
      <c r="Y364" s="37"/>
      <c r="Z364" s="37"/>
      <c r="AA364" s="37"/>
      <c r="AB364" s="37"/>
      <c r="AC364" s="37"/>
      <c r="AD364" s="37"/>
      <c r="AE364" s="37"/>
      <c r="AR364" s="192" t="s">
        <v>204</v>
      </c>
      <c r="AT364" s="192" t="s">
        <v>199</v>
      </c>
      <c r="AU364" s="192" t="s">
        <v>84</v>
      </c>
      <c r="AY364" s="20" t="s">
        <v>197</v>
      </c>
      <c r="BE364" s="193">
        <f>IF(N364="základní",J364,0)</f>
        <v>0</v>
      </c>
      <c r="BF364" s="193">
        <f>IF(N364="snížená",J364,0)</f>
        <v>0</v>
      </c>
      <c r="BG364" s="193">
        <f>IF(N364="zákl. přenesená",J364,0)</f>
        <v>0</v>
      </c>
      <c r="BH364" s="193">
        <f>IF(N364="sníž. přenesená",J364,0)</f>
        <v>0</v>
      </c>
      <c r="BI364" s="193">
        <f>IF(N364="nulová",J364,0)</f>
        <v>0</v>
      </c>
      <c r="BJ364" s="20" t="s">
        <v>82</v>
      </c>
      <c r="BK364" s="193">
        <f>ROUND(I364*H364,2)</f>
        <v>0</v>
      </c>
      <c r="BL364" s="20" t="s">
        <v>204</v>
      </c>
      <c r="BM364" s="192" t="s">
        <v>6503</v>
      </c>
    </row>
    <row r="365" spans="1:65" s="2" customFormat="1" ht="11.25">
      <c r="A365" s="37"/>
      <c r="B365" s="38"/>
      <c r="C365" s="39"/>
      <c r="D365" s="194" t="s">
        <v>206</v>
      </c>
      <c r="E365" s="39"/>
      <c r="F365" s="195" t="s">
        <v>6504</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206</v>
      </c>
      <c r="AU365" s="20" t="s">
        <v>84</v>
      </c>
    </row>
    <row r="366" spans="1:65" s="15" customFormat="1" ht="11.25">
      <c r="B366" s="222"/>
      <c r="C366" s="223"/>
      <c r="D366" s="201" t="s">
        <v>213</v>
      </c>
      <c r="E366" s="224" t="s">
        <v>28</v>
      </c>
      <c r="F366" s="225" t="s">
        <v>6296</v>
      </c>
      <c r="G366" s="223"/>
      <c r="H366" s="224" t="s">
        <v>28</v>
      </c>
      <c r="I366" s="226"/>
      <c r="J366" s="223"/>
      <c r="K366" s="223"/>
      <c r="L366" s="227"/>
      <c r="M366" s="228"/>
      <c r="N366" s="229"/>
      <c r="O366" s="229"/>
      <c r="P366" s="229"/>
      <c r="Q366" s="229"/>
      <c r="R366" s="229"/>
      <c r="S366" s="229"/>
      <c r="T366" s="230"/>
      <c r="AT366" s="231" t="s">
        <v>213</v>
      </c>
      <c r="AU366" s="231" t="s">
        <v>84</v>
      </c>
      <c r="AV366" s="15" t="s">
        <v>82</v>
      </c>
      <c r="AW366" s="15" t="s">
        <v>35</v>
      </c>
      <c r="AX366" s="15" t="s">
        <v>74</v>
      </c>
      <c r="AY366" s="231" t="s">
        <v>197</v>
      </c>
    </row>
    <row r="367" spans="1:65" s="13" customFormat="1" ht="11.25">
      <c r="B367" s="199"/>
      <c r="C367" s="200"/>
      <c r="D367" s="201" t="s">
        <v>213</v>
      </c>
      <c r="E367" s="202" t="s">
        <v>28</v>
      </c>
      <c r="F367" s="203" t="s">
        <v>6505</v>
      </c>
      <c r="G367" s="200"/>
      <c r="H367" s="204">
        <v>71.528000000000006</v>
      </c>
      <c r="I367" s="205"/>
      <c r="J367" s="200"/>
      <c r="K367" s="200"/>
      <c r="L367" s="206"/>
      <c r="M367" s="207"/>
      <c r="N367" s="208"/>
      <c r="O367" s="208"/>
      <c r="P367" s="208"/>
      <c r="Q367" s="208"/>
      <c r="R367" s="208"/>
      <c r="S367" s="208"/>
      <c r="T367" s="209"/>
      <c r="AT367" s="210" t="s">
        <v>213</v>
      </c>
      <c r="AU367" s="210" t="s">
        <v>84</v>
      </c>
      <c r="AV367" s="13" t="s">
        <v>84</v>
      </c>
      <c r="AW367" s="13" t="s">
        <v>35</v>
      </c>
      <c r="AX367" s="13" t="s">
        <v>74</v>
      </c>
      <c r="AY367" s="210" t="s">
        <v>197</v>
      </c>
    </row>
    <row r="368" spans="1:65" s="13" customFormat="1" ht="11.25">
      <c r="B368" s="199"/>
      <c r="C368" s="200"/>
      <c r="D368" s="201" t="s">
        <v>213</v>
      </c>
      <c r="E368" s="202" t="s">
        <v>28</v>
      </c>
      <c r="F368" s="203" t="s">
        <v>6506</v>
      </c>
      <c r="G368" s="200"/>
      <c r="H368" s="204">
        <v>-11.11</v>
      </c>
      <c r="I368" s="205"/>
      <c r="J368" s="200"/>
      <c r="K368" s="200"/>
      <c r="L368" s="206"/>
      <c r="M368" s="207"/>
      <c r="N368" s="208"/>
      <c r="O368" s="208"/>
      <c r="P368" s="208"/>
      <c r="Q368" s="208"/>
      <c r="R368" s="208"/>
      <c r="S368" s="208"/>
      <c r="T368" s="209"/>
      <c r="AT368" s="210" t="s">
        <v>213</v>
      </c>
      <c r="AU368" s="210" t="s">
        <v>84</v>
      </c>
      <c r="AV368" s="13" t="s">
        <v>84</v>
      </c>
      <c r="AW368" s="13" t="s">
        <v>35</v>
      </c>
      <c r="AX368" s="13" t="s">
        <v>74</v>
      </c>
      <c r="AY368" s="210" t="s">
        <v>197</v>
      </c>
    </row>
    <row r="369" spans="1:65" s="14" customFormat="1" ht="11.25">
      <c r="B369" s="211"/>
      <c r="C369" s="212"/>
      <c r="D369" s="201" t="s">
        <v>213</v>
      </c>
      <c r="E369" s="213" t="s">
        <v>28</v>
      </c>
      <c r="F369" s="214" t="s">
        <v>226</v>
      </c>
      <c r="G369" s="212"/>
      <c r="H369" s="215">
        <v>60.417999999999999</v>
      </c>
      <c r="I369" s="216"/>
      <c r="J369" s="212"/>
      <c r="K369" s="212"/>
      <c r="L369" s="217"/>
      <c r="M369" s="218"/>
      <c r="N369" s="219"/>
      <c r="O369" s="219"/>
      <c r="P369" s="219"/>
      <c r="Q369" s="219"/>
      <c r="R369" s="219"/>
      <c r="S369" s="219"/>
      <c r="T369" s="220"/>
      <c r="AT369" s="221" t="s">
        <v>213</v>
      </c>
      <c r="AU369" s="221" t="s">
        <v>84</v>
      </c>
      <c r="AV369" s="14" t="s">
        <v>204</v>
      </c>
      <c r="AW369" s="14" t="s">
        <v>35</v>
      </c>
      <c r="AX369" s="14" t="s">
        <v>82</v>
      </c>
      <c r="AY369" s="221" t="s">
        <v>197</v>
      </c>
    </row>
    <row r="370" spans="1:65" s="2" customFormat="1" ht="24.2" customHeight="1">
      <c r="A370" s="37"/>
      <c r="B370" s="38"/>
      <c r="C370" s="181" t="s">
        <v>526</v>
      </c>
      <c r="D370" s="181" t="s">
        <v>199</v>
      </c>
      <c r="E370" s="182" t="s">
        <v>6507</v>
      </c>
      <c r="F370" s="183" t="s">
        <v>6508</v>
      </c>
      <c r="G370" s="184" t="s">
        <v>409</v>
      </c>
      <c r="H370" s="185">
        <v>0.32</v>
      </c>
      <c r="I370" s="186"/>
      <c r="J370" s="187">
        <f>ROUND(I370*H370,2)</f>
        <v>0</v>
      </c>
      <c r="K370" s="183" t="s">
        <v>203</v>
      </c>
      <c r="L370" s="42"/>
      <c r="M370" s="188" t="s">
        <v>28</v>
      </c>
      <c r="N370" s="189" t="s">
        <v>45</v>
      </c>
      <c r="O370" s="67"/>
      <c r="P370" s="190">
        <f>O370*H370</f>
        <v>0</v>
      </c>
      <c r="Q370" s="190">
        <v>0</v>
      </c>
      <c r="R370" s="190">
        <f>Q370*H370</f>
        <v>0</v>
      </c>
      <c r="S370" s="190">
        <v>2.4</v>
      </c>
      <c r="T370" s="191">
        <f>S370*H370</f>
        <v>0.76800000000000002</v>
      </c>
      <c r="U370" s="37"/>
      <c r="V370" s="37"/>
      <c r="W370" s="37"/>
      <c r="X370" s="37"/>
      <c r="Y370" s="37"/>
      <c r="Z370" s="37"/>
      <c r="AA370" s="37"/>
      <c r="AB370" s="37"/>
      <c r="AC370" s="37"/>
      <c r="AD370" s="37"/>
      <c r="AE370" s="37"/>
      <c r="AR370" s="192" t="s">
        <v>204</v>
      </c>
      <c r="AT370" s="192" t="s">
        <v>199</v>
      </c>
      <c r="AU370" s="192" t="s">
        <v>84</v>
      </c>
      <c r="AY370" s="20" t="s">
        <v>197</v>
      </c>
      <c r="BE370" s="193">
        <f>IF(N370="základní",J370,0)</f>
        <v>0</v>
      </c>
      <c r="BF370" s="193">
        <f>IF(N370="snížená",J370,0)</f>
        <v>0</v>
      </c>
      <c r="BG370" s="193">
        <f>IF(N370="zákl. přenesená",J370,0)</f>
        <v>0</v>
      </c>
      <c r="BH370" s="193">
        <f>IF(N370="sníž. přenesená",J370,0)</f>
        <v>0</v>
      </c>
      <c r="BI370" s="193">
        <f>IF(N370="nulová",J370,0)</f>
        <v>0</v>
      </c>
      <c r="BJ370" s="20" t="s">
        <v>82</v>
      </c>
      <c r="BK370" s="193">
        <f>ROUND(I370*H370,2)</f>
        <v>0</v>
      </c>
      <c r="BL370" s="20" t="s">
        <v>204</v>
      </c>
      <c r="BM370" s="192" t="s">
        <v>6509</v>
      </c>
    </row>
    <row r="371" spans="1:65" s="2" customFormat="1" ht="11.25">
      <c r="A371" s="37"/>
      <c r="B371" s="38"/>
      <c r="C371" s="39"/>
      <c r="D371" s="194" t="s">
        <v>206</v>
      </c>
      <c r="E371" s="39"/>
      <c r="F371" s="195" t="s">
        <v>6510</v>
      </c>
      <c r="G371" s="39"/>
      <c r="H371" s="39"/>
      <c r="I371" s="196"/>
      <c r="J371" s="39"/>
      <c r="K371" s="39"/>
      <c r="L371" s="42"/>
      <c r="M371" s="197"/>
      <c r="N371" s="198"/>
      <c r="O371" s="67"/>
      <c r="P371" s="67"/>
      <c r="Q371" s="67"/>
      <c r="R371" s="67"/>
      <c r="S371" s="67"/>
      <c r="T371" s="68"/>
      <c r="U371" s="37"/>
      <c r="V371" s="37"/>
      <c r="W371" s="37"/>
      <c r="X371" s="37"/>
      <c r="Y371" s="37"/>
      <c r="Z371" s="37"/>
      <c r="AA371" s="37"/>
      <c r="AB371" s="37"/>
      <c r="AC371" s="37"/>
      <c r="AD371" s="37"/>
      <c r="AE371" s="37"/>
      <c r="AT371" s="20" t="s">
        <v>206</v>
      </c>
      <c r="AU371" s="20" t="s">
        <v>84</v>
      </c>
    </row>
    <row r="372" spans="1:65" s="15" customFormat="1" ht="11.25">
      <c r="B372" s="222"/>
      <c r="C372" s="223"/>
      <c r="D372" s="201" t="s">
        <v>213</v>
      </c>
      <c r="E372" s="224" t="s">
        <v>28</v>
      </c>
      <c r="F372" s="225" t="s">
        <v>6296</v>
      </c>
      <c r="G372" s="223"/>
      <c r="H372" s="224" t="s">
        <v>28</v>
      </c>
      <c r="I372" s="226"/>
      <c r="J372" s="223"/>
      <c r="K372" s="223"/>
      <c r="L372" s="227"/>
      <c r="M372" s="228"/>
      <c r="N372" s="229"/>
      <c r="O372" s="229"/>
      <c r="P372" s="229"/>
      <c r="Q372" s="229"/>
      <c r="R372" s="229"/>
      <c r="S372" s="229"/>
      <c r="T372" s="230"/>
      <c r="AT372" s="231" t="s">
        <v>213</v>
      </c>
      <c r="AU372" s="231" t="s">
        <v>84</v>
      </c>
      <c r="AV372" s="15" t="s">
        <v>82</v>
      </c>
      <c r="AW372" s="15" t="s">
        <v>35</v>
      </c>
      <c r="AX372" s="15" t="s">
        <v>74</v>
      </c>
      <c r="AY372" s="231" t="s">
        <v>197</v>
      </c>
    </row>
    <row r="373" spans="1:65" s="13" customFormat="1" ht="11.25">
      <c r="B373" s="199"/>
      <c r="C373" s="200"/>
      <c r="D373" s="201" t="s">
        <v>213</v>
      </c>
      <c r="E373" s="202" t="s">
        <v>28</v>
      </c>
      <c r="F373" s="203" t="s">
        <v>6511</v>
      </c>
      <c r="G373" s="200"/>
      <c r="H373" s="204">
        <v>0.32</v>
      </c>
      <c r="I373" s="205"/>
      <c r="J373" s="200"/>
      <c r="K373" s="200"/>
      <c r="L373" s="206"/>
      <c r="M373" s="207"/>
      <c r="N373" s="208"/>
      <c r="O373" s="208"/>
      <c r="P373" s="208"/>
      <c r="Q373" s="208"/>
      <c r="R373" s="208"/>
      <c r="S373" s="208"/>
      <c r="T373" s="209"/>
      <c r="AT373" s="210" t="s">
        <v>213</v>
      </c>
      <c r="AU373" s="210" t="s">
        <v>84</v>
      </c>
      <c r="AV373" s="13" t="s">
        <v>84</v>
      </c>
      <c r="AW373" s="13" t="s">
        <v>35</v>
      </c>
      <c r="AX373" s="13" t="s">
        <v>82</v>
      </c>
      <c r="AY373" s="210" t="s">
        <v>197</v>
      </c>
    </row>
    <row r="374" spans="1:65" s="2" customFormat="1" ht="16.5" customHeight="1">
      <c r="A374" s="37"/>
      <c r="B374" s="38"/>
      <c r="C374" s="181" t="s">
        <v>1115</v>
      </c>
      <c r="D374" s="181" t="s">
        <v>199</v>
      </c>
      <c r="E374" s="182" t="s">
        <v>6512</v>
      </c>
      <c r="F374" s="183" t="s">
        <v>6513</v>
      </c>
      <c r="G374" s="184" t="s">
        <v>409</v>
      </c>
      <c r="H374" s="185">
        <v>4.4850000000000003</v>
      </c>
      <c r="I374" s="186"/>
      <c r="J374" s="187">
        <f>ROUND(I374*H374,2)</f>
        <v>0</v>
      </c>
      <c r="K374" s="183" t="s">
        <v>203</v>
      </c>
      <c r="L374" s="42"/>
      <c r="M374" s="188" t="s">
        <v>28</v>
      </c>
      <c r="N374" s="189" t="s">
        <v>45</v>
      </c>
      <c r="O374" s="67"/>
      <c r="P374" s="190">
        <f>O374*H374</f>
        <v>0</v>
      </c>
      <c r="Q374" s="190">
        <v>0</v>
      </c>
      <c r="R374" s="190">
        <f>Q374*H374</f>
        <v>0</v>
      </c>
      <c r="S374" s="190">
        <v>2.2000000000000002</v>
      </c>
      <c r="T374" s="191">
        <f>S374*H374</f>
        <v>9.8670000000000009</v>
      </c>
      <c r="U374" s="37"/>
      <c r="V374" s="37"/>
      <c r="W374" s="37"/>
      <c r="X374" s="37"/>
      <c r="Y374" s="37"/>
      <c r="Z374" s="37"/>
      <c r="AA374" s="37"/>
      <c r="AB374" s="37"/>
      <c r="AC374" s="37"/>
      <c r="AD374" s="37"/>
      <c r="AE374" s="37"/>
      <c r="AR374" s="192" t="s">
        <v>204</v>
      </c>
      <c r="AT374" s="192" t="s">
        <v>199</v>
      </c>
      <c r="AU374" s="192" t="s">
        <v>84</v>
      </c>
      <c r="AY374" s="20" t="s">
        <v>197</v>
      </c>
      <c r="BE374" s="193">
        <f>IF(N374="základní",J374,0)</f>
        <v>0</v>
      </c>
      <c r="BF374" s="193">
        <f>IF(N374="snížená",J374,0)</f>
        <v>0</v>
      </c>
      <c r="BG374" s="193">
        <f>IF(N374="zákl. přenesená",J374,0)</f>
        <v>0</v>
      </c>
      <c r="BH374" s="193">
        <f>IF(N374="sníž. přenesená",J374,0)</f>
        <v>0</v>
      </c>
      <c r="BI374" s="193">
        <f>IF(N374="nulová",J374,0)</f>
        <v>0</v>
      </c>
      <c r="BJ374" s="20" t="s">
        <v>82</v>
      </c>
      <c r="BK374" s="193">
        <f>ROUND(I374*H374,2)</f>
        <v>0</v>
      </c>
      <c r="BL374" s="20" t="s">
        <v>204</v>
      </c>
      <c r="BM374" s="192" t="s">
        <v>6514</v>
      </c>
    </row>
    <row r="375" spans="1:65" s="2" customFormat="1" ht="11.25">
      <c r="A375" s="37"/>
      <c r="B375" s="38"/>
      <c r="C375" s="39"/>
      <c r="D375" s="194" t="s">
        <v>206</v>
      </c>
      <c r="E375" s="39"/>
      <c r="F375" s="195" t="s">
        <v>6515</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206</v>
      </c>
      <c r="AU375" s="20" t="s">
        <v>84</v>
      </c>
    </row>
    <row r="376" spans="1:65" s="15" customFormat="1" ht="11.25">
      <c r="B376" s="222"/>
      <c r="C376" s="223"/>
      <c r="D376" s="201" t="s">
        <v>213</v>
      </c>
      <c r="E376" s="224" t="s">
        <v>28</v>
      </c>
      <c r="F376" s="225" t="s">
        <v>6296</v>
      </c>
      <c r="G376" s="223"/>
      <c r="H376" s="224" t="s">
        <v>28</v>
      </c>
      <c r="I376" s="226"/>
      <c r="J376" s="223"/>
      <c r="K376" s="223"/>
      <c r="L376" s="227"/>
      <c r="M376" s="228"/>
      <c r="N376" s="229"/>
      <c r="O376" s="229"/>
      <c r="P376" s="229"/>
      <c r="Q376" s="229"/>
      <c r="R376" s="229"/>
      <c r="S376" s="229"/>
      <c r="T376" s="230"/>
      <c r="AT376" s="231" t="s">
        <v>213</v>
      </c>
      <c r="AU376" s="231" t="s">
        <v>84</v>
      </c>
      <c r="AV376" s="15" t="s">
        <v>82</v>
      </c>
      <c r="AW376" s="15" t="s">
        <v>35</v>
      </c>
      <c r="AX376" s="15" t="s">
        <v>74</v>
      </c>
      <c r="AY376" s="231" t="s">
        <v>197</v>
      </c>
    </row>
    <row r="377" spans="1:65" s="13" customFormat="1" ht="11.25">
      <c r="B377" s="199"/>
      <c r="C377" s="200"/>
      <c r="D377" s="201" t="s">
        <v>213</v>
      </c>
      <c r="E377" s="202" t="s">
        <v>28</v>
      </c>
      <c r="F377" s="203" t="s">
        <v>6516</v>
      </c>
      <c r="G377" s="200"/>
      <c r="H377" s="204">
        <v>4.4850000000000003</v>
      </c>
      <c r="I377" s="205"/>
      <c r="J377" s="200"/>
      <c r="K377" s="200"/>
      <c r="L377" s="206"/>
      <c r="M377" s="207"/>
      <c r="N377" s="208"/>
      <c r="O377" s="208"/>
      <c r="P377" s="208"/>
      <c r="Q377" s="208"/>
      <c r="R377" s="208"/>
      <c r="S377" s="208"/>
      <c r="T377" s="209"/>
      <c r="AT377" s="210" t="s">
        <v>213</v>
      </c>
      <c r="AU377" s="210" t="s">
        <v>84</v>
      </c>
      <c r="AV377" s="13" t="s">
        <v>84</v>
      </c>
      <c r="AW377" s="13" t="s">
        <v>35</v>
      </c>
      <c r="AX377" s="13" t="s">
        <v>82</v>
      </c>
      <c r="AY377" s="210" t="s">
        <v>197</v>
      </c>
    </row>
    <row r="378" spans="1:65" s="2" customFormat="1" ht="21.75" customHeight="1">
      <c r="A378" s="37"/>
      <c r="B378" s="38"/>
      <c r="C378" s="181" t="s">
        <v>1121</v>
      </c>
      <c r="D378" s="181" t="s">
        <v>199</v>
      </c>
      <c r="E378" s="182" t="s">
        <v>6517</v>
      </c>
      <c r="F378" s="183" t="s">
        <v>6518</v>
      </c>
      <c r="G378" s="184" t="s">
        <v>409</v>
      </c>
      <c r="H378" s="185">
        <v>4.4850000000000003</v>
      </c>
      <c r="I378" s="186"/>
      <c r="J378" s="187">
        <f>ROUND(I378*H378,2)</f>
        <v>0</v>
      </c>
      <c r="K378" s="183" t="s">
        <v>203</v>
      </c>
      <c r="L378" s="42"/>
      <c r="M378" s="188" t="s">
        <v>28</v>
      </c>
      <c r="N378" s="189" t="s">
        <v>45</v>
      </c>
      <c r="O378" s="67"/>
      <c r="P378" s="190">
        <f>O378*H378</f>
        <v>0</v>
      </c>
      <c r="Q378" s="190">
        <v>0</v>
      </c>
      <c r="R378" s="190">
        <f>Q378*H378</f>
        <v>0</v>
      </c>
      <c r="S378" s="190">
        <v>4.3999999999999997E-2</v>
      </c>
      <c r="T378" s="191">
        <f>S378*H378</f>
        <v>0.19734000000000002</v>
      </c>
      <c r="U378" s="37"/>
      <c r="V378" s="37"/>
      <c r="W378" s="37"/>
      <c r="X378" s="37"/>
      <c r="Y378" s="37"/>
      <c r="Z378" s="37"/>
      <c r="AA378" s="37"/>
      <c r="AB378" s="37"/>
      <c r="AC378" s="37"/>
      <c r="AD378" s="37"/>
      <c r="AE378" s="37"/>
      <c r="AR378" s="192" t="s">
        <v>204</v>
      </c>
      <c r="AT378" s="192" t="s">
        <v>199</v>
      </c>
      <c r="AU378" s="192" t="s">
        <v>84</v>
      </c>
      <c r="AY378" s="20" t="s">
        <v>197</v>
      </c>
      <c r="BE378" s="193">
        <f>IF(N378="základní",J378,0)</f>
        <v>0</v>
      </c>
      <c r="BF378" s="193">
        <f>IF(N378="snížená",J378,0)</f>
        <v>0</v>
      </c>
      <c r="BG378" s="193">
        <f>IF(N378="zákl. přenesená",J378,0)</f>
        <v>0</v>
      </c>
      <c r="BH378" s="193">
        <f>IF(N378="sníž. přenesená",J378,0)</f>
        <v>0</v>
      </c>
      <c r="BI378" s="193">
        <f>IF(N378="nulová",J378,0)</f>
        <v>0</v>
      </c>
      <c r="BJ378" s="20" t="s">
        <v>82</v>
      </c>
      <c r="BK378" s="193">
        <f>ROUND(I378*H378,2)</f>
        <v>0</v>
      </c>
      <c r="BL378" s="20" t="s">
        <v>204</v>
      </c>
      <c r="BM378" s="192" t="s">
        <v>6519</v>
      </c>
    </row>
    <row r="379" spans="1:65" s="2" customFormat="1" ht="11.25">
      <c r="A379" s="37"/>
      <c r="B379" s="38"/>
      <c r="C379" s="39"/>
      <c r="D379" s="194" t="s">
        <v>206</v>
      </c>
      <c r="E379" s="39"/>
      <c r="F379" s="195" t="s">
        <v>6520</v>
      </c>
      <c r="G379" s="39"/>
      <c r="H379" s="39"/>
      <c r="I379" s="196"/>
      <c r="J379" s="39"/>
      <c r="K379" s="39"/>
      <c r="L379" s="42"/>
      <c r="M379" s="197"/>
      <c r="N379" s="198"/>
      <c r="O379" s="67"/>
      <c r="P379" s="67"/>
      <c r="Q379" s="67"/>
      <c r="R379" s="67"/>
      <c r="S379" s="67"/>
      <c r="T379" s="68"/>
      <c r="U379" s="37"/>
      <c r="V379" s="37"/>
      <c r="W379" s="37"/>
      <c r="X379" s="37"/>
      <c r="Y379" s="37"/>
      <c r="Z379" s="37"/>
      <c r="AA379" s="37"/>
      <c r="AB379" s="37"/>
      <c r="AC379" s="37"/>
      <c r="AD379" s="37"/>
      <c r="AE379" s="37"/>
      <c r="AT379" s="20" t="s">
        <v>206</v>
      </c>
      <c r="AU379" s="20" t="s">
        <v>84</v>
      </c>
    </row>
    <row r="380" spans="1:65" s="2" customFormat="1" ht="24.2" customHeight="1">
      <c r="A380" s="37"/>
      <c r="B380" s="38"/>
      <c r="C380" s="181" t="s">
        <v>1126</v>
      </c>
      <c r="D380" s="181" t="s">
        <v>199</v>
      </c>
      <c r="E380" s="182" t="s">
        <v>6521</v>
      </c>
      <c r="F380" s="183" t="s">
        <v>6522</v>
      </c>
      <c r="G380" s="184" t="s">
        <v>202</v>
      </c>
      <c r="H380" s="185">
        <v>29.1</v>
      </c>
      <c r="I380" s="186"/>
      <c r="J380" s="187">
        <f>ROUND(I380*H380,2)</f>
        <v>0</v>
      </c>
      <c r="K380" s="183" t="s">
        <v>203</v>
      </c>
      <c r="L380" s="42"/>
      <c r="M380" s="188" t="s">
        <v>28</v>
      </c>
      <c r="N380" s="189" t="s">
        <v>45</v>
      </c>
      <c r="O380" s="67"/>
      <c r="P380" s="190">
        <f>O380*H380</f>
        <v>0</v>
      </c>
      <c r="Q380" s="190">
        <v>0</v>
      </c>
      <c r="R380" s="190">
        <f>Q380*H380</f>
        <v>0</v>
      </c>
      <c r="S380" s="190">
        <v>7.3999999999999996E-2</v>
      </c>
      <c r="T380" s="191">
        <f>S380*H380</f>
        <v>2.1534</v>
      </c>
      <c r="U380" s="37"/>
      <c r="V380" s="37"/>
      <c r="W380" s="37"/>
      <c r="X380" s="37"/>
      <c r="Y380" s="37"/>
      <c r="Z380" s="37"/>
      <c r="AA380" s="37"/>
      <c r="AB380" s="37"/>
      <c r="AC380" s="37"/>
      <c r="AD380" s="37"/>
      <c r="AE380" s="37"/>
      <c r="AR380" s="192" t="s">
        <v>204</v>
      </c>
      <c r="AT380" s="192" t="s">
        <v>199</v>
      </c>
      <c r="AU380" s="192" t="s">
        <v>84</v>
      </c>
      <c r="AY380" s="20" t="s">
        <v>197</v>
      </c>
      <c r="BE380" s="193">
        <f>IF(N380="základní",J380,0)</f>
        <v>0</v>
      </c>
      <c r="BF380" s="193">
        <f>IF(N380="snížená",J380,0)</f>
        <v>0</v>
      </c>
      <c r="BG380" s="193">
        <f>IF(N380="zákl. přenesená",J380,0)</f>
        <v>0</v>
      </c>
      <c r="BH380" s="193">
        <f>IF(N380="sníž. přenesená",J380,0)</f>
        <v>0</v>
      </c>
      <c r="BI380" s="193">
        <f>IF(N380="nulová",J380,0)</f>
        <v>0</v>
      </c>
      <c r="BJ380" s="20" t="s">
        <v>82</v>
      </c>
      <c r="BK380" s="193">
        <f>ROUND(I380*H380,2)</f>
        <v>0</v>
      </c>
      <c r="BL380" s="20" t="s">
        <v>204</v>
      </c>
      <c r="BM380" s="192" t="s">
        <v>6523</v>
      </c>
    </row>
    <row r="381" spans="1:65" s="2" customFormat="1" ht="11.25">
      <c r="A381" s="37"/>
      <c r="B381" s="38"/>
      <c r="C381" s="39"/>
      <c r="D381" s="194" t="s">
        <v>206</v>
      </c>
      <c r="E381" s="39"/>
      <c r="F381" s="195" t="s">
        <v>6524</v>
      </c>
      <c r="G381" s="39"/>
      <c r="H381" s="39"/>
      <c r="I381" s="196"/>
      <c r="J381" s="39"/>
      <c r="K381" s="39"/>
      <c r="L381" s="42"/>
      <c r="M381" s="197"/>
      <c r="N381" s="198"/>
      <c r="O381" s="67"/>
      <c r="P381" s="67"/>
      <c r="Q381" s="67"/>
      <c r="R381" s="67"/>
      <c r="S381" s="67"/>
      <c r="T381" s="68"/>
      <c r="U381" s="37"/>
      <c r="V381" s="37"/>
      <c r="W381" s="37"/>
      <c r="X381" s="37"/>
      <c r="Y381" s="37"/>
      <c r="Z381" s="37"/>
      <c r="AA381" s="37"/>
      <c r="AB381" s="37"/>
      <c r="AC381" s="37"/>
      <c r="AD381" s="37"/>
      <c r="AE381" s="37"/>
      <c r="AT381" s="20" t="s">
        <v>206</v>
      </c>
      <c r="AU381" s="20" t="s">
        <v>84</v>
      </c>
    </row>
    <row r="382" spans="1:65" s="15" customFormat="1" ht="11.25">
      <c r="B382" s="222"/>
      <c r="C382" s="223"/>
      <c r="D382" s="201" t="s">
        <v>213</v>
      </c>
      <c r="E382" s="224" t="s">
        <v>28</v>
      </c>
      <c r="F382" s="225" t="s">
        <v>6296</v>
      </c>
      <c r="G382" s="223"/>
      <c r="H382" s="224" t="s">
        <v>28</v>
      </c>
      <c r="I382" s="226"/>
      <c r="J382" s="223"/>
      <c r="K382" s="223"/>
      <c r="L382" s="227"/>
      <c r="M382" s="228"/>
      <c r="N382" s="229"/>
      <c r="O382" s="229"/>
      <c r="P382" s="229"/>
      <c r="Q382" s="229"/>
      <c r="R382" s="229"/>
      <c r="S382" s="229"/>
      <c r="T382" s="230"/>
      <c r="AT382" s="231" t="s">
        <v>213</v>
      </c>
      <c r="AU382" s="231" t="s">
        <v>84</v>
      </c>
      <c r="AV382" s="15" t="s">
        <v>82</v>
      </c>
      <c r="AW382" s="15" t="s">
        <v>35</v>
      </c>
      <c r="AX382" s="15" t="s">
        <v>74</v>
      </c>
      <c r="AY382" s="231" t="s">
        <v>197</v>
      </c>
    </row>
    <row r="383" spans="1:65" s="13" customFormat="1" ht="11.25">
      <c r="B383" s="199"/>
      <c r="C383" s="200"/>
      <c r="D383" s="201" t="s">
        <v>213</v>
      </c>
      <c r="E383" s="202" t="s">
        <v>28</v>
      </c>
      <c r="F383" s="203" t="s">
        <v>6525</v>
      </c>
      <c r="G383" s="200"/>
      <c r="H383" s="204">
        <v>29.1</v>
      </c>
      <c r="I383" s="205"/>
      <c r="J383" s="200"/>
      <c r="K383" s="200"/>
      <c r="L383" s="206"/>
      <c r="M383" s="207"/>
      <c r="N383" s="208"/>
      <c r="O383" s="208"/>
      <c r="P383" s="208"/>
      <c r="Q383" s="208"/>
      <c r="R383" s="208"/>
      <c r="S383" s="208"/>
      <c r="T383" s="209"/>
      <c r="AT383" s="210" t="s">
        <v>213</v>
      </c>
      <c r="AU383" s="210" t="s">
        <v>84</v>
      </c>
      <c r="AV383" s="13" t="s">
        <v>84</v>
      </c>
      <c r="AW383" s="13" t="s">
        <v>35</v>
      </c>
      <c r="AX383" s="13" t="s">
        <v>82</v>
      </c>
      <c r="AY383" s="210" t="s">
        <v>197</v>
      </c>
    </row>
    <row r="384" spans="1:65" s="2" customFormat="1" ht="16.5" customHeight="1">
      <c r="A384" s="37"/>
      <c r="B384" s="38"/>
      <c r="C384" s="181" t="s">
        <v>1145</v>
      </c>
      <c r="D384" s="181" t="s">
        <v>199</v>
      </c>
      <c r="E384" s="182" t="s">
        <v>6526</v>
      </c>
      <c r="F384" s="183" t="s">
        <v>6527</v>
      </c>
      <c r="G384" s="184" t="s">
        <v>265</v>
      </c>
      <c r="H384" s="185">
        <v>19.2</v>
      </c>
      <c r="I384" s="186"/>
      <c r="J384" s="187">
        <f>ROUND(I384*H384,2)</f>
        <v>0</v>
      </c>
      <c r="K384" s="183" t="s">
        <v>203</v>
      </c>
      <c r="L384" s="42"/>
      <c r="M384" s="188" t="s">
        <v>28</v>
      </c>
      <c r="N384" s="189" t="s">
        <v>45</v>
      </c>
      <c r="O384" s="67"/>
      <c r="P384" s="190">
        <f>O384*H384</f>
        <v>0</v>
      </c>
      <c r="Q384" s="190">
        <v>0</v>
      </c>
      <c r="R384" s="190">
        <f>Q384*H384</f>
        <v>0</v>
      </c>
      <c r="S384" s="190">
        <v>8.9999999999999993E-3</v>
      </c>
      <c r="T384" s="191">
        <f>S384*H384</f>
        <v>0.17279999999999998</v>
      </c>
      <c r="U384" s="37"/>
      <c r="V384" s="37"/>
      <c r="W384" s="37"/>
      <c r="X384" s="37"/>
      <c r="Y384" s="37"/>
      <c r="Z384" s="37"/>
      <c r="AA384" s="37"/>
      <c r="AB384" s="37"/>
      <c r="AC384" s="37"/>
      <c r="AD384" s="37"/>
      <c r="AE384" s="37"/>
      <c r="AR384" s="192" t="s">
        <v>204</v>
      </c>
      <c r="AT384" s="192" t="s">
        <v>199</v>
      </c>
      <c r="AU384" s="192" t="s">
        <v>84</v>
      </c>
      <c r="AY384" s="20" t="s">
        <v>197</v>
      </c>
      <c r="BE384" s="193">
        <f>IF(N384="základní",J384,0)</f>
        <v>0</v>
      </c>
      <c r="BF384" s="193">
        <f>IF(N384="snížená",J384,0)</f>
        <v>0</v>
      </c>
      <c r="BG384" s="193">
        <f>IF(N384="zákl. přenesená",J384,0)</f>
        <v>0</v>
      </c>
      <c r="BH384" s="193">
        <f>IF(N384="sníž. přenesená",J384,0)</f>
        <v>0</v>
      </c>
      <c r="BI384" s="193">
        <f>IF(N384="nulová",J384,0)</f>
        <v>0</v>
      </c>
      <c r="BJ384" s="20" t="s">
        <v>82</v>
      </c>
      <c r="BK384" s="193">
        <f>ROUND(I384*H384,2)</f>
        <v>0</v>
      </c>
      <c r="BL384" s="20" t="s">
        <v>204</v>
      </c>
      <c r="BM384" s="192" t="s">
        <v>6528</v>
      </c>
    </row>
    <row r="385" spans="1:65" s="2" customFormat="1" ht="11.25">
      <c r="A385" s="37"/>
      <c r="B385" s="38"/>
      <c r="C385" s="39"/>
      <c r="D385" s="194" t="s">
        <v>206</v>
      </c>
      <c r="E385" s="39"/>
      <c r="F385" s="195" t="s">
        <v>6529</v>
      </c>
      <c r="G385" s="39"/>
      <c r="H385" s="39"/>
      <c r="I385" s="196"/>
      <c r="J385" s="39"/>
      <c r="K385" s="39"/>
      <c r="L385" s="42"/>
      <c r="M385" s="197"/>
      <c r="N385" s="198"/>
      <c r="O385" s="67"/>
      <c r="P385" s="67"/>
      <c r="Q385" s="67"/>
      <c r="R385" s="67"/>
      <c r="S385" s="67"/>
      <c r="T385" s="68"/>
      <c r="U385" s="37"/>
      <c r="V385" s="37"/>
      <c r="W385" s="37"/>
      <c r="X385" s="37"/>
      <c r="Y385" s="37"/>
      <c r="Z385" s="37"/>
      <c r="AA385" s="37"/>
      <c r="AB385" s="37"/>
      <c r="AC385" s="37"/>
      <c r="AD385" s="37"/>
      <c r="AE385" s="37"/>
      <c r="AT385" s="20" t="s">
        <v>206</v>
      </c>
      <c r="AU385" s="20" t="s">
        <v>84</v>
      </c>
    </row>
    <row r="386" spans="1:65" s="15" customFormat="1" ht="11.25">
      <c r="B386" s="222"/>
      <c r="C386" s="223"/>
      <c r="D386" s="201" t="s">
        <v>213</v>
      </c>
      <c r="E386" s="224" t="s">
        <v>28</v>
      </c>
      <c r="F386" s="225" t="s">
        <v>6296</v>
      </c>
      <c r="G386" s="223"/>
      <c r="H386" s="224" t="s">
        <v>28</v>
      </c>
      <c r="I386" s="226"/>
      <c r="J386" s="223"/>
      <c r="K386" s="223"/>
      <c r="L386" s="227"/>
      <c r="M386" s="228"/>
      <c r="N386" s="229"/>
      <c r="O386" s="229"/>
      <c r="P386" s="229"/>
      <c r="Q386" s="229"/>
      <c r="R386" s="229"/>
      <c r="S386" s="229"/>
      <c r="T386" s="230"/>
      <c r="AT386" s="231" t="s">
        <v>213</v>
      </c>
      <c r="AU386" s="231" t="s">
        <v>84</v>
      </c>
      <c r="AV386" s="15" t="s">
        <v>82</v>
      </c>
      <c r="AW386" s="15" t="s">
        <v>35</v>
      </c>
      <c r="AX386" s="15" t="s">
        <v>74</v>
      </c>
      <c r="AY386" s="231" t="s">
        <v>197</v>
      </c>
    </row>
    <row r="387" spans="1:65" s="13" customFormat="1" ht="11.25">
      <c r="B387" s="199"/>
      <c r="C387" s="200"/>
      <c r="D387" s="201" t="s">
        <v>213</v>
      </c>
      <c r="E387" s="202" t="s">
        <v>28</v>
      </c>
      <c r="F387" s="203" t="s">
        <v>6530</v>
      </c>
      <c r="G387" s="200"/>
      <c r="H387" s="204">
        <v>19.2</v>
      </c>
      <c r="I387" s="205"/>
      <c r="J387" s="200"/>
      <c r="K387" s="200"/>
      <c r="L387" s="206"/>
      <c r="M387" s="207"/>
      <c r="N387" s="208"/>
      <c r="O387" s="208"/>
      <c r="P387" s="208"/>
      <c r="Q387" s="208"/>
      <c r="R387" s="208"/>
      <c r="S387" s="208"/>
      <c r="T387" s="209"/>
      <c r="AT387" s="210" t="s">
        <v>213</v>
      </c>
      <c r="AU387" s="210" t="s">
        <v>84</v>
      </c>
      <c r="AV387" s="13" t="s">
        <v>84</v>
      </c>
      <c r="AW387" s="13" t="s">
        <v>35</v>
      </c>
      <c r="AX387" s="13" t="s">
        <v>82</v>
      </c>
      <c r="AY387" s="210" t="s">
        <v>197</v>
      </c>
    </row>
    <row r="388" spans="1:65" s="2" customFormat="1" ht="24.2" customHeight="1">
      <c r="A388" s="37"/>
      <c r="B388" s="38"/>
      <c r="C388" s="181" t="s">
        <v>1152</v>
      </c>
      <c r="D388" s="181" t="s">
        <v>199</v>
      </c>
      <c r="E388" s="182" t="s">
        <v>6531</v>
      </c>
      <c r="F388" s="183" t="s">
        <v>6532</v>
      </c>
      <c r="G388" s="184" t="s">
        <v>210</v>
      </c>
      <c r="H388" s="185">
        <v>2</v>
      </c>
      <c r="I388" s="186"/>
      <c r="J388" s="187">
        <f>ROUND(I388*H388,2)</f>
        <v>0</v>
      </c>
      <c r="K388" s="183" t="s">
        <v>203</v>
      </c>
      <c r="L388" s="42"/>
      <c r="M388" s="188" t="s">
        <v>28</v>
      </c>
      <c r="N388" s="189" t="s">
        <v>45</v>
      </c>
      <c r="O388" s="67"/>
      <c r="P388" s="190">
        <f>O388*H388</f>
        <v>0</v>
      </c>
      <c r="Q388" s="190">
        <v>0</v>
      </c>
      <c r="R388" s="190">
        <f>Q388*H388</f>
        <v>0</v>
      </c>
      <c r="S388" s="190">
        <v>0.03</v>
      </c>
      <c r="T388" s="191">
        <f>S388*H388</f>
        <v>0.06</v>
      </c>
      <c r="U388" s="37"/>
      <c r="V388" s="37"/>
      <c r="W388" s="37"/>
      <c r="X388" s="37"/>
      <c r="Y388" s="37"/>
      <c r="Z388" s="37"/>
      <c r="AA388" s="37"/>
      <c r="AB388" s="37"/>
      <c r="AC388" s="37"/>
      <c r="AD388" s="37"/>
      <c r="AE388" s="37"/>
      <c r="AR388" s="192" t="s">
        <v>204</v>
      </c>
      <c r="AT388" s="192" t="s">
        <v>199</v>
      </c>
      <c r="AU388" s="192" t="s">
        <v>84</v>
      </c>
      <c r="AY388" s="20" t="s">
        <v>197</v>
      </c>
      <c r="BE388" s="193">
        <f>IF(N388="základní",J388,0)</f>
        <v>0</v>
      </c>
      <c r="BF388" s="193">
        <f>IF(N388="snížená",J388,0)</f>
        <v>0</v>
      </c>
      <c r="BG388" s="193">
        <f>IF(N388="zákl. přenesená",J388,0)</f>
        <v>0</v>
      </c>
      <c r="BH388" s="193">
        <f>IF(N388="sníž. přenesená",J388,0)</f>
        <v>0</v>
      </c>
      <c r="BI388" s="193">
        <f>IF(N388="nulová",J388,0)</f>
        <v>0</v>
      </c>
      <c r="BJ388" s="20" t="s">
        <v>82</v>
      </c>
      <c r="BK388" s="193">
        <f>ROUND(I388*H388,2)</f>
        <v>0</v>
      </c>
      <c r="BL388" s="20" t="s">
        <v>204</v>
      </c>
      <c r="BM388" s="192" t="s">
        <v>6533</v>
      </c>
    </row>
    <row r="389" spans="1:65" s="2" customFormat="1" ht="11.25">
      <c r="A389" s="37"/>
      <c r="B389" s="38"/>
      <c r="C389" s="39"/>
      <c r="D389" s="194" t="s">
        <v>206</v>
      </c>
      <c r="E389" s="39"/>
      <c r="F389" s="195" t="s">
        <v>6534</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206</v>
      </c>
      <c r="AU389" s="20" t="s">
        <v>84</v>
      </c>
    </row>
    <row r="390" spans="1:65" s="15" customFormat="1" ht="11.25">
      <c r="B390" s="222"/>
      <c r="C390" s="223"/>
      <c r="D390" s="201" t="s">
        <v>213</v>
      </c>
      <c r="E390" s="224" t="s">
        <v>28</v>
      </c>
      <c r="F390" s="225" t="s">
        <v>6296</v>
      </c>
      <c r="G390" s="223"/>
      <c r="H390" s="224" t="s">
        <v>28</v>
      </c>
      <c r="I390" s="226"/>
      <c r="J390" s="223"/>
      <c r="K390" s="223"/>
      <c r="L390" s="227"/>
      <c r="M390" s="228"/>
      <c r="N390" s="229"/>
      <c r="O390" s="229"/>
      <c r="P390" s="229"/>
      <c r="Q390" s="229"/>
      <c r="R390" s="229"/>
      <c r="S390" s="229"/>
      <c r="T390" s="230"/>
      <c r="AT390" s="231" t="s">
        <v>213</v>
      </c>
      <c r="AU390" s="231" t="s">
        <v>84</v>
      </c>
      <c r="AV390" s="15" t="s">
        <v>82</v>
      </c>
      <c r="AW390" s="15" t="s">
        <v>35</v>
      </c>
      <c r="AX390" s="15" t="s">
        <v>74</v>
      </c>
      <c r="AY390" s="231" t="s">
        <v>197</v>
      </c>
    </row>
    <row r="391" spans="1:65" s="13" customFormat="1" ht="11.25">
      <c r="B391" s="199"/>
      <c r="C391" s="200"/>
      <c r="D391" s="201" t="s">
        <v>213</v>
      </c>
      <c r="E391" s="202" t="s">
        <v>28</v>
      </c>
      <c r="F391" s="203" t="s">
        <v>6535</v>
      </c>
      <c r="G391" s="200"/>
      <c r="H391" s="204">
        <v>1</v>
      </c>
      <c r="I391" s="205"/>
      <c r="J391" s="200"/>
      <c r="K391" s="200"/>
      <c r="L391" s="206"/>
      <c r="M391" s="207"/>
      <c r="N391" s="208"/>
      <c r="O391" s="208"/>
      <c r="P391" s="208"/>
      <c r="Q391" s="208"/>
      <c r="R391" s="208"/>
      <c r="S391" s="208"/>
      <c r="T391" s="209"/>
      <c r="AT391" s="210" t="s">
        <v>213</v>
      </c>
      <c r="AU391" s="210" t="s">
        <v>84</v>
      </c>
      <c r="AV391" s="13" t="s">
        <v>84</v>
      </c>
      <c r="AW391" s="13" t="s">
        <v>35</v>
      </c>
      <c r="AX391" s="13" t="s">
        <v>74</v>
      </c>
      <c r="AY391" s="210" t="s">
        <v>197</v>
      </c>
    </row>
    <row r="392" spans="1:65" s="13" customFormat="1" ht="11.25">
      <c r="B392" s="199"/>
      <c r="C392" s="200"/>
      <c r="D392" s="201" t="s">
        <v>213</v>
      </c>
      <c r="E392" s="202" t="s">
        <v>28</v>
      </c>
      <c r="F392" s="203" t="s">
        <v>6536</v>
      </c>
      <c r="G392" s="200"/>
      <c r="H392" s="204">
        <v>1</v>
      </c>
      <c r="I392" s="205"/>
      <c r="J392" s="200"/>
      <c r="K392" s="200"/>
      <c r="L392" s="206"/>
      <c r="M392" s="207"/>
      <c r="N392" s="208"/>
      <c r="O392" s="208"/>
      <c r="P392" s="208"/>
      <c r="Q392" s="208"/>
      <c r="R392" s="208"/>
      <c r="S392" s="208"/>
      <c r="T392" s="209"/>
      <c r="AT392" s="210" t="s">
        <v>213</v>
      </c>
      <c r="AU392" s="210" t="s">
        <v>84</v>
      </c>
      <c r="AV392" s="13" t="s">
        <v>84</v>
      </c>
      <c r="AW392" s="13" t="s">
        <v>35</v>
      </c>
      <c r="AX392" s="13" t="s">
        <v>74</v>
      </c>
      <c r="AY392" s="210" t="s">
        <v>197</v>
      </c>
    </row>
    <row r="393" spans="1:65" s="14" customFormat="1" ht="11.25">
      <c r="B393" s="211"/>
      <c r="C393" s="212"/>
      <c r="D393" s="201" t="s">
        <v>213</v>
      </c>
      <c r="E393" s="213" t="s">
        <v>28</v>
      </c>
      <c r="F393" s="214" t="s">
        <v>226</v>
      </c>
      <c r="G393" s="212"/>
      <c r="H393" s="215">
        <v>2</v>
      </c>
      <c r="I393" s="216"/>
      <c r="J393" s="212"/>
      <c r="K393" s="212"/>
      <c r="L393" s="217"/>
      <c r="M393" s="218"/>
      <c r="N393" s="219"/>
      <c r="O393" s="219"/>
      <c r="P393" s="219"/>
      <c r="Q393" s="219"/>
      <c r="R393" s="219"/>
      <c r="S393" s="219"/>
      <c r="T393" s="220"/>
      <c r="AT393" s="221" t="s">
        <v>213</v>
      </c>
      <c r="AU393" s="221" t="s">
        <v>84</v>
      </c>
      <c r="AV393" s="14" t="s">
        <v>204</v>
      </c>
      <c r="AW393" s="14" t="s">
        <v>35</v>
      </c>
      <c r="AX393" s="14" t="s">
        <v>82</v>
      </c>
      <c r="AY393" s="221" t="s">
        <v>197</v>
      </c>
    </row>
    <row r="394" spans="1:65" s="2" customFormat="1" ht="24.2" customHeight="1">
      <c r="A394" s="37"/>
      <c r="B394" s="38"/>
      <c r="C394" s="181" t="s">
        <v>1167</v>
      </c>
      <c r="D394" s="181" t="s">
        <v>199</v>
      </c>
      <c r="E394" s="182" t="s">
        <v>6537</v>
      </c>
      <c r="F394" s="183" t="s">
        <v>6538</v>
      </c>
      <c r="G394" s="184" t="s">
        <v>210</v>
      </c>
      <c r="H394" s="185">
        <v>1</v>
      </c>
      <c r="I394" s="186"/>
      <c r="J394" s="187">
        <f>ROUND(I394*H394,2)</f>
        <v>0</v>
      </c>
      <c r="K394" s="183" t="s">
        <v>203</v>
      </c>
      <c r="L394" s="42"/>
      <c r="M394" s="188" t="s">
        <v>28</v>
      </c>
      <c r="N394" s="189" t="s">
        <v>45</v>
      </c>
      <c r="O394" s="67"/>
      <c r="P394" s="190">
        <f>O394*H394</f>
        <v>0</v>
      </c>
      <c r="Q394" s="190">
        <v>0</v>
      </c>
      <c r="R394" s="190">
        <f>Q394*H394</f>
        <v>0</v>
      </c>
      <c r="S394" s="190">
        <v>0.06</v>
      </c>
      <c r="T394" s="191">
        <f>S394*H394</f>
        <v>0.06</v>
      </c>
      <c r="U394" s="37"/>
      <c r="V394" s="37"/>
      <c r="W394" s="37"/>
      <c r="X394" s="37"/>
      <c r="Y394" s="37"/>
      <c r="Z394" s="37"/>
      <c r="AA394" s="37"/>
      <c r="AB394" s="37"/>
      <c r="AC394" s="37"/>
      <c r="AD394" s="37"/>
      <c r="AE394" s="37"/>
      <c r="AR394" s="192" t="s">
        <v>204</v>
      </c>
      <c r="AT394" s="192" t="s">
        <v>199</v>
      </c>
      <c r="AU394" s="192" t="s">
        <v>84</v>
      </c>
      <c r="AY394" s="20" t="s">
        <v>197</v>
      </c>
      <c r="BE394" s="193">
        <f>IF(N394="základní",J394,0)</f>
        <v>0</v>
      </c>
      <c r="BF394" s="193">
        <f>IF(N394="snížená",J394,0)</f>
        <v>0</v>
      </c>
      <c r="BG394" s="193">
        <f>IF(N394="zákl. přenesená",J394,0)</f>
        <v>0</v>
      </c>
      <c r="BH394" s="193">
        <f>IF(N394="sníž. přenesená",J394,0)</f>
        <v>0</v>
      </c>
      <c r="BI394" s="193">
        <f>IF(N394="nulová",J394,0)</f>
        <v>0</v>
      </c>
      <c r="BJ394" s="20" t="s">
        <v>82</v>
      </c>
      <c r="BK394" s="193">
        <f>ROUND(I394*H394,2)</f>
        <v>0</v>
      </c>
      <c r="BL394" s="20" t="s">
        <v>204</v>
      </c>
      <c r="BM394" s="192" t="s">
        <v>6539</v>
      </c>
    </row>
    <row r="395" spans="1:65" s="2" customFormat="1" ht="11.25">
      <c r="A395" s="37"/>
      <c r="B395" s="38"/>
      <c r="C395" s="39"/>
      <c r="D395" s="194" t="s">
        <v>206</v>
      </c>
      <c r="E395" s="39"/>
      <c r="F395" s="195" t="s">
        <v>6540</v>
      </c>
      <c r="G395" s="39"/>
      <c r="H395" s="39"/>
      <c r="I395" s="196"/>
      <c r="J395" s="39"/>
      <c r="K395" s="39"/>
      <c r="L395" s="42"/>
      <c r="M395" s="197"/>
      <c r="N395" s="198"/>
      <c r="O395" s="67"/>
      <c r="P395" s="67"/>
      <c r="Q395" s="67"/>
      <c r="R395" s="67"/>
      <c r="S395" s="67"/>
      <c r="T395" s="68"/>
      <c r="U395" s="37"/>
      <c r="V395" s="37"/>
      <c r="W395" s="37"/>
      <c r="X395" s="37"/>
      <c r="Y395" s="37"/>
      <c r="Z395" s="37"/>
      <c r="AA395" s="37"/>
      <c r="AB395" s="37"/>
      <c r="AC395" s="37"/>
      <c r="AD395" s="37"/>
      <c r="AE395" s="37"/>
      <c r="AT395" s="20" t="s">
        <v>206</v>
      </c>
      <c r="AU395" s="20" t="s">
        <v>84</v>
      </c>
    </row>
    <row r="396" spans="1:65" s="15" customFormat="1" ht="11.25">
      <c r="B396" s="222"/>
      <c r="C396" s="223"/>
      <c r="D396" s="201" t="s">
        <v>213</v>
      </c>
      <c r="E396" s="224" t="s">
        <v>28</v>
      </c>
      <c r="F396" s="225" t="s">
        <v>6296</v>
      </c>
      <c r="G396" s="223"/>
      <c r="H396" s="224" t="s">
        <v>28</v>
      </c>
      <c r="I396" s="226"/>
      <c r="J396" s="223"/>
      <c r="K396" s="223"/>
      <c r="L396" s="227"/>
      <c r="M396" s="228"/>
      <c r="N396" s="229"/>
      <c r="O396" s="229"/>
      <c r="P396" s="229"/>
      <c r="Q396" s="229"/>
      <c r="R396" s="229"/>
      <c r="S396" s="229"/>
      <c r="T396" s="230"/>
      <c r="AT396" s="231" t="s">
        <v>213</v>
      </c>
      <c r="AU396" s="231" t="s">
        <v>84</v>
      </c>
      <c r="AV396" s="15" t="s">
        <v>82</v>
      </c>
      <c r="AW396" s="15" t="s">
        <v>35</v>
      </c>
      <c r="AX396" s="15" t="s">
        <v>74</v>
      </c>
      <c r="AY396" s="231" t="s">
        <v>197</v>
      </c>
    </row>
    <row r="397" spans="1:65" s="13" customFormat="1" ht="11.25">
      <c r="B397" s="199"/>
      <c r="C397" s="200"/>
      <c r="D397" s="201" t="s">
        <v>213</v>
      </c>
      <c r="E397" s="202" t="s">
        <v>28</v>
      </c>
      <c r="F397" s="203" t="s">
        <v>6541</v>
      </c>
      <c r="G397" s="200"/>
      <c r="H397" s="204">
        <v>1</v>
      </c>
      <c r="I397" s="205"/>
      <c r="J397" s="200"/>
      <c r="K397" s="200"/>
      <c r="L397" s="206"/>
      <c r="M397" s="207"/>
      <c r="N397" s="208"/>
      <c r="O397" s="208"/>
      <c r="P397" s="208"/>
      <c r="Q397" s="208"/>
      <c r="R397" s="208"/>
      <c r="S397" s="208"/>
      <c r="T397" s="209"/>
      <c r="AT397" s="210" t="s">
        <v>213</v>
      </c>
      <c r="AU397" s="210" t="s">
        <v>84</v>
      </c>
      <c r="AV397" s="13" t="s">
        <v>84</v>
      </c>
      <c r="AW397" s="13" t="s">
        <v>35</v>
      </c>
      <c r="AX397" s="13" t="s">
        <v>82</v>
      </c>
      <c r="AY397" s="210" t="s">
        <v>197</v>
      </c>
    </row>
    <row r="398" spans="1:65" s="2" customFormat="1" ht="24.2" customHeight="1">
      <c r="A398" s="37"/>
      <c r="B398" s="38"/>
      <c r="C398" s="181" t="s">
        <v>1177</v>
      </c>
      <c r="D398" s="181" t="s">
        <v>199</v>
      </c>
      <c r="E398" s="182" t="s">
        <v>6542</v>
      </c>
      <c r="F398" s="183" t="s">
        <v>6543</v>
      </c>
      <c r="G398" s="184" t="s">
        <v>202</v>
      </c>
      <c r="H398" s="185">
        <v>0.72</v>
      </c>
      <c r="I398" s="186"/>
      <c r="J398" s="187">
        <f>ROUND(I398*H398,2)</f>
        <v>0</v>
      </c>
      <c r="K398" s="183" t="s">
        <v>203</v>
      </c>
      <c r="L398" s="42"/>
      <c r="M398" s="188" t="s">
        <v>28</v>
      </c>
      <c r="N398" s="189" t="s">
        <v>45</v>
      </c>
      <c r="O398" s="67"/>
      <c r="P398" s="190">
        <f>O398*H398</f>
        <v>0</v>
      </c>
      <c r="Q398" s="190">
        <v>0</v>
      </c>
      <c r="R398" s="190">
        <f>Q398*H398</f>
        <v>0</v>
      </c>
      <c r="S398" s="190">
        <v>5.5E-2</v>
      </c>
      <c r="T398" s="191">
        <f>S398*H398</f>
        <v>3.9599999999999996E-2</v>
      </c>
      <c r="U398" s="37"/>
      <c r="V398" s="37"/>
      <c r="W398" s="37"/>
      <c r="X398" s="37"/>
      <c r="Y398" s="37"/>
      <c r="Z398" s="37"/>
      <c r="AA398" s="37"/>
      <c r="AB398" s="37"/>
      <c r="AC398" s="37"/>
      <c r="AD398" s="37"/>
      <c r="AE398" s="37"/>
      <c r="AR398" s="192" t="s">
        <v>204</v>
      </c>
      <c r="AT398" s="192" t="s">
        <v>199</v>
      </c>
      <c r="AU398" s="192" t="s">
        <v>84</v>
      </c>
      <c r="AY398" s="20" t="s">
        <v>197</v>
      </c>
      <c r="BE398" s="193">
        <f>IF(N398="základní",J398,0)</f>
        <v>0</v>
      </c>
      <c r="BF398" s="193">
        <f>IF(N398="snížená",J398,0)</f>
        <v>0</v>
      </c>
      <c r="BG398" s="193">
        <f>IF(N398="zákl. přenesená",J398,0)</f>
        <v>0</v>
      </c>
      <c r="BH398" s="193">
        <f>IF(N398="sníž. přenesená",J398,0)</f>
        <v>0</v>
      </c>
      <c r="BI398" s="193">
        <f>IF(N398="nulová",J398,0)</f>
        <v>0</v>
      </c>
      <c r="BJ398" s="20" t="s">
        <v>82</v>
      </c>
      <c r="BK398" s="193">
        <f>ROUND(I398*H398,2)</f>
        <v>0</v>
      </c>
      <c r="BL398" s="20" t="s">
        <v>204</v>
      </c>
      <c r="BM398" s="192" t="s">
        <v>6544</v>
      </c>
    </row>
    <row r="399" spans="1:65" s="2" customFormat="1" ht="11.25">
      <c r="A399" s="37"/>
      <c r="B399" s="38"/>
      <c r="C399" s="39"/>
      <c r="D399" s="194" t="s">
        <v>206</v>
      </c>
      <c r="E399" s="39"/>
      <c r="F399" s="195" t="s">
        <v>6545</v>
      </c>
      <c r="G399" s="39"/>
      <c r="H399" s="39"/>
      <c r="I399" s="196"/>
      <c r="J399" s="39"/>
      <c r="K399" s="39"/>
      <c r="L399" s="42"/>
      <c r="M399" s="197"/>
      <c r="N399" s="198"/>
      <c r="O399" s="67"/>
      <c r="P399" s="67"/>
      <c r="Q399" s="67"/>
      <c r="R399" s="67"/>
      <c r="S399" s="67"/>
      <c r="T399" s="68"/>
      <c r="U399" s="37"/>
      <c r="V399" s="37"/>
      <c r="W399" s="37"/>
      <c r="X399" s="37"/>
      <c r="Y399" s="37"/>
      <c r="Z399" s="37"/>
      <c r="AA399" s="37"/>
      <c r="AB399" s="37"/>
      <c r="AC399" s="37"/>
      <c r="AD399" s="37"/>
      <c r="AE399" s="37"/>
      <c r="AT399" s="20" t="s">
        <v>206</v>
      </c>
      <c r="AU399" s="20" t="s">
        <v>84</v>
      </c>
    </row>
    <row r="400" spans="1:65" s="15" customFormat="1" ht="11.25">
      <c r="B400" s="222"/>
      <c r="C400" s="223"/>
      <c r="D400" s="201" t="s">
        <v>213</v>
      </c>
      <c r="E400" s="224" t="s">
        <v>28</v>
      </c>
      <c r="F400" s="225" t="s">
        <v>6296</v>
      </c>
      <c r="G400" s="223"/>
      <c r="H400" s="224" t="s">
        <v>28</v>
      </c>
      <c r="I400" s="226"/>
      <c r="J400" s="223"/>
      <c r="K400" s="223"/>
      <c r="L400" s="227"/>
      <c r="M400" s="228"/>
      <c r="N400" s="229"/>
      <c r="O400" s="229"/>
      <c r="P400" s="229"/>
      <c r="Q400" s="229"/>
      <c r="R400" s="229"/>
      <c r="S400" s="229"/>
      <c r="T400" s="230"/>
      <c r="AT400" s="231" t="s">
        <v>213</v>
      </c>
      <c r="AU400" s="231" t="s">
        <v>84</v>
      </c>
      <c r="AV400" s="15" t="s">
        <v>82</v>
      </c>
      <c r="AW400" s="15" t="s">
        <v>35</v>
      </c>
      <c r="AX400" s="15" t="s">
        <v>74</v>
      </c>
      <c r="AY400" s="231" t="s">
        <v>197</v>
      </c>
    </row>
    <row r="401" spans="1:65" s="13" customFormat="1" ht="11.25">
      <c r="B401" s="199"/>
      <c r="C401" s="200"/>
      <c r="D401" s="201" t="s">
        <v>213</v>
      </c>
      <c r="E401" s="202" t="s">
        <v>28</v>
      </c>
      <c r="F401" s="203" t="s">
        <v>6546</v>
      </c>
      <c r="G401" s="200"/>
      <c r="H401" s="204">
        <v>0.72</v>
      </c>
      <c r="I401" s="205"/>
      <c r="J401" s="200"/>
      <c r="K401" s="200"/>
      <c r="L401" s="206"/>
      <c r="M401" s="207"/>
      <c r="N401" s="208"/>
      <c r="O401" s="208"/>
      <c r="P401" s="208"/>
      <c r="Q401" s="208"/>
      <c r="R401" s="208"/>
      <c r="S401" s="208"/>
      <c r="T401" s="209"/>
      <c r="AT401" s="210" t="s">
        <v>213</v>
      </c>
      <c r="AU401" s="210" t="s">
        <v>84</v>
      </c>
      <c r="AV401" s="13" t="s">
        <v>84</v>
      </c>
      <c r="AW401" s="13" t="s">
        <v>35</v>
      </c>
      <c r="AX401" s="13" t="s">
        <v>82</v>
      </c>
      <c r="AY401" s="210" t="s">
        <v>197</v>
      </c>
    </row>
    <row r="402" spans="1:65" s="2" customFormat="1" ht="24.2" customHeight="1">
      <c r="A402" s="37"/>
      <c r="B402" s="38"/>
      <c r="C402" s="181" t="s">
        <v>1182</v>
      </c>
      <c r="D402" s="181" t="s">
        <v>199</v>
      </c>
      <c r="E402" s="182" t="s">
        <v>6547</v>
      </c>
      <c r="F402" s="183" t="s">
        <v>6548</v>
      </c>
      <c r="G402" s="184" t="s">
        <v>202</v>
      </c>
      <c r="H402" s="185">
        <v>11.11</v>
      </c>
      <c r="I402" s="186"/>
      <c r="J402" s="187">
        <f>ROUND(I402*H402,2)</f>
        <v>0</v>
      </c>
      <c r="K402" s="183" t="s">
        <v>203</v>
      </c>
      <c r="L402" s="42"/>
      <c r="M402" s="188" t="s">
        <v>28</v>
      </c>
      <c r="N402" s="189" t="s">
        <v>45</v>
      </c>
      <c r="O402" s="67"/>
      <c r="P402" s="190">
        <f>O402*H402</f>
        <v>0</v>
      </c>
      <c r="Q402" s="190">
        <v>0</v>
      </c>
      <c r="R402" s="190">
        <f>Q402*H402</f>
        <v>0</v>
      </c>
      <c r="S402" s="190">
        <v>7.5999999999999998E-2</v>
      </c>
      <c r="T402" s="191">
        <f>S402*H402</f>
        <v>0.84435999999999989</v>
      </c>
      <c r="U402" s="37"/>
      <c r="V402" s="37"/>
      <c r="W402" s="37"/>
      <c r="X402" s="37"/>
      <c r="Y402" s="37"/>
      <c r="Z402" s="37"/>
      <c r="AA402" s="37"/>
      <c r="AB402" s="37"/>
      <c r="AC402" s="37"/>
      <c r="AD402" s="37"/>
      <c r="AE402" s="37"/>
      <c r="AR402" s="192" t="s">
        <v>204</v>
      </c>
      <c r="AT402" s="192" t="s">
        <v>199</v>
      </c>
      <c r="AU402" s="192" t="s">
        <v>84</v>
      </c>
      <c r="AY402" s="20" t="s">
        <v>197</v>
      </c>
      <c r="BE402" s="193">
        <f>IF(N402="základní",J402,0)</f>
        <v>0</v>
      </c>
      <c r="BF402" s="193">
        <f>IF(N402="snížená",J402,0)</f>
        <v>0</v>
      </c>
      <c r="BG402" s="193">
        <f>IF(N402="zákl. přenesená",J402,0)</f>
        <v>0</v>
      </c>
      <c r="BH402" s="193">
        <f>IF(N402="sníž. přenesená",J402,0)</f>
        <v>0</v>
      </c>
      <c r="BI402" s="193">
        <f>IF(N402="nulová",J402,0)</f>
        <v>0</v>
      </c>
      <c r="BJ402" s="20" t="s">
        <v>82</v>
      </c>
      <c r="BK402" s="193">
        <f>ROUND(I402*H402,2)</f>
        <v>0</v>
      </c>
      <c r="BL402" s="20" t="s">
        <v>204</v>
      </c>
      <c r="BM402" s="192" t="s">
        <v>6549</v>
      </c>
    </row>
    <row r="403" spans="1:65" s="2" customFormat="1" ht="11.25">
      <c r="A403" s="37"/>
      <c r="B403" s="38"/>
      <c r="C403" s="39"/>
      <c r="D403" s="194" t="s">
        <v>206</v>
      </c>
      <c r="E403" s="39"/>
      <c r="F403" s="195" t="s">
        <v>6550</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206</v>
      </c>
      <c r="AU403" s="20" t="s">
        <v>84</v>
      </c>
    </row>
    <row r="404" spans="1:65" s="15" customFormat="1" ht="11.25">
      <c r="B404" s="222"/>
      <c r="C404" s="223"/>
      <c r="D404" s="201" t="s">
        <v>213</v>
      </c>
      <c r="E404" s="224" t="s">
        <v>28</v>
      </c>
      <c r="F404" s="225" t="s">
        <v>6296</v>
      </c>
      <c r="G404" s="223"/>
      <c r="H404" s="224" t="s">
        <v>28</v>
      </c>
      <c r="I404" s="226"/>
      <c r="J404" s="223"/>
      <c r="K404" s="223"/>
      <c r="L404" s="227"/>
      <c r="M404" s="228"/>
      <c r="N404" s="229"/>
      <c r="O404" s="229"/>
      <c r="P404" s="229"/>
      <c r="Q404" s="229"/>
      <c r="R404" s="229"/>
      <c r="S404" s="229"/>
      <c r="T404" s="230"/>
      <c r="AT404" s="231" t="s">
        <v>213</v>
      </c>
      <c r="AU404" s="231" t="s">
        <v>84</v>
      </c>
      <c r="AV404" s="15" t="s">
        <v>82</v>
      </c>
      <c r="AW404" s="15" t="s">
        <v>35</v>
      </c>
      <c r="AX404" s="15" t="s">
        <v>74</v>
      </c>
      <c r="AY404" s="231" t="s">
        <v>197</v>
      </c>
    </row>
    <row r="405" spans="1:65" s="13" customFormat="1" ht="11.25">
      <c r="B405" s="199"/>
      <c r="C405" s="200"/>
      <c r="D405" s="201" t="s">
        <v>213</v>
      </c>
      <c r="E405" s="202" t="s">
        <v>28</v>
      </c>
      <c r="F405" s="203" t="s">
        <v>6551</v>
      </c>
      <c r="G405" s="200"/>
      <c r="H405" s="204">
        <v>11.11</v>
      </c>
      <c r="I405" s="205"/>
      <c r="J405" s="200"/>
      <c r="K405" s="200"/>
      <c r="L405" s="206"/>
      <c r="M405" s="207"/>
      <c r="N405" s="208"/>
      <c r="O405" s="208"/>
      <c r="P405" s="208"/>
      <c r="Q405" s="208"/>
      <c r="R405" s="208"/>
      <c r="S405" s="208"/>
      <c r="T405" s="209"/>
      <c r="AT405" s="210" t="s">
        <v>213</v>
      </c>
      <c r="AU405" s="210" t="s">
        <v>84</v>
      </c>
      <c r="AV405" s="13" t="s">
        <v>84</v>
      </c>
      <c r="AW405" s="13" t="s">
        <v>35</v>
      </c>
      <c r="AX405" s="13" t="s">
        <v>82</v>
      </c>
      <c r="AY405" s="210" t="s">
        <v>197</v>
      </c>
    </row>
    <row r="406" spans="1:65" s="2" customFormat="1" ht="21.75" customHeight="1">
      <c r="A406" s="37"/>
      <c r="B406" s="38"/>
      <c r="C406" s="181" t="s">
        <v>1188</v>
      </c>
      <c r="D406" s="181" t="s">
        <v>199</v>
      </c>
      <c r="E406" s="182" t="s">
        <v>6552</v>
      </c>
      <c r="F406" s="183" t="s">
        <v>6553</v>
      </c>
      <c r="G406" s="184" t="s">
        <v>202</v>
      </c>
      <c r="H406" s="185">
        <v>6.48</v>
      </c>
      <c r="I406" s="186"/>
      <c r="J406" s="187">
        <f>ROUND(I406*H406,2)</f>
        <v>0</v>
      </c>
      <c r="K406" s="183" t="s">
        <v>203</v>
      </c>
      <c r="L406" s="42"/>
      <c r="M406" s="188" t="s">
        <v>28</v>
      </c>
      <c r="N406" s="189" t="s">
        <v>45</v>
      </c>
      <c r="O406" s="67"/>
      <c r="P406" s="190">
        <f>O406*H406</f>
        <v>0</v>
      </c>
      <c r="Q406" s="190">
        <v>0</v>
      </c>
      <c r="R406" s="190">
        <f>Q406*H406</f>
        <v>0</v>
      </c>
      <c r="S406" s="190">
        <v>5.0999999999999997E-2</v>
      </c>
      <c r="T406" s="191">
        <f>S406*H406</f>
        <v>0.33048</v>
      </c>
      <c r="U406" s="37"/>
      <c r="V406" s="37"/>
      <c r="W406" s="37"/>
      <c r="X406" s="37"/>
      <c r="Y406" s="37"/>
      <c r="Z406" s="37"/>
      <c r="AA406" s="37"/>
      <c r="AB406" s="37"/>
      <c r="AC406" s="37"/>
      <c r="AD406" s="37"/>
      <c r="AE406" s="37"/>
      <c r="AR406" s="192" t="s">
        <v>204</v>
      </c>
      <c r="AT406" s="192" t="s">
        <v>199</v>
      </c>
      <c r="AU406" s="192" t="s">
        <v>84</v>
      </c>
      <c r="AY406" s="20" t="s">
        <v>197</v>
      </c>
      <c r="BE406" s="193">
        <f>IF(N406="základní",J406,0)</f>
        <v>0</v>
      </c>
      <c r="BF406" s="193">
        <f>IF(N406="snížená",J406,0)</f>
        <v>0</v>
      </c>
      <c r="BG406" s="193">
        <f>IF(N406="zákl. přenesená",J406,0)</f>
        <v>0</v>
      </c>
      <c r="BH406" s="193">
        <f>IF(N406="sníž. přenesená",J406,0)</f>
        <v>0</v>
      </c>
      <c r="BI406" s="193">
        <f>IF(N406="nulová",J406,0)</f>
        <v>0</v>
      </c>
      <c r="BJ406" s="20" t="s">
        <v>82</v>
      </c>
      <c r="BK406" s="193">
        <f>ROUND(I406*H406,2)</f>
        <v>0</v>
      </c>
      <c r="BL406" s="20" t="s">
        <v>204</v>
      </c>
      <c r="BM406" s="192" t="s">
        <v>6554</v>
      </c>
    </row>
    <row r="407" spans="1:65" s="2" customFormat="1" ht="11.25">
      <c r="A407" s="37"/>
      <c r="B407" s="38"/>
      <c r="C407" s="39"/>
      <c r="D407" s="194" t="s">
        <v>206</v>
      </c>
      <c r="E407" s="39"/>
      <c r="F407" s="195" t="s">
        <v>6555</v>
      </c>
      <c r="G407" s="39"/>
      <c r="H407" s="39"/>
      <c r="I407" s="196"/>
      <c r="J407" s="39"/>
      <c r="K407" s="39"/>
      <c r="L407" s="42"/>
      <c r="M407" s="197"/>
      <c r="N407" s="198"/>
      <c r="O407" s="67"/>
      <c r="P407" s="67"/>
      <c r="Q407" s="67"/>
      <c r="R407" s="67"/>
      <c r="S407" s="67"/>
      <c r="T407" s="68"/>
      <c r="U407" s="37"/>
      <c r="V407" s="37"/>
      <c r="W407" s="37"/>
      <c r="X407" s="37"/>
      <c r="Y407" s="37"/>
      <c r="Z407" s="37"/>
      <c r="AA407" s="37"/>
      <c r="AB407" s="37"/>
      <c r="AC407" s="37"/>
      <c r="AD407" s="37"/>
      <c r="AE407" s="37"/>
      <c r="AT407" s="20" t="s">
        <v>206</v>
      </c>
      <c r="AU407" s="20" t="s">
        <v>84</v>
      </c>
    </row>
    <row r="408" spans="1:65" s="15" customFormat="1" ht="11.25">
      <c r="B408" s="222"/>
      <c r="C408" s="223"/>
      <c r="D408" s="201" t="s">
        <v>213</v>
      </c>
      <c r="E408" s="224" t="s">
        <v>28</v>
      </c>
      <c r="F408" s="225" t="s">
        <v>6296</v>
      </c>
      <c r="G408" s="223"/>
      <c r="H408" s="224" t="s">
        <v>28</v>
      </c>
      <c r="I408" s="226"/>
      <c r="J408" s="223"/>
      <c r="K408" s="223"/>
      <c r="L408" s="227"/>
      <c r="M408" s="228"/>
      <c r="N408" s="229"/>
      <c r="O408" s="229"/>
      <c r="P408" s="229"/>
      <c r="Q408" s="229"/>
      <c r="R408" s="229"/>
      <c r="S408" s="229"/>
      <c r="T408" s="230"/>
      <c r="AT408" s="231" t="s">
        <v>213</v>
      </c>
      <c r="AU408" s="231" t="s">
        <v>84</v>
      </c>
      <c r="AV408" s="15" t="s">
        <v>82</v>
      </c>
      <c r="AW408" s="15" t="s">
        <v>35</v>
      </c>
      <c r="AX408" s="15" t="s">
        <v>74</v>
      </c>
      <c r="AY408" s="231" t="s">
        <v>197</v>
      </c>
    </row>
    <row r="409" spans="1:65" s="13" customFormat="1" ht="11.25">
      <c r="B409" s="199"/>
      <c r="C409" s="200"/>
      <c r="D409" s="201" t="s">
        <v>213</v>
      </c>
      <c r="E409" s="202" t="s">
        <v>28</v>
      </c>
      <c r="F409" s="203" t="s">
        <v>6556</v>
      </c>
      <c r="G409" s="200"/>
      <c r="H409" s="204">
        <v>6.48</v>
      </c>
      <c r="I409" s="205"/>
      <c r="J409" s="200"/>
      <c r="K409" s="200"/>
      <c r="L409" s="206"/>
      <c r="M409" s="207"/>
      <c r="N409" s="208"/>
      <c r="O409" s="208"/>
      <c r="P409" s="208"/>
      <c r="Q409" s="208"/>
      <c r="R409" s="208"/>
      <c r="S409" s="208"/>
      <c r="T409" s="209"/>
      <c r="AT409" s="210" t="s">
        <v>213</v>
      </c>
      <c r="AU409" s="210" t="s">
        <v>84</v>
      </c>
      <c r="AV409" s="13" t="s">
        <v>84</v>
      </c>
      <c r="AW409" s="13" t="s">
        <v>35</v>
      </c>
      <c r="AX409" s="13" t="s">
        <v>82</v>
      </c>
      <c r="AY409" s="210" t="s">
        <v>197</v>
      </c>
    </row>
    <row r="410" spans="1:65" s="2" customFormat="1" ht="21.75" customHeight="1">
      <c r="A410" s="37"/>
      <c r="B410" s="38"/>
      <c r="C410" s="181" t="s">
        <v>1204</v>
      </c>
      <c r="D410" s="181" t="s">
        <v>199</v>
      </c>
      <c r="E410" s="182" t="s">
        <v>6557</v>
      </c>
      <c r="F410" s="183" t="s">
        <v>6558</v>
      </c>
      <c r="G410" s="184" t="s">
        <v>202</v>
      </c>
      <c r="H410" s="185">
        <v>9.7200000000000006</v>
      </c>
      <c r="I410" s="186"/>
      <c r="J410" s="187">
        <f>ROUND(I410*H410,2)</f>
        <v>0</v>
      </c>
      <c r="K410" s="183" t="s">
        <v>203</v>
      </c>
      <c r="L410" s="42"/>
      <c r="M410" s="188" t="s">
        <v>28</v>
      </c>
      <c r="N410" s="189" t="s">
        <v>45</v>
      </c>
      <c r="O410" s="67"/>
      <c r="P410" s="190">
        <f>O410*H410</f>
        <v>0</v>
      </c>
      <c r="Q410" s="190">
        <v>0</v>
      </c>
      <c r="R410" s="190">
        <f>Q410*H410</f>
        <v>0</v>
      </c>
      <c r="S410" s="190">
        <v>4.2999999999999997E-2</v>
      </c>
      <c r="T410" s="191">
        <f>S410*H410</f>
        <v>0.41796</v>
      </c>
      <c r="U410" s="37"/>
      <c r="V410" s="37"/>
      <c r="W410" s="37"/>
      <c r="X410" s="37"/>
      <c r="Y410" s="37"/>
      <c r="Z410" s="37"/>
      <c r="AA410" s="37"/>
      <c r="AB410" s="37"/>
      <c r="AC410" s="37"/>
      <c r="AD410" s="37"/>
      <c r="AE410" s="37"/>
      <c r="AR410" s="192" t="s">
        <v>204</v>
      </c>
      <c r="AT410" s="192" t="s">
        <v>199</v>
      </c>
      <c r="AU410" s="192" t="s">
        <v>84</v>
      </c>
      <c r="AY410" s="20" t="s">
        <v>197</v>
      </c>
      <c r="BE410" s="193">
        <f>IF(N410="základní",J410,0)</f>
        <v>0</v>
      </c>
      <c r="BF410" s="193">
        <f>IF(N410="snížená",J410,0)</f>
        <v>0</v>
      </c>
      <c r="BG410" s="193">
        <f>IF(N410="zákl. přenesená",J410,0)</f>
        <v>0</v>
      </c>
      <c r="BH410" s="193">
        <f>IF(N410="sníž. přenesená",J410,0)</f>
        <v>0</v>
      </c>
      <c r="BI410" s="193">
        <f>IF(N410="nulová",J410,0)</f>
        <v>0</v>
      </c>
      <c r="BJ410" s="20" t="s">
        <v>82</v>
      </c>
      <c r="BK410" s="193">
        <f>ROUND(I410*H410,2)</f>
        <v>0</v>
      </c>
      <c r="BL410" s="20" t="s">
        <v>204</v>
      </c>
      <c r="BM410" s="192" t="s">
        <v>6559</v>
      </c>
    </row>
    <row r="411" spans="1:65" s="2" customFormat="1" ht="11.25">
      <c r="A411" s="37"/>
      <c r="B411" s="38"/>
      <c r="C411" s="39"/>
      <c r="D411" s="194" t="s">
        <v>206</v>
      </c>
      <c r="E411" s="39"/>
      <c r="F411" s="195" t="s">
        <v>6560</v>
      </c>
      <c r="G411" s="39"/>
      <c r="H411" s="39"/>
      <c r="I411" s="196"/>
      <c r="J411" s="39"/>
      <c r="K411" s="39"/>
      <c r="L411" s="42"/>
      <c r="M411" s="197"/>
      <c r="N411" s="198"/>
      <c r="O411" s="67"/>
      <c r="P411" s="67"/>
      <c r="Q411" s="67"/>
      <c r="R411" s="67"/>
      <c r="S411" s="67"/>
      <c r="T411" s="68"/>
      <c r="U411" s="37"/>
      <c r="V411" s="37"/>
      <c r="W411" s="37"/>
      <c r="X411" s="37"/>
      <c r="Y411" s="37"/>
      <c r="Z411" s="37"/>
      <c r="AA411" s="37"/>
      <c r="AB411" s="37"/>
      <c r="AC411" s="37"/>
      <c r="AD411" s="37"/>
      <c r="AE411" s="37"/>
      <c r="AT411" s="20" t="s">
        <v>206</v>
      </c>
      <c r="AU411" s="20" t="s">
        <v>84</v>
      </c>
    </row>
    <row r="412" spans="1:65" s="15" customFormat="1" ht="11.25">
      <c r="B412" s="222"/>
      <c r="C412" s="223"/>
      <c r="D412" s="201" t="s">
        <v>213</v>
      </c>
      <c r="E412" s="224" t="s">
        <v>28</v>
      </c>
      <c r="F412" s="225" t="s">
        <v>6296</v>
      </c>
      <c r="G412" s="223"/>
      <c r="H412" s="224" t="s">
        <v>28</v>
      </c>
      <c r="I412" s="226"/>
      <c r="J412" s="223"/>
      <c r="K412" s="223"/>
      <c r="L412" s="227"/>
      <c r="M412" s="228"/>
      <c r="N412" s="229"/>
      <c r="O412" s="229"/>
      <c r="P412" s="229"/>
      <c r="Q412" s="229"/>
      <c r="R412" s="229"/>
      <c r="S412" s="229"/>
      <c r="T412" s="230"/>
      <c r="AT412" s="231" t="s">
        <v>213</v>
      </c>
      <c r="AU412" s="231" t="s">
        <v>84</v>
      </c>
      <c r="AV412" s="15" t="s">
        <v>82</v>
      </c>
      <c r="AW412" s="15" t="s">
        <v>35</v>
      </c>
      <c r="AX412" s="15" t="s">
        <v>74</v>
      </c>
      <c r="AY412" s="231" t="s">
        <v>197</v>
      </c>
    </row>
    <row r="413" spans="1:65" s="13" customFormat="1" ht="11.25">
      <c r="B413" s="199"/>
      <c r="C413" s="200"/>
      <c r="D413" s="201" t="s">
        <v>213</v>
      </c>
      <c r="E413" s="202" t="s">
        <v>28</v>
      </c>
      <c r="F413" s="203" t="s">
        <v>6561</v>
      </c>
      <c r="G413" s="200"/>
      <c r="H413" s="204">
        <v>9.7200000000000006</v>
      </c>
      <c r="I413" s="205"/>
      <c r="J413" s="200"/>
      <c r="K413" s="200"/>
      <c r="L413" s="206"/>
      <c r="M413" s="207"/>
      <c r="N413" s="208"/>
      <c r="O413" s="208"/>
      <c r="P413" s="208"/>
      <c r="Q413" s="208"/>
      <c r="R413" s="208"/>
      <c r="S413" s="208"/>
      <c r="T413" s="209"/>
      <c r="AT413" s="210" t="s">
        <v>213</v>
      </c>
      <c r="AU413" s="210" t="s">
        <v>84</v>
      </c>
      <c r="AV413" s="13" t="s">
        <v>84</v>
      </c>
      <c r="AW413" s="13" t="s">
        <v>35</v>
      </c>
      <c r="AX413" s="13" t="s">
        <v>82</v>
      </c>
      <c r="AY413" s="210" t="s">
        <v>197</v>
      </c>
    </row>
    <row r="414" spans="1:65" s="2" customFormat="1" ht="24.2" customHeight="1">
      <c r="A414" s="37"/>
      <c r="B414" s="38"/>
      <c r="C414" s="181" t="s">
        <v>1210</v>
      </c>
      <c r="D414" s="181" t="s">
        <v>199</v>
      </c>
      <c r="E414" s="182" t="s">
        <v>1977</v>
      </c>
      <c r="F414" s="183" t="s">
        <v>1978</v>
      </c>
      <c r="G414" s="184" t="s">
        <v>210</v>
      </c>
      <c r="H414" s="185">
        <v>6</v>
      </c>
      <c r="I414" s="186"/>
      <c r="J414" s="187">
        <f>ROUND(I414*H414,2)</f>
        <v>0</v>
      </c>
      <c r="K414" s="183" t="s">
        <v>203</v>
      </c>
      <c r="L414" s="42"/>
      <c r="M414" s="188" t="s">
        <v>28</v>
      </c>
      <c r="N414" s="189" t="s">
        <v>45</v>
      </c>
      <c r="O414" s="67"/>
      <c r="P414" s="190">
        <f>O414*H414</f>
        <v>0</v>
      </c>
      <c r="Q414" s="190">
        <v>0</v>
      </c>
      <c r="R414" s="190">
        <f>Q414*H414</f>
        <v>0</v>
      </c>
      <c r="S414" s="190">
        <v>4.0000000000000001E-3</v>
      </c>
      <c r="T414" s="191">
        <f>S414*H414</f>
        <v>2.4E-2</v>
      </c>
      <c r="U414" s="37"/>
      <c r="V414" s="37"/>
      <c r="W414" s="37"/>
      <c r="X414" s="37"/>
      <c r="Y414" s="37"/>
      <c r="Z414" s="37"/>
      <c r="AA414" s="37"/>
      <c r="AB414" s="37"/>
      <c r="AC414" s="37"/>
      <c r="AD414" s="37"/>
      <c r="AE414" s="37"/>
      <c r="AR414" s="192" t="s">
        <v>204</v>
      </c>
      <c r="AT414" s="192" t="s">
        <v>199</v>
      </c>
      <c r="AU414" s="192" t="s">
        <v>84</v>
      </c>
      <c r="AY414" s="20" t="s">
        <v>197</v>
      </c>
      <c r="BE414" s="193">
        <f>IF(N414="základní",J414,0)</f>
        <v>0</v>
      </c>
      <c r="BF414" s="193">
        <f>IF(N414="snížená",J414,0)</f>
        <v>0</v>
      </c>
      <c r="BG414" s="193">
        <f>IF(N414="zákl. přenesená",J414,0)</f>
        <v>0</v>
      </c>
      <c r="BH414" s="193">
        <f>IF(N414="sníž. přenesená",J414,0)</f>
        <v>0</v>
      </c>
      <c r="BI414" s="193">
        <f>IF(N414="nulová",J414,0)</f>
        <v>0</v>
      </c>
      <c r="BJ414" s="20" t="s">
        <v>82</v>
      </c>
      <c r="BK414" s="193">
        <f>ROUND(I414*H414,2)</f>
        <v>0</v>
      </c>
      <c r="BL414" s="20" t="s">
        <v>204</v>
      </c>
      <c r="BM414" s="192" t="s">
        <v>6562</v>
      </c>
    </row>
    <row r="415" spans="1:65" s="2" customFormat="1" ht="11.25">
      <c r="A415" s="37"/>
      <c r="B415" s="38"/>
      <c r="C415" s="39"/>
      <c r="D415" s="194" t="s">
        <v>206</v>
      </c>
      <c r="E415" s="39"/>
      <c r="F415" s="195" t="s">
        <v>1980</v>
      </c>
      <c r="G415" s="39"/>
      <c r="H415" s="39"/>
      <c r="I415" s="196"/>
      <c r="J415" s="39"/>
      <c r="K415" s="39"/>
      <c r="L415" s="42"/>
      <c r="M415" s="197"/>
      <c r="N415" s="198"/>
      <c r="O415" s="67"/>
      <c r="P415" s="67"/>
      <c r="Q415" s="67"/>
      <c r="R415" s="67"/>
      <c r="S415" s="67"/>
      <c r="T415" s="68"/>
      <c r="U415" s="37"/>
      <c r="V415" s="37"/>
      <c r="W415" s="37"/>
      <c r="X415" s="37"/>
      <c r="Y415" s="37"/>
      <c r="Z415" s="37"/>
      <c r="AA415" s="37"/>
      <c r="AB415" s="37"/>
      <c r="AC415" s="37"/>
      <c r="AD415" s="37"/>
      <c r="AE415" s="37"/>
      <c r="AT415" s="20" t="s">
        <v>206</v>
      </c>
      <c r="AU415" s="20" t="s">
        <v>84</v>
      </c>
    </row>
    <row r="416" spans="1:65" s="15" customFormat="1" ht="11.25">
      <c r="B416" s="222"/>
      <c r="C416" s="223"/>
      <c r="D416" s="201" t="s">
        <v>213</v>
      </c>
      <c r="E416" s="224" t="s">
        <v>28</v>
      </c>
      <c r="F416" s="225" t="s">
        <v>724</v>
      </c>
      <c r="G416" s="223"/>
      <c r="H416" s="224" t="s">
        <v>28</v>
      </c>
      <c r="I416" s="226"/>
      <c r="J416" s="223"/>
      <c r="K416" s="223"/>
      <c r="L416" s="227"/>
      <c r="M416" s="228"/>
      <c r="N416" s="229"/>
      <c r="O416" s="229"/>
      <c r="P416" s="229"/>
      <c r="Q416" s="229"/>
      <c r="R416" s="229"/>
      <c r="S416" s="229"/>
      <c r="T416" s="230"/>
      <c r="AT416" s="231" t="s">
        <v>213</v>
      </c>
      <c r="AU416" s="231" t="s">
        <v>84</v>
      </c>
      <c r="AV416" s="15" t="s">
        <v>82</v>
      </c>
      <c r="AW416" s="15" t="s">
        <v>35</v>
      </c>
      <c r="AX416" s="15" t="s">
        <v>74</v>
      </c>
      <c r="AY416" s="231" t="s">
        <v>197</v>
      </c>
    </row>
    <row r="417" spans="1:65" s="15" customFormat="1" ht="11.25">
      <c r="B417" s="222"/>
      <c r="C417" s="223"/>
      <c r="D417" s="201" t="s">
        <v>213</v>
      </c>
      <c r="E417" s="224" t="s">
        <v>28</v>
      </c>
      <c r="F417" s="225" t="s">
        <v>1018</v>
      </c>
      <c r="G417" s="223"/>
      <c r="H417" s="224" t="s">
        <v>28</v>
      </c>
      <c r="I417" s="226"/>
      <c r="J417" s="223"/>
      <c r="K417" s="223"/>
      <c r="L417" s="227"/>
      <c r="M417" s="228"/>
      <c r="N417" s="229"/>
      <c r="O417" s="229"/>
      <c r="P417" s="229"/>
      <c r="Q417" s="229"/>
      <c r="R417" s="229"/>
      <c r="S417" s="229"/>
      <c r="T417" s="230"/>
      <c r="AT417" s="231" t="s">
        <v>213</v>
      </c>
      <c r="AU417" s="231" t="s">
        <v>84</v>
      </c>
      <c r="AV417" s="15" t="s">
        <v>82</v>
      </c>
      <c r="AW417" s="15" t="s">
        <v>35</v>
      </c>
      <c r="AX417" s="15" t="s">
        <v>74</v>
      </c>
      <c r="AY417" s="231" t="s">
        <v>197</v>
      </c>
    </row>
    <row r="418" spans="1:65" s="13" customFormat="1" ht="11.25">
      <c r="B418" s="199"/>
      <c r="C418" s="200"/>
      <c r="D418" s="201" t="s">
        <v>213</v>
      </c>
      <c r="E418" s="202" t="s">
        <v>28</v>
      </c>
      <c r="F418" s="203" t="s">
        <v>6563</v>
      </c>
      <c r="G418" s="200"/>
      <c r="H418" s="204">
        <v>2</v>
      </c>
      <c r="I418" s="205"/>
      <c r="J418" s="200"/>
      <c r="K418" s="200"/>
      <c r="L418" s="206"/>
      <c r="M418" s="207"/>
      <c r="N418" s="208"/>
      <c r="O418" s="208"/>
      <c r="P418" s="208"/>
      <c r="Q418" s="208"/>
      <c r="R418" s="208"/>
      <c r="S418" s="208"/>
      <c r="T418" s="209"/>
      <c r="AT418" s="210" t="s">
        <v>213</v>
      </c>
      <c r="AU418" s="210" t="s">
        <v>84</v>
      </c>
      <c r="AV418" s="13" t="s">
        <v>84</v>
      </c>
      <c r="AW418" s="13" t="s">
        <v>35</v>
      </c>
      <c r="AX418" s="13" t="s">
        <v>74</v>
      </c>
      <c r="AY418" s="210" t="s">
        <v>197</v>
      </c>
    </row>
    <row r="419" spans="1:65" s="13" customFormat="1" ht="11.25">
      <c r="B419" s="199"/>
      <c r="C419" s="200"/>
      <c r="D419" s="201" t="s">
        <v>213</v>
      </c>
      <c r="E419" s="202" t="s">
        <v>28</v>
      </c>
      <c r="F419" s="203" t="s">
        <v>6564</v>
      </c>
      <c r="G419" s="200"/>
      <c r="H419" s="204">
        <v>4</v>
      </c>
      <c r="I419" s="205"/>
      <c r="J419" s="200"/>
      <c r="K419" s="200"/>
      <c r="L419" s="206"/>
      <c r="M419" s="207"/>
      <c r="N419" s="208"/>
      <c r="O419" s="208"/>
      <c r="P419" s="208"/>
      <c r="Q419" s="208"/>
      <c r="R419" s="208"/>
      <c r="S419" s="208"/>
      <c r="T419" s="209"/>
      <c r="AT419" s="210" t="s">
        <v>213</v>
      </c>
      <c r="AU419" s="210" t="s">
        <v>84</v>
      </c>
      <c r="AV419" s="13" t="s">
        <v>84</v>
      </c>
      <c r="AW419" s="13" t="s">
        <v>35</v>
      </c>
      <c r="AX419" s="13" t="s">
        <v>74</v>
      </c>
      <c r="AY419" s="210" t="s">
        <v>197</v>
      </c>
    </row>
    <row r="420" spans="1:65" s="14" customFormat="1" ht="11.25">
      <c r="B420" s="211"/>
      <c r="C420" s="212"/>
      <c r="D420" s="201" t="s">
        <v>213</v>
      </c>
      <c r="E420" s="213" t="s">
        <v>28</v>
      </c>
      <c r="F420" s="214" t="s">
        <v>226</v>
      </c>
      <c r="G420" s="212"/>
      <c r="H420" s="215">
        <v>6</v>
      </c>
      <c r="I420" s="216"/>
      <c r="J420" s="212"/>
      <c r="K420" s="212"/>
      <c r="L420" s="217"/>
      <c r="M420" s="218"/>
      <c r="N420" s="219"/>
      <c r="O420" s="219"/>
      <c r="P420" s="219"/>
      <c r="Q420" s="219"/>
      <c r="R420" s="219"/>
      <c r="S420" s="219"/>
      <c r="T420" s="220"/>
      <c r="AT420" s="221" t="s">
        <v>213</v>
      </c>
      <c r="AU420" s="221" t="s">
        <v>84</v>
      </c>
      <c r="AV420" s="14" t="s">
        <v>204</v>
      </c>
      <c r="AW420" s="14" t="s">
        <v>35</v>
      </c>
      <c r="AX420" s="14" t="s">
        <v>82</v>
      </c>
      <c r="AY420" s="221" t="s">
        <v>197</v>
      </c>
    </row>
    <row r="421" spans="1:65" s="2" customFormat="1" ht="24.2" customHeight="1">
      <c r="A421" s="37"/>
      <c r="B421" s="38"/>
      <c r="C421" s="181" t="s">
        <v>1222</v>
      </c>
      <c r="D421" s="181" t="s">
        <v>199</v>
      </c>
      <c r="E421" s="182" t="s">
        <v>6565</v>
      </c>
      <c r="F421" s="183" t="s">
        <v>6566</v>
      </c>
      <c r="G421" s="184" t="s">
        <v>409</v>
      </c>
      <c r="H421" s="185">
        <v>0.16200000000000001</v>
      </c>
      <c r="I421" s="186"/>
      <c r="J421" s="187">
        <f>ROUND(I421*H421,2)</f>
        <v>0</v>
      </c>
      <c r="K421" s="183" t="s">
        <v>203</v>
      </c>
      <c r="L421" s="42"/>
      <c r="M421" s="188" t="s">
        <v>28</v>
      </c>
      <c r="N421" s="189" t="s">
        <v>45</v>
      </c>
      <c r="O421" s="67"/>
      <c r="P421" s="190">
        <f>O421*H421</f>
        <v>0</v>
      </c>
      <c r="Q421" s="190">
        <v>0</v>
      </c>
      <c r="R421" s="190">
        <f>Q421*H421</f>
        <v>0</v>
      </c>
      <c r="S421" s="190">
        <v>1.8</v>
      </c>
      <c r="T421" s="191">
        <f>S421*H421</f>
        <v>0.29160000000000003</v>
      </c>
      <c r="U421" s="37"/>
      <c r="V421" s="37"/>
      <c r="W421" s="37"/>
      <c r="X421" s="37"/>
      <c r="Y421" s="37"/>
      <c r="Z421" s="37"/>
      <c r="AA421" s="37"/>
      <c r="AB421" s="37"/>
      <c r="AC421" s="37"/>
      <c r="AD421" s="37"/>
      <c r="AE421" s="37"/>
      <c r="AR421" s="192" t="s">
        <v>204</v>
      </c>
      <c r="AT421" s="192" t="s">
        <v>199</v>
      </c>
      <c r="AU421" s="192" t="s">
        <v>84</v>
      </c>
      <c r="AY421" s="20" t="s">
        <v>197</v>
      </c>
      <c r="BE421" s="193">
        <f>IF(N421="základní",J421,0)</f>
        <v>0</v>
      </c>
      <c r="BF421" s="193">
        <f>IF(N421="snížená",J421,0)</f>
        <v>0</v>
      </c>
      <c r="BG421" s="193">
        <f>IF(N421="zákl. přenesená",J421,0)</f>
        <v>0</v>
      </c>
      <c r="BH421" s="193">
        <f>IF(N421="sníž. přenesená",J421,0)</f>
        <v>0</v>
      </c>
      <c r="BI421" s="193">
        <f>IF(N421="nulová",J421,0)</f>
        <v>0</v>
      </c>
      <c r="BJ421" s="20" t="s">
        <v>82</v>
      </c>
      <c r="BK421" s="193">
        <f>ROUND(I421*H421,2)</f>
        <v>0</v>
      </c>
      <c r="BL421" s="20" t="s">
        <v>204</v>
      </c>
      <c r="BM421" s="192" t="s">
        <v>6567</v>
      </c>
    </row>
    <row r="422" spans="1:65" s="2" customFormat="1" ht="11.25">
      <c r="A422" s="37"/>
      <c r="B422" s="38"/>
      <c r="C422" s="39"/>
      <c r="D422" s="194" t="s">
        <v>206</v>
      </c>
      <c r="E422" s="39"/>
      <c r="F422" s="195" t="s">
        <v>6568</v>
      </c>
      <c r="G422" s="39"/>
      <c r="H422" s="39"/>
      <c r="I422" s="196"/>
      <c r="J422" s="39"/>
      <c r="K422" s="39"/>
      <c r="L422" s="42"/>
      <c r="M422" s="197"/>
      <c r="N422" s="198"/>
      <c r="O422" s="67"/>
      <c r="P422" s="67"/>
      <c r="Q422" s="67"/>
      <c r="R422" s="67"/>
      <c r="S422" s="67"/>
      <c r="T422" s="68"/>
      <c r="U422" s="37"/>
      <c r="V422" s="37"/>
      <c r="W422" s="37"/>
      <c r="X422" s="37"/>
      <c r="Y422" s="37"/>
      <c r="Z422" s="37"/>
      <c r="AA422" s="37"/>
      <c r="AB422" s="37"/>
      <c r="AC422" s="37"/>
      <c r="AD422" s="37"/>
      <c r="AE422" s="37"/>
      <c r="AT422" s="20" t="s">
        <v>206</v>
      </c>
      <c r="AU422" s="20" t="s">
        <v>84</v>
      </c>
    </row>
    <row r="423" spans="1:65" s="15" customFormat="1" ht="11.25">
      <c r="B423" s="222"/>
      <c r="C423" s="223"/>
      <c r="D423" s="201" t="s">
        <v>213</v>
      </c>
      <c r="E423" s="224" t="s">
        <v>28</v>
      </c>
      <c r="F423" s="225" t="s">
        <v>6296</v>
      </c>
      <c r="G423" s="223"/>
      <c r="H423" s="224" t="s">
        <v>28</v>
      </c>
      <c r="I423" s="226"/>
      <c r="J423" s="223"/>
      <c r="K423" s="223"/>
      <c r="L423" s="227"/>
      <c r="M423" s="228"/>
      <c r="N423" s="229"/>
      <c r="O423" s="229"/>
      <c r="P423" s="229"/>
      <c r="Q423" s="229"/>
      <c r="R423" s="229"/>
      <c r="S423" s="229"/>
      <c r="T423" s="230"/>
      <c r="AT423" s="231" t="s">
        <v>213</v>
      </c>
      <c r="AU423" s="231" t="s">
        <v>84</v>
      </c>
      <c r="AV423" s="15" t="s">
        <v>82</v>
      </c>
      <c r="AW423" s="15" t="s">
        <v>35</v>
      </c>
      <c r="AX423" s="15" t="s">
        <v>74</v>
      </c>
      <c r="AY423" s="231" t="s">
        <v>197</v>
      </c>
    </row>
    <row r="424" spans="1:65" s="13" customFormat="1" ht="11.25">
      <c r="B424" s="199"/>
      <c r="C424" s="200"/>
      <c r="D424" s="201" t="s">
        <v>213</v>
      </c>
      <c r="E424" s="202" t="s">
        <v>28</v>
      </c>
      <c r="F424" s="203" t="s">
        <v>6569</v>
      </c>
      <c r="G424" s="200"/>
      <c r="H424" s="204">
        <v>0.16200000000000001</v>
      </c>
      <c r="I424" s="205"/>
      <c r="J424" s="200"/>
      <c r="K424" s="200"/>
      <c r="L424" s="206"/>
      <c r="M424" s="207"/>
      <c r="N424" s="208"/>
      <c r="O424" s="208"/>
      <c r="P424" s="208"/>
      <c r="Q424" s="208"/>
      <c r="R424" s="208"/>
      <c r="S424" s="208"/>
      <c r="T424" s="209"/>
      <c r="AT424" s="210" t="s">
        <v>213</v>
      </c>
      <c r="AU424" s="210" t="s">
        <v>84</v>
      </c>
      <c r="AV424" s="13" t="s">
        <v>84</v>
      </c>
      <c r="AW424" s="13" t="s">
        <v>35</v>
      </c>
      <c r="AX424" s="13" t="s">
        <v>82</v>
      </c>
      <c r="AY424" s="210" t="s">
        <v>197</v>
      </c>
    </row>
    <row r="425" spans="1:65" s="2" customFormat="1" ht="24.2" customHeight="1">
      <c r="A425" s="37"/>
      <c r="B425" s="38"/>
      <c r="C425" s="181" t="s">
        <v>1227</v>
      </c>
      <c r="D425" s="181" t="s">
        <v>199</v>
      </c>
      <c r="E425" s="182" t="s">
        <v>6570</v>
      </c>
      <c r="F425" s="183" t="s">
        <v>6571</v>
      </c>
      <c r="G425" s="184" t="s">
        <v>409</v>
      </c>
      <c r="H425" s="185">
        <v>0.97199999999999998</v>
      </c>
      <c r="I425" s="186"/>
      <c r="J425" s="187">
        <f>ROUND(I425*H425,2)</f>
        <v>0</v>
      </c>
      <c r="K425" s="183" t="s">
        <v>203</v>
      </c>
      <c r="L425" s="42"/>
      <c r="M425" s="188" t="s">
        <v>28</v>
      </c>
      <c r="N425" s="189" t="s">
        <v>45</v>
      </c>
      <c r="O425" s="67"/>
      <c r="P425" s="190">
        <f>O425*H425</f>
        <v>0</v>
      </c>
      <c r="Q425" s="190">
        <v>0</v>
      </c>
      <c r="R425" s="190">
        <f>Q425*H425</f>
        <v>0</v>
      </c>
      <c r="S425" s="190">
        <v>1.8</v>
      </c>
      <c r="T425" s="191">
        <f>S425*H425</f>
        <v>1.7496</v>
      </c>
      <c r="U425" s="37"/>
      <c r="V425" s="37"/>
      <c r="W425" s="37"/>
      <c r="X425" s="37"/>
      <c r="Y425" s="37"/>
      <c r="Z425" s="37"/>
      <c r="AA425" s="37"/>
      <c r="AB425" s="37"/>
      <c r="AC425" s="37"/>
      <c r="AD425" s="37"/>
      <c r="AE425" s="37"/>
      <c r="AR425" s="192" t="s">
        <v>204</v>
      </c>
      <c r="AT425" s="192" t="s">
        <v>199</v>
      </c>
      <c r="AU425" s="192" t="s">
        <v>84</v>
      </c>
      <c r="AY425" s="20" t="s">
        <v>197</v>
      </c>
      <c r="BE425" s="193">
        <f>IF(N425="základní",J425,0)</f>
        <v>0</v>
      </c>
      <c r="BF425" s="193">
        <f>IF(N425="snížená",J425,0)</f>
        <v>0</v>
      </c>
      <c r="BG425" s="193">
        <f>IF(N425="zákl. přenesená",J425,0)</f>
        <v>0</v>
      </c>
      <c r="BH425" s="193">
        <f>IF(N425="sníž. přenesená",J425,0)</f>
        <v>0</v>
      </c>
      <c r="BI425" s="193">
        <f>IF(N425="nulová",J425,0)</f>
        <v>0</v>
      </c>
      <c r="BJ425" s="20" t="s">
        <v>82</v>
      </c>
      <c r="BK425" s="193">
        <f>ROUND(I425*H425,2)</f>
        <v>0</v>
      </c>
      <c r="BL425" s="20" t="s">
        <v>204</v>
      </c>
      <c r="BM425" s="192" t="s">
        <v>6572</v>
      </c>
    </row>
    <row r="426" spans="1:65" s="2" customFormat="1" ht="11.25">
      <c r="A426" s="37"/>
      <c r="B426" s="38"/>
      <c r="C426" s="39"/>
      <c r="D426" s="194" t="s">
        <v>206</v>
      </c>
      <c r="E426" s="39"/>
      <c r="F426" s="195" t="s">
        <v>6573</v>
      </c>
      <c r="G426" s="39"/>
      <c r="H426" s="39"/>
      <c r="I426" s="196"/>
      <c r="J426" s="39"/>
      <c r="K426" s="39"/>
      <c r="L426" s="42"/>
      <c r="M426" s="197"/>
      <c r="N426" s="198"/>
      <c r="O426" s="67"/>
      <c r="P426" s="67"/>
      <c r="Q426" s="67"/>
      <c r="R426" s="67"/>
      <c r="S426" s="67"/>
      <c r="T426" s="68"/>
      <c r="U426" s="37"/>
      <c r="V426" s="37"/>
      <c r="W426" s="37"/>
      <c r="X426" s="37"/>
      <c r="Y426" s="37"/>
      <c r="Z426" s="37"/>
      <c r="AA426" s="37"/>
      <c r="AB426" s="37"/>
      <c r="AC426" s="37"/>
      <c r="AD426" s="37"/>
      <c r="AE426" s="37"/>
      <c r="AT426" s="20" t="s">
        <v>206</v>
      </c>
      <c r="AU426" s="20" t="s">
        <v>84</v>
      </c>
    </row>
    <row r="427" spans="1:65" s="15" customFormat="1" ht="11.25">
      <c r="B427" s="222"/>
      <c r="C427" s="223"/>
      <c r="D427" s="201" t="s">
        <v>213</v>
      </c>
      <c r="E427" s="224" t="s">
        <v>28</v>
      </c>
      <c r="F427" s="225" t="s">
        <v>6296</v>
      </c>
      <c r="G427" s="223"/>
      <c r="H427" s="224" t="s">
        <v>28</v>
      </c>
      <c r="I427" s="226"/>
      <c r="J427" s="223"/>
      <c r="K427" s="223"/>
      <c r="L427" s="227"/>
      <c r="M427" s="228"/>
      <c r="N427" s="229"/>
      <c r="O427" s="229"/>
      <c r="P427" s="229"/>
      <c r="Q427" s="229"/>
      <c r="R427" s="229"/>
      <c r="S427" s="229"/>
      <c r="T427" s="230"/>
      <c r="AT427" s="231" t="s">
        <v>213</v>
      </c>
      <c r="AU427" s="231" t="s">
        <v>84</v>
      </c>
      <c r="AV427" s="15" t="s">
        <v>82</v>
      </c>
      <c r="AW427" s="15" t="s">
        <v>35</v>
      </c>
      <c r="AX427" s="15" t="s">
        <v>74</v>
      </c>
      <c r="AY427" s="231" t="s">
        <v>197</v>
      </c>
    </row>
    <row r="428" spans="1:65" s="13" customFormat="1" ht="11.25">
      <c r="B428" s="199"/>
      <c r="C428" s="200"/>
      <c r="D428" s="201" t="s">
        <v>213</v>
      </c>
      <c r="E428" s="202" t="s">
        <v>28</v>
      </c>
      <c r="F428" s="203" t="s">
        <v>6574</v>
      </c>
      <c r="G428" s="200"/>
      <c r="H428" s="204">
        <v>0.97199999999999998</v>
      </c>
      <c r="I428" s="205"/>
      <c r="J428" s="200"/>
      <c r="K428" s="200"/>
      <c r="L428" s="206"/>
      <c r="M428" s="207"/>
      <c r="N428" s="208"/>
      <c r="O428" s="208"/>
      <c r="P428" s="208"/>
      <c r="Q428" s="208"/>
      <c r="R428" s="208"/>
      <c r="S428" s="208"/>
      <c r="T428" s="209"/>
      <c r="AT428" s="210" t="s">
        <v>213</v>
      </c>
      <c r="AU428" s="210" t="s">
        <v>84</v>
      </c>
      <c r="AV428" s="13" t="s">
        <v>84</v>
      </c>
      <c r="AW428" s="13" t="s">
        <v>35</v>
      </c>
      <c r="AX428" s="13" t="s">
        <v>82</v>
      </c>
      <c r="AY428" s="210" t="s">
        <v>197</v>
      </c>
    </row>
    <row r="429" spans="1:65" s="2" customFormat="1" ht="24.2" customHeight="1">
      <c r="A429" s="37"/>
      <c r="B429" s="38"/>
      <c r="C429" s="181" t="s">
        <v>1233</v>
      </c>
      <c r="D429" s="181" t="s">
        <v>199</v>
      </c>
      <c r="E429" s="182" t="s">
        <v>2054</v>
      </c>
      <c r="F429" s="183" t="s">
        <v>2055</v>
      </c>
      <c r="G429" s="184" t="s">
        <v>265</v>
      </c>
      <c r="H429" s="185">
        <v>25</v>
      </c>
      <c r="I429" s="186"/>
      <c r="J429" s="187">
        <f>ROUND(I429*H429,2)</f>
        <v>0</v>
      </c>
      <c r="K429" s="183" t="s">
        <v>203</v>
      </c>
      <c r="L429" s="42"/>
      <c r="M429" s="188" t="s">
        <v>28</v>
      </c>
      <c r="N429" s="189" t="s">
        <v>45</v>
      </c>
      <c r="O429" s="67"/>
      <c r="P429" s="190">
        <f>O429*H429</f>
        <v>0</v>
      </c>
      <c r="Q429" s="190">
        <v>0</v>
      </c>
      <c r="R429" s="190">
        <f>Q429*H429</f>
        <v>0</v>
      </c>
      <c r="S429" s="190">
        <v>7.0000000000000001E-3</v>
      </c>
      <c r="T429" s="191">
        <f>S429*H429</f>
        <v>0.17500000000000002</v>
      </c>
      <c r="U429" s="37"/>
      <c r="V429" s="37"/>
      <c r="W429" s="37"/>
      <c r="X429" s="37"/>
      <c r="Y429" s="37"/>
      <c r="Z429" s="37"/>
      <c r="AA429" s="37"/>
      <c r="AB429" s="37"/>
      <c r="AC429" s="37"/>
      <c r="AD429" s="37"/>
      <c r="AE429" s="37"/>
      <c r="AR429" s="192" t="s">
        <v>2056</v>
      </c>
      <c r="AT429" s="192" t="s">
        <v>199</v>
      </c>
      <c r="AU429" s="192" t="s">
        <v>84</v>
      </c>
      <c r="AY429" s="20" t="s">
        <v>197</v>
      </c>
      <c r="BE429" s="193">
        <f>IF(N429="základní",J429,0)</f>
        <v>0</v>
      </c>
      <c r="BF429" s="193">
        <f>IF(N429="snížená",J429,0)</f>
        <v>0</v>
      </c>
      <c r="BG429" s="193">
        <f>IF(N429="zákl. přenesená",J429,0)</f>
        <v>0</v>
      </c>
      <c r="BH429" s="193">
        <f>IF(N429="sníž. přenesená",J429,0)</f>
        <v>0</v>
      </c>
      <c r="BI429" s="193">
        <f>IF(N429="nulová",J429,0)</f>
        <v>0</v>
      </c>
      <c r="BJ429" s="20" t="s">
        <v>82</v>
      </c>
      <c r="BK429" s="193">
        <f>ROUND(I429*H429,2)</f>
        <v>0</v>
      </c>
      <c r="BL429" s="20" t="s">
        <v>2056</v>
      </c>
      <c r="BM429" s="192" t="s">
        <v>6575</v>
      </c>
    </row>
    <row r="430" spans="1:65" s="2" customFormat="1" ht="11.25">
      <c r="A430" s="37"/>
      <c r="B430" s="38"/>
      <c r="C430" s="39"/>
      <c r="D430" s="194" t="s">
        <v>206</v>
      </c>
      <c r="E430" s="39"/>
      <c r="F430" s="195" t="s">
        <v>2058</v>
      </c>
      <c r="G430" s="39"/>
      <c r="H430" s="39"/>
      <c r="I430" s="196"/>
      <c r="J430" s="39"/>
      <c r="K430" s="39"/>
      <c r="L430" s="42"/>
      <c r="M430" s="197"/>
      <c r="N430" s="198"/>
      <c r="O430" s="67"/>
      <c r="P430" s="67"/>
      <c r="Q430" s="67"/>
      <c r="R430" s="67"/>
      <c r="S430" s="67"/>
      <c r="T430" s="68"/>
      <c r="U430" s="37"/>
      <c r="V430" s="37"/>
      <c r="W430" s="37"/>
      <c r="X430" s="37"/>
      <c r="Y430" s="37"/>
      <c r="Z430" s="37"/>
      <c r="AA430" s="37"/>
      <c r="AB430" s="37"/>
      <c r="AC430" s="37"/>
      <c r="AD430" s="37"/>
      <c r="AE430" s="37"/>
      <c r="AT430" s="20" t="s">
        <v>206</v>
      </c>
      <c r="AU430" s="20" t="s">
        <v>84</v>
      </c>
    </row>
    <row r="431" spans="1:65" s="15" customFormat="1" ht="11.25">
      <c r="B431" s="222"/>
      <c r="C431" s="223"/>
      <c r="D431" s="201" t="s">
        <v>213</v>
      </c>
      <c r="E431" s="224" t="s">
        <v>28</v>
      </c>
      <c r="F431" s="225" t="s">
        <v>1387</v>
      </c>
      <c r="G431" s="223"/>
      <c r="H431" s="224" t="s">
        <v>28</v>
      </c>
      <c r="I431" s="226"/>
      <c r="J431" s="223"/>
      <c r="K431" s="223"/>
      <c r="L431" s="227"/>
      <c r="M431" s="228"/>
      <c r="N431" s="229"/>
      <c r="O431" s="229"/>
      <c r="P431" s="229"/>
      <c r="Q431" s="229"/>
      <c r="R431" s="229"/>
      <c r="S431" s="229"/>
      <c r="T431" s="230"/>
      <c r="AT431" s="231" t="s">
        <v>213</v>
      </c>
      <c r="AU431" s="231" t="s">
        <v>84</v>
      </c>
      <c r="AV431" s="15" t="s">
        <v>82</v>
      </c>
      <c r="AW431" s="15" t="s">
        <v>35</v>
      </c>
      <c r="AX431" s="15" t="s">
        <v>74</v>
      </c>
      <c r="AY431" s="231" t="s">
        <v>197</v>
      </c>
    </row>
    <row r="432" spans="1:65" s="13" customFormat="1" ht="11.25">
      <c r="B432" s="199"/>
      <c r="C432" s="200"/>
      <c r="D432" s="201" t="s">
        <v>213</v>
      </c>
      <c r="E432" s="202" t="s">
        <v>28</v>
      </c>
      <c r="F432" s="203" t="s">
        <v>6576</v>
      </c>
      <c r="G432" s="200"/>
      <c r="H432" s="204">
        <v>25</v>
      </c>
      <c r="I432" s="205"/>
      <c r="J432" s="200"/>
      <c r="K432" s="200"/>
      <c r="L432" s="206"/>
      <c r="M432" s="207"/>
      <c r="N432" s="208"/>
      <c r="O432" s="208"/>
      <c r="P432" s="208"/>
      <c r="Q432" s="208"/>
      <c r="R432" s="208"/>
      <c r="S432" s="208"/>
      <c r="T432" s="209"/>
      <c r="AT432" s="210" t="s">
        <v>213</v>
      </c>
      <c r="AU432" s="210" t="s">
        <v>84</v>
      </c>
      <c r="AV432" s="13" t="s">
        <v>84</v>
      </c>
      <c r="AW432" s="13" t="s">
        <v>35</v>
      </c>
      <c r="AX432" s="13" t="s">
        <v>82</v>
      </c>
      <c r="AY432" s="210" t="s">
        <v>197</v>
      </c>
    </row>
    <row r="433" spans="1:65" s="2" customFormat="1" ht="24.2" customHeight="1">
      <c r="A433" s="37"/>
      <c r="B433" s="38"/>
      <c r="C433" s="181" t="s">
        <v>1239</v>
      </c>
      <c r="D433" s="181" t="s">
        <v>199</v>
      </c>
      <c r="E433" s="182" t="s">
        <v>2061</v>
      </c>
      <c r="F433" s="183" t="s">
        <v>2062</v>
      </c>
      <c r="G433" s="184" t="s">
        <v>265</v>
      </c>
      <c r="H433" s="185">
        <v>15</v>
      </c>
      <c r="I433" s="186"/>
      <c r="J433" s="187">
        <f>ROUND(I433*H433,2)</f>
        <v>0</v>
      </c>
      <c r="K433" s="183" t="s">
        <v>203</v>
      </c>
      <c r="L433" s="42"/>
      <c r="M433" s="188" t="s">
        <v>28</v>
      </c>
      <c r="N433" s="189" t="s">
        <v>45</v>
      </c>
      <c r="O433" s="67"/>
      <c r="P433" s="190">
        <f>O433*H433</f>
        <v>0</v>
      </c>
      <c r="Q433" s="190">
        <v>0</v>
      </c>
      <c r="R433" s="190">
        <f>Q433*H433</f>
        <v>0</v>
      </c>
      <c r="S433" s="190">
        <v>3.4000000000000002E-2</v>
      </c>
      <c r="T433" s="191">
        <f>S433*H433</f>
        <v>0.51</v>
      </c>
      <c r="U433" s="37"/>
      <c r="V433" s="37"/>
      <c r="W433" s="37"/>
      <c r="X433" s="37"/>
      <c r="Y433" s="37"/>
      <c r="Z433" s="37"/>
      <c r="AA433" s="37"/>
      <c r="AB433" s="37"/>
      <c r="AC433" s="37"/>
      <c r="AD433" s="37"/>
      <c r="AE433" s="37"/>
      <c r="AR433" s="192" t="s">
        <v>204</v>
      </c>
      <c r="AT433" s="192" t="s">
        <v>199</v>
      </c>
      <c r="AU433" s="192" t="s">
        <v>84</v>
      </c>
      <c r="AY433" s="20" t="s">
        <v>197</v>
      </c>
      <c r="BE433" s="193">
        <f>IF(N433="základní",J433,0)</f>
        <v>0</v>
      </c>
      <c r="BF433" s="193">
        <f>IF(N433="snížená",J433,0)</f>
        <v>0</v>
      </c>
      <c r="BG433" s="193">
        <f>IF(N433="zákl. přenesená",J433,0)</f>
        <v>0</v>
      </c>
      <c r="BH433" s="193">
        <f>IF(N433="sníž. přenesená",J433,0)</f>
        <v>0</v>
      </c>
      <c r="BI433" s="193">
        <f>IF(N433="nulová",J433,0)</f>
        <v>0</v>
      </c>
      <c r="BJ433" s="20" t="s">
        <v>82</v>
      </c>
      <c r="BK433" s="193">
        <f>ROUND(I433*H433,2)</f>
        <v>0</v>
      </c>
      <c r="BL433" s="20" t="s">
        <v>204</v>
      </c>
      <c r="BM433" s="192" t="s">
        <v>6577</v>
      </c>
    </row>
    <row r="434" spans="1:65" s="2" customFormat="1" ht="11.25">
      <c r="A434" s="37"/>
      <c r="B434" s="38"/>
      <c r="C434" s="39"/>
      <c r="D434" s="194" t="s">
        <v>206</v>
      </c>
      <c r="E434" s="39"/>
      <c r="F434" s="195" t="s">
        <v>2064</v>
      </c>
      <c r="G434" s="39"/>
      <c r="H434" s="39"/>
      <c r="I434" s="196"/>
      <c r="J434" s="39"/>
      <c r="K434" s="39"/>
      <c r="L434" s="42"/>
      <c r="M434" s="197"/>
      <c r="N434" s="198"/>
      <c r="O434" s="67"/>
      <c r="P434" s="67"/>
      <c r="Q434" s="67"/>
      <c r="R434" s="67"/>
      <c r="S434" s="67"/>
      <c r="T434" s="68"/>
      <c r="U434" s="37"/>
      <c r="V434" s="37"/>
      <c r="W434" s="37"/>
      <c r="X434" s="37"/>
      <c r="Y434" s="37"/>
      <c r="Z434" s="37"/>
      <c r="AA434" s="37"/>
      <c r="AB434" s="37"/>
      <c r="AC434" s="37"/>
      <c r="AD434" s="37"/>
      <c r="AE434" s="37"/>
      <c r="AT434" s="20" t="s">
        <v>206</v>
      </c>
      <c r="AU434" s="20" t="s">
        <v>84</v>
      </c>
    </row>
    <row r="435" spans="1:65" s="15" customFormat="1" ht="11.25">
      <c r="B435" s="222"/>
      <c r="C435" s="223"/>
      <c r="D435" s="201" t="s">
        <v>213</v>
      </c>
      <c r="E435" s="224" t="s">
        <v>28</v>
      </c>
      <c r="F435" s="225" t="s">
        <v>1387</v>
      </c>
      <c r="G435" s="223"/>
      <c r="H435" s="224" t="s">
        <v>28</v>
      </c>
      <c r="I435" s="226"/>
      <c r="J435" s="223"/>
      <c r="K435" s="223"/>
      <c r="L435" s="227"/>
      <c r="M435" s="228"/>
      <c r="N435" s="229"/>
      <c r="O435" s="229"/>
      <c r="P435" s="229"/>
      <c r="Q435" s="229"/>
      <c r="R435" s="229"/>
      <c r="S435" s="229"/>
      <c r="T435" s="230"/>
      <c r="AT435" s="231" t="s">
        <v>213</v>
      </c>
      <c r="AU435" s="231" t="s">
        <v>84</v>
      </c>
      <c r="AV435" s="15" t="s">
        <v>82</v>
      </c>
      <c r="AW435" s="15" t="s">
        <v>35</v>
      </c>
      <c r="AX435" s="15" t="s">
        <v>74</v>
      </c>
      <c r="AY435" s="231" t="s">
        <v>197</v>
      </c>
    </row>
    <row r="436" spans="1:65" s="13" customFormat="1" ht="11.25">
      <c r="B436" s="199"/>
      <c r="C436" s="200"/>
      <c r="D436" s="201" t="s">
        <v>213</v>
      </c>
      <c r="E436" s="202" t="s">
        <v>28</v>
      </c>
      <c r="F436" s="203" t="s">
        <v>6578</v>
      </c>
      <c r="G436" s="200"/>
      <c r="H436" s="204">
        <v>15</v>
      </c>
      <c r="I436" s="205"/>
      <c r="J436" s="200"/>
      <c r="K436" s="200"/>
      <c r="L436" s="206"/>
      <c r="M436" s="207"/>
      <c r="N436" s="208"/>
      <c r="O436" s="208"/>
      <c r="P436" s="208"/>
      <c r="Q436" s="208"/>
      <c r="R436" s="208"/>
      <c r="S436" s="208"/>
      <c r="T436" s="209"/>
      <c r="AT436" s="210" t="s">
        <v>213</v>
      </c>
      <c r="AU436" s="210" t="s">
        <v>84</v>
      </c>
      <c r="AV436" s="13" t="s">
        <v>84</v>
      </c>
      <c r="AW436" s="13" t="s">
        <v>35</v>
      </c>
      <c r="AX436" s="13" t="s">
        <v>82</v>
      </c>
      <c r="AY436" s="210" t="s">
        <v>197</v>
      </c>
    </row>
    <row r="437" spans="1:65" s="2" customFormat="1" ht="24.2" customHeight="1">
      <c r="A437" s="37"/>
      <c r="B437" s="38"/>
      <c r="C437" s="181" t="s">
        <v>1251</v>
      </c>
      <c r="D437" s="181" t="s">
        <v>199</v>
      </c>
      <c r="E437" s="182" t="s">
        <v>6579</v>
      </c>
      <c r="F437" s="183" t="s">
        <v>6580</v>
      </c>
      <c r="G437" s="184" t="s">
        <v>265</v>
      </c>
      <c r="H437" s="185">
        <v>0.3</v>
      </c>
      <c r="I437" s="186"/>
      <c r="J437" s="187">
        <f>ROUND(I437*H437,2)</f>
        <v>0</v>
      </c>
      <c r="K437" s="183" t="s">
        <v>203</v>
      </c>
      <c r="L437" s="42"/>
      <c r="M437" s="188" t="s">
        <v>28</v>
      </c>
      <c r="N437" s="189" t="s">
        <v>45</v>
      </c>
      <c r="O437" s="67"/>
      <c r="P437" s="190">
        <f>O437*H437</f>
        <v>0</v>
      </c>
      <c r="Q437" s="190">
        <v>1.32E-3</v>
      </c>
      <c r="R437" s="190">
        <f>Q437*H437</f>
        <v>3.9599999999999998E-4</v>
      </c>
      <c r="S437" s="190">
        <v>2.5000000000000001E-2</v>
      </c>
      <c r="T437" s="191">
        <f>S437*H437</f>
        <v>7.4999999999999997E-3</v>
      </c>
      <c r="U437" s="37"/>
      <c r="V437" s="37"/>
      <c r="W437" s="37"/>
      <c r="X437" s="37"/>
      <c r="Y437" s="37"/>
      <c r="Z437" s="37"/>
      <c r="AA437" s="37"/>
      <c r="AB437" s="37"/>
      <c r="AC437" s="37"/>
      <c r="AD437" s="37"/>
      <c r="AE437" s="37"/>
      <c r="AR437" s="192" t="s">
        <v>204</v>
      </c>
      <c r="AT437" s="192" t="s">
        <v>199</v>
      </c>
      <c r="AU437" s="192" t="s">
        <v>84</v>
      </c>
      <c r="AY437" s="20" t="s">
        <v>197</v>
      </c>
      <c r="BE437" s="193">
        <f>IF(N437="základní",J437,0)</f>
        <v>0</v>
      </c>
      <c r="BF437" s="193">
        <f>IF(N437="snížená",J437,0)</f>
        <v>0</v>
      </c>
      <c r="BG437" s="193">
        <f>IF(N437="zákl. přenesená",J437,0)</f>
        <v>0</v>
      </c>
      <c r="BH437" s="193">
        <f>IF(N437="sníž. přenesená",J437,0)</f>
        <v>0</v>
      </c>
      <c r="BI437" s="193">
        <f>IF(N437="nulová",J437,0)</f>
        <v>0</v>
      </c>
      <c r="BJ437" s="20" t="s">
        <v>82</v>
      </c>
      <c r="BK437" s="193">
        <f>ROUND(I437*H437,2)</f>
        <v>0</v>
      </c>
      <c r="BL437" s="20" t="s">
        <v>204</v>
      </c>
      <c r="BM437" s="192" t="s">
        <v>6581</v>
      </c>
    </row>
    <row r="438" spans="1:65" s="2" customFormat="1" ht="11.25">
      <c r="A438" s="37"/>
      <c r="B438" s="38"/>
      <c r="C438" s="39"/>
      <c r="D438" s="194" t="s">
        <v>206</v>
      </c>
      <c r="E438" s="39"/>
      <c r="F438" s="195" t="s">
        <v>6582</v>
      </c>
      <c r="G438" s="39"/>
      <c r="H438" s="39"/>
      <c r="I438" s="196"/>
      <c r="J438" s="39"/>
      <c r="K438" s="39"/>
      <c r="L438" s="42"/>
      <c r="M438" s="197"/>
      <c r="N438" s="198"/>
      <c r="O438" s="67"/>
      <c r="P438" s="67"/>
      <c r="Q438" s="67"/>
      <c r="R438" s="67"/>
      <c r="S438" s="67"/>
      <c r="T438" s="68"/>
      <c r="U438" s="37"/>
      <c r="V438" s="37"/>
      <c r="W438" s="37"/>
      <c r="X438" s="37"/>
      <c r="Y438" s="37"/>
      <c r="Z438" s="37"/>
      <c r="AA438" s="37"/>
      <c r="AB438" s="37"/>
      <c r="AC438" s="37"/>
      <c r="AD438" s="37"/>
      <c r="AE438" s="37"/>
      <c r="AT438" s="20" t="s">
        <v>206</v>
      </c>
      <c r="AU438" s="20" t="s">
        <v>84</v>
      </c>
    </row>
    <row r="439" spans="1:65" s="15" customFormat="1" ht="11.25">
      <c r="B439" s="222"/>
      <c r="C439" s="223"/>
      <c r="D439" s="201" t="s">
        <v>213</v>
      </c>
      <c r="E439" s="224" t="s">
        <v>28</v>
      </c>
      <c r="F439" s="225" t="s">
        <v>724</v>
      </c>
      <c r="G439" s="223"/>
      <c r="H439" s="224" t="s">
        <v>28</v>
      </c>
      <c r="I439" s="226"/>
      <c r="J439" s="223"/>
      <c r="K439" s="223"/>
      <c r="L439" s="227"/>
      <c r="M439" s="228"/>
      <c r="N439" s="229"/>
      <c r="O439" s="229"/>
      <c r="P439" s="229"/>
      <c r="Q439" s="229"/>
      <c r="R439" s="229"/>
      <c r="S439" s="229"/>
      <c r="T439" s="230"/>
      <c r="AT439" s="231" t="s">
        <v>213</v>
      </c>
      <c r="AU439" s="231" t="s">
        <v>84</v>
      </c>
      <c r="AV439" s="15" t="s">
        <v>82</v>
      </c>
      <c r="AW439" s="15" t="s">
        <v>35</v>
      </c>
      <c r="AX439" s="15" t="s">
        <v>74</v>
      </c>
      <c r="AY439" s="231" t="s">
        <v>197</v>
      </c>
    </row>
    <row r="440" spans="1:65" s="15" customFormat="1" ht="11.25">
      <c r="B440" s="222"/>
      <c r="C440" s="223"/>
      <c r="D440" s="201" t="s">
        <v>213</v>
      </c>
      <c r="E440" s="224" t="s">
        <v>28</v>
      </c>
      <c r="F440" s="225" t="s">
        <v>1018</v>
      </c>
      <c r="G440" s="223"/>
      <c r="H440" s="224" t="s">
        <v>28</v>
      </c>
      <c r="I440" s="226"/>
      <c r="J440" s="223"/>
      <c r="K440" s="223"/>
      <c r="L440" s="227"/>
      <c r="M440" s="228"/>
      <c r="N440" s="229"/>
      <c r="O440" s="229"/>
      <c r="P440" s="229"/>
      <c r="Q440" s="229"/>
      <c r="R440" s="229"/>
      <c r="S440" s="229"/>
      <c r="T440" s="230"/>
      <c r="AT440" s="231" t="s">
        <v>213</v>
      </c>
      <c r="AU440" s="231" t="s">
        <v>84</v>
      </c>
      <c r="AV440" s="15" t="s">
        <v>82</v>
      </c>
      <c r="AW440" s="15" t="s">
        <v>35</v>
      </c>
      <c r="AX440" s="15" t="s">
        <v>74</v>
      </c>
      <c r="AY440" s="231" t="s">
        <v>197</v>
      </c>
    </row>
    <row r="441" spans="1:65" s="13" customFormat="1" ht="11.25">
      <c r="B441" s="199"/>
      <c r="C441" s="200"/>
      <c r="D441" s="201" t="s">
        <v>213</v>
      </c>
      <c r="E441" s="202" t="s">
        <v>28</v>
      </c>
      <c r="F441" s="203" t="s">
        <v>6583</v>
      </c>
      <c r="G441" s="200"/>
      <c r="H441" s="204">
        <v>0.15</v>
      </c>
      <c r="I441" s="205"/>
      <c r="J441" s="200"/>
      <c r="K441" s="200"/>
      <c r="L441" s="206"/>
      <c r="M441" s="207"/>
      <c r="N441" s="208"/>
      <c r="O441" s="208"/>
      <c r="P441" s="208"/>
      <c r="Q441" s="208"/>
      <c r="R441" s="208"/>
      <c r="S441" s="208"/>
      <c r="T441" s="209"/>
      <c r="AT441" s="210" t="s">
        <v>213</v>
      </c>
      <c r="AU441" s="210" t="s">
        <v>84</v>
      </c>
      <c r="AV441" s="13" t="s">
        <v>84</v>
      </c>
      <c r="AW441" s="13" t="s">
        <v>35</v>
      </c>
      <c r="AX441" s="13" t="s">
        <v>74</v>
      </c>
      <c r="AY441" s="210" t="s">
        <v>197</v>
      </c>
    </row>
    <row r="442" spans="1:65" s="13" customFormat="1" ht="11.25">
      <c r="B442" s="199"/>
      <c r="C442" s="200"/>
      <c r="D442" s="201" t="s">
        <v>213</v>
      </c>
      <c r="E442" s="202" t="s">
        <v>28</v>
      </c>
      <c r="F442" s="203" t="s">
        <v>6584</v>
      </c>
      <c r="G442" s="200"/>
      <c r="H442" s="204">
        <v>0.15</v>
      </c>
      <c r="I442" s="205"/>
      <c r="J442" s="200"/>
      <c r="K442" s="200"/>
      <c r="L442" s="206"/>
      <c r="M442" s="207"/>
      <c r="N442" s="208"/>
      <c r="O442" s="208"/>
      <c r="P442" s="208"/>
      <c r="Q442" s="208"/>
      <c r="R442" s="208"/>
      <c r="S442" s="208"/>
      <c r="T442" s="209"/>
      <c r="AT442" s="210" t="s">
        <v>213</v>
      </c>
      <c r="AU442" s="210" t="s">
        <v>84</v>
      </c>
      <c r="AV442" s="13" t="s">
        <v>84</v>
      </c>
      <c r="AW442" s="13" t="s">
        <v>35</v>
      </c>
      <c r="AX442" s="13" t="s">
        <v>74</v>
      </c>
      <c r="AY442" s="210" t="s">
        <v>197</v>
      </c>
    </row>
    <row r="443" spans="1:65" s="14" customFormat="1" ht="11.25">
      <c r="B443" s="211"/>
      <c r="C443" s="212"/>
      <c r="D443" s="201" t="s">
        <v>213</v>
      </c>
      <c r="E443" s="213" t="s">
        <v>28</v>
      </c>
      <c r="F443" s="214" t="s">
        <v>226</v>
      </c>
      <c r="G443" s="212"/>
      <c r="H443" s="215">
        <v>0.3</v>
      </c>
      <c r="I443" s="216"/>
      <c r="J443" s="212"/>
      <c r="K443" s="212"/>
      <c r="L443" s="217"/>
      <c r="M443" s="218"/>
      <c r="N443" s="219"/>
      <c r="O443" s="219"/>
      <c r="P443" s="219"/>
      <c r="Q443" s="219"/>
      <c r="R443" s="219"/>
      <c r="S443" s="219"/>
      <c r="T443" s="220"/>
      <c r="AT443" s="221" t="s">
        <v>213</v>
      </c>
      <c r="AU443" s="221" t="s">
        <v>84</v>
      </c>
      <c r="AV443" s="14" t="s">
        <v>204</v>
      </c>
      <c r="AW443" s="14" t="s">
        <v>35</v>
      </c>
      <c r="AX443" s="14" t="s">
        <v>82</v>
      </c>
      <c r="AY443" s="221" t="s">
        <v>197</v>
      </c>
    </row>
    <row r="444" spans="1:65" s="2" customFormat="1" ht="24.2" customHeight="1">
      <c r="A444" s="37"/>
      <c r="B444" s="38"/>
      <c r="C444" s="181" t="s">
        <v>1258</v>
      </c>
      <c r="D444" s="181" t="s">
        <v>199</v>
      </c>
      <c r="E444" s="182" t="s">
        <v>2088</v>
      </c>
      <c r="F444" s="183" t="s">
        <v>2089</v>
      </c>
      <c r="G444" s="184" t="s">
        <v>265</v>
      </c>
      <c r="H444" s="185">
        <v>0.15</v>
      </c>
      <c r="I444" s="186"/>
      <c r="J444" s="187">
        <f>ROUND(I444*H444,2)</f>
        <v>0</v>
      </c>
      <c r="K444" s="183" t="s">
        <v>203</v>
      </c>
      <c r="L444" s="42"/>
      <c r="M444" s="188" t="s">
        <v>28</v>
      </c>
      <c r="N444" s="189" t="s">
        <v>45</v>
      </c>
      <c r="O444" s="67"/>
      <c r="P444" s="190">
        <f>O444*H444</f>
        <v>0</v>
      </c>
      <c r="Q444" s="190">
        <v>1.47E-3</v>
      </c>
      <c r="R444" s="190">
        <f>Q444*H444</f>
        <v>2.2049999999999999E-4</v>
      </c>
      <c r="S444" s="190">
        <v>3.9E-2</v>
      </c>
      <c r="T444" s="191">
        <f>S444*H444</f>
        <v>5.8500000000000002E-3</v>
      </c>
      <c r="U444" s="37"/>
      <c r="V444" s="37"/>
      <c r="W444" s="37"/>
      <c r="X444" s="37"/>
      <c r="Y444" s="37"/>
      <c r="Z444" s="37"/>
      <c r="AA444" s="37"/>
      <c r="AB444" s="37"/>
      <c r="AC444" s="37"/>
      <c r="AD444" s="37"/>
      <c r="AE444" s="37"/>
      <c r="AR444" s="192" t="s">
        <v>204</v>
      </c>
      <c r="AT444" s="192" t="s">
        <v>199</v>
      </c>
      <c r="AU444" s="192" t="s">
        <v>84</v>
      </c>
      <c r="AY444" s="20" t="s">
        <v>197</v>
      </c>
      <c r="BE444" s="193">
        <f>IF(N444="základní",J444,0)</f>
        <v>0</v>
      </c>
      <c r="BF444" s="193">
        <f>IF(N444="snížená",J444,0)</f>
        <v>0</v>
      </c>
      <c r="BG444" s="193">
        <f>IF(N444="zákl. přenesená",J444,0)</f>
        <v>0</v>
      </c>
      <c r="BH444" s="193">
        <f>IF(N444="sníž. přenesená",J444,0)</f>
        <v>0</v>
      </c>
      <c r="BI444" s="193">
        <f>IF(N444="nulová",J444,0)</f>
        <v>0</v>
      </c>
      <c r="BJ444" s="20" t="s">
        <v>82</v>
      </c>
      <c r="BK444" s="193">
        <f>ROUND(I444*H444,2)</f>
        <v>0</v>
      </c>
      <c r="BL444" s="20" t="s">
        <v>204</v>
      </c>
      <c r="BM444" s="192" t="s">
        <v>6585</v>
      </c>
    </row>
    <row r="445" spans="1:65" s="2" customFormat="1" ht="11.25">
      <c r="A445" s="37"/>
      <c r="B445" s="38"/>
      <c r="C445" s="39"/>
      <c r="D445" s="194" t="s">
        <v>206</v>
      </c>
      <c r="E445" s="39"/>
      <c r="F445" s="195" t="s">
        <v>2091</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206</v>
      </c>
      <c r="AU445" s="20" t="s">
        <v>84</v>
      </c>
    </row>
    <row r="446" spans="1:65" s="15" customFormat="1" ht="11.25">
      <c r="B446" s="222"/>
      <c r="C446" s="223"/>
      <c r="D446" s="201" t="s">
        <v>213</v>
      </c>
      <c r="E446" s="224" t="s">
        <v>28</v>
      </c>
      <c r="F446" s="225" t="s">
        <v>724</v>
      </c>
      <c r="G446" s="223"/>
      <c r="H446" s="224" t="s">
        <v>28</v>
      </c>
      <c r="I446" s="226"/>
      <c r="J446" s="223"/>
      <c r="K446" s="223"/>
      <c r="L446" s="227"/>
      <c r="M446" s="228"/>
      <c r="N446" s="229"/>
      <c r="O446" s="229"/>
      <c r="P446" s="229"/>
      <c r="Q446" s="229"/>
      <c r="R446" s="229"/>
      <c r="S446" s="229"/>
      <c r="T446" s="230"/>
      <c r="AT446" s="231" t="s">
        <v>213</v>
      </c>
      <c r="AU446" s="231" t="s">
        <v>84</v>
      </c>
      <c r="AV446" s="15" t="s">
        <v>82</v>
      </c>
      <c r="AW446" s="15" t="s">
        <v>35</v>
      </c>
      <c r="AX446" s="15" t="s">
        <v>74</v>
      </c>
      <c r="AY446" s="231" t="s">
        <v>197</v>
      </c>
    </row>
    <row r="447" spans="1:65" s="15" customFormat="1" ht="11.25">
      <c r="B447" s="222"/>
      <c r="C447" s="223"/>
      <c r="D447" s="201" t="s">
        <v>213</v>
      </c>
      <c r="E447" s="224" t="s">
        <v>28</v>
      </c>
      <c r="F447" s="225" t="s">
        <v>1018</v>
      </c>
      <c r="G447" s="223"/>
      <c r="H447" s="224" t="s">
        <v>28</v>
      </c>
      <c r="I447" s="226"/>
      <c r="J447" s="223"/>
      <c r="K447" s="223"/>
      <c r="L447" s="227"/>
      <c r="M447" s="228"/>
      <c r="N447" s="229"/>
      <c r="O447" s="229"/>
      <c r="P447" s="229"/>
      <c r="Q447" s="229"/>
      <c r="R447" s="229"/>
      <c r="S447" s="229"/>
      <c r="T447" s="230"/>
      <c r="AT447" s="231" t="s">
        <v>213</v>
      </c>
      <c r="AU447" s="231" t="s">
        <v>84</v>
      </c>
      <c r="AV447" s="15" t="s">
        <v>82</v>
      </c>
      <c r="AW447" s="15" t="s">
        <v>35</v>
      </c>
      <c r="AX447" s="15" t="s">
        <v>74</v>
      </c>
      <c r="AY447" s="231" t="s">
        <v>197</v>
      </c>
    </row>
    <row r="448" spans="1:65" s="13" customFormat="1" ht="11.25">
      <c r="B448" s="199"/>
      <c r="C448" s="200"/>
      <c r="D448" s="201" t="s">
        <v>213</v>
      </c>
      <c r="E448" s="202" t="s">
        <v>28</v>
      </c>
      <c r="F448" s="203" t="s">
        <v>6586</v>
      </c>
      <c r="G448" s="200"/>
      <c r="H448" s="204">
        <v>0.15</v>
      </c>
      <c r="I448" s="205"/>
      <c r="J448" s="200"/>
      <c r="K448" s="200"/>
      <c r="L448" s="206"/>
      <c r="M448" s="207"/>
      <c r="N448" s="208"/>
      <c r="O448" s="208"/>
      <c r="P448" s="208"/>
      <c r="Q448" s="208"/>
      <c r="R448" s="208"/>
      <c r="S448" s="208"/>
      <c r="T448" s="209"/>
      <c r="AT448" s="210" t="s">
        <v>213</v>
      </c>
      <c r="AU448" s="210" t="s">
        <v>84</v>
      </c>
      <c r="AV448" s="13" t="s">
        <v>84</v>
      </c>
      <c r="AW448" s="13" t="s">
        <v>35</v>
      </c>
      <c r="AX448" s="13" t="s">
        <v>82</v>
      </c>
      <c r="AY448" s="210" t="s">
        <v>197</v>
      </c>
    </row>
    <row r="449" spans="1:65" s="2" customFormat="1" ht="24.2" customHeight="1">
      <c r="A449" s="37"/>
      <c r="B449" s="38"/>
      <c r="C449" s="181" t="s">
        <v>1263</v>
      </c>
      <c r="D449" s="181" t="s">
        <v>199</v>
      </c>
      <c r="E449" s="182" t="s">
        <v>6587</v>
      </c>
      <c r="F449" s="183" t="s">
        <v>6588</v>
      </c>
      <c r="G449" s="184" t="s">
        <v>265</v>
      </c>
      <c r="H449" s="185">
        <v>1.9</v>
      </c>
      <c r="I449" s="186"/>
      <c r="J449" s="187">
        <f>ROUND(I449*H449,2)</f>
        <v>0</v>
      </c>
      <c r="K449" s="183" t="s">
        <v>203</v>
      </c>
      <c r="L449" s="42"/>
      <c r="M449" s="188" t="s">
        <v>28</v>
      </c>
      <c r="N449" s="189" t="s">
        <v>45</v>
      </c>
      <c r="O449" s="67"/>
      <c r="P449" s="190">
        <f>O449*H449</f>
        <v>0</v>
      </c>
      <c r="Q449" s="190">
        <v>2.7599999999999999E-3</v>
      </c>
      <c r="R449" s="190">
        <f>Q449*H449</f>
        <v>5.2439999999999995E-3</v>
      </c>
      <c r="S449" s="190">
        <v>5.6000000000000001E-2</v>
      </c>
      <c r="T449" s="191">
        <f>S449*H449</f>
        <v>0.10639999999999999</v>
      </c>
      <c r="U449" s="37"/>
      <c r="V449" s="37"/>
      <c r="W449" s="37"/>
      <c r="X449" s="37"/>
      <c r="Y449" s="37"/>
      <c r="Z449" s="37"/>
      <c r="AA449" s="37"/>
      <c r="AB449" s="37"/>
      <c r="AC449" s="37"/>
      <c r="AD449" s="37"/>
      <c r="AE449" s="37"/>
      <c r="AR449" s="192" t="s">
        <v>204</v>
      </c>
      <c r="AT449" s="192" t="s">
        <v>199</v>
      </c>
      <c r="AU449" s="192" t="s">
        <v>84</v>
      </c>
      <c r="AY449" s="20" t="s">
        <v>197</v>
      </c>
      <c r="BE449" s="193">
        <f>IF(N449="základní",J449,0)</f>
        <v>0</v>
      </c>
      <c r="BF449" s="193">
        <f>IF(N449="snížená",J449,0)</f>
        <v>0</v>
      </c>
      <c r="BG449" s="193">
        <f>IF(N449="zákl. přenesená",J449,0)</f>
        <v>0</v>
      </c>
      <c r="BH449" s="193">
        <f>IF(N449="sníž. přenesená",J449,0)</f>
        <v>0</v>
      </c>
      <c r="BI449" s="193">
        <f>IF(N449="nulová",J449,0)</f>
        <v>0</v>
      </c>
      <c r="BJ449" s="20" t="s">
        <v>82</v>
      </c>
      <c r="BK449" s="193">
        <f>ROUND(I449*H449,2)</f>
        <v>0</v>
      </c>
      <c r="BL449" s="20" t="s">
        <v>204</v>
      </c>
      <c r="BM449" s="192" t="s">
        <v>6589</v>
      </c>
    </row>
    <row r="450" spans="1:65" s="2" customFormat="1" ht="11.25">
      <c r="A450" s="37"/>
      <c r="B450" s="38"/>
      <c r="C450" s="39"/>
      <c r="D450" s="194" t="s">
        <v>206</v>
      </c>
      <c r="E450" s="39"/>
      <c r="F450" s="195" t="s">
        <v>6590</v>
      </c>
      <c r="G450" s="39"/>
      <c r="H450" s="39"/>
      <c r="I450" s="196"/>
      <c r="J450" s="39"/>
      <c r="K450" s="39"/>
      <c r="L450" s="42"/>
      <c r="M450" s="197"/>
      <c r="N450" s="198"/>
      <c r="O450" s="67"/>
      <c r="P450" s="67"/>
      <c r="Q450" s="67"/>
      <c r="R450" s="67"/>
      <c r="S450" s="67"/>
      <c r="T450" s="68"/>
      <c r="U450" s="37"/>
      <c r="V450" s="37"/>
      <c r="W450" s="37"/>
      <c r="X450" s="37"/>
      <c r="Y450" s="37"/>
      <c r="Z450" s="37"/>
      <c r="AA450" s="37"/>
      <c r="AB450" s="37"/>
      <c r="AC450" s="37"/>
      <c r="AD450" s="37"/>
      <c r="AE450" s="37"/>
      <c r="AT450" s="20" t="s">
        <v>206</v>
      </c>
      <c r="AU450" s="20" t="s">
        <v>84</v>
      </c>
    </row>
    <row r="451" spans="1:65" s="15" customFormat="1" ht="11.25">
      <c r="B451" s="222"/>
      <c r="C451" s="223"/>
      <c r="D451" s="201" t="s">
        <v>213</v>
      </c>
      <c r="E451" s="224" t="s">
        <v>28</v>
      </c>
      <c r="F451" s="225" t="s">
        <v>724</v>
      </c>
      <c r="G451" s="223"/>
      <c r="H451" s="224" t="s">
        <v>28</v>
      </c>
      <c r="I451" s="226"/>
      <c r="J451" s="223"/>
      <c r="K451" s="223"/>
      <c r="L451" s="227"/>
      <c r="M451" s="228"/>
      <c r="N451" s="229"/>
      <c r="O451" s="229"/>
      <c r="P451" s="229"/>
      <c r="Q451" s="229"/>
      <c r="R451" s="229"/>
      <c r="S451" s="229"/>
      <c r="T451" s="230"/>
      <c r="AT451" s="231" t="s">
        <v>213</v>
      </c>
      <c r="AU451" s="231" t="s">
        <v>84</v>
      </c>
      <c r="AV451" s="15" t="s">
        <v>82</v>
      </c>
      <c r="AW451" s="15" t="s">
        <v>35</v>
      </c>
      <c r="AX451" s="15" t="s">
        <v>74</v>
      </c>
      <c r="AY451" s="231" t="s">
        <v>197</v>
      </c>
    </row>
    <row r="452" spans="1:65" s="15" customFormat="1" ht="11.25">
      <c r="B452" s="222"/>
      <c r="C452" s="223"/>
      <c r="D452" s="201" t="s">
        <v>213</v>
      </c>
      <c r="E452" s="224" t="s">
        <v>28</v>
      </c>
      <c r="F452" s="225" t="s">
        <v>1018</v>
      </c>
      <c r="G452" s="223"/>
      <c r="H452" s="224" t="s">
        <v>28</v>
      </c>
      <c r="I452" s="226"/>
      <c r="J452" s="223"/>
      <c r="K452" s="223"/>
      <c r="L452" s="227"/>
      <c r="M452" s="228"/>
      <c r="N452" s="229"/>
      <c r="O452" s="229"/>
      <c r="P452" s="229"/>
      <c r="Q452" s="229"/>
      <c r="R452" s="229"/>
      <c r="S452" s="229"/>
      <c r="T452" s="230"/>
      <c r="AT452" s="231" t="s">
        <v>213</v>
      </c>
      <c r="AU452" s="231" t="s">
        <v>84</v>
      </c>
      <c r="AV452" s="15" t="s">
        <v>82</v>
      </c>
      <c r="AW452" s="15" t="s">
        <v>35</v>
      </c>
      <c r="AX452" s="15" t="s">
        <v>74</v>
      </c>
      <c r="AY452" s="231" t="s">
        <v>197</v>
      </c>
    </row>
    <row r="453" spans="1:65" s="13" customFormat="1" ht="11.25">
      <c r="B453" s="199"/>
      <c r="C453" s="200"/>
      <c r="D453" s="201" t="s">
        <v>213</v>
      </c>
      <c r="E453" s="202" t="s">
        <v>28</v>
      </c>
      <c r="F453" s="203" t="s">
        <v>6591</v>
      </c>
      <c r="G453" s="200"/>
      <c r="H453" s="204">
        <v>1.9</v>
      </c>
      <c r="I453" s="205"/>
      <c r="J453" s="200"/>
      <c r="K453" s="200"/>
      <c r="L453" s="206"/>
      <c r="M453" s="207"/>
      <c r="N453" s="208"/>
      <c r="O453" s="208"/>
      <c r="P453" s="208"/>
      <c r="Q453" s="208"/>
      <c r="R453" s="208"/>
      <c r="S453" s="208"/>
      <c r="T453" s="209"/>
      <c r="AT453" s="210" t="s">
        <v>213</v>
      </c>
      <c r="AU453" s="210" t="s">
        <v>84</v>
      </c>
      <c r="AV453" s="13" t="s">
        <v>84</v>
      </c>
      <c r="AW453" s="13" t="s">
        <v>35</v>
      </c>
      <c r="AX453" s="13" t="s">
        <v>82</v>
      </c>
      <c r="AY453" s="210" t="s">
        <v>197</v>
      </c>
    </row>
    <row r="454" spans="1:65" s="2" customFormat="1" ht="16.5" customHeight="1">
      <c r="A454" s="37"/>
      <c r="B454" s="38"/>
      <c r="C454" s="181" t="s">
        <v>1268</v>
      </c>
      <c r="D454" s="181" t="s">
        <v>199</v>
      </c>
      <c r="E454" s="182" t="s">
        <v>6592</v>
      </c>
      <c r="F454" s="183" t="s">
        <v>6593</v>
      </c>
      <c r="G454" s="184" t="s">
        <v>265</v>
      </c>
      <c r="H454" s="185">
        <v>3.4</v>
      </c>
      <c r="I454" s="186"/>
      <c r="J454" s="187">
        <f>ROUND(I454*H454,2)</f>
        <v>0</v>
      </c>
      <c r="K454" s="183" t="s">
        <v>203</v>
      </c>
      <c r="L454" s="42"/>
      <c r="M454" s="188" t="s">
        <v>28</v>
      </c>
      <c r="N454" s="189" t="s">
        <v>45</v>
      </c>
      <c r="O454" s="67"/>
      <c r="P454" s="190">
        <f>O454*H454</f>
        <v>0</v>
      </c>
      <c r="Q454" s="190">
        <v>0</v>
      </c>
      <c r="R454" s="190">
        <f>Q454*H454</f>
        <v>0</v>
      </c>
      <c r="S454" s="190">
        <v>0</v>
      </c>
      <c r="T454" s="191">
        <f>S454*H454</f>
        <v>0</v>
      </c>
      <c r="U454" s="37"/>
      <c r="V454" s="37"/>
      <c r="W454" s="37"/>
      <c r="X454" s="37"/>
      <c r="Y454" s="37"/>
      <c r="Z454" s="37"/>
      <c r="AA454" s="37"/>
      <c r="AB454" s="37"/>
      <c r="AC454" s="37"/>
      <c r="AD454" s="37"/>
      <c r="AE454" s="37"/>
      <c r="AR454" s="192" t="s">
        <v>204</v>
      </c>
      <c r="AT454" s="192" t="s">
        <v>199</v>
      </c>
      <c r="AU454" s="192" t="s">
        <v>84</v>
      </c>
      <c r="AY454" s="20" t="s">
        <v>197</v>
      </c>
      <c r="BE454" s="193">
        <f>IF(N454="základní",J454,0)</f>
        <v>0</v>
      </c>
      <c r="BF454" s="193">
        <f>IF(N454="snížená",J454,0)</f>
        <v>0</v>
      </c>
      <c r="BG454" s="193">
        <f>IF(N454="zákl. přenesená",J454,0)</f>
        <v>0</v>
      </c>
      <c r="BH454" s="193">
        <f>IF(N454="sníž. přenesená",J454,0)</f>
        <v>0</v>
      </c>
      <c r="BI454" s="193">
        <f>IF(N454="nulová",J454,0)</f>
        <v>0</v>
      </c>
      <c r="BJ454" s="20" t="s">
        <v>82</v>
      </c>
      <c r="BK454" s="193">
        <f>ROUND(I454*H454,2)</f>
        <v>0</v>
      </c>
      <c r="BL454" s="20" t="s">
        <v>204</v>
      </c>
      <c r="BM454" s="192" t="s">
        <v>6594</v>
      </c>
    </row>
    <row r="455" spans="1:65" s="2" customFormat="1" ht="11.25">
      <c r="A455" s="37"/>
      <c r="B455" s="38"/>
      <c r="C455" s="39"/>
      <c r="D455" s="194" t="s">
        <v>206</v>
      </c>
      <c r="E455" s="39"/>
      <c r="F455" s="195" t="s">
        <v>6595</v>
      </c>
      <c r="G455" s="39"/>
      <c r="H455" s="39"/>
      <c r="I455" s="196"/>
      <c r="J455" s="39"/>
      <c r="K455" s="39"/>
      <c r="L455" s="42"/>
      <c r="M455" s="197"/>
      <c r="N455" s="198"/>
      <c r="O455" s="67"/>
      <c r="P455" s="67"/>
      <c r="Q455" s="67"/>
      <c r="R455" s="67"/>
      <c r="S455" s="67"/>
      <c r="T455" s="68"/>
      <c r="U455" s="37"/>
      <c r="V455" s="37"/>
      <c r="W455" s="37"/>
      <c r="X455" s="37"/>
      <c r="Y455" s="37"/>
      <c r="Z455" s="37"/>
      <c r="AA455" s="37"/>
      <c r="AB455" s="37"/>
      <c r="AC455" s="37"/>
      <c r="AD455" s="37"/>
      <c r="AE455" s="37"/>
      <c r="AT455" s="20" t="s">
        <v>206</v>
      </c>
      <c r="AU455" s="20" t="s">
        <v>84</v>
      </c>
    </row>
    <row r="456" spans="1:65" s="15" customFormat="1" ht="11.25">
      <c r="B456" s="222"/>
      <c r="C456" s="223"/>
      <c r="D456" s="201" t="s">
        <v>213</v>
      </c>
      <c r="E456" s="224" t="s">
        <v>28</v>
      </c>
      <c r="F456" s="225" t="s">
        <v>6296</v>
      </c>
      <c r="G456" s="223"/>
      <c r="H456" s="224" t="s">
        <v>28</v>
      </c>
      <c r="I456" s="226"/>
      <c r="J456" s="223"/>
      <c r="K456" s="223"/>
      <c r="L456" s="227"/>
      <c r="M456" s="228"/>
      <c r="N456" s="229"/>
      <c r="O456" s="229"/>
      <c r="P456" s="229"/>
      <c r="Q456" s="229"/>
      <c r="R456" s="229"/>
      <c r="S456" s="229"/>
      <c r="T456" s="230"/>
      <c r="AT456" s="231" t="s">
        <v>213</v>
      </c>
      <c r="AU456" s="231" t="s">
        <v>84</v>
      </c>
      <c r="AV456" s="15" t="s">
        <v>82</v>
      </c>
      <c r="AW456" s="15" t="s">
        <v>35</v>
      </c>
      <c r="AX456" s="15" t="s">
        <v>74</v>
      </c>
      <c r="AY456" s="231" t="s">
        <v>197</v>
      </c>
    </row>
    <row r="457" spans="1:65" s="13" customFormat="1" ht="11.25">
      <c r="B457" s="199"/>
      <c r="C457" s="200"/>
      <c r="D457" s="201" t="s">
        <v>213</v>
      </c>
      <c r="E457" s="202" t="s">
        <v>28</v>
      </c>
      <c r="F457" s="203" t="s">
        <v>6596</v>
      </c>
      <c r="G457" s="200"/>
      <c r="H457" s="204">
        <v>3.4</v>
      </c>
      <c r="I457" s="205"/>
      <c r="J457" s="200"/>
      <c r="K457" s="200"/>
      <c r="L457" s="206"/>
      <c r="M457" s="207"/>
      <c r="N457" s="208"/>
      <c r="O457" s="208"/>
      <c r="P457" s="208"/>
      <c r="Q457" s="208"/>
      <c r="R457" s="208"/>
      <c r="S457" s="208"/>
      <c r="T457" s="209"/>
      <c r="AT457" s="210" t="s">
        <v>213</v>
      </c>
      <c r="AU457" s="210" t="s">
        <v>84</v>
      </c>
      <c r="AV457" s="13" t="s">
        <v>84</v>
      </c>
      <c r="AW457" s="13" t="s">
        <v>35</v>
      </c>
      <c r="AX457" s="13" t="s">
        <v>82</v>
      </c>
      <c r="AY457" s="210" t="s">
        <v>197</v>
      </c>
    </row>
    <row r="458" spans="1:65" s="2" customFormat="1" ht="21.75" customHeight="1">
      <c r="A458" s="37"/>
      <c r="B458" s="38"/>
      <c r="C458" s="181" t="s">
        <v>1273</v>
      </c>
      <c r="D458" s="181" t="s">
        <v>199</v>
      </c>
      <c r="E458" s="182" t="s">
        <v>6597</v>
      </c>
      <c r="F458" s="183" t="s">
        <v>6598</v>
      </c>
      <c r="G458" s="184" t="s">
        <v>202</v>
      </c>
      <c r="H458" s="185">
        <v>59.8</v>
      </c>
      <c r="I458" s="186"/>
      <c r="J458" s="187">
        <f>ROUND(I458*H458,2)</f>
        <v>0</v>
      </c>
      <c r="K458" s="183" t="s">
        <v>203</v>
      </c>
      <c r="L458" s="42"/>
      <c r="M458" s="188" t="s">
        <v>28</v>
      </c>
      <c r="N458" s="189" t="s">
        <v>45</v>
      </c>
      <c r="O458" s="67"/>
      <c r="P458" s="190">
        <f>O458*H458</f>
        <v>0</v>
      </c>
      <c r="Q458" s="190">
        <v>0</v>
      </c>
      <c r="R458" s="190">
        <f>Q458*H458</f>
        <v>0</v>
      </c>
      <c r="S458" s="190">
        <v>4.0000000000000001E-3</v>
      </c>
      <c r="T458" s="191">
        <f>S458*H458</f>
        <v>0.2392</v>
      </c>
      <c r="U458" s="37"/>
      <c r="V458" s="37"/>
      <c r="W458" s="37"/>
      <c r="X458" s="37"/>
      <c r="Y458" s="37"/>
      <c r="Z458" s="37"/>
      <c r="AA458" s="37"/>
      <c r="AB458" s="37"/>
      <c r="AC458" s="37"/>
      <c r="AD458" s="37"/>
      <c r="AE458" s="37"/>
      <c r="AR458" s="192" t="s">
        <v>204</v>
      </c>
      <c r="AT458" s="192" t="s">
        <v>199</v>
      </c>
      <c r="AU458" s="192" t="s">
        <v>84</v>
      </c>
      <c r="AY458" s="20" t="s">
        <v>197</v>
      </c>
      <c r="BE458" s="193">
        <f>IF(N458="základní",J458,0)</f>
        <v>0</v>
      </c>
      <c r="BF458" s="193">
        <f>IF(N458="snížená",J458,0)</f>
        <v>0</v>
      </c>
      <c r="BG458" s="193">
        <f>IF(N458="zákl. přenesená",J458,0)</f>
        <v>0</v>
      </c>
      <c r="BH458" s="193">
        <f>IF(N458="sníž. přenesená",J458,0)</f>
        <v>0</v>
      </c>
      <c r="BI458" s="193">
        <f>IF(N458="nulová",J458,0)</f>
        <v>0</v>
      </c>
      <c r="BJ458" s="20" t="s">
        <v>82</v>
      </c>
      <c r="BK458" s="193">
        <f>ROUND(I458*H458,2)</f>
        <v>0</v>
      </c>
      <c r="BL458" s="20" t="s">
        <v>204</v>
      </c>
      <c r="BM458" s="192" t="s">
        <v>6599</v>
      </c>
    </row>
    <row r="459" spans="1:65" s="2" customFormat="1" ht="11.25">
      <c r="A459" s="37"/>
      <c r="B459" s="38"/>
      <c r="C459" s="39"/>
      <c r="D459" s="194" t="s">
        <v>206</v>
      </c>
      <c r="E459" s="39"/>
      <c r="F459" s="195" t="s">
        <v>6600</v>
      </c>
      <c r="G459" s="39"/>
      <c r="H459" s="39"/>
      <c r="I459" s="196"/>
      <c r="J459" s="39"/>
      <c r="K459" s="39"/>
      <c r="L459" s="42"/>
      <c r="M459" s="197"/>
      <c r="N459" s="198"/>
      <c r="O459" s="67"/>
      <c r="P459" s="67"/>
      <c r="Q459" s="67"/>
      <c r="R459" s="67"/>
      <c r="S459" s="67"/>
      <c r="T459" s="68"/>
      <c r="U459" s="37"/>
      <c r="V459" s="37"/>
      <c r="W459" s="37"/>
      <c r="X459" s="37"/>
      <c r="Y459" s="37"/>
      <c r="Z459" s="37"/>
      <c r="AA459" s="37"/>
      <c r="AB459" s="37"/>
      <c r="AC459" s="37"/>
      <c r="AD459" s="37"/>
      <c r="AE459" s="37"/>
      <c r="AT459" s="20" t="s">
        <v>206</v>
      </c>
      <c r="AU459" s="20" t="s">
        <v>84</v>
      </c>
    </row>
    <row r="460" spans="1:65" s="15" customFormat="1" ht="11.25">
      <c r="B460" s="222"/>
      <c r="C460" s="223"/>
      <c r="D460" s="201" t="s">
        <v>213</v>
      </c>
      <c r="E460" s="224" t="s">
        <v>28</v>
      </c>
      <c r="F460" s="225" t="s">
        <v>6296</v>
      </c>
      <c r="G460" s="223"/>
      <c r="H460" s="224" t="s">
        <v>28</v>
      </c>
      <c r="I460" s="226"/>
      <c r="J460" s="223"/>
      <c r="K460" s="223"/>
      <c r="L460" s="227"/>
      <c r="M460" s="228"/>
      <c r="N460" s="229"/>
      <c r="O460" s="229"/>
      <c r="P460" s="229"/>
      <c r="Q460" s="229"/>
      <c r="R460" s="229"/>
      <c r="S460" s="229"/>
      <c r="T460" s="230"/>
      <c r="AT460" s="231" t="s">
        <v>213</v>
      </c>
      <c r="AU460" s="231" t="s">
        <v>84</v>
      </c>
      <c r="AV460" s="15" t="s">
        <v>82</v>
      </c>
      <c r="AW460" s="15" t="s">
        <v>35</v>
      </c>
      <c r="AX460" s="15" t="s">
        <v>74</v>
      </c>
      <c r="AY460" s="231" t="s">
        <v>197</v>
      </c>
    </row>
    <row r="461" spans="1:65" s="13" customFormat="1" ht="11.25">
      <c r="B461" s="199"/>
      <c r="C461" s="200"/>
      <c r="D461" s="201" t="s">
        <v>213</v>
      </c>
      <c r="E461" s="202" t="s">
        <v>28</v>
      </c>
      <c r="F461" s="203" t="s">
        <v>6601</v>
      </c>
      <c r="G461" s="200"/>
      <c r="H461" s="204">
        <v>59.8</v>
      </c>
      <c r="I461" s="205"/>
      <c r="J461" s="200"/>
      <c r="K461" s="200"/>
      <c r="L461" s="206"/>
      <c r="M461" s="207"/>
      <c r="N461" s="208"/>
      <c r="O461" s="208"/>
      <c r="P461" s="208"/>
      <c r="Q461" s="208"/>
      <c r="R461" s="208"/>
      <c r="S461" s="208"/>
      <c r="T461" s="209"/>
      <c r="AT461" s="210" t="s">
        <v>213</v>
      </c>
      <c r="AU461" s="210" t="s">
        <v>84</v>
      </c>
      <c r="AV461" s="13" t="s">
        <v>84</v>
      </c>
      <c r="AW461" s="13" t="s">
        <v>35</v>
      </c>
      <c r="AX461" s="13" t="s">
        <v>82</v>
      </c>
      <c r="AY461" s="210" t="s">
        <v>197</v>
      </c>
    </row>
    <row r="462" spans="1:65" s="2" customFormat="1" ht="24.2" customHeight="1">
      <c r="A462" s="37"/>
      <c r="B462" s="38"/>
      <c r="C462" s="181" t="s">
        <v>1278</v>
      </c>
      <c r="D462" s="181" t="s">
        <v>199</v>
      </c>
      <c r="E462" s="182" t="s">
        <v>6602</v>
      </c>
      <c r="F462" s="183" t="s">
        <v>6603</v>
      </c>
      <c r="G462" s="184" t="s">
        <v>202</v>
      </c>
      <c r="H462" s="185">
        <v>79.090999999999994</v>
      </c>
      <c r="I462" s="186"/>
      <c r="J462" s="187">
        <f>ROUND(I462*H462,2)</f>
        <v>0</v>
      </c>
      <c r="K462" s="183" t="s">
        <v>203</v>
      </c>
      <c r="L462" s="42"/>
      <c r="M462" s="188" t="s">
        <v>28</v>
      </c>
      <c r="N462" s="189" t="s">
        <v>45</v>
      </c>
      <c r="O462" s="67"/>
      <c r="P462" s="190">
        <f>O462*H462</f>
        <v>0</v>
      </c>
      <c r="Q462" s="190">
        <v>0</v>
      </c>
      <c r="R462" s="190">
        <f>Q462*H462</f>
        <v>0</v>
      </c>
      <c r="S462" s="190">
        <v>4.0000000000000001E-3</v>
      </c>
      <c r="T462" s="191">
        <f>S462*H462</f>
        <v>0.31636399999999998</v>
      </c>
      <c r="U462" s="37"/>
      <c r="V462" s="37"/>
      <c r="W462" s="37"/>
      <c r="X462" s="37"/>
      <c r="Y462" s="37"/>
      <c r="Z462" s="37"/>
      <c r="AA462" s="37"/>
      <c r="AB462" s="37"/>
      <c r="AC462" s="37"/>
      <c r="AD462" s="37"/>
      <c r="AE462" s="37"/>
      <c r="AR462" s="192" t="s">
        <v>204</v>
      </c>
      <c r="AT462" s="192" t="s">
        <v>199</v>
      </c>
      <c r="AU462" s="192" t="s">
        <v>84</v>
      </c>
      <c r="AY462" s="20" t="s">
        <v>197</v>
      </c>
      <c r="BE462" s="193">
        <f>IF(N462="základní",J462,0)</f>
        <v>0</v>
      </c>
      <c r="BF462" s="193">
        <f>IF(N462="snížená",J462,0)</f>
        <v>0</v>
      </c>
      <c r="BG462" s="193">
        <f>IF(N462="zákl. přenesená",J462,0)</f>
        <v>0</v>
      </c>
      <c r="BH462" s="193">
        <f>IF(N462="sníž. přenesená",J462,0)</f>
        <v>0</v>
      </c>
      <c r="BI462" s="193">
        <f>IF(N462="nulová",J462,0)</f>
        <v>0</v>
      </c>
      <c r="BJ462" s="20" t="s">
        <v>82</v>
      </c>
      <c r="BK462" s="193">
        <f>ROUND(I462*H462,2)</f>
        <v>0</v>
      </c>
      <c r="BL462" s="20" t="s">
        <v>204</v>
      </c>
      <c r="BM462" s="192" t="s">
        <v>6604</v>
      </c>
    </row>
    <row r="463" spans="1:65" s="2" customFormat="1" ht="11.25">
      <c r="A463" s="37"/>
      <c r="B463" s="38"/>
      <c r="C463" s="39"/>
      <c r="D463" s="194" t="s">
        <v>206</v>
      </c>
      <c r="E463" s="39"/>
      <c r="F463" s="195" t="s">
        <v>6605</v>
      </c>
      <c r="G463" s="39"/>
      <c r="H463" s="39"/>
      <c r="I463" s="196"/>
      <c r="J463" s="39"/>
      <c r="K463" s="39"/>
      <c r="L463" s="42"/>
      <c r="M463" s="197"/>
      <c r="N463" s="198"/>
      <c r="O463" s="67"/>
      <c r="P463" s="67"/>
      <c r="Q463" s="67"/>
      <c r="R463" s="67"/>
      <c r="S463" s="67"/>
      <c r="T463" s="68"/>
      <c r="U463" s="37"/>
      <c r="V463" s="37"/>
      <c r="W463" s="37"/>
      <c r="X463" s="37"/>
      <c r="Y463" s="37"/>
      <c r="Z463" s="37"/>
      <c r="AA463" s="37"/>
      <c r="AB463" s="37"/>
      <c r="AC463" s="37"/>
      <c r="AD463" s="37"/>
      <c r="AE463" s="37"/>
      <c r="AT463" s="20" t="s">
        <v>206</v>
      </c>
      <c r="AU463" s="20" t="s">
        <v>84</v>
      </c>
    </row>
    <row r="464" spans="1:65" s="15" customFormat="1" ht="11.25">
      <c r="B464" s="222"/>
      <c r="C464" s="223"/>
      <c r="D464" s="201" t="s">
        <v>213</v>
      </c>
      <c r="E464" s="224" t="s">
        <v>28</v>
      </c>
      <c r="F464" s="225" t="s">
        <v>6296</v>
      </c>
      <c r="G464" s="223"/>
      <c r="H464" s="224" t="s">
        <v>28</v>
      </c>
      <c r="I464" s="226"/>
      <c r="J464" s="223"/>
      <c r="K464" s="223"/>
      <c r="L464" s="227"/>
      <c r="M464" s="228"/>
      <c r="N464" s="229"/>
      <c r="O464" s="229"/>
      <c r="P464" s="229"/>
      <c r="Q464" s="229"/>
      <c r="R464" s="229"/>
      <c r="S464" s="229"/>
      <c r="T464" s="230"/>
      <c r="AT464" s="231" t="s">
        <v>213</v>
      </c>
      <c r="AU464" s="231" t="s">
        <v>84</v>
      </c>
      <c r="AV464" s="15" t="s">
        <v>82</v>
      </c>
      <c r="AW464" s="15" t="s">
        <v>35</v>
      </c>
      <c r="AX464" s="15" t="s">
        <v>74</v>
      </c>
      <c r="AY464" s="231" t="s">
        <v>197</v>
      </c>
    </row>
    <row r="465" spans="1:65" s="13" customFormat="1" ht="11.25">
      <c r="B465" s="199"/>
      <c r="C465" s="200"/>
      <c r="D465" s="201" t="s">
        <v>213</v>
      </c>
      <c r="E465" s="202" t="s">
        <v>28</v>
      </c>
      <c r="F465" s="203" t="s">
        <v>6606</v>
      </c>
      <c r="G465" s="200"/>
      <c r="H465" s="204">
        <v>85.176000000000002</v>
      </c>
      <c r="I465" s="205"/>
      <c r="J465" s="200"/>
      <c r="K465" s="200"/>
      <c r="L465" s="206"/>
      <c r="M465" s="207"/>
      <c r="N465" s="208"/>
      <c r="O465" s="208"/>
      <c r="P465" s="208"/>
      <c r="Q465" s="208"/>
      <c r="R465" s="208"/>
      <c r="S465" s="208"/>
      <c r="T465" s="209"/>
      <c r="AT465" s="210" t="s">
        <v>213</v>
      </c>
      <c r="AU465" s="210" t="s">
        <v>84</v>
      </c>
      <c r="AV465" s="13" t="s">
        <v>84</v>
      </c>
      <c r="AW465" s="13" t="s">
        <v>35</v>
      </c>
      <c r="AX465" s="13" t="s">
        <v>74</v>
      </c>
      <c r="AY465" s="210" t="s">
        <v>197</v>
      </c>
    </row>
    <row r="466" spans="1:65" s="13" customFormat="1" ht="11.25">
      <c r="B466" s="199"/>
      <c r="C466" s="200"/>
      <c r="D466" s="201" t="s">
        <v>213</v>
      </c>
      <c r="E466" s="202" t="s">
        <v>28</v>
      </c>
      <c r="F466" s="203" t="s">
        <v>6607</v>
      </c>
      <c r="G466" s="200"/>
      <c r="H466" s="204">
        <v>5.1870000000000003</v>
      </c>
      <c r="I466" s="205"/>
      <c r="J466" s="200"/>
      <c r="K466" s="200"/>
      <c r="L466" s="206"/>
      <c r="M466" s="207"/>
      <c r="N466" s="208"/>
      <c r="O466" s="208"/>
      <c r="P466" s="208"/>
      <c r="Q466" s="208"/>
      <c r="R466" s="208"/>
      <c r="S466" s="208"/>
      <c r="T466" s="209"/>
      <c r="AT466" s="210" t="s">
        <v>213</v>
      </c>
      <c r="AU466" s="210" t="s">
        <v>84</v>
      </c>
      <c r="AV466" s="13" t="s">
        <v>84</v>
      </c>
      <c r="AW466" s="13" t="s">
        <v>35</v>
      </c>
      <c r="AX466" s="13" t="s">
        <v>74</v>
      </c>
      <c r="AY466" s="210" t="s">
        <v>197</v>
      </c>
    </row>
    <row r="467" spans="1:65" s="13" customFormat="1" ht="11.25">
      <c r="B467" s="199"/>
      <c r="C467" s="200"/>
      <c r="D467" s="201" t="s">
        <v>213</v>
      </c>
      <c r="E467" s="202" t="s">
        <v>28</v>
      </c>
      <c r="F467" s="203" t="s">
        <v>6608</v>
      </c>
      <c r="G467" s="200"/>
      <c r="H467" s="204">
        <v>14.62</v>
      </c>
      <c r="I467" s="205"/>
      <c r="J467" s="200"/>
      <c r="K467" s="200"/>
      <c r="L467" s="206"/>
      <c r="M467" s="207"/>
      <c r="N467" s="208"/>
      <c r="O467" s="208"/>
      <c r="P467" s="208"/>
      <c r="Q467" s="208"/>
      <c r="R467" s="208"/>
      <c r="S467" s="208"/>
      <c r="T467" s="209"/>
      <c r="AT467" s="210" t="s">
        <v>213</v>
      </c>
      <c r="AU467" s="210" t="s">
        <v>84</v>
      </c>
      <c r="AV467" s="13" t="s">
        <v>84</v>
      </c>
      <c r="AW467" s="13" t="s">
        <v>35</v>
      </c>
      <c r="AX467" s="13" t="s">
        <v>74</v>
      </c>
      <c r="AY467" s="210" t="s">
        <v>197</v>
      </c>
    </row>
    <row r="468" spans="1:65" s="13" customFormat="1" ht="11.25">
      <c r="B468" s="199"/>
      <c r="C468" s="200"/>
      <c r="D468" s="201" t="s">
        <v>213</v>
      </c>
      <c r="E468" s="202" t="s">
        <v>28</v>
      </c>
      <c r="F468" s="203" t="s">
        <v>6609</v>
      </c>
      <c r="G468" s="200"/>
      <c r="H468" s="204">
        <v>2.5259999999999998</v>
      </c>
      <c r="I468" s="205"/>
      <c r="J468" s="200"/>
      <c r="K468" s="200"/>
      <c r="L468" s="206"/>
      <c r="M468" s="207"/>
      <c r="N468" s="208"/>
      <c r="O468" s="208"/>
      <c r="P468" s="208"/>
      <c r="Q468" s="208"/>
      <c r="R468" s="208"/>
      <c r="S468" s="208"/>
      <c r="T468" s="209"/>
      <c r="AT468" s="210" t="s">
        <v>213</v>
      </c>
      <c r="AU468" s="210" t="s">
        <v>84</v>
      </c>
      <c r="AV468" s="13" t="s">
        <v>84</v>
      </c>
      <c r="AW468" s="13" t="s">
        <v>35</v>
      </c>
      <c r="AX468" s="13" t="s">
        <v>74</v>
      </c>
      <c r="AY468" s="210" t="s">
        <v>197</v>
      </c>
    </row>
    <row r="469" spans="1:65" s="13" customFormat="1" ht="11.25">
      <c r="B469" s="199"/>
      <c r="C469" s="200"/>
      <c r="D469" s="201" t="s">
        <v>213</v>
      </c>
      <c r="E469" s="202" t="s">
        <v>28</v>
      </c>
      <c r="F469" s="203" t="s">
        <v>6610</v>
      </c>
      <c r="G469" s="200"/>
      <c r="H469" s="204">
        <v>-12.398</v>
      </c>
      <c r="I469" s="205"/>
      <c r="J469" s="200"/>
      <c r="K469" s="200"/>
      <c r="L469" s="206"/>
      <c r="M469" s="207"/>
      <c r="N469" s="208"/>
      <c r="O469" s="208"/>
      <c r="P469" s="208"/>
      <c r="Q469" s="208"/>
      <c r="R469" s="208"/>
      <c r="S469" s="208"/>
      <c r="T469" s="209"/>
      <c r="AT469" s="210" t="s">
        <v>213</v>
      </c>
      <c r="AU469" s="210" t="s">
        <v>84</v>
      </c>
      <c r="AV469" s="13" t="s">
        <v>84</v>
      </c>
      <c r="AW469" s="13" t="s">
        <v>35</v>
      </c>
      <c r="AX469" s="13" t="s">
        <v>74</v>
      </c>
      <c r="AY469" s="210" t="s">
        <v>197</v>
      </c>
    </row>
    <row r="470" spans="1:65" s="13" customFormat="1" ht="11.25">
      <c r="B470" s="199"/>
      <c r="C470" s="200"/>
      <c r="D470" s="201" t="s">
        <v>213</v>
      </c>
      <c r="E470" s="202" t="s">
        <v>28</v>
      </c>
      <c r="F470" s="203" t="s">
        <v>6611</v>
      </c>
      <c r="G470" s="200"/>
      <c r="H470" s="204">
        <v>-16.02</v>
      </c>
      <c r="I470" s="205"/>
      <c r="J470" s="200"/>
      <c r="K470" s="200"/>
      <c r="L470" s="206"/>
      <c r="M470" s="207"/>
      <c r="N470" s="208"/>
      <c r="O470" s="208"/>
      <c r="P470" s="208"/>
      <c r="Q470" s="208"/>
      <c r="R470" s="208"/>
      <c r="S470" s="208"/>
      <c r="T470" s="209"/>
      <c r="AT470" s="210" t="s">
        <v>213</v>
      </c>
      <c r="AU470" s="210" t="s">
        <v>84</v>
      </c>
      <c r="AV470" s="13" t="s">
        <v>84</v>
      </c>
      <c r="AW470" s="13" t="s">
        <v>35</v>
      </c>
      <c r="AX470" s="13" t="s">
        <v>74</v>
      </c>
      <c r="AY470" s="210" t="s">
        <v>197</v>
      </c>
    </row>
    <row r="471" spans="1:65" s="14" customFormat="1" ht="11.25">
      <c r="B471" s="211"/>
      <c r="C471" s="212"/>
      <c r="D471" s="201" t="s">
        <v>213</v>
      </c>
      <c r="E471" s="213" t="s">
        <v>28</v>
      </c>
      <c r="F471" s="214" t="s">
        <v>226</v>
      </c>
      <c r="G471" s="212"/>
      <c r="H471" s="215">
        <v>79.090999999999994</v>
      </c>
      <c r="I471" s="216"/>
      <c r="J471" s="212"/>
      <c r="K471" s="212"/>
      <c r="L471" s="217"/>
      <c r="M471" s="218"/>
      <c r="N471" s="219"/>
      <c r="O471" s="219"/>
      <c r="P471" s="219"/>
      <c r="Q471" s="219"/>
      <c r="R471" s="219"/>
      <c r="S471" s="219"/>
      <c r="T471" s="220"/>
      <c r="AT471" s="221" t="s">
        <v>213</v>
      </c>
      <c r="AU471" s="221" t="s">
        <v>84</v>
      </c>
      <c r="AV471" s="14" t="s">
        <v>204</v>
      </c>
      <c r="AW471" s="14" t="s">
        <v>35</v>
      </c>
      <c r="AX471" s="14" t="s">
        <v>82</v>
      </c>
      <c r="AY471" s="221" t="s">
        <v>197</v>
      </c>
    </row>
    <row r="472" spans="1:65" s="2" customFormat="1" ht="24.2" customHeight="1">
      <c r="A472" s="37"/>
      <c r="B472" s="38"/>
      <c r="C472" s="181" t="s">
        <v>1358</v>
      </c>
      <c r="D472" s="181" t="s">
        <v>199</v>
      </c>
      <c r="E472" s="182" t="s">
        <v>6612</v>
      </c>
      <c r="F472" s="183" t="s">
        <v>6613</v>
      </c>
      <c r="G472" s="184" t="s">
        <v>202</v>
      </c>
      <c r="H472" s="185">
        <v>41.2</v>
      </c>
      <c r="I472" s="186"/>
      <c r="J472" s="187">
        <f>ROUND(I472*H472,2)</f>
        <v>0</v>
      </c>
      <c r="K472" s="183" t="s">
        <v>203</v>
      </c>
      <c r="L472" s="42"/>
      <c r="M472" s="188" t="s">
        <v>28</v>
      </c>
      <c r="N472" s="189" t="s">
        <v>45</v>
      </c>
      <c r="O472" s="67"/>
      <c r="P472" s="190">
        <f>O472*H472</f>
        <v>0</v>
      </c>
      <c r="Q472" s="190">
        <v>0</v>
      </c>
      <c r="R472" s="190">
        <f>Q472*H472</f>
        <v>0</v>
      </c>
      <c r="S472" s="190">
        <v>6.8000000000000005E-2</v>
      </c>
      <c r="T472" s="191">
        <f>S472*H472</f>
        <v>2.8016000000000005</v>
      </c>
      <c r="U472" s="37"/>
      <c r="V472" s="37"/>
      <c r="W472" s="37"/>
      <c r="X472" s="37"/>
      <c r="Y472" s="37"/>
      <c r="Z472" s="37"/>
      <c r="AA472" s="37"/>
      <c r="AB472" s="37"/>
      <c r="AC472" s="37"/>
      <c r="AD472" s="37"/>
      <c r="AE472" s="37"/>
      <c r="AR472" s="192" t="s">
        <v>204</v>
      </c>
      <c r="AT472" s="192" t="s">
        <v>199</v>
      </c>
      <c r="AU472" s="192" t="s">
        <v>84</v>
      </c>
      <c r="AY472" s="20" t="s">
        <v>197</v>
      </c>
      <c r="BE472" s="193">
        <f>IF(N472="základní",J472,0)</f>
        <v>0</v>
      </c>
      <c r="BF472" s="193">
        <f>IF(N472="snížená",J472,0)</f>
        <v>0</v>
      </c>
      <c r="BG472" s="193">
        <f>IF(N472="zákl. přenesená",J472,0)</f>
        <v>0</v>
      </c>
      <c r="BH472" s="193">
        <f>IF(N472="sníž. přenesená",J472,0)</f>
        <v>0</v>
      </c>
      <c r="BI472" s="193">
        <f>IF(N472="nulová",J472,0)</f>
        <v>0</v>
      </c>
      <c r="BJ472" s="20" t="s">
        <v>82</v>
      </c>
      <c r="BK472" s="193">
        <f>ROUND(I472*H472,2)</f>
        <v>0</v>
      </c>
      <c r="BL472" s="20" t="s">
        <v>204</v>
      </c>
      <c r="BM472" s="192" t="s">
        <v>6614</v>
      </c>
    </row>
    <row r="473" spans="1:65" s="2" customFormat="1" ht="11.25">
      <c r="A473" s="37"/>
      <c r="B473" s="38"/>
      <c r="C473" s="39"/>
      <c r="D473" s="194" t="s">
        <v>206</v>
      </c>
      <c r="E473" s="39"/>
      <c r="F473" s="195" t="s">
        <v>6615</v>
      </c>
      <c r="G473" s="39"/>
      <c r="H473" s="39"/>
      <c r="I473" s="196"/>
      <c r="J473" s="39"/>
      <c r="K473" s="39"/>
      <c r="L473" s="42"/>
      <c r="M473" s="197"/>
      <c r="N473" s="198"/>
      <c r="O473" s="67"/>
      <c r="P473" s="67"/>
      <c r="Q473" s="67"/>
      <c r="R473" s="67"/>
      <c r="S473" s="67"/>
      <c r="T473" s="68"/>
      <c r="U473" s="37"/>
      <c r="V473" s="37"/>
      <c r="W473" s="37"/>
      <c r="X473" s="37"/>
      <c r="Y473" s="37"/>
      <c r="Z473" s="37"/>
      <c r="AA473" s="37"/>
      <c r="AB473" s="37"/>
      <c r="AC473" s="37"/>
      <c r="AD473" s="37"/>
      <c r="AE473" s="37"/>
      <c r="AT473" s="20" t="s">
        <v>206</v>
      </c>
      <c r="AU473" s="20" t="s">
        <v>84</v>
      </c>
    </row>
    <row r="474" spans="1:65" s="15" customFormat="1" ht="11.25">
      <c r="B474" s="222"/>
      <c r="C474" s="223"/>
      <c r="D474" s="201" t="s">
        <v>213</v>
      </c>
      <c r="E474" s="224" t="s">
        <v>28</v>
      </c>
      <c r="F474" s="225" t="s">
        <v>6296</v>
      </c>
      <c r="G474" s="223"/>
      <c r="H474" s="224" t="s">
        <v>28</v>
      </c>
      <c r="I474" s="226"/>
      <c r="J474" s="223"/>
      <c r="K474" s="223"/>
      <c r="L474" s="227"/>
      <c r="M474" s="228"/>
      <c r="N474" s="229"/>
      <c r="O474" s="229"/>
      <c r="P474" s="229"/>
      <c r="Q474" s="229"/>
      <c r="R474" s="229"/>
      <c r="S474" s="229"/>
      <c r="T474" s="230"/>
      <c r="AT474" s="231" t="s">
        <v>213</v>
      </c>
      <c r="AU474" s="231" t="s">
        <v>84</v>
      </c>
      <c r="AV474" s="15" t="s">
        <v>82</v>
      </c>
      <c r="AW474" s="15" t="s">
        <v>35</v>
      </c>
      <c r="AX474" s="15" t="s">
        <v>74</v>
      </c>
      <c r="AY474" s="231" t="s">
        <v>197</v>
      </c>
    </row>
    <row r="475" spans="1:65" s="15" customFormat="1" ht="11.25">
      <c r="B475" s="222"/>
      <c r="C475" s="223"/>
      <c r="D475" s="201" t="s">
        <v>213</v>
      </c>
      <c r="E475" s="224" t="s">
        <v>28</v>
      </c>
      <c r="F475" s="225" t="s">
        <v>6616</v>
      </c>
      <c r="G475" s="223"/>
      <c r="H475" s="224" t="s">
        <v>28</v>
      </c>
      <c r="I475" s="226"/>
      <c r="J475" s="223"/>
      <c r="K475" s="223"/>
      <c r="L475" s="227"/>
      <c r="M475" s="228"/>
      <c r="N475" s="229"/>
      <c r="O475" s="229"/>
      <c r="P475" s="229"/>
      <c r="Q475" s="229"/>
      <c r="R475" s="229"/>
      <c r="S475" s="229"/>
      <c r="T475" s="230"/>
      <c r="AT475" s="231" t="s">
        <v>213</v>
      </c>
      <c r="AU475" s="231" t="s">
        <v>84</v>
      </c>
      <c r="AV475" s="15" t="s">
        <v>82</v>
      </c>
      <c r="AW475" s="15" t="s">
        <v>35</v>
      </c>
      <c r="AX475" s="15" t="s">
        <v>74</v>
      </c>
      <c r="AY475" s="231" t="s">
        <v>197</v>
      </c>
    </row>
    <row r="476" spans="1:65" s="13" customFormat="1" ht="11.25">
      <c r="B476" s="199"/>
      <c r="C476" s="200"/>
      <c r="D476" s="201" t="s">
        <v>213</v>
      </c>
      <c r="E476" s="202" t="s">
        <v>28</v>
      </c>
      <c r="F476" s="203" t="s">
        <v>6617</v>
      </c>
      <c r="G476" s="200"/>
      <c r="H476" s="204">
        <v>49.6</v>
      </c>
      <c r="I476" s="205"/>
      <c r="J476" s="200"/>
      <c r="K476" s="200"/>
      <c r="L476" s="206"/>
      <c r="M476" s="207"/>
      <c r="N476" s="208"/>
      <c r="O476" s="208"/>
      <c r="P476" s="208"/>
      <c r="Q476" s="208"/>
      <c r="R476" s="208"/>
      <c r="S476" s="208"/>
      <c r="T476" s="209"/>
      <c r="AT476" s="210" t="s">
        <v>213</v>
      </c>
      <c r="AU476" s="210" t="s">
        <v>84</v>
      </c>
      <c r="AV476" s="13" t="s">
        <v>84</v>
      </c>
      <c r="AW476" s="13" t="s">
        <v>35</v>
      </c>
      <c r="AX476" s="13" t="s">
        <v>74</v>
      </c>
      <c r="AY476" s="210" t="s">
        <v>197</v>
      </c>
    </row>
    <row r="477" spans="1:65" s="13" customFormat="1" ht="11.25">
      <c r="B477" s="199"/>
      <c r="C477" s="200"/>
      <c r="D477" s="201" t="s">
        <v>213</v>
      </c>
      <c r="E477" s="202" t="s">
        <v>28</v>
      </c>
      <c r="F477" s="203" t="s">
        <v>6618</v>
      </c>
      <c r="G477" s="200"/>
      <c r="H477" s="204">
        <v>-8.4</v>
      </c>
      <c r="I477" s="205"/>
      <c r="J477" s="200"/>
      <c r="K477" s="200"/>
      <c r="L477" s="206"/>
      <c r="M477" s="207"/>
      <c r="N477" s="208"/>
      <c r="O477" s="208"/>
      <c r="P477" s="208"/>
      <c r="Q477" s="208"/>
      <c r="R477" s="208"/>
      <c r="S477" s="208"/>
      <c r="T477" s="209"/>
      <c r="AT477" s="210" t="s">
        <v>213</v>
      </c>
      <c r="AU477" s="210" t="s">
        <v>84</v>
      </c>
      <c r="AV477" s="13" t="s">
        <v>84</v>
      </c>
      <c r="AW477" s="13" t="s">
        <v>35</v>
      </c>
      <c r="AX477" s="13" t="s">
        <v>74</v>
      </c>
      <c r="AY477" s="210" t="s">
        <v>197</v>
      </c>
    </row>
    <row r="478" spans="1:65" s="14" customFormat="1" ht="11.25">
      <c r="B478" s="211"/>
      <c r="C478" s="212"/>
      <c r="D478" s="201" t="s">
        <v>213</v>
      </c>
      <c r="E478" s="213" t="s">
        <v>28</v>
      </c>
      <c r="F478" s="214" t="s">
        <v>226</v>
      </c>
      <c r="G478" s="212"/>
      <c r="H478" s="215">
        <v>41.2</v>
      </c>
      <c r="I478" s="216"/>
      <c r="J478" s="212"/>
      <c r="K478" s="212"/>
      <c r="L478" s="217"/>
      <c r="M478" s="218"/>
      <c r="N478" s="219"/>
      <c r="O478" s="219"/>
      <c r="P478" s="219"/>
      <c r="Q478" s="219"/>
      <c r="R478" s="219"/>
      <c r="S478" s="219"/>
      <c r="T478" s="220"/>
      <c r="AT478" s="221" t="s">
        <v>213</v>
      </c>
      <c r="AU478" s="221" t="s">
        <v>84</v>
      </c>
      <c r="AV478" s="14" t="s">
        <v>204</v>
      </c>
      <c r="AW478" s="14" t="s">
        <v>35</v>
      </c>
      <c r="AX478" s="14" t="s">
        <v>82</v>
      </c>
      <c r="AY478" s="221" t="s">
        <v>197</v>
      </c>
    </row>
    <row r="479" spans="1:65" s="12" customFormat="1" ht="22.9" customHeight="1">
      <c r="B479" s="165"/>
      <c r="C479" s="166"/>
      <c r="D479" s="167" t="s">
        <v>73</v>
      </c>
      <c r="E479" s="179" t="s">
        <v>468</v>
      </c>
      <c r="F479" s="179" t="s">
        <v>469</v>
      </c>
      <c r="G479" s="166"/>
      <c r="H479" s="166"/>
      <c r="I479" s="169"/>
      <c r="J479" s="180">
        <f>BK479</f>
        <v>0</v>
      </c>
      <c r="K479" s="166"/>
      <c r="L479" s="171"/>
      <c r="M479" s="172"/>
      <c r="N479" s="173"/>
      <c r="O479" s="173"/>
      <c r="P479" s="174">
        <f>SUM(P480:P493)</f>
        <v>0</v>
      </c>
      <c r="Q479" s="173"/>
      <c r="R479" s="174">
        <f>SUM(R480:R493)</f>
        <v>0</v>
      </c>
      <c r="S479" s="173"/>
      <c r="T479" s="175">
        <f>SUM(T480:T493)</f>
        <v>0</v>
      </c>
      <c r="AR479" s="176" t="s">
        <v>82</v>
      </c>
      <c r="AT479" s="177" t="s">
        <v>73</v>
      </c>
      <c r="AU479" s="177" t="s">
        <v>82</v>
      </c>
      <c r="AY479" s="176" t="s">
        <v>197</v>
      </c>
      <c r="BK479" s="178">
        <f>SUM(BK480:BK493)</f>
        <v>0</v>
      </c>
    </row>
    <row r="480" spans="1:65" s="2" customFormat="1" ht="24.2" customHeight="1">
      <c r="A480" s="37"/>
      <c r="B480" s="38"/>
      <c r="C480" s="181" t="s">
        <v>1364</v>
      </c>
      <c r="D480" s="181" t="s">
        <v>199</v>
      </c>
      <c r="E480" s="182" t="s">
        <v>6038</v>
      </c>
      <c r="F480" s="183" t="s">
        <v>6039</v>
      </c>
      <c r="G480" s="184" t="s">
        <v>428</v>
      </c>
      <c r="H480" s="185">
        <v>35.347999999999999</v>
      </c>
      <c r="I480" s="186"/>
      <c r="J480" s="187">
        <f>ROUND(I480*H480,2)</f>
        <v>0</v>
      </c>
      <c r="K480" s="183" t="s">
        <v>203</v>
      </c>
      <c r="L480" s="42"/>
      <c r="M480" s="188" t="s">
        <v>28</v>
      </c>
      <c r="N480" s="189" t="s">
        <v>45</v>
      </c>
      <c r="O480" s="67"/>
      <c r="P480" s="190">
        <f>O480*H480</f>
        <v>0</v>
      </c>
      <c r="Q480" s="190">
        <v>0</v>
      </c>
      <c r="R480" s="190">
        <f>Q480*H480</f>
        <v>0</v>
      </c>
      <c r="S480" s="190">
        <v>0</v>
      </c>
      <c r="T480" s="191">
        <f>S480*H480</f>
        <v>0</v>
      </c>
      <c r="U480" s="37"/>
      <c r="V480" s="37"/>
      <c r="W480" s="37"/>
      <c r="X480" s="37"/>
      <c r="Y480" s="37"/>
      <c r="Z480" s="37"/>
      <c r="AA480" s="37"/>
      <c r="AB480" s="37"/>
      <c r="AC480" s="37"/>
      <c r="AD480" s="37"/>
      <c r="AE480" s="37"/>
      <c r="AR480" s="192" t="s">
        <v>204</v>
      </c>
      <c r="AT480" s="192" t="s">
        <v>199</v>
      </c>
      <c r="AU480" s="192" t="s">
        <v>84</v>
      </c>
      <c r="AY480" s="20" t="s">
        <v>197</v>
      </c>
      <c r="BE480" s="193">
        <f>IF(N480="základní",J480,0)</f>
        <v>0</v>
      </c>
      <c r="BF480" s="193">
        <f>IF(N480="snížená",J480,0)</f>
        <v>0</v>
      </c>
      <c r="BG480" s="193">
        <f>IF(N480="zákl. přenesená",J480,0)</f>
        <v>0</v>
      </c>
      <c r="BH480" s="193">
        <f>IF(N480="sníž. přenesená",J480,0)</f>
        <v>0</v>
      </c>
      <c r="BI480" s="193">
        <f>IF(N480="nulová",J480,0)</f>
        <v>0</v>
      </c>
      <c r="BJ480" s="20" t="s">
        <v>82</v>
      </c>
      <c r="BK480" s="193">
        <f>ROUND(I480*H480,2)</f>
        <v>0</v>
      </c>
      <c r="BL480" s="20" t="s">
        <v>204</v>
      </c>
      <c r="BM480" s="192" t="s">
        <v>6619</v>
      </c>
    </row>
    <row r="481" spans="1:65" s="2" customFormat="1" ht="11.25">
      <c r="A481" s="37"/>
      <c r="B481" s="38"/>
      <c r="C481" s="39"/>
      <c r="D481" s="194" t="s">
        <v>206</v>
      </c>
      <c r="E481" s="39"/>
      <c r="F481" s="195" t="s">
        <v>6041</v>
      </c>
      <c r="G481" s="39"/>
      <c r="H481" s="39"/>
      <c r="I481" s="196"/>
      <c r="J481" s="39"/>
      <c r="K481" s="39"/>
      <c r="L481" s="42"/>
      <c r="M481" s="197"/>
      <c r="N481" s="198"/>
      <c r="O481" s="67"/>
      <c r="P481" s="67"/>
      <c r="Q481" s="67"/>
      <c r="R481" s="67"/>
      <c r="S481" s="67"/>
      <c r="T481" s="68"/>
      <c r="U481" s="37"/>
      <c r="V481" s="37"/>
      <c r="W481" s="37"/>
      <c r="X481" s="37"/>
      <c r="Y481" s="37"/>
      <c r="Z481" s="37"/>
      <c r="AA481" s="37"/>
      <c r="AB481" s="37"/>
      <c r="AC481" s="37"/>
      <c r="AD481" s="37"/>
      <c r="AE481" s="37"/>
      <c r="AT481" s="20" t="s">
        <v>206</v>
      </c>
      <c r="AU481" s="20" t="s">
        <v>84</v>
      </c>
    </row>
    <row r="482" spans="1:65" s="2" customFormat="1" ht="21.75" customHeight="1">
      <c r="A482" s="37"/>
      <c r="B482" s="38"/>
      <c r="C482" s="181" t="s">
        <v>1370</v>
      </c>
      <c r="D482" s="181" t="s">
        <v>199</v>
      </c>
      <c r="E482" s="182" t="s">
        <v>2168</v>
      </c>
      <c r="F482" s="183" t="s">
        <v>2169</v>
      </c>
      <c r="G482" s="184" t="s">
        <v>428</v>
      </c>
      <c r="H482" s="185">
        <v>35.347999999999999</v>
      </c>
      <c r="I482" s="186"/>
      <c r="J482" s="187">
        <f>ROUND(I482*H482,2)</f>
        <v>0</v>
      </c>
      <c r="K482" s="183" t="s">
        <v>203</v>
      </c>
      <c r="L482" s="42"/>
      <c r="M482" s="188" t="s">
        <v>28</v>
      </c>
      <c r="N482" s="189" t="s">
        <v>45</v>
      </c>
      <c r="O482" s="67"/>
      <c r="P482" s="190">
        <f>O482*H482</f>
        <v>0</v>
      </c>
      <c r="Q482" s="190">
        <v>0</v>
      </c>
      <c r="R482" s="190">
        <f>Q482*H482</f>
        <v>0</v>
      </c>
      <c r="S482" s="190">
        <v>0</v>
      </c>
      <c r="T482" s="191">
        <f>S482*H482</f>
        <v>0</v>
      </c>
      <c r="U482" s="37"/>
      <c r="V482" s="37"/>
      <c r="W482" s="37"/>
      <c r="X482" s="37"/>
      <c r="Y482" s="37"/>
      <c r="Z482" s="37"/>
      <c r="AA482" s="37"/>
      <c r="AB482" s="37"/>
      <c r="AC482" s="37"/>
      <c r="AD482" s="37"/>
      <c r="AE482" s="37"/>
      <c r="AR482" s="192" t="s">
        <v>204</v>
      </c>
      <c r="AT482" s="192" t="s">
        <v>199</v>
      </c>
      <c r="AU482" s="192" t="s">
        <v>84</v>
      </c>
      <c r="AY482" s="20" t="s">
        <v>197</v>
      </c>
      <c r="BE482" s="193">
        <f>IF(N482="základní",J482,0)</f>
        <v>0</v>
      </c>
      <c r="BF482" s="193">
        <f>IF(N482="snížená",J482,0)</f>
        <v>0</v>
      </c>
      <c r="BG482" s="193">
        <f>IF(N482="zákl. přenesená",J482,0)</f>
        <v>0</v>
      </c>
      <c r="BH482" s="193">
        <f>IF(N482="sníž. přenesená",J482,0)</f>
        <v>0</v>
      </c>
      <c r="BI482" s="193">
        <f>IF(N482="nulová",J482,0)</f>
        <v>0</v>
      </c>
      <c r="BJ482" s="20" t="s">
        <v>82</v>
      </c>
      <c r="BK482" s="193">
        <f>ROUND(I482*H482,2)</f>
        <v>0</v>
      </c>
      <c r="BL482" s="20" t="s">
        <v>204</v>
      </c>
      <c r="BM482" s="192" t="s">
        <v>6620</v>
      </c>
    </row>
    <row r="483" spans="1:65" s="2" customFormat="1" ht="11.25">
      <c r="A483" s="37"/>
      <c r="B483" s="38"/>
      <c r="C483" s="39"/>
      <c r="D483" s="194" t="s">
        <v>206</v>
      </c>
      <c r="E483" s="39"/>
      <c r="F483" s="195" t="s">
        <v>2171</v>
      </c>
      <c r="G483" s="39"/>
      <c r="H483" s="39"/>
      <c r="I483" s="196"/>
      <c r="J483" s="39"/>
      <c r="K483" s="39"/>
      <c r="L483" s="42"/>
      <c r="M483" s="197"/>
      <c r="N483" s="198"/>
      <c r="O483" s="67"/>
      <c r="P483" s="67"/>
      <c r="Q483" s="67"/>
      <c r="R483" s="67"/>
      <c r="S483" s="67"/>
      <c r="T483" s="68"/>
      <c r="U483" s="37"/>
      <c r="V483" s="37"/>
      <c r="W483" s="37"/>
      <c r="X483" s="37"/>
      <c r="Y483" s="37"/>
      <c r="Z483" s="37"/>
      <c r="AA483" s="37"/>
      <c r="AB483" s="37"/>
      <c r="AC483" s="37"/>
      <c r="AD483" s="37"/>
      <c r="AE483" s="37"/>
      <c r="AT483" s="20" t="s">
        <v>206</v>
      </c>
      <c r="AU483" s="20" t="s">
        <v>84</v>
      </c>
    </row>
    <row r="484" spans="1:65" s="2" customFormat="1" ht="24.2" customHeight="1">
      <c r="A484" s="37"/>
      <c r="B484" s="38"/>
      <c r="C484" s="181" t="s">
        <v>1377</v>
      </c>
      <c r="D484" s="181" t="s">
        <v>199</v>
      </c>
      <c r="E484" s="182" t="s">
        <v>2173</v>
      </c>
      <c r="F484" s="183" t="s">
        <v>2174</v>
      </c>
      <c r="G484" s="184" t="s">
        <v>428</v>
      </c>
      <c r="H484" s="185">
        <v>742.30799999999999</v>
      </c>
      <c r="I484" s="186"/>
      <c r="J484" s="187">
        <f>ROUND(I484*H484,2)</f>
        <v>0</v>
      </c>
      <c r="K484" s="183" t="s">
        <v>203</v>
      </c>
      <c r="L484" s="42"/>
      <c r="M484" s="188" t="s">
        <v>28</v>
      </c>
      <c r="N484" s="189" t="s">
        <v>45</v>
      </c>
      <c r="O484" s="67"/>
      <c r="P484" s="190">
        <f>O484*H484</f>
        <v>0</v>
      </c>
      <c r="Q484" s="190">
        <v>0</v>
      </c>
      <c r="R484" s="190">
        <f>Q484*H484</f>
        <v>0</v>
      </c>
      <c r="S484" s="190">
        <v>0</v>
      </c>
      <c r="T484" s="191">
        <f>S484*H484</f>
        <v>0</v>
      </c>
      <c r="U484" s="37"/>
      <c r="V484" s="37"/>
      <c r="W484" s="37"/>
      <c r="X484" s="37"/>
      <c r="Y484" s="37"/>
      <c r="Z484" s="37"/>
      <c r="AA484" s="37"/>
      <c r="AB484" s="37"/>
      <c r="AC484" s="37"/>
      <c r="AD484" s="37"/>
      <c r="AE484" s="37"/>
      <c r="AR484" s="192" t="s">
        <v>204</v>
      </c>
      <c r="AT484" s="192" t="s">
        <v>199</v>
      </c>
      <c r="AU484" s="192" t="s">
        <v>84</v>
      </c>
      <c r="AY484" s="20" t="s">
        <v>197</v>
      </c>
      <c r="BE484" s="193">
        <f>IF(N484="základní",J484,0)</f>
        <v>0</v>
      </c>
      <c r="BF484" s="193">
        <f>IF(N484="snížená",J484,0)</f>
        <v>0</v>
      </c>
      <c r="BG484" s="193">
        <f>IF(N484="zákl. přenesená",J484,0)</f>
        <v>0</v>
      </c>
      <c r="BH484" s="193">
        <f>IF(N484="sníž. přenesená",J484,0)</f>
        <v>0</v>
      </c>
      <c r="BI484" s="193">
        <f>IF(N484="nulová",J484,0)</f>
        <v>0</v>
      </c>
      <c r="BJ484" s="20" t="s">
        <v>82</v>
      </c>
      <c r="BK484" s="193">
        <f>ROUND(I484*H484,2)</f>
        <v>0</v>
      </c>
      <c r="BL484" s="20" t="s">
        <v>204</v>
      </c>
      <c r="BM484" s="192" t="s">
        <v>6621</v>
      </c>
    </row>
    <row r="485" spans="1:65" s="2" customFormat="1" ht="11.25">
      <c r="A485" s="37"/>
      <c r="B485" s="38"/>
      <c r="C485" s="39"/>
      <c r="D485" s="194" t="s">
        <v>206</v>
      </c>
      <c r="E485" s="39"/>
      <c r="F485" s="195" t="s">
        <v>2176</v>
      </c>
      <c r="G485" s="39"/>
      <c r="H485" s="39"/>
      <c r="I485" s="196"/>
      <c r="J485" s="39"/>
      <c r="K485" s="39"/>
      <c r="L485" s="42"/>
      <c r="M485" s="197"/>
      <c r="N485" s="198"/>
      <c r="O485" s="67"/>
      <c r="P485" s="67"/>
      <c r="Q485" s="67"/>
      <c r="R485" s="67"/>
      <c r="S485" s="67"/>
      <c r="T485" s="68"/>
      <c r="U485" s="37"/>
      <c r="V485" s="37"/>
      <c r="W485" s="37"/>
      <c r="X485" s="37"/>
      <c r="Y485" s="37"/>
      <c r="Z485" s="37"/>
      <c r="AA485" s="37"/>
      <c r="AB485" s="37"/>
      <c r="AC485" s="37"/>
      <c r="AD485" s="37"/>
      <c r="AE485" s="37"/>
      <c r="AT485" s="20" t="s">
        <v>206</v>
      </c>
      <c r="AU485" s="20" t="s">
        <v>84</v>
      </c>
    </row>
    <row r="486" spans="1:65" s="13" customFormat="1" ht="11.25">
      <c r="B486" s="199"/>
      <c r="C486" s="200"/>
      <c r="D486" s="201" t="s">
        <v>213</v>
      </c>
      <c r="E486" s="200"/>
      <c r="F486" s="203" t="s">
        <v>6622</v>
      </c>
      <c r="G486" s="200"/>
      <c r="H486" s="204">
        <v>742.30799999999999</v>
      </c>
      <c r="I486" s="205"/>
      <c r="J486" s="200"/>
      <c r="K486" s="200"/>
      <c r="L486" s="206"/>
      <c r="M486" s="207"/>
      <c r="N486" s="208"/>
      <c r="O486" s="208"/>
      <c r="P486" s="208"/>
      <c r="Q486" s="208"/>
      <c r="R486" s="208"/>
      <c r="S486" s="208"/>
      <c r="T486" s="209"/>
      <c r="AT486" s="210" t="s">
        <v>213</v>
      </c>
      <c r="AU486" s="210" t="s">
        <v>84</v>
      </c>
      <c r="AV486" s="13" t="s">
        <v>84</v>
      </c>
      <c r="AW486" s="13" t="s">
        <v>4</v>
      </c>
      <c r="AX486" s="13" t="s">
        <v>82</v>
      </c>
      <c r="AY486" s="210" t="s">
        <v>197</v>
      </c>
    </row>
    <row r="487" spans="1:65" s="2" customFormat="1" ht="24.2" customHeight="1">
      <c r="A487" s="37"/>
      <c r="B487" s="38"/>
      <c r="C487" s="181" t="s">
        <v>1382</v>
      </c>
      <c r="D487" s="181" t="s">
        <v>199</v>
      </c>
      <c r="E487" s="182" t="s">
        <v>6623</v>
      </c>
      <c r="F487" s="183" t="s">
        <v>6624</v>
      </c>
      <c r="G487" s="184" t="s">
        <v>428</v>
      </c>
      <c r="H487" s="185">
        <v>10.832000000000001</v>
      </c>
      <c r="I487" s="186"/>
      <c r="J487" s="187">
        <f>ROUND(I487*H487,2)</f>
        <v>0</v>
      </c>
      <c r="K487" s="183" t="s">
        <v>203</v>
      </c>
      <c r="L487" s="42"/>
      <c r="M487" s="188" t="s">
        <v>28</v>
      </c>
      <c r="N487" s="189" t="s">
        <v>45</v>
      </c>
      <c r="O487" s="67"/>
      <c r="P487" s="190">
        <f>O487*H487</f>
        <v>0</v>
      </c>
      <c r="Q487" s="190">
        <v>0</v>
      </c>
      <c r="R487" s="190">
        <f>Q487*H487</f>
        <v>0</v>
      </c>
      <c r="S487" s="190">
        <v>0</v>
      </c>
      <c r="T487" s="191">
        <f>S487*H487</f>
        <v>0</v>
      </c>
      <c r="U487" s="37"/>
      <c r="V487" s="37"/>
      <c r="W487" s="37"/>
      <c r="X487" s="37"/>
      <c r="Y487" s="37"/>
      <c r="Z487" s="37"/>
      <c r="AA487" s="37"/>
      <c r="AB487" s="37"/>
      <c r="AC487" s="37"/>
      <c r="AD487" s="37"/>
      <c r="AE487" s="37"/>
      <c r="AR487" s="192" t="s">
        <v>204</v>
      </c>
      <c r="AT487" s="192" t="s">
        <v>199</v>
      </c>
      <c r="AU487" s="192" t="s">
        <v>84</v>
      </c>
      <c r="AY487" s="20" t="s">
        <v>197</v>
      </c>
      <c r="BE487" s="193">
        <f>IF(N487="základní",J487,0)</f>
        <v>0</v>
      </c>
      <c r="BF487" s="193">
        <f>IF(N487="snížená",J487,0)</f>
        <v>0</v>
      </c>
      <c r="BG487" s="193">
        <f>IF(N487="zákl. přenesená",J487,0)</f>
        <v>0</v>
      </c>
      <c r="BH487" s="193">
        <f>IF(N487="sníž. přenesená",J487,0)</f>
        <v>0</v>
      </c>
      <c r="BI487" s="193">
        <f>IF(N487="nulová",J487,0)</f>
        <v>0</v>
      </c>
      <c r="BJ487" s="20" t="s">
        <v>82</v>
      </c>
      <c r="BK487" s="193">
        <f>ROUND(I487*H487,2)</f>
        <v>0</v>
      </c>
      <c r="BL487" s="20" t="s">
        <v>204</v>
      </c>
      <c r="BM487" s="192" t="s">
        <v>6625</v>
      </c>
    </row>
    <row r="488" spans="1:65" s="2" customFormat="1" ht="11.25">
      <c r="A488" s="37"/>
      <c r="B488" s="38"/>
      <c r="C488" s="39"/>
      <c r="D488" s="194" t="s">
        <v>206</v>
      </c>
      <c r="E488" s="39"/>
      <c r="F488" s="195" t="s">
        <v>6626</v>
      </c>
      <c r="G488" s="39"/>
      <c r="H488" s="39"/>
      <c r="I488" s="196"/>
      <c r="J488" s="39"/>
      <c r="K488" s="39"/>
      <c r="L488" s="42"/>
      <c r="M488" s="197"/>
      <c r="N488" s="198"/>
      <c r="O488" s="67"/>
      <c r="P488" s="67"/>
      <c r="Q488" s="67"/>
      <c r="R488" s="67"/>
      <c r="S488" s="67"/>
      <c r="T488" s="68"/>
      <c r="U488" s="37"/>
      <c r="V488" s="37"/>
      <c r="W488" s="37"/>
      <c r="X488" s="37"/>
      <c r="Y488" s="37"/>
      <c r="Z488" s="37"/>
      <c r="AA488" s="37"/>
      <c r="AB488" s="37"/>
      <c r="AC488" s="37"/>
      <c r="AD488" s="37"/>
      <c r="AE488" s="37"/>
      <c r="AT488" s="20" t="s">
        <v>206</v>
      </c>
      <c r="AU488" s="20" t="s">
        <v>84</v>
      </c>
    </row>
    <row r="489" spans="1:65" s="2" customFormat="1" ht="24.2" customHeight="1">
      <c r="A489" s="37"/>
      <c r="B489" s="38"/>
      <c r="C489" s="181" t="s">
        <v>1389</v>
      </c>
      <c r="D489" s="181" t="s">
        <v>199</v>
      </c>
      <c r="E489" s="182" t="s">
        <v>6627</v>
      </c>
      <c r="F489" s="183" t="s">
        <v>6628</v>
      </c>
      <c r="G489" s="184" t="s">
        <v>428</v>
      </c>
      <c r="H489" s="185">
        <v>13.686</v>
      </c>
      <c r="I489" s="186"/>
      <c r="J489" s="187">
        <f>ROUND(I489*H489,2)</f>
        <v>0</v>
      </c>
      <c r="K489" s="183" t="s">
        <v>203</v>
      </c>
      <c r="L489" s="42"/>
      <c r="M489" s="188" t="s">
        <v>28</v>
      </c>
      <c r="N489" s="189" t="s">
        <v>45</v>
      </c>
      <c r="O489" s="67"/>
      <c r="P489" s="190">
        <f>O489*H489</f>
        <v>0</v>
      </c>
      <c r="Q489" s="190">
        <v>0</v>
      </c>
      <c r="R489" s="190">
        <f>Q489*H489</f>
        <v>0</v>
      </c>
      <c r="S489" s="190">
        <v>0</v>
      </c>
      <c r="T489" s="191">
        <f>S489*H489</f>
        <v>0</v>
      </c>
      <c r="U489" s="37"/>
      <c r="V489" s="37"/>
      <c r="W489" s="37"/>
      <c r="X489" s="37"/>
      <c r="Y489" s="37"/>
      <c r="Z489" s="37"/>
      <c r="AA489" s="37"/>
      <c r="AB489" s="37"/>
      <c r="AC489" s="37"/>
      <c r="AD489" s="37"/>
      <c r="AE489" s="37"/>
      <c r="AR489" s="192" t="s">
        <v>204</v>
      </c>
      <c r="AT489" s="192" t="s">
        <v>199</v>
      </c>
      <c r="AU489" s="192" t="s">
        <v>84</v>
      </c>
      <c r="AY489" s="20" t="s">
        <v>197</v>
      </c>
      <c r="BE489" s="193">
        <f>IF(N489="základní",J489,0)</f>
        <v>0</v>
      </c>
      <c r="BF489" s="193">
        <f>IF(N489="snížená",J489,0)</f>
        <v>0</v>
      </c>
      <c r="BG489" s="193">
        <f>IF(N489="zákl. přenesená",J489,0)</f>
        <v>0</v>
      </c>
      <c r="BH489" s="193">
        <f>IF(N489="sníž. přenesená",J489,0)</f>
        <v>0</v>
      </c>
      <c r="BI489" s="193">
        <f>IF(N489="nulová",J489,0)</f>
        <v>0</v>
      </c>
      <c r="BJ489" s="20" t="s">
        <v>82</v>
      </c>
      <c r="BK489" s="193">
        <f>ROUND(I489*H489,2)</f>
        <v>0</v>
      </c>
      <c r="BL489" s="20" t="s">
        <v>204</v>
      </c>
      <c r="BM489" s="192" t="s">
        <v>6629</v>
      </c>
    </row>
    <row r="490" spans="1:65" s="2" customFormat="1" ht="11.25">
      <c r="A490" s="37"/>
      <c r="B490" s="38"/>
      <c r="C490" s="39"/>
      <c r="D490" s="194" t="s">
        <v>206</v>
      </c>
      <c r="E490" s="39"/>
      <c r="F490" s="195" t="s">
        <v>6630</v>
      </c>
      <c r="G490" s="39"/>
      <c r="H490" s="39"/>
      <c r="I490" s="196"/>
      <c r="J490" s="39"/>
      <c r="K490" s="39"/>
      <c r="L490" s="42"/>
      <c r="M490" s="197"/>
      <c r="N490" s="198"/>
      <c r="O490" s="67"/>
      <c r="P490" s="67"/>
      <c r="Q490" s="67"/>
      <c r="R490" s="67"/>
      <c r="S490" s="67"/>
      <c r="T490" s="68"/>
      <c r="U490" s="37"/>
      <c r="V490" s="37"/>
      <c r="W490" s="37"/>
      <c r="X490" s="37"/>
      <c r="Y490" s="37"/>
      <c r="Z490" s="37"/>
      <c r="AA490" s="37"/>
      <c r="AB490" s="37"/>
      <c r="AC490" s="37"/>
      <c r="AD490" s="37"/>
      <c r="AE490" s="37"/>
      <c r="AT490" s="20" t="s">
        <v>206</v>
      </c>
      <c r="AU490" s="20" t="s">
        <v>84</v>
      </c>
    </row>
    <row r="491" spans="1:65" s="2" customFormat="1" ht="24.2" customHeight="1">
      <c r="A491" s="37"/>
      <c r="B491" s="38"/>
      <c r="C491" s="181" t="s">
        <v>1398</v>
      </c>
      <c r="D491" s="181" t="s">
        <v>199</v>
      </c>
      <c r="E491" s="182" t="s">
        <v>515</v>
      </c>
      <c r="F491" s="183" t="s">
        <v>516</v>
      </c>
      <c r="G491" s="184" t="s">
        <v>428</v>
      </c>
      <c r="H491" s="185">
        <v>10.83</v>
      </c>
      <c r="I491" s="186"/>
      <c r="J491" s="187">
        <f>ROUND(I491*H491,2)</f>
        <v>0</v>
      </c>
      <c r="K491" s="183" t="s">
        <v>203</v>
      </c>
      <c r="L491" s="42"/>
      <c r="M491" s="188" t="s">
        <v>28</v>
      </c>
      <c r="N491" s="189" t="s">
        <v>45</v>
      </c>
      <c r="O491" s="67"/>
      <c r="P491" s="190">
        <f>O491*H491</f>
        <v>0</v>
      </c>
      <c r="Q491" s="190">
        <v>0</v>
      </c>
      <c r="R491" s="190">
        <f>Q491*H491</f>
        <v>0</v>
      </c>
      <c r="S491" s="190">
        <v>0</v>
      </c>
      <c r="T491" s="191">
        <f>S491*H491</f>
        <v>0</v>
      </c>
      <c r="U491" s="37"/>
      <c r="V491" s="37"/>
      <c r="W491" s="37"/>
      <c r="X491" s="37"/>
      <c r="Y491" s="37"/>
      <c r="Z491" s="37"/>
      <c r="AA491" s="37"/>
      <c r="AB491" s="37"/>
      <c r="AC491" s="37"/>
      <c r="AD491" s="37"/>
      <c r="AE491" s="37"/>
      <c r="AR491" s="192" t="s">
        <v>204</v>
      </c>
      <c r="AT491" s="192" t="s">
        <v>199</v>
      </c>
      <c r="AU491" s="192" t="s">
        <v>84</v>
      </c>
      <c r="AY491" s="20" t="s">
        <v>197</v>
      </c>
      <c r="BE491" s="193">
        <f>IF(N491="základní",J491,0)</f>
        <v>0</v>
      </c>
      <c r="BF491" s="193">
        <f>IF(N491="snížená",J491,0)</f>
        <v>0</v>
      </c>
      <c r="BG491" s="193">
        <f>IF(N491="zákl. přenesená",J491,0)</f>
        <v>0</v>
      </c>
      <c r="BH491" s="193">
        <f>IF(N491="sníž. přenesená",J491,0)</f>
        <v>0</v>
      </c>
      <c r="BI491" s="193">
        <f>IF(N491="nulová",J491,0)</f>
        <v>0</v>
      </c>
      <c r="BJ491" s="20" t="s">
        <v>82</v>
      </c>
      <c r="BK491" s="193">
        <f>ROUND(I491*H491,2)</f>
        <v>0</v>
      </c>
      <c r="BL491" s="20" t="s">
        <v>204</v>
      </c>
      <c r="BM491" s="192" t="s">
        <v>6631</v>
      </c>
    </row>
    <row r="492" spans="1:65" s="2" customFormat="1" ht="11.25">
      <c r="A492" s="37"/>
      <c r="B492" s="38"/>
      <c r="C492" s="39"/>
      <c r="D492" s="194" t="s">
        <v>206</v>
      </c>
      <c r="E492" s="39"/>
      <c r="F492" s="195" t="s">
        <v>518</v>
      </c>
      <c r="G492" s="39"/>
      <c r="H492" s="39"/>
      <c r="I492" s="196"/>
      <c r="J492" s="39"/>
      <c r="K492" s="39"/>
      <c r="L492" s="42"/>
      <c r="M492" s="197"/>
      <c r="N492" s="198"/>
      <c r="O492" s="67"/>
      <c r="P492" s="67"/>
      <c r="Q492" s="67"/>
      <c r="R492" s="67"/>
      <c r="S492" s="67"/>
      <c r="T492" s="68"/>
      <c r="U492" s="37"/>
      <c r="V492" s="37"/>
      <c r="W492" s="37"/>
      <c r="X492" s="37"/>
      <c r="Y492" s="37"/>
      <c r="Z492" s="37"/>
      <c r="AA492" s="37"/>
      <c r="AB492" s="37"/>
      <c r="AC492" s="37"/>
      <c r="AD492" s="37"/>
      <c r="AE492" s="37"/>
      <c r="AT492" s="20" t="s">
        <v>206</v>
      </c>
      <c r="AU492" s="20" t="s">
        <v>84</v>
      </c>
    </row>
    <row r="493" spans="1:65" s="13" customFormat="1" ht="11.25">
      <c r="B493" s="199"/>
      <c r="C493" s="200"/>
      <c r="D493" s="201" t="s">
        <v>213</v>
      </c>
      <c r="E493" s="202" t="s">
        <v>28</v>
      </c>
      <c r="F493" s="203" t="s">
        <v>6632</v>
      </c>
      <c r="G493" s="200"/>
      <c r="H493" s="204">
        <v>10.83</v>
      </c>
      <c r="I493" s="205"/>
      <c r="J493" s="200"/>
      <c r="K493" s="200"/>
      <c r="L493" s="206"/>
      <c r="M493" s="207"/>
      <c r="N493" s="208"/>
      <c r="O493" s="208"/>
      <c r="P493" s="208"/>
      <c r="Q493" s="208"/>
      <c r="R493" s="208"/>
      <c r="S493" s="208"/>
      <c r="T493" s="209"/>
      <c r="AT493" s="210" t="s">
        <v>213</v>
      </c>
      <c r="AU493" s="210" t="s">
        <v>84</v>
      </c>
      <c r="AV493" s="13" t="s">
        <v>84</v>
      </c>
      <c r="AW493" s="13" t="s">
        <v>35</v>
      </c>
      <c r="AX493" s="13" t="s">
        <v>82</v>
      </c>
      <c r="AY493" s="210" t="s">
        <v>197</v>
      </c>
    </row>
    <row r="494" spans="1:65" s="12" customFormat="1" ht="22.9" customHeight="1">
      <c r="B494" s="165"/>
      <c r="C494" s="166"/>
      <c r="D494" s="167" t="s">
        <v>73</v>
      </c>
      <c r="E494" s="179" t="s">
        <v>2180</v>
      </c>
      <c r="F494" s="179" t="s">
        <v>2181</v>
      </c>
      <c r="G494" s="166"/>
      <c r="H494" s="166"/>
      <c r="I494" s="169"/>
      <c r="J494" s="180">
        <f>BK494</f>
        <v>0</v>
      </c>
      <c r="K494" s="166"/>
      <c r="L494" s="171"/>
      <c r="M494" s="172"/>
      <c r="N494" s="173"/>
      <c r="O494" s="173"/>
      <c r="P494" s="174">
        <f>SUM(P495:P496)</f>
        <v>0</v>
      </c>
      <c r="Q494" s="173"/>
      <c r="R494" s="174">
        <f>SUM(R495:R496)</f>
        <v>0</v>
      </c>
      <c r="S494" s="173"/>
      <c r="T494" s="175">
        <f>SUM(T495:T496)</f>
        <v>0</v>
      </c>
      <c r="AR494" s="176" t="s">
        <v>82</v>
      </c>
      <c r="AT494" s="177" t="s">
        <v>73</v>
      </c>
      <c r="AU494" s="177" t="s">
        <v>82</v>
      </c>
      <c r="AY494" s="176" t="s">
        <v>197</v>
      </c>
      <c r="BK494" s="178">
        <f>SUM(BK495:BK496)</f>
        <v>0</v>
      </c>
    </row>
    <row r="495" spans="1:65" s="2" customFormat="1" ht="33" customHeight="1">
      <c r="A495" s="37"/>
      <c r="B495" s="38"/>
      <c r="C495" s="181" t="s">
        <v>1405</v>
      </c>
      <c r="D495" s="181" t="s">
        <v>199</v>
      </c>
      <c r="E495" s="182" t="s">
        <v>6046</v>
      </c>
      <c r="F495" s="183" t="s">
        <v>6047</v>
      </c>
      <c r="G495" s="184" t="s">
        <v>428</v>
      </c>
      <c r="H495" s="185">
        <v>26.841000000000001</v>
      </c>
      <c r="I495" s="186"/>
      <c r="J495" s="187">
        <f>ROUND(I495*H495,2)</f>
        <v>0</v>
      </c>
      <c r="K495" s="183" t="s">
        <v>203</v>
      </c>
      <c r="L495" s="42"/>
      <c r="M495" s="188" t="s">
        <v>28</v>
      </c>
      <c r="N495" s="189" t="s">
        <v>45</v>
      </c>
      <c r="O495" s="67"/>
      <c r="P495" s="190">
        <f>O495*H495</f>
        <v>0</v>
      </c>
      <c r="Q495" s="190">
        <v>0</v>
      </c>
      <c r="R495" s="190">
        <f>Q495*H495</f>
        <v>0</v>
      </c>
      <c r="S495" s="190">
        <v>0</v>
      </c>
      <c r="T495" s="191">
        <f>S495*H495</f>
        <v>0</v>
      </c>
      <c r="U495" s="37"/>
      <c r="V495" s="37"/>
      <c r="W495" s="37"/>
      <c r="X495" s="37"/>
      <c r="Y495" s="37"/>
      <c r="Z495" s="37"/>
      <c r="AA495" s="37"/>
      <c r="AB495" s="37"/>
      <c r="AC495" s="37"/>
      <c r="AD495" s="37"/>
      <c r="AE495" s="37"/>
      <c r="AR495" s="192" t="s">
        <v>204</v>
      </c>
      <c r="AT495" s="192" t="s">
        <v>199</v>
      </c>
      <c r="AU495" s="192" t="s">
        <v>84</v>
      </c>
      <c r="AY495" s="20" t="s">
        <v>197</v>
      </c>
      <c r="BE495" s="193">
        <f>IF(N495="základní",J495,0)</f>
        <v>0</v>
      </c>
      <c r="BF495" s="193">
        <f>IF(N495="snížená",J495,0)</f>
        <v>0</v>
      </c>
      <c r="BG495" s="193">
        <f>IF(N495="zákl. přenesená",J495,0)</f>
        <v>0</v>
      </c>
      <c r="BH495" s="193">
        <f>IF(N495="sníž. přenesená",J495,0)</f>
        <v>0</v>
      </c>
      <c r="BI495" s="193">
        <f>IF(N495="nulová",J495,0)</f>
        <v>0</v>
      </c>
      <c r="BJ495" s="20" t="s">
        <v>82</v>
      </c>
      <c r="BK495" s="193">
        <f>ROUND(I495*H495,2)</f>
        <v>0</v>
      </c>
      <c r="BL495" s="20" t="s">
        <v>204</v>
      </c>
      <c r="BM495" s="192" t="s">
        <v>6633</v>
      </c>
    </row>
    <row r="496" spans="1:65" s="2" customFormat="1" ht="11.25">
      <c r="A496" s="37"/>
      <c r="B496" s="38"/>
      <c r="C496" s="39"/>
      <c r="D496" s="194" t="s">
        <v>206</v>
      </c>
      <c r="E496" s="39"/>
      <c r="F496" s="195" t="s">
        <v>6049</v>
      </c>
      <c r="G496" s="39"/>
      <c r="H496" s="39"/>
      <c r="I496" s="196"/>
      <c r="J496" s="39"/>
      <c r="K496" s="39"/>
      <c r="L496" s="42"/>
      <c r="M496" s="197"/>
      <c r="N496" s="198"/>
      <c r="O496" s="67"/>
      <c r="P496" s="67"/>
      <c r="Q496" s="67"/>
      <c r="R496" s="67"/>
      <c r="S496" s="67"/>
      <c r="T496" s="68"/>
      <c r="U496" s="37"/>
      <c r="V496" s="37"/>
      <c r="W496" s="37"/>
      <c r="X496" s="37"/>
      <c r="Y496" s="37"/>
      <c r="Z496" s="37"/>
      <c r="AA496" s="37"/>
      <c r="AB496" s="37"/>
      <c r="AC496" s="37"/>
      <c r="AD496" s="37"/>
      <c r="AE496" s="37"/>
      <c r="AT496" s="20" t="s">
        <v>206</v>
      </c>
      <c r="AU496" s="20" t="s">
        <v>84</v>
      </c>
    </row>
    <row r="497" spans="1:65" s="12" customFormat="1" ht="25.9" customHeight="1">
      <c r="B497" s="165"/>
      <c r="C497" s="166"/>
      <c r="D497" s="167" t="s">
        <v>73</v>
      </c>
      <c r="E497" s="168" t="s">
        <v>2187</v>
      </c>
      <c r="F497" s="168" t="s">
        <v>2188</v>
      </c>
      <c r="G497" s="166"/>
      <c r="H497" s="166"/>
      <c r="I497" s="169"/>
      <c r="J497" s="170">
        <f>BK497</f>
        <v>0</v>
      </c>
      <c r="K497" s="166"/>
      <c r="L497" s="171"/>
      <c r="M497" s="172"/>
      <c r="N497" s="173"/>
      <c r="O497" s="173"/>
      <c r="P497" s="174">
        <f>P498+P519+P565+P574+P589+P594+P673+P682+P745+P758</f>
        <v>0</v>
      </c>
      <c r="Q497" s="173"/>
      <c r="R497" s="174">
        <f>R498+R519+R565+R574+R589+R594+R673+R682+R745+R758</f>
        <v>6.7170823600000009</v>
      </c>
      <c r="S497" s="173"/>
      <c r="T497" s="175">
        <f>T498+T519+T565+T574+T589+T594+T673+T682+T745+T758</f>
        <v>1.12217286</v>
      </c>
      <c r="AR497" s="176" t="s">
        <v>84</v>
      </c>
      <c r="AT497" s="177" t="s">
        <v>73</v>
      </c>
      <c r="AU497" s="177" t="s">
        <v>74</v>
      </c>
      <c r="AY497" s="176" t="s">
        <v>197</v>
      </c>
      <c r="BK497" s="178">
        <f>BK498+BK519+BK565+BK574+BK589+BK594+BK673+BK682+BK745+BK758</f>
        <v>0</v>
      </c>
    </row>
    <row r="498" spans="1:65" s="12" customFormat="1" ht="22.9" customHeight="1">
      <c r="B498" s="165"/>
      <c r="C498" s="166"/>
      <c r="D498" s="167" t="s">
        <v>73</v>
      </c>
      <c r="E498" s="179" t="s">
        <v>2189</v>
      </c>
      <c r="F498" s="179" t="s">
        <v>2190</v>
      </c>
      <c r="G498" s="166"/>
      <c r="H498" s="166"/>
      <c r="I498" s="169"/>
      <c r="J498" s="180">
        <f>BK498</f>
        <v>0</v>
      </c>
      <c r="K498" s="166"/>
      <c r="L498" s="171"/>
      <c r="M498" s="172"/>
      <c r="N498" s="173"/>
      <c r="O498" s="173"/>
      <c r="P498" s="174">
        <f>SUM(P499:P518)</f>
        <v>0</v>
      </c>
      <c r="Q498" s="173"/>
      <c r="R498" s="174">
        <f>SUM(R499:R518)</f>
        <v>0.44070580000000009</v>
      </c>
      <c r="S498" s="173"/>
      <c r="T498" s="175">
        <f>SUM(T499:T518)</f>
        <v>0.684365</v>
      </c>
      <c r="AR498" s="176" t="s">
        <v>84</v>
      </c>
      <c r="AT498" s="177" t="s">
        <v>73</v>
      </c>
      <c r="AU498" s="177" t="s">
        <v>82</v>
      </c>
      <c r="AY498" s="176" t="s">
        <v>197</v>
      </c>
      <c r="BK498" s="178">
        <f>SUM(BK499:BK518)</f>
        <v>0</v>
      </c>
    </row>
    <row r="499" spans="1:65" s="2" customFormat="1" ht="21.75" customHeight="1">
      <c r="A499" s="37"/>
      <c r="B499" s="38"/>
      <c r="C499" s="181" t="s">
        <v>1410</v>
      </c>
      <c r="D499" s="181" t="s">
        <v>199</v>
      </c>
      <c r="E499" s="182" t="s">
        <v>2192</v>
      </c>
      <c r="F499" s="183" t="s">
        <v>2193</v>
      </c>
      <c r="G499" s="184" t="s">
        <v>202</v>
      </c>
      <c r="H499" s="185">
        <v>63</v>
      </c>
      <c r="I499" s="186"/>
      <c r="J499" s="187">
        <f>ROUND(I499*H499,2)</f>
        <v>0</v>
      </c>
      <c r="K499" s="183" t="s">
        <v>203</v>
      </c>
      <c r="L499" s="42"/>
      <c r="M499" s="188" t="s">
        <v>28</v>
      </c>
      <c r="N499" s="189" t="s">
        <v>45</v>
      </c>
      <c r="O499" s="67"/>
      <c r="P499" s="190">
        <f>O499*H499</f>
        <v>0</v>
      </c>
      <c r="Q499" s="190">
        <v>0</v>
      </c>
      <c r="R499" s="190">
        <f>Q499*H499</f>
        <v>0</v>
      </c>
      <c r="S499" s="190">
        <v>0</v>
      </c>
      <c r="T499" s="191">
        <f>S499*H499</f>
        <v>0</v>
      </c>
      <c r="U499" s="37"/>
      <c r="V499" s="37"/>
      <c r="W499" s="37"/>
      <c r="X499" s="37"/>
      <c r="Y499" s="37"/>
      <c r="Z499" s="37"/>
      <c r="AA499" s="37"/>
      <c r="AB499" s="37"/>
      <c r="AC499" s="37"/>
      <c r="AD499" s="37"/>
      <c r="AE499" s="37"/>
      <c r="AR499" s="192" t="s">
        <v>283</v>
      </c>
      <c r="AT499" s="192" t="s">
        <v>199</v>
      </c>
      <c r="AU499" s="192" t="s">
        <v>84</v>
      </c>
      <c r="AY499" s="20" t="s">
        <v>197</v>
      </c>
      <c r="BE499" s="193">
        <f>IF(N499="základní",J499,0)</f>
        <v>0</v>
      </c>
      <c r="BF499" s="193">
        <f>IF(N499="snížená",J499,0)</f>
        <v>0</v>
      </c>
      <c r="BG499" s="193">
        <f>IF(N499="zákl. přenesená",J499,0)</f>
        <v>0</v>
      </c>
      <c r="BH499" s="193">
        <f>IF(N499="sníž. přenesená",J499,0)</f>
        <v>0</v>
      </c>
      <c r="BI499" s="193">
        <f>IF(N499="nulová",J499,0)</f>
        <v>0</v>
      </c>
      <c r="BJ499" s="20" t="s">
        <v>82</v>
      </c>
      <c r="BK499" s="193">
        <f>ROUND(I499*H499,2)</f>
        <v>0</v>
      </c>
      <c r="BL499" s="20" t="s">
        <v>283</v>
      </c>
      <c r="BM499" s="192" t="s">
        <v>6634</v>
      </c>
    </row>
    <row r="500" spans="1:65" s="2" customFormat="1" ht="11.25">
      <c r="A500" s="37"/>
      <c r="B500" s="38"/>
      <c r="C500" s="39"/>
      <c r="D500" s="194" t="s">
        <v>206</v>
      </c>
      <c r="E500" s="39"/>
      <c r="F500" s="195" t="s">
        <v>2195</v>
      </c>
      <c r="G500" s="39"/>
      <c r="H500" s="39"/>
      <c r="I500" s="196"/>
      <c r="J500" s="39"/>
      <c r="K500" s="39"/>
      <c r="L500" s="42"/>
      <c r="M500" s="197"/>
      <c r="N500" s="198"/>
      <c r="O500" s="67"/>
      <c r="P500" s="67"/>
      <c r="Q500" s="67"/>
      <c r="R500" s="67"/>
      <c r="S500" s="67"/>
      <c r="T500" s="68"/>
      <c r="U500" s="37"/>
      <c r="V500" s="37"/>
      <c r="W500" s="37"/>
      <c r="X500" s="37"/>
      <c r="Y500" s="37"/>
      <c r="Z500" s="37"/>
      <c r="AA500" s="37"/>
      <c r="AB500" s="37"/>
      <c r="AC500" s="37"/>
      <c r="AD500" s="37"/>
      <c r="AE500" s="37"/>
      <c r="AT500" s="20" t="s">
        <v>206</v>
      </c>
      <c r="AU500" s="20" t="s">
        <v>84</v>
      </c>
    </row>
    <row r="501" spans="1:65" s="15" customFormat="1" ht="11.25">
      <c r="B501" s="222"/>
      <c r="C501" s="223"/>
      <c r="D501" s="201" t="s">
        <v>213</v>
      </c>
      <c r="E501" s="224" t="s">
        <v>28</v>
      </c>
      <c r="F501" s="225" t="s">
        <v>5887</v>
      </c>
      <c r="G501" s="223"/>
      <c r="H501" s="224" t="s">
        <v>28</v>
      </c>
      <c r="I501" s="226"/>
      <c r="J501" s="223"/>
      <c r="K501" s="223"/>
      <c r="L501" s="227"/>
      <c r="M501" s="228"/>
      <c r="N501" s="229"/>
      <c r="O501" s="229"/>
      <c r="P501" s="229"/>
      <c r="Q501" s="229"/>
      <c r="R501" s="229"/>
      <c r="S501" s="229"/>
      <c r="T501" s="230"/>
      <c r="AT501" s="231" t="s">
        <v>213</v>
      </c>
      <c r="AU501" s="231" t="s">
        <v>84</v>
      </c>
      <c r="AV501" s="15" t="s">
        <v>82</v>
      </c>
      <c r="AW501" s="15" t="s">
        <v>35</v>
      </c>
      <c r="AX501" s="15" t="s">
        <v>74</v>
      </c>
      <c r="AY501" s="231" t="s">
        <v>197</v>
      </c>
    </row>
    <row r="502" spans="1:65" s="15" customFormat="1" ht="11.25">
      <c r="B502" s="222"/>
      <c r="C502" s="223"/>
      <c r="D502" s="201" t="s">
        <v>213</v>
      </c>
      <c r="E502" s="224" t="s">
        <v>28</v>
      </c>
      <c r="F502" s="225" t="s">
        <v>6635</v>
      </c>
      <c r="G502" s="223"/>
      <c r="H502" s="224" t="s">
        <v>28</v>
      </c>
      <c r="I502" s="226"/>
      <c r="J502" s="223"/>
      <c r="K502" s="223"/>
      <c r="L502" s="227"/>
      <c r="M502" s="228"/>
      <c r="N502" s="229"/>
      <c r="O502" s="229"/>
      <c r="P502" s="229"/>
      <c r="Q502" s="229"/>
      <c r="R502" s="229"/>
      <c r="S502" s="229"/>
      <c r="T502" s="230"/>
      <c r="AT502" s="231" t="s">
        <v>213</v>
      </c>
      <c r="AU502" s="231" t="s">
        <v>84</v>
      </c>
      <c r="AV502" s="15" t="s">
        <v>82</v>
      </c>
      <c r="AW502" s="15" t="s">
        <v>35</v>
      </c>
      <c r="AX502" s="15" t="s">
        <v>74</v>
      </c>
      <c r="AY502" s="231" t="s">
        <v>197</v>
      </c>
    </row>
    <row r="503" spans="1:65" s="13" customFormat="1" ht="11.25">
      <c r="B503" s="199"/>
      <c r="C503" s="200"/>
      <c r="D503" s="201" t="s">
        <v>213</v>
      </c>
      <c r="E503" s="202" t="s">
        <v>28</v>
      </c>
      <c r="F503" s="203" t="s">
        <v>6636</v>
      </c>
      <c r="G503" s="200"/>
      <c r="H503" s="204">
        <v>63</v>
      </c>
      <c r="I503" s="205"/>
      <c r="J503" s="200"/>
      <c r="K503" s="200"/>
      <c r="L503" s="206"/>
      <c r="M503" s="207"/>
      <c r="N503" s="208"/>
      <c r="O503" s="208"/>
      <c r="P503" s="208"/>
      <c r="Q503" s="208"/>
      <c r="R503" s="208"/>
      <c r="S503" s="208"/>
      <c r="T503" s="209"/>
      <c r="AT503" s="210" t="s">
        <v>213</v>
      </c>
      <c r="AU503" s="210" t="s">
        <v>84</v>
      </c>
      <c r="AV503" s="13" t="s">
        <v>84</v>
      </c>
      <c r="AW503" s="13" t="s">
        <v>35</v>
      </c>
      <c r="AX503" s="13" t="s">
        <v>82</v>
      </c>
      <c r="AY503" s="210" t="s">
        <v>197</v>
      </c>
    </row>
    <row r="504" spans="1:65" s="2" customFormat="1" ht="16.5" customHeight="1">
      <c r="A504" s="37"/>
      <c r="B504" s="38"/>
      <c r="C504" s="247" t="s">
        <v>1415</v>
      </c>
      <c r="D504" s="247" t="s">
        <v>519</v>
      </c>
      <c r="E504" s="248" t="s">
        <v>2198</v>
      </c>
      <c r="F504" s="249" t="s">
        <v>2199</v>
      </c>
      <c r="G504" s="250" t="s">
        <v>428</v>
      </c>
      <c r="H504" s="251">
        <v>1.9E-2</v>
      </c>
      <c r="I504" s="252"/>
      <c r="J504" s="253">
        <f>ROUND(I504*H504,2)</f>
        <v>0</v>
      </c>
      <c r="K504" s="249" t="s">
        <v>203</v>
      </c>
      <c r="L504" s="254"/>
      <c r="M504" s="255" t="s">
        <v>28</v>
      </c>
      <c r="N504" s="256" t="s">
        <v>45</v>
      </c>
      <c r="O504" s="67"/>
      <c r="P504" s="190">
        <f>O504*H504</f>
        <v>0</v>
      </c>
      <c r="Q504" s="190">
        <v>1</v>
      </c>
      <c r="R504" s="190">
        <f>Q504*H504</f>
        <v>1.9E-2</v>
      </c>
      <c r="S504" s="190">
        <v>0</v>
      </c>
      <c r="T504" s="191">
        <f>S504*H504</f>
        <v>0</v>
      </c>
      <c r="U504" s="37"/>
      <c r="V504" s="37"/>
      <c r="W504" s="37"/>
      <c r="X504" s="37"/>
      <c r="Y504" s="37"/>
      <c r="Z504" s="37"/>
      <c r="AA504" s="37"/>
      <c r="AB504" s="37"/>
      <c r="AC504" s="37"/>
      <c r="AD504" s="37"/>
      <c r="AE504" s="37"/>
      <c r="AR504" s="192" t="s">
        <v>365</v>
      </c>
      <c r="AT504" s="192" t="s">
        <v>519</v>
      </c>
      <c r="AU504" s="192" t="s">
        <v>84</v>
      </c>
      <c r="AY504" s="20" t="s">
        <v>197</v>
      </c>
      <c r="BE504" s="193">
        <f>IF(N504="základní",J504,0)</f>
        <v>0</v>
      </c>
      <c r="BF504" s="193">
        <f>IF(N504="snížená",J504,0)</f>
        <v>0</v>
      </c>
      <c r="BG504" s="193">
        <f>IF(N504="zákl. přenesená",J504,0)</f>
        <v>0</v>
      </c>
      <c r="BH504" s="193">
        <f>IF(N504="sníž. přenesená",J504,0)</f>
        <v>0</v>
      </c>
      <c r="BI504" s="193">
        <f>IF(N504="nulová",J504,0)</f>
        <v>0</v>
      </c>
      <c r="BJ504" s="20" t="s">
        <v>82</v>
      </c>
      <c r="BK504" s="193">
        <f>ROUND(I504*H504,2)</f>
        <v>0</v>
      </c>
      <c r="BL504" s="20" t="s">
        <v>283</v>
      </c>
      <c r="BM504" s="192" t="s">
        <v>6637</v>
      </c>
    </row>
    <row r="505" spans="1:65" s="13" customFormat="1" ht="11.25">
      <c r="B505" s="199"/>
      <c r="C505" s="200"/>
      <c r="D505" s="201" t="s">
        <v>213</v>
      </c>
      <c r="E505" s="200"/>
      <c r="F505" s="203" t="s">
        <v>6638</v>
      </c>
      <c r="G505" s="200"/>
      <c r="H505" s="204">
        <v>1.9E-2</v>
      </c>
      <c r="I505" s="205"/>
      <c r="J505" s="200"/>
      <c r="K505" s="200"/>
      <c r="L505" s="206"/>
      <c r="M505" s="207"/>
      <c r="N505" s="208"/>
      <c r="O505" s="208"/>
      <c r="P505" s="208"/>
      <c r="Q505" s="208"/>
      <c r="R505" s="208"/>
      <c r="S505" s="208"/>
      <c r="T505" s="209"/>
      <c r="AT505" s="210" t="s">
        <v>213</v>
      </c>
      <c r="AU505" s="210" t="s">
        <v>84</v>
      </c>
      <c r="AV505" s="13" t="s">
        <v>84</v>
      </c>
      <c r="AW505" s="13" t="s">
        <v>4</v>
      </c>
      <c r="AX505" s="13" t="s">
        <v>82</v>
      </c>
      <c r="AY505" s="210" t="s">
        <v>197</v>
      </c>
    </row>
    <row r="506" spans="1:65" s="2" customFormat="1" ht="16.5" customHeight="1">
      <c r="A506" s="37"/>
      <c r="B506" s="38"/>
      <c r="C506" s="181" t="s">
        <v>1422</v>
      </c>
      <c r="D506" s="181" t="s">
        <v>199</v>
      </c>
      <c r="E506" s="182" t="s">
        <v>2222</v>
      </c>
      <c r="F506" s="183" t="s">
        <v>2223</v>
      </c>
      <c r="G506" s="184" t="s">
        <v>202</v>
      </c>
      <c r="H506" s="185">
        <v>63</v>
      </c>
      <c r="I506" s="186"/>
      <c r="J506" s="187">
        <f>ROUND(I506*H506,2)</f>
        <v>0</v>
      </c>
      <c r="K506" s="183" t="s">
        <v>203</v>
      </c>
      <c r="L506" s="42"/>
      <c r="M506" s="188" t="s">
        <v>28</v>
      </c>
      <c r="N506" s="189" t="s">
        <v>45</v>
      </c>
      <c r="O506" s="67"/>
      <c r="P506" s="190">
        <f>O506*H506</f>
        <v>0</v>
      </c>
      <c r="Q506" s="190">
        <v>4.0000000000000002E-4</v>
      </c>
      <c r="R506" s="190">
        <f>Q506*H506</f>
        <v>2.52E-2</v>
      </c>
      <c r="S506" s="190">
        <v>0</v>
      </c>
      <c r="T506" s="191">
        <f>S506*H506</f>
        <v>0</v>
      </c>
      <c r="U506" s="37"/>
      <c r="V506" s="37"/>
      <c r="W506" s="37"/>
      <c r="X506" s="37"/>
      <c r="Y506" s="37"/>
      <c r="Z506" s="37"/>
      <c r="AA506" s="37"/>
      <c r="AB506" s="37"/>
      <c r="AC506" s="37"/>
      <c r="AD506" s="37"/>
      <c r="AE506" s="37"/>
      <c r="AR506" s="192" t="s">
        <v>283</v>
      </c>
      <c r="AT506" s="192" t="s">
        <v>199</v>
      </c>
      <c r="AU506" s="192" t="s">
        <v>84</v>
      </c>
      <c r="AY506" s="20" t="s">
        <v>197</v>
      </c>
      <c r="BE506" s="193">
        <f>IF(N506="základní",J506,0)</f>
        <v>0</v>
      </c>
      <c r="BF506" s="193">
        <f>IF(N506="snížená",J506,0)</f>
        <v>0</v>
      </c>
      <c r="BG506" s="193">
        <f>IF(N506="zákl. přenesená",J506,0)</f>
        <v>0</v>
      </c>
      <c r="BH506" s="193">
        <f>IF(N506="sníž. přenesená",J506,0)</f>
        <v>0</v>
      </c>
      <c r="BI506" s="193">
        <f>IF(N506="nulová",J506,0)</f>
        <v>0</v>
      </c>
      <c r="BJ506" s="20" t="s">
        <v>82</v>
      </c>
      <c r="BK506" s="193">
        <f>ROUND(I506*H506,2)</f>
        <v>0</v>
      </c>
      <c r="BL506" s="20" t="s">
        <v>283</v>
      </c>
      <c r="BM506" s="192" t="s">
        <v>6639</v>
      </c>
    </row>
    <row r="507" spans="1:65" s="2" customFormat="1" ht="11.25">
      <c r="A507" s="37"/>
      <c r="B507" s="38"/>
      <c r="C507" s="39"/>
      <c r="D507" s="194" t="s">
        <v>206</v>
      </c>
      <c r="E507" s="39"/>
      <c r="F507" s="195" t="s">
        <v>2225</v>
      </c>
      <c r="G507" s="39"/>
      <c r="H507" s="39"/>
      <c r="I507" s="196"/>
      <c r="J507" s="39"/>
      <c r="K507" s="39"/>
      <c r="L507" s="42"/>
      <c r="M507" s="197"/>
      <c r="N507" s="198"/>
      <c r="O507" s="67"/>
      <c r="P507" s="67"/>
      <c r="Q507" s="67"/>
      <c r="R507" s="67"/>
      <c r="S507" s="67"/>
      <c r="T507" s="68"/>
      <c r="U507" s="37"/>
      <c r="V507" s="37"/>
      <c r="W507" s="37"/>
      <c r="X507" s="37"/>
      <c r="Y507" s="37"/>
      <c r="Z507" s="37"/>
      <c r="AA507" s="37"/>
      <c r="AB507" s="37"/>
      <c r="AC507" s="37"/>
      <c r="AD507" s="37"/>
      <c r="AE507" s="37"/>
      <c r="AT507" s="20" t="s">
        <v>206</v>
      </c>
      <c r="AU507" s="20" t="s">
        <v>84</v>
      </c>
    </row>
    <row r="508" spans="1:65" s="15" customFormat="1" ht="11.25">
      <c r="B508" s="222"/>
      <c r="C508" s="223"/>
      <c r="D508" s="201" t="s">
        <v>213</v>
      </c>
      <c r="E508" s="224" t="s">
        <v>28</v>
      </c>
      <c r="F508" s="225" t="s">
        <v>5887</v>
      </c>
      <c r="G508" s="223"/>
      <c r="H508" s="224" t="s">
        <v>28</v>
      </c>
      <c r="I508" s="226"/>
      <c r="J508" s="223"/>
      <c r="K508" s="223"/>
      <c r="L508" s="227"/>
      <c r="M508" s="228"/>
      <c r="N508" s="229"/>
      <c r="O508" s="229"/>
      <c r="P508" s="229"/>
      <c r="Q508" s="229"/>
      <c r="R508" s="229"/>
      <c r="S508" s="229"/>
      <c r="T508" s="230"/>
      <c r="AT508" s="231" t="s">
        <v>213</v>
      </c>
      <c r="AU508" s="231" t="s">
        <v>84</v>
      </c>
      <c r="AV508" s="15" t="s">
        <v>82</v>
      </c>
      <c r="AW508" s="15" t="s">
        <v>35</v>
      </c>
      <c r="AX508" s="15" t="s">
        <v>74</v>
      </c>
      <c r="AY508" s="231" t="s">
        <v>197</v>
      </c>
    </row>
    <row r="509" spans="1:65" s="15" customFormat="1" ht="11.25">
      <c r="B509" s="222"/>
      <c r="C509" s="223"/>
      <c r="D509" s="201" t="s">
        <v>213</v>
      </c>
      <c r="E509" s="224" t="s">
        <v>28</v>
      </c>
      <c r="F509" s="225" t="s">
        <v>6635</v>
      </c>
      <c r="G509" s="223"/>
      <c r="H509" s="224" t="s">
        <v>28</v>
      </c>
      <c r="I509" s="226"/>
      <c r="J509" s="223"/>
      <c r="K509" s="223"/>
      <c r="L509" s="227"/>
      <c r="M509" s="228"/>
      <c r="N509" s="229"/>
      <c r="O509" s="229"/>
      <c r="P509" s="229"/>
      <c r="Q509" s="229"/>
      <c r="R509" s="229"/>
      <c r="S509" s="229"/>
      <c r="T509" s="230"/>
      <c r="AT509" s="231" t="s">
        <v>213</v>
      </c>
      <c r="AU509" s="231" t="s">
        <v>84</v>
      </c>
      <c r="AV509" s="15" t="s">
        <v>82</v>
      </c>
      <c r="AW509" s="15" t="s">
        <v>35</v>
      </c>
      <c r="AX509" s="15" t="s">
        <v>74</v>
      </c>
      <c r="AY509" s="231" t="s">
        <v>197</v>
      </c>
    </row>
    <row r="510" spans="1:65" s="13" customFormat="1" ht="11.25">
      <c r="B510" s="199"/>
      <c r="C510" s="200"/>
      <c r="D510" s="201" t="s">
        <v>213</v>
      </c>
      <c r="E510" s="202" t="s">
        <v>28</v>
      </c>
      <c r="F510" s="203" t="s">
        <v>6636</v>
      </c>
      <c r="G510" s="200"/>
      <c r="H510" s="204">
        <v>63</v>
      </c>
      <c r="I510" s="205"/>
      <c r="J510" s="200"/>
      <c r="K510" s="200"/>
      <c r="L510" s="206"/>
      <c r="M510" s="207"/>
      <c r="N510" s="208"/>
      <c r="O510" s="208"/>
      <c r="P510" s="208"/>
      <c r="Q510" s="208"/>
      <c r="R510" s="208"/>
      <c r="S510" s="208"/>
      <c r="T510" s="209"/>
      <c r="AT510" s="210" t="s">
        <v>213</v>
      </c>
      <c r="AU510" s="210" t="s">
        <v>84</v>
      </c>
      <c r="AV510" s="13" t="s">
        <v>84</v>
      </c>
      <c r="AW510" s="13" t="s">
        <v>35</v>
      </c>
      <c r="AX510" s="13" t="s">
        <v>82</v>
      </c>
      <c r="AY510" s="210" t="s">
        <v>197</v>
      </c>
    </row>
    <row r="511" spans="1:65" s="2" customFormat="1" ht="24.2" customHeight="1">
      <c r="A511" s="37"/>
      <c r="B511" s="38"/>
      <c r="C511" s="247" t="s">
        <v>1427</v>
      </c>
      <c r="D511" s="247" t="s">
        <v>519</v>
      </c>
      <c r="E511" s="248" t="s">
        <v>2228</v>
      </c>
      <c r="F511" s="249" t="s">
        <v>2229</v>
      </c>
      <c r="G511" s="250" t="s">
        <v>202</v>
      </c>
      <c r="H511" s="251">
        <v>73.427000000000007</v>
      </c>
      <c r="I511" s="252"/>
      <c r="J511" s="253">
        <f>ROUND(I511*H511,2)</f>
        <v>0</v>
      </c>
      <c r="K511" s="249" t="s">
        <v>203</v>
      </c>
      <c r="L511" s="254"/>
      <c r="M511" s="255" t="s">
        <v>28</v>
      </c>
      <c r="N511" s="256" t="s">
        <v>45</v>
      </c>
      <c r="O511" s="67"/>
      <c r="P511" s="190">
        <f>O511*H511</f>
        <v>0</v>
      </c>
      <c r="Q511" s="190">
        <v>5.4000000000000003E-3</v>
      </c>
      <c r="R511" s="190">
        <f>Q511*H511</f>
        <v>0.39650580000000007</v>
      </c>
      <c r="S511" s="190">
        <v>0</v>
      </c>
      <c r="T511" s="191">
        <f>S511*H511</f>
        <v>0</v>
      </c>
      <c r="U511" s="37"/>
      <c r="V511" s="37"/>
      <c r="W511" s="37"/>
      <c r="X511" s="37"/>
      <c r="Y511" s="37"/>
      <c r="Z511" s="37"/>
      <c r="AA511" s="37"/>
      <c r="AB511" s="37"/>
      <c r="AC511" s="37"/>
      <c r="AD511" s="37"/>
      <c r="AE511" s="37"/>
      <c r="AR511" s="192" t="s">
        <v>365</v>
      </c>
      <c r="AT511" s="192" t="s">
        <v>519</v>
      </c>
      <c r="AU511" s="192" t="s">
        <v>84</v>
      </c>
      <c r="AY511" s="20" t="s">
        <v>197</v>
      </c>
      <c r="BE511" s="193">
        <f>IF(N511="základní",J511,0)</f>
        <v>0</v>
      </c>
      <c r="BF511" s="193">
        <f>IF(N511="snížená",J511,0)</f>
        <v>0</v>
      </c>
      <c r="BG511" s="193">
        <f>IF(N511="zákl. přenesená",J511,0)</f>
        <v>0</v>
      </c>
      <c r="BH511" s="193">
        <f>IF(N511="sníž. přenesená",J511,0)</f>
        <v>0</v>
      </c>
      <c r="BI511" s="193">
        <f>IF(N511="nulová",J511,0)</f>
        <v>0</v>
      </c>
      <c r="BJ511" s="20" t="s">
        <v>82</v>
      </c>
      <c r="BK511" s="193">
        <f>ROUND(I511*H511,2)</f>
        <v>0</v>
      </c>
      <c r="BL511" s="20" t="s">
        <v>283</v>
      </c>
      <c r="BM511" s="192" t="s">
        <v>6640</v>
      </c>
    </row>
    <row r="512" spans="1:65" s="13" customFormat="1" ht="11.25">
      <c r="B512" s="199"/>
      <c r="C512" s="200"/>
      <c r="D512" s="201" t="s">
        <v>213</v>
      </c>
      <c r="E512" s="200"/>
      <c r="F512" s="203" t="s">
        <v>6641</v>
      </c>
      <c r="G512" s="200"/>
      <c r="H512" s="204">
        <v>73.427000000000007</v>
      </c>
      <c r="I512" s="205"/>
      <c r="J512" s="200"/>
      <c r="K512" s="200"/>
      <c r="L512" s="206"/>
      <c r="M512" s="207"/>
      <c r="N512" s="208"/>
      <c r="O512" s="208"/>
      <c r="P512" s="208"/>
      <c r="Q512" s="208"/>
      <c r="R512" s="208"/>
      <c r="S512" s="208"/>
      <c r="T512" s="209"/>
      <c r="AT512" s="210" t="s">
        <v>213</v>
      </c>
      <c r="AU512" s="210" t="s">
        <v>84</v>
      </c>
      <c r="AV512" s="13" t="s">
        <v>84</v>
      </c>
      <c r="AW512" s="13" t="s">
        <v>4</v>
      </c>
      <c r="AX512" s="13" t="s">
        <v>82</v>
      </c>
      <c r="AY512" s="210" t="s">
        <v>197</v>
      </c>
    </row>
    <row r="513" spans="1:65" s="2" customFormat="1" ht="21.75" customHeight="1">
      <c r="A513" s="37"/>
      <c r="B513" s="38"/>
      <c r="C513" s="181" t="s">
        <v>1432</v>
      </c>
      <c r="D513" s="181" t="s">
        <v>199</v>
      </c>
      <c r="E513" s="182" t="s">
        <v>6642</v>
      </c>
      <c r="F513" s="183" t="s">
        <v>6643</v>
      </c>
      <c r="G513" s="184" t="s">
        <v>202</v>
      </c>
      <c r="H513" s="185">
        <v>62.215000000000003</v>
      </c>
      <c r="I513" s="186"/>
      <c r="J513" s="187">
        <f>ROUND(I513*H513,2)</f>
        <v>0</v>
      </c>
      <c r="K513" s="183" t="s">
        <v>203</v>
      </c>
      <c r="L513" s="42"/>
      <c r="M513" s="188" t="s">
        <v>28</v>
      </c>
      <c r="N513" s="189" t="s">
        <v>45</v>
      </c>
      <c r="O513" s="67"/>
      <c r="P513" s="190">
        <f>O513*H513</f>
        <v>0</v>
      </c>
      <c r="Q513" s="190">
        <v>0</v>
      </c>
      <c r="R513" s="190">
        <f>Q513*H513</f>
        <v>0</v>
      </c>
      <c r="S513" s="190">
        <v>1.0999999999999999E-2</v>
      </c>
      <c r="T513" s="191">
        <f>S513*H513</f>
        <v>0.684365</v>
      </c>
      <c r="U513" s="37"/>
      <c r="V513" s="37"/>
      <c r="W513" s="37"/>
      <c r="X513" s="37"/>
      <c r="Y513" s="37"/>
      <c r="Z513" s="37"/>
      <c r="AA513" s="37"/>
      <c r="AB513" s="37"/>
      <c r="AC513" s="37"/>
      <c r="AD513" s="37"/>
      <c r="AE513" s="37"/>
      <c r="AR513" s="192" t="s">
        <v>283</v>
      </c>
      <c r="AT513" s="192" t="s">
        <v>199</v>
      </c>
      <c r="AU513" s="192" t="s">
        <v>84</v>
      </c>
      <c r="AY513" s="20" t="s">
        <v>197</v>
      </c>
      <c r="BE513" s="193">
        <f>IF(N513="základní",J513,0)</f>
        <v>0</v>
      </c>
      <c r="BF513" s="193">
        <f>IF(N513="snížená",J513,0)</f>
        <v>0</v>
      </c>
      <c r="BG513" s="193">
        <f>IF(N513="zákl. přenesená",J513,0)</f>
        <v>0</v>
      </c>
      <c r="BH513" s="193">
        <f>IF(N513="sníž. přenesená",J513,0)</f>
        <v>0</v>
      </c>
      <c r="BI513" s="193">
        <f>IF(N513="nulová",J513,0)</f>
        <v>0</v>
      </c>
      <c r="BJ513" s="20" t="s">
        <v>82</v>
      </c>
      <c r="BK513" s="193">
        <f>ROUND(I513*H513,2)</f>
        <v>0</v>
      </c>
      <c r="BL513" s="20" t="s">
        <v>283</v>
      </c>
      <c r="BM513" s="192" t="s">
        <v>6644</v>
      </c>
    </row>
    <row r="514" spans="1:65" s="2" customFormat="1" ht="11.25">
      <c r="A514" s="37"/>
      <c r="B514" s="38"/>
      <c r="C514" s="39"/>
      <c r="D514" s="194" t="s">
        <v>206</v>
      </c>
      <c r="E514" s="39"/>
      <c r="F514" s="195" t="s">
        <v>6645</v>
      </c>
      <c r="G514" s="39"/>
      <c r="H514" s="39"/>
      <c r="I514" s="196"/>
      <c r="J514" s="39"/>
      <c r="K514" s="39"/>
      <c r="L514" s="42"/>
      <c r="M514" s="197"/>
      <c r="N514" s="198"/>
      <c r="O514" s="67"/>
      <c r="P514" s="67"/>
      <c r="Q514" s="67"/>
      <c r="R514" s="67"/>
      <c r="S514" s="67"/>
      <c r="T514" s="68"/>
      <c r="U514" s="37"/>
      <c r="V514" s="37"/>
      <c r="W514" s="37"/>
      <c r="X514" s="37"/>
      <c r="Y514" s="37"/>
      <c r="Z514" s="37"/>
      <c r="AA514" s="37"/>
      <c r="AB514" s="37"/>
      <c r="AC514" s="37"/>
      <c r="AD514" s="37"/>
      <c r="AE514" s="37"/>
      <c r="AT514" s="20" t="s">
        <v>206</v>
      </c>
      <c r="AU514" s="20" t="s">
        <v>84</v>
      </c>
    </row>
    <row r="515" spans="1:65" s="15" customFormat="1" ht="11.25">
      <c r="B515" s="222"/>
      <c r="C515" s="223"/>
      <c r="D515" s="201" t="s">
        <v>213</v>
      </c>
      <c r="E515" s="224" t="s">
        <v>28</v>
      </c>
      <c r="F515" s="225" t="s">
        <v>6296</v>
      </c>
      <c r="G515" s="223"/>
      <c r="H515" s="224" t="s">
        <v>28</v>
      </c>
      <c r="I515" s="226"/>
      <c r="J515" s="223"/>
      <c r="K515" s="223"/>
      <c r="L515" s="227"/>
      <c r="M515" s="228"/>
      <c r="N515" s="229"/>
      <c r="O515" s="229"/>
      <c r="P515" s="229"/>
      <c r="Q515" s="229"/>
      <c r="R515" s="229"/>
      <c r="S515" s="229"/>
      <c r="T515" s="230"/>
      <c r="AT515" s="231" t="s">
        <v>213</v>
      </c>
      <c r="AU515" s="231" t="s">
        <v>84</v>
      </c>
      <c r="AV515" s="15" t="s">
        <v>82</v>
      </c>
      <c r="AW515" s="15" t="s">
        <v>35</v>
      </c>
      <c r="AX515" s="15" t="s">
        <v>74</v>
      </c>
      <c r="AY515" s="231" t="s">
        <v>197</v>
      </c>
    </row>
    <row r="516" spans="1:65" s="13" customFormat="1" ht="11.25">
      <c r="B516" s="199"/>
      <c r="C516" s="200"/>
      <c r="D516" s="201" t="s">
        <v>213</v>
      </c>
      <c r="E516" s="202" t="s">
        <v>28</v>
      </c>
      <c r="F516" s="203" t="s">
        <v>6646</v>
      </c>
      <c r="G516" s="200"/>
      <c r="H516" s="204">
        <v>62.215000000000003</v>
      </c>
      <c r="I516" s="205"/>
      <c r="J516" s="200"/>
      <c r="K516" s="200"/>
      <c r="L516" s="206"/>
      <c r="M516" s="207"/>
      <c r="N516" s="208"/>
      <c r="O516" s="208"/>
      <c r="P516" s="208"/>
      <c r="Q516" s="208"/>
      <c r="R516" s="208"/>
      <c r="S516" s="208"/>
      <c r="T516" s="209"/>
      <c r="AT516" s="210" t="s">
        <v>213</v>
      </c>
      <c r="AU516" s="210" t="s">
        <v>84</v>
      </c>
      <c r="AV516" s="13" t="s">
        <v>84</v>
      </c>
      <c r="AW516" s="13" t="s">
        <v>35</v>
      </c>
      <c r="AX516" s="13" t="s">
        <v>82</v>
      </c>
      <c r="AY516" s="210" t="s">
        <v>197</v>
      </c>
    </row>
    <row r="517" spans="1:65" s="2" customFormat="1" ht="24.2" customHeight="1">
      <c r="A517" s="37"/>
      <c r="B517" s="38"/>
      <c r="C517" s="181" t="s">
        <v>1437</v>
      </c>
      <c r="D517" s="181" t="s">
        <v>199</v>
      </c>
      <c r="E517" s="182" t="s">
        <v>6069</v>
      </c>
      <c r="F517" s="183" t="s">
        <v>6070</v>
      </c>
      <c r="G517" s="184" t="s">
        <v>428</v>
      </c>
      <c r="H517" s="185">
        <v>0.441</v>
      </c>
      <c r="I517" s="186"/>
      <c r="J517" s="187">
        <f>ROUND(I517*H517,2)</f>
        <v>0</v>
      </c>
      <c r="K517" s="183" t="s">
        <v>203</v>
      </c>
      <c r="L517" s="42"/>
      <c r="M517" s="188" t="s">
        <v>28</v>
      </c>
      <c r="N517" s="189" t="s">
        <v>45</v>
      </c>
      <c r="O517" s="67"/>
      <c r="P517" s="190">
        <f>O517*H517</f>
        <v>0</v>
      </c>
      <c r="Q517" s="190">
        <v>0</v>
      </c>
      <c r="R517" s="190">
        <f>Q517*H517</f>
        <v>0</v>
      </c>
      <c r="S517" s="190">
        <v>0</v>
      </c>
      <c r="T517" s="191">
        <f>S517*H517</f>
        <v>0</v>
      </c>
      <c r="U517" s="37"/>
      <c r="V517" s="37"/>
      <c r="W517" s="37"/>
      <c r="X517" s="37"/>
      <c r="Y517" s="37"/>
      <c r="Z517" s="37"/>
      <c r="AA517" s="37"/>
      <c r="AB517" s="37"/>
      <c r="AC517" s="37"/>
      <c r="AD517" s="37"/>
      <c r="AE517" s="37"/>
      <c r="AR517" s="192" t="s">
        <v>283</v>
      </c>
      <c r="AT517" s="192" t="s">
        <v>199</v>
      </c>
      <c r="AU517" s="192" t="s">
        <v>84</v>
      </c>
      <c r="AY517" s="20" t="s">
        <v>197</v>
      </c>
      <c r="BE517" s="193">
        <f>IF(N517="základní",J517,0)</f>
        <v>0</v>
      </c>
      <c r="BF517" s="193">
        <f>IF(N517="snížená",J517,0)</f>
        <v>0</v>
      </c>
      <c r="BG517" s="193">
        <f>IF(N517="zákl. přenesená",J517,0)</f>
        <v>0</v>
      </c>
      <c r="BH517" s="193">
        <f>IF(N517="sníž. přenesená",J517,0)</f>
        <v>0</v>
      </c>
      <c r="BI517" s="193">
        <f>IF(N517="nulová",J517,0)</f>
        <v>0</v>
      </c>
      <c r="BJ517" s="20" t="s">
        <v>82</v>
      </c>
      <c r="BK517" s="193">
        <f>ROUND(I517*H517,2)</f>
        <v>0</v>
      </c>
      <c r="BL517" s="20" t="s">
        <v>283</v>
      </c>
      <c r="BM517" s="192" t="s">
        <v>6647</v>
      </c>
    </row>
    <row r="518" spans="1:65" s="2" customFormat="1" ht="11.25">
      <c r="A518" s="37"/>
      <c r="B518" s="38"/>
      <c r="C518" s="39"/>
      <c r="D518" s="194" t="s">
        <v>206</v>
      </c>
      <c r="E518" s="39"/>
      <c r="F518" s="195" t="s">
        <v>6072</v>
      </c>
      <c r="G518" s="39"/>
      <c r="H518" s="39"/>
      <c r="I518" s="196"/>
      <c r="J518" s="39"/>
      <c r="K518" s="39"/>
      <c r="L518" s="42"/>
      <c r="M518" s="197"/>
      <c r="N518" s="198"/>
      <c r="O518" s="67"/>
      <c r="P518" s="67"/>
      <c r="Q518" s="67"/>
      <c r="R518" s="67"/>
      <c r="S518" s="67"/>
      <c r="T518" s="68"/>
      <c r="U518" s="37"/>
      <c r="V518" s="37"/>
      <c r="W518" s="37"/>
      <c r="X518" s="37"/>
      <c r="Y518" s="37"/>
      <c r="Z518" s="37"/>
      <c r="AA518" s="37"/>
      <c r="AB518" s="37"/>
      <c r="AC518" s="37"/>
      <c r="AD518" s="37"/>
      <c r="AE518" s="37"/>
      <c r="AT518" s="20" t="s">
        <v>206</v>
      </c>
      <c r="AU518" s="20" t="s">
        <v>84</v>
      </c>
    </row>
    <row r="519" spans="1:65" s="12" customFormat="1" ht="22.9" customHeight="1">
      <c r="B519" s="165"/>
      <c r="C519" s="166"/>
      <c r="D519" s="167" t="s">
        <v>73</v>
      </c>
      <c r="E519" s="179" t="s">
        <v>2793</v>
      </c>
      <c r="F519" s="179" t="s">
        <v>2794</v>
      </c>
      <c r="G519" s="166"/>
      <c r="H519" s="166"/>
      <c r="I519" s="169"/>
      <c r="J519" s="180">
        <f>BK519</f>
        <v>0</v>
      </c>
      <c r="K519" s="166"/>
      <c r="L519" s="171"/>
      <c r="M519" s="172"/>
      <c r="N519" s="173"/>
      <c r="O519" s="173"/>
      <c r="P519" s="174">
        <f>SUM(P520:P564)</f>
        <v>0</v>
      </c>
      <c r="Q519" s="173"/>
      <c r="R519" s="174">
        <f>SUM(R520:R564)</f>
        <v>1.37186228</v>
      </c>
      <c r="S519" s="173"/>
      <c r="T519" s="175">
        <f>SUM(T520:T564)</f>
        <v>0</v>
      </c>
      <c r="AR519" s="176" t="s">
        <v>84</v>
      </c>
      <c r="AT519" s="177" t="s">
        <v>73</v>
      </c>
      <c r="AU519" s="177" t="s">
        <v>82</v>
      </c>
      <c r="AY519" s="176" t="s">
        <v>197</v>
      </c>
      <c r="BK519" s="178">
        <f>SUM(BK520:BK564)</f>
        <v>0</v>
      </c>
    </row>
    <row r="520" spans="1:65" s="2" customFormat="1" ht="24.2" customHeight="1">
      <c r="A520" s="37"/>
      <c r="B520" s="38"/>
      <c r="C520" s="181" t="s">
        <v>1442</v>
      </c>
      <c r="D520" s="181" t="s">
        <v>199</v>
      </c>
      <c r="E520" s="182" t="s">
        <v>6648</v>
      </c>
      <c r="F520" s="183" t="s">
        <v>6649</v>
      </c>
      <c r="G520" s="184" t="s">
        <v>265</v>
      </c>
      <c r="H520" s="185">
        <v>5.46</v>
      </c>
      <c r="I520" s="186"/>
      <c r="J520" s="187">
        <f>ROUND(I520*H520,2)</f>
        <v>0</v>
      </c>
      <c r="K520" s="183" t="s">
        <v>203</v>
      </c>
      <c r="L520" s="42"/>
      <c r="M520" s="188" t="s">
        <v>28</v>
      </c>
      <c r="N520" s="189" t="s">
        <v>45</v>
      </c>
      <c r="O520" s="67"/>
      <c r="P520" s="190">
        <f>O520*H520</f>
        <v>0</v>
      </c>
      <c r="Q520" s="190">
        <v>1.3999999999999999E-4</v>
      </c>
      <c r="R520" s="190">
        <f>Q520*H520</f>
        <v>7.6439999999999993E-4</v>
      </c>
      <c r="S520" s="190">
        <v>0</v>
      </c>
      <c r="T520" s="191">
        <f>S520*H520</f>
        <v>0</v>
      </c>
      <c r="U520" s="37"/>
      <c r="V520" s="37"/>
      <c r="W520" s="37"/>
      <c r="X520" s="37"/>
      <c r="Y520" s="37"/>
      <c r="Z520" s="37"/>
      <c r="AA520" s="37"/>
      <c r="AB520" s="37"/>
      <c r="AC520" s="37"/>
      <c r="AD520" s="37"/>
      <c r="AE520" s="37"/>
      <c r="AR520" s="192" t="s">
        <v>283</v>
      </c>
      <c r="AT520" s="192" t="s">
        <v>199</v>
      </c>
      <c r="AU520" s="192" t="s">
        <v>84</v>
      </c>
      <c r="AY520" s="20" t="s">
        <v>197</v>
      </c>
      <c r="BE520" s="193">
        <f>IF(N520="základní",J520,0)</f>
        <v>0</v>
      </c>
      <c r="BF520" s="193">
        <f>IF(N520="snížená",J520,0)</f>
        <v>0</v>
      </c>
      <c r="BG520" s="193">
        <f>IF(N520="zákl. přenesená",J520,0)</f>
        <v>0</v>
      </c>
      <c r="BH520" s="193">
        <f>IF(N520="sníž. přenesená",J520,0)</f>
        <v>0</v>
      </c>
      <c r="BI520" s="193">
        <f>IF(N520="nulová",J520,0)</f>
        <v>0</v>
      </c>
      <c r="BJ520" s="20" t="s">
        <v>82</v>
      </c>
      <c r="BK520" s="193">
        <f>ROUND(I520*H520,2)</f>
        <v>0</v>
      </c>
      <c r="BL520" s="20" t="s">
        <v>283</v>
      </c>
      <c r="BM520" s="192" t="s">
        <v>6650</v>
      </c>
    </row>
    <row r="521" spans="1:65" s="2" customFormat="1" ht="11.25">
      <c r="A521" s="37"/>
      <c r="B521" s="38"/>
      <c r="C521" s="39"/>
      <c r="D521" s="194" t="s">
        <v>206</v>
      </c>
      <c r="E521" s="39"/>
      <c r="F521" s="195" t="s">
        <v>6651</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206</v>
      </c>
      <c r="AU521" s="20" t="s">
        <v>84</v>
      </c>
    </row>
    <row r="522" spans="1:65" s="15" customFormat="1" ht="11.25">
      <c r="B522" s="222"/>
      <c r="C522" s="223"/>
      <c r="D522" s="201" t="s">
        <v>213</v>
      </c>
      <c r="E522" s="224" t="s">
        <v>28</v>
      </c>
      <c r="F522" s="225" t="s">
        <v>5887</v>
      </c>
      <c r="G522" s="223"/>
      <c r="H522" s="224" t="s">
        <v>28</v>
      </c>
      <c r="I522" s="226"/>
      <c r="J522" s="223"/>
      <c r="K522" s="223"/>
      <c r="L522" s="227"/>
      <c r="M522" s="228"/>
      <c r="N522" s="229"/>
      <c r="O522" s="229"/>
      <c r="P522" s="229"/>
      <c r="Q522" s="229"/>
      <c r="R522" s="229"/>
      <c r="S522" s="229"/>
      <c r="T522" s="230"/>
      <c r="AT522" s="231" t="s">
        <v>213</v>
      </c>
      <c r="AU522" s="231" t="s">
        <v>84</v>
      </c>
      <c r="AV522" s="15" t="s">
        <v>82</v>
      </c>
      <c r="AW522" s="15" t="s">
        <v>35</v>
      </c>
      <c r="AX522" s="15" t="s">
        <v>74</v>
      </c>
      <c r="AY522" s="231" t="s">
        <v>197</v>
      </c>
    </row>
    <row r="523" spans="1:65" s="13" customFormat="1" ht="11.25">
      <c r="B523" s="199"/>
      <c r="C523" s="200"/>
      <c r="D523" s="201" t="s">
        <v>213</v>
      </c>
      <c r="E523" s="202" t="s">
        <v>28</v>
      </c>
      <c r="F523" s="203" t="s">
        <v>6652</v>
      </c>
      <c r="G523" s="200"/>
      <c r="H523" s="204">
        <v>5.46</v>
      </c>
      <c r="I523" s="205"/>
      <c r="J523" s="200"/>
      <c r="K523" s="200"/>
      <c r="L523" s="206"/>
      <c r="M523" s="207"/>
      <c r="N523" s="208"/>
      <c r="O523" s="208"/>
      <c r="P523" s="208"/>
      <c r="Q523" s="208"/>
      <c r="R523" s="208"/>
      <c r="S523" s="208"/>
      <c r="T523" s="209"/>
      <c r="AT523" s="210" t="s">
        <v>213</v>
      </c>
      <c r="AU523" s="210" t="s">
        <v>84</v>
      </c>
      <c r="AV523" s="13" t="s">
        <v>84</v>
      </c>
      <c r="AW523" s="13" t="s">
        <v>35</v>
      </c>
      <c r="AX523" s="13" t="s">
        <v>82</v>
      </c>
      <c r="AY523" s="210" t="s">
        <v>197</v>
      </c>
    </row>
    <row r="524" spans="1:65" s="2" customFormat="1" ht="33" customHeight="1">
      <c r="A524" s="37"/>
      <c r="B524" s="38"/>
      <c r="C524" s="181" t="s">
        <v>1450</v>
      </c>
      <c r="D524" s="181" t="s">
        <v>199</v>
      </c>
      <c r="E524" s="182" t="s">
        <v>2796</v>
      </c>
      <c r="F524" s="183" t="s">
        <v>2797</v>
      </c>
      <c r="G524" s="184" t="s">
        <v>202</v>
      </c>
      <c r="H524" s="185">
        <v>38.601999999999997</v>
      </c>
      <c r="I524" s="186"/>
      <c r="J524" s="187">
        <f>ROUND(I524*H524,2)</f>
        <v>0</v>
      </c>
      <c r="K524" s="183" t="s">
        <v>203</v>
      </c>
      <c r="L524" s="42"/>
      <c r="M524" s="188" t="s">
        <v>28</v>
      </c>
      <c r="N524" s="189" t="s">
        <v>45</v>
      </c>
      <c r="O524" s="67"/>
      <c r="P524" s="190">
        <f>O524*H524</f>
        <v>0</v>
      </c>
      <c r="Q524" s="190">
        <v>1.214E-2</v>
      </c>
      <c r="R524" s="190">
        <f>Q524*H524</f>
        <v>0.46862827999999995</v>
      </c>
      <c r="S524" s="190">
        <v>0</v>
      </c>
      <c r="T524" s="191">
        <f>S524*H524</f>
        <v>0</v>
      </c>
      <c r="U524" s="37"/>
      <c r="V524" s="37"/>
      <c r="W524" s="37"/>
      <c r="X524" s="37"/>
      <c r="Y524" s="37"/>
      <c r="Z524" s="37"/>
      <c r="AA524" s="37"/>
      <c r="AB524" s="37"/>
      <c r="AC524" s="37"/>
      <c r="AD524" s="37"/>
      <c r="AE524" s="37"/>
      <c r="AR524" s="192" t="s">
        <v>283</v>
      </c>
      <c r="AT524" s="192" t="s">
        <v>199</v>
      </c>
      <c r="AU524" s="192" t="s">
        <v>84</v>
      </c>
      <c r="AY524" s="20" t="s">
        <v>197</v>
      </c>
      <c r="BE524" s="193">
        <f>IF(N524="základní",J524,0)</f>
        <v>0</v>
      </c>
      <c r="BF524" s="193">
        <f>IF(N524="snížená",J524,0)</f>
        <v>0</v>
      </c>
      <c r="BG524" s="193">
        <f>IF(N524="zákl. přenesená",J524,0)</f>
        <v>0</v>
      </c>
      <c r="BH524" s="193">
        <f>IF(N524="sníž. přenesená",J524,0)</f>
        <v>0</v>
      </c>
      <c r="BI524" s="193">
        <f>IF(N524="nulová",J524,0)</f>
        <v>0</v>
      </c>
      <c r="BJ524" s="20" t="s">
        <v>82</v>
      </c>
      <c r="BK524" s="193">
        <f>ROUND(I524*H524,2)</f>
        <v>0</v>
      </c>
      <c r="BL524" s="20" t="s">
        <v>283</v>
      </c>
      <c r="BM524" s="192" t="s">
        <v>6653</v>
      </c>
    </row>
    <row r="525" spans="1:65" s="2" customFormat="1" ht="11.25">
      <c r="A525" s="37"/>
      <c r="B525" s="38"/>
      <c r="C525" s="39"/>
      <c r="D525" s="194" t="s">
        <v>206</v>
      </c>
      <c r="E525" s="39"/>
      <c r="F525" s="195" t="s">
        <v>2799</v>
      </c>
      <c r="G525" s="39"/>
      <c r="H525" s="39"/>
      <c r="I525" s="196"/>
      <c r="J525" s="39"/>
      <c r="K525" s="39"/>
      <c r="L525" s="42"/>
      <c r="M525" s="197"/>
      <c r="N525" s="198"/>
      <c r="O525" s="67"/>
      <c r="P525" s="67"/>
      <c r="Q525" s="67"/>
      <c r="R525" s="67"/>
      <c r="S525" s="67"/>
      <c r="T525" s="68"/>
      <c r="U525" s="37"/>
      <c r="V525" s="37"/>
      <c r="W525" s="37"/>
      <c r="X525" s="37"/>
      <c r="Y525" s="37"/>
      <c r="Z525" s="37"/>
      <c r="AA525" s="37"/>
      <c r="AB525" s="37"/>
      <c r="AC525" s="37"/>
      <c r="AD525" s="37"/>
      <c r="AE525" s="37"/>
      <c r="AT525" s="20" t="s">
        <v>206</v>
      </c>
      <c r="AU525" s="20" t="s">
        <v>84</v>
      </c>
    </row>
    <row r="526" spans="1:65" s="15" customFormat="1" ht="11.25">
      <c r="B526" s="222"/>
      <c r="C526" s="223"/>
      <c r="D526" s="201" t="s">
        <v>213</v>
      </c>
      <c r="E526" s="224" t="s">
        <v>28</v>
      </c>
      <c r="F526" s="225" t="s">
        <v>5887</v>
      </c>
      <c r="G526" s="223"/>
      <c r="H526" s="224" t="s">
        <v>28</v>
      </c>
      <c r="I526" s="226"/>
      <c r="J526" s="223"/>
      <c r="K526" s="223"/>
      <c r="L526" s="227"/>
      <c r="M526" s="228"/>
      <c r="N526" s="229"/>
      <c r="O526" s="229"/>
      <c r="P526" s="229"/>
      <c r="Q526" s="229"/>
      <c r="R526" s="229"/>
      <c r="S526" s="229"/>
      <c r="T526" s="230"/>
      <c r="AT526" s="231" t="s">
        <v>213</v>
      </c>
      <c r="AU526" s="231" t="s">
        <v>84</v>
      </c>
      <c r="AV526" s="15" t="s">
        <v>82</v>
      </c>
      <c r="AW526" s="15" t="s">
        <v>35</v>
      </c>
      <c r="AX526" s="15" t="s">
        <v>74</v>
      </c>
      <c r="AY526" s="231" t="s">
        <v>197</v>
      </c>
    </row>
    <row r="527" spans="1:65" s="13" customFormat="1" ht="11.25">
      <c r="B527" s="199"/>
      <c r="C527" s="200"/>
      <c r="D527" s="201" t="s">
        <v>213</v>
      </c>
      <c r="E527" s="202" t="s">
        <v>28</v>
      </c>
      <c r="F527" s="203" t="s">
        <v>6654</v>
      </c>
      <c r="G527" s="200"/>
      <c r="H527" s="204">
        <v>38.601999999999997</v>
      </c>
      <c r="I527" s="205"/>
      <c r="J527" s="200"/>
      <c r="K527" s="200"/>
      <c r="L527" s="206"/>
      <c r="M527" s="207"/>
      <c r="N527" s="208"/>
      <c r="O527" s="208"/>
      <c r="P527" s="208"/>
      <c r="Q527" s="208"/>
      <c r="R527" s="208"/>
      <c r="S527" s="208"/>
      <c r="T527" s="209"/>
      <c r="AT527" s="210" t="s">
        <v>213</v>
      </c>
      <c r="AU527" s="210" t="s">
        <v>84</v>
      </c>
      <c r="AV527" s="13" t="s">
        <v>84</v>
      </c>
      <c r="AW527" s="13" t="s">
        <v>35</v>
      </c>
      <c r="AX527" s="13" t="s">
        <v>82</v>
      </c>
      <c r="AY527" s="210" t="s">
        <v>197</v>
      </c>
    </row>
    <row r="528" spans="1:65" s="2" customFormat="1" ht="24.2" customHeight="1">
      <c r="A528" s="37"/>
      <c r="B528" s="38"/>
      <c r="C528" s="181" t="s">
        <v>1458</v>
      </c>
      <c r="D528" s="181" t="s">
        <v>199</v>
      </c>
      <c r="E528" s="182" t="s">
        <v>2813</v>
      </c>
      <c r="F528" s="183" t="s">
        <v>2814</v>
      </c>
      <c r="G528" s="184" t="s">
        <v>265</v>
      </c>
      <c r="H528" s="185">
        <v>5.46</v>
      </c>
      <c r="I528" s="186"/>
      <c r="J528" s="187">
        <f>ROUND(I528*H528,2)</f>
        <v>0</v>
      </c>
      <c r="K528" s="183" t="s">
        <v>203</v>
      </c>
      <c r="L528" s="42"/>
      <c r="M528" s="188" t="s">
        <v>28</v>
      </c>
      <c r="N528" s="189" t="s">
        <v>45</v>
      </c>
      <c r="O528" s="67"/>
      <c r="P528" s="190">
        <f>O528*H528</f>
        <v>0</v>
      </c>
      <c r="Q528" s="190">
        <v>9.1E-4</v>
      </c>
      <c r="R528" s="190">
        <f>Q528*H528</f>
        <v>4.9686000000000001E-3</v>
      </c>
      <c r="S528" s="190">
        <v>0</v>
      </c>
      <c r="T528" s="191">
        <f>S528*H528</f>
        <v>0</v>
      </c>
      <c r="U528" s="37"/>
      <c r="V528" s="37"/>
      <c r="W528" s="37"/>
      <c r="X528" s="37"/>
      <c r="Y528" s="37"/>
      <c r="Z528" s="37"/>
      <c r="AA528" s="37"/>
      <c r="AB528" s="37"/>
      <c r="AC528" s="37"/>
      <c r="AD528" s="37"/>
      <c r="AE528" s="37"/>
      <c r="AR528" s="192" t="s">
        <v>283</v>
      </c>
      <c r="AT528" s="192" t="s">
        <v>199</v>
      </c>
      <c r="AU528" s="192" t="s">
        <v>84</v>
      </c>
      <c r="AY528" s="20" t="s">
        <v>197</v>
      </c>
      <c r="BE528" s="193">
        <f>IF(N528="základní",J528,0)</f>
        <v>0</v>
      </c>
      <c r="BF528" s="193">
        <f>IF(N528="snížená",J528,0)</f>
        <v>0</v>
      </c>
      <c r="BG528" s="193">
        <f>IF(N528="zákl. přenesená",J528,0)</f>
        <v>0</v>
      </c>
      <c r="BH528" s="193">
        <f>IF(N528="sníž. přenesená",J528,0)</f>
        <v>0</v>
      </c>
      <c r="BI528" s="193">
        <f>IF(N528="nulová",J528,0)</f>
        <v>0</v>
      </c>
      <c r="BJ528" s="20" t="s">
        <v>82</v>
      </c>
      <c r="BK528" s="193">
        <f>ROUND(I528*H528,2)</f>
        <v>0</v>
      </c>
      <c r="BL528" s="20" t="s">
        <v>283</v>
      </c>
      <c r="BM528" s="192" t="s">
        <v>6655</v>
      </c>
    </row>
    <row r="529" spans="1:65" s="2" customFormat="1" ht="11.25">
      <c r="A529" s="37"/>
      <c r="B529" s="38"/>
      <c r="C529" s="39"/>
      <c r="D529" s="194" t="s">
        <v>206</v>
      </c>
      <c r="E529" s="39"/>
      <c r="F529" s="195" t="s">
        <v>2816</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206</v>
      </c>
      <c r="AU529" s="20" t="s">
        <v>84</v>
      </c>
    </row>
    <row r="530" spans="1:65" s="15" customFormat="1" ht="11.25">
      <c r="B530" s="222"/>
      <c r="C530" s="223"/>
      <c r="D530" s="201" t="s">
        <v>213</v>
      </c>
      <c r="E530" s="224" t="s">
        <v>28</v>
      </c>
      <c r="F530" s="225" t="s">
        <v>5887</v>
      </c>
      <c r="G530" s="223"/>
      <c r="H530" s="224" t="s">
        <v>28</v>
      </c>
      <c r="I530" s="226"/>
      <c r="J530" s="223"/>
      <c r="K530" s="223"/>
      <c r="L530" s="227"/>
      <c r="M530" s="228"/>
      <c r="N530" s="229"/>
      <c r="O530" s="229"/>
      <c r="P530" s="229"/>
      <c r="Q530" s="229"/>
      <c r="R530" s="229"/>
      <c r="S530" s="229"/>
      <c r="T530" s="230"/>
      <c r="AT530" s="231" t="s">
        <v>213</v>
      </c>
      <c r="AU530" s="231" t="s">
        <v>84</v>
      </c>
      <c r="AV530" s="15" t="s">
        <v>82</v>
      </c>
      <c r="AW530" s="15" t="s">
        <v>35</v>
      </c>
      <c r="AX530" s="15" t="s">
        <v>74</v>
      </c>
      <c r="AY530" s="231" t="s">
        <v>197</v>
      </c>
    </row>
    <row r="531" spans="1:65" s="13" customFormat="1" ht="11.25">
      <c r="B531" s="199"/>
      <c r="C531" s="200"/>
      <c r="D531" s="201" t="s">
        <v>213</v>
      </c>
      <c r="E531" s="202" t="s">
        <v>28</v>
      </c>
      <c r="F531" s="203" t="s">
        <v>6656</v>
      </c>
      <c r="G531" s="200"/>
      <c r="H531" s="204">
        <v>5.46</v>
      </c>
      <c r="I531" s="205"/>
      <c r="J531" s="200"/>
      <c r="K531" s="200"/>
      <c r="L531" s="206"/>
      <c r="M531" s="207"/>
      <c r="N531" s="208"/>
      <c r="O531" s="208"/>
      <c r="P531" s="208"/>
      <c r="Q531" s="208"/>
      <c r="R531" s="208"/>
      <c r="S531" s="208"/>
      <c r="T531" s="209"/>
      <c r="AT531" s="210" t="s">
        <v>213</v>
      </c>
      <c r="AU531" s="210" t="s">
        <v>84</v>
      </c>
      <c r="AV531" s="13" t="s">
        <v>84</v>
      </c>
      <c r="AW531" s="13" t="s">
        <v>35</v>
      </c>
      <c r="AX531" s="13" t="s">
        <v>82</v>
      </c>
      <c r="AY531" s="210" t="s">
        <v>197</v>
      </c>
    </row>
    <row r="532" spans="1:65" s="2" customFormat="1" ht="24.2" customHeight="1">
      <c r="A532" s="37"/>
      <c r="B532" s="38"/>
      <c r="C532" s="181" t="s">
        <v>1468</v>
      </c>
      <c r="D532" s="181" t="s">
        <v>199</v>
      </c>
      <c r="E532" s="182" t="s">
        <v>6657</v>
      </c>
      <c r="F532" s="183" t="s">
        <v>6658</v>
      </c>
      <c r="G532" s="184" t="s">
        <v>265</v>
      </c>
      <c r="H532" s="185">
        <v>2.85</v>
      </c>
      <c r="I532" s="186"/>
      <c r="J532" s="187">
        <f>ROUND(I532*H532,2)</f>
        <v>0</v>
      </c>
      <c r="K532" s="183" t="s">
        <v>203</v>
      </c>
      <c r="L532" s="42"/>
      <c r="M532" s="188" t="s">
        <v>28</v>
      </c>
      <c r="N532" s="189" t="s">
        <v>45</v>
      </c>
      <c r="O532" s="67"/>
      <c r="P532" s="190">
        <f>O532*H532</f>
        <v>0</v>
      </c>
      <c r="Q532" s="190">
        <v>4.3800000000000002E-3</v>
      </c>
      <c r="R532" s="190">
        <f>Q532*H532</f>
        <v>1.2483000000000001E-2</v>
      </c>
      <c r="S532" s="190">
        <v>0</v>
      </c>
      <c r="T532" s="191">
        <f>S532*H532</f>
        <v>0</v>
      </c>
      <c r="U532" s="37"/>
      <c r="V532" s="37"/>
      <c r="W532" s="37"/>
      <c r="X532" s="37"/>
      <c r="Y532" s="37"/>
      <c r="Z532" s="37"/>
      <c r="AA532" s="37"/>
      <c r="AB532" s="37"/>
      <c r="AC532" s="37"/>
      <c r="AD532" s="37"/>
      <c r="AE532" s="37"/>
      <c r="AR532" s="192" t="s">
        <v>283</v>
      </c>
      <c r="AT532" s="192" t="s">
        <v>199</v>
      </c>
      <c r="AU532" s="192" t="s">
        <v>84</v>
      </c>
      <c r="AY532" s="20" t="s">
        <v>197</v>
      </c>
      <c r="BE532" s="193">
        <f>IF(N532="základní",J532,0)</f>
        <v>0</v>
      </c>
      <c r="BF532" s="193">
        <f>IF(N532="snížená",J532,0)</f>
        <v>0</v>
      </c>
      <c r="BG532" s="193">
        <f>IF(N532="zákl. přenesená",J532,0)</f>
        <v>0</v>
      </c>
      <c r="BH532" s="193">
        <f>IF(N532="sníž. přenesená",J532,0)</f>
        <v>0</v>
      </c>
      <c r="BI532" s="193">
        <f>IF(N532="nulová",J532,0)</f>
        <v>0</v>
      </c>
      <c r="BJ532" s="20" t="s">
        <v>82</v>
      </c>
      <c r="BK532" s="193">
        <f>ROUND(I532*H532,2)</f>
        <v>0</v>
      </c>
      <c r="BL532" s="20" t="s">
        <v>283</v>
      </c>
      <c r="BM532" s="192" t="s">
        <v>6659</v>
      </c>
    </row>
    <row r="533" spans="1:65" s="2" customFormat="1" ht="11.25">
      <c r="A533" s="37"/>
      <c r="B533" s="38"/>
      <c r="C533" s="39"/>
      <c r="D533" s="194" t="s">
        <v>206</v>
      </c>
      <c r="E533" s="39"/>
      <c r="F533" s="195" t="s">
        <v>6660</v>
      </c>
      <c r="G533" s="39"/>
      <c r="H533" s="39"/>
      <c r="I533" s="196"/>
      <c r="J533" s="39"/>
      <c r="K533" s="39"/>
      <c r="L533" s="42"/>
      <c r="M533" s="197"/>
      <c r="N533" s="198"/>
      <c r="O533" s="67"/>
      <c r="P533" s="67"/>
      <c r="Q533" s="67"/>
      <c r="R533" s="67"/>
      <c r="S533" s="67"/>
      <c r="T533" s="68"/>
      <c r="U533" s="37"/>
      <c r="V533" s="37"/>
      <c r="W533" s="37"/>
      <c r="X533" s="37"/>
      <c r="Y533" s="37"/>
      <c r="Z533" s="37"/>
      <c r="AA533" s="37"/>
      <c r="AB533" s="37"/>
      <c r="AC533" s="37"/>
      <c r="AD533" s="37"/>
      <c r="AE533" s="37"/>
      <c r="AT533" s="20" t="s">
        <v>206</v>
      </c>
      <c r="AU533" s="20" t="s">
        <v>84</v>
      </c>
    </row>
    <row r="534" spans="1:65" s="15" customFormat="1" ht="11.25">
      <c r="B534" s="222"/>
      <c r="C534" s="223"/>
      <c r="D534" s="201" t="s">
        <v>213</v>
      </c>
      <c r="E534" s="224" t="s">
        <v>28</v>
      </c>
      <c r="F534" s="225" t="s">
        <v>5887</v>
      </c>
      <c r="G534" s="223"/>
      <c r="H534" s="224" t="s">
        <v>28</v>
      </c>
      <c r="I534" s="226"/>
      <c r="J534" s="223"/>
      <c r="K534" s="223"/>
      <c r="L534" s="227"/>
      <c r="M534" s="228"/>
      <c r="N534" s="229"/>
      <c r="O534" s="229"/>
      <c r="P534" s="229"/>
      <c r="Q534" s="229"/>
      <c r="R534" s="229"/>
      <c r="S534" s="229"/>
      <c r="T534" s="230"/>
      <c r="AT534" s="231" t="s">
        <v>213</v>
      </c>
      <c r="AU534" s="231" t="s">
        <v>84</v>
      </c>
      <c r="AV534" s="15" t="s">
        <v>82</v>
      </c>
      <c r="AW534" s="15" t="s">
        <v>35</v>
      </c>
      <c r="AX534" s="15" t="s">
        <v>74</v>
      </c>
      <c r="AY534" s="231" t="s">
        <v>197</v>
      </c>
    </row>
    <row r="535" spans="1:65" s="13" customFormat="1" ht="11.25">
      <c r="B535" s="199"/>
      <c r="C535" s="200"/>
      <c r="D535" s="201" t="s">
        <v>213</v>
      </c>
      <c r="E535" s="202" t="s">
        <v>28</v>
      </c>
      <c r="F535" s="203" t="s">
        <v>6661</v>
      </c>
      <c r="G535" s="200"/>
      <c r="H535" s="204">
        <v>2.85</v>
      </c>
      <c r="I535" s="205"/>
      <c r="J535" s="200"/>
      <c r="K535" s="200"/>
      <c r="L535" s="206"/>
      <c r="M535" s="207"/>
      <c r="N535" s="208"/>
      <c r="O535" s="208"/>
      <c r="P535" s="208"/>
      <c r="Q535" s="208"/>
      <c r="R535" s="208"/>
      <c r="S535" s="208"/>
      <c r="T535" s="209"/>
      <c r="AT535" s="210" t="s">
        <v>213</v>
      </c>
      <c r="AU535" s="210" t="s">
        <v>84</v>
      </c>
      <c r="AV535" s="13" t="s">
        <v>84</v>
      </c>
      <c r="AW535" s="13" t="s">
        <v>35</v>
      </c>
      <c r="AX535" s="13" t="s">
        <v>82</v>
      </c>
      <c r="AY535" s="210" t="s">
        <v>197</v>
      </c>
    </row>
    <row r="536" spans="1:65" s="2" customFormat="1" ht="21.75" customHeight="1">
      <c r="A536" s="37"/>
      <c r="B536" s="38"/>
      <c r="C536" s="181" t="s">
        <v>1473</v>
      </c>
      <c r="D536" s="181" t="s">
        <v>199</v>
      </c>
      <c r="E536" s="182" t="s">
        <v>2910</v>
      </c>
      <c r="F536" s="183" t="s">
        <v>2911</v>
      </c>
      <c r="G536" s="184" t="s">
        <v>202</v>
      </c>
      <c r="H536" s="185">
        <v>10.220000000000001</v>
      </c>
      <c r="I536" s="186"/>
      <c r="J536" s="187">
        <f>ROUND(I536*H536,2)</f>
        <v>0</v>
      </c>
      <c r="K536" s="183" t="s">
        <v>203</v>
      </c>
      <c r="L536" s="42"/>
      <c r="M536" s="188" t="s">
        <v>28</v>
      </c>
      <c r="N536" s="189" t="s">
        <v>45</v>
      </c>
      <c r="O536" s="67"/>
      <c r="P536" s="190">
        <f>O536*H536</f>
        <v>0</v>
      </c>
      <c r="Q536" s="190">
        <v>3.6400000000000002E-2</v>
      </c>
      <c r="R536" s="190">
        <f>Q536*H536</f>
        <v>0.37200800000000006</v>
      </c>
      <c r="S536" s="190">
        <v>0</v>
      </c>
      <c r="T536" s="191">
        <f>S536*H536</f>
        <v>0</v>
      </c>
      <c r="U536" s="37"/>
      <c r="V536" s="37"/>
      <c r="W536" s="37"/>
      <c r="X536" s="37"/>
      <c r="Y536" s="37"/>
      <c r="Z536" s="37"/>
      <c r="AA536" s="37"/>
      <c r="AB536" s="37"/>
      <c r="AC536" s="37"/>
      <c r="AD536" s="37"/>
      <c r="AE536" s="37"/>
      <c r="AR536" s="192" t="s">
        <v>283</v>
      </c>
      <c r="AT536" s="192" t="s">
        <v>199</v>
      </c>
      <c r="AU536" s="192" t="s">
        <v>84</v>
      </c>
      <c r="AY536" s="20" t="s">
        <v>197</v>
      </c>
      <c r="BE536" s="193">
        <f>IF(N536="základní",J536,0)</f>
        <v>0</v>
      </c>
      <c r="BF536" s="193">
        <f>IF(N536="snížená",J536,0)</f>
        <v>0</v>
      </c>
      <c r="BG536" s="193">
        <f>IF(N536="zákl. přenesená",J536,0)</f>
        <v>0</v>
      </c>
      <c r="BH536" s="193">
        <f>IF(N536="sníž. přenesená",J536,0)</f>
        <v>0</v>
      </c>
      <c r="BI536" s="193">
        <f>IF(N536="nulová",J536,0)</f>
        <v>0</v>
      </c>
      <c r="BJ536" s="20" t="s">
        <v>82</v>
      </c>
      <c r="BK536" s="193">
        <f>ROUND(I536*H536,2)</f>
        <v>0</v>
      </c>
      <c r="BL536" s="20" t="s">
        <v>283</v>
      </c>
      <c r="BM536" s="192" t="s">
        <v>6662</v>
      </c>
    </row>
    <row r="537" spans="1:65" s="2" customFormat="1" ht="11.25">
      <c r="A537" s="37"/>
      <c r="B537" s="38"/>
      <c r="C537" s="39"/>
      <c r="D537" s="194" t="s">
        <v>206</v>
      </c>
      <c r="E537" s="39"/>
      <c r="F537" s="195" t="s">
        <v>2913</v>
      </c>
      <c r="G537" s="39"/>
      <c r="H537" s="39"/>
      <c r="I537" s="196"/>
      <c r="J537" s="39"/>
      <c r="K537" s="39"/>
      <c r="L537" s="42"/>
      <c r="M537" s="197"/>
      <c r="N537" s="198"/>
      <c r="O537" s="67"/>
      <c r="P537" s="67"/>
      <c r="Q537" s="67"/>
      <c r="R537" s="67"/>
      <c r="S537" s="67"/>
      <c r="T537" s="68"/>
      <c r="U537" s="37"/>
      <c r="V537" s="37"/>
      <c r="W537" s="37"/>
      <c r="X537" s="37"/>
      <c r="Y537" s="37"/>
      <c r="Z537" s="37"/>
      <c r="AA537" s="37"/>
      <c r="AB537" s="37"/>
      <c r="AC537" s="37"/>
      <c r="AD537" s="37"/>
      <c r="AE537" s="37"/>
      <c r="AT537" s="20" t="s">
        <v>206</v>
      </c>
      <c r="AU537" s="20" t="s">
        <v>84</v>
      </c>
    </row>
    <row r="538" spans="1:65" s="15" customFormat="1" ht="11.25">
      <c r="B538" s="222"/>
      <c r="C538" s="223"/>
      <c r="D538" s="201" t="s">
        <v>213</v>
      </c>
      <c r="E538" s="224" t="s">
        <v>28</v>
      </c>
      <c r="F538" s="225" t="s">
        <v>1965</v>
      </c>
      <c r="G538" s="223"/>
      <c r="H538" s="224" t="s">
        <v>28</v>
      </c>
      <c r="I538" s="226"/>
      <c r="J538" s="223"/>
      <c r="K538" s="223"/>
      <c r="L538" s="227"/>
      <c r="M538" s="228"/>
      <c r="N538" s="229"/>
      <c r="O538" s="229"/>
      <c r="P538" s="229"/>
      <c r="Q538" s="229"/>
      <c r="R538" s="229"/>
      <c r="S538" s="229"/>
      <c r="T538" s="230"/>
      <c r="AT538" s="231" t="s">
        <v>213</v>
      </c>
      <c r="AU538" s="231" t="s">
        <v>84</v>
      </c>
      <c r="AV538" s="15" t="s">
        <v>82</v>
      </c>
      <c r="AW538" s="15" t="s">
        <v>35</v>
      </c>
      <c r="AX538" s="15" t="s">
        <v>74</v>
      </c>
      <c r="AY538" s="231" t="s">
        <v>197</v>
      </c>
    </row>
    <row r="539" spans="1:65" s="15" customFormat="1" ht="11.25">
      <c r="B539" s="222"/>
      <c r="C539" s="223"/>
      <c r="D539" s="201" t="s">
        <v>213</v>
      </c>
      <c r="E539" s="224" t="s">
        <v>28</v>
      </c>
      <c r="F539" s="225" t="s">
        <v>2914</v>
      </c>
      <c r="G539" s="223"/>
      <c r="H539" s="224" t="s">
        <v>28</v>
      </c>
      <c r="I539" s="226"/>
      <c r="J539" s="223"/>
      <c r="K539" s="223"/>
      <c r="L539" s="227"/>
      <c r="M539" s="228"/>
      <c r="N539" s="229"/>
      <c r="O539" s="229"/>
      <c r="P539" s="229"/>
      <c r="Q539" s="229"/>
      <c r="R539" s="229"/>
      <c r="S539" s="229"/>
      <c r="T539" s="230"/>
      <c r="AT539" s="231" t="s">
        <v>213</v>
      </c>
      <c r="AU539" s="231" t="s">
        <v>84</v>
      </c>
      <c r="AV539" s="15" t="s">
        <v>82</v>
      </c>
      <c r="AW539" s="15" t="s">
        <v>35</v>
      </c>
      <c r="AX539" s="15" t="s">
        <v>74</v>
      </c>
      <c r="AY539" s="231" t="s">
        <v>197</v>
      </c>
    </row>
    <row r="540" spans="1:65" s="13" customFormat="1" ht="11.25">
      <c r="B540" s="199"/>
      <c r="C540" s="200"/>
      <c r="D540" s="201" t="s">
        <v>213</v>
      </c>
      <c r="E540" s="202" t="s">
        <v>28</v>
      </c>
      <c r="F540" s="203" t="s">
        <v>6663</v>
      </c>
      <c r="G540" s="200"/>
      <c r="H540" s="204">
        <v>6.9</v>
      </c>
      <c r="I540" s="205"/>
      <c r="J540" s="200"/>
      <c r="K540" s="200"/>
      <c r="L540" s="206"/>
      <c r="M540" s="207"/>
      <c r="N540" s="208"/>
      <c r="O540" s="208"/>
      <c r="P540" s="208"/>
      <c r="Q540" s="208"/>
      <c r="R540" s="208"/>
      <c r="S540" s="208"/>
      <c r="T540" s="209"/>
      <c r="AT540" s="210" t="s">
        <v>213</v>
      </c>
      <c r="AU540" s="210" t="s">
        <v>84</v>
      </c>
      <c r="AV540" s="13" t="s">
        <v>84</v>
      </c>
      <c r="AW540" s="13" t="s">
        <v>35</v>
      </c>
      <c r="AX540" s="13" t="s">
        <v>74</v>
      </c>
      <c r="AY540" s="210" t="s">
        <v>197</v>
      </c>
    </row>
    <row r="541" spans="1:65" s="13" customFormat="1" ht="11.25">
      <c r="B541" s="199"/>
      <c r="C541" s="200"/>
      <c r="D541" s="201" t="s">
        <v>213</v>
      </c>
      <c r="E541" s="202" t="s">
        <v>28</v>
      </c>
      <c r="F541" s="203" t="s">
        <v>6664</v>
      </c>
      <c r="G541" s="200"/>
      <c r="H541" s="204">
        <v>3.32</v>
      </c>
      <c r="I541" s="205"/>
      <c r="J541" s="200"/>
      <c r="K541" s="200"/>
      <c r="L541" s="206"/>
      <c r="M541" s="207"/>
      <c r="N541" s="208"/>
      <c r="O541" s="208"/>
      <c r="P541" s="208"/>
      <c r="Q541" s="208"/>
      <c r="R541" s="208"/>
      <c r="S541" s="208"/>
      <c r="T541" s="209"/>
      <c r="AT541" s="210" t="s">
        <v>213</v>
      </c>
      <c r="AU541" s="210" t="s">
        <v>84</v>
      </c>
      <c r="AV541" s="13" t="s">
        <v>84</v>
      </c>
      <c r="AW541" s="13" t="s">
        <v>35</v>
      </c>
      <c r="AX541" s="13" t="s">
        <v>74</v>
      </c>
      <c r="AY541" s="210" t="s">
        <v>197</v>
      </c>
    </row>
    <row r="542" spans="1:65" s="14" customFormat="1" ht="11.25">
      <c r="B542" s="211"/>
      <c r="C542" s="212"/>
      <c r="D542" s="201" t="s">
        <v>213</v>
      </c>
      <c r="E542" s="213" t="s">
        <v>28</v>
      </c>
      <c r="F542" s="214" t="s">
        <v>226</v>
      </c>
      <c r="G542" s="212"/>
      <c r="H542" s="215">
        <v>10.220000000000001</v>
      </c>
      <c r="I542" s="216"/>
      <c r="J542" s="212"/>
      <c r="K542" s="212"/>
      <c r="L542" s="217"/>
      <c r="M542" s="218"/>
      <c r="N542" s="219"/>
      <c r="O542" s="219"/>
      <c r="P542" s="219"/>
      <c r="Q542" s="219"/>
      <c r="R542" s="219"/>
      <c r="S542" s="219"/>
      <c r="T542" s="220"/>
      <c r="AT542" s="221" t="s">
        <v>213</v>
      </c>
      <c r="AU542" s="221" t="s">
        <v>84</v>
      </c>
      <c r="AV542" s="14" t="s">
        <v>204</v>
      </c>
      <c r="AW542" s="14" t="s">
        <v>35</v>
      </c>
      <c r="AX542" s="14" t="s">
        <v>82</v>
      </c>
      <c r="AY542" s="221" t="s">
        <v>197</v>
      </c>
    </row>
    <row r="543" spans="1:65" s="2" customFormat="1" ht="33" customHeight="1">
      <c r="A543" s="37"/>
      <c r="B543" s="38"/>
      <c r="C543" s="181" t="s">
        <v>1489</v>
      </c>
      <c r="D543" s="181" t="s">
        <v>199</v>
      </c>
      <c r="E543" s="182" t="s">
        <v>2921</v>
      </c>
      <c r="F543" s="183" t="s">
        <v>2922</v>
      </c>
      <c r="G543" s="184" t="s">
        <v>210</v>
      </c>
      <c r="H543" s="185">
        <v>5</v>
      </c>
      <c r="I543" s="186"/>
      <c r="J543" s="187">
        <f>ROUND(I543*H543,2)</f>
        <v>0</v>
      </c>
      <c r="K543" s="183" t="s">
        <v>203</v>
      </c>
      <c r="L543" s="42"/>
      <c r="M543" s="188" t="s">
        <v>28</v>
      </c>
      <c r="N543" s="189" t="s">
        <v>45</v>
      </c>
      <c r="O543" s="67"/>
      <c r="P543" s="190">
        <f>O543*H543</f>
        <v>0</v>
      </c>
      <c r="Q543" s="190">
        <v>3.2149999999999998E-2</v>
      </c>
      <c r="R543" s="190">
        <f>Q543*H543</f>
        <v>0.16075</v>
      </c>
      <c r="S543" s="190">
        <v>0</v>
      </c>
      <c r="T543" s="191">
        <f>S543*H543</f>
        <v>0</v>
      </c>
      <c r="U543" s="37"/>
      <c r="V543" s="37"/>
      <c r="W543" s="37"/>
      <c r="X543" s="37"/>
      <c r="Y543" s="37"/>
      <c r="Z543" s="37"/>
      <c r="AA543" s="37"/>
      <c r="AB543" s="37"/>
      <c r="AC543" s="37"/>
      <c r="AD543" s="37"/>
      <c r="AE543" s="37"/>
      <c r="AR543" s="192" t="s">
        <v>283</v>
      </c>
      <c r="AT543" s="192" t="s">
        <v>199</v>
      </c>
      <c r="AU543" s="192" t="s">
        <v>84</v>
      </c>
      <c r="AY543" s="20" t="s">
        <v>197</v>
      </c>
      <c r="BE543" s="193">
        <f>IF(N543="základní",J543,0)</f>
        <v>0</v>
      </c>
      <c r="BF543" s="193">
        <f>IF(N543="snížená",J543,0)</f>
        <v>0</v>
      </c>
      <c r="BG543" s="193">
        <f>IF(N543="zákl. přenesená",J543,0)</f>
        <v>0</v>
      </c>
      <c r="BH543" s="193">
        <f>IF(N543="sníž. přenesená",J543,0)</f>
        <v>0</v>
      </c>
      <c r="BI543" s="193">
        <f>IF(N543="nulová",J543,0)</f>
        <v>0</v>
      </c>
      <c r="BJ543" s="20" t="s">
        <v>82</v>
      </c>
      <c r="BK543" s="193">
        <f>ROUND(I543*H543,2)</f>
        <v>0</v>
      </c>
      <c r="BL543" s="20" t="s">
        <v>283</v>
      </c>
      <c r="BM543" s="192" t="s">
        <v>6665</v>
      </c>
    </row>
    <row r="544" spans="1:65" s="2" customFormat="1" ht="11.25">
      <c r="A544" s="37"/>
      <c r="B544" s="38"/>
      <c r="C544" s="39"/>
      <c r="D544" s="194" t="s">
        <v>206</v>
      </c>
      <c r="E544" s="39"/>
      <c r="F544" s="195" t="s">
        <v>2924</v>
      </c>
      <c r="G544" s="39"/>
      <c r="H544" s="39"/>
      <c r="I544" s="196"/>
      <c r="J544" s="39"/>
      <c r="K544" s="39"/>
      <c r="L544" s="42"/>
      <c r="M544" s="197"/>
      <c r="N544" s="198"/>
      <c r="O544" s="67"/>
      <c r="P544" s="67"/>
      <c r="Q544" s="67"/>
      <c r="R544" s="67"/>
      <c r="S544" s="67"/>
      <c r="T544" s="68"/>
      <c r="U544" s="37"/>
      <c r="V544" s="37"/>
      <c r="W544" s="37"/>
      <c r="X544" s="37"/>
      <c r="Y544" s="37"/>
      <c r="Z544" s="37"/>
      <c r="AA544" s="37"/>
      <c r="AB544" s="37"/>
      <c r="AC544" s="37"/>
      <c r="AD544" s="37"/>
      <c r="AE544" s="37"/>
      <c r="AT544" s="20" t="s">
        <v>206</v>
      </c>
      <c r="AU544" s="20" t="s">
        <v>84</v>
      </c>
    </row>
    <row r="545" spans="1:65" s="15" customFormat="1" ht="11.25">
      <c r="B545" s="222"/>
      <c r="C545" s="223"/>
      <c r="D545" s="201" t="s">
        <v>213</v>
      </c>
      <c r="E545" s="224" t="s">
        <v>28</v>
      </c>
      <c r="F545" s="225" t="s">
        <v>1965</v>
      </c>
      <c r="G545" s="223"/>
      <c r="H545" s="224" t="s">
        <v>28</v>
      </c>
      <c r="I545" s="226"/>
      <c r="J545" s="223"/>
      <c r="K545" s="223"/>
      <c r="L545" s="227"/>
      <c r="M545" s="228"/>
      <c r="N545" s="229"/>
      <c r="O545" s="229"/>
      <c r="P545" s="229"/>
      <c r="Q545" s="229"/>
      <c r="R545" s="229"/>
      <c r="S545" s="229"/>
      <c r="T545" s="230"/>
      <c r="AT545" s="231" t="s">
        <v>213</v>
      </c>
      <c r="AU545" s="231" t="s">
        <v>84</v>
      </c>
      <c r="AV545" s="15" t="s">
        <v>82</v>
      </c>
      <c r="AW545" s="15" t="s">
        <v>35</v>
      </c>
      <c r="AX545" s="15" t="s">
        <v>74</v>
      </c>
      <c r="AY545" s="231" t="s">
        <v>197</v>
      </c>
    </row>
    <row r="546" spans="1:65" s="15" customFormat="1" ht="11.25">
      <c r="B546" s="222"/>
      <c r="C546" s="223"/>
      <c r="D546" s="201" t="s">
        <v>213</v>
      </c>
      <c r="E546" s="224" t="s">
        <v>28</v>
      </c>
      <c r="F546" s="225" t="s">
        <v>2914</v>
      </c>
      <c r="G546" s="223"/>
      <c r="H546" s="224" t="s">
        <v>28</v>
      </c>
      <c r="I546" s="226"/>
      <c r="J546" s="223"/>
      <c r="K546" s="223"/>
      <c r="L546" s="227"/>
      <c r="M546" s="228"/>
      <c r="N546" s="229"/>
      <c r="O546" s="229"/>
      <c r="P546" s="229"/>
      <c r="Q546" s="229"/>
      <c r="R546" s="229"/>
      <c r="S546" s="229"/>
      <c r="T546" s="230"/>
      <c r="AT546" s="231" t="s">
        <v>213</v>
      </c>
      <c r="AU546" s="231" t="s">
        <v>84</v>
      </c>
      <c r="AV546" s="15" t="s">
        <v>82</v>
      </c>
      <c r="AW546" s="15" t="s">
        <v>35</v>
      </c>
      <c r="AX546" s="15" t="s">
        <v>74</v>
      </c>
      <c r="AY546" s="231" t="s">
        <v>197</v>
      </c>
    </row>
    <row r="547" spans="1:65" s="13" customFormat="1" ht="11.25">
      <c r="B547" s="199"/>
      <c r="C547" s="200"/>
      <c r="D547" s="201" t="s">
        <v>213</v>
      </c>
      <c r="E547" s="202" t="s">
        <v>28</v>
      </c>
      <c r="F547" s="203" t="s">
        <v>6666</v>
      </c>
      <c r="G547" s="200"/>
      <c r="H547" s="204">
        <v>3</v>
      </c>
      <c r="I547" s="205"/>
      <c r="J547" s="200"/>
      <c r="K547" s="200"/>
      <c r="L547" s="206"/>
      <c r="M547" s="207"/>
      <c r="N547" s="208"/>
      <c r="O547" s="208"/>
      <c r="P547" s="208"/>
      <c r="Q547" s="208"/>
      <c r="R547" s="208"/>
      <c r="S547" s="208"/>
      <c r="T547" s="209"/>
      <c r="AT547" s="210" t="s">
        <v>213</v>
      </c>
      <c r="AU547" s="210" t="s">
        <v>84</v>
      </c>
      <c r="AV547" s="13" t="s">
        <v>84</v>
      </c>
      <c r="AW547" s="13" t="s">
        <v>35</v>
      </c>
      <c r="AX547" s="13" t="s">
        <v>74</v>
      </c>
      <c r="AY547" s="210" t="s">
        <v>197</v>
      </c>
    </row>
    <row r="548" spans="1:65" s="13" customFormat="1" ht="11.25">
      <c r="B548" s="199"/>
      <c r="C548" s="200"/>
      <c r="D548" s="201" t="s">
        <v>213</v>
      </c>
      <c r="E548" s="202" t="s">
        <v>28</v>
      </c>
      <c r="F548" s="203" t="s">
        <v>6667</v>
      </c>
      <c r="G548" s="200"/>
      <c r="H548" s="204">
        <v>2</v>
      </c>
      <c r="I548" s="205"/>
      <c r="J548" s="200"/>
      <c r="K548" s="200"/>
      <c r="L548" s="206"/>
      <c r="M548" s="207"/>
      <c r="N548" s="208"/>
      <c r="O548" s="208"/>
      <c r="P548" s="208"/>
      <c r="Q548" s="208"/>
      <c r="R548" s="208"/>
      <c r="S548" s="208"/>
      <c r="T548" s="209"/>
      <c r="AT548" s="210" t="s">
        <v>213</v>
      </c>
      <c r="AU548" s="210" t="s">
        <v>84</v>
      </c>
      <c r="AV548" s="13" t="s">
        <v>84</v>
      </c>
      <c r="AW548" s="13" t="s">
        <v>35</v>
      </c>
      <c r="AX548" s="13" t="s">
        <v>74</v>
      </c>
      <c r="AY548" s="210" t="s">
        <v>197</v>
      </c>
    </row>
    <row r="549" spans="1:65" s="14" customFormat="1" ht="11.25">
      <c r="B549" s="211"/>
      <c r="C549" s="212"/>
      <c r="D549" s="201" t="s">
        <v>213</v>
      </c>
      <c r="E549" s="213" t="s">
        <v>28</v>
      </c>
      <c r="F549" s="214" t="s">
        <v>226</v>
      </c>
      <c r="G549" s="212"/>
      <c r="H549" s="215">
        <v>5</v>
      </c>
      <c r="I549" s="216"/>
      <c r="J549" s="212"/>
      <c r="K549" s="212"/>
      <c r="L549" s="217"/>
      <c r="M549" s="218"/>
      <c r="N549" s="219"/>
      <c r="O549" s="219"/>
      <c r="P549" s="219"/>
      <c r="Q549" s="219"/>
      <c r="R549" s="219"/>
      <c r="S549" s="219"/>
      <c r="T549" s="220"/>
      <c r="AT549" s="221" t="s">
        <v>213</v>
      </c>
      <c r="AU549" s="221" t="s">
        <v>84</v>
      </c>
      <c r="AV549" s="14" t="s">
        <v>204</v>
      </c>
      <c r="AW549" s="14" t="s">
        <v>35</v>
      </c>
      <c r="AX549" s="14" t="s">
        <v>82</v>
      </c>
      <c r="AY549" s="221" t="s">
        <v>197</v>
      </c>
    </row>
    <row r="550" spans="1:65" s="2" customFormat="1" ht="24.2" customHeight="1">
      <c r="A550" s="37"/>
      <c r="B550" s="38"/>
      <c r="C550" s="181" t="s">
        <v>1494</v>
      </c>
      <c r="D550" s="181" t="s">
        <v>199</v>
      </c>
      <c r="E550" s="182" t="s">
        <v>2931</v>
      </c>
      <c r="F550" s="183" t="s">
        <v>2932</v>
      </c>
      <c r="G550" s="184" t="s">
        <v>202</v>
      </c>
      <c r="H550" s="185">
        <v>30.4</v>
      </c>
      <c r="I550" s="186"/>
      <c r="J550" s="187">
        <f>ROUND(I550*H550,2)</f>
        <v>0</v>
      </c>
      <c r="K550" s="183" t="s">
        <v>203</v>
      </c>
      <c r="L550" s="42"/>
      <c r="M550" s="188" t="s">
        <v>28</v>
      </c>
      <c r="N550" s="189" t="s">
        <v>45</v>
      </c>
      <c r="O550" s="67"/>
      <c r="P550" s="190">
        <f>O550*H550</f>
        <v>0</v>
      </c>
      <c r="Q550" s="190">
        <v>7.0499999999999998E-3</v>
      </c>
      <c r="R550" s="190">
        <f>Q550*H550</f>
        <v>0.21431999999999998</v>
      </c>
      <c r="S550" s="190">
        <v>0</v>
      </c>
      <c r="T550" s="191">
        <f>S550*H550</f>
        <v>0</v>
      </c>
      <c r="U550" s="37"/>
      <c r="V550" s="37"/>
      <c r="W550" s="37"/>
      <c r="X550" s="37"/>
      <c r="Y550" s="37"/>
      <c r="Z550" s="37"/>
      <c r="AA550" s="37"/>
      <c r="AB550" s="37"/>
      <c r="AC550" s="37"/>
      <c r="AD550" s="37"/>
      <c r="AE550" s="37"/>
      <c r="AR550" s="192" t="s">
        <v>283</v>
      </c>
      <c r="AT550" s="192" t="s">
        <v>199</v>
      </c>
      <c r="AU550" s="192" t="s">
        <v>84</v>
      </c>
      <c r="AY550" s="20" t="s">
        <v>197</v>
      </c>
      <c r="BE550" s="193">
        <f>IF(N550="základní",J550,0)</f>
        <v>0</v>
      </c>
      <c r="BF550" s="193">
        <f>IF(N550="snížená",J550,0)</f>
        <v>0</v>
      </c>
      <c r="BG550" s="193">
        <f>IF(N550="zákl. přenesená",J550,0)</f>
        <v>0</v>
      </c>
      <c r="BH550" s="193">
        <f>IF(N550="sníž. přenesená",J550,0)</f>
        <v>0</v>
      </c>
      <c r="BI550" s="193">
        <f>IF(N550="nulová",J550,0)</f>
        <v>0</v>
      </c>
      <c r="BJ550" s="20" t="s">
        <v>82</v>
      </c>
      <c r="BK550" s="193">
        <f>ROUND(I550*H550,2)</f>
        <v>0</v>
      </c>
      <c r="BL550" s="20" t="s">
        <v>283</v>
      </c>
      <c r="BM550" s="192" t="s">
        <v>6668</v>
      </c>
    </row>
    <row r="551" spans="1:65" s="2" customFormat="1" ht="11.25">
      <c r="A551" s="37"/>
      <c r="B551" s="38"/>
      <c r="C551" s="39"/>
      <c r="D551" s="194" t="s">
        <v>206</v>
      </c>
      <c r="E551" s="39"/>
      <c r="F551" s="195" t="s">
        <v>2934</v>
      </c>
      <c r="G551" s="39"/>
      <c r="H551" s="39"/>
      <c r="I551" s="196"/>
      <c r="J551" s="39"/>
      <c r="K551" s="39"/>
      <c r="L551" s="42"/>
      <c r="M551" s="197"/>
      <c r="N551" s="198"/>
      <c r="O551" s="67"/>
      <c r="P551" s="67"/>
      <c r="Q551" s="67"/>
      <c r="R551" s="67"/>
      <c r="S551" s="67"/>
      <c r="T551" s="68"/>
      <c r="U551" s="37"/>
      <c r="V551" s="37"/>
      <c r="W551" s="37"/>
      <c r="X551" s="37"/>
      <c r="Y551" s="37"/>
      <c r="Z551" s="37"/>
      <c r="AA551" s="37"/>
      <c r="AB551" s="37"/>
      <c r="AC551" s="37"/>
      <c r="AD551" s="37"/>
      <c r="AE551" s="37"/>
      <c r="AT551" s="20" t="s">
        <v>206</v>
      </c>
      <c r="AU551" s="20" t="s">
        <v>84</v>
      </c>
    </row>
    <row r="552" spans="1:65" s="15" customFormat="1" ht="11.25">
      <c r="B552" s="222"/>
      <c r="C552" s="223"/>
      <c r="D552" s="201" t="s">
        <v>213</v>
      </c>
      <c r="E552" s="224" t="s">
        <v>28</v>
      </c>
      <c r="F552" s="225" t="s">
        <v>5887</v>
      </c>
      <c r="G552" s="223"/>
      <c r="H552" s="224" t="s">
        <v>28</v>
      </c>
      <c r="I552" s="226"/>
      <c r="J552" s="223"/>
      <c r="K552" s="223"/>
      <c r="L552" s="227"/>
      <c r="M552" s="228"/>
      <c r="N552" s="229"/>
      <c r="O552" s="229"/>
      <c r="P552" s="229"/>
      <c r="Q552" s="229"/>
      <c r="R552" s="229"/>
      <c r="S552" s="229"/>
      <c r="T552" s="230"/>
      <c r="AT552" s="231" t="s">
        <v>213</v>
      </c>
      <c r="AU552" s="231" t="s">
        <v>84</v>
      </c>
      <c r="AV552" s="15" t="s">
        <v>82</v>
      </c>
      <c r="AW552" s="15" t="s">
        <v>35</v>
      </c>
      <c r="AX552" s="15" t="s">
        <v>74</v>
      </c>
      <c r="AY552" s="231" t="s">
        <v>197</v>
      </c>
    </row>
    <row r="553" spans="1:65" s="13" customFormat="1" ht="11.25">
      <c r="B553" s="199"/>
      <c r="C553" s="200"/>
      <c r="D553" s="201" t="s">
        <v>213</v>
      </c>
      <c r="E553" s="202" t="s">
        <v>28</v>
      </c>
      <c r="F553" s="203" t="s">
        <v>6669</v>
      </c>
      <c r="G553" s="200"/>
      <c r="H553" s="204">
        <v>30.4</v>
      </c>
      <c r="I553" s="205"/>
      <c r="J553" s="200"/>
      <c r="K553" s="200"/>
      <c r="L553" s="206"/>
      <c r="M553" s="207"/>
      <c r="N553" s="208"/>
      <c r="O553" s="208"/>
      <c r="P553" s="208"/>
      <c r="Q553" s="208"/>
      <c r="R553" s="208"/>
      <c r="S553" s="208"/>
      <c r="T553" s="209"/>
      <c r="AT553" s="210" t="s">
        <v>213</v>
      </c>
      <c r="AU553" s="210" t="s">
        <v>84</v>
      </c>
      <c r="AV553" s="13" t="s">
        <v>84</v>
      </c>
      <c r="AW553" s="13" t="s">
        <v>35</v>
      </c>
      <c r="AX553" s="13" t="s">
        <v>82</v>
      </c>
      <c r="AY553" s="210" t="s">
        <v>197</v>
      </c>
    </row>
    <row r="554" spans="1:65" s="2" customFormat="1" ht="16.5" customHeight="1">
      <c r="A554" s="37"/>
      <c r="B554" s="38"/>
      <c r="C554" s="247" t="s">
        <v>1502</v>
      </c>
      <c r="D554" s="247" t="s">
        <v>519</v>
      </c>
      <c r="E554" s="248" t="s">
        <v>6670</v>
      </c>
      <c r="F554" s="249" t="s">
        <v>6671</v>
      </c>
      <c r="G554" s="250" t="s">
        <v>202</v>
      </c>
      <c r="H554" s="251">
        <v>31.92</v>
      </c>
      <c r="I554" s="252"/>
      <c r="J554" s="253">
        <f>ROUND(I554*H554,2)</f>
        <v>0</v>
      </c>
      <c r="K554" s="249" t="s">
        <v>203</v>
      </c>
      <c r="L554" s="254"/>
      <c r="M554" s="255" t="s">
        <v>28</v>
      </c>
      <c r="N554" s="256" t="s">
        <v>45</v>
      </c>
      <c r="O554" s="67"/>
      <c r="P554" s="190">
        <f>O554*H554</f>
        <v>0</v>
      </c>
      <c r="Q554" s="190">
        <v>4.0000000000000001E-3</v>
      </c>
      <c r="R554" s="190">
        <f>Q554*H554</f>
        <v>0.12768000000000002</v>
      </c>
      <c r="S554" s="190">
        <v>0</v>
      </c>
      <c r="T554" s="191">
        <f>S554*H554</f>
        <v>0</v>
      </c>
      <c r="U554" s="37"/>
      <c r="V554" s="37"/>
      <c r="W554" s="37"/>
      <c r="X554" s="37"/>
      <c r="Y554" s="37"/>
      <c r="Z554" s="37"/>
      <c r="AA554" s="37"/>
      <c r="AB554" s="37"/>
      <c r="AC554" s="37"/>
      <c r="AD554" s="37"/>
      <c r="AE554" s="37"/>
      <c r="AR554" s="192" t="s">
        <v>365</v>
      </c>
      <c r="AT554" s="192" t="s">
        <v>519</v>
      </c>
      <c r="AU554" s="192" t="s">
        <v>84</v>
      </c>
      <c r="AY554" s="20" t="s">
        <v>197</v>
      </c>
      <c r="BE554" s="193">
        <f>IF(N554="základní",J554,0)</f>
        <v>0</v>
      </c>
      <c r="BF554" s="193">
        <f>IF(N554="snížená",J554,0)</f>
        <v>0</v>
      </c>
      <c r="BG554" s="193">
        <f>IF(N554="zákl. přenesená",J554,0)</f>
        <v>0</v>
      </c>
      <c r="BH554" s="193">
        <f>IF(N554="sníž. přenesená",J554,0)</f>
        <v>0</v>
      </c>
      <c r="BI554" s="193">
        <f>IF(N554="nulová",J554,0)</f>
        <v>0</v>
      </c>
      <c r="BJ554" s="20" t="s">
        <v>82</v>
      </c>
      <c r="BK554" s="193">
        <f>ROUND(I554*H554,2)</f>
        <v>0</v>
      </c>
      <c r="BL554" s="20" t="s">
        <v>283</v>
      </c>
      <c r="BM554" s="192" t="s">
        <v>6672</v>
      </c>
    </row>
    <row r="555" spans="1:65" s="13" customFormat="1" ht="11.25">
      <c r="B555" s="199"/>
      <c r="C555" s="200"/>
      <c r="D555" s="201" t="s">
        <v>213</v>
      </c>
      <c r="E555" s="200"/>
      <c r="F555" s="203" t="s">
        <v>2601</v>
      </c>
      <c r="G555" s="200"/>
      <c r="H555" s="204">
        <v>31.92</v>
      </c>
      <c r="I555" s="205"/>
      <c r="J555" s="200"/>
      <c r="K555" s="200"/>
      <c r="L555" s="206"/>
      <c r="M555" s="207"/>
      <c r="N555" s="208"/>
      <c r="O555" s="208"/>
      <c r="P555" s="208"/>
      <c r="Q555" s="208"/>
      <c r="R555" s="208"/>
      <c r="S555" s="208"/>
      <c r="T555" s="209"/>
      <c r="AT555" s="210" t="s">
        <v>213</v>
      </c>
      <c r="AU555" s="210" t="s">
        <v>84</v>
      </c>
      <c r="AV555" s="13" t="s">
        <v>84</v>
      </c>
      <c r="AW555" s="13" t="s">
        <v>4</v>
      </c>
      <c r="AX555" s="13" t="s">
        <v>82</v>
      </c>
      <c r="AY555" s="210" t="s">
        <v>197</v>
      </c>
    </row>
    <row r="556" spans="1:65" s="2" customFormat="1" ht="16.5" customHeight="1">
      <c r="A556" s="37"/>
      <c r="B556" s="38"/>
      <c r="C556" s="181" t="s">
        <v>1509</v>
      </c>
      <c r="D556" s="181" t="s">
        <v>199</v>
      </c>
      <c r="E556" s="182" t="s">
        <v>2946</v>
      </c>
      <c r="F556" s="183" t="s">
        <v>2947</v>
      </c>
      <c r="G556" s="184" t="s">
        <v>265</v>
      </c>
      <c r="H556" s="185">
        <v>51.3</v>
      </c>
      <c r="I556" s="186"/>
      <c r="J556" s="187">
        <f>ROUND(I556*H556,2)</f>
        <v>0</v>
      </c>
      <c r="K556" s="183" t="s">
        <v>203</v>
      </c>
      <c r="L556" s="42"/>
      <c r="M556" s="188" t="s">
        <v>28</v>
      </c>
      <c r="N556" s="189" t="s">
        <v>45</v>
      </c>
      <c r="O556" s="67"/>
      <c r="P556" s="190">
        <f>O556*H556</f>
        <v>0</v>
      </c>
      <c r="Q556" s="190">
        <v>2.0000000000000001E-4</v>
      </c>
      <c r="R556" s="190">
        <f>Q556*H556</f>
        <v>1.026E-2</v>
      </c>
      <c r="S556" s="190">
        <v>0</v>
      </c>
      <c r="T556" s="191">
        <f>S556*H556</f>
        <v>0</v>
      </c>
      <c r="U556" s="37"/>
      <c r="V556" s="37"/>
      <c r="W556" s="37"/>
      <c r="X556" s="37"/>
      <c r="Y556" s="37"/>
      <c r="Z556" s="37"/>
      <c r="AA556" s="37"/>
      <c r="AB556" s="37"/>
      <c r="AC556" s="37"/>
      <c r="AD556" s="37"/>
      <c r="AE556" s="37"/>
      <c r="AR556" s="192" t="s">
        <v>283</v>
      </c>
      <c r="AT556" s="192" t="s">
        <v>199</v>
      </c>
      <c r="AU556" s="192" t="s">
        <v>84</v>
      </c>
      <c r="AY556" s="20" t="s">
        <v>197</v>
      </c>
      <c r="BE556" s="193">
        <f>IF(N556="základní",J556,0)</f>
        <v>0</v>
      </c>
      <c r="BF556" s="193">
        <f>IF(N556="snížená",J556,0)</f>
        <v>0</v>
      </c>
      <c r="BG556" s="193">
        <f>IF(N556="zákl. přenesená",J556,0)</f>
        <v>0</v>
      </c>
      <c r="BH556" s="193">
        <f>IF(N556="sníž. přenesená",J556,0)</f>
        <v>0</v>
      </c>
      <c r="BI556" s="193">
        <f>IF(N556="nulová",J556,0)</f>
        <v>0</v>
      </c>
      <c r="BJ556" s="20" t="s">
        <v>82</v>
      </c>
      <c r="BK556" s="193">
        <f>ROUND(I556*H556,2)</f>
        <v>0</v>
      </c>
      <c r="BL556" s="20" t="s">
        <v>283</v>
      </c>
      <c r="BM556" s="192" t="s">
        <v>6673</v>
      </c>
    </row>
    <row r="557" spans="1:65" s="2" customFormat="1" ht="11.25">
      <c r="A557" s="37"/>
      <c r="B557" s="38"/>
      <c r="C557" s="39"/>
      <c r="D557" s="194" t="s">
        <v>206</v>
      </c>
      <c r="E557" s="39"/>
      <c r="F557" s="195" t="s">
        <v>2949</v>
      </c>
      <c r="G557" s="39"/>
      <c r="H557" s="39"/>
      <c r="I557" s="196"/>
      <c r="J557" s="39"/>
      <c r="K557" s="39"/>
      <c r="L557" s="42"/>
      <c r="M557" s="197"/>
      <c r="N557" s="198"/>
      <c r="O557" s="67"/>
      <c r="P557" s="67"/>
      <c r="Q557" s="67"/>
      <c r="R557" s="67"/>
      <c r="S557" s="67"/>
      <c r="T557" s="68"/>
      <c r="U557" s="37"/>
      <c r="V557" s="37"/>
      <c r="W557" s="37"/>
      <c r="X557" s="37"/>
      <c r="Y557" s="37"/>
      <c r="Z557" s="37"/>
      <c r="AA557" s="37"/>
      <c r="AB557" s="37"/>
      <c r="AC557" s="37"/>
      <c r="AD557" s="37"/>
      <c r="AE557" s="37"/>
      <c r="AT557" s="20" t="s">
        <v>206</v>
      </c>
      <c r="AU557" s="20" t="s">
        <v>84</v>
      </c>
    </row>
    <row r="558" spans="1:65" s="15" customFormat="1" ht="11.25">
      <c r="B558" s="222"/>
      <c r="C558" s="223"/>
      <c r="D558" s="201" t="s">
        <v>213</v>
      </c>
      <c r="E558" s="224" t="s">
        <v>28</v>
      </c>
      <c r="F558" s="225" t="s">
        <v>5887</v>
      </c>
      <c r="G558" s="223"/>
      <c r="H558" s="224" t="s">
        <v>28</v>
      </c>
      <c r="I558" s="226"/>
      <c r="J558" s="223"/>
      <c r="K558" s="223"/>
      <c r="L558" s="227"/>
      <c r="M558" s="228"/>
      <c r="N558" s="229"/>
      <c r="O558" s="229"/>
      <c r="P558" s="229"/>
      <c r="Q558" s="229"/>
      <c r="R558" s="229"/>
      <c r="S558" s="229"/>
      <c r="T558" s="230"/>
      <c r="AT558" s="231" t="s">
        <v>213</v>
      </c>
      <c r="AU558" s="231" t="s">
        <v>84</v>
      </c>
      <c r="AV558" s="15" t="s">
        <v>82</v>
      </c>
      <c r="AW558" s="15" t="s">
        <v>35</v>
      </c>
      <c r="AX558" s="15" t="s">
        <v>74</v>
      </c>
      <c r="AY558" s="231" t="s">
        <v>197</v>
      </c>
    </row>
    <row r="559" spans="1:65" s="15" customFormat="1" ht="11.25">
      <c r="B559" s="222"/>
      <c r="C559" s="223"/>
      <c r="D559" s="201" t="s">
        <v>213</v>
      </c>
      <c r="E559" s="224" t="s">
        <v>28</v>
      </c>
      <c r="F559" s="225" t="s">
        <v>6674</v>
      </c>
      <c r="G559" s="223"/>
      <c r="H559" s="224" t="s">
        <v>28</v>
      </c>
      <c r="I559" s="226"/>
      <c r="J559" s="223"/>
      <c r="K559" s="223"/>
      <c r="L559" s="227"/>
      <c r="M559" s="228"/>
      <c r="N559" s="229"/>
      <c r="O559" s="229"/>
      <c r="P559" s="229"/>
      <c r="Q559" s="229"/>
      <c r="R559" s="229"/>
      <c r="S559" s="229"/>
      <c r="T559" s="230"/>
      <c r="AT559" s="231" t="s">
        <v>213</v>
      </c>
      <c r="AU559" s="231" t="s">
        <v>84</v>
      </c>
      <c r="AV559" s="15" t="s">
        <v>82</v>
      </c>
      <c r="AW559" s="15" t="s">
        <v>35</v>
      </c>
      <c r="AX559" s="15" t="s">
        <v>74</v>
      </c>
      <c r="AY559" s="231" t="s">
        <v>197</v>
      </c>
    </row>
    <row r="560" spans="1:65" s="13" customFormat="1" ht="11.25">
      <c r="B560" s="199"/>
      <c r="C560" s="200"/>
      <c r="D560" s="201" t="s">
        <v>213</v>
      </c>
      <c r="E560" s="202" t="s">
        <v>28</v>
      </c>
      <c r="F560" s="203" t="s">
        <v>6675</v>
      </c>
      <c r="G560" s="200"/>
      <c r="H560" s="204">
        <v>21.66</v>
      </c>
      <c r="I560" s="205"/>
      <c r="J560" s="200"/>
      <c r="K560" s="200"/>
      <c r="L560" s="206"/>
      <c r="M560" s="207"/>
      <c r="N560" s="208"/>
      <c r="O560" s="208"/>
      <c r="P560" s="208"/>
      <c r="Q560" s="208"/>
      <c r="R560" s="208"/>
      <c r="S560" s="208"/>
      <c r="T560" s="209"/>
      <c r="AT560" s="210" t="s">
        <v>213</v>
      </c>
      <c r="AU560" s="210" t="s">
        <v>84</v>
      </c>
      <c r="AV560" s="13" t="s">
        <v>84</v>
      </c>
      <c r="AW560" s="13" t="s">
        <v>35</v>
      </c>
      <c r="AX560" s="13" t="s">
        <v>74</v>
      </c>
      <c r="AY560" s="210" t="s">
        <v>197</v>
      </c>
    </row>
    <row r="561" spans="1:65" s="13" customFormat="1" ht="11.25">
      <c r="B561" s="199"/>
      <c r="C561" s="200"/>
      <c r="D561" s="201" t="s">
        <v>213</v>
      </c>
      <c r="E561" s="202" t="s">
        <v>28</v>
      </c>
      <c r="F561" s="203" t="s">
        <v>6676</v>
      </c>
      <c r="G561" s="200"/>
      <c r="H561" s="204">
        <v>29.64</v>
      </c>
      <c r="I561" s="205"/>
      <c r="J561" s="200"/>
      <c r="K561" s="200"/>
      <c r="L561" s="206"/>
      <c r="M561" s="207"/>
      <c r="N561" s="208"/>
      <c r="O561" s="208"/>
      <c r="P561" s="208"/>
      <c r="Q561" s="208"/>
      <c r="R561" s="208"/>
      <c r="S561" s="208"/>
      <c r="T561" s="209"/>
      <c r="AT561" s="210" t="s">
        <v>213</v>
      </c>
      <c r="AU561" s="210" t="s">
        <v>84</v>
      </c>
      <c r="AV561" s="13" t="s">
        <v>84</v>
      </c>
      <c r="AW561" s="13" t="s">
        <v>35</v>
      </c>
      <c r="AX561" s="13" t="s">
        <v>74</v>
      </c>
      <c r="AY561" s="210" t="s">
        <v>197</v>
      </c>
    </row>
    <row r="562" spans="1:65" s="14" customFormat="1" ht="11.25">
      <c r="B562" s="211"/>
      <c r="C562" s="212"/>
      <c r="D562" s="201" t="s">
        <v>213</v>
      </c>
      <c r="E562" s="213" t="s">
        <v>28</v>
      </c>
      <c r="F562" s="214" t="s">
        <v>226</v>
      </c>
      <c r="G562" s="212"/>
      <c r="H562" s="215">
        <v>51.3</v>
      </c>
      <c r="I562" s="216"/>
      <c r="J562" s="212"/>
      <c r="K562" s="212"/>
      <c r="L562" s="217"/>
      <c r="M562" s="218"/>
      <c r="N562" s="219"/>
      <c r="O562" s="219"/>
      <c r="P562" s="219"/>
      <c r="Q562" s="219"/>
      <c r="R562" s="219"/>
      <c r="S562" s="219"/>
      <c r="T562" s="220"/>
      <c r="AT562" s="221" t="s">
        <v>213</v>
      </c>
      <c r="AU562" s="221" t="s">
        <v>84</v>
      </c>
      <c r="AV562" s="14" t="s">
        <v>204</v>
      </c>
      <c r="AW562" s="14" t="s">
        <v>35</v>
      </c>
      <c r="AX562" s="14" t="s">
        <v>82</v>
      </c>
      <c r="AY562" s="221" t="s">
        <v>197</v>
      </c>
    </row>
    <row r="563" spans="1:65" s="2" customFormat="1" ht="37.9" customHeight="1">
      <c r="A563" s="37"/>
      <c r="B563" s="38"/>
      <c r="C563" s="181" t="s">
        <v>1519</v>
      </c>
      <c r="D563" s="181" t="s">
        <v>199</v>
      </c>
      <c r="E563" s="182" t="s">
        <v>6188</v>
      </c>
      <c r="F563" s="183" t="s">
        <v>6189</v>
      </c>
      <c r="G563" s="184" t="s">
        <v>428</v>
      </c>
      <c r="H563" s="185">
        <v>1.3720000000000001</v>
      </c>
      <c r="I563" s="186"/>
      <c r="J563" s="187">
        <f>ROUND(I563*H563,2)</f>
        <v>0</v>
      </c>
      <c r="K563" s="183" t="s">
        <v>203</v>
      </c>
      <c r="L563" s="42"/>
      <c r="M563" s="188" t="s">
        <v>28</v>
      </c>
      <c r="N563" s="189" t="s">
        <v>45</v>
      </c>
      <c r="O563" s="67"/>
      <c r="P563" s="190">
        <f>O563*H563</f>
        <v>0</v>
      </c>
      <c r="Q563" s="190">
        <v>0</v>
      </c>
      <c r="R563" s="190">
        <f>Q563*H563</f>
        <v>0</v>
      </c>
      <c r="S563" s="190">
        <v>0</v>
      </c>
      <c r="T563" s="191">
        <f>S563*H563</f>
        <v>0</v>
      </c>
      <c r="U563" s="37"/>
      <c r="V563" s="37"/>
      <c r="W563" s="37"/>
      <c r="X563" s="37"/>
      <c r="Y563" s="37"/>
      <c r="Z563" s="37"/>
      <c r="AA563" s="37"/>
      <c r="AB563" s="37"/>
      <c r="AC563" s="37"/>
      <c r="AD563" s="37"/>
      <c r="AE563" s="37"/>
      <c r="AR563" s="192" t="s">
        <v>283</v>
      </c>
      <c r="AT563" s="192" t="s">
        <v>199</v>
      </c>
      <c r="AU563" s="192" t="s">
        <v>84</v>
      </c>
      <c r="AY563" s="20" t="s">
        <v>197</v>
      </c>
      <c r="BE563" s="193">
        <f>IF(N563="základní",J563,0)</f>
        <v>0</v>
      </c>
      <c r="BF563" s="193">
        <f>IF(N563="snížená",J563,0)</f>
        <v>0</v>
      </c>
      <c r="BG563" s="193">
        <f>IF(N563="zákl. přenesená",J563,0)</f>
        <v>0</v>
      </c>
      <c r="BH563" s="193">
        <f>IF(N563="sníž. přenesená",J563,0)</f>
        <v>0</v>
      </c>
      <c r="BI563" s="193">
        <f>IF(N563="nulová",J563,0)</f>
        <v>0</v>
      </c>
      <c r="BJ563" s="20" t="s">
        <v>82</v>
      </c>
      <c r="BK563" s="193">
        <f>ROUND(I563*H563,2)</f>
        <v>0</v>
      </c>
      <c r="BL563" s="20" t="s">
        <v>283</v>
      </c>
      <c r="BM563" s="192" t="s">
        <v>6677</v>
      </c>
    </row>
    <row r="564" spans="1:65" s="2" customFormat="1" ht="11.25">
      <c r="A564" s="37"/>
      <c r="B564" s="38"/>
      <c r="C564" s="39"/>
      <c r="D564" s="194" t="s">
        <v>206</v>
      </c>
      <c r="E564" s="39"/>
      <c r="F564" s="195" t="s">
        <v>6191</v>
      </c>
      <c r="G564" s="39"/>
      <c r="H564" s="39"/>
      <c r="I564" s="196"/>
      <c r="J564" s="39"/>
      <c r="K564" s="39"/>
      <c r="L564" s="42"/>
      <c r="M564" s="197"/>
      <c r="N564" s="198"/>
      <c r="O564" s="67"/>
      <c r="P564" s="67"/>
      <c r="Q564" s="67"/>
      <c r="R564" s="67"/>
      <c r="S564" s="67"/>
      <c r="T564" s="68"/>
      <c r="U564" s="37"/>
      <c r="V564" s="37"/>
      <c r="W564" s="37"/>
      <c r="X564" s="37"/>
      <c r="Y564" s="37"/>
      <c r="Z564" s="37"/>
      <c r="AA564" s="37"/>
      <c r="AB564" s="37"/>
      <c r="AC564" s="37"/>
      <c r="AD564" s="37"/>
      <c r="AE564" s="37"/>
      <c r="AT564" s="20" t="s">
        <v>206</v>
      </c>
      <c r="AU564" s="20" t="s">
        <v>84</v>
      </c>
    </row>
    <row r="565" spans="1:65" s="12" customFormat="1" ht="22.9" customHeight="1">
      <c r="B565" s="165"/>
      <c r="C565" s="166"/>
      <c r="D565" s="167" t="s">
        <v>73</v>
      </c>
      <c r="E565" s="179" t="s">
        <v>2963</v>
      </c>
      <c r="F565" s="179" t="s">
        <v>2964</v>
      </c>
      <c r="G565" s="166"/>
      <c r="H565" s="166"/>
      <c r="I565" s="169"/>
      <c r="J565" s="180">
        <f>BK565</f>
        <v>0</v>
      </c>
      <c r="K565" s="166"/>
      <c r="L565" s="171"/>
      <c r="M565" s="172"/>
      <c r="N565" s="173"/>
      <c r="O565" s="173"/>
      <c r="P565" s="174">
        <f>SUM(P566:P573)</f>
        <v>0</v>
      </c>
      <c r="Q565" s="173"/>
      <c r="R565" s="174">
        <f>SUM(R566:R573)</f>
        <v>0</v>
      </c>
      <c r="S565" s="173"/>
      <c r="T565" s="175">
        <f>SUM(T566:T573)</f>
        <v>1.9651999999999999E-2</v>
      </c>
      <c r="AR565" s="176" t="s">
        <v>84</v>
      </c>
      <c r="AT565" s="177" t="s">
        <v>73</v>
      </c>
      <c r="AU565" s="177" t="s">
        <v>82</v>
      </c>
      <c r="AY565" s="176" t="s">
        <v>197</v>
      </c>
      <c r="BK565" s="178">
        <f>SUM(BK566:BK573)</f>
        <v>0</v>
      </c>
    </row>
    <row r="566" spans="1:65" s="2" customFormat="1" ht="16.5" customHeight="1">
      <c r="A566" s="37"/>
      <c r="B566" s="38"/>
      <c r="C566" s="181" t="s">
        <v>1522</v>
      </c>
      <c r="D566" s="181" t="s">
        <v>199</v>
      </c>
      <c r="E566" s="182" t="s">
        <v>6678</v>
      </c>
      <c r="F566" s="183" t="s">
        <v>6679</v>
      </c>
      <c r="G566" s="184" t="s">
        <v>265</v>
      </c>
      <c r="H566" s="185">
        <v>8.1</v>
      </c>
      <c r="I566" s="186"/>
      <c r="J566" s="187">
        <f>ROUND(I566*H566,2)</f>
        <v>0</v>
      </c>
      <c r="K566" s="183" t="s">
        <v>203</v>
      </c>
      <c r="L566" s="42"/>
      <c r="M566" s="188" t="s">
        <v>28</v>
      </c>
      <c r="N566" s="189" t="s">
        <v>45</v>
      </c>
      <c r="O566" s="67"/>
      <c r="P566" s="190">
        <f>O566*H566</f>
        <v>0</v>
      </c>
      <c r="Q566" s="190">
        <v>0</v>
      </c>
      <c r="R566" s="190">
        <f>Q566*H566</f>
        <v>0</v>
      </c>
      <c r="S566" s="190">
        <v>1.67E-3</v>
      </c>
      <c r="T566" s="191">
        <f>S566*H566</f>
        <v>1.3526999999999999E-2</v>
      </c>
      <c r="U566" s="37"/>
      <c r="V566" s="37"/>
      <c r="W566" s="37"/>
      <c r="X566" s="37"/>
      <c r="Y566" s="37"/>
      <c r="Z566" s="37"/>
      <c r="AA566" s="37"/>
      <c r="AB566" s="37"/>
      <c r="AC566" s="37"/>
      <c r="AD566" s="37"/>
      <c r="AE566" s="37"/>
      <c r="AR566" s="192" t="s">
        <v>283</v>
      </c>
      <c r="AT566" s="192" t="s">
        <v>199</v>
      </c>
      <c r="AU566" s="192" t="s">
        <v>84</v>
      </c>
      <c r="AY566" s="20" t="s">
        <v>197</v>
      </c>
      <c r="BE566" s="193">
        <f>IF(N566="základní",J566,0)</f>
        <v>0</v>
      </c>
      <c r="BF566" s="193">
        <f>IF(N566="snížená",J566,0)</f>
        <v>0</v>
      </c>
      <c r="BG566" s="193">
        <f>IF(N566="zákl. přenesená",J566,0)</f>
        <v>0</v>
      </c>
      <c r="BH566" s="193">
        <f>IF(N566="sníž. přenesená",J566,0)</f>
        <v>0</v>
      </c>
      <c r="BI566" s="193">
        <f>IF(N566="nulová",J566,0)</f>
        <v>0</v>
      </c>
      <c r="BJ566" s="20" t="s">
        <v>82</v>
      </c>
      <c r="BK566" s="193">
        <f>ROUND(I566*H566,2)</f>
        <v>0</v>
      </c>
      <c r="BL566" s="20" t="s">
        <v>283</v>
      </c>
      <c r="BM566" s="192" t="s">
        <v>6680</v>
      </c>
    </row>
    <row r="567" spans="1:65" s="2" customFormat="1" ht="11.25">
      <c r="A567" s="37"/>
      <c r="B567" s="38"/>
      <c r="C567" s="39"/>
      <c r="D567" s="194" t="s">
        <v>206</v>
      </c>
      <c r="E567" s="39"/>
      <c r="F567" s="195" t="s">
        <v>6681</v>
      </c>
      <c r="G567" s="39"/>
      <c r="H567" s="39"/>
      <c r="I567" s="196"/>
      <c r="J567" s="39"/>
      <c r="K567" s="39"/>
      <c r="L567" s="42"/>
      <c r="M567" s="197"/>
      <c r="N567" s="198"/>
      <c r="O567" s="67"/>
      <c r="P567" s="67"/>
      <c r="Q567" s="67"/>
      <c r="R567" s="67"/>
      <c r="S567" s="67"/>
      <c r="T567" s="68"/>
      <c r="U567" s="37"/>
      <c r="V567" s="37"/>
      <c r="W567" s="37"/>
      <c r="X567" s="37"/>
      <c r="Y567" s="37"/>
      <c r="Z567" s="37"/>
      <c r="AA567" s="37"/>
      <c r="AB567" s="37"/>
      <c r="AC567" s="37"/>
      <c r="AD567" s="37"/>
      <c r="AE567" s="37"/>
      <c r="AT567" s="20" t="s">
        <v>206</v>
      </c>
      <c r="AU567" s="20" t="s">
        <v>84</v>
      </c>
    </row>
    <row r="568" spans="1:65" s="15" customFormat="1" ht="11.25">
      <c r="B568" s="222"/>
      <c r="C568" s="223"/>
      <c r="D568" s="201" t="s">
        <v>213</v>
      </c>
      <c r="E568" s="224" t="s">
        <v>28</v>
      </c>
      <c r="F568" s="225" t="s">
        <v>6296</v>
      </c>
      <c r="G568" s="223"/>
      <c r="H568" s="224" t="s">
        <v>28</v>
      </c>
      <c r="I568" s="226"/>
      <c r="J568" s="223"/>
      <c r="K568" s="223"/>
      <c r="L568" s="227"/>
      <c r="M568" s="228"/>
      <c r="N568" s="229"/>
      <c r="O568" s="229"/>
      <c r="P568" s="229"/>
      <c r="Q568" s="229"/>
      <c r="R568" s="229"/>
      <c r="S568" s="229"/>
      <c r="T568" s="230"/>
      <c r="AT568" s="231" t="s">
        <v>213</v>
      </c>
      <c r="AU568" s="231" t="s">
        <v>84</v>
      </c>
      <c r="AV568" s="15" t="s">
        <v>82</v>
      </c>
      <c r="AW568" s="15" t="s">
        <v>35</v>
      </c>
      <c r="AX568" s="15" t="s">
        <v>74</v>
      </c>
      <c r="AY568" s="231" t="s">
        <v>197</v>
      </c>
    </row>
    <row r="569" spans="1:65" s="13" customFormat="1" ht="11.25">
      <c r="B569" s="199"/>
      <c r="C569" s="200"/>
      <c r="D569" s="201" t="s">
        <v>213</v>
      </c>
      <c r="E569" s="202" t="s">
        <v>28</v>
      </c>
      <c r="F569" s="203" t="s">
        <v>6682</v>
      </c>
      <c r="G569" s="200"/>
      <c r="H569" s="204">
        <v>8.1</v>
      </c>
      <c r="I569" s="205"/>
      <c r="J569" s="200"/>
      <c r="K569" s="200"/>
      <c r="L569" s="206"/>
      <c r="M569" s="207"/>
      <c r="N569" s="208"/>
      <c r="O569" s="208"/>
      <c r="P569" s="208"/>
      <c r="Q569" s="208"/>
      <c r="R569" s="208"/>
      <c r="S569" s="208"/>
      <c r="T569" s="209"/>
      <c r="AT569" s="210" t="s">
        <v>213</v>
      </c>
      <c r="AU569" s="210" t="s">
        <v>84</v>
      </c>
      <c r="AV569" s="13" t="s">
        <v>84</v>
      </c>
      <c r="AW569" s="13" t="s">
        <v>35</v>
      </c>
      <c r="AX569" s="13" t="s">
        <v>82</v>
      </c>
      <c r="AY569" s="210" t="s">
        <v>197</v>
      </c>
    </row>
    <row r="570" spans="1:65" s="2" customFormat="1" ht="16.5" customHeight="1">
      <c r="A570" s="37"/>
      <c r="B570" s="38"/>
      <c r="C570" s="181" t="s">
        <v>1527</v>
      </c>
      <c r="D570" s="181" t="s">
        <v>199</v>
      </c>
      <c r="E570" s="182" t="s">
        <v>6683</v>
      </c>
      <c r="F570" s="183" t="s">
        <v>6684</v>
      </c>
      <c r="G570" s="184" t="s">
        <v>265</v>
      </c>
      <c r="H570" s="185">
        <v>3.5</v>
      </c>
      <c r="I570" s="186"/>
      <c r="J570" s="187">
        <f>ROUND(I570*H570,2)</f>
        <v>0</v>
      </c>
      <c r="K570" s="183" t="s">
        <v>203</v>
      </c>
      <c r="L570" s="42"/>
      <c r="M570" s="188" t="s">
        <v>28</v>
      </c>
      <c r="N570" s="189" t="s">
        <v>45</v>
      </c>
      <c r="O570" s="67"/>
      <c r="P570" s="190">
        <f>O570*H570</f>
        <v>0</v>
      </c>
      <c r="Q570" s="190">
        <v>0</v>
      </c>
      <c r="R570" s="190">
        <f>Q570*H570</f>
        <v>0</v>
      </c>
      <c r="S570" s="190">
        <v>1.75E-3</v>
      </c>
      <c r="T570" s="191">
        <f>S570*H570</f>
        <v>6.1250000000000002E-3</v>
      </c>
      <c r="U570" s="37"/>
      <c r="V570" s="37"/>
      <c r="W570" s="37"/>
      <c r="X570" s="37"/>
      <c r="Y570" s="37"/>
      <c r="Z570" s="37"/>
      <c r="AA570" s="37"/>
      <c r="AB570" s="37"/>
      <c r="AC570" s="37"/>
      <c r="AD570" s="37"/>
      <c r="AE570" s="37"/>
      <c r="AR570" s="192" t="s">
        <v>283</v>
      </c>
      <c r="AT570" s="192" t="s">
        <v>199</v>
      </c>
      <c r="AU570" s="192" t="s">
        <v>84</v>
      </c>
      <c r="AY570" s="20" t="s">
        <v>197</v>
      </c>
      <c r="BE570" s="193">
        <f>IF(N570="základní",J570,0)</f>
        <v>0</v>
      </c>
      <c r="BF570" s="193">
        <f>IF(N570="snížená",J570,0)</f>
        <v>0</v>
      </c>
      <c r="BG570" s="193">
        <f>IF(N570="zákl. přenesená",J570,0)</f>
        <v>0</v>
      </c>
      <c r="BH570" s="193">
        <f>IF(N570="sníž. přenesená",J570,0)</f>
        <v>0</v>
      </c>
      <c r="BI570" s="193">
        <f>IF(N570="nulová",J570,0)</f>
        <v>0</v>
      </c>
      <c r="BJ570" s="20" t="s">
        <v>82</v>
      </c>
      <c r="BK570" s="193">
        <f>ROUND(I570*H570,2)</f>
        <v>0</v>
      </c>
      <c r="BL570" s="20" t="s">
        <v>283</v>
      </c>
      <c r="BM570" s="192" t="s">
        <v>6685</v>
      </c>
    </row>
    <row r="571" spans="1:65" s="2" customFormat="1" ht="11.25">
      <c r="A571" s="37"/>
      <c r="B571" s="38"/>
      <c r="C571" s="39"/>
      <c r="D571" s="194" t="s">
        <v>206</v>
      </c>
      <c r="E571" s="39"/>
      <c r="F571" s="195" t="s">
        <v>6686</v>
      </c>
      <c r="G571" s="39"/>
      <c r="H571" s="39"/>
      <c r="I571" s="196"/>
      <c r="J571" s="39"/>
      <c r="K571" s="39"/>
      <c r="L571" s="42"/>
      <c r="M571" s="197"/>
      <c r="N571" s="198"/>
      <c r="O571" s="67"/>
      <c r="P571" s="67"/>
      <c r="Q571" s="67"/>
      <c r="R571" s="67"/>
      <c r="S571" s="67"/>
      <c r="T571" s="68"/>
      <c r="U571" s="37"/>
      <c r="V571" s="37"/>
      <c r="W571" s="37"/>
      <c r="X571" s="37"/>
      <c r="Y571" s="37"/>
      <c r="Z571" s="37"/>
      <c r="AA571" s="37"/>
      <c r="AB571" s="37"/>
      <c r="AC571" s="37"/>
      <c r="AD571" s="37"/>
      <c r="AE571" s="37"/>
      <c r="AT571" s="20" t="s">
        <v>206</v>
      </c>
      <c r="AU571" s="20" t="s">
        <v>84</v>
      </c>
    </row>
    <row r="572" spans="1:65" s="15" customFormat="1" ht="11.25">
      <c r="B572" s="222"/>
      <c r="C572" s="223"/>
      <c r="D572" s="201" t="s">
        <v>213</v>
      </c>
      <c r="E572" s="224" t="s">
        <v>28</v>
      </c>
      <c r="F572" s="225" t="s">
        <v>6296</v>
      </c>
      <c r="G572" s="223"/>
      <c r="H572" s="224" t="s">
        <v>28</v>
      </c>
      <c r="I572" s="226"/>
      <c r="J572" s="223"/>
      <c r="K572" s="223"/>
      <c r="L572" s="227"/>
      <c r="M572" s="228"/>
      <c r="N572" s="229"/>
      <c r="O572" s="229"/>
      <c r="P572" s="229"/>
      <c r="Q572" s="229"/>
      <c r="R572" s="229"/>
      <c r="S572" s="229"/>
      <c r="T572" s="230"/>
      <c r="AT572" s="231" t="s">
        <v>213</v>
      </c>
      <c r="AU572" s="231" t="s">
        <v>84</v>
      </c>
      <c r="AV572" s="15" t="s">
        <v>82</v>
      </c>
      <c r="AW572" s="15" t="s">
        <v>35</v>
      </c>
      <c r="AX572" s="15" t="s">
        <v>74</v>
      </c>
      <c r="AY572" s="231" t="s">
        <v>197</v>
      </c>
    </row>
    <row r="573" spans="1:65" s="13" customFormat="1" ht="11.25">
      <c r="B573" s="199"/>
      <c r="C573" s="200"/>
      <c r="D573" s="201" t="s">
        <v>213</v>
      </c>
      <c r="E573" s="202" t="s">
        <v>28</v>
      </c>
      <c r="F573" s="203" t="s">
        <v>6687</v>
      </c>
      <c r="G573" s="200"/>
      <c r="H573" s="204">
        <v>3.5</v>
      </c>
      <c r="I573" s="205"/>
      <c r="J573" s="200"/>
      <c r="K573" s="200"/>
      <c r="L573" s="206"/>
      <c r="M573" s="207"/>
      <c r="N573" s="208"/>
      <c r="O573" s="208"/>
      <c r="P573" s="208"/>
      <c r="Q573" s="208"/>
      <c r="R573" s="208"/>
      <c r="S573" s="208"/>
      <c r="T573" s="209"/>
      <c r="AT573" s="210" t="s">
        <v>213</v>
      </c>
      <c r="AU573" s="210" t="s">
        <v>84</v>
      </c>
      <c r="AV573" s="13" t="s">
        <v>84</v>
      </c>
      <c r="AW573" s="13" t="s">
        <v>35</v>
      </c>
      <c r="AX573" s="13" t="s">
        <v>82</v>
      </c>
      <c r="AY573" s="210" t="s">
        <v>197</v>
      </c>
    </row>
    <row r="574" spans="1:65" s="12" customFormat="1" ht="22.9" customHeight="1">
      <c r="B574" s="165"/>
      <c r="C574" s="166"/>
      <c r="D574" s="167" t="s">
        <v>73</v>
      </c>
      <c r="E574" s="179" t="s">
        <v>3020</v>
      </c>
      <c r="F574" s="179" t="s">
        <v>3021</v>
      </c>
      <c r="G574" s="166"/>
      <c r="H574" s="166"/>
      <c r="I574" s="169"/>
      <c r="J574" s="180">
        <f>BK574</f>
        <v>0</v>
      </c>
      <c r="K574" s="166"/>
      <c r="L574" s="171"/>
      <c r="M574" s="172"/>
      <c r="N574" s="173"/>
      <c r="O574" s="173"/>
      <c r="P574" s="174">
        <f>SUM(P575:P588)</f>
        <v>0</v>
      </c>
      <c r="Q574" s="173"/>
      <c r="R574" s="174">
        <f>SUM(R575:R588)</f>
        <v>9.7500000000000003E-2</v>
      </c>
      <c r="S574" s="173"/>
      <c r="T574" s="175">
        <f>SUM(T575:T588)</f>
        <v>1.5599999999999999E-2</v>
      </c>
      <c r="AR574" s="176" t="s">
        <v>84</v>
      </c>
      <c r="AT574" s="177" t="s">
        <v>73</v>
      </c>
      <c r="AU574" s="177" t="s">
        <v>82</v>
      </c>
      <c r="AY574" s="176" t="s">
        <v>197</v>
      </c>
      <c r="BK574" s="178">
        <f>SUM(BK575:BK588)</f>
        <v>0</v>
      </c>
    </row>
    <row r="575" spans="1:65" s="2" customFormat="1" ht="24.2" customHeight="1">
      <c r="A575" s="37"/>
      <c r="B575" s="38"/>
      <c r="C575" s="181" t="s">
        <v>1533</v>
      </c>
      <c r="D575" s="181" t="s">
        <v>199</v>
      </c>
      <c r="E575" s="182" t="s">
        <v>3023</v>
      </c>
      <c r="F575" s="183" t="s">
        <v>3024</v>
      </c>
      <c r="G575" s="184" t="s">
        <v>210</v>
      </c>
      <c r="H575" s="185">
        <v>5</v>
      </c>
      <c r="I575" s="186"/>
      <c r="J575" s="187">
        <f>ROUND(I575*H575,2)</f>
        <v>0</v>
      </c>
      <c r="K575" s="183" t="s">
        <v>203</v>
      </c>
      <c r="L575" s="42"/>
      <c r="M575" s="188" t="s">
        <v>28</v>
      </c>
      <c r="N575" s="189" t="s">
        <v>45</v>
      </c>
      <c r="O575" s="67"/>
      <c r="P575" s="190">
        <f>O575*H575</f>
        <v>0</v>
      </c>
      <c r="Q575" s="190">
        <v>0</v>
      </c>
      <c r="R575" s="190">
        <f>Q575*H575</f>
        <v>0</v>
      </c>
      <c r="S575" s="190">
        <v>0</v>
      </c>
      <c r="T575" s="191">
        <f>S575*H575</f>
        <v>0</v>
      </c>
      <c r="U575" s="37"/>
      <c r="V575" s="37"/>
      <c r="W575" s="37"/>
      <c r="X575" s="37"/>
      <c r="Y575" s="37"/>
      <c r="Z575" s="37"/>
      <c r="AA575" s="37"/>
      <c r="AB575" s="37"/>
      <c r="AC575" s="37"/>
      <c r="AD575" s="37"/>
      <c r="AE575" s="37"/>
      <c r="AR575" s="192" t="s">
        <v>283</v>
      </c>
      <c r="AT575" s="192" t="s">
        <v>199</v>
      </c>
      <c r="AU575" s="192" t="s">
        <v>84</v>
      </c>
      <c r="AY575" s="20" t="s">
        <v>197</v>
      </c>
      <c r="BE575" s="193">
        <f>IF(N575="základní",J575,0)</f>
        <v>0</v>
      </c>
      <c r="BF575" s="193">
        <f>IF(N575="snížená",J575,0)</f>
        <v>0</v>
      </c>
      <c r="BG575" s="193">
        <f>IF(N575="zákl. přenesená",J575,0)</f>
        <v>0</v>
      </c>
      <c r="BH575" s="193">
        <f>IF(N575="sníž. přenesená",J575,0)</f>
        <v>0</v>
      </c>
      <c r="BI575" s="193">
        <f>IF(N575="nulová",J575,0)</f>
        <v>0</v>
      </c>
      <c r="BJ575" s="20" t="s">
        <v>82</v>
      </c>
      <c r="BK575" s="193">
        <f>ROUND(I575*H575,2)</f>
        <v>0</v>
      </c>
      <c r="BL575" s="20" t="s">
        <v>283</v>
      </c>
      <c r="BM575" s="192" t="s">
        <v>6688</v>
      </c>
    </row>
    <row r="576" spans="1:65" s="2" customFormat="1" ht="11.25">
      <c r="A576" s="37"/>
      <c r="B576" s="38"/>
      <c r="C576" s="39"/>
      <c r="D576" s="194" t="s">
        <v>206</v>
      </c>
      <c r="E576" s="39"/>
      <c r="F576" s="195" t="s">
        <v>3026</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206</v>
      </c>
      <c r="AU576" s="20" t="s">
        <v>84</v>
      </c>
    </row>
    <row r="577" spans="1:65" s="15" customFormat="1" ht="11.25">
      <c r="B577" s="222"/>
      <c r="C577" s="223"/>
      <c r="D577" s="201" t="s">
        <v>213</v>
      </c>
      <c r="E577" s="224" t="s">
        <v>28</v>
      </c>
      <c r="F577" s="225" t="s">
        <v>3088</v>
      </c>
      <c r="G577" s="223"/>
      <c r="H577" s="224" t="s">
        <v>28</v>
      </c>
      <c r="I577" s="226"/>
      <c r="J577" s="223"/>
      <c r="K577" s="223"/>
      <c r="L577" s="227"/>
      <c r="M577" s="228"/>
      <c r="N577" s="229"/>
      <c r="O577" s="229"/>
      <c r="P577" s="229"/>
      <c r="Q577" s="229"/>
      <c r="R577" s="229"/>
      <c r="S577" s="229"/>
      <c r="T577" s="230"/>
      <c r="AT577" s="231" t="s">
        <v>213</v>
      </c>
      <c r="AU577" s="231" t="s">
        <v>84</v>
      </c>
      <c r="AV577" s="15" t="s">
        <v>82</v>
      </c>
      <c r="AW577" s="15" t="s">
        <v>35</v>
      </c>
      <c r="AX577" s="15" t="s">
        <v>74</v>
      </c>
      <c r="AY577" s="231" t="s">
        <v>197</v>
      </c>
    </row>
    <row r="578" spans="1:65" s="13" customFormat="1" ht="11.25">
      <c r="B578" s="199"/>
      <c r="C578" s="200"/>
      <c r="D578" s="201" t="s">
        <v>213</v>
      </c>
      <c r="E578" s="202" t="s">
        <v>28</v>
      </c>
      <c r="F578" s="203" t="s">
        <v>6491</v>
      </c>
      <c r="G578" s="200"/>
      <c r="H578" s="204">
        <v>5</v>
      </c>
      <c r="I578" s="205"/>
      <c r="J578" s="200"/>
      <c r="K578" s="200"/>
      <c r="L578" s="206"/>
      <c r="M578" s="207"/>
      <c r="N578" s="208"/>
      <c r="O578" s="208"/>
      <c r="P578" s="208"/>
      <c r="Q578" s="208"/>
      <c r="R578" s="208"/>
      <c r="S578" s="208"/>
      <c r="T578" s="209"/>
      <c r="AT578" s="210" t="s">
        <v>213</v>
      </c>
      <c r="AU578" s="210" t="s">
        <v>84</v>
      </c>
      <c r="AV578" s="13" t="s">
        <v>84</v>
      </c>
      <c r="AW578" s="13" t="s">
        <v>35</v>
      </c>
      <c r="AX578" s="13" t="s">
        <v>82</v>
      </c>
      <c r="AY578" s="210" t="s">
        <v>197</v>
      </c>
    </row>
    <row r="579" spans="1:65" s="2" customFormat="1" ht="16.5" customHeight="1">
      <c r="A579" s="37"/>
      <c r="B579" s="38"/>
      <c r="C579" s="247" t="s">
        <v>1538</v>
      </c>
      <c r="D579" s="247" t="s">
        <v>519</v>
      </c>
      <c r="E579" s="248" t="s">
        <v>3028</v>
      </c>
      <c r="F579" s="249" t="s">
        <v>3029</v>
      </c>
      <c r="G579" s="250" t="s">
        <v>210</v>
      </c>
      <c r="H579" s="251">
        <v>5</v>
      </c>
      <c r="I579" s="252"/>
      <c r="J579" s="253">
        <f>ROUND(I579*H579,2)</f>
        <v>0</v>
      </c>
      <c r="K579" s="249" t="s">
        <v>203</v>
      </c>
      <c r="L579" s="254"/>
      <c r="M579" s="255" t="s">
        <v>28</v>
      </c>
      <c r="N579" s="256" t="s">
        <v>45</v>
      </c>
      <c r="O579" s="67"/>
      <c r="P579" s="190">
        <f>O579*H579</f>
        <v>0</v>
      </c>
      <c r="Q579" s="190">
        <v>1.95E-2</v>
      </c>
      <c r="R579" s="190">
        <f>Q579*H579</f>
        <v>9.7500000000000003E-2</v>
      </c>
      <c r="S579" s="190">
        <v>0</v>
      </c>
      <c r="T579" s="191">
        <f>S579*H579</f>
        <v>0</v>
      </c>
      <c r="U579" s="37"/>
      <c r="V579" s="37"/>
      <c r="W579" s="37"/>
      <c r="X579" s="37"/>
      <c r="Y579" s="37"/>
      <c r="Z579" s="37"/>
      <c r="AA579" s="37"/>
      <c r="AB579" s="37"/>
      <c r="AC579" s="37"/>
      <c r="AD579" s="37"/>
      <c r="AE579" s="37"/>
      <c r="AR579" s="192" t="s">
        <v>365</v>
      </c>
      <c r="AT579" s="192" t="s">
        <v>519</v>
      </c>
      <c r="AU579" s="192" t="s">
        <v>84</v>
      </c>
      <c r="AY579" s="20" t="s">
        <v>197</v>
      </c>
      <c r="BE579" s="193">
        <f>IF(N579="základní",J579,0)</f>
        <v>0</v>
      </c>
      <c r="BF579" s="193">
        <f>IF(N579="snížená",J579,0)</f>
        <v>0</v>
      </c>
      <c r="BG579" s="193">
        <f>IF(N579="zákl. přenesená",J579,0)</f>
        <v>0</v>
      </c>
      <c r="BH579" s="193">
        <f>IF(N579="sníž. přenesená",J579,0)</f>
        <v>0</v>
      </c>
      <c r="BI579" s="193">
        <f>IF(N579="nulová",J579,0)</f>
        <v>0</v>
      </c>
      <c r="BJ579" s="20" t="s">
        <v>82</v>
      </c>
      <c r="BK579" s="193">
        <f>ROUND(I579*H579,2)</f>
        <v>0</v>
      </c>
      <c r="BL579" s="20" t="s">
        <v>283</v>
      </c>
      <c r="BM579" s="192" t="s">
        <v>6689</v>
      </c>
    </row>
    <row r="580" spans="1:65" s="2" customFormat="1" ht="16.5" customHeight="1">
      <c r="A580" s="37"/>
      <c r="B580" s="38"/>
      <c r="C580" s="181" t="s">
        <v>1543</v>
      </c>
      <c r="D580" s="181" t="s">
        <v>199</v>
      </c>
      <c r="E580" s="182" t="s">
        <v>3085</v>
      </c>
      <c r="F580" s="183" t="s">
        <v>3086</v>
      </c>
      <c r="G580" s="184" t="s">
        <v>1590</v>
      </c>
      <c r="H580" s="185">
        <v>5</v>
      </c>
      <c r="I580" s="186"/>
      <c r="J580" s="187">
        <f>ROUND(I580*H580,2)</f>
        <v>0</v>
      </c>
      <c r="K580" s="183" t="s">
        <v>28</v>
      </c>
      <c r="L580" s="42"/>
      <c r="M580" s="188" t="s">
        <v>28</v>
      </c>
      <c r="N580" s="189" t="s">
        <v>45</v>
      </c>
      <c r="O580" s="67"/>
      <c r="P580" s="190">
        <f>O580*H580</f>
        <v>0</v>
      </c>
      <c r="Q580" s="190">
        <v>0</v>
      </c>
      <c r="R580" s="190">
        <f>Q580*H580</f>
        <v>0</v>
      </c>
      <c r="S580" s="190">
        <v>0</v>
      </c>
      <c r="T580" s="191">
        <f>S580*H580</f>
        <v>0</v>
      </c>
      <c r="U580" s="37"/>
      <c r="V580" s="37"/>
      <c r="W580" s="37"/>
      <c r="X580" s="37"/>
      <c r="Y580" s="37"/>
      <c r="Z580" s="37"/>
      <c r="AA580" s="37"/>
      <c r="AB580" s="37"/>
      <c r="AC580" s="37"/>
      <c r="AD580" s="37"/>
      <c r="AE580" s="37"/>
      <c r="AR580" s="192" t="s">
        <v>283</v>
      </c>
      <c r="AT580" s="192" t="s">
        <v>199</v>
      </c>
      <c r="AU580" s="192" t="s">
        <v>84</v>
      </c>
      <c r="AY580" s="20" t="s">
        <v>197</v>
      </c>
      <c r="BE580" s="193">
        <f>IF(N580="základní",J580,0)</f>
        <v>0</v>
      </c>
      <c r="BF580" s="193">
        <f>IF(N580="snížená",J580,0)</f>
        <v>0</v>
      </c>
      <c r="BG580" s="193">
        <f>IF(N580="zákl. přenesená",J580,0)</f>
        <v>0</v>
      </c>
      <c r="BH580" s="193">
        <f>IF(N580="sníž. přenesená",J580,0)</f>
        <v>0</v>
      </c>
      <c r="BI580" s="193">
        <f>IF(N580="nulová",J580,0)</f>
        <v>0</v>
      </c>
      <c r="BJ580" s="20" t="s">
        <v>82</v>
      </c>
      <c r="BK580" s="193">
        <f>ROUND(I580*H580,2)</f>
        <v>0</v>
      </c>
      <c r="BL580" s="20" t="s">
        <v>283</v>
      </c>
      <c r="BM580" s="192" t="s">
        <v>6690</v>
      </c>
    </row>
    <row r="581" spans="1:65" s="15" customFormat="1" ht="11.25">
      <c r="B581" s="222"/>
      <c r="C581" s="223"/>
      <c r="D581" s="201" t="s">
        <v>213</v>
      </c>
      <c r="E581" s="224" t="s">
        <v>28</v>
      </c>
      <c r="F581" s="225" t="s">
        <v>3088</v>
      </c>
      <c r="G581" s="223"/>
      <c r="H581" s="224" t="s">
        <v>28</v>
      </c>
      <c r="I581" s="226"/>
      <c r="J581" s="223"/>
      <c r="K581" s="223"/>
      <c r="L581" s="227"/>
      <c r="M581" s="228"/>
      <c r="N581" s="229"/>
      <c r="O581" s="229"/>
      <c r="P581" s="229"/>
      <c r="Q581" s="229"/>
      <c r="R581" s="229"/>
      <c r="S581" s="229"/>
      <c r="T581" s="230"/>
      <c r="AT581" s="231" t="s">
        <v>213</v>
      </c>
      <c r="AU581" s="231" t="s">
        <v>84</v>
      </c>
      <c r="AV581" s="15" t="s">
        <v>82</v>
      </c>
      <c r="AW581" s="15" t="s">
        <v>35</v>
      </c>
      <c r="AX581" s="15" t="s">
        <v>74</v>
      </c>
      <c r="AY581" s="231" t="s">
        <v>197</v>
      </c>
    </row>
    <row r="582" spans="1:65" s="13" customFormat="1" ht="11.25">
      <c r="B582" s="199"/>
      <c r="C582" s="200"/>
      <c r="D582" s="201" t="s">
        <v>213</v>
      </c>
      <c r="E582" s="202" t="s">
        <v>28</v>
      </c>
      <c r="F582" s="203" t="s">
        <v>6491</v>
      </c>
      <c r="G582" s="200"/>
      <c r="H582" s="204">
        <v>5</v>
      </c>
      <c r="I582" s="205"/>
      <c r="J582" s="200"/>
      <c r="K582" s="200"/>
      <c r="L582" s="206"/>
      <c r="M582" s="207"/>
      <c r="N582" s="208"/>
      <c r="O582" s="208"/>
      <c r="P582" s="208"/>
      <c r="Q582" s="208"/>
      <c r="R582" s="208"/>
      <c r="S582" s="208"/>
      <c r="T582" s="209"/>
      <c r="AT582" s="210" t="s">
        <v>213</v>
      </c>
      <c r="AU582" s="210" t="s">
        <v>84</v>
      </c>
      <c r="AV582" s="13" t="s">
        <v>84</v>
      </c>
      <c r="AW582" s="13" t="s">
        <v>35</v>
      </c>
      <c r="AX582" s="13" t="s">
        <v>82</v>
      </c>
      <c r="AY582" s="210" t="s">
        <v>197</v>
      </c>
    </row>
    <row r="583" spans="1:65" s="2" customFormat="1" ht="16.5" customHeight="1">
      <c r="A583" s="37"/>
      <c r="B583" s="38"/>
      <c r="C583" s="181" t="s">
        <v>1550</v>
      </c>
      <c r="D583" s="181" t="s">
        <v>199</v>
      </c>
      <c r="E583" s="182" t="s">
        <v>6691</v>
      </c>
      <c r="F583" s="183" t="s">
        <v>6692</v>
      </c>
      <c r="G583" s="184" t="s">
        <v>265</v>
      </c>
      <c r="H583" s="185">
        <v>7.8</v>
      </c>
      <c r="I583" s="186"/>
      <c r="J583" s="187">
        <f>ROUND(I583*H583,2)</f>
        <v>0</v>
      </c>
      <c r="K583" s="183" t="s">
        <v>203</v>
      </c>
      <c r="L583" s="42"/>
      <c r="M583" s="188" t="s">
        <v>28</v>
      </c>
      <c r="N583" s="189" t="s">
        <v>45</v>
      </c>
      <c r="O583" s="67"/>
      <c r="P583" s="190">
        <f>O583*H583</f>
        <v>0</v>
      </c>
      <c r="Q583" s="190">
        <v>0</v>
      </c>
      <c r="R583" s="190">
        <f>Q583*H583</f>
        <v>0</v>
      </c>
      <c r="S583" s="190">
        <v>2E-3</v>
      </c>
      <c r="T583" s="191">
        <f>S583*H583</f>
        <v>1.5599999999999999E-2</v>
      </c>
      <c r="U583" s="37"/>
      <c r="V583" s="37"/>
      <c r="W583" s="37"/>
      <c r="X583" s="37"/>
      <c r="Y583" s="37"/>
      <c r="Z583" s="37"/>
      <c r="AA583" s="37"/>
      <c r="AB583" s="37"/>
      <c r="AC583" s="37"/>
      <c r="AD583" s="37"/>
      <c r="AE583" s="37"/>
      <c r="AR583" s="192" t="s">
        <v>283</v>
      </c>
      <c r="AT583" s="192" t="s">
        <v>199</v>
      </c>
      <c r="AU583" s="192" t="s">
        <v>84</v>
      </c>
      <c r="AY583" s="20" t="s">
        <v>197</v>
      </c>
      <c r="BE583" s="193">
        <f>IF(N583="základní",J583,0)</f>
        <v>0</v>
      </c>
      <c r="BF583" s="193">
        <f>IF(N583="snížená",J583,0)</f>
        <v>0</v>
      </c>
      <c r="BG583" s="193">
        <f>IF(N583="zákl. přenesená",J583,0)</f>
        <v>0</v>
      </c>
      <c r="BH583" s="193">
        <f>IF(N583="sníž. přenesená",J583,0)</f>
        <v>0</v>
      </c>
      <c r="BI583" s="193">
        <f>IF(N583="nulová",J583,0)</f>
        <v>0</v>
      </c>
      <c r="BJ583" s="20" t="s">
        <v>82</v>
      </c>
      <c r="BK583" s="193">
        <f>ROUND(I583*H583,2)</f>
        <v>0</v>
      </c>
      <c r="BL583" s="20" t="s">
        <v>283</v>
      </c>
      <c r="BM583" s="192" t="s">
        <v>6693</v>
      </c>
    </row>
    <row r="584" spans="1:65" s="2" customFormat="1" ht="11.25">
      <c r="A584" s="37"/>
      <c r="B584" s="38"/>
      <c r="C584" s="39"/>
      <c r="D584" s="194" t="s">
        <v>206</v>
      </c>
      <c r="E584" s="39"/>
      <c r="F584" s="195" t="s">
        <v>6694</v>
      </c>
      <c r="G584" s="39"/>
      <c r="H584" s="39"/>
      <c r="I584" s="196"/>
      <c r="J584" s="39"/>
      <c r="K584" s="39"/>
      <c r="L584" s="42"/>
      <c r="M584" s="197"/>
      <c r="N584" s="198"/>
      <c r="O584" s="67"/>
      <c r="P584" s="67"/>
      <c r="Q584" s="67"/>
      <c r="R584" s="67"/>
      <c r="S584" s="67"/>
      <c r="T584" s="68"/>
      <c r="U584" s="37"/>
      <c r="V584" s="37"/>
      <c r="W584" s="37"/>
      <c r="X584" s="37"/>
      <c r="Y584" s="37"/>
      <c r="Z584" s="37"/>
      <c r="AA584" s="37"/>
      <c r="AB584" s="37"/>
      <c r="AC584" s="37"/>
      <c r="AD584" s="37"/>
      <c r="AE584" s="37"/>
      <c r="AT584" s="20" t="s">
        <v>206</v>
      </c>
      <c r="AU584" s="20" t="s">
        <v>84</v>
      </c>
    </row>
    <row r="585" spans="1:65" s="15" customFormat="1" ht="11.25">
      <c r="B585" s="222"/>
      <c r="C585" s="223"/>
      <c r="D585" s="201" t="s">
        <v>213</v>
      </c>
      <c r="E585" s="224" t="s">
        <v>28</v>
      </c>
      <c r="F585" s="225" t="s">
        <v>6296</v>
      </c>
      <c r="G585" s="223"/>
      <c r="H585" s="224" t="s">
        <v>28</v>
      </c>
      <c r="I585" s="226"/>
      <c r="J585" s="223"/>
      <c r="K585" s="223"/>
      <c r="L585" s="227"/>
      <c r="M585" s="228"/>
      <c r="N585" s="229"/>
      <c r="O585" s="229"/>
      <c r="P585" s="229"/>
      <c r="Q585" s="229"/>
      <c r="R585" s="229"/>
      <c r="S585" s="229"/>
      <c r="T585" s="230"/>
      <c r="AT585" s="231" t="s">
        <v>213</v>
      </c>
      <c r="AU585" s="231" t="s">
        <v>84</v>
      </c>
      <c r="AV585" s="15" t="s">
        <v>82</v>
      </c>
      <c r="AW585" s="15" t="s">
        <v>35</v>
      </c>
      <c r="AX585" s="15" t="s">
        <v>74</v>
      </c>
      <c r="AY585" s="231" t="s">
        <v>197</v>
      </c>
    </row>
    <row r="586" spans="1:65" s="13" customFormat="1" ht="11.25">
      <c r="B586" s="199"/>
      <c r="C586" s="200"/>
      <c r="D586" s="201" t="s">
        <v>213</v>
      </c>
      <c r="E586" s="202" t="s">
        <v>28</v>
      </c>
      <c r="F586" s="203" t="s">
        <v>6695</v>
      </c>
      <c r="G586" s="200"/>
      <c r="H586" s="204">
        <v>7.8</v>
      </c>
      <c r="I586" s="205"/>
      <c r="J586" s="200"/>
      <c r="K586" s="200"/>
      <c r="L586" s="206"/>
      <c r="M586" s="207"/>
      <c r="N586" s="208"/>
      <c r="O586" s="208"/>
      <c r="P586" s="208"/>
      <c r="Q586" s="208"/>
      <c r="R586" s="208"/>
      <c r="S586" s="208"/>
      <c r="T586" s="209"/>
      <c r="AT586" s="210" t="s">
        <v>213</v>
      </c>
      <c r="AU586" s="210" t="s">
        <v>84</v>
      </c>
      <c r="AV586" s="13" t="s">
        <v>84</v>
      </c>
      <c r="AW586" s="13" t="s">
        <v>35</v>
      </c>
      <c r="AX586" s="13" t="s">
        <v>82</v>
      </c>
      <c r="AY586" s="210" t="s">
        <v>197</v>
      </c>
    </row>
    <row r="587" spans="1:65" s="2" customFormat="1" ht="24.2" customHeight="1">
      <c r="A587" s="37"/>
      <c r="B587" s="38"/>
      <c r="C587" s="181" t="s">
        <v>1558</v>
      </c>
      <c r="D587" s="181" t="s">
        <v>199</v>
      </c>
      <c r="E587" s="182" t="s">
        <v>6222</v>
      </c>
      <c r="F587" s="183" t="s">
        <v>6223</v>
      </c>
      <c r="G587" s="184" t="s">
        <v>2955</v>
      </c>
      <c r="H587" s="260"/>
      <c r="I587" s="186"/>
      <c r="J587" s="187">
        <f>ROUND(I587*H587,2)</f>
        <v>0</v>
      </c>
      <c r="K587" s="183" t="s">
        <v>203</v>
      </c>
      <c r="L587" s="42"/>
      <c r="M587" s="188" t="s">
        <v>28</v>
      </c>
      <c r="N587" s="189" t="s">
        <v>45</v>
      </c>
      <c r="O587" s="67"/>
      <c r="P587" s="190">
        <f>O587*H587</f>
        <v>0</v>
      </c>
      <c r="Q587" s="190">
        <v>0</v>
      </c>
      <c r="R587" s="190">
        <f>Q587*H587</f>
        <v>0</v>
      </c>
      <c r="S587" s="190">
        <v>0</v>
      </c>
      <c r="T587" s="191">
        <f>S587*H587</f>
        <v>0</v>
      </c>
      <c r="U587" s="37"/>
      <c r="V587" s="37"/>
      <c r="W587" s="37"/>
      <c r="X587" s="37"/>
      <c r="Y587" s="37"/>
      <c r="Z587" s="37"/>
      <c r="AA587" s="37"/>
      <c r="AB587" s="37"/>
      <c r="AC587" s="37"/>
      <c r="AD587" s="37"/>
      <c r="AE587" s="37"/>
      <c r="AR587" s="192" t="s">
        <v>283</v>
      </c>
      <c r="AT587" s="192" t="s">
        <v>199</v>
      </c>
      <c r="AU587" s="192" t="s">
        <v>84</v>
      </c>
      <c r="AY587" s="20" t="s">
        <v>197</v>
      </c>
      <c r="BE587" s="193">
        <f>IF(N587="základní",J587,0)</f>
        <v>0</v>
      </c>
      <c r="BF587" s="193">
        <f>IF(N587="snížená",J587,0)</f>
        <v>0</v>
      </c>
      <c r="BG587" s="193">
        <f>IF(N587="zákl. přenesená",J587,0)</f>
        <v>0</v>
      </c>
      <c r="BH587" s="193">
        <f>IF(N587="sníž. přenesená",J587,0)</f>
        <v>0</v>
      </c>
      <c r="BI587" s="193">
        <f>IF(N587="nulová",J587,0)</f>
        <v>0</v>
      </c>
      <c r="BJ587" s="20" t="s">
        <v>82</v>
      </c>
      <c r="BK587" s="193">
        <f>ROUND(I587*H587,2)</f>
        <v>0</v>
      </c>
      <c r="BL587" s="20" t="s">
        <v>283</v>
      </c>
      <c r="BM587" s="192" t="s">
        <v>6696</v>
      </c>
    </row>
    <row r="588" spans="1:65" s="2" customFormat="1" ht="11.25">
      <c r="A588" s="37"/>
      <c r="B588" s="38"/>
      <c r="C588" s="39"/>
      <c r="D588" s="194" t="s">
        <v>206</v>
      </c>
      <c r="E588" s="39"/>
      <c r="F588" s="195" t="s">
        <v>6225</v>
      </c>
      <c r="G588" s="39"/>
      <c r="H588" s="39"/>
      <c r="I588" s="196"/>
      <c r="J588" s="39"/>
      <c r="K588" s="39"/>
      <c r="L588" s="42"/>
      <c r="M588" s="197"/>
      <c r="N588" s="198"/>
      <c r="O588" s="67"/>
      <c r="P588" s="67"/>
      <c r="Q588" s="67"/>
      <c r="R588" s="67"/>
      <c r="S588" s="67"/>
      <c r="T588" s="68"/>
      <c r="U588" s="37"/>
      <c r="V588" s="37"/>
      <c r="W588" s="37"/>
      <c r="X588" s="37"/>
      <c r="Y588" s="37"/>
      <c r="Z588" s="37"/>
      <c r="AA588" s="37"/>
      <c r="AB588" s="37"/>
      <c r="AC588" s="37"/>
      <c r="AD588" s="37"/>
      <c r="AE588" s="37"/>
      <c r="AT588" s="20" t="s">
        <v>206</v>
      </c>
      <c r="AU588" s="20" t="s">
        <v>84</v>
      </c>
    </row>
    <row r="589" spans="1:65" s="12" customFormat="1" ht="22.9" customHeight="1">
      <c r="B589" s="165"/>
      <c r="C589" s="166"/>
      <c r="D589" s="167" t="s">
        <v>73</v>
      </c>
      <c r="E589" s="179" t="s">
        <v>3166</v>
      </c>
      <c r="F589" s="179" t="s">
        <v>3167</v>
      </c>
      <c r="G589" s="166"/>
      <c r="H589" s="166"/>
      <c r="I589" s="169"/>
      <c r="J589" s="180">
        <f>BK589</f>
        <v>0</v>
      </c>
      <c r="K589" s="166"/>
      <c r="L589" s="171"/>
      <c r="M589" s="172"/>
      <c r="N589" s="173"/>
      <c r="O589" s="173"/>
      <c r="P589" s="174">
        <f>SUM(P590:P593)</f>
        <v>0</v>
      </c>
      <c r="Q589" s="173"/>
      <c r="R589" s="174">
        <f>SUM(R590:R593)</f>
        <v>0</v>
      </c>
      <c r="S589" s="173"/>
      <c r="T589" s="175">
        <f>SUM(T590:T593)</f>
        <v>0.29160000000000003</v>
      </c>
      <c r="AR589" s="176" t="s">
        <v>84</v>
      </c>
      <c r="AT589" s="177" t="s">
        <v>73</v>
      </c>
      <c r="AU589" s="177" t="s">
        <v>82</v>
      </c>
      <c r="AY589" s="176" t="s">
        <v>197</v>
      </c>
      <c r="BK589" s="178">
        <f>SUM(BK590:BK593)</f>
        <v>0</v>
      </c>
    </row>
    <row r="590" spans="1:65" s="2" customFormat="1" ht="16.5" customHeight="1">
      <c r="A590" s="37"/>
      <c r="B590" s="38"/>
      <c r="C590" s="181" t="s">
        <v>1566</v>
      </c>
      <c r="D590" s="181" t="s">
        <v>199</v>
      </c>
      <c r="E590" s="182" t="s">
        <v>6697</v>
      </c>
      <c r="F590" s="183" t="s">
        <v>6698</v>
      </c>
      <c r="G590" s="184" t="s">
        <v>202</v>
      </c>
      <c r="H590" s="185">
        <v>14.58</v>
      </c>
      <c r="I590" s="186"/>
      <c r="J590" s="187">
        <f>ROUND(I590*H590,2)</f>
        <v>0</v>
      </c>
      <c r="K590" s="183" t="s">
        <v>203</v>
      </c>
      <c r="L590" s="42"/>
      <c r="M590" s="188" t="s">
        <v>28</v>
      </c>
      <c r="N590" s="189" t="s">
        <v>45</v>
      </c>
      <c r="O590" s="67"/>
      <c r="P590" s="190">
        <f>O590*H590</f>
        <v>0</v>
      </c>
      <c r="Q590" s="190">
        <v>0</v>
      </c>
      <c r="R590" s="190">
        <f>Q590*H590</f>
        <v>0</v>
      </c>
      <c r="S590" s="190">
        <v>0.02</v>
      </c>
      <c r="T590" s="191">
        <f>S590*H590</f>
        <v>0.29160000000000003</v>
      </c>
      <c r="U590" s="37"/>
      <c r="V590" s="37"/>
      <c r="W590" s="37"/>
      <c r="X590" s="37"/>
      <c r="Y590" s="37"/>
      <c r="Z590" s="37"/>
      <c r="AA590" s="37"/>
      <c r="AB590" s="37"/>
      <c r="AC590" s="37"/>
      <c r="AD590" s="37"/>
      <c r="AE590" s="37"/>
      <c r="AR590" s="192" t="s">
        <v>283</v>
      </c>
      <c r="AT590" s="192" t="s">
        <v>199</v>
      </c>
      <c r="AU590" s="192" t="s">
        <v>84</v>
      </c>
      <c r="AY590" s="20" t="s">
        <v>197</v>
      </c>
      <c r="BE590" s="193">
        <f>IF(N590="základní",J590,0)</f>
        <v>0</v>
      </c>
      <c r="BF590" s="193">
        <f>IF(N590="snížená",J590,0)</f>
        <v>0</v>
      </c>
      <c r="BG590" s="193">
        <f>IF(N590="zákl. přenesená",J590,0)</f>
        <v>0</v>
      </c>
      <c r="BH590" s="193">
        <f>IF(N590="sníž. přenesená",J590,0)</f>
        <v>0</v>
      </c>
      <c r="BI590" s="193">
        <f>IF(N590="nulová",J590,0)</f>
        <v>0</v>
      </c>
      <c r="BJ590" s="20" t="s">
        <v>82</v>
      </c>
      <c r="BK590" s="193">
        <f>ROUND(I590*H590,2)</f>
        <v>0</v>
      </c>
      <c r="BL590" s="20" t="s">
        <v>283</v>
      </c>
      <c r="BM590" s="192" t="s">
        <v>6699</v>
      </c>
    </row>
    <row r="591" spans="1:65" s="2" customFormat="1" ht="11.25">
      <c r="A591" s="37"/>
      <c r="B591" s="38"/>
      <c r="C591" s="39"/>
      <c r="D591" s="194" t="s">
        <v>206</v>
      </c>
      <c r="E591" s="39"/>
      <c r="F591" s="195" t="s">
        <v>6700</v>
      </c>
      <c r="G591" s="39"/>
      <c r="H591" s="39"/>
      <c r="I591" s="196"/>
      <c r="J591" s="39"/>
      <c r="K591" s="39"/>
      <c r="L591" s="42"/>
      <c r="M591" s="197"/>
      <c r="N591" s="198"/>
      <c r="O591" s="67"/>
      <c r="P591" s="67"/>
      <c r="Q591" s="67"/>
      <c r="R591" s="67"/>
      <c r="S591" s="67"/>
      <c r="T591" s="68"/>
      <c r="U591" s="37"/>
      <c r="V591" s="37"/>
      <c r="W591" s="37"/>
      <c r="X591" s="37"/>
      <c r="Y591" s="37"/>
      <c r="Z591" s="37"/>
      <c r="AA591" s="37"/>
      <c r="AB591" s="37"/>
      <c r="AC591" s="37"/>
      <c r="AD591" s="37"/>
      <c r="AE591" s="37"/>
      <c r="AT591" s="20" t="s">
        <v>206</v>
      </c>
      <c r="AU591" s="20" t="s">
        <v>84</v>
      </c>
    </row>
    <row r="592" spans="1:65" s="15" customFormat="1" ht="11.25">
      <c r="B592" s="222"/>
      <c r="C592" s="223"/>
      <c r="D592" s="201" t="s">
        <v>213</v>
      </c>
      <c r="E592" s="224" t="s">
        <v>28</v>
      </c>
      <c r="F592" s="225" t="s">
        <v>6296</v>
      </c>
      <c r="G592" s="223"/>
      <c r="H592" s="224" t="s">
        <v>28</v>
      </c>
      <c r="I592" s="226"/>
      <c r="J592" s="223"/>
      <c r="K592" s="223"/>
      <c r="L592" s="227"/>
      <c r="M592" s="228"/>
      <c r="N592" s="229"/>
      <c r="O592" s="229"/>
      <c r="P592" s="229"/>
      <c r="Q592" s="229"/>
      <c r="R592" s="229"/>
      <c r="S592" s="229"/>
      <c r="T592" s="230"/>
      <c r="AT592" s="231" t="s">
        <v>213</v>
      </c>
      <c r="AU592" s="231" t="s">
        <v>84</v>
      </c>
      <c r="AV592" s="15" t="s">
        <v>82</v>
      </c>
      <c r="AW592" s="15" t="s">
        <v>35</v>
      </c>
      <c r="AX592" s="15" t="s">
        <v>74</v>
      </c>
      <c r="AY592" s="231" t="s">
        <v>197</v>
      </c>
    </row>
    <row r="593" spans="1:65" s="13" customFormat="1" ht="11.25">
      <c r="B593" s="199"/>
      <c r="C593" s="200"/>
      <c r="D593" s="201" t="s">
        <v>213</v>
      </c>
      <c r="E593" s="202" t="s">
        <v>28</v>
      </c>
      <c r="F593" s="203" t="s">
        <v>6701</v>
      </c>
      <c r="G593" s="200"/>
      <c r="H593" s="204">
        <v>14.58</v>
      </c>
      <c r="I593" s="205"/>
      <c r="J593" s="200"/>
      <c r="K593" s="200"/>
      <c r="L593" s="206"/>
      <c r="M593" s="207"/>
      <c r="N593" s="208"/>
      <c r="O593" s="208"/>
      <c r="P593" s="208"/>
      <c r="Q593" s="208"/>
      <c r="R593" s="208"/>
      <c r="S593" s="208"/>
      <c r="T593" s="209"/>
      <c r="AT593" s="210" t="s">
        <v>213</v>
      </c>
      <c r="AU593" s="210" t="s">
        <v>84</v>
      </c>
      <c r="AV593" s="13" t="s">
        <v>84</v>
      </c>
      <c r="AW593" s="13" t="s">
        <v>35</v>
      </c>
      <c r="AX593" s="13" t="s">
        <v>82</v>
      </c>
      <c r="AY593" s="210" t="s">
        <v>197</v>
      </c>
    </row>
    <row r="594" spans="1:65" s="12" customFormat="1" ht="22.9" customHeight="1">
      <c r="B594" s="165"/>
      <c r="C594" s="166"/>
      <c r="D594" s="167" t="s">
        <v>73</v>
      </c>
      <c r="E594" s="179" t="s">
        <v>3510</v>
      </c>
      <c r="F594" s="179" t="s">
        <v>3511</v>
      </c>
      <c r="G594" s="166"/>
      <c r="H594" s="166"/>
      <c r="I594" s="169"/>
      <c r="J594" s="180">
        <f>BK594</f>
        <v>0</v>
      </c>
      <c r="K594" s="166"/>
      <c r="L594" s="171"/>
      <c r="M594" s="172"/>
      <c r="N594" s="173"/>
      <c r="O594" s="173"/>
      <c r="P594" s="174">
        <f>SUM(P595:P672)</f>
        <v>0</v>
      </c>
      <c r="Q594" s="173"/>
      <c r="R594" s="174">
        <f>SUM(R595:R672)</f>
        <v>2.1362785000000004</v>
      </c>
      <c r="S594" s="173"/>
      <c r="T594" s="175">
        <f>SUM(T595:T672)</f>
        <v>0</v>
      </c>
      <c r="AR594" s="176" t="s">
        <v>84</v>
      </c>
      <c r="AT594" s="177" t="s">
        <v>73</v>
      </c>
      <c r="AU594" s="177" t="s">
        <v>82</v>
      </c>
      <c r="AY594" s="176" t="s">
        <v>197</v>
      </c>
      <c r="BK594" s="178">
        <f>SUM(BK595:BK672)</f>
        <v>0</v>
      </c>
    </row>
    <row r="595" spans="1:65" s="2" customFormat="1" ht="16.5" customHeight="1">
      <c r="A595" s="37"/>
      <c r="B595" s="38"/>
      <c r="C595" s="181" t="s">
        <v>1572</v>
      </c>
      <c r="D595" s="181" t="s">
        <v>199</v>
      </c>
      <c r="E595" s="182" t="s">
        <v>3513</v>
      </c>
      <c r="F595" s="183" t="s">
        <v>3514</v>
      </c>
      <c r="G595" s="184" t="s">
        <v>202</v>
      </c>
      <c r="H595" s="185">
        <v>54.2</v>
      </c>
      <c r="I595" s="186"/>
      <c r="J595" s="187">
        <f>ROUND(I595*H595,2)</f>
        <v>0</v>
      </c>
      <c r="K595" s="183" t="s">
        <v>203</v>
      </c>
      <c r="L595" s="42"/>
      <c r="M595" s="188" t="s">
        <v>28</v>
      </c>
      <c r="N595" s="189" t="s">
        <v>45</v>
      </c>
      <c r="O595" s="67"/>
      <c r="P595" s="190">
        <f>O595*H595</f>
        <v>0</v>
      </c>
      <c r="Q595" s="190">
        <v>0</v>
      </c>
      <c r="R595" s="190">
        <f>Q595*H595</f>
        <v>0</v>
      </c>
      <c r="S595" s="190">
        <v>0</v>
      </c>
      <c r="T595" s="191">
        <f>S595*H595</f>
        <v>0</v>
      </c>
      <c r="U595" s="37"/>
      <c r="V595" s="37"/>
      <c r="W595" s="37"/>
      <c r="X595" s="37"/>
      <c r="Y595" s="37"/>
      <c r="Z595" s="37"/>
      <c r="AA595" s="37"/>
      <c r="AB595" s="37"/>
      <c r="AC595" s="37"/>
      <c r="AD595" s="37"/>
      <c r="AE595" s="37"/>
      <c r="AR595" s="192" t="s">
        <v>283</v>
      </c>
      <c r="AT595" s="192" t="s">
        <v>199</v>
      </c>
      <c r="AU595" s="192" t="s">
        <v>84</v>
      </c>
      <c r="AY595" s="20" t="s">
        <v>197</v>
      </c>
      <c r="BE595" s="193">
        <f>IF(N595="základní",J595,0)</f>
        <v>0</v>
      </c>
      <c r="BF595" s="193">
        <f>IF(N595="snížená",J595,0)</f>
        <v>0</v>
      </c>
      <c r="BG595" s="193">
        <f>IF(N595="zákl. přenesená",J595,0)</f>
        <v>0</v>
      </c>
      <c r="BH595" s="193">
        <f>IF(N595="sníž. přenesená",J595,0)</f>
        <v>0</v>
      </c>
      <c r="BI595" s="193">
        <f>IF(N595="nulová",J595,0)</f>
        <v>0</v>
      </c>
      <c r="BJ595" s="20" t="s">
        <v>82</v>
      </c>
      <c r="BK595" s="193">
        <f>ROUND(I595*H595,2)</f>
        <v>0</v>
      </c>
      <c r="BL595" s="20" t="s">
        <v>283</v>
      </c>
      <c r="BM595" s="192" t="s">
        <v>6702</v>
      </c>
    </row>
    <row r="596" spans="1:65" s="2" customFormat="1" ht="11.25">
      <c r="A596" s="37"/>
      <c r="B596" s="38"/>
      <c r="C596" s="39"/>
      <c r="D596" s="194" t="s">
        <v>206</v>
      </c>
      <c r="E596" s="39"/>
      <c r="F596" s="195" t="s">
        <v>3516</v>
      </c>
      <c r="G596" s="39"/>
      <c r="H596" s="39"/>
      <c r="I596" s="196"/>
      <c r="J596" s="39"/>
      <c r="K596" s="39"/>
      <c r="L596" s="42"/>
      <c r="M596" s="197"/>
      <c r="N596" s="198"/>
      <c r="O596" s="67"/>
      <c r="P596" s="67"/>
      <c r="Q596" s="67"/>
      <c r="R596" s="67"/>
      <c r="S596" s="67"/>
      <c r="T596" s="68"/>
      <c r="U596" s="37"/>
      <c r="V596" s="37"/>
      <c r="W596" s="37"/>
      <c r="X596" s="37"/>
      <c r="Y596" s="37"/>
      <c r="Z596" s="37"/>
      <c r="AA596" s="37"/>
      <c r="AB596" s="37"/>
      <c r="AC596" s="37"/>
      <c r="AD596" s="37"/>
      <c r="AE596" s="37"/>
      <c r="AT596" s="20" t="s">
        <v>206</v>
      </c>
      <c r="AU596" s="20" t="s">
        <v>84</v>
      </c>
    </row>
    <row r="597" spans="1:65" s="2" customFormat="1" ht="16.5" customHeight="1">
      <c r="A597" s="37"/>
      <c r="B597" s="38"/>
      <c r="C597" s="181" t="s">
        <v>1582</v>
      </c>
      <c r="D597" s="181" t="s">
        <v>199</v>
      </c>
      <c r="E597" s="182" t="s">
        <v>3520</v>
      </c>
      <c r="F597" s="183" t="s">
        <v>3521</v>
      </c>
      <c r="G597" s="184" t="s">
        <v>202</v>
      </c>
      <c r="H597" s="185">
        <v>87.042000000000002</v>
      </c>
      <c r="I597" s="186"/>
      <c r="J597" s="187">
        <f>ROUND(I597*H597,2)</f>
        <v>0</v>
      </c>
      <c r="K597" s="183" t="s">
        <v>203</v>
      </c>
      <c r="L597" s="42"/>
      <c r="M597" s="188" t="s">
        <v>28</v>
      </c>
      <c r="N597" s="189" t="s">
        <v>45</v>
      </c>
      <c r="O597" s="67"/>
      <c r="P597" s="190">
        <f>O597*H597</f>
        <v>0</v>
      </c>
      <c r="Q597" s="190">
        <v>2.9999999999999997E-4</v>
      </c>
      <c r="R597" s="190">
        <f>Q597*H597</f>
        <v>2.61126E-2</v>
      </c>
      <c r="S597" s="190">
        <v>0</v>
      </c>
      <c r="T597" s="191">
        <f>S597*H597</f>
        <v>0</v>
      </c>
      <c r="U597" s="37"/>
      <c r="V597" s="37"/>
      <c r="W597" s="37"/>
      <c r="X597" s="37"/>
      <c r="Y597" s="37"/>
      <c r="Z597" s="37"/>
      <c r="AA597" s="37"/>
      <c r="AB597" s="37"/>
      <c r="AC597" s="37"/>
      <c r="AD597" s="37"/>
      <c r="AE597" s="37"/>
      <c r="AR597" s="192" t="s">
        <v>283</v>
      </c>
      <c r="AT597" s="192" t="s">
        <v>199</v>
      </c>
      <c r="AU597" s="192" t="s">
        <v>84</v>
      </c>
      <c r="AY597" s="20" t="s">
        <v>197</v>
      </c>
      <c r="BE597" s="193">
        <f>IF(N597="základní",J597,0)</f>
        <v>0</v>
      </c>
      <c r="BF597" s="193">
        <f>IF(N597="snížená",J597,0)</f>
        <v>0</v>
      </c>
      <c r="BG597" s="193">
        <f>IF(N597="zákl. přenesená",J597,0)</f>
        <v>0</v>
      </c>
      <c r="BH597" s="193">
        <f>IF(N597="sníž. přenesená",J597,0)</f>
        <v>0</v>
      </c>
      <c r="BI597" s="193">
        <f>IF(N597="nulová",J597,0)</f>
        <v>0</v>
      </c>
      <c r="BJ597" s="20" t="s">
        <v>82</v>
      </c>
      <c r="BK597" s="193">
        <f>ROUND(I597*H597,2)</f>
        <v>0</v>
      </c>
      <c r="BL597" s="20" t="s">
        <v>283</v>
      </c>
      <c r="BM597" s="192" t="s">
        <v>6703</v>
      </c>
    </row>
    <row r="598" spans="1:65" s="2" customFormat="1" ht="11.25">
      <c r="A598" s="37"/>
      <c r="B598" s="38"/>
      <c r="C598" s="39"/>
      <c r="D598" s="194" t="s">
        <v>206</v>
      </c>
      <c r="E598" s="39"/>
      <c r="F598" s="195" t="s">
        <v>3523</v>
      </c>
      <c r="G598" s="39"/>
      <c r="H598" s="39"/>
      <c r="I598" s="196"/>
      <c r="J598" s="39"/>
      <c r="K598" s="39"/>
      <c r="L598" s="42"/>
      <c r="M598" s="197"/>
      <c r="N598" s="198"/>
      <c r="O598" s="67"/>
      <c r="P598" s="67"/>
      <c r="Q598" s="67"/>
      <c r="R598" s="67"/>
      <c r="S598" s="67"/>
      <c r="T598" s="68"/>
      <c r="U598" s="37"/>
      <c r="V598" s="37"/>
      <c r="W598" s="37"/>
      <c r="X598" s="37"/>
      <c r="Y598" s="37"/>
      <c r="Z598" s="37"/>
      <c r="AA598" s="37"/>
      <c r="AB598" s="37"/>
      <c r="AC598" s="37"/>
      <c r="AD598" s="37"/>
      <c r="AE598" s="37"/>
      <c r="AT598" s="20" t="s">
        <v>206</v>
      </c>
      <c r="AU598" s="20" t="s">
        <v>84</v>
      </c>
    </row>
    <row r="599" spans="1:65" s="15" customFormat="1" ht="11.25">
      <c r="B599" s="222"/>
      <c r="C599" s="223"/>
      <c r="D599" s="201" t="s">
        <v>213</v>
      </c>
      <c r="E599" s="224" t="s">
        <v>28</v>
      </c>
      <c r="F599" s="225" t="s">
        <v>412</v>
      </c>
      <c r="G599" s="223"/>
      <c r="H599" s="224" t="s">
        <v>28</v>
      </c>
      <c r="I599" s="226"/>
      <c r="J599" s="223"/>
      <c r="K599" s="223"/>
      <c r="L599" s="227"/>
      <c r="M599" s="228"/>
      <c r="N599" s="229"/>
      <c r="O599" s="229"/>
      <c r="P599" s="229"/>
      <c r="Q599" s="229"/>
      <c r="R599" s="229"/>
      <c r="S599" s="229"/>
      <c r="T599" s="230"/>
      <c r="AT599" s="231" t="s">
        <v>213</v>
      </c>
      <c r="AU599" s="231" t="s">
        <v>84</v>
      </c>
      <c r="AV599" s="15" t="s">
        <v>82</v>
      </c>
      <c r="AW599" s="15" t="s">
        <v>35</v>
      </c>
      <c r="AX599" s="15" t="s">
        <v>74</v>
      </c>
      <c r="AY599" s="231" t="s">
        <v>197</v>
      </c>
    </row>
    <row r="600" spans="1:65" s="13" customFormat="1" ht="11.25">
      <c r="B600" s="199"/>
      <c r="C600" s="200"/>
      <c r="D600" s="201" t="s">
        <v>213</v>
      </c>
      <c r="E600" s="202" t="s">
        <v>28</v>
      </c>
      <c r="F600" s="203" t="s">
        <v>6704</v>
      </c>
      <c r="G600" s="200"/>
      <c r="H600" s="204">
        <v>2.4420000000000002</v>
      </c>
      <c r="I600" s="205"/>
      <c r="J600" s="200"/>
      <c r="K600" s="200"/>
      <c r="L600" s="206"/>
      <c r="M600" s="207"/>
      <c r="N600" s="208"/>
      <c r="O600" s="208"/>
      <c r="P600" s="208"/>
      <c r="Q600" s="208"/>
      <c r="R600" s="208"/>
      <c r="S600" s="208"/>
      <c r="T600" s="209"/>
      <c r="AT600" s="210" t="s">
        <v>213</v>
      </c>
      <c r="AU600" s="210" t="s">
        <v>84</v>
      </c>
      <c r="AV600" s="13" t="s">
        <v>84</v>
      </c>
      <c r="AW600" s="13" t="s">
        <v>35</v>
      </c>
      <c r="AX600" s="13" t="s">
        <v>74</v>
      </c>
      <c r="AY600" s="210" t="s">
        <v>197</v>
      </c>
    </row>
    <row r="601" spans="1:65" s="13" customFormat="1" ht="11.25">
      <c r="B601" s="199"/>
      <c r="C601" s="200"/>
      <c r="D601" s="201" t="s">
        <v>213</v>
      </c>
      <c r="E601" s="202" t="s">
        <v>28</v>
      </c>
      <c r="F601" s="203" t="s">
        <v>6705</v>
      </c>
      <c r="G601" s="200"/>
      <c r="H601" s="204">
        <v>54.2</v>
      </c>
      <c r="I601" s="205"/>
      <c r="J601" s="200"/>
      <c r="K601" s="200"/>
      <c r="L601" s="206"/>
      <c r="M601" s="207"/>
      <c r="N601" s="208"/>
      <c r="O601" s="208"/>
      <c r="P601" s="208"/>
      <c r="Q601" s="208"/>
      <c r="R601" s="208"/>
      <c r="S601" s="208"/>
      <c r="T601" s="209"/>
      <c r="AT601" s="210" t="s">
        <v>213</v>
      </c>
      <c r="AU601" s="210" t="s">
        <v>84</v>
      </c>
      <c r="AV601" s="13" t="s">
        <v>84</v>
      </c>
      <c r="AW601" s="13" t="s">
        <v>35</v>
      </c>
      <c r="AX601" s="13" t="s">
        <v>74</v>
      </c>
      <c r="AY601" s="210" t="s">
        <v>197</v>
      </c>
    </row>
    <row r="602" spans="1:65" s="16" customFormat="1" ht="11.25">
      <c r="B602" s="232"/>
      <c r="C602" s="233"/>
      <c r="D602" s="201" t="s">
        <v>213</v>
      </c>
      <c r="E602" s="234" t="s">
        <v>28</v>
      </c>
      <c r="F602" s="235" t="s">
        <v>416</v>
      </c>
      <c r="G602" s="233"/>
      <c r="H602" s="236">
        <v>56.642000000000003</v>
      </c>
      <c r="I602" s="237"/>
      <c r="J602" s="233"/>
      <c r="K602" s="233"/>
      <c r="L602" s="238"/>
      <c r="M602" s="239"/>
      <c r="N602" s="240"/>
      <c r="O602" s="240"/>
      <c r="P602" s="240"/>
      <c r="Q602" s="240"/>
      <c r="R602" s="240"/>
      <c r="S602" s="240"/>
      <c r="T602" s="241"/>
      <c r="AT602" s="242" t="s">
        <v>213</v>
      </c>
      <c r="AU602" s="242" t="s">
        <v>84</v>
      </c>
      <c r="AV602" s="16" t="s">
        <v>160</v>
      </c>
      <c r="AW602" s="16" t="s">
        <v>35</v>
      </c>
      <c r="AX602" s="16" t="s">
        <v>74</v>
      </c>
      <c r="AY602" s="242" t="s">
        <v>197</v>
      </c>
    </row>
    <row r="603" spans="1:65" s="13" customFormat="1" ht="11.25">
      <c r="B603" s="199"/>
      <c r="C603" s="200"/>
      <c r="D603" s="201" t="s">
        <v>213</v>
      </c>
      <c r="E603" s="202" t="s">
        <v>28</v>
      </c>
      <c r="F603" s="203" t="s">
        <v>6706</v>
      </c>
      <c r="G603" s="200"/>
      <c r="H603" s="204">
        <v>30.4</v>
      </c>
      <c r="I603" s="205"/>
      <c r="J603" s="200"/>
      <c r="K603" s="200"/>
      <c r="L603" s="206"/>
      <c r="M603" s="207"/>
      <c r="N603" s="208"/>
      <c r="O603" s="208"/>
      <c r="P603" s="208"/>
      <c r="Q603" s="208"/>
      <c r="R603" s="208"/>
      <c r="S603" s="208"/>
      <c r="T603" s="209"/>
      <c r="AT603" s="210" t="s">
        <v>213</v>
      </c>
      <c r="AU603" s="210" t="s">
        <v>84</v>
      </c>
      <c r="AV603" s="13" t="s">
        <v>84</v>
      </c>
      <c r="AW603" s="13" t="s">
        <v>35</v>
      </c>
      <c r="AX603" s="13" t="s">
        <v>74</v>
      </c>
      <c r="AY603" s="210" t="s">
        <v>197</v>
      </c>
    </row>
    <row r="604" spans="1:65" s="14" customFormat="1" ht="11.25">
      <c r="B604" s="211"/>
      <c r="C604" s="212"/>
      <c r="D604" s="201" t="s">
        <v>213</v>
      </c>
      <c r="E604" s="213" t="s">
        <v>28</v>
      </c>
      <c r="F604" s="214" t="s">
        <v>226</v>
      </c>
      <c r="G604" s="212"/>
      <c r="H604" s="215">
        <v>87.042000000000002</v>
      </c>
      <c r="I604" s="216"/>
      <c r="J604" s="212"/>
      <c r="K604" s="212"/>
      <c r="L604" s="217"/>
      <c r="M604" s="218"/>
      <c r="N604" s="219"/>
      <c r="O604" s="219"/>
      <c r="P604" s="219"/>
      <c r="Q604" s="219"/>
      <c r="R604" s="219"/>
      <c r="S604" s="219"/>
      <c r="T604" s="220"/>
      <c r="AT604" s="221" t="s">
        <v>213</v>
      </c>
      <c r="AU604" s="221" t="s">
        <v>84</v>
      </c>
      <c r="AV604" s="14" t="s">
        <v>204</v>
      </c>
      <c r="AW604" s="14" t="s">
        <v>35</v>
      </c>
      <c r="AX604" s="14" t="s">
        <v>82</v>
      </c>
      <c r="AY604" s="221" t="s">
        <v>197</v>
      </c>
    </row>
    <row r="605" spans="1:65" s="2" customFormat="1" ht="24.2" customHeight="1">
      <c r="A605" s="37"/>
      <c r="B605" s="38"/>
      <c r="C605" s="181" t="s">
        <v>1587</v>
      </c>
      <c r="D605" s="181" t="s">
        <v>199</v>
      </c>
      <c r="E605" s="182" t="s">
        <v>3540</v>
      </c>
      <c r="F605" s="183" t="s">
        <v>3541</v>
      </c>
      <c r="G605" s="184" t="s">
        <v>265</v>
      </c>
      <c r="H605" s="185">
        <v>3.41</v>
      </c>
      <c r="I605" s="186"/>
      <c r="J605" s="187">
        <f>ROUND(I605*H605,2)</f>
        <v>0</v>
      </c>
      <c r="K605" s="183" t="s">
        <v>203</v>
      </c>
      <c r="L605" s="42"/>
      <c r="M605" s="188" t="s">
        <v>28</v>
      </c>
      <c r="N605" s="189" t="s">
        <v>45</v>
      </c>
      <c r="O605" s="67"/>
      <c r="P605" s="190">
        <f>O605*H605</f>
        <v>0</v>
      </c>
      <c r="Q605" s="190">
        <v>2.0000000000000001E-4</v>
      </c>
      <c r="R605" s="190">
        <f>Q605*H605</f>
        <v>6.820000000000001E-4</v>
      </c>
      <c r="S605" s="190">
        <v>0</v>
      </c>
      <c r="T605" s="191">
        <f>S605*H605</f>
        <v>0</v>
      </c>
      <c r="U605" s="37"/>
      <c r="V605" s="37"/>
      <c r="W605" s="37"/>
      <c r="X605" s="37"/>
      <c r="Y605" s="37"/>
      <c r="Z605" s="37"/>
      <c r="AA605" s="37"/>
      <c r="AB605" s="37"/>
      <c r="AC605" s="37"/>
      <c r="AD605" s="37"/>
      <c r="AE605" s="37"/>
      <c r="AR605" s="192" t="s">
        <v>283</v>
      </c>
      <c r="AT605" s="192" t="s">
        <v>199</v>
      </c>
      <c r="AU605" s="192" t="s">
        <v>84</v>
      </c>
      <c r="AY605" s="20" t="s">
        <v>197</v>
      </c>
      <c r="BE605" s="193">
        <f>IF(N605="základní",J605,0)</f>
        <v>0</v>
      </c>
      <c r="BF605" s="193">
        <f>IF(N605="snížená",J605,0)</f>
        <v>0</v>
      </c>
      <c r="BG605" s="193">
        <f>IF(N605="zákl. přenesená",J605,0)</f>
        <v>0</v>
      </c>
      <c r="BH605" s="193">
        <f>IF(N605="sníž. přenesená",J605,0)</f>
        <v>0</v>
      </c>
      <c r="BI605" s="193">
        <f>IF(N605="nulová",J605,0)</f>
        <v>0</v>
      </c>
      <c r="BJ605" s="20" t="s">
        <v>82</v>
      </c>
      <c r="BK605" s="193">
        <f>ROUND(I605*H605,2)</f>
        <v>0</v>
      </c>
      <c r="BL605" s="20" t="s">
        <v>283</v>
      </c>
      <c r="BM605" s="192" t="s">
        <v>6707</v>
      </c>
    </row>
    <row r="606" spans="1:65" s="2" customFormat="1" ht="11.25">
      <c r="A606" s="37"/>
      <c r="B606" s="38"/>
      <c r="C606" s="39"/>
      <c r="D606" s="194" t="s">
        <v>206</v>
      </c>
      <c r="E606" s="39"/>
      <c r="F606" s="195" t="s">
        <v>3543</v>
      </c>
      <c r="G606" s="39"/>
      <c r="H606" s="39"/>
      <c r="I606" s="196"/>
      <c r="J606" s="39"/>
      <c r="K606" s="39"/>
      <c r="L606" s="42"/>
      <c r="M606" s="197"/>
      <c r="N606" s="198"/>
      <c r="O606" s="67"/>
      <c r="P606" s="67"/>
      <c r="Q606" s="67"/>
      <c r="R606" s="67"/>
      <c r="S606" s="67"/>
      <c r="T606" s="68"/>
      <c r="U606" s="37"/>
      <c r="V606" s="37"/>
      <c r="W606" s="37"/>
      <c r="X606" s="37"/>
      <c r="Y606" s="37"/>
      <c r="Z606" s="37"/>
      <c r="AA606" s="37"/>
      <c r="AB606" s="37"/>
      <c r="AC606" s="37"/>
      <c r="AD606" s="37"/>
      <c r="AE606" s="37"/>
      <c r="AT606" s="20" t="s">
        <v>206</v>
      </c>
      <c r="AU606" s="20" t="s">
        <v>84</v>
      </c>
    </row>
    <row r="607" spans="1:65" s="15" customFormat="1" ht="11.25">
      <c r="B607" s="222"/>
      <c r="C607" s="223"/>
      <c r="D607" s="201" t="s">
        <v>213</v>
      </c>
      <c r="E607" s="224" t="s">
        <v>28</v>
      </c>
      <c r="F607" s="225" t="s">
        <v>3531</v>
      </c>
      <c r="G607" s="223"/>
      <c r="H607" s="224" t="s">
        <v>28</v>
      </c>
      <c r="I607" s="226"/>
      <c r="J607" s="223"/>
      <c r="K607" s="223"/>
      <c r="L607" s="227"/>
      <c r="M607" s="228"/>
      <c r="N607" s="229"/>
      <c r="O607" s="229"/>
      <c r="P607" s="229"/>
      <c r="Q607" s="229"/>
      <c r="R607" s="229"/>
      <c r="S607" s="229"/>
      <c r="T607" s="230"/>
      <c r="AT607" s="231" t="s">
        <v>213</v>
      </c>
      <c r="AU607" s="231" t="s">
        <v>84</v>
      </c>
      <c r="AV607" s="15" t="s">
        <v>82</v>
      </c>
      <c r="AW607" s="15" t="s">
        <v>35</v>
      </c>
      <c r="AX607" s="15" t="s">
        <v>74</v>
      </c>
      <c r="AY607" s="231" t="s">
        <v>197</v>
      </c>
    </row>
    <row r="608" spans="1:65" s="13" customFormat="1" ht="11.25">
      <c r="B608" s="199"/>
      <c r="C608" s="200"/>
      <c r="D608" s="201" t="s">
        <v>213</v>
      </c>
      <c r="E608" s="202" t="s">
        <v>28</v>
      </c>
      <c r="F608" s="203" t="s">
        <v>6708</v>
      </c>
      <c r="G608" s="200"/>
      <c r="H608" s="204">
        <v>3.41</v>
      </c>
      <c r="I608" s="205"/>
      <c r="J608" s="200"/>
      <c r="K608" s="200"/>
      <c r="L608" s="206"/>
      <c r="M608" s="207"/>
      <c r="N608" s="208"/>
      <c r="O608" s="208"/>
      <c r="P608" s="208"/>
      <c r="Q608" s="208"/>
      <c r="R608" s="208"/>
      <c r="S608" s="208"/>
      <c r="T608" s="209"/>
      <c r="AT608" s="210" t="s">
        <v>213</v>
      </c>
      <c r="AU608" s="210" t="s">
        <v>84</v>
      </c>
      <c r="AV608" s="13" t="s">
        <v>84</v>
      </c>
      <c r="AW608" s="13" t="s">
        <v>35</v>
      </c>
      <c r="AX608" s="13" t="s">
        <v>82</v>
      </c>
      <c r="AY608" s="210" t="s">
        <v>197</v>
      </c>
    </row>
    <row r="609" spans="1:65" s="2" customFormat="1" ht="16.5" customHeight="1">
      <c r="A609" s="37"/>
      <c r="B609" s="38"/>
      <c r="C609" s="247" t="s">
        <v>1594</v>
      </c>
      <c r="D609" s="247" t="s">
        <v>519</v>
      </c>
      <c r="E609" s="248" t="s">
        <v>3546</v>
      </c>
      <c r="F609" s="249" t="s">
        <v>3547</v>
      </c>
      <c r="G609" s="250" t="s">
        <v>265</v>
      </c>
      <c r="H609" s="251">
        <v>3.7509999999999999</v>
      </c>
      <c r="I609" s="252"/>
      <c r="J609" s="253">
        <f>ROUND(I609*H609,2)</f>
        <v>0</v>
      </c>
      <c r="K609" s="249" t="s">
        <v>28</v>
      </c>
      <c r="L609" s="254"/>
      <c r="M609" s="255" t="s">
        <v>28</v>
      </c>
      <c r="N609" s="256" t="s">
        <v>45</v>
      </c>
      <c r="O609" s="67"/>
      <c r="P609" s="190">
        <f>O609*H609</f>
        <v>0</v>
      </c>
      <c r="Q609" s="190">
        <v>0</v>
      </c>
      <c r="R609" s="190">
        <f>Q609*H609</f>
        <v>0</v>
      </c>
      <c r="S609" s="190">
        <v>0</v>
      </c>
      <c r="T609" s="191">
        <f>S609*H609</f>
        <v>0</v>
      </c>
      <c r="U609" s="37"/>
      <c r="V609" s="37"/>
      <c r="W609" s="37"/>
      <c r="X609" s="37"/>
      <c r="Y609" s="37"/>
      <c r="Z609" s="37"/>
      <c r="AA609" s="37"/>
      <c r="AB609" s="37"/>
      <c r="AC609" s="37"/>
      <c r="AD609" s="37"/>
      <c r="AE609" s="37"/>
      <c r="AR609" s="192" t="s">
        <v>365</v>
      </c>
      <c r="AT609" s="192" t="s">
        <v>519</v>
      </c>
      <c r="AU609" s="192" t="s">
        <v>84</v>
      </c>
      <c r="AY609" s="20" t="s">
        <v>197</v>
      </c>
      <c r="BE609" s="193">
        <f>IF(N609="základní",J609,0)</f>
        <v>0</v>
      </c>
      <c r="BF609" s="193">
        <f>IF(N609="snížená",J609,0)</f>
        <v>0</v>
      </c>
      <c r="BG609" s="193">
        <f>IF(N609="zákl. přenesená",J609,0)</f>
        <v>0</v>
      </c>
      <c r="BH609" s="193">
        <f>IF(N609="sníž. přenesená",J609,0)</f>
        <v>0</v>
      </c>
      <c r="BI609" s="193">
        <f>IF(N609="nulová",J609,0)</f>
        <v>0</v>
      </c>
      <c r="BJ609" s="20" t="s">
        <v>82</v>
      </c>
      <c r="BK609" s="193">
        <f>ROUND(I609*H609,2)</f>
        <v>0</v>
      </c>
      <c r="BL609" s="20" t="s">
        <v>283</v>
      </c>
      <c r="BM609" s="192" t="s">
        <v>6709</v>
      </c>
    </row>
    <row r="610" spans="1:65" s="13" customFormat="1" ht="11.25">
      <c r="B610" s="199"/>
      <c r="C610" s="200"/>
      <c r="D610" s="201" t="s">
        <v>213</v>
      </c>
      <c r="E610" s="200"/>
      <c r="F610" s="203" t="s">
        <v>6710</v>
      </c>
      <c r="G610" s="200"/>
      <c r="H610" s="204">
        <v>3.7509999999999999</v>
      </c>
      <c r="I610" s="205"/>
      <c r="J610" s="200"/>
      <c r="K610" s="200"/>
      <c r="L610" s="206"/>
      <c r="M610" s="207"/>
      <c r="N610" s="208"/>
      <c r="O610" s="208"/>
      <c r="P610" s="208"/>
      <c r="Q610" s="208"/>
      <c r="R610" s="208"/>
      <c r="S610" s="208"/>
      <c r="T610" s="209"/>
      <c r="AT610" s="210" t="s">
        <v>213</v>
      </c>
      <c r="AU610" s="210" t="s">
        <v>84</v>
      </c>
      <c r="AV610" s="13" t="s">
        <v>84</v>
      </c>
      <c r="AW610" s="13" t="s">
        <v>4</v>
      </c>
      <c r="AX610" s="13" t="s">
        <v>82</v>
      </c>
      <c r="AY610" s="210" t="s">
        <v>197</v>
      </c>
    </row>
    <row r="611" spans="1:65" s="2" customFormat="1" ht="24.2" customHeight="1">
      <c r="A611" s="37"/>
      <c r="B611" s="38"/>
      <c r="C611" s="181" t="s">
        <v>1599</v>
      </c>
      <c r="D611" s="181" t="s">
        <v>199</v>
      </c>
      <c r="E611" s="182" t="s">
        <v>3586</v>
      </c>
      <c r="F611" s="183" t="s">
        <v>3587</v>
      </c>
      <c r="G611" s="184" t="s">
        <v>265</v>
      </c>
      <c r="H611" s="185">
        <v>25.7</v>
      </c>
      <c r="I611" s="186"/>
      <c r="J611" s="187">
        <f>ROUND(I611*H611,2)</f>
        <v>0</v>
      </c>
      <c r="K611" s="183" t="s">
        <v>203</v>
      </c>
      <c r="L611" s="42"/>
      <c r="M611" s="188" t="s">
        <v>28</v>
      </c>
      <c r="N611" s="189" t="s">
        <v>45</v>
      </c>
      <c r="O611" s="67"/>
      <c r="P611" s="190">
        <f>O611*H611</f>
        <v>0</v>
      </c>
      <c r="Q611" s="190">
        <v>5.8E-4</v>
      </c>
      <c r="R611" s="190">
        <f>Q611*H611</f>
        <v>1.4905999999999999E-2</v>
      </c>
      <c r="S611" s="190">
        <v>0</v>
      </c>
      <c r="T611" s="191">
        <f>S611*H611</f>
        <v>0</v>
      </c>
      <c r="U611" s="37"/>
      <c r="V611" s="37"/>
      <c r="W611" s="37"/>
      <c r="X611" s="37"/>
      <c r="Y611" s="37"/>
      <c r="Z611" s="37"/>
      <c r="AA611" s="37"/>
      <c r="AB611" s="37"/>
      <c r="AC611" s="37"/>
      <c r="AD611" s="37"/>
      <c r="AE611" s="37"/>
      <c r="AR611" s="192" t="s">
        <v>283</v>
      </c>
      <c r="AT611" s="192" t="s">
        <v>199</v>
      </c>
      <c r="AU611" s="192" t="s">
        <v>84</v>
      </c>
      <c r="AY611" s="20" t="s">
        <v>197</v>
      </c>
      <c r="BE611" s="193">
        <f>IF(N611="základní",J611,0)</f>
        <v>0</v>
      </c>
      <c r="BF611" s="193">
        <f>IF(N611="snížená",J611,0)</f>
        <v>0</v>
      </c>
      <c r="BG611" s="193">
        <f>IF(N611="zákl. přenesená",J611,0)</f>
        <v>0</v>
      </c>
      <c r="BH611" s="193">
        <f>IF(N611="sníž. přenesená",J611,0)</f>
        <v>0</v>
      </c>
      <c r="BI611" s="193">
        <f>IF(N611="nulová",J611,0)</f>
        <v>0</v>
      </c>
      <c r="BJ611" s="20" t="s">
        <v>82</v>
      </c>
      <c r="BK611" s="193">
        <f>ROUND(I611*H611,2)</f>
        <v>0</v>
      </c>
      <c r="BL611" s="20" t="s">
        <v>283</v>
      </c>
      <c r="BM611" s="192" t="s">
        <v>6711</v>
      </c>
    </row>
    <row r="612" spans="1:65" s="2" customFormat="1" ht="11.25">
      <c r="A612" s="37"/>
      <c r="B612" s="38"/>
      <c r="C612" s="39"/>
      <c r="D612" s="194" t="s">
        <v>206</v>
      </c>
      <c r="E612" s="39"/>
      <c r="F612" s="195" t="s">
        <v>3589</v>
      </c>
      <c r="G612" s="39"/>
      <c r="H612" s="39"/>
      <c r="I612" s="196"/>
      <c r="J612" s="39"/>
      <c r="K612" s="39"/>
      <c r="L612" s="42"/>
      <c r="M612" s="197"/>
      <c r="N612" s="198"/>
      <c r="O612" s="67"/>
      <c r="P612" s="67"/>
      <c r="Q612" s="67"/>
      <c r="R612" s="67"/>
      <c r="S612" s="67"/>
      <c r="T612" s="68"/>
      <c r="U612" s="37"/>
      <c r="V612" s="37"/>
      <c r="W612" s="37"/>
      <c r="X612" s="37"/>
      <c r="Y612" s="37"/>
      <c r="Z612" s="37"/>
      <c r="AA612" s="37"/>
      <c r="AB612" s="37"/>
      <c r="AC612" s="37"/>
      <c r="AD612" s="37"/>
      <c r="AE612" s="37"/>
      <c r="AT612" s="20" t="s">
        <v>206</v>
      </c>
      <c r="AU612" s="20" t="s">
        <v>84</v>
      </c>
    </row>
    <row r="613" spans="1:65" s="15" customFormat="1" ht="11.25">
      <c r="B613" s="222"/>
      <c r="C613" s="223"/>
      <c r="D613" s="201" t="s">
        <v>213</v>
      </c>
      <c r="E613" s="224" t="s">
        <v>28</v>
      </c>
      <c r="F613" s="225" t="s">
        <v>3566</v>
      </c>
      <c r="G613" s="223"/>
      <c r="H613" s="224" t="s">
        <v>28</v>
      </c>
      <c r="I613" s="226"/>
      <c r="J613" s="223"/>
      <c r="K613" s="223"/>
      <c r="L613" s="227"/>
      <c r="M613" s="228"/>
      <c r="N613" s="229"/>
      <c r="O613" s="229"/>
      <c r="P613" s="229"/>
      <c r="Q613" s="229"/>
      <c r="R613" s="229"/>
      <c r="S613" s="229"/>
      <c r="T613" s="230"/>
      <c r="AT613" s="231" t="s">
        <v>213</v>
      </c>
      <c r="AU613" s="231" t="s">
        <v>84</v>
      </c>
      <c r="AV613" s="15" t="s">
        <v>82</v>
      </c>
      <c r="AW613" s="15" t="s">
        <v>35</v>
      </c>
      <c r="AX613" s="15" t="s">
        <v>74</v>
      </c>
      <c r="AY613" s="231" t="s">
        <v>197</v>
      </c>
    </row>
    <row r="614" spans="1:65" s="15" customFormat="1" ht="11.25">
      <c r="B614" s="222"/>
      <c r="C614" s="223"/>
      <c r="D614" s="201" t="s">
        <v>213</v>
      </c>
      <c r="E614" s="224" t="s">
        <v>28</v>
      </c>
      <c r="F614" s="225" t="s">
        <v>6712</v>
      </c>
      <c r="G614" s="223"/>
      <c r="H614" s="224" t="s">
        <v>28</v>
      </c>
      <c r="I614" s="226"/>
      <c r="J614" s="223"/>
      <c r="K614" s="223"/>
      <c r="L614" s="227"/>
      <c r="M614" s="228"/>
      <c r="N614" s="229"/>
      <c r="O614" s="229"/>
      <c r="P614" s="229"/>
      <c r="Q614" s="229"/>
      <c r="R614" s="229"/>
      <c r="S614" s="229"/>
      <c r="T614" s="230"/>
      <c r="AT614" s="231" t="s">
        <v>213</v>
      </c>
      <c r="AU614" s="231" t="s">
        <v>84</v>
      </c>
      <c r="AV614" s="15" t="s">
        <v>82</v>
      </c>
      <c r="AW614" s="15" t="s">
        <v>35</v>
      </c>
      <c r="AX614" s="15" t="s">
        <v>74</v>
      </c>
      <c r="AY614" s="231" t="s">
        <v>197</v>
      </c>
    </row>
    <row r="615" spans="1:65" s="13" customFormat="1" ht="11.25">
      <c r="B615" s="199"/>
      <c r="C615" s="200"/>
      <c r="D615" s="201" t="s">
        <v>213</v>
      </c>
      <c r="E615" s="202" t="s">
        <v>28</v>
      </c>
      <c r="F615" s="203" t="s">
        <v>6713</v>
      </c>
      <c r="G615" s="200"/>
      <c r="H615" s="204">
        <v>25.7</v>
      </c>
      <c r="I615" s="205"/>
      <c r="J615" s="200"/>
      <c r="K615" s="200"/>
      <c r="L615" s="206"/>
      <c r="M615" s="207"/>
      <c r="N615" s="208"/>
      <c r="O615" s="208"/>
      <c r="P615" s="208"/>
      <c r="Q615" s="208"/>
      <c r="R615" s="208"/>
      <c r="S615" s="208"/>
      <c r="T615" s="209"/>
      <c r="AT615" s="210" t="s">
        <v>213</v>
      </c>
      <c r="AU615" s="210" t="s">
        <v>84</v>
      </c>
      <c r="AV615" s="13" t="s">
        <v>84</v>
      </c>
      <c r="AW615" s="13" t="s">
        <v>35</v>
      </c>
      <c r="AX615" s="13" t="s">
        <v>82</v>
      </c>
      <c r="AY615" s="210" t="s">
        <v>197</v>
      </c>
    </row>
    <row r="616" spans="1:65" s="2" customFormat="1" ht="16.5" customHeight="1">
      <c r="A616" s="37"/>
      <c r="B616" s="38"/>
      <c r="C616" s="247" t="s">
        <v>1603</v>
      </c>
      <c r="D616" s="247" t="s">
        <v>519</v>
      </c>
      <c r="E616" s="248" t="s">
        <v>3598</v>
      </c>
      <c r="F616" s="249" t="s">
        <v>3599</v>
      </c>
      <c r="G616" s="250" t="s">
        <v>265</v>
      </c>
      <c r="H616" s="251">
        <v>28.27</v>
      </c>
      <c r="I616" s="252"/>
      <c r="J616" s="253">
        <f>ROUND(I616*H616,2)</f>
        <v>0</v>
      </c>
      <c r="K616" s="249" t="s">
        <v>203</v>
      </c>
      <c r="L616" s="254"/>
      <c r="M616" s="255" t="s">
        <v>28</v>
      </c>
      <c r="N616" s="256" t="s">
        <v>45</v>
      </c>
      <c r="O616" s="67"/>
      <c r="P616" s="190">
        <f>O616*H616</f>
        <v>0</v>
      </c>
      <c r="Q616" s="190">
        <v>2.64E-3</v>
      </c>
      <c r="R616" s="190">
        <f>Q616*H616</f>
        <v>7.4632799999999999E-2</v>
      </c>
      <c r="S616" s="190">
        <v>0</v>
      </c>
      <c r="T616" s="191">
        <f>S616*H616</f>
        <v>0</v>
      </c>
      <c r="U616" s="37"/>
      <c r="V616" s="37"/>
      <c r="W616" s="37"/>
      <c r="X616" s="37"/>
      <c r="Y616" s="37"/>
      <c r="Z616" s="37"/>
      <c r="AA616" s="37"/>
      <c r="AB616" s="37"/>
      <c r="AC616" s="37"/>
      <c r="AD616" s="37"/>
      <c r="AE616" s="37"/>
      <c r="AR616" s="192" t="s">
        <v>365</v>
      </c>
      <c r="AT616" s="192" t="s">
        <v>519</v>
      </c>
      <c r="AU616" s="192" t="s">
        <v>84</v>
      </c>
      <c r="AY616" s="20" t="s">
        <v>197</v>
      </c>
      <c r="BE616" s="193">
        <f>IF(N616="základní",J616,0)</f>
        <v>0</v>
      </c>
      <c r="BF616" s="193">
        <f>IF(N616="snížená",J616,0)</f>
        <v>0</v>
      </c>
      <c r="BG616" s="193">
        <f>IF(N616="zákl. přenesená",J616,0)</f>
        <v>0</v>
      </c>
      <c r="BH616" s="193">
        <f>IF(N616="sníž. přenesená",J616,0)</f>
        <v>0</v>
      </c>
      <c r="BI616" s="193">
        <f>IF(N616="nulová",J616,0)</f>
        <v>0</v>
      </c>
      <c r="BJ616" s="20" t="s">
        <v>82</v>
      </c>
      <c r="BK616" s="193">
        <f>ROUND(I616*H616,2)</f>
        <v>0</v>
      </c>
      <c r="BL616" s="20" t="s">
        <v>283</v>
      </c>
      <c r="BM616" s="192" t="s">
        <v>6714</v>
      </c>
    </row>
    <row r="617" spans="1:65" s="13" customFormat="1" ht="11.25">
      <c r="B617" s="199"/>
      <c r="C617" s="200"/>
      <c r="D617" s="201" t="s">
        <v>213</v>
      </c>
      <c r="E617" s="200"/>
      <c r="F617" s="203" t="s">
        <v>6715</v>
      </c>
      <c r="G617" s="200"/>
      <c r="H617" s="204">
        <v>28.27</v>
      </c>
      <c r="I617" s="205"/>
      <c r="J617" s="200"/>
      <c r="K617" s="200"/>
      <c r="L617" s="206"/>
      <c r="M617" s="207"/>
      <c r="N617" s="208"/>
      <c r="O617" s="208"/>
      <c r="P617" s="208"/>
      <c r="Q617" s="208"/>
      <c r="R617" s="208"/>
      <c r="S617" s="208"/>
      <c r="T617" s="209"/>
      <c r="AT617" s="210" t="s">
        <v>213</v>
      </c>
      <c r="AU617" s="210" t="s">
        <v>84</v>
      </c>
      <c r="AV617" s="13" t="s">
        <v>84</v>
      </c>
      <c r="AW617" s="13" t="s">
        <v>4</v>
      </c>
      <c r="AX617" s="13" t="s">
        <v>82</v>
      </c>
      <c r="AY617" s="210" t="s">
        <v>197</v>
      </c>
    </row>
    <row r="618" spans="1:65" s="2" customFormat="1" ht="24.2" customHeight="1">
      <c r="A618" s="37"/>
      <c r="B618" s="38"/>
      <c r="C618" s="181" t="s">
        <v>1608</v>
      </c>
      <c r="D618" s="181" t="s">
        <v>199</v>
      </c>
      <c r="E618" s="182" t="s">
        <v>3612</v>
      </c>
      <c r="F618" s="183" t="s">
        <v>3613</v>
      </c>
      <c r="G618" s="184" t="s">
        <v>202</v>
      </c>
      <c r="H618" s="185">
        <v>54.2</v>
      </c>
      <c r="I618" s="186"/>
      <c r="J618" s="187">
        <f>ROUND(I618*H618,2)</f>
        <v>0</v>
      </c>
      <c r="K618" s="183" t="s">
        <v>203</v>
      </c>
      <c r="L618" s="42"/>
      <c r="M618" s="188" t="s">
        <v>28</v>
      </c>
      <c r="N618" s="189" t="s">
        <v>45</v>
      </c>
      <c r="O618" s="67"/>
      <c r="P618" s="190">
        <f>O618*H618</f>
        <v>0</v>
      </c>
      <c r="Q618" s="190">
        <v>9.0299999999999998E-3</v>
      </c>
      <c r="R618" s="190">
        <f>Q618*H618</f>
        <v>0.48942600000000003</v>
      </c>
      <c r="S618" s="190">
        <v>0</v>
      </c>
      <c r="T618" s="191">
        <f>S618*H618</f>
        <v>0</v>
      </c>
      <c r="U618" s="37"/>
      <c r="V618" s="37"/>
      <c r="W618" s="37"/>
      <c r="X618" s="37"/>
      <c r="Y618" s="37"/>
      <c r="Z618" s="37"/>
      <c r="AA618" s="37"/>
      <c r="AB618" s="37"/>
      <c r="AC618" s="37"/>
      <c r="AD618" s="37"/>
      <c r="AE618" s="37"/>
      <c r="AR618" s="192" t="s">
        <v>283</v>
      </c>
      <c r="AT618" s="192" t="s">
        <v>199</v>
      </c>
      <c r="AU618" s="192" t="s">
        <v>84</v>
      </c>
      <c r="AY618" s="20" t="s">
        <v>197</v>
      </c>
      <c r="BE618" s="193">
        <f>IF(N618="základní",J618,0)</f>
        <v>0</v>
      </c>
      <c r="BF618" s="193">
        <f>IF(N618="snížená",J618,0)</f>
        <v>0</v>
      </c>
      <c r="BG618" s="193">
        <f>IF(N618="zákl. přenesená",J618,0)</f>
        <v>0</v>
      </c>
      <c r="BH618" s="193">
        <f>IF(N618="sníž. přenesená",J618,0)</f>
        <v>0</v>
      </c>
      <c r="BI618" s="193">
        <f>IF(N618="nulová",J618,0)</f>
        <v>0</v>
      </c>
      <c r="BJ618" s="20" t="s">
        <v>82</v>
      </c>
      <c r="BK618" s="193">
        <f>ROUND(I618*H618,2)</f>
        <v>0</v>
      </c>
      <c r="BL618" s="20" t="s">
        <v>283</v>
      </c>
      <c r="BM618" s="192" t="s">
        <v>6716</v>
      </c>
    </row>
    <row r="619" spans="1:65" s="2" customFormat="1" ht="11.25">
      <c r="A619" s="37"/>
      <c r="B619" s="38"/>
      <c r="C619" s="39"/>
      <c r="D619" s="194" t="s">
        <v>206</v>
      </c>
      <c r="E619" s="39"/>
      <c r="F619" s="195" t="s">
        <v>3615</v>
      </c>
      <c r="G619" s="39"/>
      <c r="H619" s="39"/>
      <c r="I619" s="196"/>
      <c r="J619" s="39"/>
      <c r="K619" s="39"/>
      <c r="L619" s="42"/>
      <c r="M619" s="197"/>
      <c r="N619" s="198"/>
      <c r="O619" s="67"/>
      <c r="P619" s="67"/>
      <c r="Q619" s="67"/>
      <c r="R619" s="67"/>
      <c r="S619" s="67"/>
      <c r="T619" s="68"/>
      <c r="U619" s="37"/>
      <c r="V619" s="37"/>
      <c r="W619" s="37"/>
      <c r="X619" s="37"/>
      <c r="Y619" s="37"/>
      <c r="Z619" s="37"/>
      <c r="AA619" s="37"/>
      <c r="AB619" s="37"/>
      <c r="AC619" s="37"/>
      <c r="AD619" s="37"/>
      <c r="AE619" s="37"/>
      <c r="AT619" s="20" t="s">
        <v>206</v>
      </c>
      <c r="AU619" s="20" t="s">
        <v>84</v>
      </c>
    </row>
    <row r="620" spans="1:65" s="15" customFormat="1" ht="11.25">
      <c r="B620" s="222"/>
      <c r="C620" s="223"/>
      <c r="D620" s="201" t="s">
        <v>213</v>
      </c>
      <c r="E620" s="224" t="s">
        <v>28</v>
      </c>
      <c r="F620" s="225" t="s">
        <v>3566</v>
      </c>
      <c r="G620" s="223"/>
      <c r="H620" s="224" t="s">
        <v>28</v>
      </c>
      <c r="I620" s="226"/>
      <c r="J620" s="223"/>
      <c r="K620" s="223"/>
      <c r="L620" s="227"/>
      <c r="M620" s="228"/>
      <c r="N620" s="229"/>
      <c r="O620" s="229"/>
      <c r="P620" s="229"/>
      <c r="Q620" s="229"/>
      <c r="R620" s="229"/>
      <c r="S620" s="229"/>
      <c r="T620" s="230"/>
      <c r="AT620" s="231" t="s">
        <v>213</v>
      </c>
      <c r="AU620" s="231" t="s">
        <v>84</v>
      </c>
      <c r="AV620" s="15" t="s">
        <v>82</v>
      </c>
      <c r="AW620" s="15" t="s">
        <v>35</v>
      </c>
      <c r="AX620" s="15" t="s">
        <v>74</v>
      </c>
      <c r="AY620" s="231" t="s">
        <v>197</v>
      </c>
    </row>
    <row r="621" spans="1:65" s="15" customFormat="1" ht="11.25">
      <c r="B621" s="222"/>
      <c r="C621" s="223"/>
      <c r="D621" s="201" t="s">
        <v>213</v>
      </c>
      <c r="E621" s="224" t="s">
        <v>28</v>
      </c>
      <c r="F621" s="225" t="s">
        <v>6717</v>
      </c>
      <c r="G621" s="223"/>
      <c r="H621" s="224" t="s">
        <v>28</v>
      </c>
      <c r="I621" s="226"/>
      <c r="J621" s="223"/>
      <c r="K621" s="223"/>
      <c r="L621" s="227"/>
      <c r="M621" s="228"/>
      <c r="N621" s="229"/>
      <c r="O621" s="229"/>
      <c r="P621" s="229"/>
      <c r="Q621" s="229"/>
      <c r="R621" s="229"/>
      <c r="S621" s="229"/>
      <c r="T621" s="230"/>
      <c r="AT621" s="231" t="s">
        <v>213</v>
      </c>
      <c r="AU621" s="231" t="s">
        <v>84</v>
      </c>
      <c r="AV621" s="15" t="s">
        <v>82</v>
      </c>
      <c r="AW621" s="15" t="s">
        <v>35</v>
      </c>
      <c r="AX621" s="15" t="s">
        <v>74</v>
      </c>
      <c r="AY621" s="231" t="s">
        <v>197</v>
      </c>
    </row>
    <row r="622" spans="1:65" s="13" customFormat="1" ht="11.25">
      <c r="B622" s="199"/>
      <c r="C622" s="200"/>
      <c r="D622" s="201" t="s">
        <v>213</v>
      </c>
      <c r="E622" s="202" t="s">
        <v>28</v>
      </c>
      <c r="F622" s="203" t="s">
        <v>6718</v>
      </c>
      <c r="G622" s="200"/>
      <c r="H622" s="204">
        <v>54.2</v>
      </c>
      <c r="I622" s="205"/>
      <c r="J622" s="200"/>
      <c r="K622" s="200"/>
      <c r="L622" s="206"/>
      <c r="M622" s="207"/>
      <c r="N622" s="208"/>
      <c r="O622" s="208"/>
      <c r="P622" s="208"/>
      <c r="Q622" s="208"/>
      <c r="R622" s="208"/>
      <c r="S622" s="208"/>
      <c r="T622" s="209"/>
      <c r="AT622" s="210" t="s">
        <v>213</v>
      </c>
      <c r="AU622" s="210" t="s">
        <v>84</v>
      </c>
      <c r="AV622" s="13" t="s">
        <v>84</v>
      </c>
      <c r="AW622" s="13" t="s">
        <v>35</v>
      </c>
      <c r="AX622" s="13" t="s">
        <v>82</v>
      </c>
      <c r="AY622" s="210" t="s">
        <v>197</v>
      </c>
    </row>
    <row r="623" spans="1:65" s="2" customFormat="1" ht="21.75" customHeight="1">
      <c r="A623" s="37"/>
      <c r="B623" s="38"/>
      <c r="C623" s="247" t="s">
        <v>1613</v>
      </c>
      <c r="D623" s="247" t="s">
        <v>519</v>
      </c>
      <c r="E623" s="248" t="s">
        <v>3580</v>
      </c>
      <c r="F623" s="249" t="s">
        <v>3581</v>
      </c>
      <c r="G623" s="250" t="s">
        <v>202</v>
      </c>
      <c r="H623" s="251">
        <v>62.33</v>
      </c>
      <c r="I623" s="252"/>
      <c r="J623" s="253">
        <f>ROUND(I623*H623,2)</f>
        <v>0</v>
      </c>
      <c r="K623" s="249" t="s">
        <v>203</v>
      </c>
      <c r="L623" s="254"/>
      <c r="M623" s="255" t="s">
        <v>28</v>
      </c>
      <c r="N623" s="256" t="s">
        <v>45</v>
      </c>
      <c r="O623" s="67"/>
      <c r="P623" s="190">
        <f>O623*H623</f>
        <v>0</v>
      </c>
      <c r="Q623" s="190">
        <v>2.1999999999999999E-2</v>
      </c>
      <c r="R623" s="190">
        <f>Q623*H623</f>
        <v>1.3712599999999999</v>
      </c>
      <c r="S623" s="190">
        <v>0</v>
      </c>
      <c r="T623" s="191">
        <f>S623*H623</f>
        <v>0</v>
      </c>
      <c r="U623" s="37"/>
      <c r="V623" s="37"/>
      <c r="W623" s="37"/>
      <c r="X623" s="37"/>
      <c r="Y623" s="37"/>
      <c r="Z623" s="37"/>
      <c r="AA623" s="37"/>
      <c r="AB623" s="37"/>
      <c r="AC623" s="37"/>
      <c r="AD623" s="37"/>
      <c r="AE623" s="37"/>
      <c r="AR623" s="192" t="s">
        <v>365</v>
      </c>
      <c r="AT623" s="192" t="s">
        <v>519</v>
      </c>
      <c r="AU623" s="192" t="s">
        <v>84</v>
      </c>
      <c r="AY623" s="20" t="s">
        <v>197</v>
      </c>
      <c r="BE623" s="193">
        <f>IF(N623="základní",J623,0)</f>
        <v>0</v>
      </c>
      <c r="BF623" s="193">
        <f>IF(N623="snížená",J623,0)</f>
        <v>0</v>
      </c>
      <c r="BG623" s="193">
        <f>IF(N623="zákl. přenesená",J623,0)</f>
        <v>0</v>
      </c>
      <c r="BH623" s="193">
        <f>IF(N623="sníž. přenesená",J623,0)</f>
        <v>0</v>
      </c>
      <c r="BI623" s="193">
        <f>IF(N623="nulová",J623,0)</f>
        <v>0</v>
      </c>
      <c r="BJ623" s="20" t="s">
        <v>82</v>
      </c>
      <c r="BK623" s="193">
        <f>ROUND(I623*H623,2)</f>
        <v>0</v>
      </c>
      <c r="BL623" s="20" t="s">
        <v>283</v>
      </c>
      <c r="BM623" s="192" t="s">
        <v>6719</v>
      </c>
    </row>
    <row r="624" spans="1:65" s="13" customFormat="1" ht="11.25">
      <c r="B624" s="199"/>
      <c r="C624" s="200"/>
      <c r="D624" s="201" t="s">
        <v>213</v>
      </c>
      <c r="E624" s="200"/>
      <c r="F624" s="203" t="s">
        <v>6720</v>
      </c>
      <c r="G624" s="200"/>
      <c r="H624" s="204">
        <v>62.33</v>
      </c>
      <c r="I624" s="205"/>
      <c r="J624" s="200"/>
      <c r="K624" s="200"/>
      <c r="L624" s="206"/>
      <c r="M624" s="207"/>
      <c r="N624" s="208"/>
      <c r="O624" s="208"/>
      <c r="P624" s="208"/>
      <c r="Q624" s="208"/>
      <c r="R624" s="208"/>
      <c r="S624" s="208"/>
      <c r="T624" s="209"/>
      <c r="AT624" s="210" t="s">
        <v>213</v>
      </c>
      <c r="AU624" s="210" t="s">
        <v>84</v>
      </c>
      <c r="AV624" s="13" t="s">
        <v>84</v>
      </c>
      <c r="AW624" s="13" t="s">
        <v>4</v>
      </c>
      <c r="AX624" s="13" t="s">
        <v>82</v>
      </c>
      <c r="AY624" s="210" t="s">
        <v>197</v>
      </c>
    </row>
    <row r="625" spans="1:65" s="2" customFormat="1" ht="16.5" customHeight="1">
      <c r="A625" s="37"/>
      <c r="B625" s="38"/>
      <c r="C625" s="181" t="s">
        <v>21</v>
      </c>
      <c r="D625" s="181" t="s">
        <v>199</v>
      </c>
      <c r="E625" s="182" t="s">
        <v>3636</v>
      </c>
      <c r="F625" s="183" t="s">
        <v>3637</v>
      </c>
      <c r="G625" s="184" t="s">
        <v>202</v>
      </c>
      <c r="H625" s="185">
        <v>30.4</v>
      </c>
      <c r="I625" s="186"/>
      <c r="J625" s="187">
        <f>ROUND(I625*H625,2)</f>
        <v>0</v>
      </c>
      <c r="K625" s="183" t="s">
        <v>203</v>
      </c>
      <c r="L625" s="42"/>
      <c r="M625" s="188" t="s">
        <v>28</v>
      </c>
      <c r="N625" s="189" t="s">
        <v>45</v>
      </c>
      <c r="O625" s="67"/>
      <c r="P625" s="190">
        <f>O625*H625</f>
        <v>0</v>
      </c>
      <c r="Q625" s="190">
        <v>1.5E-3</v>
      </c>
      <c r="R625" s="190">
        <f>Q625*H625</f>
        <v>4.5600000000000002E-2</v>
      </c>
      <c r="S625" s="190">
        <v>0</v>
      </c>
      <c r="T625" s="191">
        <f>S625*H625</f>
        <v>0</v>
      </c>
      <c r="U625" s="37"/>
      <c r="V625" s="37"/>
      <c r="W625" s="37"/>
      <c r="X625" s="37"/>
      <c r="Y625" s="37"/>
      <c r="Z625" s="37"/>
      <c r="AA625" s="37"/>
      <c r="AB625" s="37"/>
      <c r="AC625" s="37"/>
      <c r="AD625" s="37"/>
      <c r="AE625" s="37"/>
      <c r="AR625" s="192" t="s">
        <v>283</v>
      </c>
      <c r="AT625" s="192" t="s">
        <v>199</v>
      </c>
      <c r="AU625" s="192" t="s">
        <v>84</v>
      </c>
      <c r="AY625" s="20" t="s">
        <v>197</v>
      </c>
      <c r="BE625" s="193">
        <f>IF(N625="základní",J625,0)</f>
        <v>0</v>
      </c>
      <c r="BF625" s="193">
        <f>IF(N625="snížená",J625,0)</f>
        <v>0</v>
      </c>
      <c r="BG625" s="193">
        <f>IF(N625="zákl. přenesená",J625,0)</f>
        <v>0</v>
      </c>
      <c r="BH625" s="193">
        <f>IF(N625="sníž. přenesená",J625,0)</f>
        <v>0</v>
      </c>
      <c r="BI625" s="193">
        <f>IF(N625="nulová",J625,0)</f>
        <v>0</v>
      </c>
      <c r="BJ625" s="20" t="s">
        <v>82</v>
      </c>
      <c r="BK625" s="193">
        <f>ROUND(I625*H625,2)</f>
        <v>0</v>
      </c>
      <c r="BL625" s="20" t="s">
        <v>283</v>
      </c>
      <c r="BM625" s="192" t="s">
        <v>6721</v>
      </c>
    </row>
    <row r="626" spans="1:65" s="2" customFormat="1" ht="11.25">
      <c r="A626" s="37"/>
      <c r="B626" s="38"/>
      <c r="C626" s="39"/>
      <c r="D626" s="194" t="s">
        <v>206</v>
      </c>
      <c r="E626" s="39"/>
      <c r="F626" s="195" t="s">
        <v>3639</v>
      </c>
      <c r="G626" s="39"/>
      <c r="H626" s="39"/>
      <c r="I626" s="196"/>
      <c r="J626" s="39"/>
      <c r="K626" s="39"/>
      <c r="L626" s="42"/>
      <c r="M626" s="197"/>
      <c r="N626" s="198"/>
      <c r="O626" s="67"/>
      <c r="P626" s="67"/>
      <c r="Q626" s="67"/>
      <c r="R626" s="67"/>
      <c r="S626" s="67"/>
      <c r="T626" s="68"/>
      <c r="U626" s="37"/>
      <c r="V626" s="37"/>
      <c r="W626" s="37"/>
      <c r="X626" s="37"/>
      <c r="Y626" s="37"/>
      <c r="Z626" s="37"/>
      <c r="AA626" s="37"/>
      <c r="AB626" s="37"/>
      <c r="AC626" s="37"/>
      <c r="AD626" s="37"/>
      <c r="AE626" s="37"/>
      <c r="AT626" s="20" t="s">
        <v>206</v>
      </c>
      <c r="AU626" s="20" t="s">
        <v>84</v>
      </c>
    </row>
    <row r="627" spans="1:65" s="15" customFormat="1" ht="11.25">
      <c r="B627" s="222"/>
      <c r="C627" s="223"/>
      <c r="D627" s="201" t="s">
        <v>213</v>
      </c>
      <c r="E627" s="224" t="s">
        <v>28</v>
      </c>
      <c r="F627" s="225" t="s">
        <v>724</v>
      </c>
      <c r="G627" s="223"/>
      <c r="H627" s="224" t="s">
        <v>28</v>
      </c>
      <c r="I627" s="226"/>
      <c r="J627" s="223"/>
      <c r="K627" s="223"/>
      <c r="L627" s="227"/>
      <c r="M627" s="228"/>
      <c r="N627" s="229"/>
      <c r="O627" s="229"/>
      <c r="P627" s="229"/>
      <c r="Q627" s="229"/>
      <c r="R627" s="229"/>
      <c r="S627" s="229"/>
      <c r="T627" s="230"/>
      <c r="AT627" s="231" t="s">
        <v>213</v>
      </c>
      <c r="AU627" s="231" t="s">
        <v>84</v>
      </c>
      <c r="AV627" s="15" t="s">
        <v>82</v>
      </c>
      <c r="AW627" s="15" t="s">
        <v>35</v>
      </c>
      <c r="AX627" s="15" t="s">
        <v>74</v>
      </c>
      <c r="AY627" s="231" t="s">
        <v>197</v>
      </c>
    </row>
    <row r="628" spans="1:65" s="15" customFormat="1" ht="11.25">
      <c r="B628" s="222"/>
      <c r="C628" s="223"/>
      <c r="D628" s="201" t="s">
        <v>213</v>
      </c>
      <c r="E628" s="224" t="s">
        <v>28</v>
      </c>
      <c r="F628" s="225" t="s">
        <v>6722</v>
      </c>
      <c r="G628" s="223"/>
      <c r="H628" s="224" t="s">
        <v>28</v>
      </c>
      <c r="I628" s="226"/>
      <c r="J628" s="223"/>
      <c r="K628" s="223"/>
      <c r="L628" s="227"/>
      <c r="M628" s="228"/>
      <c r="N628" s="229"/>
      <c r="O628" s="229"/>
      <c r="P628" s="229"/>
      <c r="Q628" s="229"/>
      <c r="R628" s="229"/>
      <c r="S628" s="229"/>
      <c r="T628" s="230"/>
      <c r="AT628" s="231" t="s">
        <v>213</v>
      </c>
      <c r="AU628" s="231" t="s">
        <v>84</v>
      </c>
      <c r="AV628" s="15" t="s">
        <v>82</v>
      </c>
      <c r="AW628" s="15" t="s">
        <v>35</v>
      </c>
      <c r="AX628" s="15" t="s">
        <v>74</v>
      </c>
      <c r="AY628" s="231" t="s">
        <v>197</v>
      </c>
    </row>
    <row r="629" spans="1:65" s="13" customFormat="1" ht="11.25">
      <c r="B629" s="199"/>
      <c r="C629" s="200"/>
      <c r="D629" s="201" t="s">
        <v>213</v>
      </c>
      <c r="E629" s="202" t="s">
        <v>28</v>
      </c>
      <c r="F629" s="203" t="s">
        <v>6723</v>
      </c>
      <c r="G629" s="200"/>
      <c r="H629" s="204">
        <v>30.4</v>
      </c>
      <c r="I629" s="205"/>
      <c r="J629" s="200"/>
      <c r="K629" s="200"/>
      <c r="L629" s="206"/>
      <c r="M629" s="207"/>
      <c r="N629" s="208"/>
      <c r="O629" s="208"/>
      <c r="P629" s="208"/>
      <c r="Q629" s="208"/>
      <c r="R629" s="208"/>
      <c r="S629" s="208"/>
      <c r="T629" s="209"/>
      <c r="AT629" s="210" t="s">
        <v>213</v>
      </c>
      <c r="AU629" s="210" t="s">
        <v>84</v>
      </c>
      <c r="AV629" s="13" t="s">
        <v>84</v>
      </c>
      <c r="AW629" s="13" t="s">
        <v>35</v>
      </c>
      <c r="AX629" s="13" t="s">
        <v>82</v>
      </c>
      <c r="AY629" s="210" t="s">
        <v>197</v>
      </c>
    </row>
    <row r="630" spans="1:65" s="2" customFormat="1" ht="16.5" customHeight="1">
      <c r="A630" s="37"/>
      <c r="B630" s="38"/>
      <c r="C630" s="181" t="s">
        <v>1635</v>
      </c>
      <c r="D630" s="181" t="s">
        <v>199</v>
      </c>
      <c r="E630" s="182" t="s">
        <v>3643</v>
      </c>
      <c r="F630" s="183" t="s">
        <v>3644</v>
      </c>
      <c r="G630" s="184" t="s">
        <v>265</v>
      </c>
      <c r="H630" s="185">
        <v>87.2</v>
      </c>
      <c r="I630" s="186"/>
      <c r="J630" s="187">
        <f>ROUND(I630*H630,2)</f>
        <v>0</v>
      </c>
      <c r="K630" s="183" t="s">
        <v>203</v>
      </c>
      <c r="L630" s="42"/>
      <c r="M630" s="188" t="s">
        <v>28</v>
      </c>
      <c r="N630" s="189" t="s">
        <v>45</v>
      </c>
      <c r="O630" s="67"/>
      <c r="P630" s="190">
        <f>O630*H630</f>
        <v>0</v>
      </c>
      <c r="Q630" s="190">
        <v>9.0000000000000006E-5</v>
      </c>
      <c r="R630" s="190">
        <f>Q630*H630</f>
        <v>7.8480000000000008E-3</v>
      </c>
      <c r="S630" s="190">
        <v>0</v>
      </c>
      <c r="T630" s="191">
        <f>S630*H630</f>
        <v>0</v>
      </c>
      <c r="U630" s="37"/>
      <c r="V630" s="37"/>
      <c r="W630" s="37"/>
      <c r="X630" s="37"/>
      <c r="Y630" s="37"/>
      <c r="Z630" s="37"/>
      <c r="AA630" s="37"/>
      <c r="AB630" s="37"/>
      <c r="AC630" s="37"/>
      <c r="AD630" s="37"/>
      <c r="AE630" s="37"/>
      <c r="AR630" s="192" t="s">
        <v>283</v>
      </c>
      <c r="AT630" s="192" t="s">
        <v>199</v>
      </c>
      <c r="AU630" s="192" t="s">
        <v>84</v>
      </c>
      <c r="AY630" s="20" t="s">
        <v>197</v>
      </c>
      <c r="BE630" s="193">
        <f>IF(N630="základní",J630,0)</f>
        <v>0</v>
      </c>
      <c r="BF630" s="193">
        <f>IF(N630="snížená",J630,0)</f>
        <v>0</v>
      </c>
      <c r="BG630" s="193">
        <f>IF(N630="zákl. přenesená",J630,0)</f>
        <v>0</v>
      </c>
      <c r="BH630" s="193">
        <f>IF(N630="sníž. přenesená",J630,0)</f>
        <v>0</v>
      </c>
      <c r="BI630" s="193">
        <f>IF(N630="nulová",J630,0)</f>
        <v>0</v>
      </c>
      <c r="BJ630" s="20" t="s">
        <v>82</v>
      </c>
      <c r="BK630" s="193">
        <f>ROUND(I630*H630,2)</f>
        <v>0</v>
      </c>
      <c r="BL630" s="20" t="s">
        <v>283</v>
      </c>
      <c r="BM630" s="192" t="s">
        <v>6724</v>
      </c>
    </row>
    <row r="631" spans="1:65" s="2" customFormat="1" ht="11.25">
      <c r="A631" s="37"/>
      <c r="B631" s="38"/>
      <c r="C631" s="39"/>
      <c r="D631" s="194" t="s">
        <v>206</v>
      </c>
      <c r="E631" s="39"/>
      <c r="F631" s="195" t="s">
        <v>3646</v>
      </c>
      <c r="G631" s="39"/>
      <c r="H631" s="39"/>
      <c r="I631" s="196"/>
      <c r="J631" s="39"/>
      <c r="K631" s="39"/>
      <c r="L631" s="42"/>
      <c r="M631" s="197"/>
      <c r="N631" s="198"/>
      <c r="O631" s="67"/>
      <c r="P631" s="67"/>
      <c r="Q631" s="67"/>
      <c r="R631" s="67"/>
      <c r="S631" s="67"/>
      <c r="T631" s="68"/>
      <c r="U631" s="37"/>
      <c r="V631" s="37"/>
      <c r="W631" s="37"/>
      <c r="X631" s="37"/>
      <c r="Y631" s="37"/>
      <c r="Z631" s="37"/>
      <c r="AA631" s="37"/>
      <c r="AB631" s="37"/>
      <c r="AC631" s="37"/>
      <c r="AD631" s="37"/>
      <c r="AE631" s="37"/>
      <c r="AT631" s="20" t="s">
        <v>206</v>
      </c>
      <c r="AU631" s="20" t="s">
        <v>84</v>
      </c>
    </row>
    <row r="632" spans="1:65" s="15" customFormat="1" ht="11.25">
      <c r="B632" s="222"/>
      <c r="C632" s="223"/>
      <c r="D632" s="201" t="s">
        <v>213</v>
      </c>
      <c r="E632" s="224" t="s">
        <v>28</v>
      </c>
      <c r="F632" s="225" t="s">
        <v>412</v>
      </c>
      <c r="G632" s="223"/>
      <c r="H632" s="224" t="s">
        <v>28</v>
      </c>
      <c r="I632" s="226"/>
      <c r="J632" s="223"/>
      <c r="K632" s="223"/>
      <c r="L632" s="227"/>
      <c r="M632" s="228"/>
      <c r="N632" s="229"/>
      <c r="O632" s="229"/>
      <c r="P632" s="229"/>
      <c r="Q632" s="229"/>
      <c r="R632" s="229"/>
      <c r="S632" s="229"/>
      <c r="T632" s="230"/>
      <c r="AT632" s="231" t="s">
        <v>213</v>
      </c>
      <c r="AU632" s="231" t="s">
        <v>84</v>
      </c>
      <c r="AV632" s="15" t="s">
        <v>82</v>
      </c>
      <c r="AW632" s="15" t="s">
        <v>35</v>
      </c>
      <c r="AX632" s="15" t="s">
        <v>74</v>
      </c>
      <c r="AY632" s="231" t="s">
        <v>197</v>
      </c>
    </row>
    <row r="633" spans="1:65" s="13" customFormat="1" ht="11.25">
      <c r="B633" s="199"/>
      <c r="C633" s="200"/>
      <c r="D633" s="201" t="s">
        <v>213</v>
      </c>
      <c r="E633" s="202" t="s">
        <v>28</v>
      </c>
      <c r="F633" s="203" t="s">
        <v>6725</v>
      </c>
      <c r="G633" s="200"/>
      <c r="H633" s="204">
        <v>87.2</v>
      </c>
      <c r="I633" s="205"/>
      <c r="J633" s="200"/>
      <c r="K633" s="200"/>
      <c r="L633" s="206"/>
      <c r="M633" s="207"/>
      <c r="N633" s="208"/>
      <c r="O633" s="208"/>
      <c r="P633" s="208"/>
      <c r="Q633" s="208"/>
      <c r="R633" s="208"/>
      <c r="S633" s="208"/>
      <c r="T633" s="209"/>
      <c r="AT633" s="210" t="s">
        <v>213</v>
      </c>
      <c r="AU633" s="210" t="s">
        <v>84</v>
      </c>
      <c r="AV633" s="13" t="s">
        <v>84</v>
      </c>
      <c r="AW633" s="13" t="s">
        <v>35</v>
      </c>
      <c r="AX633" s="13" t="s">
        <v>82</v>
      </c>
      <c r="AY633" s="210" t="s">
        <v>197</v>
      </c>
    </row>
    <row r="634" spans="1:65" s="2" customFormat="1" ht="16.5" customHeight="1">
      <c r="A634" s="37"/>
      <c r="B634" s="38"/>
      <c r="C634" s="181" t="s">
        <v>1639</v>
      </c>
      <c r="D634" s="181" t="s">
        <v>199</v>
      </c>
      <c r="E634" s="182" t="s">
        <v>3649</v>
      </c>
      <c r="F634" s="183" t="s">
        <v>3650</v>
      </c>
      <c r="G634" s="184" t="s">
        <v>265</v>
      </c>
      <c r="H634" s="185">
        <v>112.9</v>
      </c>
      <c r="I634" s="186"/>
      <c r="J634" s="187">
        <f>ROUND(I634*H634,2)</f>
        <v>0</v>
      </c>
      <c r="K634" s="183" t="s">
        <v>203</v>
      </c>
      <c r="L634" s="42"/>
      <c r="M634" s="188" t="s">
        <v>28</v>
      </c>
      <c r="N634" s="189" t="s">
        <v>45</v>
      </c>
      <c r="O634" s="67"/>
      <c r="P634" s="190">
        <f>O634*H634</f>
        <v>0</v>
      </c>
      <c r="Q634" s="190">
        <v>2.5000000000000001E-4</v>
      </c>
      <c r="R634" s="190">
        <f>Q634*H634</f>
        <v>2.8225000000000004E-2</v>
      </c>
      <c r="S634" s="190">
        <v>0</v>
      </c>
      <c r="T634" s="191">
        <f>S634*H634</f>
        <v>0</v>
      </c>
      <c r="U634" s="37"/>
      <c r="V634" s="37"/>
      <c r="W634" s="37"/>
      <c r="X634" s="37"/>
      <c r="Y634" s="37"/>
      <c r="Z634" s="37"/>
      <c r="AA634" s="37"/>
      <c r="AB634" s="37"/>
      <c r="AC634" s="37"/>
      <c r="AD634" s="37"/>
      <c r="AE634" s="37"/>
      <c r="AR634" s="192" t="s">
        <v>283</v>
      </c>
      <c r="AT634" s="192" t="s">
        <v>199</v>
      </c>
      <c r="AU634" s="192" t="s">
        <v>84</v>
      </c>
      <c r="AY634" s="20" t="s">
        <v>197</v>
      </c>
      <c r="BE634" s="193">
        <f>IF(N634="základní",J634,0)</f>
        <v>0</v>
      </c>
      <c r="BF634" s="193">
        <f>IF(N634="snížená",J634,0)</f>
        <v>0</v>
      </c>
      <c r="BG634" s="193">
        <f>IF(N634="zákl. přenesená",J634,0)</f>
        <v>0</v>
      </c>
      <c r="BH634" s="193">
        <f>IF(N634="sníž. přenesená",J634,0)</f>
        <v>0</v>
      </c>
      <c r="BI634" s="193">
        <f>IF(N634="nulová",J634,0)</f>
        <v>0</v>
      </c>
      <c r="BJ634" s="20" t="s">
        <v>82</v>
      </c>
      <c r="BK634" s="193">
        <f>ROUND(I634*H634,2)</f>
        <v>0</v>
      </c>
      <c r="BL634" s="20" t="s">
        <v>283</v>
      </c>
      <c r="BM634" s="192" t="s">
        <v>6726</v>
      </c>
    </row>
    <row r="635" spans="1:65" s="2" customFormat="1" ht="11.25">
      <c r="A635" s="37"/>
      <c r="B635" s="38"/>
      <c r="C635" s="39"/>
      <c r="D635" s="194" t="s">
        <v>206</v>
      </c>
      <c r="E635" s="39"/>
      <c r="F635" s="195" t="s">
        <v>3652</v>
      </c>
      <c r="G635" s="39"/>
      <c r="H635" s="39"/>
      <c r="I635" s="196"/>
      <c r="J635" s="39"/>
      <c r="K635" s="39"/>
      <c r="L635" s="42"/>
      <c r="M635" s="197"/>
      <c r="N635" s="198"/>
      <c r="O635" s="67"/>
      <c r="P635" s="67"/>
      <c r="Q635" s="67"/>
      <c r="R635" s="67"/>
      <c r="S635" s="67"/>
      <c r="T635" s="68"/>
      <c r="U635" s="37"/>
      <c r="V635" s="37"/>
      <c r="W635" s="37"/>
      <c r="X635" s="37"/>
      <c r="Y635" s="37"/>
      <c r="Z635" s="37"/>
      <c r="AA635" s="37"/>
      <c r="AB635" s="37"/>
      <c r="AC635" s="37"/>
      <c r="AD635" s="37"/>
      <c r="AE635" s="37"/>
      <c r="AT635" s="20" t="s">
        <v>206</v>
      </c>
      <c r="AU635" s="20" t="s">
        <v>84</v>
      </c>
    </row>
    <row r="636" spans="1:65" s="15" customFormat="1" ht="11.25">
      <c r="B636" s="222"/>
      <c r="C636" s="223"/>
      <c r="D636" s="201" t="s">
        <v>213</v>
      </c>
      <c r="E636" s="224" t="s">
        <v>28</v>
      </c>
      <c r="F636" s="225" t="s">
        <v>412</v>
      </c>
      <c r="G636" s="223"/>
      <c r="H636" s="224" t="s">
        <v>28</v>
      </c>
      <c r="I636" s="226"/>
      <c r="J636" s="223"/>
      <c r="K636" s="223"/>
      <c r="L636" s="227"/>
      <c r="M636" s="228"/>
      <c r="N636" s="229"/>
      <c r="O636" s="229"/>
      <c r="P636" s="229"/>
      <c r="Q636" s="229"/>
      <c r="R636" s="229"/>
      <c r="S636" s="229"/>
      <c r="T636" s="230"/>
      <c r="AT636" s="231" t="s">
        <v>213</v>
      </c>
      <c r="AU636" s="231" t="s">
        <v>84</v>
      </c>
      <c r="AV636" s="15" t="s">
        <v>82</v>
      </c>
      <c r="AW636" s="15" t="s">
        <v>35</v>
      </c>
      <c r="AX636" s="15" t="s">
        <v>74</v>
      </c>
      <c r="AY636" s="231" t="s">
        <v>197</v>
      </c>
    </row>
    <row r="637" spans="1:65" s="13" customFormat="1" ht="11.25">
      <c r="B637" s="199"/>
      <c r="C637" s="200"/>
      <c r="D637" s="201" t="s">
        <v>213</v>
      </c>
      <c r="E637" s="202" t="s">
        <v>28</v>
      </c>
      <c r="F637" s="203" t="s">
        <v>6727</v>
      </c>
      <c r="G637" s="200"/>
      <c r="H637" s="204">
        <v>25.7</v>
      </c>
      <c r="I637" s="205"/>
      <c r="J637" s="200"/>
      <c r="K637" s="200"/>
      <c r="L637" s="206"/>
      <c r="M637" s="207"/>
      <c r="N637" s="208"/>
      <c r="O637" s="208"/>
      <c r="P637" s="208"/>
      <c r="Q637" s="208"/>
      <c r="R637" s="208"/>
      <c r="S637" s="208"/>
      <c r="T637" s="209"/>
      <c r="AT637" s="210" t="s">
        <v>213</v>
      </c>
      <c r="AU637" s="210" t="s">
        <v>84</v>
      </c>
      <c r="AV637" s="13" t="s">
        <v>84</v>
      </c>
      <c r="AW637" s="13" t="s">
        <v>35</v>
      </c>
      <c r="AX637" s="13" t="s">
        <v>74</v>
      </c>
      <c r="AY637" s="210" t="s">
        <v>197</v>
      </c>
    </row>
    <row r="638" spans="1:65" s="13" customFormat="1" ht="11.25">
      <c r="B638" s="199"/>
      <c r="C638" s="200"/>
      <c r="D638" s="201" t="s">
        <v>213</v>
      </c>
      <c r="E638" s="202" t="s">
        <v>28</v>
      </c>
      <c r="F638" s="203" t="s">
        <v>6728</v>
      </c>
      <c r="G638" s="200"/>
      <c r="H638" s="204">
        <v>87.2</v>
      </c>
      <c r="I638" s="205"/>
      <c r="J638" s="200"/>
      <c r="K638" s="200"/>
      <c r="L638" s="206"/>
      <c r="M638" s="207"/>
      <c r="N638" s="208"/>
      <c r="O638" s="208"/>
      <c r="P638" s="208"/>
      <c r="Q638" s="208"/>
      <c r="R638" s="208"/>
      <c r="S638" s="208"/>
      <c r="T638" s="209"/>
      <c r="AT638" s="210" t="s">
        <v>213</v>
      </c>
      <c r="AU638" s="210" t="s">
        <v>84</v>
      </c>
      <c r="AV638" s="13" t="s">
        <v>84</v>
      </c>
      <c r="AW638" s="13" t="s">
        <v>35</v>
      </c>
      <c r="AX638" s="13" t="s">
        <v>74</v>
      </c>
      <c r="AY638" s="210" t="s">
        <v>197</v>
      </c>
    </row>
    <row r="639" spans="1:65" s="14" customFormat="1" ht="11.25">
      <c r="B639" s="211"/>
      <c r="C639" s="212"/>
      <c r="D639" s="201" t="s">
        <v>213</v>
      </c>
      <c r="E639" s="213" t="s">
        <v>28</v>
      </c>
      <c r="F639" s="214" t="s">
        <v>226</v>
      </c>
      <c r="G639" s="212"/>
      <c r="H639" s="215">
        <v>112.9</v>
      </c>
      <c r="I639" s="216"/>
      <c r="J639" s="212"/>
      <c r="K639" s="212"/>
      <c r="L639" s="217"/>
      <c r="M639" s="218"/>
      <c r="N639" s="219"/>
      <c r="O639" s="219"/>
      <c r="P639" s="219"/>
      <c r="Q639" s="219"/>
      <c r="R639" s="219"/>
      <c r="S639" s="219"/>
      <c r="T639" s="220"/>
      <c r="AT639" s="221" t="s">
        <v>213</v>
      </c>
      <c r="AU639" s="221" t="s">
        <v>84</v>
      </c>
      <c r="AV639" s="14" t="s">
        <v>204</v>
      </c>
      <c r="AW639" s="14" t="s">
        <v>35</v>
      </c>
      <c r="AX639" s="14" t="s">
        <v>82</v>
      </c>
      <c r="AY639" s="221" t="s">
        <v>197</v>
      </c>
    </row>
    <row r="640" spans="1:65" s="2" customFormat="1" ht="16.5" customHeight="1">
      <c r="A640" s="37"/>
      <c r="B640" s="38"/>
      <c r="C640" s="181" t="s">
        <v>1665</v>
      </c>
      <c r="D640" s="181" t="s">
        <v>199</v>
      </c>
      <c r="E640" s="182" t="s">
        <v>3656</v>
      </c>
      <c r="F640" s="183" t="s">
        <v>3657</v>
      </c>
      <c r="G640" s="184" t="s">
        <v>265</v>
      </c>
      <c r="H640" s="185">
        <v>87.2</v>
      </c>
      <c r="I640" s="186"/>
      <c r="J640" s="187">
        <f>ROUND(I640*H640,2)</f>
        <v>0</v>
      </c>
      <c r="K640" s="183" t="s">
        <v>203</v>
      </c>
      <c r="L640" s="42"/>
      <c r="M640" s="188" t="s">
        <v>28</v>
      </c>
      <c r="N640" s="189" t="s">
        <v>45</v>
      </c>
      <c r="O640" s="67"/>
      <c r="P640" s="190">
        <f>O640*H640</f>
        <v>0</v>
      </c>
      <c r="Q640" s="190">
        <v>3.0000000000000001E-5</v>
      </c>
      <c r="R640" s="190">
        <f>Q640*H640</f>
        <v>2.6160000000000003E-3</v>
      </c>
      <c r="S640" s="190">
        <v>0</v>
      </c>
      <c r="T640" s="191">
        <f>S640*H640</f>
        <v>0</v>
      </c>
      <c r="U640" s="37"/>
      <c r="V640" s="37"/>
      <c r="W640" s="37"/>
      <c r="X640" s="37"/>
      <c r="Y640" s="37"/>
      <c r="Z640" s="37"/>
      <c r="AA640" s="37"/>
      <c r="AB640" s="37"/>
      <c r="AC640" s="37"/>
      <c r="AD640" s="37"/>
      <c r="AE640" s="37"/>
      <c r="AR640" s="192" t="s">
        <v>283</v>
      </c>
      <c r="AT640" s="192" t="s">
        <v>199</v>
      </c>
      <c r="AU640" s="192" t="s">
        <v>84</v>
      </c>
      <c r="AY640" s="20" t="s">
        <v>197</v>
      </c>
      <c r="BE640" s="193">
        <f>IF(N640="základní",J640,0)</f>
        <v>0</v>
      </c>
      <c r="BF640" s="193">
        <f>IF(N640="snížená",J640,0)</f>
        <v>0</v>
      </c>
      <c r="BG640" s="193">
        <f>IF(N640="zákl. přenesená",J640,0)</f>
        <v>0</v>
      </c>
      <c r="BH640" s="193">
        <f>IF(N640="sníž. přenesená",J640,0)</f>
        <v>0</v>
      </c>
      <c r="BI640" s="193">
        <f>IF(N640="nulová",J640,0)</f>
        <v>0</v>
      </c>
      <c r="BJ640" s="20" t="s">
        <v>82</v>
      </c>
      <c r="BK640" s="193">
        <f>ROUND(I640*H640,2)</f>
        <v>0</v>
      </c>
      <c r="BL640" s="20" t="s">
        <v>283</v>
      </c>
      <c r="BM640" s="192" t="s">
        <v>6729</v>
      </c>
    </row>
    <row r="641" spans="1:65" s="2" customFormat="1" ht="11.25">
      <c r="A641" s="37"/>
      <c r="B641" s="38"/>
      <c r="C641" s="39"/>
      <c r="D641" s="194" t="s">
        <v>206</v>
      </c>
      <c r="E641" s="39"/>
      <c r="F641" s="195" t="s">
        <v>3659</v>
      </c>
      <c r="G641" s="39"/>
      <c r="H641" s="39"/>
      <c r="I641" s="196"/>
      <c r="J641" s="39"/>
      <c r="K641" s="39"/>
      <c r="L641" s="42"/>
      <c r="M641" s="197"/>
      <c r="N641" s="198"/>
      <c r="O641" s="67"/>
      <c r="P641" s="67"/>
      <c r="Q641" s="67"/>
      <c r="R641" s="67"/>
      <c r="S641" s="67"/>
      <c r="T641" s="68"/>
      <c r="U641" s="37"/>
      <c r="V641" s="37"/>
      <c r="W641" s="37"/>
      <c r="X641" s="37"/>
      <c r="Y641" s="37"/>
      <c r="Z641" s="37"/>
      <c r="AA641" s="37"/>
      <c r="AB641" s="37"/>
      <c r="AC641" s="37"/>
      <c r="AD641" s="37"/>
      <c r="AE641" s="37"/>
      <c r="AT641" s="20" t="s">
        <v>206</v>
      </c>
      <c r="AU641" s="20" t="s">
        <v>84</v>
      </c>
    </row>
    <row r="642" spans="1:65" s="15" customFormat="1" ht="11.25">
      <c r="B642" s="222"/>
      <c r="C642" s="223"/>
      <c r="D642" s="201" t="s">
        <v>213</v>
      </c>
      <c r="E642" s="224" t="s">
        <v>28</v>
      </c>
      <c r="F642" s="225" t="s">
        <v>412</v>
      </c>
      <c r="G642" s="223"/>
      <c r="H642" s="224" t="s">
        <v>28</v>
      </c>
      <c r="I642" s="226"/>
      <c r="J642" s="223"/>
      <c r="K642" s="223"/>
      <c r="L642" s="227"/>
      <c r="M642" s="228"/>
      <c r="N642" s="229"/>
      <c r="O642" s="229"/>
      <c r="P642" s="229"/>
      <c r="Q642" s="229"/>
      <c r="R642" s="229"/>
      <c r="S642" s="229"/>
      <c r="T642" s="230"/>
      <c r="AT642" s="231" t="s">
        <v>213</v>
      </c>
      <c r="AU642" s="231" t="s">
        <v>84</v>
      </c>
      <c r="AV642" s="15" t="s">
        <v>82</v>
      </c>
      <c r="AW642" s="15" t="s">
        <v>35</v>
      </c>
      <c r="AX642" s="15" t="s">
        <v>74</v>
      </c>
      <c r="AY642" s="231" t="s">
        <v>197</v>
      </c>
    </row>
    <row r="643" spans="1:65" s="13" customFormat="1" ht="11.25">
      <c r="B643" s="199"/>
      <c r="C643" s="200"/>
      <c r="D643" s="201" t="s">
        <v>213</v>
      </c>
      <c r="E643" s="202" t="s">
        <v>28</v>
      </c>
      <c r="F643" s="203" t="s">
        <v>6725</v>
      </c>
      <c r="G643" s="200"/>
      <c r="H643" s="204">
        <v>87.2</v>
      </c>
      <c r="I643" s="205"/>
      <c r="J643" s="200"/>
      <c r="K643" s="200"/>
      <c r="L643" s="206"/>
      <c r="M643" s="207"/>
      <c r="N643" s="208"/>
      <c r="O643" s="208"/>
      <c r="P643" s="208"/>
      <c r="Q643" s="208"/>
      <c r="R643" s="208"/>
      <c r="S643" s="208"/>
      <c r="T643" s="209"/>
      <c r="AT643" s="210" t="s">
        <v>213</v>
      </c>
      <c r="AU643" s="210" t="s">
        <v>84</v>
      </c>
      <c r="AV643" s="13" t="s">
        <v>84</v>
      </c>
      <c r="AW643" s="13" t="s">
        <v>35</v>
      </c>
      <c r="AX643" s="13" t="s">
        <v>82</v>
      </c>
      <c r="AY643" s="210" t="s">
        <v>197</v>
      </c>
    </row>
    <row r="644" spans="1:65" s="2" customFormat="1" ht="16.5" customHeight="1">
      <c r="A644" s="37"/>
      <c r="B644" s="38"/>
      <c r="C644" s="181" t="s">
        <v>1670</v>
      </c>
      <c r="D644" s="181" t="s">
        <v>199</v>
      </c>
      <c r="E644" s="182" t="s">
        <v>3662</v>
      </c>
      <c r="F644" s="183" t="s">
        <v>3663</v>
      </c>
      <c r="G644" s="184" t="s">
        <v>210</v>
      </c>
      <c r="H644" s="185">
        <v>25</v>
      </c>
      <c r="I644" s="186"/>
      <c r="J644" s="187">
        <f>ROUND(I644*H644,2)</f>
        <v>0</v>
      </c>
      <c r="K644" s="183" t="s">
        <v>203</v>
      </c>
      <c r="L644" s="42"/>
      <c r="M644" s="188" t="s">
        <v>28</v>
      </c>
      <c r="N644" s="189" t="s">
        <v>45</v>
      </c>
      <c r="O644" s="67"/>
      <c r="P644" s="190">
        <f>O644*H644</f>
        <v>0</v>
      </c>
      <c r="Q644" s="190">
        <v>2.1000000000000001E-4</v>
      </c>
      <c r="R644" s="190">
        <f>Q644*H644</f>
        <v>5.2500000000000003E-3</v>
      </c>
      <c r="S644" s="190">
        <v>0</v>
      </c>
      <c r="T644" s="191">
        <f>S644*H644</f>
        <v>0</v>
      </c>
      <c r="U644" s="37"/>
      <c r="V644" s="37"/>
      <c r="W644" s="37"/>
      <c r="X644" s="37"/>
      <c r="Y644" s="37"/>
      <c r="Z644" s="37"/>
      <c r="AA644" s="37"/>
      <c r="AB644" s="37"/>
      <c r="AC644" s="37"/>
      <c r="AD644" s="37"/>
      <c r="AE644" s="37"/>
      <c r="AR644" s="192" t="s">
        <v>283</v>
      </c>
      <c r="AT644" s="192" t="s">
        <v>199</v>
      </c>
      <c r="AU644" s="192" t="s">
        <v>84</v>
      </c>
      <c r="AY644" s="20" t="s">
        <v>197</v>
      </c>
      <c r="BE644" s="193">
        <f>IF(N644="základní",J644,0)</f>
        <v>0</v>
      </c>
      <c r="BF644" s="193">
        <f>IF(N644="snížená",J644,0)</f>
        <v>0</v>
      </c>
      <c r="BG644" s="193">
        <f>IF(N644="zákl. přenesená",J644,0)</f>
        <v>0</v>
      </c>
      <c r="BH644" s="193">
        <f>IF(N644="sníž. přenesená",J644,0)</f>
        <v>0</v>
      </c>
      <c r="BI644" s="193">
        <f>IF(N644="nulová",J644,0)</f>
        <v>0</v>
      </c>
      <c r="BJ644" s="20" t="s">
        <v>82</v>
      </c>
      <c r="BK644" s="193">
        <f>ROUND(I644*H644,2)</f>
        <v>0</v>
      </c>
      <c r="BL644" s="20" t="s">
        <v>283</v>
      </c>
      <c r="BM644" s="192" t="s">
        <v>6730</v>
      </c>
    </row>
    <row r="645" spans="1:65" s="2" customFormat="1" ht="11.25">
      <c r="A645" s="37"/>
      <c r="B645" s="38"/>
      <c r="C645" s="39"/>
      <c r="D645" s="194" t="s">
        <v>206</v>
      </c>
      <c r="E645" s="39"/>
      <c r="F645" s="195" t="s">
        <v>3665</v>
      </c>
      <c r="G645" s="39"/>
      <c r="H645" s="39"/>
      <c r="I645" s="196"/>
      <c r="J645" s="39"/>
      <c r="K645" s="39"/>
      <c r="L645" s="42"/>
      <c r="M645" s="197"/>
      <c r="N645" s="198"/>
      <c r="O645" s="67"/>
      <c r="P645" s="67"/>
      <c r="Q645" s="67"/>
      <c r="R645" s="67"/>
      <c r="S645" s="67"/>
      <c r="T645" s="68"/>
      <c r="U645" s="37"/>
      <c r="V645" s="37"/>
      <c r="W645" s="37"/>
      <c r="X645" s="37"/>
      <c r="Y645" s="37"/>
      <c r="Z645" s="37"/>
      <c r="AA645" s="37"/>
      <c r="AB645" s="37"/>
      <c r="AC645" s="37"/>
      <c r="AD645" s="37"/>
      <c r="AE645" s="37"/>
      <c r="AT645" s="20" t="s">
        <v>206</v>
      </c>
      <c r="AU645" s="20" t="s">
        <v>84</v>
      </c>
    </row>
    <row r="646" spans="1:65" s="15" customFormat="1" ht="11.25">
      <c r="B646" s="222"/>
      <c r="C646" s="223"/>
      <c r="D646" s="201" t="s">
        <v>213</v>
      </c>
      <c r="E646" s="224" t="s">
        <v>28</v>
      </c>
      <c r="F646" s="225" t="s">
        <v>724</v>
      </c>
      <c r="G646" s="223"/>
      <c r="H646" s="224" t="s">
        <v>28</v>
      </c>
      <c r="I646" s="226"/>
      <c r="J646" s="223"/>
      <c r="K646" s="223"/>
      <c r="L646" s="227"/>
      <c r="M646" s="228"/>
      <c r="N646" s="229"/>
      <c r="O646" s="229"/>
      <c r="P646" s="229"/>
      <c r="Q646" s="229"/>
      <c r="R646" s="229"/>
      <c r="S646" s="229"/>
      <c r="T646" s="230"/>
      <c r="AT646" s="231" t="s">
        <v>213</v>
      </c>
      <c r="AU646" s="231" t="s">
        <v>84</v>
      </c>
      <c r="AV646" s="15" t="s">
        <v>82</v>
      </c>
      <c r="AW646" s="15" t="s">
        <v>35</v>
      </c>
      <c r="AX646" s="15" t="s">
        <v>74</v>
      </c>
      <c r="AY646" s="231" t="s">
        <v>197</v>
      </c>
    </row>
    <row r="647" spans="1:65" s="15" customFormat="1" ht="11.25">
      <c r="B647" s="222"/>
      <c r="C647" s="223"/>
      <c r="D647" s="201" t="s">
        <v>213</v>
      </c>
      <c r="E647" s="224" t="s">
        <v>28</v>
      </c>
      <c r="F647" s="225" t="s">
        <v>6722</v>
      </c>
      <c r="G647" s="223"/>
      <c r="H647" s="224" t="s">
        <v>28</v>
      </c>
      <c r="I647" s="226"/>
      <c r="J647" s="223"/>
      <c r="K647" s="223"/>
      <c r="L647" s="227"/>
      <c r="M647" s="228"/>
      <c r="N647" s="229"/>
      <c r="O647" s="229"/>
      <c r="P647" s="229"/>
      <c r="Q647" s="229"/>
      <c r="R647" s="229"/>
      <c r="S647" s="229"/>
      <c r="T647" s="230"/>
      <c r="AT647" s="231" t="s">
        <v>213</v>
      </c>
      <c r="AU647" s="231" t="s">
        <v>84</v>
      </c>
      <c r="AV647" s="15" t="s">
        <v>82</v>
      </c>
      <c r="AW647" s="15" t="s">
        <v>35</v>
      </c>
      <c r="AX647" s="15" t="s">
        <v>74</v>
      </c>
      <c r="AY647" s="231" t="s">
        <v>197</v>
      </c>
    </row>
    <row r="648" spans="1:65" s="13" customFormat="1" ht="11.25">
      <c r="B648" s="199"/>
      <c r="C648" s="200"/>
      <c r="D648" s="201" t="s">
        <v>213</v>
      </c>
      <c r="E648" s="202" t="s">
        <v>28</v>
      </c>
      <c r="F648" s="203" t="s">
        <v>6731</v>
      </c>
      <c r="G648" s="200"/>
      <c r="H648" s="204">
        <v>5</v>
      </c>
      <c r="I648" s="205"/>
      <c r="J648" s="200"/>
      <c r="K648" s="200"/>
      <c r="L648" s="206"/>
      <c r="M648" s="207"/>
      <c r="N648" s="208"/>
      <c r="O648" s="208"/>
      <c r="P648" s="208"/>
      <c r="Q648" s="208"/>
      <c r="R648" s="208"/>
      <c r="S648" s="208"/>
      <c r="T648" s="209"/>
      <c r="AT648" s="210" t="s">
        <v>213</v>
      </c>
      <c r="AU648" s="210" t="s">
        <v>84</v>
      </c>
      <c r="AV648" s="13" t="s">
        <v>84</v>
      </c>
      <c r="AW648" s="13" t="s">
        <v>35</v>
      </c>
      <c r="AX648" s="13" t="s">
        <v>74</v>
      </c>
      <c r="AY648" s="210" t="s">
        <v>197</v>
      </c>
    </row>
    <row r="649" spans="1:65" s="13" customFormat="1" ht="11.25">
      <c r="B649" s="199"/>
      <c r="C649" s="200"/>
      <c r="D649" s="201" t="s">
        <v>213</v>
      </c>
      <c r="E649" s="202" t="s">
        <v>28</v>
      </c>
      <c r="F649" s="203" t="s">
        <v>6732</v>
      </c>
      <c r="G649" s="200"/>
      <c r="H649" s="204">
        <v>4</v>
      </c>
      <c r="I649" s="205"/>
      <c r="J649" s="200"/>
      <c r="K649" s="200"/>
      <c r="L649" s="206"/>
      <c r="M649" s="207"/>
      <c r="N649" s="208"/>
      <c r="O649" s="208"/>
      <c r="P649" s="208"/>
      <c r="Q649" s="208"/>
      <c r="R649" s="208"/>
      <c r="S649" s="208"/>
      <c r="T649" s="209"/>
      <c r="AT649" s="210" t="s">
        <v>213</v>
      </c>
      <c r="AU649" s="210" t="s">
        <v>84</v>
      </c>
      <c r="AV649" s="13" t="s">
        <v>84</v>
      </c>
      <c r="AW649" s="13" t="s">
        <v>35</v>
      </c>
      <c r="AX649" s="13" t="s">
        <v>74</v>
      </c>
      <c r="AY649" s="210" t="s">
        <v>197</v>
      </c>
    </row>
    <row r="650" spans="1:65" s="13" customFormat="1" ht="11.25">
      <c r="B650" s="199"/>
      <c r="C650" s="200"/>
      <c r="D650" s="201" t="s">
        <v>213</v>
      </c>
      <c r="E650" s="202" t="s">
        <v>28</v>
      </c>
      <c r="F650" s="203" t="s">
        <v>6733</v>
      </c>
      <c r="G650" s="200"/>
      <c r="H650" s="204">
        <v>8</v>
      </c>
      <c r="I650" s="205"/>
      <c r="J650" s="200"/>
      <c r="K650" s="200"/>
      <c r="L650" s="206"/>
      <c r="M650" s="207"/>
      <c r="N650" s="208"/>
      <c r="O650" s="208"/>
      <c r="P650" s="208"/>
      <c r="Q650" s="208"/>
      <c r="R650" s="208"/>
      <c r="S650" s="208"/>
      <c r="T650" s="209"/>
      <c r="AT650" s="210" t="s">
        <v>213</v>
      </c>
      <c r="AU650" s="210" t="s">
        <v>84</v>
      </c>
      <c r="AV650" s="13" t="s">
        <v>84</v>
      </c>
      <c r="AW650" s="13" t="s">
        <v>35</v>
      </c>
      <c r="AX650" s="13" t="s">
        <v>74</v>
      </c>
      <c r="AY650" s="210" t="s">
        <v>197</v>
      </c>
    </row>
    <row r="651" spans="1:65" s="13" customFormat="1" ht="11.25">
      <c r="B651" s="199"/>
      <c r="C651" s="200"/>
      <c r="D651" s="201" t="s">
        <v>213</v>
      </c>
      <c r="E651" s="202" t="s">
        <v>28</v>
      </c>
      <c r="F651" s="203" t="s">
        <v>6734</v>
      </c>
      <c r="G651" s="200"/>
      <c r="H651" s="204">
        <v>4</v>
      </c>
      <c r="I651" s="205"/>
      <c r="J651" s="200"/>
      <c r="K651" s="200"/>
      <c r="L651" s="206"/>
      <c r="M651" s="207"/>
      <c r="N651" s="208"/>
      <c r="O651" s="208"/>
      <c r="P651" s="208"/>
      <c r="Q651" s="208"/>
      <c r="R651" s="208"/>
      <c r="S651" s="208"/>
      <c r="T651" s="209"/>
      <c r="AT651" s="210" t="s">
        <v>213</v>
      </c>
      <c r="AU651" s="210" t="s">
        <v>84</v>
      </c>
      <c r="AV651" s="13" t="s">
        <v>84</v>
      </c>
      <c r="AW651" s="13" t="s">
        <v>35</v>
      </c>
      <c r="AX651" s="13" t="s">
        <v>74</v>
      </c>
      <c r="AY651" s="210" t="s">
        <v>197</v>
      </c>
    </row>
    <row r="652" spans="1:65" s="13" customFormat="1" ht="11.25">
      <c r="B652" s="199"/>
      <c r="C652" s="200"/>
      <c r="D652" s="201" t="s">
        <v>213</v>
      </c>
      <c r="E652" s="202" t="s">
        <v>28</v>
      </c>
      <c r="F652" s="203" t="s">
        <v>6735</v>
      </c>
      <c r="G652" s="200"/>
      <c r="H652" s="204">
        <v>4</v>
      </c>
      <c r="I652" s="205"/>
      <c r="J652" s="200"/>
      <c r="K652" s="200"/>
      <c r="L652" s="206"/>
      <c r="M652" s="207"/>
      <c r="N652" s="208"/>
      <c r="O652" s="208"/>
      <c r="P652" s="208"/>
      <c r="Q652" s="208"/>
      <c r="R652" s="208"/>
      <c r="S652" s="208"/>
      <c r="T652" s="209"/>
      <c r="AT652" s="210" t="s">
        <v>213</v>
      </c>
      <c r="AU652" s="210" t="s">
        <v>84</v>
      </c>
      <c r="AV652" s="13" t="s">
        <v>84</v>
      </c>
      <c r="AW652" s="13" t="s">
        <v>35</v>
      </c>
      <c r="AX652" s="13" t="s">
        <v>74</v>
      </c>
      <c r="AY652" s="210" t="s">
        <v>197</v>
      </c>
    </row>
    <row r="653" spans="1:65" s="14" customFormat="1" ht="11.25">
      <c r="B653" s="211"/>
      <c r="C653" s="212"/>
      <c r="D653" s="201" t="s">
        <v>213</v>
      </c>
      <c r="E653" s="213" t="s">
        <v>28</v>
      </c>
      <c r="F653" s="214" t="s">
        <v>226</v>
      </c>
      <c r="G653" s="212"/>
      <c r="H653" s="215">
        <v>25</v>
      </c>
      <c r="I653" s="216"/>
      <c r="J653" s="212"/>
      <c r="K653" s="212"/>
      <c r="L653" s="217"/>
      <c r="M653" s="218"/>
      <c r="N653" s="219"/>
      <c r="O653" s="219"/>
      <c r="P653" s="219"/>
      <c r="Q653" s="219"/>
      <c r="R653" s="219"/>
      <c r="S653" s="219"/>
      <c r="T653" s="220"/>
      <c r="AT653" s="221" t="s">
        <v>213</v>
      </c>
      <c r="AU653" s="221" t="s">
        <v>84</v>
      </c>
      <c r="AV653" s="14" t="s">
        <v>204</v>
      </c>
      <c r="AW653" s="14" t="s">
        <v>35</v>
      </c>
      <c r="AX653" s="14" t="s">
        <v>82</v>
      </c>
      <c r="AY653" s="221" t="s">
        <v>197</v>
      </c>
    </row>
    <row r="654" spans="1:65" s="2" customFormat="1" ht="16.5" customHeight="1">
      <c r="A654" s="37"/>
      <c r="B654" s="38"/>
      <c r="C654" s="181" t="s">
        <v>1679</v>
      </c>
      <c r="D654" s="181" t="s">
        <v>199</v>
      </c>
      <c r="E654" s="182" t="s">
        <v>3672</v>
      </c>
      <c r="F654" s="183" t="s">
        <v>3673</v>
      </c>
      <c r="G654" s="184" t="s">
        <v>210</v>
      </c>
      <c r="H654" s="185">
        <v>5</v>
      </c>
      <c r="I654" s="186"/>
      <c r="J654" s="187">
        <f>ROUND(I654*H654,2)</f>
        <v>0</v>
      </c>
      <c r="K654" s="183" t="s">
        <v>203</v>
      </c>
      <c r="L654" s="42"/>
      <c r="M654" s="188" t="s">
        <v>28</v>
      </c>
      <c r="N654" s="189" t="s">
        <v>45</v>
      </c>
      <c r="O654" s="67"/>
      <c r="P654" s="190">
        <f>O654*H654</f>
        <v>0</v>
      </c>
      <c r="Q654" s="190">
        <v>2.0000000000000001E-4</v>
      </c>
      <c r="R654" s="190">
        <f>Q654*H654</f>
        <v>1E-3</v>
      </c>
      <c r="S654" s="190">
        <v>0</v>
      </c>
      <c r="T654" s="191">
        <f>S654*H654</f>
        <v>0</v>
      </c>
      <c r="U654" s="37"/>
      <c r="V654" s="37"/>
      <c r="W654" s="37"/>
      <c r="X654" s="37"/>
      <c r="Y654" s="37"/>
      <c r="Z654" s="37"/>
      <c r="AA654" s="37"/>
      <c r="AB654" s="37"/>
      <c r="AC654" s="37"/>
      <c r="AD654" s="37"/>
      <c r="AE654" s="37"/>
      <c r="AR654" s="192" t="s">
        <v>283</v>
      </c>
      <c r="AT654" s="192" t="s">
        <v>199</v>
      </c>
      <c r="AU654" s="192" t="s">
        <v>84</v>
      </c>
      <c r="AY654" s="20" t="s">
        <v>197</v>
      </c>
      <c r="BE654" s="193">
        <f>IF(N654="základní",J654,0)</f>
        <v>0</v>
      </c>
      <c r="BF654" s="193">
        <f>IF(N654="snížená",J654,0)</f>
        <v>0</v>
      </c>
      <c r="BG654" s="193">
        <f>IF(N654="zákl. přenesená",J654,0)</f>
        <v>0</v>
      </c>
      <c r="BH654" s="193">
        <f>IF(N654="sníž. přenesená",J654,0)</f>
        <v>0</v>
      </c>
      <c r="BI654" s="193">
        <f>IF(N654="nulová",J654,0)</f>
        <v>0</v>
      </c>
      <c r="BJ654" s="20" t="s">
        <v>82</v>
      </c>
      <c r="BK654" s="193">
        <f>ROUND(I654*H654,2)</f>
        <v>0</v>
      </c>
      <c r="BL654" s="20" t="s">
        <v>283</v>
      </c>
      <c r="BM654" s="192" t="s">
        <v>6736</v>
      </c>
    </row>
    <row r="655" spans="1:65" s="2" customFormat="1" ht="11.25">
      <c r="A655" s="37"/>
      <c r="B655" s="38"/>
      <c r="C655" s="39"/>
      <c r="D655" s="194" t="s">
        <v>206</v>
      </c>
      <c r="E655" s="39"/>
      <c r="F655" s="195" t="s">
        <v>3675</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206</v>
      </c>
      <c r="AU655" s="20" t="s">
        <v>84</v>
      </c>
    </row>
    <row r="656" spans="1:65" s="15" customFormat="1" ht="11.25">
      <c r="B656" s="222"/>
      <c r="C656" s="223"/>
      <c r="D656" s="201" t="s">
        <v>213</v>
      </c>
      <c r="E656" s="224" t="s">
        <v>28</v>
      </c>
      <c r="F656" s="225" t="s">
        <v>724</v>
      </c>
      <c r="G656" s="223"/>
      <c r="H656" s="224" t="s">
        <v>28</v>
      </c>
      <c r="I656" s="226"/>
      <c r="J656" s="223"/>
      <c r="K656" s="223"/>
      <c r="L656" s="227"/>
      <c r="M656" s="228"/>
      <c r="N656" s="229"/>
      <c r="O656" s="229"/>
      <c r="P656" s="229"/>
      <c r="Q656" s="229"/>
      <c r="R656" s="229"/>
      <c r="S656" s="229"/>
      <c r="T656" s="230"/>
      <c r="AT656" s="231" t="s">
        <v>213</v>
      </c>
      <c r="AU656" s="231" t="s">
        <v>84</v>
      </c>
      <c r="AV656" s="15" t="s">
        <v>82</v>
      </c>
      <c r="AW656" s="15" t="s">
        <v>35</v>
      </c>
      <c r="AX656" s="15" t="s">
        <v>74</v>
      </c>
      <c r="AY656" s="231" t="s">
        <v>197</v>
      </c>
    </row>
    <row r="657" spans="1:65" s="15" customFormat="1" ht="11.25">
      <c r="B657" s="222"/>
      <c r="C657" s="223"/>
      <c r="D657" s="201" t="s">
        <v>213</v>
      </c>
      <c r="E657" s="224" t="s">
        <v>28</v>
      </c>
      <c r="F657" s="225" t="s">
        <v>6737</v>
      </c>
      <c r="G657" s="223"/>
      <c r="H657" s="224" t="s">
        <v>28</v>
      </c>
      <c r="I657" s="226"/>
      <c r="J657" s="223"/>
      <c r="K657" s="223"/>
      <c r="L657" s="227"/>
      <c r="M657" s="228"/>
      <c r="N657" s="229"/>
      <c r="O657" s="229"/>
      <c r="P657" s="229"/>
      <c r="Q657" s="229"/>
      <c r="R657" s="229"/>
      <c r="S657" s="229"/>
      <c r="T657" s="230"/>
      <c r="AT657" s="231" t="s">
        <v>213</v>
      </c>
      <c r="AU657" s="231" t="s">
        <v>84</v>
      </c>
      <c r="AV657" s="15" t="s">
        <v>82</v>
      </c>
      <c r="AW657" s="15" t="s">
        <v>35</v>
      </c>
      <c r="AX657" s="15" t="s">
        <v>74</v>
      </c>
      <c r="AY657" s="231" t="s">
        <v>197</v>
      </c>
    </row>
    <row r="658" spans="1:65" s="13" customFormat="1" ht="11.25">
      <c r="B658" s="199"/>
      <c r="C658" s="200"/>
      <c r="D658" s="201" t="s">
        <v>213</v>
      </c>
      <c r="E658" s="202" t="s">
        <v>28</v>
      </c>
      <c r="F658" s="203" t="s">
        <v>6738</v>
      </c>
      <c r="G658" s="200"/>
      <c r="H658" s="204">
        <v>5</v>
      </c>
      <c r="I658" s="205"/>
      <c r="J658" s="200"/>
      <c r="K658" s="200"/>
      <c r="L658" s="206"/>
      <c r="M658" s="207"/>
      <c r="N658" s="208"/>
      <c r="O658" s="208"/>
      <c r="P658" s="208"/>
      <c r="Q658" s="208"/>
      <c r="R658" s="208"/>
      <c r="S658" s="208"/>
      <c r="T658" s="209"/>
      <c r="AT658" s="210" t="s">
        <v>213</v>
      </c>
      <c r="AU658" s="210" t="s">
        <v>84</v>
      </c>
      <c r="AV658" s="13" t="s">
        <v>84</v>
      </c>
      <c r="AW658" s="13" t="s">
        <v>35</v>
      </c>
      <c r="AX658" s="13" t="s">
        <v>82</v>
      </c>
      <c r="AY658" s="210" t="s">
        <v>197</v>
      </c>
    </row>
    <row r="659" spans="1:65" s="2" customFormat="1" ht="16.5" customHeight="1">
      <c r="A659" s="37"/>
      <c r="B659" s="38"/>
      <c r="C659" s="181" t="s">
        <v>1689</v>
      </c>
      <c r="D659" s="181" t="s">
        <v>199</v>
      </c>
      <c r="E659" s="182" t="s">
        <v>3680</v>
      </c>
      <c r="F659" s="183" t="s">
        <v>3681</v>
      </c>
      <c r="G659" s="184" t="s">
        <v>265</v>
      </c>
      <c r="H659" s="185">
        <v>46.4</v>
      </c>
      <c r="I659" s="186"/>
      <c r="J659" s="187">
        <f>ROUND(I659*H659,2)</f>
        <v>0</v>
      </c>
      <c r="K659" s="183" t="s">
        <v>203</v>
      </c>
      <c r="L659" s="42"/>
      <c r="M659" s="188" t="s">
        <v>28</v>
      </c>
      <c r="N659" s="189" t="s">
        <v>45</v>
      </c>
      <c r="O659" s="67"/>
      <c r="P659" s="190">
        <f>O659*H659</f>
        <v>0</v>
      </c>
      <c r="Q659" s="190">
        <v>1.42E-3</v>
      </c>
      <c r="R659" s="190">
        <f>Q659*H659</f>
        <v>6.5888000000000002E-2</v>
      </c>
      <c r="S659" s="190">
        <v>0</v>
      </c>
      <c r="T659" s="191">
        <f>S659*H659</f>
        <v>0</v>
      </c>
      <c r="U659" s="37"/>
      <c r="V659" s="37"/>
      <c r="W659" s="37"/>
      <c r="X659" s="37"/>
      <c r="Y659" s="37"/>
      <c r="Z659" s="37"/>
      <c r="AA659" s="37"/>
      <c r="AB659" s="37"/>
      <c r="AC659" s="37"/>
      <c r="AD659" s="37"/>
      <c r="AE659" s="37"/>
      <c r="AR659" s="192" t="s">
        <v>283</v>
      </c>
      <c r="AT659" s="192" t="s">
        <v>199</v>
      </c>
      <c r="AU659" s="192" t="s">
        <v>84</v>
      </c>
      <c r="AY659" s="20" t="s">
        <v>197</v>
      </c>
      <c r="BE659" s="193">
        <f>IF(N659="základní",J659,0)</f>
        <v>0</v>
      </c>
      <c r="BF659" s="193">
        <f>IF(N659="snížená",J659,0)</f>
        <v>0</v>
      </c>
      <c r="BG659" s="193">
        <f>IF(N659="zákl. přenesená",J659,0)</f>
        <v>0</v>
      </c>
      <c r="BH659" s="193">
        <f>IF(N659="sníž. přenesená",J659,0)</f>
        <v>0</v>
      </c>
      <c r="BI659" s="193">
        <f>IF(N659="nulová",J659,0)</f>
        <v>0</v>
      </c>
      <c r="BJ659" s="20" t="s">
        <v>82</v>
      </c>
      <c r="BK659" s="193">
        <f>ROUND(I659*H659,2)</f>
        <v>0</v>
      </c>
      <c r="BL659" s="20" t="s">
        <v>283</v>
      </c>
      <c r="BM659" s="192" t="s">
        <v>6739</v>
      </c>
    </row>
    <row r="660" spans="1:65" s="2" customFormat="1" ht="11.25">
      <c r="A660" s="37"/>
      <c r="B660" s="38"/>
      <c r="C660" s="39"/>
      <c r="D660" s="194" t="s">
        <v>206</v>
      </c>
      <c r="E660" s="39"/>
      <c r="F660" s="195" t="s">
        <v>3683</v>
      </c>
      <c r="G660" s="39"/>
      <c r="H660" s="39"/>
      <c r="I660" s="196"/>
      <c r="J660" s="39"/>
      <c r="K660" s="39"/>
      <c r="L660" s="42"/>
      <c r="M660" s="197"/>
      <c r="N660" s="198"/>
      <c r="O660" s="67"/>
      <c r="P660" s="67"/>
      <c r="Q660" s="67"/>
      <c r="R660" s="67"/>
      <c r="S660" s="67"/>
      <c r="T660" s="68"/>
      <c r="U660" s="37"/>
      <c r="V660" s="37"/>
      <c r="W660" s="37"/>
      <c r="X660" s="37"/>
      <c r="Y660" s="37"/>
      <c r="Z660" s="37"/>
      <c r="AA660" s="37"/>
      <c r="AB660" s="37"/>
      <c r="AC660" s="37"/>
      <c r="AD660" s="37"/>
      <c r="AE660" s="37"/>
      <c r="AT660" s="20" t="s">
        <v>206</v>
      </c>
      <c r="AU660" s="20" t="s">
        <v>84</v>
      </c>
    </row>
    <row r="661" spans="1:65" s="15" customFormat="1" ht="11.25">
      <c r="B661" s="222"/>
      <c r="C661" s="223"/>
      <c r="D661" s="201" t="s">
        <v>213</v>
      </c>
      <c r="E661" s="224" t="s">
        <v>28</v>
      </c>
      <c r="F661" s="225" t="s">
        <v>724</v>
      </c>
      <c r="G661" s="223"/>
      <c r="H661" s="224" t="s">
        <v>28</v>
      </c>
      <c r="I661" s="226"/>
      <c r="J661" s="223"/>
      <c r="K661" s="223"/>
      <c r="L661" s="227"/>
      <c r="M661" s="228"/>
      <c r="N661" s="229"/>
      <c r="O661" s="229"/>
      <c r="P661" s="229"/>
      <c r="Q661" s="229"/>
      <c r="R661" s="229"/>
      <c r="S661" s="229"/>
      <c r="T661" s="230"/>
      <c r="AT661" s="231" t="s">
        <v>213</v>
      </c>
      <c r="AU661" s="231" t="s">
        <v>84</v>
      </c>
      <c r="AV661" s="15" t="s">
        <v>82</v>
      </c>
      <c r="AW661" s="15" t="s">
        <v>35</v>
      </c>
      <c r="AX661" s="15" t="s">
        <v>74</v>
      </c>
      <c r="AY661" s="231" t="s">
        <v>197</v>
      </c>
    </row>
    <row r="662" spans="1:65" s="15" customFormat="1" ht="11.25">
      <c r="B662" s="222"/>
      <c r="C662" s="223"/>
      <c r="D662" s="201" t="s">
        <v>213</v>
      </c>
      <c r="E662" s="224" t="s">
        <v>28</v>
      </c>
      <c r="F662" s="225" t="s">
        <v>6722</v>
      </c>
      <c r="G662" s="223"/>
      <c r="H662" s="224" t="s">
        <v>28</v>
      </c>
      <c r="I662" s="226"/>
      <c r="J662" s="223"/>
      <c r="K662" s="223"/>
      <c r="L662" s="227"/>
      <c r="M662" s="228"/>
      <c r="N662" s="229"/>
      <c r="O662" s="229"/>
      <c r="P662" s="229"/>
      <c r="Q662" s="229"/>
      <c r="R662" s="229"/>
      <c r="S662" s="229"/>
      <c r="T662" s="230"/>
      <c r="AT662" s="231" t="s">
        <v>213</v>
      </c>
      <c r="AU662" s="231" t="s">
        <v>84</v>
      </c>
      <c r="AV662" s="15" t="s">
        <v>82</v>
      </c>
      <c r="AW662" s="15" t="s">
        <v>35</v>
      </c>
      <c r="AX662" s="15" t="s">
        <v>74</v>
      </c>
      <c r="AY662" s="231" t="s">
        <v>197</v>
      </c>
    </row>
    <row r="663" spans="1:65" s="13" customFormat="1" ht="11.25">
      <c r="B663" s="199"/>
      <c r="C663" s="200"/>
      <c r="D663" s="201" t="s">
        <v>213</v>
      </c>
      <c r="E663" s="202" t="s">
        <v>28</v>
      </c>
      <c r="F663" s="203" t="s">
        <v>6740</v>
      </c>
      <c r="G663" s="200"/>
      <c r="H663" s="204">
        <v>5.9</v>
      </c>
      <c r="I663" s="205"/>
      <c r="J663" s="200"/>
      <c r="K663" s="200"/>
      <c r="L663" s="206"/>
      <c r="M663" s="207"/>
      <c r="N663" s="208"/>
      <c r="O663" s="208"/>
      <c r="P663" s="208"/>
      <c r="Q663" s="208"/>
      <c r="R663" s="208"/>
      <c r="S663" s="208"/>
      <c r="T663" s="209"/>
      <c r="AT663" s="210" t="s">
        <v>213</v>
      </c>
      <c r="AU663" s="210" t="s">
        <v>84</v>
      </c>
      <c r="AV663" s="13" t="s">
        <v>84</v>
      </c>
      <c r="AW663" s="13" t="s">
        <v>35</v>
      </c>
      <c r="AX663" s="13" t="s">
        <v>74</v>
      </c>
      <c r="AY663" s="210" t="s">
        <v>197</v>
      </c>
    </row>
    <row r="664" spans="1:65" s="13" customFormat="1" ht="11.25">
      <c r="B664" s="199"/>
      <c r="C664" s="200"/>
      <c r="D664" s="201" t="s">
        <v>213</v>
      </c>
      <c r="E664" s="202" t="s">
        <v>28</v>
      </c>
      <c r="F664" s="203" t="s">
        <v>6741</v>
      </c>
      <c r="G664" s="200"/>
      <c r="H664" s="204">
        <v>6.32</v>
      </c>
      <c r="I664" s="205"/>
      <c r="J664" s="200"/>
      <c r="K664" s="200"/>
      <c r="L664" s="206"/>
      <c r="M664" s="207"/>
      <c r="N664" s="208"/>
      <c r="O664" s="208"/>
      <c r="P664" s="208"/>
      <c r="Q664" s="208"/>
      <c r="R664" s="208"/>
      <c r="S664" s="208"/>
      <c r="T664" s="209"/>
      <c r="AT664" s="210" t="s">
        <v>213</v>
      </c>
      <c r="AU664" s="210" t="s">
        <v>84</v>
      </c>
      <c r="AV664" s="13" t="s">
        <v>84</v>
      </c>
      <c r="AW664" s="13" t="s">
        <v>35</v>
      </c>
      <c r="AX664" s="13" t="s">
        <v>74</v>
      </c>
      <c r="AY664" s="210" t="s">
        <v>197</v>
      </c>
    </row>
    <row r="665" spans="1:65" s="13" customFormat="1" ht="11.25">
      <c r="B665" s="199"/>
      <c r="C665" s="200"/>
      <c r="D665" s="201" t="s">
        <v>213</v>
      </c>
      <c r="E665" s="202" t="s">
        <v>28</v>
      </c>
      <c r="F665" s="203" t="s">
        <v>6742</v>
      </c>
      <c r="G665" s="200"/>
      <c r="H665" s="204">
        <v>14.12</v>
      </c>
      <c r="I665" s="205"/>
      <c r="J665" s="200"/>
      <c r="K665" s="200"/>
      <c r="L665" s="206"/>
      <c r="M665" s="207"/>
      <c r="N665" s="208"/>
      <c r="O665" s="208"/>
      <c r="P665" s="208"/>
      <c r="Q665" s="208"/>
      <c r="R665" s="208"/>
      <c r="S665" s="208"/>
      <c r="T665" s="209"/>
      <c r="AT665" s="210" t="s">
        <v>213</v>
      </c>
      <c r="AU665" s="210" t="s">
        <v>84</v>
      </c>
      <c r="AV665" s="13" t="s">
        <v>84</v>
      </c>
      <c r="AW665" s="13" t="s">
        <v>35</v>
      </c>
      <c r="AX665" s="13" t="s">
        <v>74</v>
      </c>
      <c r="AY665" s="210" t="s">
        <v>197</v>
      </c>
    </row>
    <row r="666" spans="1:65" s="13" customFormat="1" ht="11.25">
      <c r="B666" s="199"/>
      <c r="C666" s="200"/>
      <c r="D666" s="201" t="s">
        <v>213</v>
      </c>
      <c r="E666" s="202" t="s">
        <v>28</v>
      </c>
      <c r="F666" s="203" t="s">
        <v>6743</v>
      </c>
      <c r="G666" s="200"/>
      <c r="H666" s="204">
        <v>8.18</v>
      </c>
      <c r="I666" s="205"/>
      <c r="J666" s="200"/>
      <c r="K666" s="200"/>
      <c r="L666" s="206"/>
      <c r="M666" s="207"/>
      <c r="N666" s="208"/>
      <c r="O666" s="208"/>
      <c r="P666" s="208"/>
      <c r="Q666" s="208"/>
      <c r="R666" s="208"/>
      <c r="S666" s="208"/>
      <c r="T666" s="209"/>
      <c r="AT666" s="210" t="s">
        <v>213</v>
      </c>
      <c r="AU666" s="210" t="s">
        <v>84</v>
      </c>
      <c r="AV666" s="13" t="s">
        <v>84</v>
      </c>
      <c r="AW666" s="13" t="s">
        <v>35</v>
      </c>
      <c r="AX666" s="13" t="s">
        <v>74</v>
      </c>
      <c r="AY666" s="210" t="s">
        <v>197</v>
      </c>
    </row>
    <row r="667" spans="1:65" s="13" customFormat="1" ht="11.25">
      <c r="B667" s="199"/>
      <c r="C667" s="200"/>
      <c r="D667" s="201" t="s">
        <v>213</v>
      </c>
      <c r="E667" s="202" t="s">
        <v>28</v>
      </c>
      <c r="F667" s="203" t="s">
        <v>6744</v>
      </c>
      <c r="G667" s="200"/>
      <c r="H667" s="204">
        <v>11.88</v>
      </c>
      <c r="I667" s="205"/>
      <c r="J667" s="200"/>
      <c r="K667" s="200"/>
      <c r="L667" s="206"/>
      <c r="M667" s="207"/>
      <c r="N667" s="208"/>
      <c r="O667" s="208"/>
      <c r="P667" s="208"/>
      <c r="Q667" s="208"/>
      <c r="R667" s="208"/>
      <c r="S667" s="208"/>
      <c r="T667" s="209"/>
      <c r="AT667" s="210" t="s">
        <v>213</v>
      </c>
      <c r="AU667" s="210" t="s">
        <v>84</v>
      </c>
      <c r="AV667" s="13" t="s">
        <v>84</v>
      </c>
      <c r="AW667" s="13" t="s">
        <v>35</v>
      </c>
      <c r="AX667" s="13" t="s">
        <v>74</v>
      </c>
      <c r="AY667" s="210" t="s">
        <v>197</v>
      </c>
    </row>
    <row r="668" spans="1:65" s="14" customFormat="1" ht="11.25">
      <c r="B668" s="211"/>
      <c r="C668" s="212"/>
      <c r="D668" s="201" t="s">
        <v>213</v>
      </c>
      <c r="E668" s="213" t="s">
        <v>28</v>
      </c>
      <c r="F668" s="214" t="s">
        <v>226</v>
      </c>
      <c r="G668" s="212"/>
      <c r="H668" s="215">
        <v>46.4</v>
      </c>
      <c r="I668" s="216"/>
      <c r="J668" s="212"/>
      <c r="K668" s="212"/>
      <c r="L668" s="217"/>
      <c r="M668" s="218"/>
      <c r="N668" s="219"/>
      <c r="O668" s="219"/>
      <c r="P668" s="219"/>
      <c r="Q668" s="219"/>
      <c r="R668" s="219"/>
      <c r="S668" s="219"/>
      <c r="T668" s="220"/>
      <c r="AT668" s="221" t="s">
        <v>213</v>
      </c>
      <c r="AU668" s="221" t="s">
        <v>84</v>
      </c>
      <c r="AV668" s="14" t="s">
        <v>204</v>
      </c>
      <c r="AW668" s="14" t="s">
        <v>35</v>
      </c>
      <c r="AX668" s="14" t="s">
        <v>82</v>
      </c>
      <c r="AY668" s="221" t="s">
        <v>197</v>
      </c>
    </row>
    <row r="669" spans="1:65" s="2" customFormat="1" ht="16.5" customHeight="1">
      <c r="A669" s="37"/>
      <c r="B669" s="38"/>
      <c r="C669" s="181" t="s">
        <v>1696</v>
      </c>
      <c r="D669" s="181" t="s">
        <v>199</v>
      </c>
      <c r="E669" s="182" t="s">
        <v>3688</v>
      </c>
      <c r="F669" s="183" t="s">
        <v>3689</v>
      </c>
      <c r="G669" s="184" t="s">
        <v>202</v>
      </c>
      <c r="H669" s="185">
        <v>56.642000000000003</v>
      </c>
      <c r="I669" s="186"/>
      <c r="J669" s="187">
        <f>ROUND(I669*H669,2)</f>
        <v>0</v>
      </c>
      <c r="K669" s="183" t="s">
        <v>203</v>
      </c>
      <c r="L669" s="42"/>
      <c r="M669" s="188" t="s">
        <v>28</v>
      </c>
      <c r="N669" s="189" t="s">
        <v>45</v>
      </c>
      <c r="O669" s="67"/>
      <c r="P669" s="190">
        <f>O669*H669</f>
        <v>0</v>
      </c>
      <c r="Q669" s="190">
        <v>5.0000000000000002E-5</v>
      </c>
      <c r="R669" s="190">
        <f>Q669*H669</f>
        <v>2.8321000000000002E-3</v>
      </c>
      <c r="S669" s="190">
        <v>0</v>
      </c>
      <c r="T669" s="191">
        <f>S669*H669</f>
        <v>0</v>
      </c>
      <c r="U669" s="37"/>
      <c r="V669" s="37"/>
      <c r="W669" s="37"/>
      <c r="X669" s="37"/>
      <c r="Y669" s="37"/>
      <c r="Z669" s="37"/>
      <c r="AA669" s="37"/>
      <c r="AB669" s="37"/>
      <c r="AC669" s="37"/>
      <c r="AD669" s="37"/>
      <c r="AE669" s="37"/>
      <c r="AR669" s="192" t="s">
        <v>283</v>
      </c>
      <c r="AT669" s="192" t="s">
        <v>199</v>
      </c>
      <c r="AU669" s="192" t="s">
        <v>84</v>
      </c>
      <c r="AY669" s="20" t="s">
        <v>197</v>
      </c>
      <c r="BE669" s="193">
        <f>IF(N669="základní",J669,0)</f>
        <v>0</v>
      </c>
      <c r="BF669" s="193">
        <f>IF(N669="snížená",J669,0)</f>
        <v>0</v>
      </c>
      <c r="BG669" s="193">
        <f>IF(N669="zákl. přenesená",J669,0)</f>
        <v>0</v>
      </c>
      <c r="BH669" s="193">
        <f>IF(N669="sníž. přenesená",J669,0)</f>
        <v>0</v>
      </c>
      <c r="BI669" s="193">
        <f>IF(N669="nulová",J669,0)</f>
        <v>0</v>
      </c>
      <c r="BJ669" s="20" t="s">
        <v>82</v>
      </c>
      <c r="BK669" s="193">
        <f>ROUND(I669*H669,2)</f>
        <v>0</v>
      </c>
      <c r="BL669" s="20" t="s">
        <v>283</v>
      </c>
      <c r="BM669" s="192" t="s">
        <v>6745</v>
      </c>
    </row>
    <row r="670" spans="1:65" s="2" customFormat="1" ht="11.25">
      <c r="A670" s="37"/>
      <c r="B670" s="38"/>
      <c r="C670" s="39"/>
      <c r="D670" s="194" t="s">
        <v>206</v>
      </c>
      <c r="E670" s="39"/>
      <c r="F670" s="195" t="s">
        <v>3691</v>
      </c>
      <c r="G670" s="39"/>
      <c r="H670" s="39"/>
      <c r="I670" s="196"/>
      <c r="J670" s="39"/>
      <c r="K670" s="39"/>
      <c r="L670" s="42"/>
      <c r="M670" s="197"/>
      <c r="N670" s="198"/>
      <c r="O670" s="67"/>
      <c r="P670" s="67"/>
      <c r="Q670" s="67"/>
      <c r="R670" s="67"/>
      <c r="S670" s="67"/>
      <c r="T670" s="68"/>
      <c r="U670" s="37"/>
      <c r="V670" s="37"/>
      <c r="W670" s="37"/>
      <c r="X670" s="37"/>
      <c r="Y670" s="37"/>
      <c r="Z670" s="37"/>
      <c r="AA670" s="37"/>
      <c r="AB670" s="37"/>
      <c r="AC670" s="37"/>
      <c r="AD670" s="37"/>
      <c r="AE670" s="37"/>
      <c r="AT670" s="20" t="s">
        <v>206</v>
      </c>
      <c r="AU670" s="20" t="s">
        <v>84</v>
      </c>
    </row>
    <row r="671" spans="1:65" s="2" customFormat="1" ht="24.2" customHeight="1">
      <c r="A671" s="37"/>
      <c r="B671" s="38"/>
      <c r="C671" s="181" t="s">
        <v>1701</v>
      </c>
      <c r="D671" s="181" t="s">
        <v>199</v>
      </c>
      <c r="E671" s="182" t="s">
        <v>6276</v>
      </c>
      <c r="F671" s="183" t="s">
        <v>6277</v>
      </c>
      <c r="G671" s="184" t="s">
        <v>2955</v>
      </c>
      <c r="H671" s="260"/>
      <c r="I671" s="186"/>
      <c r="J671" s="187">
        <f>ROUND(I671*H671,2)</f>
        <v>0</v>
      </c>
      <c r="K671" s="183" t="s">
        <v>203</v>
      </c>
      <c r="L671" s="42"/>
      <c r="M671" s="188" t="s">
        <v>28</v>
      </c>
      <c r="N671" s="189" t="s">
        <v>45</v>
      </c>
      <c r="O671" s="67"/>
      <c r="P671" s="190">
        <f>O671*H671</f>
        <v>0</v>
      </c>
      <c r="Q671" s="190">
        <v>0</v>
      </c>
      <c r="R671" s="190">
        <f>Q671*H671</f>
        <v>0</v>
      </c>
      <c r="S671" s="190">
        <v>0</v>
      </c>
      <c r="T671" s="191">
        <f>S671*H671</f>
        <v>0</v>
      </c>
      <c r="U671" s="37"/>
      <c r="V671" s="37"/>
      <c r="W671" s="37"/>
      <c r="X671" s="37"/>
      <c r="Y671" s="37"/>
      <c r="Z671" s="37"/>
      <c r="AA671" s="37"/>
      <c r="AB671" s="37"/>
      <c r="AC671" s="37"/>
      <c r="AD671" s="37"/>
      <c r="AE671" s="37"/>
      <c r="AR671" s="192" t="s">
        <v>283</v>
      </c>
      <c r="AT671" s="192" t="s">
        <v>199</v>
      </c>
      <c r="AU671" s="192" t="s">
        <v>84</v>
      </c>
      <c r="AY671" s="20" t="s">
        <v>197</v>
      </c>
      <c r="BE671" s="193">
        <f>IF(N671="základní",J671,0)</f>
        <v>0</v>
      </c>
      <c r="BF671" s="193">
        <f>IF(N671="snížená",J671,0)</f>
        <v>0</v>
      </c>
      <c r="BG671" s="193">
        <f>IF(N671="zákl. přenesená",J671,0)</f>
        <v>0</v>
      </c>
      <c r="BH671" s="193">
        <f>IF(N671="sníž. přenesená",J671,0)</f>
        <v>0</v>
      </c>
      <c r="BI671" s="193">
        <f>IF(N671="nulová",J671,0)</f>
        <v>0</v>
      </c>
      <c r="BJ671" s="20" t="s">
        <v>82</v>
      </c>
      <c r="BK671" s="193">
        <f>ROUND(I671*H671,2)</f>
        <v>0</v>
      </c>
      <c r="BL671" s="20" t="s">
        <v>283</v>
      </c>
      <c r="BM671" s="192" t="s">
        <v>6746</v>
      </c>
    </row>
    <row r="672" spans="1:65" s="2" customFormat="1" ht="11.25">
      <c r="A672" s="37"/>
      <c r="B672" s="38"/>
      <c r="C672" s="39"/>
      <c r="D672" s="194" t="s">
        <v>206</v>
      </c>
      <c r="E672" s="39"/>
      <c r="F672" s="195" t="s">
        <v>6279</v>
      </c>
      <c r="G672" s="39"/>
      <c r="H672" s="39"/>
      <c r="I672" s="196"/>
      <c r="J672" s="39"/>
      <c r="K672" s="39"/>
      <c r="L672" s="42"/>
      <c r="M672" s="197"/>
      <c r="N672" s="198"/>
      <c r="O672" s="67"/>
      <c r="P672" s="67"/>
      <c r="Q672" s="67"/>
      <c r="R672" s="67"/>
      <c r="S672" s="67"/>
      <c r="T672" s="68"/>
      <c r="U672" s="37"/>
      <c r="V672" s="37"/>
      <c r="W672" s="37"/>
      <c r="X672" s="37"/>
      <c r="Y672" s="37"/>
      <c r="Z672" s="37"/>
      <c r="AA672" s="37"/>
      <c r="AB672" s="37"/>
      <c r="AC672" s="37"/>
      <c r="AD672" s="37"/>
      <c r="AE672" s="37"/>
      <c r="AT672" s="20" t="s">
        <v>206</v>
      </c>
      <c r="AU672" s="20" t="s">
        <v>84</v>
      </c>
    </row>
    <row r="673" spans="1:65" s="12" customFormat="1" ht="22.9" customHeight="1">
      <c r="B673" s="165"/>
      <c r="C673" s="166"/>
      <c r="D673" s="167" t="s">
        <v>73</v>
      </c>
      <c r="E673" s="179" t="s">
        <v>3702</v>
      </c>
      <c r="F673" s="179" t="s">
        <v>3703</v>
      </c>
      <c r="G673" s="166"/>
      <c r="H673" s="166"/>
      <c r="I673" s="169"/>
      <c r="J673" s="180">
        <f>BK673</f>
        <v>0</v>
      </c>
      <c r="K673" s="166"/>
      <c r="L673" s="171"/>
      <c r="M673" s="172"/>
      <c r="N673" s="173"/>
      <c r="O673" s="173"/>
      <c r="P673" s="174">
        <f>SUM(P674:P681)</f>
        <v>0</v>
      </c>
      <c r="Q673" s="173"/>
      <c r="R673" s="174">
        <f>SUM(R674:R681)</f>
        <v>0</v>
      </c>
      <c r="S673" s="173"/>
      <c r="T673" s="175">
        <f>SUM(T674:T681)</f>
        <v>8.5719999999999991E-2</v>
      </c>
      <c r="AR673" s="176" t="s">
        <v>84</v>
      </c>
      <c r="AT673" s="177" t="s">
        <v>73</v>
      </c>
      <c r="AU673" s="177" t="s">
        <v>82</v>
      </c>
      <c r="AY673" s="176" t="s">
        <v>197</v>
      </c>
      <c r="BK673" s="178">
        <f>SUM(BK674:BK681)</f>
        <v>0</v>
      </c>
    </row>
    <row r="674" spans="1:65" s="2" customFormat="1" ht="16.5" customHeight="1">
      <c r="A674" s="37"/>
      <c r="B674" s="38"/>
      <c r="C674" s="181" t="s">
        <v>1713</v>
      </c>
      <c r="D674" s="181" t="s">
        <v>199</v>
      </c>
      <c r="E674" s="182" t="s">
        <v>6747</v>
      </c>
      <c r="F674" s="183" t="s">
        <v>6748</v>
      </c>
      <c r="G674" s="184" t="s">
        <v>202</v>
      </c>
      <c r="H674" s="185">
        <v>30.7</v>
      </c>
      <c r="I674" s="186"/>
      <c r="J674" s="187">
        <f>ROUND(I674*H674,2)</f>
        <v>0</v>
      </c>
      <c r="K674" s="183" t="s">
        <v>203</v>
      </c>
      <c r="L674" s="42"/>
      <c r="M674" s="188" t="s">
        <v>28</v>
      </c>
      <c r="N674" s="189" t="s">
        <v>45</v>
      </c>
      <c r="O674" s="67"/>
      <c r="P674" s="190">
        <f>O674*H674</f>
        <v>0</v>
      </c>
      <c r="Q674" s="190">
        <v>0</v>
      </c>
      <c r="R674" s="190">
        <f>Q674*H674</f>
        <v>0</v>
      </c>
      <c r="S674" s="190">
        <v>2.5000000000000001E-3</v>
      </c>
      <c r="T674" s="191">
        <f>S674*H674</f>
        <v>7.6749999999999999E-2</v>
      </c>
      <c r="U674" s="37"/>
      <c r="V674" s="37"/>
      <c r="W674" s="37"/>
      <c r="X674" s="37"/>
      <c r="Y674" s="37"/>
      <c r="Z674" s="37"/>
      <c r="AA674" s="37"/>
      <c r="AB674" s="37"/>
      <c r="AC674" s="37"/>
      <c r="AD674" s="37"/>
      <c r="AE674" s="37"/>
      <c r="AR674" s="192" t="s">
        <v>283</v>
      </c>
      <c r="AT674" s="192" t="s">
        <v>199</v>
      </c>
      <c r="AU674" s="192" t="s">
        <v>84</v>
      </c>
      <c r="AY674" s="20" t="s">
        <v>197</v>
      </c>
      <c r="BE674" s="193">
        <f>IF(N674="základní",J674,0)</f>
        <v>0</v>
      </c>
      <c r="BF674" s="193">
        <f>IF(N674="snížená",J674,0)</f>
        <v>0</v>
      </c>
      <c r="BG674" s="193">
        <f>IF(N674="zákl. přenesená",J674,0)</f>
        <v>0</v>
      </c>
      <c r="BH674" s="193">
        <f>IF(N674="sníž. přenesená",J674,0)</f>
        <v>0</v>
      </c>
      <c r="BI674" s="193">
        <f>IF(N674="nulová",J674,0)</f>
        <v>0</v>
      </c>
      <c r="BJ674" s="20" t="s">
        <v>82</v>
      </c>
      <c r="BK674" s="193">
        <f>ROUND(I674*H674,2)</f>
        <v>0</v>
      </c>
      <c r="BL674" s="20" t="s">
        <v>283</v>
      </c>
      <c r="BM674" s="192" t="s">
        <v>6749</v>
      </c>
    </row>
    <row r="675" spans="1:65" s="2" customFormat="1" ht="11.25">
      <c r="A675" s="37"/>
      <c r="B675" s="38"/>
      <c r="C675" s="39"/>
      <c r="D675" s="194" t="s">
        <v>206</v>
      </c>
      <c r="E675" s="39"/>
      <c r="F675" s="195" t="s">
        <v>6750</v>
      </c>
      <c r="G675" s="39"/>
      <c r="H675" s="39"/>
      <c r="I675" s="196"/>
      <c r="J675" s="39"/>
      <c r="K675" s="39"/>
      <c r="L675" s="42"/>
      <c r="M675" s="197"/>
      <c r="N675" s="198"/>
      <c r="O675" s="67"/>
      <c r="P675" s="67"/>
      <c r="Q675" s="67"/>
      <c r="R675" s="67"/>
      <c r="S675" s="67"/>
      <c r="T675" s="68"/>
      <c r="U675" s="37"/>
      <c r="V675" s="37"/>
      <c r="W675" s="37"/>
      <c r="X675" s="37"/>
      <c r="Y675" s="37"/>
      <c r="Z675" s="37"/>
      <c r="AA675" s="37"/>
      <c r="AB675" s="37"/>
      <c r="AC675" s="37"/>
      <c r="AD675" s="37"/>
      <c r="AE675" s="37"/>
      <c r="AT675" s="20" t="s">
        <v>206</v>
      </c>
      <c r="AU675" s="20" t="s">
        <v>84</v>
      </c>
    </row>
    <row r="676" spans="1:65" s="15" customFormat="1" ht="11.25">
      <c r="B676" s="222"/>
      <c r="C676" s="223"/>
      <c r="D676" s="201" t="s">
        <v>213</v>
      </c>
      <c r="E676" s="224" t="s">
        <v>28</v>
      </c>
      <c r="F676" s="225" t="s">
        <v>6296</v>
      </c>
      <c r="G676" s="223"/>
      <c r="H676" s="224" t="s">
        <v>28</v>
      </c>
      <c r="I676" s="226"/>
      <c r="J676" s="223"/>
      <c r="K676" s="223"/>
      <c r="L676" s="227"/>
      <c r="M676" s="228"/>
      <c r="N676" s="229"/>
      <c r="O676" s="229"/>
      <c r="P676" s="229"/>
      <c r="Q676" s="229"/>
      <c r="R676" s="229"/>
      <c r="S676" s="229"/>
      <c r="T676" s="230"/>
      <c r="AT676" s="231" t="s">
        <v>213</v>
      </c>
      <c r="AU676" s="231" t="s">
        <v>84</v>
      </c>
      <c r="AV676" s="15" t="s">
        <v>82</v>
      </c>
      <c r="AW676" s="15" t="s">
        <v>35</v>
      </c>
      <c r="AX676" s="15" t="s">
        <v>74</v>
      </c>
      <c r="AY676" s="231" t="s">
        <v>197</v>
      </c>
    </row>
    <row r="677" spans="1:65" s="13" customFormat="1" ht="11.25">
      <c r="B677" s="199"/>
      <c r="C677" s="200"/>
      <c r="D677" s="201" t="s">
        <v>213</v>
      </c>
      <c r="E677" s="202" t="s">
        <v>28</v>
      </c>
      <c r="F677" s="203" t="s">
        <v>6751</v>
      </c>
      <c r="G677" s="200"/>
      <c r="H677" s="204">
        <v>30.7</v>
      </c>
      <c r="I677" s="205"/>
      <c r="J677" s="200"/>
      <c r="K677" s="200"/>
      <c r="L677" s="206"/>
      <c r="M677" s="207"/>
      <c r="N677" s="208"/>
      <c r="O677" s="208"/>
      <c r="P677" s="208"/>
      <c r="Q677" s="208"/>
      <c r="R677" s="208"/>
      <c r="S677" s="208"/>
      <c r="T677" s="209"/>
      <c r="AT677" s="210" t="s">
        <v>213</v>
      </c>
      <c r="AU677" s="210" t="s">
        <v>84</v>
      </c>
      <c r="AV677" s="13" t="s">
        <v>84</v>
      </c>
      <c r="AW677" s="13" t="s">
        <v>35</v>
      </c>
      <c r="AX677" s="13" t="s">
        <v>82</v>
      </c>
      <c r="AY677" s="210" t="s">
        <v>197</v>
      </c>
    </row>
    <row r="678" spans="1:65" s="2" customFormat="1" ht="16.5" customHeight="1">
      <c r="A678" s="37"/>
      <c r="B678" s="38"/>
      <c r="C678" s="181" t="s">
        <v>1719</v>
      </c>
      <c r="D678" s="181" t="s">
        <v>199</v>
      </c>
      <c r="E678" s="182" t="s">
        <v>6752</v>
      </c>
      <c r="F678" s="183" t="s">
        <v>6753</v>
      </c>
      <c r="G678" s="184" t="s">
        <v>265</v>
      </c>
      <c r="H678" s="185">
        <v>29.9</v>
      </c>
      <c r="I678" s="186"/>
      <c r="J678" s="187">
        <f>ROUND(I678*H678,2)</f>
        <v>0</v>
      </c>
      <c r="K678" s="183" t="s">
        <v>203</v>
      </c>
      <c r="L678" s="42"/>
      <c r="M678" s="188" t="s">
        <v>28</v>
      </c>
      <c r="N678" s="189" t="s">
        <v>45</v>
      </c>
      <c r="O678" s="67"/>
      <c r="P678" s="190">
        <f>O678*H678</f>
        <v>0</v>
      </c>
      <c r="Q678" s="190">
        <v>0</v>
      </c>
      <c r="R678" s="190">
        <f>Q678*H678</f>
        <v>0</v>
      </c>
      <c r="S678" s="190">
        <v>2.9999999999999997E-4</v>
      </c>
      <c r="T678" s="191">
        <f>S678*H678</f>
        <v>8.9699999999999988E-3</v>
      </c>
      <c r="U678" s="37"/>
      <c r="V678" s="37"/>
      <c r="W678" s="37"/>
      <c r="X678" s="37"/>
      <c r="Y678" s="37"/>
      <c r="Z678" s="37"/>
      <c r="AA678" s="37"/>
      <c r="AB678" s="37"/>
      <c r="AC678" s="37"/>
      <c r="AD678" s="37"/>
      <c r="AE678" s="37"/>
      <c r="AR678" s="192" t="s">
        <v>283</v>
      </c>
      <c r="AT678" s="192" t="s">
        <v>199</v>
      </c>
      <c r="AU678" s="192" t="s">
        <v>84</v>
      </c>
      <c r="AY678" s="20" t="s">
        <v>197</v>
      </c>
      <c r="BE678" s="193">
        <f>IF(N678="základní",J678,0)</f>
        <v>0</v>
      </c>
      <c r="BF678" s="193">
        <f>IF(N678="snížená",J678,0)</f>
        <v>0</v>
      </c>
      <c r="BG678" s="193">
        <f>IF(N678="zákl. přenesená",J678,0)</f>
        <v>0</v>
      </c>
      <c r="BH678" s="193">
        <f>IF(N678="sníž. přenesená",J678,0)</f>
        <v>0</v>
      </c>
      <c r="BI678" s="193">
        <f>IF(N678="nulová",J678,0)</f>
        <v>0</v>
      </c>
      <c r="BJ678" s="20" t="s">
        <v>82</v>
      </c>
      <c r="BK678" s="193">
        <f>ROUND(I678*H678,2)</f>
        <v>0</v>
      </c>
      <c r="BL678" s="20" t="s">
        <v>283</v>
      </c>
      <c r="BM678" s="192" t="s">
        <v>6754</v>
      </c>
    </row>
    <row r="679" spans="1:65" s="2" customFormat="1" ht="11.25">
      <c r="A679" s="37"/>
      <c r="B679" s="38"/>
      <c r="C679" s="39"/>
      <c r="D679" s="194" t="s">
        <v>206</v>
      </c>
      <c r="E679" s="39"/>
      <c r="F679" s="195" t="s">
        <v>6755</v>
      </c>
      <c r="G679" s="39"/>
      <c r="H679" s="39"/>
      <c r="I679" s="196"/>
      <c r="J679" s="39"/>
      <c r="K679" s="39"/>
      <c r="L679" s="42"/>
      <c r="M679" s="197"/>
      <c r="N679" s="198"/>
      <c r="O679" s="67"/>
      <c r="P679" s="67"/>
      <c r="Q679" s="67"/>
      <c r="R679" s="67"/>
      <c r="S679" s="67"/>
      <c r="T679" s="68"/>
      <c r="U679" s="37"/>
      <c r="V679" s="37"/>
      <c r="W679" s="37"/>
      <c r="X679" s="37"/>
      <c r="Y679" s="37"/>
      <c r="Z679" s="37"/>
      <c r="AA679" s="37"/>
      <c r="AB679" s="37"/>
      <c r="AC679" s="37"/>
      <c r="AD679" s="37"/>
      <c r="AE679" s="37"/>
      <c r="AT679" s="20" t="s">
        <v>206</v>
      </c>
      <c r="AU679" s="20" t="s">
        <v>84</v>
      </c>
    </row>
    <row r="680" spans="1:65" s="15" customFormat="1" ht="11.25">
      <c r="B680" s="222"/>
      <c r="C680" s="223"/>
      <c r="D680" s="201" t="s">
        <v>213</v>
      </c>
      <c r="E680" s="224" t="s">
        <v>28</v>
      </c>
      <c r="F680" s="225" t="s">
        <v>6296</v>
      </c>
      <c r="G680" s="223"/>
      <c r="H680" s="224" t="s">
        <v>28</v>
      </c>
      <c r="I680" s="226"/>
      <c r="J680" s="223"/>
      <c r="K680" s="223"/>
      <c r="L680" s="227"/>
      <c r="M680" s="228"/>
      <c r="N680" s="229"/>
      <c r="O680" s="229"/>
      <c r="P680" s="229"/>
      <c r="Q680" s="229"/>
      <c r="R680" s="229"/>
      <c r="S680" s="229"/>
      <c r="T680" s="230"/>
      <c r="AT680" s="231" t="s">
        <v>213</v>
      </c>
      <c r="AU680" s="231" t="s">
        <v>84</v>
      </c>
      <c r="AV680" s="15" t="s">
        <v>82</v>
      </c>
      <c r="AW680" s="15" t="s">
        <v>35</v>
      </c>
      <c r="AX680" s="15" t="s">
        <v>74</v>
      </c>
      <c r="AY680" s="231" t="s">
        <v>197</v>
      </c>
    </row>
    <row r="681" spans="1:65" s="13" customFormat="1" ht="11.25">
      <c r="B681" s="199"/>
      <c r="C681" s="200"/>
      <c r="D681" s="201" t="s">
        <v>213</v>
      </c>
      <c r="E681" s="202" t="s">
        <v>28</v>
      </c>
      <c r="F681" s="203" t="s">
        <v>6756</v>
      </c>
      <c r="G681" s="200"/>
      <c r="H681" s="204">
        <v>29.9</v>
      </c>
      <c r="I681" s="205"/>
      <c r="J681" s="200"/>
      <c r="K681" s="200"/>
      <c r="L681" s="206"/>
      <c r="M681" s="207"/>
      <c r="N681" s="208"/>
      <c r="O681" s="208"/>
      <c r="P681" s="208"/>
      <c r="Q681" s="208"/>
      <c r="R681" s="208"/>
      <c r="S681" s="208"/>
      <c r="T681" s="209"/>
      <c r="AT681" s="210" t="s">
        <v>213</v>
      </c>
      <c r="AU681" s="210" t="s">
        <v>84</v>
      </c>
      <c r="AV681" s="13" t="s">
        <v>84</v>
      </c>
      <c r="AW681" s="13" t="s">
        <v>35</v>
      </c>
      <c r="AX681" s="13" t="s">
        <v>82</v>
      </c>
      <c r="AY681" s="210" t="s">
        <v>197</v>
      </c>
    </row>
    <row r="682" spans="1:65" s="12" customFormat="1" ht="22.9" customHeight="1">
      <c r="B682" s="165"/>
      <c r="C682" s="166"/>
      <c r="D682" s="167" t="s">
        <v>73</v>
      </c>
      <c r="E682" s="179" t="s">
        <v>3848</v>
      </c>
      <c r="F682" s="179" t="s">
        <v>3849</v>
      </c>
      <c r="G682" s="166"/>
      <c r="H682" s="166"/>
      <c r="I682" s="169"/>
      <c r="J682" s="180">
        <f>BK682</f>
        <v>0</v>
      </c>
      <c r="K682" s="166"/>
      <c r="L682" s="171"/>
      <c r="M682" s="172"/>
      <c r="N682" s="173"/>
      <c r="O682" s="173"/>
      <c r="P682" s="174">
        <f>SUM(P683:P744)</f>
        <v>0</v>
      </c>
      <c r="Q682" s="173"/>
      <c r="R682" s="174">
        <f>SUM(R683:R744)</f>
        <v>2.4905087800000003</v>
      </c>
      <c r="S682" s="173"/>
      <c r="T682" s="175">
        <f>SUM(T683:T744)</f>
        <v>0</v>
      </c>
      <c r="AR682" s="176" t="s">
        <v>84</v>
      </c>
      <c r="AT682" s="177" t="s">
        <v>73</v>
      </c>
      <c r="AU682" s="177" t="s">
        <v>82</v>
      </c>
      <c r="AY682" s="176" t="s">
        <v>197</v>
      </c>
      <c r="BK682" s="178">
        <f>SUM(BK683:BK744)</f>
        <v>0</v>
      </c>
    </row>
    <row r="683" spans="1:65" s="2" customFormat="1" ht="16.5" customHeight="1">
      <c r="A683" s="37"/>
      <c r="B683" s="38"/>
      <c r="C683" s="181" t="s">
        <v>1726</v>
      </c>
      <c r="D683" s="181" t="s">
        <v>199</v>
      </c>
      <c r="E683" s="182" t="s">
        <v>3851</v>
      </c>
      <c r="F683" s="183" t="s">
        <v>3852</v>
      </c>
      <c r="G683" s="184" t="s">
        <v>202</v>
      </c>
      <c r="H683" s="185">
        <v>105.29</v>
      </c>
      <c r="I683" s="186"/>
      <c r="J683" s="187">
        <f>ROUND(I683*H683,2)</f>
        <v>0</v>
      </c>
      <c r="K683" s="183" t="s">
        <v>203</v>
      </c>
      <c r="L683" s="42"/>
      <c r="M683" s="188" t="s">
        <v>28</v>
      </c>
      <c r="N683" s="189" t="s">
        <v>45</v>
      </c>
      <c r="O683" s="67"/>
      <c r="P683" s="190">
        <f>O683*H683</f>
        <v>0</v>
      </c>
      <c r="Q683" s="190">
        <v>2.9999999999999997E-4</v>
      </c>
      <c r="R683" s="190">
        <f>Q683*H683</f>
        <v>3.1586999999999997E-2</v>
      </c>
      <c r="S683" s="190">
        <v>0</v>
      </c>
      <c r="T683" s="191">
        <f>S683*H683</f>
        <v>0</v>
      </c>
      <c r="U683" s="37"/>
      <c r="V683" s="37"/>
      <c r="W683" s="37"/>
      <c r="X683" s="37"/>
      <c r="Y683" s="37"/>
      <c r="Z683" s="37"/>
      <c r="AA683" s="37"/>
      <c r="AB683" s="37"/>
      <c r="AC683" s="37"/>
      <c r="AD683" s="37"/>
      <c r="AE683" s="37"/>
      <c r="AR683" s="192" t="s">
        <v>283</v>
      </c>
      <c r="AT683" s="192" t="s">
        <v>199</v>
      </c>
      <c r="AU683" s="192" t="s">
        <v>84</v>
      </c>
      <c r="AY683" s="20" t="s">
        <v>197</v>
      </c>
      <c r="BE683" s="193">
        <f>IF(N683="základní",J683,0)</f>
        <v>0</v>
      </c>
      <c r="BF683" s="193">
        <f>IF(N683="snížená",J683,0)</f>
        <v>0</v>
      </c>
      <c r="BG683" s="193">
        <f>IF(N683="zákl. přenesená",J683,0)</f>
        <v>0</v>
      </c>
      <c r="BH683" s="193">
        <f>IF(N683="sníž. přenesená",J683,0)</f>
        <v>0</v>
      </c>
      <c r="BI683" s="193">
        <f>IF(N683="nulová",J683,0)</f>
        <v>0</v>
      </c>
      <c r="BJ683" s="20" t="s">
        <v>82</v>
      </c>
      <c r="BK683" s="193">
        <f>ROUND(I683*H683,2)</f>
        <v>0</v>
      </c>
      <c r="BL683" s="20" t="s">
        <v>283</v>
      </c>
      <c r="BM683" s="192" t="s">
        <v>6757</v>
      </c>
    </row>
    <row r="684" spans="1:65" s="2" customFormat="1" ht="11.25">
      <c r="A684" s="37"/>
      <c r="B684" s="38"/>
      <c r="C684" s="39"/>
      <c r="D684" s="194" t="s">
        <v>206</v>
      </c>
      <c r="E684" s="39"/>
      <c r="F684" s="195" t="s">
        <v>3854</v>
      </c>
      <c r="G684" s="39"/>
      <c r="H684" s="39"/>
      <c r="I684" s="196"/>
      <c r="J684" s="39"/>
      <c r="K684" s="39"/>
      <c r="L684" s="42"/>
      <c r="M684" s="197"/>
      <c r="N684" s="198"/>
      <c r="O684" s="67"/>
      <c r="P684" s="67"/>
      <c r="Q684" s="67"/>
      <c r="R684" s="67"/>
      <c r="S684" s="67"/>
      <c r="T684" s="68"/>
      <c r="U684" s="37"/>
      <c r="V684" s="37"/>
      <c r="W684" s="37"/>
      <c r="X684" s="37"/>
      <c r="Y684" s="37"/>
      <c r="Z684" s="37"/>
      <c r="AA684" s="37"/>
      <c r="AB684" s="37"/>
      <c r="AC684" s="37"/>
      <c r="AD684" s="37"/>
      <c r="AE684" s="37"/>
      <c r="AT684" s="20" t="s">
        <v>206</v>
      </c>
      <c r="AU684" s="20" t="s">
        <v>84</v>
      </c>
    </row>
    <row r="685" spans="1:65" s="2" customFormat="1" ht="21.75" customHeight="1">
      <c r="A685" s="37"/>
      <c r="B685" s="38"/>
      <c r="C685" s="181" t="s">
        <v>1736</v>
      </c>
      <c r="D685" s="181" t="s">
        <v>199</v>
      </c>
      <c r="E685" s="182" t="s">
        <v>3877</v>
      </c>
      <c r="F685" s="183" t="s">
        <v>3878</v>
      </c>
      <c r="G685" s="184" t="s">
        <v>202</v>
      </c>
      <c r="H685" s="185">
        <v>105.29</v>
      </c>
      <c r="I685" s="186"/>
      <c r="J685" s="187">
        <f>ROUND(I685*H685,2)</f>
        <v>0</v>
      </c>
      <c r="K685" s="183" t="s">
        <v>203</v>
      </c>
      <c r="L685" s="42"/>
      <c r="M685" s="188" t="s">
        <v>28</v>
      </c>
      <c r="N685" s="189" t="s">
        <v>45</v>
      </c>
      <c r="O685" s="67"/>
      <c r="P685" s="190">
        <f>O685*H685</f>
        <v>0</v>
      </c>
      <c r="Q685" s="190">
        <v>5.3800000000000002E-3</v>
      </c>
      <c r="R685" s="190">
        <f>Q685*H685</f>
        <v>0.56646020000000008</v>
      </c>
      <c r="S685" s="190">
        <v>0</v>
      </c>
      <c r="T685" s="191">
        <f>S685*H685</f>
        <v>0</v>
      </c>
      <c r="U685" s="37"/>
      <c r="V685" s="37"/>
      <c r="W685" s="37"/>
      <c r="X685" s="37"/>
      <c r="Y685" s="37"/>
      <c r="Z685" s="37"/>
      <c r="AA685" s="37"/>
      <c r="AB685" s="37"/>
      <c r="AC685" s="37"/>
      <c r="AD685" s="37"/>
      <c r="AE685" s="37"/>
      <c r="AR685" s="192" t="s">
        <v>283</v>
      </c>
      <c r="AT685" s="192" t="s">
        <v>199</v>
      </c>
      <c r="AU685" s="192" t="s">
        <v>84</v>
      </c>
      <c r="AY685" s="20" t="s">
        <v>197</v>
      </c>
      <c r="BE685" s="193">
        <f>IF(N685="základní",J685,0)</f>
        <v>0</v>
      </c>
      <c r="BF685" s="193">
        <f>IF(N685="snížená",J685,0)</f>
        <v>0</v>
      </c>
      <c r="BG685" s="193">
        <f>IF(N685="zákl. přenesená",J685,0)</f>
        <v>0</v>
      </c>
      <c r="BH685" s="193">
        <f>IF(N685="sníž. přenesená",J685,0)</f>
        <v>0</v>
      </c>
      <c r="BI685" s="193">
        <f>IF(N685="nulová",J685,0)</f>
        <v>0</v>
      </c>
      <c r="BJ685" s="20" t="s">
        <v>82</v>
      </c>
      <c r="BK685" s="193">
        <f>ROUND(I685*H685,2)</f>
        <v>0</v>
      </c>
      <c r="BL685" s="20" t="s">
        <v>283</v>
      </c>
      <c r="BM685" s="192" t="s">
        <v>6758</v>
      </c>
    </row>
    <row r="686" spans="1:65" s="2" customFormat="1" ht="11.25">
      <c r="A686" s="37"/>
      <c r="B686" s="38"/>
      <c r="C686" s="39"/>
      <c r="D686" s="194" t="s">
        <v>206</v>
      </c>
      <c r="E686" s="39"/>
      <c r="F686" s="195" t="s">
        <v>3880</v>
      </c>
      <c r="G686" s="39"/>
      <c r="H686" s="39"/>
      <c r="I686" s="196"/>
      <c r="J686" s="39"/>
      <c r="K686" s="39"/>
      <c r="L686" s="42"/>
      <c r="M686" s="197"/>
      <c r="N686" s="198"/>
      <c r="O686" s="67"/>
      <c r="P686" s="67"/>
      <c r="Q686" s="67"/>
      <c r="R686" s="67"/>
      <c r="S686" s="67"/>
      <c r="T686" s="68"/>
      <c r="U686" s="37"/>
      <c r="V686" s="37"/>
      <c r="W686" s="37"/>
      <c r="X686" s="37"/>
      <c r="Y686" s="37"/>
      <c r="Z686" s="37"/>
      <c r="AA686" s="37"/>
      <c r="AB686" s="37"/>
      <c r="AC686" s="37"/>
      <c r="AD686" s="37"/>
      <c r="AE686" s="37"/>
      <c r="AT686" s="20" t="s">
        <v>206</v>
      </c>
      <c r="AU686" s="20" t="s">
        <v>84</v>
      </c>
    </row>
    <row r="687" spans="1:65" s="15" customFormat="1" ht="11.25">
      <c r="B687" s="222"/>
      <c r="C687" s="223"/>
      <c r="D687" s="201" t="s">
        <v>213</v>
      </c>
      <c r="E687" s="224" t="s">
        <v>28</v>
      </c>
      <c r="F687" s="225" t="s">
        <v>5887</v>
      </c>
      <c r="G687" s="223"/>
      <c r="H687" s="224" t="s">
        <v>28</v>
      </c>
      <c r="I687" s="226"/>
      <c r="J687" s="223"/>
      <c r="K687" s="223"/>
      <c r="L687" s="227"/>
      <c r="M687" s="228"/>
      <c r="N687" s="229"/>
      <c r="O687" s="229"/>
      <c r="P687" s="229"/>
      <c r="Q687" s="229"/>
      <c r="R687" s="229"/>
      <c r="S687" s="229"/>
      <c r="T687" s="230"/>
      <c r="AT687" s="231" t="s">
        <v>213</v>
      </c>
      <c r="AU687" s="231" t="s">
        <v>84</v>
      </c>
      <c r="AV687" s="15" t="s">
        <v>82</v>
      </c>
      <c r="AW687" s="15" t="s">
        <v>35</v>
      </c>
      <c r="AX687" s="15" t="s">
        <v>74</v>
      </c>
      <c r="AY687" s="231" t="s">
        <v>197</v>
      </c>
    </row>
    <row r="688" spans="1:65" s="15" customFormat="1" ht="11.25">
      <c r="B688" s="222"/>
      <c r="C688" s="223"/>
      <c r="D688" s="201" t="s">
        <v>213</v>
      </c>
      <c r="E688" s="224" t="s">
        <v>28</v>
      </c>
      <c r="F688" s="225" t="s">
        <v>6759</v>
      </c>
      <c r="G688" s="223"/>
      <c r="H688" s="224" t="s">
        <v>28</v>
      </c>
      <c r="I688" s="226"/>
      <c r="J688" s="223"/>
      <c r="K688" s="223"/>
      <c r="L688" s="227"/>
      <c r="M688" s="228"/>
      <c r="N688" s="229"/>
      <c r="O688" s="229"/>
      <c r="P688" s="229"/>
      <c r="Q688" s="229"/>
      <c r="R688" s="229"/>
      <c r="S688" s="229"/>
      <c r="T688" s="230"/>
      <c r="AT688" s="231" t="s">
        <v>213</v>
      </c>
      <c r="AU688" s="231" t="s">
        <v>84</v>
      </c>
      <c r="AV688" s="15" t="s">
        <v>82</v>
      </c>
      <c r="AW688" s="15" t="s">
        <v>35</v>
      </c>
      <c r="AX688" s="15" t="s">
        <v>74</v>
      </c>
      <c r="AY688" s="231" t="s">
        <v>197</v>
      </c>
    </row>
    <row r="689" spans="2:51" s="13" customFormat="1" ht="11.25">
      <c r="B689" s="199"/>
      <c r="C689" s="200"/>
      <c r="D689" s="201" t="s">
        <v>213</v>
      </c>
      <c r="E689" s="202" t="s">
        <v>28</v>
      </c>
      <c r="F689" s="203" t="s">
        <v>6760</v>
      </c>
      <c r="G689" s="200"/>
      <c r="H689" s="204">
        <v>2.52</v>
      </c>
      <c r="I689" s="205"/>
      <c r="J689" s="200"/>
      <c r="K689" s="200"/>
      <c r="L689" s="206"/>
      <c r="M689" s="207"/>
      <c r="N689" s="208"/>
      <c r="O689" s="208"/>
      <c r="P689" s="208"/>
      <c r="Q689" s="208"/>
      <c r="R689" s="208"/>
      <c r="S689" s="208"/>
      <c r="T689" s="209"/>
      <c r="AT689" s="210" t="s">
        <v>213</v>
      </c>
      <c r="AU689" s="210" t="s">
        <v>84</v>
      </c>
      <c r="AV689" s="13" t="s">
        <v>84</v>
      </c>
      <c r="AW689" s="13" t="s">
        <v>35</v>
      </c>
      <c r="AX689" s="13" t="s">
        <v>74</v>
      </c>
      <c r="AY689" s="210" t="s">
        <v>197</v>
      </c>
    </row>
    <row r="690" spans="2:51" s="13" customFormat="1" ht="11.25">
      <c r="B690" s="199"/>
      <c r="C690" s="200"/>
      <c r="D690" s="201" t="s">
        <v>213</v>
      </c>
      <c r="E690" s="202" t="s">
        <v>28</v>
      </c>
      <c r="F690" s="203" t="s">
        <v>6761</v>
      </c>
      <c r="G690" s="200"/>
      <c r="H690" s="204">
        <v>4.92</v>
      </c>
      <c r="I690" s="205"/>
      <c r="J690" s="200"/>
      <c r="K690" s="200"/>
      <c r="L690" s="206"/>
      <c r="M690" s="207"/>
      <c r="N690" s="208"/>
      <c r="O690" s="208"/>
      <c r="P690" s="208"/>
      <c r="Q690" s="208"/>
      <c r="R690" s="208"/>
      <c r="S690" s="208"/>
      <c r="T690" s="209"/>
      <c r="AT690" s="210" t="s">
        <v>213</v>
      </c>
      <c r="AU690" s="210" t="s">
        <v>84</v>
      </c>
      <c r="AV690" s="13" t="s">
        <v>84</v>
      </c>
      <c r="AW690" s="13" t="s">
        <v>35</v>
      </c>
      <c r="AX690" s="13" t="s">
        <v>74</v>
      </c>
      <c r="AY690" s="210" t="s">
        <v>197</v>
      </c>
    </row>
    <row r="691" spans="2:51" s="13" customFormat="1" ht="11.25">
      <c r="B691" s="199"/>
      <c r="C691" s="200"/>
      <c r="D691" s="201" t="s">
        <v>213</v>
      </c>
      <c r="E691" s="202" t="s">
        <v>28</v>
      </c>
      <c r="F691" s="203" t="s">
        <v>6762</v>
      </c>
      <c r="G691" s="200"/>
      <c r="H691" s="204">
        <v>10.68</v>
      </c>
      <c r="I691" s="205"/>
      <c r="J691" s="200"/>
      <c r="K691" s="200"/>
      <c r="L691" s="206"/>
      <c r="M691" s="207"/>
      <c r="N691" s="208"/>
      <c r="O691" s="208"/>
      <c r="P691" s="208"/>
      <c r="Q691" s="208"/>
      <c r="R691" s="208"/>
      <c r="S691" s="208"/>
      <c r="T691" s="209"/>
      <c r="AT691" s="210" t="s">
        <v>213</v>
      </c>
      <c r="AU691" s="210" t="s">
        <v>84</v>
      </c>
      <c r="AV691" s="13" t="s">
        <v>84</v>
      </c>
      <c r="AW691" s="13" t="s">
        <v>35</v>
      </c>
      <c r="AX691" s="13" t="s">
        <v>74</v>
      </c>
      <c r="AY691" s="210" t="s">
        <v>197</v>
      </c>
    </row>
    <row r="692" spans="2:51" s="13" customFormat="1" ht="11.25">
      <c r="B692" s="199"/>
      <c r="C692" s="200"/>
      <c r="D692" s="201" t="s">
        <v>213</v>
      </c>
      <c r="E692" s="202" t="s">
        <v>28</v>
      </c>
      <c r="F692" s="203" t="s">
        <v>6763</v>
      </c>
      <c r="G692" s="200"/>
      <c r="H692" s="204">
        <v>8.16</v>
      </c>
      <c r="I692" s="205"/>
      <c r="J692" s="200"/>
      <c r="K692" s="200"/>
      <c r="L692" s="206"/>
      <c r="M692" s="207"/>
      <c r="N692" s="208"/>
      <c r="O692" s="208"/>
      <c r="P692" s="208"/>
      <c r="Q692" s="208"/>
      <c r="R692" s="208"/>
      <c r="S692" s="208"/>
      <c r="T692" s="209"/>
      <c r="AT692" s="210" t="s">
        <v>213</v>
      </c>
      <c r="AU692" s="210" t="s">
        <v>84</v>
      </c>
      <c r="AV692" s="13" t="s">
        <v>84</v>
      </c>
      <c r="AW692" s="13" t="s">
        <v>35</v>
      </c>
      <c r="AX692" s="13" t="s">
        <v>74</v>
      </c>
      <c r="AY692" s="210" t="s">
        <v>197</v>
      </c>
    </row>
    <row r="693" spans="2:51" s="13" customFormat="1" ht="11.25">
      <c r="B693" s="199"/>
      <c r="C693" s="200"/>
      <c r="D693" s="201" t="s">
        <v>213</v>
      </c>
      <c r="E693" s="202" t="s">
        <v>28</v>
      </c>
      <c r="F693" s="203" t="s">
        <v>6764</v>
      </c>
      <c r="G693" s="200"/>
      <c r="H693" s="204">
        <v>8.5540000000000003</v>
      </c>
      <c r="I693" s="205"/>
      <c r="J693" s="200"/>
      <c r="K693" s="200"/>
      <c r="L693" s="206"/>
      <c r="M693" s="207"/>
      <c r="N693" s="208"/>
      <c r="O693" s="208"/>
      <c r="P693" s="208"/>
      <c r="Q693" s="208"/>
      <c r="R693" s="208"/>
      <c r="S693" s="208"/>
      <c r="T693" s="209"/>
      <c r="AT693" s="210" t="s">
        <v>213</v>
      </c>
      <c r="AU693" s="210" t="s">
        <v>84</v>
      </c>
      <c r="AV693" s="13" t="s">
        <v>84</v>
      </c>
      <c r="AW693" s="13" t="s">
        <v>35</v>
      </c>
      <c r="AX693" s="13" t="s">
        <v>74</v>
      </c>
      <c r="AY693" s="210" t="s">
        <v>197</v>
      </c>
    </row>
    <row r="694" spans="2:51" s="16" customFormat="1" ht="11.25">
      <c r="B694" s="232"/>
      <c r="C694" s="233"/>
      <c r="D694" s="201" t="s">
        <v>213</v>
      </c>
      <c r="E694" s="234" t="s">
        <v>28</v>
      </c>
      <c r="F694" s="235" t="s">
        <v>416</v>
      </c>
      <c r="G694" s="233"/>
      <c r="H694" s="236">
        <v>34.834000000000003</v>
      </c>
      <c r="I694" s="237"/>
      <c r="J694" s="233"/>
      <c r="K694" s="233"/>
      <c r="L694" s="238"/>
      <c r="M694" s="239"/>
      <c r="N694" s="240"/>
      <c r="O694" s="240"/>
      <c r="P694" s="240"/>
      <c r="Q694" s="240"/>
      <c r="R694" s="240"/>
      <c r="S694" s="240"/>
      <c r="T694" s="241"/>
      <c r="AT694" s="242" t="s">
        <v>213</v>
      </c>
      <c r="AU694" s="242" t="s">
        <v>84</v>
      </c>
      <c r="AV694" s="16" t="s">
        <v>160</v>
      </c>
      <c r="AW694" s="16" t="s">
        <v>35</v>
      </c>
      <c r="AX694" s="16" t="s">
        <v>74</v>
      </c>
      <c r="AY694" s="242" t="s">
        <v>197</v>
      </c>
    </row>
    <row r="695" spans="2:51" s="15" customFormat="1" ht="11.25">
      <c r="B695" s="222"/>
      <c r="C695" s="223"/>
      <c r="D695" s="201" t="s">
        <v>213</v>
      </c>
      <c r="E695" s="224" t="s">
        <v>28</v>
      </c>
      <c r="F695" s="225" t="s">
        <v>6765</v>
      </c>
      <c r="G695" s="223"/>
      <c r="H695" s="224" t="s">
        <v>28</v>
      </c>
      <c r="I695" s="226"/>
      <c r="J695" s="223"/>
      <c r="K695" s="223"/>
      <c r="L695" s="227"/>
      <c r="M695" s="228"/>
      <c r="N695" s="229"/>
      <c r="O695" s="229"/>
      <c r="P695" s="229"/>
      <c r="Q695" s="229"/>
      <c r="R695" s="229"/>
      <c r="S695" s="229"/>
      <c r="T695" s="230"/>
      <c r="AT695" s="231" t="s">
        <v>213</v>
      </c>
      <c r="AU695" s="231" t="s">
        <v>84</v>
      </c>
      <c r="AV695" s="15" t="s">
        <v>82</v>
      </c>
      <c r="AW695" s="15" t="s">
        <v>35</v>
      </c>
      <c r="AX695" s="15" t="s">
        <v>74</v>
      </c>
      <c r="AY695" s="231" t="s">
        <v>197</v>
      </c>
    </row>
    <row r="696" spans="2:51" s="13" customFormat="1" ht="11.25">
      <c r="B696" s="199"/>
      <c r="C696" s="200"/>
      <c r="D696" s="201" t="s">
        <v>213</v>
      </c>
      <c r="E696" s="202" t="s">
        <v>28</v>
      </c>
      <c r="F696" s="203" t="s">
        <v>6766</v>
      </c>
      <c r="G696" s="200"/>
      <c r="H696" s="204">
        <v>0</v>
      </c>
      <c r="I696" s="205"/>
      <c r="J696" s="200"/>
      <c r="K696" s="200"/>
      <c r="L696" s="206"/>
      <c r="M696" s="207"/>
      <c r="N696" s="208"/>
      <c r="O696" s="208"/>
      <c r="P696" s="208"/>
      <c r="Q696" s="208"/>
      <c r="R696" s="208"/>
      <c r="S696" s="208"/>
      <c r="T696" s="209"/>
      <c r="AT696" s="210" t="s">
        <v>213</v>
      </c>
      <c r="AU696" s="210" t="s">
        <v>84</v>
      </c>
      <c r="AV696" s="13" t="s">
        <v>84</v>
      </c>
      <c r="AW696" s="13" t="s">
        <v>35</v>
      </c>
      <c r="AX696" s="13" t="s">
        <v>74</v>
      </c>
      <c r="AY696" s="210" t="s">
        <v>197</v>
      </c>
    </row>
    <row r="697" spans="2:51" s="13" customFormat="1" ht="11.25">
      <c r="B697" s="199"/>
      <c r="C697" s="200"/>
      <c r="D697" s="201" t="s">
        <v>213</v>
      </c>
      <c r="E697" s="202" t="s">
        <v>28</v>
      </c>
      <c r="F697" s="203" t="s">
        <v>6767</v>
      </c>
      <c r="G697" s="200"/>
      <c r="H697" s="204">
        <v>7.56</v>
      </c>
      <c r="I697" s="205"/>
      <c r="J697" s="200"/>
      <c r="K697" s="200"/>
      <c r="L697" s="206"/>
      <c r="M697" s="207"/>
      <c r="N697" s="208"/>
      <c r="O697" s="208"/>
      <c r="P697" s="208"/>
      <c r="Q697" s="208"/>
      <c r="R697" s="208"/>
      <c r="S697" s="208"/>
      <c r="T697" s="209"/>
      <c r="AT697" s="210" t="s">
        <v>213</v>
      </c>
      <c r="AU697" s="210" t="s">
        <v>84</v>
      </c>
      <c r="AV697" s="13" t="s">
        <v>84</v>
      </c>
      <c r="AW697" s="13" t="s">
        <v>35</v>
      </c>
      <c r="AX697" s="13" t="s">
        <v>74</v>
      </c>
      <c r="AY697" s="210" t="s">
        <v>197</v>
      </c>
    </row>
    <row r="698" spans="2:51" s="13" customFormat="1" ht="11.25">
      <c r="B698" s="199"/>
      <c r="C698" s="200"/>
      <c r="D698" s="201" t="s">
        <v>213</v>
      </c>
      <c r="E698" s="202" t="s">
        <v>28</v>
      </c>
      <c r="F698" s="203" t="s">
        <v>6768</v>
      </c>
      <c r="G698" s="200"/>
      <c r="H698" s="204">
        <v>6.6180000000000003</v>
      </c>
      <c r="I698" s="205"/>
      <c r="J698" s="200"/>
      <c r="K698" s="200"/>
      <c r="L698" s="206"/>
      <c r="M698" s="207"/>
      <c r="N698" s="208"/>
      <c r="O698" s="208"/>
      <c r="P698" s="208"/>
      <c r="Q698" s="208"/>
      <c r="R698" s="208"/>
      <c r="S698" s="208"/>
      <c r="T698" s="209"/>
      <c r="AT698" s="210" t="s">
        <v>213</v>
      </c>
      <c r="AU698" s="210" t="s">
        <v>84</v>
      </c>
      <c r="AV698" s="13" t="s">
        <v>84</v>
      </c>
      <c r="AW698" s="13" t="s">
        <v>35</v>
      </c>
      <c r="AX698" s="13" t="s">
        <v>74</v>
      </c>
      <c r="AY698" s="210" t="s">
        <v>197</v>
      </c>
    </row>
    <row r="699" spans="2:51" s="16" customFormat="1" ht="11.25">
      <c r="B699" s="232"/>
      <c r="C699" s="233"/>
      <c r="D699" s="201" t="s">
        <v>213</v>
      </c>
      <c r="E699" s="234" t="s">
        <v>28</v>
      </c>
      <c r="F699" s="235" t="s">
        <v>416</v>
      </c>
      <c r="G699" s="233"/>
      <c r="H699" s="236">
        <v>14.178000000000001</v>
      </c>
      <c r="I699" s="237"/>
      <c r="J699" s="233"/>
      <c r="K699" s="233"/>
      <c r="L699" s="238"/>
      <c r="M699" s="239"/>
      <c r="N699" s="240"/>
      <c r="O699" s="240"/>
      <c r="P699" s="240"/>
      <c r="Q699" s="240"/>
      <c r="R699" s="240"/>
      <c r="S699" s="240"/>
      <c r="T699" s="241"/>
      <c r="AT699" s="242" t="s">
        <v>213</v>
      </c>
      <c r="AU699" s="242" t="s">
        <v>84</v>
      </c>
      <c r="AV699" s="16" t="s">
        <v>160</v>
      </c>
      <c r="AW699" s="16" t="s">
        <v>35</v>
      </c>
      <c r="AX699" s="16" t="s">
        <v>74</v>
      </c>
      <c r="AY699" s="242" t="s">
        <v>197</v>
      </c>
    </row>
    <row r="700" spans="2:51" s="15" customFormat="1" ht="11.25">
      <c r="B700" s="222"/>
      <c r="C700" s="223"/>
      <c r="D700" s="201" t="s">
        <v>213</v>
      </c>
      <c r="E700" s="224" t="s">
        <v>28</v>
      </c>
      <c r="F700" s="225" t="s">
        <v>6769</v>
      </c>
      <c r="G700" s="223"/>
      <c r="H700" s="224" t="s">
        <v>28</v>
      </c>
      <c r="I700" s="226"/>
      <c r="J700" s="223"/>
      <c r="K700" s="223"/>
      <c r="L700" s="227"/>
      <c r="M700" s="228"/>
      <c r="N700" s="229"/>
      <c r="O700" s="229"/>
      <c r="P700" s="229"/>
      <c r="Q700" s="229"/>
      <c r="R700" s="229"/>
      <c r="S700" s="229"/>
      <c r="T700" s="230"/>
      <c r="AT700" s="231" t="s">
        <v>213</v>
      </c>
      <c r="AU700" s="231" t="s">
        <v>84</v>
      </c>
      <c r="AV700" s="15" t="s">
        <v>82</v>
      </c>
      <c r="AW700" s="15" t="s">
        <v>35</v>
      </c>
      <c r="AX700" s="15" t="s">
        <v>74</v>
      </c>
      <c r="AY700" s="231" t="s">
        <v>197</v>
      </c>
    </row>
    <row r="701" spans="2:51" s="13" customFormat="1" ht="11.25">
      <c r="B701" s="199"/>
      <c r="C701" s="200"/>
      <c r="D701" s="201" t="s">
        <v>213</v>
      </c>
      <c r="E701" s="202" t="s">
        <v>28</v>
      </c>
      <c r="F701" s="203" t="s">
        <v>6770</v>
      </c>
      <c r="G701" s="200"/>
      <c r="H701" s="204">
        <v>16.32</v>
      </c>
      <c r="I701" s="205"/>
      <c r="J701" s="200"/>
      <c r="K701" s="200"/>
      <c r="L701" s="206"/>
      <c r="M701" s="207"/>
      <c r="N701" s="208"/>
      <c r="O701" s="208"/>
      <c r="P701" s="208"/>
      <c r="Q701" s="208"/>
      <c r="R701" s="208"/>
      <c r="S701" s="208"/>
      <c r="T701" s="209"/>
      <c r="AT701" s="210" t="s">
        <v>213</v>
      </c>
      <c r="AU701" s="210" t="s">
        <v>84</v>
      </c>
      <c r="AV701" s="13" t="s">
        <v>84</v>
      </c>
      <c r="AW701" s="13" t="s">
        <v>35</v>
      </c>
      <c r="AX701" s="13" t="s">
        <v>74</v>
      </c>
      <c r="AY701" s="210" t="s">
        <v>197</v>
      </c>
    </row>
    <row r="702" spans="2:51" s="13" customFormat="1" ht="11.25">
      <c r="B702" s="199"/>
      <c r="C702" s="200"/>
      <c r="D702" s="201" t="s">
        <v>213</v>
      </c>
      <c r="E702" s="202" t="s">
        <v>28</v>
      </c>
      <c r="F702" s="203" t="s">
        <v>6771</v>
      </c>
      <c r="G702" s="200"/>
      <c r="H702" s="204">
        <v>-1.8180000000000001</v>
      </c>
      <c r="I702" s="205"/>
      <c r="J702" s="200"/>
      <c r="K702" s="200"/>
      <c r="L702" s="206"/>
      <c r="M702" s="207"/>
      <c r="N702" s="208"/>
      <c r="O702" s="208"/>
      <c r="P702" s="208"/>
      <c r="Q702" s="208"/>
      <c r="R702" s="208"/>
      <c r="S702" s="208"/>
      <c r="T702" s="209"/>
      <c r="AT702" s="210" t="s">
        <v>213</v>
      </c>
      <c r="AU702" s="210" t="s">
        <v>84</v>
      </c>
      <c r="AV702" s="13" t="s">
        <v>84</v>
      </c>
      <c r="AW702" s="13" t="s">
        <v>35</v>
      </c>
      <c r="AX702" s="13" t="s">
        <v>74</v>
      </c>
      <c r="AY702" s="210" t="s">
        <v>197</v>
      </c>
    </row>
    <row r="703" spans="2:51" s="13" customFormat="1" ht="11.25">
      <c r="B703" s="199"/>
      <c r="C703" s="200"/>
      <c r="D703" s="201" t="s">
        <v>213</v>
      </c>
      <c r="E703" s="202" t="s">
        <v>28</v>
      </c>
      <c r="F703" s="203" t="s">
        <v>6772</v>
      </c>
      <c r="G703" s="200"/>
      <c r="H703" s="204">
        <v>-2.52</v>
      </c>
      <c r="I703" s="205"/>
      <c r="J703" s="200"/>
      <c r="K703" s="200"/>
      <c r="L703" s="206"/>
      <c r="M703" s="207"/>
      <c r="N703" s="208"/>
      <c r="O703" s="208"/>
      <c r="P703" s="208"/>
      <c r="Q703" s="208"/>
      <c r="R703" s="208"/>
      <c r="S703" s="208"/>
      <c r="T703" s="209"/>
      <c r="AT703" s="210" t="s">
        <v>213</v>
      </c>
      <c r="AU703" s="210" t="s">
        <v>84</v>
      </c>
      <c r="AV703" s="13" t="s">
        <v>84</v>
      </c>
      <c r="AW703" s="13" t="s">
        <v>35</v>
      </c>
      <c r="AX703" s="13" t="s">
        <v>74</v>
      </c>
      <c r="AY703" s="210" t="s">
        <v>197</v>
      </c>
    </row>
    <row r="704" spans="2:51" s="13" customFormat="1" ht="11.25">
      <c r="B704" s="199"/>
      <c r="C704" s="200"/>
      <c r="D704" s="201" t="s">
        <v>213</v>
      </c>
      <c r="E704" s="202" t="s">
        <v>28</v>
      </c>
      <c r="F704" s="203" t="s">
        <v>6773</v>
      </c>
      <c r="G704" s="200"/>
      <c r="H704" s="204">
        <v>18.768000000000001</v>
      </c>
      <c r="I704" s="205"/>
      <c r="J704" s="200"/>
      <c r="K704" s="200"/>
      <c r="L704" s="206"/>
      <c r="M704" s="207"/>
      <c r="N704" s="208"/>
      <c r="O704" s="208"/>
      <c r="P704" s="208"/>
      <c r="Q704" s="208"/>
      <c r="R704" s="208"/>
      <c r="S704" s="208"/>
      <c r="T704" s="209"/>
      <c r="AT704" s="210" t="s">
        <v>213</v>
      </c>
      <c r="AU704" s="210" t="s">
        <v>84</v>
      </c>
      <c r="AV704" s="13" t="s">
        <v>84</v>
      </c>
      <c r="AW704" s="13" t="s">
        <v>35</v>
      </c>
      <c r="AX704" s="13" t="s">
        <v>74</v>
      </c>
      <c r="AY704" s="210" t="s">
        <v>197</v>
      </c>
    </row>
    <row r="705" spans="1:65" s="13" customFormat="1" ht="11.25">
      <c r="B705" s="199"/>
      <c r="C705" s="200"/>
      <c r="D705" s="201" t="s">
        <v>213</v>
      </c>
      <c r="E705" s="202" t="s">
        <v>28</v>
      </c>
      <c r="F705" s="203" t="s">
        <v>6774</v>
      </c>
      <c r="G705" s="200"/>
      <c r="H705" s="204">
        <v>-3.6360000000000001</v>
      </c>
      <c r="I705" s="205"/>
      <c r="J705" s="200"/>
      <c r="K705" s="200"/>
      <c r="L705" s="206"/>
      <c r="M705" s="207"/>
      <c r="N705" s="208"/>
      <c r="O705" s="208"/>
      <c r="P705" s="208"/>
      <c r="Q705" s="208"/>
      <c r="R705" s="208"/>
      <c r="S705" s="208"/>
      <c r="T705" s="209"/>
      <c r="AT705" s="210" t="s">
        <v>213</v>
      </c>
      <c r="AU705" s="210" t="s">
        <v>84</v>
      </c>
      <c r="AV705" s="13" t="s">
        <v>84</v>
      </c>
      <c r="AW705" s="13" t="s">
        <v>35</v>
      </c>
      <c r="AX705" s="13" t="s">
        <v>74</v>
      </c>
      <c r="AY705" s="210" t="s">
        <v>197</v>
      </c>
    </row>
    <row r="706" spans="1:65" s="13" customFormat="1" ht="11.25">
      <c r="B706" s="199"/>
      <c r="C706" s="200"/>
      <c r="D706" s="201" t="s">
        <v>213</v>
      </c>
      <c r="E706" s="202" t="s">
        <v>28</v>
      </c>
      <c r="F706" s="203" t="s">
        <v>6775</v>
      </c>
      <c r="G706" s="200"/>
      <c r="H706" s="204">
        <v>-4.92</v>
      </c>
      <c r="I706" s="205"/>
      <c r="J706" s="200"/>
      <c r="K706" s="200"/>
      <c r="L706" s="206"/>
      <c r="M706" s="207"/>
      <c r="N706" s="208"/>
      <c r="O706" s="208"/>
      <c r="P706" s="208"/>
      <c r="Q706" s="208"/>
      <c r="R706" s="208"/>
      <c r="S706" s="208"/>
      <c r="T706" s="209"/>
      <c r="AT706" s="210" t="s">
        <v>213</v>
      </c>
      <c r="AU706" s="210" t="s">
        <v>84</v>
      </c>
      <c r="AV706" s="13" t="s">
        <v>84</v>
      </c>
      <c r="AW706" s="13" t="s">
        <v>35</v>
      </c>
      <c r="AX706" s="13" t="s">
        <v>74</v>
      </c>
      <c r="AY706" s="210" t="s">
        <v>197</v>
      </c>
    </row>
    <row r="707" spans="1:65" s="13" customFormat="1" ht="11.25">
      <c r="B707" s="199"/>
      <c r="C707" s="200"/>
      <c r="D707" s="201" t="s">
        <v>213</v>
      </c>
      <c r="E707" s="202" t="s">
        <v>28</v>
      </c>
      <c r="F707" s="203" t="s">
        <v>6776</v>
      </c>
      <c r="G707" s="200"/>
      <c r="H707" s="204">
        <v>11.04</v>
      </c>
      <c r="I707" s="205"/>
      <c r="J707" s="200"/>
      <c r="K707" s="200"/>
      <c r="L707" s="206"/>
      <c r="M707" s="207"/>
      <c r="N707" s="208"/>
      <c r="O707" s="208"/>
      <c r="P707" s="208"/>
      <c r="Q707" s="208"/>
      <c r="R707" s="208"/>
      <c r="S707" s="208"/>
      <c r="T707" s="209"/>
      <c r="AT707" s="210" t="s">
        <v>213</v>
      </c>
      <c r="AU707" s="210" t="s">
        <v>84</v>
      </c>
      <c r="AV707" s="13" t="s">
        <v>84</v>
      </c>
      <c r="AW707" s="13" t="s">
        <v>35</v>
      </c>
      <c r="AX707" s="13" t="s">
        <v>74</v>
      </c>
      <c r="AY707" s="210" t="s">
        <v>197</v>
      </c>
    </row>
    <row r="708" spans="1:65" s="13" customFormat="1" ht="11.25">
      <c r="B708" s="199"/>
      <c r="C708" s="200"/>
      <c r="D708" s="201" t="s">
        <v>213</v>
      </c>
      <c r="E708" s="202" t="s">
        <v>28</v>
      </c>
      <c r="F708" s="203" t="s">
        <v>6771</v>
      </c>
      <c r="G708" s="200"/>
      <c r="H708" s="204">
        <v>-1.8180000000000001</v>
      </c>
      <c r="I708" s="205"/>
      <c r="J708" s="200"/>
      <c r="K708" s="200"/>
      <c r="L708" s="206"/>
      <c r="M708" s="207"/>
      <c r="N708" s="208"/>
      <c r="O708" s="208"/>
      <c r="P708" s="208"/>
      <c r="Q708" s="208"/>
      <c r="R708" s="208"/>
      <c r="S708" s="208"/>
      <c r="T708" s="209"/>
      <c r="AT708" s="210" t="s">
        <v>213</v>
      </c>
      <c r="AU708" s="210" t="s">
        <v>84</v>
      </c>
      <c r="AV708" s="13" t="s">
        <v>84</v>
      </c>
      <c r="AW708" s="13" t="s">
        <v>35</v>
      </c>
      <c r="AX708" s="13" t="s">
        <v>74</v>
      </c>
      <c r="AY708" s="210" t="s">
        <v>197</v>
      </c>
    </row>
    <row r="709" spans="1:65" s="13" customFormat="1" ht="11.25">
      <c r="B709" s="199"/>
      <c r="C709" s="200"/>
      <c r="D709" s="201" t="s">
        <v>213</v>
      </c>
      <c r="E709" s="202" t="s">
        <v>28</v>
      </c>
      <c r="F709" s="203" t="s">
        <v>6777</v>
      </c>
      <c r="G709" s="200"/>
      <c r="H709" s="204">
        <v>14.352</v>
      </c>
      <c r="I709" s="205"/>
      <c r="J709" s="200"/>
      <c r="K709" s="200"/>
      <c r="L709" s="206"/>
      <c r="M709" s="207"/>
      <c r="N709" s="208"/>
      <c r="O709" s="208"/>
      <c r="P709" s="208"/>
      <c r="Q709" s="208"/>
      <c r="R709" s="208"/>
      <c r="S709" s="208"/>
      <c r="T709" s="209"/>
      <c r="AT709" s="210" t="s">
        <v>213</v>
      </c>
      <c r="AU709" s="210" t="s">
        <v>84</v>
      </c>
      <c r="AV709" s="13" t="s">
        <v>84</v>
      </c>
      <c r="AW709" s="13" t="s">
        <v>35</v>
      </c>
      <c r="AX709" s="13" t="s">
        <v>74</v>
      </c>
      <c r="AY709" s="210" t="s">
        <v>197</v>
      </c>
    </row>
    <row r="710" spans="1:65" s="13" customFormat="1" ht="11.25">
      <c r="B710" s="199"/>
      <c r="C710" s="200"/>
      <c r="D710" s="201" t="s">
        <v>213</v>
      </c>
      <c r="E710" s="202" t="s">
        <v>28</v>
      </c>
      <c r="F710" s="203" t="s">
        <v>6774</v>
      </c>
      <c r="G710" s="200"/>
      <c r="H710" s="204">
        <v>-3.6360000000000001</v>
      </c>
      <c r="I710" s="205"/>
      <c r="J710" s="200"/>
      <c r="K710" s="200"/>
      <c r="L710" s="206"/>
      <c r="M710" s="207"/>
      <c r="N710" s="208"/>
      <c r="O710" s="208"/>
      <c r="P710" s="208"/>
      <c r="Q710" s="208"/>
      <c r="R710" s="208"/>
      <c r="S710" s="208"/>
      <c r="T710" s="209"/>
      <c r="AT710" s="210" t="s">
        <v>213</v>
      </c>
      <c r="AU710" s="210" t="s">
        <v>84</v>
      </c>
      <c r="AV710" s="13" t="s">
        <v>84</v>
      </c>
      <c r="AW710" s="13" t="s">
        <v>35</v>
      </c>
      <c r="AX710" s="13" t="s">
        <v>74</v>
      </c>
      <c r="AY710" s="210" t="s">
        <v>197</v>
      </c>
    </row>
    <row r="711" spans="1:65" s="13" customFormat="1" ht="11.25">
      <c r="B711" s="199"/>
      <c r="C711" s="200"/>
      <c r="D711" s="201" t="s">
        <v>213</v>
      </c>
      <c r="E711" s="202" t="s">
        <v>28</v>
      </c>
      <c r="F711" s="203" t="s">
        <v>6778</v>
      </c>
      <c r="G711" s="200"/>
      <c r="H711" s="204">
        <v>15.964</v>
      </c>
      <c r="I711" s="205"/>
      <c r="J711" s="200"/>
      <c r="K711" s="200"/>
      <c r="L711" s="206"/>
      <c r="M711" s="207"/>
      <c r="N711" s="208"/>
      <c r="O711" s="208"/>
      <c r="P711" s="208"/>
      <c r="Q711" s="208"/>
      <c r="R711" s="208"/>
      <c r="S711" s="208"/>
      <c r="T711" s="209"/>
      <c r="AT711" s="210" t="s">
        <v>213</v>
      </c>
      <c r="AU711" s="210" t="s">
        <v>84</v>
      </c>
      <c r="AV711" s="13" t="s">
        <v>84</v>
      </c>
      <c r="AW711" s="13" t="s">
        <v>35</v>
      </c>
      <c r="AX711" s="13" t="s">
        <v>74</v>
      </c>
      <c r="AY711" s="210" t="s">
        <v>197</v>
      </c>
    </row>
    <row r="712" spans="1:65" s="13" customFormat="1" ht="11.25">
      <c r="B712" s="199"/>
      <c r="C712" s="200"/>
      <c r="D712" s="201" t="s">
        <v>213</v>
      </c>
      <c r="E712" s="202" t="s">
        <v>28</v>
      </c>
      <c r="F712" s="203" t="s">
        <v>6771</v>
      </c>
      <c r="G712" s="200"/>
      <c r="H712" s="204">
        <v>-1.8180000000000001</v>
      </c>
      <c r="I712" s="205"/>
      <c r="J712" s="200"/>
      <c r="K712" s="200"/>
      <c r="L712" s="206"/>
      <c r="M712" s="207"/>
      <c r="N712" s="208"/>
      <c r="O712" s="208"/>
      <c r="P712" s="208"/>
      <c r="Q712" s="208"/>
      <c r="R712" s="208"/>
      <c r="S712" s="208"/>
      <c r="T712" s="209"/>
      <c r="AT712" s="210" t="s">
        <v>213</v>
      </c>
      <c r="AU712" s="210" t="s">
        <v>84</v>
      </c>
      <c r="AV712" s="13" t="s">
        <v>84</v>
      </c>
      <c r="AW712" s="13" t="s">
        <v>35</v>
      </c>
      <c r="AX712" s="13" t="s">
        <v>74</v>
      </c>
      <c r="AY712" s="210" t="s">
        <v>197</v>
      </c>
    </row>
    <row r="713" spans="1:65" s="16" customFormat="1" ht="11.25">
      <c r="B713" s="232"/>
      <c r="C713" s="233"/>
      <c r="D713" s="201" t="s">
        <v>213</v>
      </c>
      <c r="E713" s="234" t="s">
        <v>28</v>
      </c>
      <c r="F713" s="235" t="s">
        <v>416</v>
      </c>
      <c r="G713" s="233"/>
      <c r="H713" s="236">
        <v>56.277999999999999</v>
      </c>
      <c r="I713" s="237"/>
      <c r="J713" s="233"/>
      <c r="K713" s="233"/>
      <c r="L713" s="238"/>
      <c r="M713" s="239"/>
      <c r="N713" s="240"/>
      <c r="O713" s="240"/>
      <c r="P713" s="240"/>
      <c r="Q713" s="240"/>
      <c r="R713" s="240"/>
      <c r="S713" s="240"/>
      <c r="T713" s="241"/>
      <c r="AT713" s="242" t="s">
        <v>213</v>
      </c>
      <c r="AU713" s="242" t="s">
        <v>84</v>
      </c>
      <c r="AV713" s="16" t="s">
        <v>160</v>
      </c>
      <c r="AW713" s="16" t="s">
        <v>35</v>
      </c>
      <c r="AX713" s="16" t="s">
        <v>74</v>
      </c>
      <c r="AY713" s="242" t="s">
        <v>197</v>
      </c>
    </row>
    <row r="714" spans="1:65" s="14" customFormat="1" ht="11.25">
      <c r="B714" s="211"/>
      <c r="C714" s="212"/>
      <c r="D714" s="201" t="s">
        <v>213</v>
      </c>
      <c r="E714" s="213" t="s">
        <v>28</v>
      </c>
      <c r="F714" s="214" t="s">
        <v>226</v>
      </c>
      <c r="G714" s="212"/>
      <c r="H714" s="215">
        <v>105.29</v>
      </c>
      <c r="I714" s="216"/>
      <c r="J714" s="212"/>
      <c r="K714" s="212"/>
      <c r="L714" s="217"/>
      <c r="M714" s="218"/>
      <c r="N714" s="219"/>
      <c r="O714" s="219"/>
      <c r="P714" s="219"/>
      <c r="Q714" s="219"/>
      <c r="R714" s="219"/>
      <c r="S714" s="219"/>
      <c r="T714" s="220"/>
      <c r="AT714" s="221" t="s">
        <v>213</v>
      </c>
      <c r="AU714" s="221" t="s">
        <v>84</v>
      </c>
      <c r="AV714" s="14" t="s">
        <v>204</v>
      </c>
      <c r="AW714" s="14" t="s">
        <v>35</v>
      </c>
      <c r="AX714" s="14" t="s">
        <v>82</v>
      </c>
      <c r="AY714" s="221" t="s">
        <v>197</v>
      </c>
    </row>
    <row r="715" spans="1:65" s="2" customFormat="1" ht="16.5" customHeight="1">
      <c r="A715" s="37"/>
      <c r="B715" s="38"/>
      <c r="C715" s="247" t="s">
        <v>1749</v>
      </c>
      <c r="D715" s="247" t="s">
        <v>519</v>
      </c>
      <c r="E715" s="248" t="s">
        <v>3895</v>
      </c>
      <c r="F715" s="249" t="s">
        <v>3896</v>
      </c>
      <c r="G715" s="250" t="s">
        <v>202</v>
      </c>
      <c r="H715" s="251">
        <v>115.819</v>
      </c>
      <c r="I715" s="252"/>
      <c r="J715" s="253">
        <f>ROUND(I715*H715,2)</f>
        <v>0</v>
      </c>
      <c r="K715" s="249" t="s">
        <v>203</v>
      </c>
      <c r="L715" s="254"/>
      <c r="M715" s="255" t="s">
        <v>28</v>
      </c>
      <c r="N715" s="256" t="s">
        <v>45</v>
      </c>
      <c r="O715" s="67"/>
      <c r="P715" s="190">
        <f>O715*H715</f>
        <v>0</v>
      </c>
      <c r="Q715" s="190">
        <v>1.6E-2</v>
      </c>
      <c r="R715" s="190">
        <f>Q715*H715</f>
        <v>1.8531040000000001</v>
      </c>
      <c r="S715" s="190">
        <v>0</v>
      </c>
      <c r="T715" s="191">
        <f>S715*H715</f>
        <v>0</v>
      </c>
      <c r="U715" s="37"/>
      <c r="V715" s="37"/>
      <c r="W715" s="37"/>
      <c r="X715" s="37"/>
      <c r="Y715" s="37"/>
      <c r="Z715" s="37"/>
      <c r="AA715" s="37"/>
      <c r="AB715" s="37"/>
      <c r="AC715" s="37"/>
      <c r="AD715" s="37"/>
      <c r="AE715" s="37"/>
      <c r="AR715" s="192" t="s">
        <v>365</v>
      </c>
      <c r="AT715" s="192" t="s">
        <v>519</v>
      </c>
      <c r="AU715" s="192" t="s">
        <v>84</v>
      </c>
      <c r="AY715" s="20" t="s">
        <v>197</v>
      </c>
      <c r="BE715" s="193">
        <f>IF(N715="základní",J715,0)</f>
        <v>0</v>
      </c>
      <c r="BF715" s="193">
        <f>IF(N715="snížená",J715,0)</f>
        <v>0</v>
      </c>
      <c r="BG715" s="193">
        <f>IF(N715="zákl. přenesená",J715,0)</f>
        <v>0</v>
      </c>
      <c r="BH715" s="193">
        <f>IF(N715="sníž. přenesená",J715,0)</f>
        <v>0</v>
      </c>
      <c r="BI715" s="193">
        <f>IF(N715="nulová",J715,0)</f>
        <v>0</v>
      </c>
      <c r="BJ715" s="20" t="s">
        <v>82</v>
      </c>
      <c r="BK715" s="193">
        <f>ROUND(I715*H715,2)</f>
        <v>0</v>
      </c>
      <c r="BL715" s="20" t="s">
        <v>283</v>
      </c>
      <c r="BM715" s="192" t="s">
        <v>6779</v>
      </c>
    </row>
    <row r="716" spans="1:65" s="13" customFormat="1" ht="11.25">
      <c r="B716" s="199"/>
      <c r="C716" s="200"/>
      <c r="D716" s="201" t="s">
        <v>213</v>
      </c>
      <c r="E716" s="200"/>
      <c r="F716" s="203" t="s">
        <v>6780</v>
      </c>
      <c r="G716" s="200"/>
      <c r="H716" s="204">
        <v>115.819</v>
      </c>
      <c r="I716" s="205"/>
      <c r="J716" s="200"/>
      <c r="K716" s="200"/>
      <c r="L716" s="206"/>
      <c r="M716" s="207"/>
      <c r="N716" s="208"/>
      <c r="O716" s="208"/>
      <c r="P716" s="208"/>
      <c r="Q716" s="208"/>
      <c r="R716" s="208"/>
      <c r="S716" s="208"/>
      <c r="T716" s="209"/>
      <c r="AT716" s="210" t="s">
        <v>213</v>
      </c>
      <c r="AU716" s="210" t="s">
        <v>84</v>
      </c>
      <c r="AV716" s="13" t="s">
        <v>84</v>
      </c>
      <c r="AW716" s="13" t="s">
        <v>4</v>
      </c>
      <c r="AX716" s="13" t="s">
        <v>82</v>
      </c>
      <c r="AY716" s="210" t="s">
        <v>197</v>
      </c>
    </row>
    <row r="717" spans="1:65" s="2" customFormat="1" ht="16.5" customHeight="1">
      <c r="A717" s="37"/>
      <c r="B717" s="38"/>
      <c r="C717" s="181" t="s">
        <v>1754</v>
      </c>
      <c r="D717" s="181" t="s">
        <v>199</v>
      </c>
      <c r="E717" s="182" t="s">
        <v>3900</v>
      </c>
      <c r="F717" s="183" t="s">
        <v>3901</v>
      </c>
      <c r="G717" s="184" t="s">
        <v>265</v>
      </c>
      <c r="H717" s="185">
        <v>55.38</v>
      </c>
      <c r="I717" s="186"/>
      <c r="J717" s="187">
        <f>ROUND(I717*H717,2)</f>
        <v>0</v>
      </c>
      <c r="K717" s="183" t="s">
        <v>203</v>
      </c>
      <c r="L717" s="42"/>
      <c r="M717" s="188" t="s">
        <v>28</v>
      </c>
      <c r="N717" s="189" t="s">
        <v>45</v>
      </c>
      <c r="O717" s="67"/>
      <c r="P717" s="190">
        <f>O717*H717</f>
        <v>0</v>
      </c>
      <c r="Q717" s="190">
        <v>1.8000000000000001E-4</v>
      </c>
      <c r="R717" s="190">
        <f>Q717*H717</f>
        <v>9.9684000000000005E-3</v>
      </c>
      <c r="S717" s="190">
        <v>0</v>
      </c>
      <c r="T717" s="191">
        <f>S717*H717</f>
        <v>0</v>
      </c>
      <c r="U717" s="37"/>
      <c r="V717" s="37"/>
      <c r="W717" s="37"/>
      <c r="X717" s="37"/>
      <c r="Y717" s="37"/>
      <c r="Z717" s="37"/>
      <c r="AA717" s="37"/>
      <c r="AB717" s="37"/>
      <c r="AC717" s="37"/>
      <c r="AD717" s="37"/>
      <c r="AE717" s="37"/>
      <c r="AR717" s="192" t="s">
        <v>283</v>
      </c>
      <c r="AT717" s="192" t="s">
        <v>199</v>
      </c>
      <c r="AU717" s="192" t="s">
        <v>84</v>
      </c>
      <c r="AY717" s="20" t="s">
        <v>197</v>
      </c>
      <c r="BE717" s="193">
        <f>IF(N717="základní",J717,0)</f>
        <v>0</v>
      </c>
      <c r="BF717" s="193">
        <f>IF(N717="snížená",J717,0)</f>
        <v>0</v>
      </c>
      <c r="BG717" s="193">
        <f>IF(N717="zákl. přenesená",J717,0)</f>
        <v>0</v>
      </c>
      <c r="BH717" s="193">
        <f>IF(N717="sníž. přenesená",J717,0)</f>
        <v>0</v>
      </c>
      <c r="BI717" s="193">
        <f>IF(N717="nulová",J717,0)</f>
        <v>0</v>
      </c>
      <c r="BJ717" s="20" t="s">
        <v>82</v>
      </c>
      <c r="BK717" s="193">
        <f>ROUND(I717*H717,2)</f>
        <v>0</v>
      </c>
      <c r="BL717" s="20" t="s">
        <v>283</v>
      </c>
      <c r="BM717" s="192" t="s">
        <v>6781</v>
      </c>
    </row>
    <row r="718" spans="1:65" s="2" customFormat="1" ht="11.25">
      <c r="A718" s="37"/>
      <c r="B718" s="38"/>
      <c r="C718" s="39"/>
      <c r="D718" s="194" t="s">
        <v>206</v>
      </c>
      <c r="E718" s="39"/>
      <c r="F718" s="195" t="s">
        <v>3903</v>
      </c>
      <c r="G718" s="39"/>
      <c r="H718" s="39"/>
      <c r="I718" s="196"/>
      <c r="J718" s="39"/>
      <c r="K718" s="39"/>
      <c r="L718" s="42"/>
      <c r="M718" s="197"/>
      <c r="N718" s="198"/>
      <c r="O718" s="67"/>
      <c r="P718" s="67"/>
      <c r="Q718" s="67"/>
      <c r="R718" s="67"/>
      <c r="S718" s="67"/>
      <c r="T718" s="68"/>
      <c r="U718" s="37"/>
      <c r="V718" s="37"/>
      <c r="W718" s="37"/>
      <c r="X718" s="37"/>
      <c r="Y718" s="37"/>
      <c r="Z718" s="37"/>
      <c r="AA718" s="37"/>
      <c r="AB718" s="37"/>
      <c r="AC718" s="37"/>
      <c r="AD718" s="37"/>
      <c r="AE718" s="37"/>
      <c r="AT718" s="20" t="s">
        <v>206</v>
      </c>
      <c r="AU718" s="20" t="s">
        <v>84</v>
      </c>
    </row>
    <row r="719" spans="1:65" s="15" customFormat="1" ht="11.25">
      <c r="B719" s="222"/>
      <c r="C719" s="223"/>
      <c r="D719" s="201" t="s">
        <v>213</v>
      </c>
      <c r="E719" s="224" t="s">
        <v>28</v>
      </c>
      <c r="F719" s="225" t="s">
        <v>5887</v>
      </c>
      <c r="G719" s="223"/>
      <c r="H719" s="224" t="s">
        <v>28</v>
      </c>
      <c r="I719" s="226"/>
      <c r="J719" s="223"/>
      <c r="K719" s="223"/>
      <c r="L719" s="227"/>
      <c r="M719" s="228"/>
      <c r="N719" s="229"/>
      <c r="O719" s="229"/>
      <c r="P719" s="229"/>
      <c r="Q719" s="229"/>
      <c r="R719" s="229"/>
      <c r="S719" s="229"/>
      <c r="T719" s="230"/>
      <c r="AT719" s="231" t="s">
        <v>213</v>
      </c>
      <c r="AU719" s="231" t="s">
        <v>84</v>
      </c>
      <c r="AV719" s="15" t="s">
        <v>82</v>
      </c>
      <c r="AW719" s="15" t="s">
        <v>35</v>
      </c>
      <c r="AX719" s="15" t="s">
        <v>74</v>
      </c>
      <c r="AY719" s="231" t="s">
        <v>197</v>
      </c>
    </row>
    <row r="720" spans="1:65" s="13" customFormat="1" ht="11.25">
      <c r="B720" s="199"/>
      <c r="C720" s="200"/>
      <c r="D720" s="201" t="s">
        <v>213</v>
      </c>
      <c r="E720" s="202" t="s">
        <v>28</v>
      </c>
      <c r="F720" s="203" t="s">
        <v>6782</v>
      </c>
      <c r="G720" s="200"/>
      <c r="H720" s="204">
        <v>7.34</v>
      </c>
      <c r="I720" s="205"/>
      <c r="J720" s="200"/>
      <c r="K720" s="200"/>
      <c r="L720" s="206"/>
      <c r="M720" s="207"/>
      <c r="N720" s="208"/>
      <c r="O720" s="208"/>
      <c r="P720" s="208"/>
      <c r="Q720" s="208"/>
      <c r="R720" s="208"/>
      <c r="S720" s="208"/>
      <c r="T720" s="209"/>
      <c r="AT720" s="210" t="s">
        <v>213</v>
      </c>
      <c r="AU720" s="210" t="s">
        <v>84</v>
      </c>
      <c r="AV720" s="13" t="s">
        <v>84</v>
      </c>
      <c r="AW720" s="13" t="s">
        <v>35</v>
      </c>
      <c r="AX720" s="13" t="s">
        <v>74</v>
      </c>
      <c r="AY720" s="210" t="s">
        <v>197</v>
      </c>
    </row>
    <row r="721" spans="1:65" s="13" customFormat="1" ht="11.25">
      <c r="B721" s="199"/>
      <c r="C721" s="200"/>
      <c r="D721" s="201" t="s">
        <v>213</v>
      </c>
      <c r="E721" s="202" t="s">
        <v>28</v>
      </c>
      <c r="F721" s="203" t="s">
        <v>6783</v>
      </c>
      <c r="G721" s="200"/>
      <c r="H721" s="204">
        <v>9.8800000000000008</v>
      </c>
      <c r="I721" s="205"/>
      <c r="J721" s="200"/>
      <c r="K721" s="200"/>
      <c r="L721" s="206"/>
      <c r="M721" s="207"/>
      <c r="N721" s="208"/>
      <c r="O721" s="208"/>
      <c r="P721" s="208"/>
      <c r="Q721" s="208"/>
      <c r="R721" s="208"/>
      <c r="S721" s="208"/>
      <c r="T721" s="209"/>
      <c r="AT721" s="210" t="s">
        <v>213</v>
      </c>
      <c r="AU721" s="210" t="s">
        <v>84</v>
      </c>
      <c r="AV721" s="13" t="s">
        <v>84</v>
      </c>
      <c r="AW721" s="13" t="s">
        <v>35</v>
      </c>
      <c r="AX721" s="13" t="s">
        <v>74</v>
      </c>
      <c r="AY721" s="210" t="s">
        <v>197</v>
      </c>
    </row>
    <row r="722" spans="1:65" s="13" customFormat="1" ht="11.25">
      <c r="B722" s="199"/>
      <c r="C722" s="200"/>
      <c r="D722" s="201" t="s">
        <v>213</v>
      </c>
      <c r="E722" s="202" t="s">
        <v>28</v>
      </c>
      <c r="F722" s="203" t="s">
        <v>6784</v>
      </c>
      <c r="G722" s="200"/>
      <c r="H722" s="204">
        <v>14.54</v>
      </c>
      <c r="I722" s="205"/>
      <c r="J722" s="200"/>
      <c r="K722" s="200"/>
      <c r="L722" s="206"/>
      <c r="M722" s="207"/>
      <c r="N722" s="208"/>
      <c r="O722" s="208"/>
      <c r="P722" s="208"/>
      <c r="Q722" s="208"/>
      <c r="R722" s="208"/>
      <c r="S722" s="208"/>
      <c r="T722" s="209"/>
      <c r="AT722" s="210" t="s">
        <v>213</v>
      </c>
      <c r="AU722" s="210" t="s">
        <v>84</v>
      </c>
      <c r="AV722" s="13" t="s">
        <v>84</v>
      </c>
      <c r="AW722" s="13" t="s">
        <v>35</v>
      </c>
      <c r="AX722" s="13" t="s">
        <v>74</v>
      </c>
      <c r="AY722" s="210" t="s">
        <v>197</v>
      </c>
    </row>
    <row r="723" spans="1:65" s="13" customFormat="1" ht="11.25">
      <c r="B723" s="199"/>
      <c r="C723" s="200"/>
      <c r="D723" s="201" t="s">
        <v>213</v>
      </c>
      <c r="E723" s="202" t="s">
        <v>28</v>
      </c>
      <c r="F723" s="203" t="s">
        <v>6785</v>
      </c>
      <c r="G723" s="200"/>
      <c r="H723" s="204">
        <v>9.8800000000000008</v>
      </c>
      <c r="I723" s="205"/>
      <c r="J723" s="200"/>
      <c r="K723" s="200"/>
      <c r="L723" s="206"/>
      <c r="M723" s="207"/>
      <c r="N723" s="208"/>
      <c r="O723" s="208"/>
      <c r="P723" s="208"/>
      <c r="Q723" s="208"/>
      <c r="R723" s="208"/>
      <c r="S723" s="208"/>
      <c r="T723" s="209"/>
      <c r="AT723" s="210" t="s">
        <v>213</v>
      </c>
      <c r="AU723" s="210" t="s">
        <v>84</v>
      </c>
      <c r="AV723" s="13" t="s">
        <v>84</v>
      </c>
      <c r="AW723" s="13" t="s">
        <v>35</v>
      </c>
      <c r="AX723" s="13" t="s">
        <v>74</v>
      </c>
      <c r="AY723" s="210" t="s">
        <v>197</v>
      </c>
    </row>
    <row r="724" spans="1:65" s="13" customFormat="1" ht="11.25">
      <c r="B724" s="199"/>
      <c r="C724" s="200"/>
      <c r="D724" s="201" t="s">
        <v>213</v>
      </c>
      <c r="E724" s="202" t="s">
        <v>28</v>
      </c>
      <c r="F724" s="203" t="s">
        <v>6786</v>
      </c>
      <c r="G724" s="200"/>
      <c r="H724" s="204">
        <v>13.74</v>
      </c>
      <c r="I724" s="205"/>
      <c r="J724" s="200"/>
      <c r="K724" s="200"/>
      <c r="L724" s="206"/>
      <c r="M724" s="207"/>
      <c r="N724" s="208"/>
      <c r="O724" s="208"/>
      <c r="P724" s="208"/>
      <c r="Q724" s="208"/>
      <c r="R724" s="208"/>
      <c r="S724" s="208"/>
      <c r="T724" s="209"/>
      <c r="AT724" s="210" t="s">
        <v>213</v>
      </c>
      <c r="AU724" s="210" t="s">
        <v>84</v>
      </c>
      <c r="AV724" s="13" t="s">
        <v>84</v>
      </c>
      <c r="AW724" s="13" t="s">
        <v>35</v>
      </c>
      <c r="AX724" s="13" t="s">
        <v>74</v>
      </c>
      <c r="AY724" s="210" t="s">
        <v>197</v>
      </c>
    </row>
    <row r="725" spans="1:65" s="14" customFormat="1" ht="11.25">
      <c r="B725" s="211"/>
      <c r="C725" s="212"/>
      <c r="D725" s="201" t="s">
        <v>213</v>
      </c>
      <c r="E725" s="213" t="s">
        <v>28</v>
      </c>
      <c r="F725" s="214" t="s">
        <v>226</v>
      </c>
      <c r="G725" s="212"/>
      <c r="H725" s="215">
        <v>55.38</v>
      </c>
      <c r="I725" s="216"/>
      <c r="J725" s="212"/>
      <c r="K725" s="212"/>
      <c r="L725" s="217"/>
      <c r="M725" s="218"/>
      <c r="N725" s="219"/>
      <c r="O725" s="219"/>
      <c r="P725" s="219"/>
      <c r="Q725" s="219"/>
      <c r="R725" s="219"/>
      <c r="S725" s="219"/>
      <c r="T725" s="220"/>
      <c r="AT725" s="221" t="s">
        <v>213</v>
      </c>
      <c r="AU725" s="221" t="s">
        <v>84</v>
      </c>
      <c r="AV725" s="14" t="s">
        <v>204</v>
      </c>
      <c r="AW725" s="14" t="s">
        <v>35</v>
      </c>
      <c r="AX725" s="14" t="s">
        <v>82</v>
      </c>
      <c r="AY725" s="221" t="s">
        <v>197</v>
      </c>
    </row>
    <row r="726" spans="1:65" s="2" customFormat="1" ht="16.5" customHeight="1">
      <c r="A726" s="37"/>
      <c r="B726" s="38"/>
      <c r="C726" s="247" t="s">
        <v>1759</v>
      </c>
      <c r="D726" s="247" t="s">
        <v>519</v>
      </c>
      <c r="E726" s="248" t="s">
        <v>3915</v>
      </c>
      <c r="F726" s="249" t="s">
        <v>3916</v>
      </c>
      <c r="G726" s="250" t="s">
        <v>265</v>
      </c>
      <c r="H726" s="251">
        <v>58.149000000000001</v>
      </c>
      <c r="I726" s="252"/>
      <c r="J726" s="253">
        <f>ROUND(I726*H726,2)</f>
        <v>0</v>
      </c>
      <c r="K726" s="249" t="s">
        <v>203</v>
      </c>
      <c r="L726" s="254"/>
      <c r="M726" s="255" t="s">
        <v>28</v>
      </c>
      <c r="N726" s="256" t="s">
        <v>45</v>
      </c>
      <c r="O726" s="67"/>
      <c r="P726" s="190">
        <f>O726*H726</f>
        <v>0</v>
      </c>
      <c r="Q726" s="190">
        <v>3.2000000000000003E-4</v>
      </c>
      <c r="R726" s="190">
        <f>Q726*H726</f>
        <v>1.8607680000000001E-2</v>
      </c>
      <c r="S726" s="190">
        <v>0</v>
      </c>
      <c r="T726" s="191">
        <f>S726*H726</f>
        <v>0</v>
      </c>
      <c r="U726" s="37"/>
      <c r="V726" s="37"/>
      <c r="W726" s="37"/>
      <c r="X726" s="37"/>
      <c r="Y726" s="37"/>
      <c r="Z726" s="37"/>
      <c r="AA726" s="37"/>
      <c r="AB726" s="37"/>
      <c r="AC726" s="37"/>
      <c r="AD726" s="37"/>
      <c r="AE726" s="37"/>
      <c r="AR726" s="192" t="s">
        <v>365</v>
      </c>
      <c r="AT726" s="192" t="s">
        <v>519</v>
      </c>
      <c r="AU726" s="192" t="s">
        <v>84</v>
      </c>
      <c r="AY726" s="20" t="s">
        <v>197</v>
      </c>
      <c r="BE726" s="193">
        <f>IF(N726="základní",J726,0)</f>
        <v>0</v>
      </c>
      <c r="BF726" s="193">
        <f>IF(N726="snížená",J726,0)</f>
        <v>0</v>
      </c>
      <c r="BG726" s="193">
        <f>IF(N726="zákl. přenesená",J726,0)</f>
        <v>0</v>
      </c>
      <c r="BH726" s="193">
        <f>IF(N726="sníž. přenesená",J726,0)</f>
        <v>0</v>
      </c>
      <c r="BI726" s="193">
        <f>IF(N726="nulová",J726,0)</f>
        <v>0</v>
      </c>
      <c r="BJ726" s="20" t="s">
        <v>82</v>
      </c>
      <c r="BK726" s="193">
        <f>ROUND(I726*H726,2)</f>
        <v>0</v>
      </c>
      <c r="BL726" s="20" t="s">
        <v>283</v>
      </c>
      <c r="BM726" s="192" t="s">
        <v>6787</v>
      </c>
    </row>
    <row r="727" spans="1:65" s="13" customFormat="1" ht="11.25">
      <c r="B727" s="199"/>
      <c r="C727" s="200"/>
      <c r="D727" s="201" t="s">
        <v>213</v>
      </c>
      <c r="E727" s="200"/>
      <c r="F727" s="203" t="s">
        <v>6788</v>
      </c>
      <c r="G727" s="200"/>
      <c r="H727" s="204">
        <v>58.149000000000001</v>
      </c>
      <c r="I727" s="205"/>
      <c r="J727" s="200"/>
      <c r="K727" s="200"/>
      <c r="L727" s="206"/>
      <c r="M727" s="207"/>
      <c r="N727" s="208"/>
      <c r="O727" s="208"/>
      <c r="P727" s="208"/>
      <c r="Q727" s="208"/>
      <c r="R727" s="208"/>
      <c r="S727" s="208"/>
      <c r="T727" s="209"/>
      <c r="AT727" s="210" t="s">
        <v>213</v>
      </c>
      <c r="AU727" s="210" t="s">
        <v>84</v>
      </c>
      <c r="AV727" s="13" t="s">
        <v>84</v>
      </c>
      <c r="AW727" s="13" t="s">
        <v>4</v>
      </c>
      <c r="AX727" s="13" t="s">
        <v>82</v>
      </c>
      <c r="AY727" s="210" t="s">
        <v>197</v>
      </c>
    </row>
    <row r="728" spans="1:65" s="2" customFormat="1" ht="16.5" customHeight="1">
      <c r="A728" s="37"/>
      <c r="B728" s="38"/>
      <c r="C728" s="181" t="s">
        <v>1768</v>
      </c>
      <c r="D728" s="181" t="s">
        <v>199</v>
      </c>
      <c r="E728" s="182" t="s">
        <v>3920</v>
      </c>
      <c r="F728" s="183" t="s">
        <v>3921</v>
      </c>
      <c r="G728" s="184" t="s">
        <v>265</v>
      </c>
      <c r="H728" s="185">
        <v>61.3</v>
      </c>
      <c r="I728" s="186"/>
      <c r="J728" s="187">
        <f>ROUND(I728*H728,2)</f>
        <v>0</v>
      </c>
      <c r="K728" s="183" t="s">
        <v>203</v>
      </c>
      <c r="L728" s="42"/>
      <c r="M728" s="188" t="s">
        <v>28</v>
      </c>
      <c r="N728" s="189" t="s">
        <v>45</v>
      </c>
      <c r="O728" s="67"/>
      <c r="P728" s="190">
        <f>O728*H728</f>
        <v>0</v>
      </c>
      <c r="Q728" s="190">
        <v>9.0000000000000006E-5</v>
      </c>
      <c r="R728" s="190">
        <f>Q728*H728</f>
        <v>5.5170000000000002E-3</v>
      </c>
      <c r="S728" s="190">
        <v>0</v>
      </c>
      <c r="T728" s="191">
        <f>S728*H728</f>
        <v>0</v>
      </c>
      <c r="U728" s="37"/>
      <c r="V728" s="37"/>
      <c r="W728" s="37"/>
      <c r="X728" s="37"/>
      <c r="Y728" s="37"/>
      <c r="Z728" s="37"/>
      <c r="AA728" s="37"/>
      <c r="AB728" s="37"/>
      <c r="AC728" s="37"/>
      <c r="AD728" s="37"/>
      <c r="AE728" s="37"/>
      <c r="AR728" s="192" t="s">
        <v>283</v>
      </c>
      <c r="AT728" s="192" t="s">
        <v>199</v>
      </c>
      <c r="AU728" s="192" t="s">
        <v>84</v>
      </c>
      <c r="AY728" s="20" t="s">
        <v>197</v>
      </c>
      <c r="BE728" s="193">
        <f>IF(N728="základní",J728,0)</f>
        <v>0</v>
      </c>
      <c r="BF728" s="193">
        <f>IF(N728="snížená",J728,0)</f>
        <v>0</v>
      </c>
      <c r="BG728" s="193">
        <f>IF(N728="zákl. přenesená",J728,0)</f>
        <v>0</v>
      </c>
      <c r="BH728" s="193">
        <f>IF(N728="sníž. přenesená",J728,0)</f>
        <v>0</v>
      </c>
      <c r="BI728" s="193">
        <f>IF(N728="nulová",J728,0)</f>
        <v>0</v>
      </c>
      <c r="BJ728" s="20" t="s">
        <v>82</v>
      </c>
      <c r="BK728" s="193">
        <f>ROUND(I728*H728,2)</f>
        <v>0</v>
      </c>
      <c r="BL728" s="20" t="s">
        <v>283</v>
      </c>
      <c r="BM728" s="192" t="s">
        <v>6789</v>
      </c>
    </row>
    <row r="729" spans="1:65" s="2" customFormat="1" ht="11.25">
      <c r="A729" s="37"/>
      <c r="B729" s="38"/>
      <c r="C729" s="39"/>
      <c r="D729" s="194" t="s">
        <v>206</v>
      </c>
      <c r="E729" s="39"/>
      <c r="F729" s="195" t="s">
        <v>3923</v>
      </c>
      <c r="G729" s="39"/>
      <c r="H729" s="39"/>
      <c r="I729" s="196"/>
      <c r="J729" s="39"/>
      <c r="K729" s="39"/>
      <c r="L729" s="42"/>
      <c r="M729" s="197"/>
      <c r="N729" s="198"/>
      <c r="O729" s="67"/>
      <c r="P729" s="67"/>
      <c r="Q729" s="67"/>
      <c r="R729" s="67"/>
      <c r="S729" s="67"/>
      <c r="T729" s="68"/>
      <c r="U729" s="37"/>
      <c r="V729" s="37"/>
      <c r="W729" s="37"/>
      <c r="X729" s="37"/>
      <c r="Y729" s="37"/>
      <c r="Z729" s="37"/>
      <c r="AA729" s="37"/>
      <c r="AB729" s="37"/>
      <c r="AC729" s="37"/>
      <c r="AD729" s="37"/>
      <c r="AE729" s="37"/>
      <c r="AT729" s="20" t="s">
        <v>206</v>
      </c>
      <c r="AU729" s="20" t="s">
        <v>84</v>
      </c>
    </row>
    <row r="730" spans="1:65" s="15" customFormat="1" ht="11.25">
      <c r="B730" s="222"/>
      <c r="C730" s="223"/>
      <c r="D730" s="201" t="s">
        <v>213</v>
      </c>
      <c r="E730" s="224" t="s">
        <v>28</v>
      </c>
      <c r="F730" s="225" t="s">
        <v>5887</v>
      </c>
      <c r="G730" s="223"/>
      <c r="H730" s="224" t="s">
        <v>28</v>
      </c>
      <c r="I730" s="226"/>
      <c r="J730" s="223"/>
      <c r="K730" s="223"/>
      <c r="L730" s="227"/>
      <c r="M730" s="228"/>
      <c r="N730" s="229"/>
      <c r="O730" s="229"/>
      <c r="P730" s="229"/>
      <c r="Q730" s="229"/>
      <c r="R730" s="229"/>
      <c r="S730" s="229"/>
      <c r="T730" s="230"/>
      <c r="AT730" s="231" t="s">
        <v>213</v>
      </c>
      <c r="AU730" s="231" t="s">
        <v>84</v>
      </c>
      <c r="AV730" s="15" t="s">
        <v>82</v>
      </c>
      <c r="AW730" s="15" t="s">
        <v>35</v>
      </c>
      <c r="AX730" s="15" t="s">
        <v>74</v>
      </c>
      <c r="AY730" s="231" t="s">
        <v>197</v>
      </c>
    </row>
    <row r="731" spans="1:65" s="13" customFormat="1" ht="11.25">
      <c r="B731" s="199"/>
      <c r="C731" s="200"/>
      <c r="D731" s="201" t="s">
        <v>213</v>
      </c>
      <c r="E731" s="202" t="s">
        <v>28</v>
      </c>
      <c r="F731" s="203" t="s">
        <v>6790</v>
      </c>
      <c r="G731" s="200"/>
      <c r="H731" s="204">
        <v>12</v>
      </c>
      <c r="I731" s="205"/>
      <c r="J731" s="200"/>
      <c r="K731" s="200"/>
      <c r="L731" s="206"/>
      <c r="M731" s="207"/>
      <c r="N731" s="208"/>
      <c r="O731" s="208"/>
      <c r="P731" s="208"/>
      <c r="Q731" s="208"/>
      <c r="R731" s="208"/>
      <c r="S731" s="208"/>
      <c r="T731" s="209"/>
      <c r="AT731" s="210" t="s">
        <v>213</v>
      </c>
      <c r="AU731" s="210" t="s">
        <v>84</v>
      </c>
      <c r="AV731" s="13" t="s">
        <v>84</v>
      </c>
      <c r="AW731" s="13" t="s">
        <v>35</v>
      </c>
      <c r="AX731" s="13" t="s">
        <v>74</v>
      </c>
      <c r="AY731" s="210" t="s">
        <v>197</v>
      </c>
    </row>
    <row r="732" spans="1:65" s="13" customFormat="1" ht="11.25">
      <c r="B732" s="199"/>
      <c r="C732" s="200"/>
      <c r="D732" s="201" t="s">
        <v>213</v>
      </c>
      <c r="E732" s="202" t="s">
        <v>28</v>
      </c>
      <c r="F732" s="203" t="s">
        <v>6791</v>
      </c>
      <c r="G732" s="200"/>
      <c r="H732" s="204">
        <v>9.6</v>
      </c>
      <c r="I732" s="205"/>
      <c r="J732" s="200"/>
      <c r="K732" s="200"/>
      <c r="L732" s="206"/>
      <c r="M732" s="207"/>
      <c r="N732" s="208"/>
      <c r="O732" s="208"/>
      <c r="P732" s="208"/>
      <c r="Q732" s="208"/>
      <c r="R732" s="208"/>
      <c r="S732" s="208"/>
      <c r="T732" s="209"/>
      <c r="AT732" s="210" t="s">
        <v>213</v>
      </c>
      <c r="AU732" s="210" t="s">
        <v>84</v>
      </c>
      <c r="AV732" s="13" t="s">
        <v>84</v>
      </c>
      <c r="AW732" s="13" t="s">
        <v>35</v>
      </c>
      <c r="AX732" s="13" t="s">
        <v>74</v>
      </c>
      <c r="AY732" s="210" t="s">
        <v>197</v>
      </c>
    </row>
    <row r="733" spans="1:65" s="13" customFormat="1" ht="11.25">
      <c r="B733" s="199"/>
      <c r="C733" s="200"/>
      <c r="D733" s="201" t="s">
        <v>213</v>
      </c>
      <c r="E733" s="202" t="s">
        <v>28</v>
      </c>
      <c r="F733" s="203" t="s">
        <v>6792</v>
      </c>
      <c r="G733" s="200"/>
      <c r="H733" s="204">
        <v>19.2</v>
      </c>
      <c r="I733" s="205"/>
      <c r="J733" s="200"/>
      <c r="K733" s="200"/>
      <c r="L733" s="206"/>
      <c r="M733" s="207"/>
      <c r="N733" s="208"/>
      <c r="O733" s="208"/>
      <c r="P733" s="208"/>
      <c r="Q733" s="208"/>
      <c r="R733" s="208"/>
      <c r="S733" s="208"/>
      <c r="T733" s="209"/>
      <c r="AT733" s="210" t="s">
        <v>213</v>
      </c>
      <c r="AU733" s="210" t="s">
        <v>84</v>
      </c>
      <c r="AV733" s="13" t="s">
        <v>84</v>
      </c>
      <c r="AW733" s="13" t="s">
        <v>35</v>
      </c>
      <c r="AX733" s="13" t="s">
        <v>74</v>
      </c>
      <c r="AY733" s="210" t="s">
        <v>197</v>
      </c>
    </row>
    <row r="734" spans="1:65" s="13" customFormat="1" ht="11.25">
      <c r="B734" s="199"/>
      <c r="C734" s="200"/>
      <c r="D734" s="201" t="s">
        <v>213</v>
      </c>
      <c r="E734" s="202" t="s">
        <v>28</v>
      </c>
      <c r="F734" s="203" t="s">
        <v>6793</v>
      </c>
      <c r="G734" s="200"/>
      <c r="H734" s="204">
        <v>9.6</v>
      </c>
      <c r="I734" s="205"/>
      <c r="J734" s="200"/>
      <c r="K734" s="200"/>
      <c r="L734" s="206"/>
      <c r="M734" s="207"/>
      <c r="N734" s="208"/>
      <c r="O734" s="208"/>
      <c r="P734" s="208"/>
      <c r="Q734" s="208"/>
      <c r="R734" s="208"/>
      <c r="S734" s="208"/>
      <c r="T734" s="209"/>
      <c r="AT734" s="210" t="s">
        <v>213</v>
      </c>
      <c r="AU734" s="210" t="s">
        <v>84</v>
      </c>
      <c r="AV734" s="13" t="s">
        <v>84</v>
      </c>
      <c r="AW734" s="13" t="s">
        <v>35</v>
      </c>
      <c r="AX734" s="13" t="s">
        <v>74</v>
      </c>
      <c r="AY734" s="210" t="s">
        <v>197</v>
      </c>
    </row>
    <row r="735" spans="1:65" s="13" customFormat="1" ht="11.25">
      <c r="B735" s="199"/>
      <c r="C735" s="200"/>
      <c r="D735" s="201" t="s">
        <v>213</v>
      </c>
      <c r="E735" s="202" t="s">
        <v>28</v>
      </c>
      <c r="F735" s="203" t="s">
        <v>6794</v>
      </c>
      <c r="G735" s="200"/>
      <c r="H735" s="204">
        <v>10.9</v>
      </c>
      <c r="I735" s="205"/>
      <c r="J735" s="200"/>
      <c r="K735" s="200"/>
      <c r="L735" s="206"/>
      <c r="M735" s="207"/>
      <c r="N735" s="208"/>
      <c r="O735" s="208"/>
      <c r="P735" s="208"/>
      <c r="Q735" s="208"/>
      <c r="R735" s="208"/>
      <c r="S735" s="208"/>
      <c r="T735" s="209"/>
      <c r="AT735" s="210" t="s">
        <v>213</v>
      </c>
      <c r="AU735" s="210" t="s">
        <v>84</v>
      </c>
      <c r="AV735" s="13" t="s">
        <v>84</v>
      </c>
      <c r="AW735" s="13" t="s">
        <v>35</v>
      </c>
      <c r="AX735" s="13" t="s">
        <v>74</v>
      </c>
      <c r="AY735" s="210" t="s">
        <v>197</v>
      </c>
    </row>
    <row r="736" spans="1:65" s="14" customFormat="1" ht="11.25">
      <c r="B736" s="211"/>
      <c r="C736" s="212"/>
      <c r="D736" s="201" t="s">
        <v>213</v>
      </c>
      <c r="E736" s="213" t="s">
        <v>28</v>
      </c>
      <c r="F736" s="214" t="s">
        <v>226</v>
      </c>
      <c r="G736" s="212"/>
      <c r="H736" s="215">
        <v>61.3</v>
      </c>
      <c r="I736" s="216"/>
      <c r="J736" s="212"/>
      <c r="K736" s="212"/>
      <c r="L736" s="217"/>
      <c r="M736" s="218"/>
      <c r="N736" s="219"/>
      <c r="O736" s="219"/>
      <c r="P736" s="219"/>
      <c r="Q736" s="219"/>
      <c r="R736" s="219"/>
      <c r="S736" s="219"/>
      <c r="T736" s="220"/>
      <c r="AT736" s="221" t="s">
        <v>213</v>
      </c>
      <c r="AU736" s="221" t="s">
        <v>84</v>
      </c>
      <c r="AV736" s="14" t="s">
        <v>204</v>
      </c>
      <c r="AW736" s="14" t="s">
        <v>35</v>
      </c>
      <c r="AX736" s="14" t="s">
        <v>82</v>
      </c>
      <c r="AY736" s="221" t="s">
        <v>197</v>
      </c>
    </row>
    <row r="737" spans="1:65" s="2" customFormat="1" ht="16.5" customHeight="1">
      <c r="A737" s="37"/>
      <c r="B737" s="38"/>
      <c r="C737" s="181" t="s">
        <v>1783</v>
      </c>
      <c r="D737" s="181" t="s">
        <v>199</v>
      </c>
      <c r="E737" s="182" t="s">
        <v>3929</v>
      </c>
      <c r="F737" s="183" t="s">
        <v>3930</v>
      </c>
      <c r="G737" s="184" t="s">
        <v>210</v>
      </c>
      <c r="H737" s="185">
        <v>20</v>
      </c>
      <c r="I737" s="186"/>
      <c r="J737" s="187">
        <f>ROUND(I737*H737,2)</f>
        <v>0</v>
      </c>
      <c r="K737" s="183" t="s">
        <v>203</v>
      </c>
      <c r="L737" s="42"/>
      <c r="M737" s="188" t="s">
        <v>28</v>
      </c>
      <c r="N737" s="189" t="s">
        <v>45</v>
      </c>
      <c r="O737" s="67"/>
      <c r="P737" s="190">
        <f>O737*H737</f>
        <v>0</v>
      </c>
      <c r="Q737" s="190">
        <v>0</v>
      </c>
      <c r="R737" s="190">
        <f>Q737*H737</f>
        <v>0</v>
      </c>
      <c r="S737" s="190">
        <v>0</v>
      </c>
      <c r="T737" s="191">
        <f>S737*H737</f>
        <v>0</v>
      </c>
      <c r="U737" s="37"/>
      <c r="V737" s="37"/>
      <c r="W737" s="37"/>
      <c r="X737" s="37"/>
      <c r="Y737" s="37"/>
      <c r="Z737" s="37"/>
      <c r="AA737" s="37"/>
      <c r="AB737" s="37"/>
      <c r="AC737" s="37"/>
      <c r="AD737" s="37"/>
      <c r="AE737" s="37"/>
      <c r="AR737" s="192" t="s">
        <v>283</v>
      </c>
      <c r="AT737" s="192" t="s">
        <v>199</v>
      </c>
      <c r="AU737" s="192" t="s">
        <v>84</v>
      </c>
      <c r="AY737" s="20" t="s">
        <v>197</v>
      </c>
      <c r="BE737" s="193">
        <f>IF(N737="základní",J737,0)</f>
        <v>0</v>
      </c>
      <c r="BF737" s="193">
        <f>IF(N737="snížená",J737,0)</f>
        <v>0</v>
      </c>
      <c r="BG737" s="193">
        <f>IF(N737="zákl. přenesená",J737,0)</f>
        <v>0</v>
      </c>
      <c r="BH737" s="193">
        <f>IF(N737="sníž. přenesená",J737,0)</f>
        <v>0</v>
      </c>
      <c r="BI737" s="193">
        <f>IF(N737="nulová",J737,0)</f>
        <v>0</v>
      </c>
      <c r="BJ737" s="20" t="s">
        <v>82</v>
      </c>
      <c r="BK737" s="193">
        <f>ROUND(I737*H737,2)</f>
        <v>0</v>
      </c>
      <c r="BL737" s="20" t="s">
        <v>283</v>
      </c>
      <c r="BM737" s="192" t="s">
        <v>6795</v>
      </c>
    </row>
    <row r="738" spans="1:65" s="2" customFormat="1" ht="11.25">
      <c r="A738" s="37"/>
      <c r="B738" s="38"/>
      <c r="C738" s="39"/>
      <c r="D738" s="194" t="s">
        <v>206</v>
      </c>
      <c r="E738" s="39"/>
      <c r="F738" s="195" t="s">
        <v>3932</v>
      </c>
      <c r="G738" s="39"/>
      <c r="H738" s="39"/>
      <c r="I738" s="196"/>
      <c r="J738" s="39"/>
      <c r="K738" s="39"/>
      <c r="L738" s="42"/>
      <c r="M738" s="197"/>
      <c r="N738" s="198"/>
      <c r="O738" s="67"/>
      <c r="P738" s="67"/>
      <c r="Q738" s="67"/>
      <c r="R738" s="67"/>
      <c r="S738" s="67"/>
      <c r="T738" s="68"/>
      <c r="U738" s="37"/>
      <c r="V738" s="37"/>
      <c r="W738" s="37"/>
      <c r="X738" s="37"/>
      <c r="Y738" s="37"/>
      <c r="Z738" s="37"/>
      <c r="AA738" s="37"/>
      <c r="AB738" s="37"/>
      <c r="AC738" s="37"/>
      <c r="AD738" s="37"/>
      <c r="AE738" s="37"/>
      <c r="AT738" s="20" t="s">
        <v>206</v>
      </c>
      <c r="AU738" s="20" t="s">
        <v>84</v>
      </c>
    </row>
    <row r="739" spans="1:65" s="2" customFormat="1" ht="16.5" customHeight="1">
      <c r="A739" s="37"/>
      <c r="B739" s="38"/>
      <c r="C739" s="181" t="s">
        <v>1791</v>
      </c>
      <c r="D739" s="181" t="s">
        <v>199</v>
      </c>
      <c r="E739" s="182" t="s">
        <v>3934</v>
      </c>
      <c r="F739" s="183" t="s">
        <v>3935</v>
      </c>
      <c r="G739" s="184" t="s">
        <v>210</v>
      </c>
      <c r="H739" s="185">
        <v>15</v>
      </c>
      <c r="I739" s="186"/>
      <c r="J739" s="187">
        <f>ROUND(I739*H739,2)</f>
        <v>0</v>
      </c>
      <c r="K739" s="183" t="s">
        <v>203</v>
      </c>
      <c r="L739" s="42"/>
      <c r="M739" s="188" t="s">
        <v>28</v>
      </c>
      <c r="N739" s="189" t="s">
        <v>45</v>
      </c>
      <c r="O739" s="67"/>
      <c r="P739" s="190">
        <f>O739*H739</f>
        <v>0</v>
      </c>
      <c r="Q739" s="190">
        <v>0</v>
      </c>
      <c r="R739" s="190">
        <f>Q739*H739</f>
        <v>0</v>
      </c>
      <c r="S739" s="190">
        <v>0</v>
      </c>
      <c r="T739" s="191">
        <f>S739*H739</f>
        <v>0</v>
      </c>
      <c r="U739" s="37"/>
      <c r="V739" s="37"/>
      <c r="W739" s="37"/>
      <c r="X739" s="37"/>
      <c r="Y739" s="37"/>
      <c r="Z739" s="37"/>
      <c r="AA739" s="37"/>
      <c r="AB739" s="37"/>
      <c r="AC739" s="37"/>
      <c r="AD739" s="37"/>
      <c r="AE739" s="37"/>
      <c r="AR739" s="192" t="s">
        <v>283</v>
      </c>
      <c r="AT739" s="192" t="s">
        <v>199</v>
      </c>
      <c r="AU739" s="192" t="s">
        <v>84</v>
      </c>
      <c r="AY739" s="20" t="s">
        <v>197</v>
      </c>
      <c r="BE739" s="193">
        <f>IF(N739="základní",J739,0)</f>
        <v>0</v>
      </c>
      <c r="BF739" s="193">
        <f>IF(N739="snížená",J739,0)</f>
        <v>0</v>
      </c>
      <c r="BG739" s="193">
        <f>IF(N739="zákl. přenesená",J739,0)</f>
        <v>0</v>
      </c>
      <c r="BH739" s="193">
        <f>IF(N739="sníž. přenesená",J739,0)</f>
        <v>0</v>
      </c>
      <c r="BI739" s="193">
        <f>IF(N739="nulová",J739,0)</f>
        <v>0</v>
      </c>
      <c r="BJ739" s="20" t="s">
        <v>82</v>
      </c>
      <c r="BK739" s="193">
        <f>ROUND(I739*H739,2)</f>
        <v>0</v>
      </c>
      <c r="BL739" s="20" t="s">
        <v>283</v>
      </c>
      <c r="BM739" s="192" t="s">
        <v>6796</v>
      </c>
    </row>
    <row r="740" spans="1:65" s="2" customFormat="1" ht="11.25">
      <c r="A740" s="37"/>
      <c r="B740" s="38"/>
      <c r="C740" s="39"/>
      <c r="D740" s="194" t="s">
        <v>206</v>
      </c>
      <c r="E740" s="39"/>
      <c r="F740" s="195" t="s">
        <v>3937</v>
      </c>
      <c r="G740" s="39"/>
      <c r="H740" s="39"/>
      <c r="I740" s="196"/>
      <c r="J740" s="39"/>
      <c r="K740" s="39"/>
      <c r="L740" s="42"/>
      <c r="M740" s="197"/>
      <c r="N740" s="198"/>
      <c r="O740" s="67"/>
      <c r="P740" s="67"/>
      <c r="Q740" s="67"/>
      <c r="R740" s="67"/>
      <c r="S740" s="67"/>
      <c r="T740" s="68"/>
      <c r="U740" s="37"/>
      <c r="V740" s="37"/>
      <c r="W740" s="37"/>
      <c r="X740" s="37"/>
      <c r="Y740" s="37"/>
      <c r="Z740" s="37"/>
      <c r="AA740" s="37"/>
      <c r="AB740" s="37"/>
      <c r="AC740" s="37"/>
      <c r="AD740" s="37"/>
      <c r="AE740" s="37"/>
      <c r="AT740" s="20" t="s">
        <v>206</v>
      </c>
      <c r="AU740" s="20" t="s">
        <v>84</v>
      </c>
    </row>
    <row r="741" spans="1:65" s="2" customFormat="1" ht="16.5" customHeight="1">
      <c r="A741" s="37"/>
      <c r="B741" s="38"/>
      <c r="C741" s="181" t="s">
        <v>1798</v>
      </c>
      <c r="D741" s="181" t="s">
        <v>199</v>
      </c>
      <c r="E741" s="182" t="s">
        <v>3939</v>
      </c>
      <c r="F741" s="183" t="s">
        <v>3940</v>
      </c>
      <c r="G741" s="184" t="s">
        <v>202</v>
      </c>
      <c r="H741" s="185">
        <v>105.29</v>
      </c>
      <c r="I741" s="186"/>
      <c r="J741" s="187">
        <f>ROUND(I741*H741,2)</f>
        <v>0</v>
      </c>
      <c r="K741" s="183" t="s">
        <v>203</v>
      </c>
      <c r="L741" s="42"/>
      <c r="M741" s="188" t="s">
        <v>28</v>
      </c>
      <c r="N741" s="189" t="s">
        <v>45</v>
      </c>
      <c r="O741" s="67"/>
      <c r="P741" s="190">
        <f>O741*H741</f>
        <v>0</v>
      </c>
      <c r="Q741" s="190">
        <v>5.0000000000000002E-5</v>
      </c>
      <c r="R741" s="190">
        <f>Q741*H741</f>
        <v>5.2645000000000009E-3</v>
      </c>
      <c r="S741" s="190">
        <v>0</v>
      </c>
      <c r="T741" s="191">
        <f>S741*H741</f>
        <v>0</v>
      </c>
      <c r="U741" s="37"/>
      <c r="V741" s="37"/>
      <c r="W741" s="37"/>
      <c r="X741" s="37"/>
      <c r="Y741" s="37"/>
      <c r="Z741" s="37"/>
      <c r="AA741" s="37"/>
      <c r="AB741" s="37"/>
      <c r="AC741" s="37"/>
      <c r="AD741" s="37"/>
      <c r="AE741" s="37"/>
      <c r="AR741" s="192" t="s">
        <v>283</v>
      </c>
      <c r="AT741" s="192" t="s">
        <v>199</v>
      </c>
      <c r="AU741" s="192" t="s">
        <v>84</v>
      </c>
      <c r="AY741" s="20" t="s">
        <v>197</v>
      </c>
      <c r="BE741" s="193">
        <f>IF(N741="základní",J741,0)</f>
        <v>0</v>
      </c>
      <c r="BF741" s="193">
        <f>IF(N741="snížená",J741,0)</f>
        <v>0</v>
      </c>
      <c r="BG741" s="193">
        <f>IF(N741="zákl. přenesená",J741,0)</f>
        <v>0</v>
      </c>
      <c r="BH741" s="193">
        <f>IF(N741="sníž. přenesená",J741,0)</f>
        <v>0</v>
      </c>
      <c r="BI741" s="193">
        <f>IF(N741="nulová",J741,0)</f>
        <v>0</v>
      </c>
      <c r="BJ741" s="20" t="s">
        <v>82</v>
      </c>
      <c r="BK741" s="193">
        <f>ROUND(I741*H741,2)</f>
        <v>0</v>
      </c>
      <c r="BL741" s="20" t="s">
        <v>283</v>
      </c>
      <c r="BM741" s="192" t="s">
        <v>6797</v>
      </c>
    </row>
    <row r="742" spans="1:65" s="2" customFormat="1" ht="11.25">
      <c r="A742" s="37"/>
      <c r="B742" s="38"/>
      <c r="C742" s="39"/>
      <c r="D742" s="194" t="s">
        <v>206</v>
      </c>
      <c r="E742" s="39"/>
      <c r="F742" s="195" t="s">
        <v>3942</v>
      </c>
      <c r="G742" s="39"/>
      <c r="H742" s="39"/>
      <c r="I742" s="196"/>
      <c r="J742" s="39"/>
      <c r="K742" s="39"/>
      <c r="L742" s="42"/>
      <c r="M742" s="197"/>
      <c r="N742" s="198"/>
      <c r="O742" s="67"/>
      <c r="P742" s="67"/>
      <c r="Q742" s="67"/>
      <c r="R742" s="67"/>
      <c r="S742" s="67"/>
      <c r="T742" s="68"/>
      <c r="U742" s="37"/>
      <c r="V742" s="37"/>
      <c r="W742" s="37"/>
      <c r="X742" s="37"/>
      <c r="Y742" s="37"/>
      <c r="Z742" s="37"/>
      <c r="AA742" s="37"/>
      <c r="AB742" s="37"/>
      <c r="AC742" s="37"/>
      <c r="AD742" s="37"/>
      <c r="AE742" s="37"/>
      <c r="AT742" s="20" t="s">
        <v>206</v>
      </c>
      <c r="AU742" s="20" t="s">
        <v>84</v>
      </c>
    </row>
    <row r="743" spans="1:65" s="2" customFormat="1" ht="24.2" customHeight="1">
      <c r="A743" s="37"/>
      <c r="B743" s="38"/>
      <c r="C743" s="181" t="s">
        <v>1803</v>
      </c>
      <c r="D743" s="181" t="s">
        <v>199</v>
      </c>
      <c r="E743" s="182" t="s">
        <v>6798</v>
      </c>
      <c r="F743" s="183" t="s">
        <v>6799</v>
      </c>
      <c r="G743" s="184" t="s">
        <v>428</v>
      </c>
      <c r="H743" s="185">
        <v>2.4910000000000001</v>
      </c>
      <c r="I743" s="186"/>
      <c r="J743" s="187">
        <f>ROUND(I743*H743,2)</f>
        <v>0</v>
      </c>
      <c r="K743" s="183" t="s">
        <v>203</v>
      </c>
      <c r="L743" s="42"/>
      <c r="M743" s="188" t="s">
        <v>28</v>
      </c>
      <c r="N743" s="189" t="s">
        <v>45</v>
      </c>
      <c r="O743" s="67"/>
      <c r="P743" s="190">
        <f>O743*H743</f>
        <v>0</v>
      </c>
      <c r="Q743" s="190">
        <v>0</v>
      </c>
      <c r="R743" s="190">
        <f>Q743*H743</f>
        <v>0</v>
      </c>
      <c r="S743" s="190">
        <v>0</v>
      </c>
      <c r="T743" s="191">
        <f>S743*H743</f>
        <v>0</v>
      </c>
      <c r="U743" s="37"/>
      <c r="V743" s="37"/>
      <c r="W743" s="37"/>
      <c r="X743" s="37"/>
      <c r="Y743" s="37"/>
      <c r="Z743" s="37"/>
      <c r="AA743" s="37"/>
      <c r="AB743" s="37"/>
      <c r="AC743" s="37"/>
      <c r="AD743" s="37"/>
      <c r="AE743" s="37"/>
      <c r="AR743" s="192" t="s">
        <v>283</v>
      </c>
      <c r="AT743" s="192" t="s">
        <v>199</v>
      </c>
      <c r="AU743" s="192" t="s">
        <v>84</v>
      </c>
      <c r="AY743" s="20" t="s">
        <v>197</v>
      </c>
      <c r="BE743" s="193">
        <f>IF(N743="základní",J743,0)</f>
        <v>0</v>
      </c>
      <c r="BF743" s="193">
        <f>IF(N743="snížená",J743,0)</f>
        <v>0</v>
      </c>
      <c r="BG743" s="193">
        <f>IF(N743="zákl. přenesená",J743,0)</f>
        <v>0</v>
      </c>
      <c r="BH743" s="193">
        <f>IF(N743="sníž. přenesená",J743,0)</f>
        <v>0</v>
      </c>
      <c r="BI743" s="193">
        <f>IF(N743="nulová",J743,0)</f>
        <v>0</v>
      </c>
      <c r="BJ743" s="20" t="s">
        <v>82</v>
      </c>
      <c r="BK743" s="193">
        <f>ROUND(I743*H743,2)</f>
        <v>0</v>
      </c>
      <c r="BL743" s="20" t="s">
        <v>283</v>
      </c>
      <c r="BM743" s="192" t="s">
        <v>6800</v>
      </c>
    </row>
    <row r="744" spans="1:65" s="2" customFormat="1" ht="11.25">
      <c r="A744" s="37"/>
      <c r="B744" s="38"/>
      <c r="C744" s="39"/>
      <c r="D744" s="194" t="s">
        <v>206</v>
      </c>
      <c r="E744" s="39"/>
      <c r="F744" s="195" t="s">
        <v>6801</v>
      </c>
      <c r="G744" s="39"/>
      <c r="H744" s="39"/>
      <c r="I744" s="196"/>
      <c r="J744" s="39"/>
      <c r="K744" s="39"/>
      <c r="L744" s="42"/>
      <c r="M744" s="197"/>
      <c r="N744" s="198"/>
      <c r="O744" s="67"/>
      <c r="P744" s="67"/>
      <c r="Q744" s="67"/>
      <c r="R744" s="67"/>
      <c r="S744" s="67"/>
      <c r="T744" s="68"/>
      <c r="U744" s="37"/>
      <c r="V744" s="37"/>
      <c r="W744" s="37"/>
      <c r="X744" s="37"/>
      <c r="Y744" s="37"/>
      <c r="Z744" s="37"/>
      <c r="AA744" s="37"/>
      <c r="AB744" s="37"/>
      <c r="AC744" s="37"/>
      <c r="AD744" s="37"/>
      <c r="AE744" s="37"/>
      <c r="AT744" s="20" t="s">
        <v>206</v>
      </c>
      <c r="AU744" s="20" t="s">
        <v>84</v>
      </c>
    </row>
    <row r="745" spans="1:65" s="12" customFormat="1" ht="22.9" customHeight="1">
      <c r="B745" s="165"/>
      <c r="C745" s="166"/>
      <c r="D745" s="167" t="s">
        <v>73</v>
      </c>
      <c r="E745" s="179" t="s">
        <v>3953</v>
      </c>
      <c r="F745" s="179" t="s">
        <v>3954</v>
      </c>
      <c r="G745" s="166"/>
      <c r="H745" s="166"/>
      <c r="I745" s="169"/>
      <c r="J745" s="180">
        <f>BK745</f>
        <v>0</v>
      </c>
      <c r="K745" s="166"/>
      <c r="L745" s="171"/>
      <c r="M745" s="172"/>
      <c r="N745" s="173"/>
      <c r="O745" s="173"/>
      <c r="P745" s="174">
        <f>SUM(P746:P757)</f>
        <v>0</v>
      </c>
      <c r="Q745" s="173"/>
      <c r="R745" s="174">
        <f>SUM(R746:R757)</f>
        <v>3.4019999999999996E-3</v>
      </c>
      <c r="S745" s="173"/>
      <c r="T745" s="175">
        <f>SUM(T746:T757)</f>
        <v>0</v>
      </c>
      <c r="AR745" s="176" t="s">
        <v>84</v>
      </c>
      <c r="AT745" s="177" t="s">
        <v>73</v>
      </c>
      <c r="AU745" s="177" t="s">
        <v>82</v>
      </c>
      <c r="AY745" s="176" t="s">
        <v>197</v>
      </c>
      <c r="BK745" s="178">
        <f>SUM(BK746:BK757)</f>
        <v>0</v>
      </c>
    </row>
    <row r="746" spans="1:65" s="2" customFormat="1" ht="21.75" customHeight="1">
      <c r="A746" s="37"/>
      <c r="B746" s="38"/>
      <c r="C746" s="181" t="s">
        <v>1822</v>
      </c>
      <c r="D746" s="181" t="s">
        <v>199</v>
      </c>
      <c r="E746" s="182" t="s">
        <v>3963</v>
      </c>
      <c r="F746" s="183" t="s">
        <v>3964</v>
      </c>
      <c r="G746" s="184" t="s">
        <v>202</v>
      </c>
      <c r="H746" s="185">
        <v>7.56</v>
      </c>
      <c r="I746" s="186"/>
      <c r="J746" s="187">
        <f>ROUND(I746*H746,2)</f>
        <v>0</v>
      </c>
      <c r="K746" s="183" t="s">
        <v>203</v>
      </c>
      <c r="L746" s="42"/>
      <c r="M746" s="188" t="s">
        <v>28</v>
      </c>
      <c r="N746" s="189" t="s">
        <v>45</v>
      </c>
      <c r="O746" s="67"/>
      <c r="P746" s="190">
        <f>O746*H746</f>
        <v>0</v>
      </c>
      <c r="Q746" s="190">
        <v>6.9999999999999994E-5</v>
      </c>
      <c r="R746" s="190">
        <f>Q746*H746</f>
        <v>5.2919999999999996E-4</v>
      </c>
      <c r="S746" s="190">
        <v>0</v>
      </c>
      <c r="T746" s="191">
        <f>S746*H746</f>
        <v>0</v>
      </c>
      <c r="U746" s="37"/>
      <c r="V746" s="37"/>
      <c r="W746" s="37"/>
      <c r="X746" s="37"/>
      <c r="Y746" s="37"/>
      <c r="Z746" s="37"/>
      <c r="AA746" s="37"/>
      <c r="AB746" s="37"/>
      <c r="AC746" s="37"/>
      <c r="AD746" s="37"/>
      <c r="AE746" s="37"/>
      <c r="AR746" s="192" t="s">
        <v>283</v>
      </c>
      <c r="AT746" s="192" t="s">
        <v>199</v>
      </c>
      <c r="AU746" s="192" t="s">
        <v>84</v>
      </c>
      <c r="AY746" s="20" t="s">
        <v>197</v>
      </c>
      <c r="BE746" s="193">
        <f>IF(N746="základní",J746,0)</f>
        <v>0</v>
      </c>
      <c r="BF746" s="193">
        <f>IF(N746="snížená",J746,0)</f>
        <v>0</v>
      </c>
      <c r="BG746" s="193">
        <f>IF(N746="zákl. přenesená",J746,0)</f>
        <v>0</v>
      </c>
      <c r="BH746" s="193">
        <f>IF(N746="sníž. přenesená",J746,0)</f>
        <v>0</v>
      </c>
      <c r="BI746" s="193">
        <f>IF(N746="nulová",J746,0)</f>
        <v>0</v>
      </c>
      <c r="BJ746" s="20" t="s">
        <v>82</v>
      </c>
      <c r="BK746" s="193">
        <f>ROUND(I746*H746,2)</f>
        <v>0</v>
      </c>
      <c r="BL746" s="20" t="s">
        <v>283</v>
      </c>
      <c r="BM746" s="192" t="s">
        <v>6802</v>
      </c>
    </row>
    <row r="747" spans="1:65" s="2" customFormat="1" ht="11.25">
      <c r="A747" s="37"/>
      <c r="B747" s="38"/>
      <c r="C747" s="39"/>
      <c r="D747" s="194" t="s">
        <v>206</v>
      </c>
      <c r="E747" s="39"/>
      <c r="F747" s="195" t="s">
        <v>3966</v>
      </c>
      <c r="G747" s="39"/>
      <c r="H747" s="39"/>
      <c r="I747" s="196"/>
      <c r="J747" s="39"/>
      <c r="K747" s="39"/>
      <c r="L747" s="42"/>
      <c r="M747" s="197"/>
      <c r="N747" s="198"/>
      <c r="O747" s="67"/>
      <c r="P747" s="67"/>
      <c r="Q747" s="67"/>
      <c r="R747" s="67"/>
      <c r="S747" s="67"/>
      <c r="T747" s="68"/>
      <c r="U747" s="37"/>
      <c r="V747" s="37"/>
      <c r="W747" s="37"/>
      <c r="X747" s="37"/>
      <c r="Y747" s="37"/>
      <c r="Z747" s="37"/>
      <c r="AA747" s="37"/>
      <c r="AB747" s="37"/>
      <c r="AC747" s="37"/>
      <c r="AD747" s="37"/>
      <c r="AE747" s="37"/>
      <c r="AT747" s="20" t="s">
        <v>206</v>
      </c>
      <c r="AU747" s="20" t="s">
        <v>84</v>
      </c>
    </row>
    <row r="748" spans="1:65" s="15" customFormat="1" ht="11.25">
      <c r="B748" s="222"/>
      <c r="C748" s="223"/>
      <c r="D748" s="201" t="s">
        <v>213</v>
      </c>
      <c r="E748" s="224" t="s">
        <v>28</v>
      </c>
      <c r="F748" s="225" t="s">
        <v>3088</v>
      </c>
      <c r="G748" s="223"/>
      <c r="H748" s="224" t="s">
        <v>28</v>
      </c>
      <c r="I748" s="226"/>
      <c r="J748" s="223"/>
      <c r="K748" s="223"/>
      <c r="L748" s="227"/>
      <c r="M748" s="228"/>
      <c r="N748" s="229"/>
      <c r="O748" s="229"/>
      <c r="P748" s="229"/>
      <c r="Q748" s="229"/>
      <c r="R748" s="229"/>
      <c r="S748" s="229"/>
      <c r="T748" s="230"/>
      <c r="AT748" s="231" t="s">
        <v>213</v>
      </c>
      <c r="AU748" s="231" t="s">
        <v>84</v>
      </c>
      <c r="AV748" s="15" t="s">
        <v>82</v>
      </c>
      <c r="AW748" s="15" t="s">
        <v>35</v>
      </c>
      <c r="AX748" s="15" t="s">
        <v>74</v>
      </c>
      <c r="AY748" s="231" t="s">
        <v>197</v>
      </c>
    </row>
    <row r="749" spans="1:65" s="15" customFormat="1" ht="11.25">
      <c r="B749" s="222"/>
      <c r="C749" s="223"/>
      <c r="D749" s="201" t="s">
        <v>213</v>
      </c>
      <c r="E749" s="224" t="s">
        <v>28</v>
      </c>
      <c r="F749" s="225" t="s">
        <v>3967</v>
      </c>
      <c r="G749" s="223"/>
      <c r="H749" s="224" t="s">
        <v>28</v>
      </c>
      <c r="I749" s="226"/>
      <c r="J749" s="223"/>
      <c r="K749" s="223"/>
      <c r="L749" s="227"/>
      <c r="M749" s="228"/>
      <c r="N749" s="229"/>
      <c r="O749" s="229"/>
      <c r="P749" s="229"/>
      <c r="Q749" s="229"/>
      <c r="R749" s="229"/>
      <c r="S749" s="229"/>
      <c r="T749" s="230"/>
      <c r="AT749" s="231" t="s">
        <v>213</v>
      </c>
      <c r="AU749" s="231" t="s">
        <v>84</v>
      </c>
      <c r="AV749" s="15" t="s">
        <v>82</v>
      </c>
      <c r="AW749" s="15" t="s">
        <v>35</v>
      </c>
      <c r="AX749" s="15" t="s">
        <v>74</v>
      </c>
      <c r="AY749" s="231" t="s">
        <v>197</v>
      </c>
    </row>
    <row r="750" spans="1:65" s="13" customFormat="1" ht="11.25">
      <c r="B750" s="199"/>
      <c r="C750" s="200"/>
      <c r="D750" s="201" t="s">
        <v>213</v>
      </c>
      <c r="E750" s="202" t="s">
        <v>28</v>
      </c>
      <c r="F750" s="203" t="s">
        <v>6803</v>
      </c>
      <c r="G750" s="200"/>
      <c r="H750" s="204">
        <v>7.56</v>
      </c>
      <c r="I750" s="205"/>
      <c r="J750" s="200"/>
      <c r="K750" s="200"/>
      <c r="L750" s="206"/>
      <c r="M750" s="207"/>
      <c r="N750" s="208"/>
      <c r="O750" s="208"/>
      <c r="P750" s="208"/>
      <c r="Q750" s="208"/>
      <c r="R750" s="208"/>
      <c r="S750" s="208"/>
      <c r="T750" s="209"/>
      <c r="AT750" s="210" t="s">
        <v>213</v>
      </c>
      <c r="AU750" s="210" t="s">
        <v>84</v>
      </c>
      <c r="AV750" s="13" t="s">
        <v>84</v>
      </c>
      <c r="AW750" s="13" t="s">
        <v>35</v>
      </c>
      <c r="AX750" s="13" t="s">
        <v>82</v>
      </c>
      <c r="AY750" s="210" t="s">
        <v>197</v>
      </c>
    </row>
    <row r="751" spans="1:65" s="2" customFormat="1" ht="16.5" customHeight="1">
      <c r="A751" s="37"/>
      <c r="B751" s="38"/>
      <c r="C751" s="181" t="s">
        <v>1826</v>
      </c>
      <c r="D751" s="181" t="s">
        <v>199</v>
      </c>
      <c r="E751" s="182" t="s">
        <v>3993</v>
      </c>
      <c r="F751" s="183" t="s">
        <v>3994</v>
      </c>
      <c r="G751" s="184" t="s">
        <v>202</v>
      </c>
      <c r="H751" s="185">
        <v>7.56</v>
      </c>
      <c r="I751" s="186"/>
      <c r="J751" s="187">
        <f>ROUND(I751*H751,2)</f>
        <v>0</v>
      </c>
      <c r="K751" s="183" t="s">
        <v>203</v>
      </c>
      <c r="L751" s="42"/>
      <c r="M751" s="188" t="s">
        <v>28</v>
      </c>
      <c r="N751" s="189" t="s">
        <v>45</v>
      </c>
      <c r="O751" s="67"/>
      <c r="P751" s="190">
        <f>O751*H751</f>
        <v>0</v>
      </c>
      <c r="Q751" s="190">
        <v>1.3999999999999999E-4</v>
      </c>
      <c r="R751" s="190">
        <f>Q751*H751</f>
        <v>1.0583999999999999E-3</v>
      </c>
      <c r="S751" s="190">
        <v>0</v>
      </c>
      <c r="T751" s="191">
        <f>S751*H751</f>
        <v>0</v>
      </c>
      <c r="U751" s="37"/>
      <c r="V751" s="37"/>
      <c r="W751" s="37"/>
      <c r="X751" s="37"/>
      <c r="Y751" s="37"/>
      <c r="Z751" s="37"/>
      <c r="AA751" s="37"/>
      <c r="AB751" s="37"/>
      <c r="AC751" s="37"/>
      <c r="AD751" s="37"/>
      <c r="AE751" s="37"/>
      <c r="AR751" s="192" t="s">
        <v>283</v>
      </c>
      <c r="AT751" s="192" t="s">
        <v>199</v>
      </c>
      <c r="AU751" s="192" t="s">
        <v>84</v>
      </c>
      <c r="AY751" s="20" t="s">
        <v>197</v>
      </c>
      <c r="BE751" s="193">
        <f>IF(N751="základní",J751,0)</f>
        <v>0</v>
      </c>
      <c r="BF751" s="193">
        <f>IF(N751="snížená",J751,0)</f>
        <v>0</v>
      </c>
      <c r="BG751" s="193">
        <f>IF(N751="zákl. přenesená",J751,0)</f>
        <v>0</v>
      </c>
      <c r="BH751" s="193">
        <f>IF(N751="sníž. přenesená",J751,0)</f>
        <v>0</v>
      </c>
      <c r="BI751" s="193">
        <f>IF(N751="nulová",J751,0)</f>
        <v>0</v>
      </c>
      <c r="BJ751" s="20" t="s">
        <v>82</v>
      </c>
      <c r="BK751" s="193">
        <f>ROUND(I751*H751,2)</f>
        <v>0</v>
      </c>
      <c r="BL751" s="20" t="s">
        <v>283</v>
      </c>
      <c r="BM751" s="192" t="s">
        <v>6804</v>
      </c>
    </row>
    <row r="752" spans="1:65" s="2" customFormat="1" ht="11.25">
      <c r="A752" s="37"/>
      <c r="B752" s="38"/>
      <c r="C752" s="39"/>
      <c r="D752" s="194" t="s">
        <v>206</v>
      </c>
      <c r="E752" s="39"/>
      <c r="F752" s="195" t="s">
        <v>3996</v>
      </c>
      <c r="G752" s="39"/>
      <c r="H752" s="39"/>
      <c r="I752" s="196"/>
      <c r="J752" s="39"/>
      <c r="K752" s="39"/>
      <c r="L752" s="42"/>
      <c r="M752" s="197"/>
      <c r="N752" s="198"/>
      <c r="O752" s="67"/>
      <c r="P752" s="67"/>
      <c r="Q752" s="67"/>
      <c r="R752" s="67"/>
      <c r="S752" s="67"/>
      <c r="T752" s="68"/>
      <c r="U752" s="37"/>
      <c r="V752" s="37"/>
      <c r="W752" s="37"/>
      <c r="X752" s="37"/>
      <c r="Y752" s="37"/>
      <c r="Z752" s="37"/>
      <c r="AA752" s="37"/>
      <c r="AB752" s="37"/>
      <c r="AC752" s="37"/>
      <c r="AD752" s="37"/>
      <c r="AE752" s="37"/>
      <c r="AT752" s="20" t="s">
        <v>206</v>
      </c>
      <c r="AU752" s="20" t="s">
        <v>84</v>
      </c>
    </row>
    <row r="753" spans="1:65" s="2" customFormat="1" ht="16.5" customHeight="1">
      <c r="A753" s="37"/>
      <c r="B753" s="38"/>
      <c r="C753" s="181" t="s">
        <v>1830</v>
      </c>
      <c r="D753" s="181" t="s">
        <v>199</v>
      </c>
      <c r="E753" s="182" t="s">
        <v>3998</v>
      </c>
      <c r="F753" s="183" t="s">
        <v>3999</v>
      </c>
      <c r="G753" s="184" t="s">
        <v>202</v>
      </c>
      <c r="H753" s="185">
        <v>15.12</v>
      </c>
      <c r="I753" s="186"/>
      <c r="J753" s="187">
        <f>ROUND(I753*H753,2)</f>
        <v>0</v>
      </c>
      <c r="K753" s="183" t="s">
        <v>203</v>
      </c>
      <c r="L753" s="42"/>
      <c r="M753" s="188" t="s">
        <v>28</v>
      </c>
      <c r="N753" s="189" t="s">
        <v>45</v>
      </c>
      <c r="O753" s="67"/>
      <c r="P753" s="190">
        <f>O753*H753</f>
        <v>0</v>
      </c>
      <c r="Q753" s="190">
        <v>1.2E-4</v>
      </c>
      <c r="R753" s="190">
        <f>Q753*H753</f>
        <v>1.8143999999999999E-3</v>
      </c>
      <c r="S753" s="190">
        <v>0</v>
      </c>
      <c r="T753" s="191">
        <f>S753*H753</f>
        <v>0</v>
      </c>
      <c r="U753" s="37"/>
      <c r="V753" s="37"/>
      <c r="W753" s="37"/>
      <c r="X753" s="37"/>
      <c r="Y753" s="37"/>
      <c r="Z753" s="37"/>
      <c r="AA753" s="37"/>
      <c r="AB753" s="37"/>
      <c r="AC753" s="37"/>
      <c r="AD753" s="37"/>
      <c r="AE753" s="37"/>
      <c r="AR753" s="192" t="s">
        <v>283</v>
      </c>
      <c r="AT753" s="192" t="s">
        <v>199</v>
      </c>
      <c r="AU753" s="192" t="s">
        <v>84</v>
      </c>
      <c r="AY753" s="20" t="s">
        <v>197</v>
      </c>
      <c r="BE753" s="193">
        <f>IF(N753="základní",J753,0)</f>
        <v>0</v>
      </c>
      <c r="BF753" s="193">
        <f>IF(N753="snížená",J753,0)</f>
        <v>0</v>
      </c>
      <c r="BG753" s="193">
        <f>IF(N753="zákl. přenesená",J753,0)</f>
        <v>0</v>
      </c>
      <c r="BH753" s="193">
        <f>IF(N753="sníž. přenesená",J753,0)</f>
        <v>0</v>
      </c>
      <c r="BI753" s="193">
        <f>IF(N753="nulová",J753,0)</f>
        <v>0</v>
      </c>
      <c r="BJ753" s="20" t="s">
        <v>82</v>
      </c>
      <c r="BK753" s="193">
        <f>ROUND(I753*H753,2)</f>
        <v>0</v>
      </c>
      <c r="BL753" s="20" t="s">
        <v>283</v>
      </c>
      <c r="BM753" s="192" t="s">
        <v>6805</v>
      </c>
    </row>
    <row r="754" spans="1:65" s="2" customFormat="1" ht="11.25">
      <c r="A754" s="37"/>
      <c r="B754" s="38"/>
      <c r="C754" s="39"/>
      <c r="D754" s="194" t="s">
        <v>206</v>
      </c>
      <c r="E754" s="39"/>
      <c r="F754" s="195" t="s">
        <v>4001</v>
      </c>
      <c r="G754" s="39"/>
      <c r="H754" s="39"/>
      <c r="I754" s="196"/>
      <c r="J754" s="39"/>
      <c r="K754" s="39"/>
      <c r="L754" s="42"/>
      <c r="M754" s="197"/>
      <c r="N754" s="198"/>
      <c r="O754" s="67"/>
      <c r="P754" s="67"/>
      <c r="Q754" s="67"/>
      <c r="R754" s="67"/>
      <c r="S754" s="67"/>
      <c r="T754" s="68"/>
      <c r="U754" s="37"/>
      <c r="V754" s="37"/>
      <c r="W754" s="37"/>
      <c r="X754" s="37"/>
      <c r="Y754" s="37"/>
      <c r="Z754" s="37"/>
      <c r="AA754" s="37"/>
      <c r="AB754" s="37"/>
      <c r="AC754" s="37"/>
      <c r="AD754" s="37"/>
      <c r="AE754" s="37"/>
      <c r="AT754" s="20" t="s">
        <v>206</v>
      </c>
      <c r="AU754" s="20" t="s">
        <v>84</v>
      </c>
    </row>
    <row r="755" spans="1:65" s="15" customFormat="1" ht="11.25">
      <c r="B755" s="222"/>
      <c r="C755" s="223"/>
      <c r="D755" s="201" t="s">
        <v>213</v>
      </c>
      <c r="E755" s="224" t="s">
        <v>28</v>
      </c>
      <c r="F755" s="225" t="s">
        <v>3088</v>
      </c>
      <c r="G755" s="223"/>
      <c r="H755" s="224" t="s">
        <v>28</v>
      </c>
      <c r="I755" s="226"/>
      <c r="J755" s="223"/>
      <c r="K755" s="223"/>
      <c r="L755" s="227"/>
      <c r="M755" s="228"/>
      <c r="N755" s="229"/>
      <c r="O755" s="229"/>
      <c r="P755" s="229"/>
      <c r="Q755" s="229"/>
      <c r="R755" s="229"/>
      <c r="S755" s="229"/>
      <c r="T755" s="230"/>
      <c r="AT755" s="231" t="s">
        <v>213</v>
      </c>
      <c r="AU755" s="231" t="s">
        <v>84</v>
      </c>
      <c r="AV755" s="15" t="s">
        <v>82</v>
      </c>
      <c r="AW755" s="15" t="s">
        <v>35</v>
      </c>
      <c r="AX755" s="15" t="s">
        <v>74</v>
      </c>
      <c r="AY755" s="231" t="s">
        <v>197</v>
      </c>
    </row>
    <row r="756" spans="1:65" s="15" customFormat="1" ht="11.25">
      <c r="B756" s="222"/>
      <c r="C756" s="223"/>
      <c r="D756" s="201" t="s">
        <v>213</v>
      </c>
      <c r="E756" s="224" t="s">
        <v>28</v>
      </c>
      <c r="F756" s="225" t="s">
        <v>3967</v>
      </c>
      <c r="G756" s="223"/>
      <c r="H756" s="224" t="s">
        <v>28</v>
      </c>
      <c r="I756" s="226"/>
      <c r="J756" s="223"/>
      <c r="K756" s="223"/>
      <c r="L756" s="227"/>
      <c r="M756" s="228"/>
      <c r="N756" s="229"/>
      <c r="O756" s="229"/>
      <c r="P756" s="229"/>
      <c r="Q756" s="229"/>
      <c r="R756" s="229"/>
      <c r="S756" s="229"/>
      <c r="T756" s="230"/>
      <c r="AT756" s="231" t="s">
        <v>213</v>
      </c>
      <c r="AU756" s="231" t="s">
        <v>84</v>
      </c>
      <c r="AV756" s="15" t="s">
        <v>82</v>
      </c>
      <c r="AW756" s="15" t="s">
        <v>35</v>
      </c>
      <c r="AX756" s="15" t="s">
        <v>74</v>
      </c>
      <c r="AY756" s="231" t="s">
        <v>197</v>
      </c>
    </row>
    <row r="757" spans="1:65" s="13" customFormat="1" ht="11.25">
      <c r="B757" s="199"/>
      <c r="C757" s="200"/>
      <c r="D757" s="201" t="s">
        <v>213</v>
      </c>
      <c r="E757" s="202" t="s">
        <v>28</v>
      </c>
      <c r="F757" s="203" t="s">
        <v>6806</v>
      </c>
      <c r="G757" s="200"/>
      <c r="H757" s="204">
        <v>15.12</v>
      </c>
      <c r="I757" s="205"/>
      <c r="J757" s="200"/>
      <c r="K757" s="200"/>
      <c r="L757" s="206"/>
      <c r="M757" s="207"/>
      <c r="N757" s="208"/>
      <c r="O757" s="208"/>
      <c r="P757" s="208"/>
      <c r="Q757" s="208"/>
      <c r="R757" s="208"/>
      <c r="S757" s="208"/>
      <c r="T757" s="209"/>
      <c r="AT757" s="210" t="s">
        <v>213</v>
      </c>
      <c r="AU757" s="210" t="s">
        <v>84</v>
      </c>
      <c r="AV757" s="13" t="s">
        <v>84</v>
      </c>
      <c r="AW757" s="13" t="s">
        <v>35</v>
      </c>
      <c r="AX757" s="13" t="s">
        <v>82</v>
      </c>
      <c r="AY757" s="210" t="s">
        <v>197</v>
      </c>
    </row>
    <row r="758" spans="1:65" s="12" customFormat="1" ht="22.9" customHeight="1">
      <c r="B758" s="165"/>
      <c r="C758" s="166"/>
      <c r="D758" s="167" t="s">
        <v>73</v>
      </c>
      <c r="E758" s="179" t="s">
        <v>4020</v>
      </c>
      <c r="F758" s="179" t="s">
        <v>4021</v>
      </c>
      <c r="G758" s="166"/>
      <c r="H758" s="166"/>
      <c r="I758" s="169"/>
      <c r="J758" s="180">
        <f>BK758</f>
        <v>0</v>
      </c>
      <c r="K758" s="166"/>
      <c r="L758" s="171"/>
      <c r="M758" s="172"/>
      <c r="N758" s="173"/>
      <c r="O758" s="173"/>
      <c r="P758" s="174">
        <f>SUM(P759:P773)</f>
        <v>0</v>
      </c>
      <c r="Q758" s="173"/>
      <c r="R758" s="174">
        <f>SUM(R759:R773)</f>
        <v>0.17682500000000001</v>
      </c>
      <c r="S758" s="173"/>
      <c r="T758" s="175">
        <f>SUM(T759:T773)</f>
        <v>2.5235860000000002E-2</v>
      </c>
      <c r="AR758" s="176" t="s">
        <v>84</v>
      </c>
      <c r="AT758" s="177" t="s">
        <v>73</v>
      </c>
      <c r="AU758" s="177" t="s">
        <v>82</v>
      </c>
      <c r="AY758" s="176" t="s">
        <v>197</v>
      </c>
      <c r="BK758" s="178">
        <f>SUM(BK759:BK773)</f>
        <v>0</v>
      </c>
    </row>
    <row r="759" spans="1:65" s="2" customFormat="1" ht="16.5" customHeight="1">
      <c r="A759" s="37"/>
      <c r="B759" s="38"/>
      <c r="C759" s="181" t="s">
        <v>1834</v>
      </c>
      <c r="D759" s="181" t="s">
        <v>199</v>
      </c>
      <c r="E759" s="182" t="s">
        <v>6807</v>
      </c>
      <c r="F759" s="183" t="s">
        <v>6808</v>
      </c>
      <c r="G759" s="184" t="s">
        <v>202</v>
      </c>
      <c r="H759" s="185">
        <v>81.406000000000006</v>
      </c>
      <c r="I759" s="186"/>
      <c r="J759" s="187">
        <f>ROUND(I759*H759,2)</f>
        <v>0</v>
      </c>
      <c r="K759" s="183" t="s">
        <v>203</v>
      </c>
      <c r="L759" s="42"/>
      <c r="M759" s="188" t="s">
        <v>28</v>
      </c>
      <c r="N759" s="189" t="s">
        <v>45</v>
      </c>
      <c r="O759" s="67"/>
      <c r="P759" s="190">
        <f>O759*H759</f>
        <v>0</v>
      </c>
      <c r="Q759" s="190">
        <v>1E-3</v>
      </c>
      <c r="R759" s="190">
        <f>Q759*H759</f>
        <v>8.1406000000000006E-2</v>
      </c>
      <c r="S759" s="190">
        <v>3.1E-4</v>
      </c>
      <c r="T759" s="191">
        <f>S759*H759</f>
        <v>2.5235860000000002E-2</v>
      </c>
      <c r="U759" s="37"/>
      <c r="V759" s="37"/>
      <c r="W759" s="37"/>
      <c r="X759" s="37"/>
      <c r="Y759" s="37"/>
      <c r="Z759" s="37"/>
      <c r="AA759" s="37"/>
      <c r="AB759" s="37"/>
      <c r="AC759" s="37"/>
      <c r="AD759" s="37"/>
      <c r="AE759" s="37"/>
      <c r="AR759" s="192" t="s">
        <v>283</v>
      </c>
      <c r="AT759" s="192" t="s">
        <v>199</v>
      </c>
      <c r="AU759" s="192" t="s">
        <v>84</v>
      </c>
      <c r="AY759" s="20" t="s">
        <v>197</v>
      </c>
      <c r="BE759" s="193">
        <f>IF(N759="základní",J759,0)</f>
        <v>0</v>
      </c>
      <c r="BF759" s="193">
        <f>IF(N759="snížená",J759,0)</f>
        <v>0</v>
      </c>
      <c r="BG759" s="193">
        <f>IF(N759="zákl. přenesená",J759,0)</f>
        <v>0</v>
      </c>
      <c r="BH759" s="193">
        <f>IF(N759="sníž. přenesená",J759,0)</f>
        <v>0</v>
      </c>
      <c r="BI759" s="193">
        <f>IF(N759="nulová",J759,0)</f>
        <v>0</v>
      </c>
      <c r="BJ759" s="20" t="s">
        <v>82</v>
      </c>
      <c r="BK759" s="193">
        <f>ROUND(I759*H759,2)</f>
        <v>0</v>
      </c>
      <c r="BL759" s="20" t="s">
        <v>283</v>
      </c>
      <c r="BM759" s="192" t="s">
        <v>6809</v>
      </c>
    </row>
    <row r="760" spans="1:65" s="2" customFormat="1" ht="11.25">
      <c r="A760" s="37"/>
      <c r="B760" s="38"/>
      <c r="C760" s="39"/>
      <c r="D760" s="194" t="s">
        <v>206</v>
      </c>
      <c r="E760" s="39"/>
      <c r="F760" s="195" t="s">
        <v>6810</v>
      </c>
      <c r="G760" s="39"/>
      <c r="H760" s="39"/>
      <c r="I760" s="196"/>
      <c r="J760" s="39"/>
      <c r="K760" s="39"/>
      <c r="L760" s="42"/>
      <c r="M760" s="197"/>
      <c r="N760" s="198"/>
      <c r="O760" s="67"/>
      <c r="P760" s="67"/>
      <c r="Q760" s="67"/>
      <c r="R760" s="67"/>
      <c r="S760" s="67"/>
      <c r="T760" s="68"/>
      <c r="U760" s="37"/>
      <c r="V760" s="37"/>
      <c r="W760" s="37"/>
      <c r="X760" s="37"/>
      <c r="Y760" s="37"/>
      <c r="Z760" s="37"/>
      <c r="AA760" s="37"/>
      <c r="AB760" s="37"/>
      <c r="AC760" s="37"/>
      <c r="AD760" s="37"/>
      <c r="AE760" s="37"/>
      <c r="AT760" s="20" t="s">
        <v>206</v>
      </c>
      <c r="AU760" s="20" t="s">
        <v>84</v>
      </c>
    </row>
    <row r="761" spans="1:65" s="15" customFormat="1" ht="11.25">
      <c r="B761" s="222"/>
      <c r="C761" s="223"/>
      <c r="D761" s="201" t="s">
        <v>213</v>
      </c>
      <c r="E761" s="224" t="s">
        <v>28</v>
      </c>
      <c r="F761" s="225" t="s">
        <v>6296</v>
      </c>
      <c r="G761" s="223"/>
      <c r="H761" s="224" t="s">
        <v>28</v>
      </c>
      <c r="I761" s="226"/>
      <c r="J761" s="223"/>
      <c r="K761" s="223"/>
      <c r="L761" s="227"/>
      <c r="M761" s="228"/>
      <c r="N761" s="229"/>
      <c r="O761" s="229"/>
      <c r="P761" s="229"/>
      <c r="Q761" s="229"/>
      <c r="R761" s="229"/>
      <c r="S761" s="229"/>
      <c r="T761" s="230"/>
      <c r="AT761" s="231" t="s">
        <v>213</v>
      </c>
      <c r="AU761" s="231" t="s">
        <v>84</v>
      </c>
      <c r="AV761" s="15" t="s">
        <v>82</v>
      </c>
      <c r="AW761" s="15" t="s">
        <v>35</v>
      </c>
      <c r="AX761" s="15" t="s">
        <v>74</v>
      </c>
      <c r="AY761" s="231" t="s">
        <v>197</v>
      </c>
    </row>
    <row r="762" spans="1:65" s="13" customFormat="1" ht="11.25">
      <c r="B762" s="199"/>
      <c r="C762" s="200"/>
      <c r="D762" s="201" t="s">
        <v>213</v>
      </c>
      <c r="E762" s="202" t="s">
        <v>28</v>
      </c>
      <c r="F762" s="203" t="s">
        <v>6811</v>
      </c>
      <c r="G762" s="200"/>
      <c r="H762" s="204">
        <v>41.86</v>
      </c>
      <c r="I762" s="205"/>
      <c r="J762" s="200"/>
      <c r="K762" s="200"/>
      <c r="L762" s="206"/>
      <c r="M762" s="207"/>
      <c r="N762" s="208"/>
      <c r="O762" s="208"/>
      <c r="P762" s="208"/>
      <c r="Q762" s="208"/>
      <c r="R762" s="208"/>
      <c r="S762" s="208"/>
      <c r="T762" s="209"/>
      <c r="AT762" s="210" t="s">
        <v>213</v>
      </c>
      <c r="AU762" s="210" t="s">
        <v>84</v>
      </c>
      <c r="AV762" s="13" t="s">
        <v>84</v>
      </c>
      <c r="AW762" s="13" t="s">
        <v>35</v>
      </c>
      <c r="AX762" s="13" t="s">
        <v>74</v>
      </c>
      <c r="AY762" s="210" t="s">
        <v>197</v>
      </c>
    </row>
    <row r="763" spans="1:65" s="13" customFormat="1" ht="11.25">
      <c r="B763" s="199"/>
      <c r="C763" s="200"/>
      <c r="D763" s="201" t="s">
        <v>213</v>
      </c>
      <c r="E763" s="202" t="s">
        <v>28</v>
      </c>
      <c r="F763" s="203" t="s">
        <v>6812</v>
      </c>
      <c r="G763" s="200"/>
      <c r="H763" s="204">
        <v>39.545999999999999</v>
      </c>
      <c r="I763" s="205"/>
      <c r="J763" s="200"/>
      <c r="K763" s="200"/>
      <c r="L763" s="206"/>
      <c r="M763" s="207"/>
      <c r="N763" s="208"/>
      <c r="O763" s="208"/>
      <c r="P763" s="208"/>
      <c r="Q763" s="208"/>
      <c r="R763" s="208"/>
      <c r="S763" s="208"/>
      <c r="T763" s="209"/>
      <c r="AT763" s="210" t="s">
        <v>213</v>
      </c>
      <c r="AU763" s="210" t="s">
        <v>84</v>
      </c>
      <c r="AV763" s="13" t="s">
        <v>84</v>
      </c>
      <c r="AW763" s="13" t="s">
        <v>35</v>
      </c>
      <c r="AX763" s="13" t="s">
        <v>74</v>
      </c>
      <c r="AY763" s="210" t="s">
        <v>197</v>
      </c>
    </row>
    <row r="764" spans="1:65" s="14" customFormat="1" ht="11.25">
      <c r="B764" s="211"/>
      <c r="C764" s="212"/>
      <c r="D764" s="201" t="s">
        <v>213</v>
      </c>
      <c r="E764" s="213" t="s">
        <v>28</v>
      </c>
      <c r="F764" s="214" t="s">
        <v>226</v>
      </c>
      <c r="G764" s="212"/>
      <c r="H764" s="215">
        <v>81.406000000000006</v>
      </c>
      <c r="I764" s="216"/>
      <c r="J764" s="212"/>
      <c r="K764" s="212"/>
      <c r="L764" s="217"/>
      <c r="M764" s="218"/>
      <c r="N764" s="219"/>
      <c r="O764" s="219"/>
      <c r="P764" s="219"/>
      <c r="Q764" s="219"/>
      <c r="R764" s="219"/>
      <c r="S764" s="219"/>
      <c r="T764" s="220"/>
      <c r="AT764" s="221" t="s">
        <v>213</v>
      </c>
      <c r="AU764" s="221" t="s">
        <v>84</v>
      </c>
      <c r="AV764" s="14" t="s">
        <v>204</v>
      </c>
      <c r="AW764" s="14" t="s">
        <v>35</v>
      </c>
      <c r="AX764" s="14" t="s">
        <v>82</v>
      </c>
      <c r="AY764" s="221" t="s">
        <v>197</v>
      </c>
    </row>
    <row r="765" spans="1:65" s="2" customFormat="1" ht="16.5" customHeight="1">
      <c r="A765" s="37"/>
      <c r="B765" s="38"/>
      <c r="C765" s="181" t="s">
        <v>1838</v>
      </c>
      <c r="D765" s="181" t="s">
        <v>199</v>
      </c>
      <c r="E765" s="182" t="s">
        <v>4023</v>
      </c>
      <c r="F765" s="183" t="s">
        <v>4024</v>
      </c>
      <c r="G765" s="184" t="s">
        <v>202</v>
      </c>
      <c r="H765" s="185">
        <v>190.83799999999999</v>
      </c>
      <c r="I765" s="186"/>
      <c r="J765" s="187">
        <f>ROUND(I765*H765,2)</f>
        <v>0</v>
      </c>
      <c r="K765" s="183" t="s">
        <v>203</v>
      </c>
      <c r="L765" s="42"/>
      <c r="M765" s="188" t="s">
        <v>28</v>
      </c>
      <c r="N765" s="189" t="s">
        <v>45</v>
      </c>
      <c r="O765" s="67"/>
      <c r="P765" s="190">
        <f>O765*H765</f>
        <v>0</v>
      </c>
      <c r="Q765" s="190">
        <v>2.1000000000000001E-4</v>
      </c>
      <c r="R765" s="190">
        <f>Q765*H765</f>
        <v>4.0075979999999997E-2</v>
      </c>
      <c r="S765" s="190">
        <v>0</v>
      </c>
      <c r="T765" s="191">
        <f>S765*H765</f>
        <v>0</v>
      </c>
      <c r="U765" s="37"/>
      <c r="V765" s="37"/>
      <c r="W765" s="37"/>
      <c r="X765" s="37"/>
      <c r="Y765" s="37"/>
      <c r="Z765" s="37"/>
      <c r="AA765" s="37"/>
      <c r="AB765" s="37"/>
      <c r="AC765" s="37"/>
      <c r="AD765" s="37"/>
      <c r="AE765" s="37"/>
      <c r="AR765" s="192" t="s">
        <v>283</v>
      </c>
      <c r="AT765" s="192" t="s">
        <v>199</v>
      </c>
      <c r="AU765" s="192" t="s">
        <v>84</v>
      </c>
      <c r="AY765" s="20" t="s">
        <v>197</v>
      </c>
      <c r="BE765" s="193">
        <f>IF(N765="základní",J765,0)</f>
        <v>0</v>
      </c>
      <c r="BF765" s="193">
        <f>IF(N765="snížená",J765,0)</f>
        <v>0</v>
      </c>
      <c r="BG765" s="193">
        <f>IF(N765="zákl. přenesená",J765,0)</f>
        <v>0</v>
      </c>
      <c r="BH765" s="193">
        <f>IF(N765="sníž. přenesená",J765,0)</f>
        <v>0</v>
      </c>
      <c r="BI765" s="193">
        <f>IF(N765="nulová",J765,0)</f>
        <v>0</v>
      </c>
      <c r="BJ765" s="20" t="s">
        <v>82</v>
      </c>
      <c r="BK765" s="193">
        <f>ROUND(I765*H765,2)</f>
        <v>0</v>
      </c>
      <c r="BL765" s="20" t="s">
        <v>283</v>
      </c>
      <c r="BM765" s="192" t="s">
        <v>6813</v>
      </c>
    </row>
    <row r="766" spans="1:65" s="2" customFormat="1" ht="11.25">
      <c r="A766" s="37"/>
      <c r="B766" s="38"/>
      <c r="C766" s="39"/>
      <c r="D766" s="194" t="s">
        <v>206</v>
      </c>
      <c r="E766" s="39"/>
      <c r="F766" s="195" t="s">
        <v>4026</v>
      </c>
      <c r="G766" s="39"/>
      <c r="H766" s="39"/>
      <c r="I766" s="196"/>
      <c r="J766" s="39"/>
      <c r="K766" s="39"/>
      <c r="L766" s="42"/>
      <c r="M766" s="197"/>
      <c r="N766" s="198"/>
      <c r="O766" s="67"/>
      <c r="P766" s="67"/>
      <c r="Q766" s="67"/>
      <c r="R766" s="67"/>
      <c r="S766" s="67"/>
      <c r="T766" s="68"/>
      <c r="U766" s="37"/>
      <c r="V766" s="37"/>
      <c r="W766" s="37"/>
      <c r="X766" s="37"/>
      <c r="Y766" s="37"/>
      <c r="Z766" s="37"/>
      <c r="AA766" s="37"/>
      <c r="AB766" s="37"/>
      <c r="AC766" s="37"/>
      <c r="AD766" s="37"/>
      <c r="AE766" s="37"/>
      <c r="AT766" s="20" t="s">
        <v>206</v>
      </c>
      <c r="AU766" s="20" t="s">
        <v>84</v>
      </c>
    </row>
    <row r="767" spans="1:65" s="15" customFormat="1" ht="11.25">
      <c r="B767" s="222"/>
      <c r="C767" s="223"/>
      <c r="D767" s="201" t="s">
        <v>213</v>
      </c>
      <c r="E767" s="224" t="s">
        <v>28</v>
      </c>
      <c r="F767" s="225" t="s">
        <v>412</v>
      </c>
      <c r="G767" s="223"/>
      <c r="H767" s="224" t="s">
        <v>28</v>
      </c>
      <c r="I767" s="226"/>
      <c r="J767" s="223"/>
      <c r="K767" s="223"/>
      <c r="L767" s="227"/>
      <c r="M767" s="228"/>
      <c r="N767" s="229"/>
      <c r="O767" s="229"/>
      <c r="P767" s="229"/>
      <c r="Q767" s="229"/>
      <c r="R767" s="229"/>
      <c r="S767" s="229"/>
      <c r="T767" s="230"/>
      <c r="AT767" s="231" t="s">
        <v>213</v>
      </c>
      <c r="AU767" s="231" t="s">
        <v>84</v>
      </c>
      <c r="AV767" s="15" t="s">
        <v>82</v>
      </c>
      <c r="AW767" s="15" t="s">
        <v>35</v>
      </c>
      <c r="AX767" s="15" t="s">
        <v>74</v>
      </c>
      <c r="AY767" s="231" t="s">
        <v>197</v>
      </c>
    </row>
    <row r="768" spans="1:65" s="13" customFormat="1" ht="11.25">
      <c r="B768" s="199"/>
      <c r="C768" s="200"/>
      <c r="D768" s="201" t="s">
        <v>213</v>
      </c>
      <c r="E768" s="202" t="s">
        <v>28</v>
      </c>
      <c r="F768" s="203" t="s">
        <v>6814</v>
      </c>
      <c r="G768" s="200"/>
      <c r="H768" s="204">
        <v>25.605</v>
      </c>
      <c r="I768" s="205"/>
      <c r="J768" s="200"/>
      <c r="K768" s="200"/>
      <c r="L768" s="206"/>
      <c r="M768" s="207"/>
      <c r="N768" s="208"/>
      <c r="O768" s="208"/>
      <c r="P768" s="208"/>
      <c r="Q768" s="208"/>
      <c r="R768" s="208"/>
      <c r="S768" s="208"/>
      <c r="T768" s="209"/>
      <c r="AT768" s="210" t="s">
        <v>213</v>
      </c>
      <c r="AU768" s="210" t="s">
        <v>84</v>
      </c>
      <c r="AV768" s="13" t="s">
        <v>84</v>
      </c>
      <c r="AW768" s="13" t="s">
        <v>35</v>
      </c>
      <c r="AX768" s="13" t="s">
        <v>74</v>
      </c>
      <c r="AY768" s="210" t="s">
        <v>197</v>
      </c>
    </row>
    <row r="769" spans="1:65" s="13" customFormat="1" ht="11.25">
      <c r="B769" s="199"/>
      <c r="C769" s="200"/>
      <c r="D769" s="201" t="s">
        <v>213</v>
      </c>
      <c r="E769" s="202" t="s">
        <v>28</v>
      </c>
      <c r="F769" s="203" t="s">
        <v>6815</v>
      </c>
      <c r="G769" s="200"/>
      <c r="H769" s="204">
        <v>115.233</v>
      </c>
      <c r="I769" s="205"/>
      <c r="J769" s="200"/>
      <c r="K769" s="200"/>
      <c r="L769" s="206"/>
      <c r="M769" s="207"/>
      <c r="N769" s="208"/>
      <c r="O769" s="208"/>
      <c r="P769" s="208"/>
      <c r="Q769" s="208"/>
      <c r="R769" s="208"/>
      <c r="S769" s="208"/>
      <c r="T769" s="209"/>
      <c r="AT769" s="210" t="s">
        <v>213</v>
      </c>
      <c r="AU769" s="210" t="s">
        <v>84</v>
      </c>
      <c r="AV769" s="13" t="s">
        <v>84</v>
      </c>
      <c r="AW769" s="13" t="s">
        <v>35</v>
      </c>
      <c r="AX769" s="13" t="s">
        <v>74</v>
      </c>
      <c r="AY769" s="210" t="s">
        <v>197</v>
      </c>
    </row>
    <row r="770" spans="1:65" s="13" customFormat="1" ht="11.25">
      <c r="B770" s="199"/>
      <c r="C770" s="200"/>
      <c r="D770" s="201" t="s">
        <v>213</v>
      </c>
      <c r="E770" s="202" t="s">
        <v>28</v>
      </c>
      <c r="F770" s="203" t="s">
        <v>6816</v>
      </c>
      <c r="G770" s="200"/>
      <c r="H770" s="204">
        <v>50</v>
      </c>
      <c r="I770" s="205"/>
      <c r="J770" s="200"/>
      <c r="K770" s="200"/>
      <c r="L770" s="206"/>
      <c r="M770" s="207"/>
      <c r="N770" s="208"/>
      <c r="O770" s="208"/>
      <c r="P770" s="208"/>
      <c r="Q770" s="208"/>
      <c r="R770" s="208"/>
      <c r="S770" s="208"/>
      <c r="T770" s="209"/>
      <c r="AT770" s="210" t="s">
        <v>213</v>
      </c>
      <c r="AU770" s="210" t="s">
        <v>84</v>
      </c>
      <c r="AV770" s="13" t="s">
        <v>84</v>
      </c>
      <c r="AW770" s="13" t="s">
        <v>35</v>
      </c>
      <c r="AX770" s="13" t="s">
        <v>74</v>
      </c>
      <c r="AY770" s="210" t="s">
        <v>197</v>
      </c>
    </row>
    <row r="771" spans="1:65" s="14" customFormat="1" ht="11.25">
      <c r="B771" s="211"/>
      <c r="C771" s="212"/>
      <c r="D771" s="201" t="s">
        <v>213</v>
      </c>
      <c r="E771" s="213" t="s">
        <v>28</v>
      </c>
      <c r="F771" s="214" t="s">
        <v>226</v>
      </c>
      <c r="G771" s="212"/>
      <c r="H771" s="215">
        <v>190.83799999999999</v>
      </c>
      <c r="I771" s="216"/>
      <c r="J771" s="212"/>
      <c r="K771" s="212"/>
      <c r="L771" s="217"/>
      <c r="M771" s="218"/>
      <c r="N771" s="219"/>
      <c r="O771" s="219"/>
      <c r="P771" s="219"/>
      <c r="Q771" s="219"/>
      <c r="R771" s="219"/>
      <c r="S771" s="219"/>
      <c r="T771" s="220"/>
      <c r="AT771" s="221" t="s">
        <v>213</v>
      </c>
      <c r="AU771" s="221" t="s">
        <v>84</v>
      </c>
      <c r="AV771" s="14" t="s">
        <v>204</v>
      </c>
      <c r="AW771" s="14" t="s">
        <v>35</v>
      </c>
      <c r="AX771" s="14" t="s">
        <v>82</v>
      </c>
      <c r="AY771" s="221" t="s">
        <v>197</v>
      </c>
    </row>
    <row r="772" spans="1:65" s="2" customFormat="1" ht="24.2" customHeight="1">
      <c r="A772" s="37"/>
      <c r="B772" s="38"/>
      <c r="C772" s="181" t="s">
        <v>1851</v>
      </c>
      <c r="D772" s="181" t="s">
        <v>199</v>
      </c>
      <c r="E772" s="182" t="s">
        <v>4041</v>
      </c>
      <c r="F772" s="183" t="s">
        <v>4042</v>
      </c>
      <c r="G772" s="184" t="s">
        <v>202</v>
      </c>
      <c r="H772" s="185">
        <v>190.83799999999999</v>
      </c>
      <c r="I772" s="186"/>
      <c r="J772" s="187">
        <f>ROUND(I772*H772,2)</f>
        <v>0</v>
      </c>
      <c r="K772" s="183" t="s">
        <v>203</v>
      </c>
      <c r="L772" s="42"/>
      <c r="M772" s="188" t="s">
        <v>28</v>
      </c>
      <c r="N772" s="189" t="s">
        <v>45</v>
      </c>
      <c r="O772" s="67"/>
      <c r="P772" s="190">
        <f>O772*H772</f>
        <v>0</v>
      </c>
      <c r="Q772" s="190">
        <v>2.9E-4</v>
      </c>
      <c r="R772" s="190">
        <f>Q772*H772</f>
        <v>5.534302E-2</v>
      </c>
      <c r="S772" s="190">
        <v>0</v>
      </c>
      <c r="T772" s="191">
        <f>S772*H772</f>
        <v>0</v>
      </c>
      <c r="U772" s="37"/>
      <c r="V772" s="37"/>
      <c r="W772" s="37"/>
      <c r="X772" s="37"/>
      <c r="Y772" s="37"/>
      <c r="Z772" s="37"/>
      <c r="AA772" s="37"/>
      <c r="AB772" s="37"/>
      <c r="AC772" s="37"/>
      <c r="AD772" s="37"/>
      <c r="AE772" s="37"/>
      <c r="AR772" s="192" t="s">
        <v>283</v>
      </c>
      <c r="AT772" s="192" t="s">
        <v>199</v>
      </c>
      <c r="AU772" s="192" t="s">
        <v>84</v>
      </c>
      <c r="AY772" s="20" t="s">
        <v>197</v>
      </c>
      <c r="BE772" s="193">
        <f>IF(N772="základní",J772,0)</f>
        <v>0</v>
      </c>
      <c r="BF772" s="193">
        <f>IF(N772="snížená",J772,0)</f>
        <v>0</v>
      </c>
      <c r="BG772" s="193">
        <f>IF(N772="zákl. přenesená",J772,0)</f>
        <v>0</v>
      </c>
      <c r="BH772" s="193">
        <f>IF(N772="sníž. přenesená",J772,0)</f>
        <v>0</v>
      </c>
      <c r="BI772" s="193">
        <f>IF(N772="nulová",J772,0)</f>
        <v>0</v>
      </c>
      <c r="BJ772" s="20" t="s">
        <v>82</v>
      </c>
      <c r="BK772" s="193">
        <f>ROUND(I772*H772,2)</f>
        <v>0</v>
      </c>
      <c r="BL772" s="20" t="s">
        <v>283</v>
      </c>
      <c r="BM772" s="192" t="s">
        <v>6817</v>
      </c>
    </row>
    <row r="773" spans="1:65" s="2" customFormat="1" ht="11.25">
      <c r="A773" s="37"/>
      <c r="B773" s="38"/>
      <c r="C773" s="39"/>
      <c r="D773" s="194" t="s">
        <v>206</v>
      </c>
      <c r="E773" s="39"/>
      <c r="F773" s="195" t="s">
        <v>4044</v>
      </c>
      <c r="G773" s="39"/>
      <c r="H773" s="39"/>
      <c r="I773" s="196"/>
      <c r="J773" s="39"/>
      <c r="K773" s="39"/>
      <c r="L773" s="42"/>
      <c r="M773" s="197"/>
      <c r="N773" s="198"/>
      <c r="O773" s="67"/>
      <c r="P773" s="67"/>
      <c r="Q773" s="67"/>
      <c r="R773" s="67"/>
      <c r="S773" s="67"/>
      <c r="T773" s="68"/>
      <c r="U773" s="37"/>
      <c r="V773" s="37"/>
      <c r="W773" s="37"/>
      <c r="X773" s="37"/>
      <c r="Y773" s="37"/>
      <c r="Z773" s="37"/>
      <c r="AA773" s="37"/>
      <c r="AB773" s="37"/>
      <c r="AC773" s="37"/>
      <c r="AD773" s="37"/>
      <c r="AE773" s="37"/>
      <c r="AT773" s="20" t="s">
        <v>206</v>
      </c>
      <c r="AU773" s="20" t="s">
        <v>84</v>
      </c>
    </row>
    <row r="774" spans="1:65" s="12" customFormat="1" ht="25.9" customHeight="1">
      <c r="B774" s="165"/>
      <c r="C774" s="166"/>
      <c r="D774" s="167" t="s">
        <v>73</v>
      </c>
      <c r="E774" s="168" t="s">
        <v>4129</v>
      </c>
      <c r="F774" s="168" t="s">
        <v>4130</v>
      </c>
      <c r="G774" s="166"/>
      <c r="H774" s="166"/>
      <c r="I774" s="169"/>
      <c r="J774" s="170">
        <f>BK774</f>
        <v>0</v>
      </c>
      <c r="K774" s="166"/>
      <c r="L774" s="171"/>
      <c r="M774" s="172"/>
      <c r="N774" s="173"/>
      <c r="O774" s="173"/>
      <c r="P774" s="174">
        <f>SUM(P775:P780)</f>
        <v>0</v>
      </c>
      <c r="Q774" s="173"/>
      <c r="R774" s="174">
        <f>SUM(R775:R780)</f>
        <v>0</v>
      </c>
      <c r="S774" s="173"/>
      <c r="T774" s="175">
        <f>SUM(T775:T780)</f>
        <v>0</v>
      </c>
      <c r="AR774" s="176" t="s">
        <v>204</v>
      </c>
      <c r="AT774" s="177" t="s">
        <v>73</v>
      </c>
      <c r="AU774" s="177" t="s">
        <v>74</v>
      </c>
      <c r="AY774" s="176" t="s">
        <v>197</v>
      </c>
      <c r="BK774" s="178">
        <f>SUM(BK775:BK780)</f>
        <v>0</v>
      </c>
    </row>
    <row r="775" spans="1:65" s="2" customFormat="1" ht="16.5" customHeight="1">
      <c r="A775" s="37"/>
      <c r="B775" s="38"/>
      <c r="C775" s="181" t="s">
        <v>1855</v>
      </c>
      <c r="D775" s="181" t="s">
        <v>199</v>
      </c>
      <c r="E775" s="182" t="s">
        <v>4132</v>
      </c>
      <c r="F775" s="183" t="s">
        <v>4133</v>
      </c>
      <c r="G775" s="184" t="s">
        <v>4134</v>
      </c>
      <c r="H775" s="185">
        <v>50</v>
      </c>
      <c r="I775" s="186"/>
      <c r="J775" s="187">
        <f>ROUND(I775*H775,2)</f>
        <v>0</v>
      </c>
      <c r="K775" s="183" t="s">
        <v>203</v>
      </c>
      <c r="L775" s="42"/>
      <c r="M775" s="188" t="s">
        <v>28</v>
      </c>
      <c r="N775" s="189" t="s">
        <v>45</v>
      </c>
      <c r="O775" s="67"/>
      <c r="P775" s="190">
        <f>O775*H775</f>
        <v>0</v>
      </c>
      <c r="Q775" s="190">
        <v>0</v>
      </c>
      <c r="R775" s="190">
        <f>Q775*H775</f>
        <v>0</v>
      </c>
      <c r="S775" s="190">
        <v>0</v>
      </c>
      <c r="T775" s="191">
        <f>S775*H775</f>
        <v>0</v>
      </c>
      <c r="U775" s="37"/>
      <c r="V775" s="37"/>
      <c r="W775" s="37"/>
      <c r="X775" s="37"/>
      <c r="Y775" s="37"/>
      <c r="Z775" s="37"/>
      <c r="AA775" s="37"/>
      <c r="AB775" s="37"/>
      <c r="AC775" s="37"/>
      <c r="AD775" s="37"/>
      <c r="AE775" s="37"/>
      <c r="AR775" s="192" t="s">
        <v>2056</v>
      </c>
      <c r="AT775" s="192" t="s">
        <v>199</v>
      </c>
      <c r="AU775" s="192" t="s">
        <v>82</v>
      </c>
      <c r="AY775" s="20" t="s">
        <v>197</v>
      </c>
      <c r="BE775" s="193">
        <f>IF(N775="základní",J775,0)</f>
        <v>0</v>
      </c>
      <c r="BF775" s="193">
        <f>IF(N775="snížená",J775,0)</f>
        <v>0</v>
      </c>
      <c r="BG775" s="193">
        <f>IF(N775="zákl. přenesená",J775,0)</f>
        <v>0</v>
      </c>
      <c r="BH775" s="193">
        <f>IF(N775="sníž. přenesená",J775,0)</f>
        <v>0</v>
      </c>
      <c r="BI775" s="193">
        <f>IF(N775="nulová",J775,0)</f>
        <v>0</v>
      </c>
      <c r="BJ775" s="20" t="s">
        <v>82</v>
      </c>
      <c r="BK775" s="193">
        <f>ROUND(I775*H775,2)</f>
        <v>0</v>
      </c>
      <c r="BL775" s="20" t="s">
        <v>2056</v>
      </c>
      <c r="BM775" s="192" t="s">
        <v>6818</v>
      </c>
    </row>
    <row r="776" spans="1:65" s="2" customFormat="1" ht="11.25">
      <c r="A776" s="37"/>
      <c r="B776" s="38"/>
      <c r="C776" s="39"/>
      <c r="D776" s="194" t="s">
        <v>206</v>
      </c>
      <c r="E776" s="39"/>
      <c r="F776" s="195" t="s">
        <v>4136</v>
      </c>
      <c r="G776" s="39"/>
      <c r="H776" s="39"/>
      <c r="I776" s="196"/>
      <c r="J776" s="39"/>
      <c r="K776" s="39"/>
      <c r="L776" s="42"/>
      <c r="M776" s="197"/>
      <c r="N776" s="198"/>
      <c r="O776" s="67"/>
      <c r="P776" s="67"/>
      <c r="Q776" s="67"/>
      <c r="R776" s="67"/>
      <c r="S776" s="67"/>
      <c r="T776" s="68"/>
      <c r="U776" s="37"/>
      <c r="V776" s="37"/>
      <c r="W776" s="37"/>
      <c r="X776" s="37"/>
      <c r="Y776" s="37"/>
      <c r="Z776" s="37"/>
      <c r="AA776" s="37"/>
      <c r="AB776" s="37"/>
      <c r="AC776" s="37"/>
      <c r="AD776" s="37"/>
      <c r="AE776" s="37"/>
      <c r="AT776" s="20" t="s">
        <v>206</v>
      </c>
      <c r="AU776" s="20" t="s">
        <v>82</v>
      </c>
    </row>
    <row r="777" spans="1:65" s="15" customFormat="1" ht="11.25">
      <c r="B777" s="222"/>
      <c r="C777" s="223"/>
      <c r="D777" s="201" t="s">
        <v>213</v>
      </c>
      <c r="E777" s="224" t="s">
        <v>28</v>
      </c>
      <c r="F777" s="225" t="s">
        <v>412</v>
      </c>
      <c r="G777" s="223"/>
      <c r="H777" s="224" t="s">
        <v>28</v>
      </c>
      <c r="I777" s="226"/>
      <c r="J777" s="223"/>
      <c r="K777" s="223"/>
      <c r="L777" s="227"/>
      <c r="M777" s="228"/>
      <c r="N777" s="229"/>
      <c r="O777" s="229"/>
      <c r="P777" s="229"/>
      <c r="Q777" s="229"/>
      <c r="R777" s="229"/>
      <c r="S777" s="229"/>
      <c r="T777" s="230"/>
      <c r="AT777" s="231" t="s">
        <v>213</v>
      </c>
      <c r="AU777" s="231" t="s">
        <v>82</v>
      </c>
      <c r="AV777" s="15" t="s">
        <v>82</v>
      </c>
      <c r="AW777" s="15" t="s">
        <v>35</v>
      </c>
      <c r="AX777" s="15" t="s">
        <v>74</v>
      </c>
      <c r="AY777" s="231" t="s">
        <v>197</v>
      </c>
    </row>
    <row r="778" spans="1:65" s="13" customFormat="1" ht="11.25">
      <c r="B778" s="199"/>
      <c r="C778" s="200"/>
      <c r="D778" s="201" t="s">
        <v>213</v>
      </c>
      <c r="E778" s="202" t="s">
        <v>28</v>
      </c>
      <c r="F778" s="203" t="s">
        <v>6819</v>
      </c>
      <c r="G778" s="200"/>
      <c r="H778" s="204">
        <v>30</v>
      </c>
      <c r="I778" s="205"/>
      <c r="J778" s="200"/>
      <c r="K778" s="200"/>
      <c r="L778" s="206"/>
      <c r="M778" s="207"/>
      <c r="N778" s="208"/>
      <c r="O778" s="208"/>
      <c r="P778" s="208"/>
      <c r="Q778" s="208"/>
      <c r="R778" s="208"/>
      <c r="S778" s="208"/>
      <c r="T778" s="209"/>
      <c r="AT778" s="210" t="s">
        <v>213</v>
      </c>
      <c r="AU778" s="210" t="s">
        <v>82</v>
      </c>
      <c r="AV778" s="13" t="s">
        <v>84</v>
      </c>
      <c r="AW778" s="13" t="s">
        <v>35</v>
      </c>
      <c r="AX778" s="13" t="s">
        <v>74</v>
      </c>
      <c r="AY778" s="210" t="s">
        <v>197</v>
      </c>
    </row>
    <row r="779" spans="1:65" s="13" customFormat="1" ht="11.25">
      <c r="B779" s="199"/>
      <c r="C779" s="200"/>
      <c r="D779" s="201" t="s">
        <v>213</v>
      </c>
      <c r="E779" s="202" t="s">
        <v>28</v>
      </c>
      <c r="F779" s="203" t="s">
        <v>6820</v>
      </c>
      <c r="G779" s="200"/>
      <c r="H779" s="204">
        <v>20</v>
      </c>
      <c r="I779" s="205"/>
      <c r="J779" s="200"/>
      <c r="K779" s="200"/>
      <c r="L779" s="206"/>
      <c r="M779" s="207"/>
      <c r="N779" s="208"/>
      <c r="O779" s="208"/>
      <c r="P779" s="208"/>
      <c r="Q779" s="208"/>
      <c r="R779" s="208"/>
      <c r="S779" s="208"/>
      <c r="T779" s="209"/>
      <c r="AT779" s="210" t="s">
        <v>213</v>
      </c>
      <c r="AU779" s="210" t="s">
        <v>82</v>
      </c>
      <c r="AV779" s="13" t="s">
        <v>84</v>
      </c>
      <c r="AW779" s="13" t="s">
        <v>35</v>
      </c>
      <c r="AX779" s="13" t="s">
        <v>74</v>
      </c>
      <c r="AY779" s="210" t="s">
        <v>197</v>
      </c>
    </row>
    <row r="780" spans="1:65" s="14" customFormat="1" ht="11.25">
      <c r="B780" s="211"/>
      <c r="C780" s="212"/>
      <c r="D780" s="201" t="s">
        <v>213</v>
      </c>
      <c r="E780" s="213" t="s">
        <v>28</v>
      </c>
      <c r="F780" s="214" t="s">
        <v>226</v>
      </c>
      <c r="G780" s="212"/>
      <c r="H780" s="215">
        <v>50</v>
      </c>
      <c r="I780" s="216"/>
      <c r="J780" s="212"/>
      <c r="K780" s="212"/>
      <c r="L780" s="217"/>
      <c r="M780" s="270"/>
      <c r="N780" s="271"/>
      <c r="O780" s="271"/>
      <c r="P780" s="271"/>
      <c r="Q780" s="271"/>
      <c r="R780" s="271"/>
      <c r="S780" s="271"/>
      <c r="T780" s="272"/>
      <c r="AT780" s="221" t="s">
        <v>213</v>
      </c>
      <c r="AU780" s="221" t="s">
        <v>82</v>
      </c>
      <c r="AV780" s="14" t="s">
        <v>204</v>
      </c>
      <c r="AW780" s="14" t="s">
        <v>35</v>
      </c>
      <c r="AX780" s="14" t="s">
        <v>82</v>
      </c>
      <c r="AY780" s="221" t="s">
        <v>197</v>
      </c>
    </row>
    <row r="781" spans="1:65" s="2" customFormat="1" ht="6.95" customHeight="1">
      <c r="A781" s="37"/>
      <c r="B781" s="50"/>
      <c r="C781" s="51"/>
      <c r="D781" s="51"/>
      <c r="E781" s="51"/>
      <c r="F781" s="51"/>
      <c r="G781" s="51"/>
      <c r="H781" s="51"/>
      <c r="I781" s="51"/>
      <c r="J781" s="51"/>
      <c r="K781" s="51"/>
      <c r="L781" s="42"/>
      <c r="M781" s="37"/>
      <c r="O781" s="37"/>
      <c r="P781" s="37"/>
      <c r="Q781" s="37"/>
      <c r="R781" s="37"/>
      <c r="S781" s="37"/>
      <c r="T781" s="37"/>
      <c r="U781" s="37"/>
      <c r="V781" s="37"/>
      <c r="W781" s="37"/>
      <c r="X781" s="37"/>
      <c r="Y781" s="37"/>
      <c r="Z781" s="37"/>
      <c r="AA781" s="37"/>
      <c r="AB781" s="37"/>
      <c r="AC781" s="37"/>
      <c r="AD781" s="37"/>
      <c r="AE781" s="37"/>
    </row>
  </sheetData>
  <sheetProtection algorithmName="SHA-512" hashValue="Nbq0RPs04Mg/HBSZow6t4uGMaTQMPigdBQq0LyLLh4cL5OG12ZiM9PHDINE8W3vaHyzmZp2JCcCh3uZXTbNetQ==" saltValue="+QMlNPdZmVrOuEBsEfVj4RbugjCVNApGfwWBoIG8SJA6mJKOfUvT3WxX/mweM/j3WB3w0HkIvkr5HdELG1iqBg==" spinCount="100000" sheet="1" objects="1" scenarios="1" formatColumns="0" formatRows="0" autoFilter="0"/>
  <autoFilter ref="C104:K780" xr:uid="{00000000-0009-0000-0000-00000D000000}"/>
  <mergeCells count="12">
    <mergeCell ref="E97:H97"/>
    <mergeCell ref="L2:V2"/>
    <mergeCell ref="E50:H50"/>
    <mergeCell ref="E52:H52"/>
    <mergeCell ref="E54:H54"/>
    <mergeCell ref="E93:H93"/>
    <mergeCell ref="E95:H95"/>
    <mergeCell ref="E7:H7"/>
    <mergeCell ref="E9:H9"/>
    <mergeCell ref="E11:H11"/>
    <mergeCell ref="E20:H20"/>
    <mergeCell ref="E29:H29"/>
  </mergeCells>
  <hyperlinks>
    <hyperlink ref="F109" r:id="rId1" xr:uid="{00000000-0004-0000-0D00-000000000000}"/>
    <hyperlink ref="F113" r:id="rId2" xr:uid="{00000000-0004-0000-0D00-000001000000}"/>
    <hyperlink ref="F117" r:id="rId3" xr:uid="{00000000-0004-0000-0D00-000002000000}"/>
    <hyperlink ref="F121" r:id="rId4" xr:uid="{00000000-0004-0000-0D00-000003000000}"/>
    <hyperlink ref="F125" r:id="rId5" xr:uid="{00000000-0004-0000-0D00-000004000000}"/>
    <hyperlink ref="F127" r:id="rId6" xr:uid="{00000000-0004-0000-0D00-000005000000}"/>
    <hyperlink ref="F130" r:id="rId7" xr:uid="{00000000-0004-0000-0D00-000006000000}"/>
    <hyperlink ref="F136" r:id="rId8" xr:uid="{00000000-0004-0000-0D00-000007000000}"/>
    <hyperlink ref="F141" r:id="rId9" xr:uid="{00000000-0004-0000-0D00-000008000000}"/>
    <hyperlink ref="F145" r:id="rId10" xr:uid="{00000000-0004-0000-0D00-000009000000}"/>
    <hyperlink ref="F149" r:id="rId11" xr:uid="{00000000-0004-0000-0D00-00000A000000}"/>
    <hyperlink ref="F154" r:id="rId12" xr:uid="{00000000-0004-0000-0D00-00000B000000}"/>
    <hyperlink ref="F159" r:id="rId13" xr:uid="{00000000-0004-0000-0D00-00000C000000}"/>
    <hyperlink ref="F163" r:id="rId14" xr:uid="{00000000-0004-0000-0D00-00000D000000}"/>
    <hyperlink ref="F169" r:id="rId15" xr:uid="{00000000-0004-0000-0D00-00000E000000}"/>
    <hyperlink ref="F174" r:id="rId16" xr:uid="{00000000-0004-0000-0D00-00000F000000}"/>
    <hyperlink ref="F179" r:id="rId17" xr:uid="{00000000-0004-0000-0D00-000010000000}"/>
    <hyperlink ref="F181" r:id="rId18" xr:uid="{00000000-0004-0000-0D00-000011000000}"/>
    <hyperlink ref="F183" r:id="rId19" xr:uid="{00000000-0004-0000-0D00-000012000000}"/>
    <hyperlink ref="F185" r:id="rId20" xr:uid="{00000000-0004-0000-0D00-000013000000}"/>
    <hyperlink ref="F187" r:id="rId21" xr:uid="{00000000-0004-0000-0D00-000014000000}"/>
    <hyperlink ref="F191" r:id="rId22" xr:uid="{00000000-0004-0000-0D00-000015000000}"/>
    <hyperlink ref="F198" r:id="rId23" xr:uid="{00000000-0004-0000-0D00-000016000000}"/>
    <hyperlink ref="F204" r:id="rId24" xr:uid="{00000000-0004-0000-0D00-000017000000}"/>
    <hyperlink ref="F215" r:id="rId25" xr:uid="{00000000-0004-0000-0D00-000018000000}"/>
    <hyperlink ref="F217" r:id="rId26" xr:uid="{00000000-0004-0000-0D00-000019000000}"/>
    <hyperlink ref="F221" r:id="rId27" xr:uid="{00000000-0004-0000-0D00-00001A000000}"/>
    <hyperlink ref="F225" r:id="rId28" xr:uid="{00000000-0004-0000-0D00-00001B000000}"/>
    <hyperlink ref="F229" r:id="rId29" xr:uid="{00000000-0004-0000-0D00-00001C000000}"/>
    <hyperlink ref="F231" r:id="rId30" xr:uid="{00000000-0004-0000-0D00-00001D000000}"/>
    <hyperlink ref="F235" r:id="rId31" xr:uid="{00000000-0004-0000-0D00-00001E000000}"/>
    <hyperlink ref="F239" r:id="rId32" xr:uid="{00000000-0004-0000-0D00-00001F000000}"/>
    <hyperlink ref="F245" r:id="rId33" xr:uid="{00000000-0004-0000-0D00-000020000000}"/>
    <hyperlink ref="F253" r:id="rId34" xr:uid="{00000000-0004-0000-0D00-000021000000}"/>
    <hyperlink ref="F259" r:id="rId35" xr:uid="{00000000-0004-0000-0D00-000022000000}"/>
    <hyperlink ref="F265" r:id="rId36" xr:uid="{00000000-0004-0000-0D00-000023000000}"/>
    <hyperlink ref="F271" r:id="rId37" xr:uid="{00000000-0004-0000-0D00-000024000000}"/>
    <hyperlink ref="F273" r:id="rId38" xr:uid="{00000000-0004-0000-0D00-000025000000}"/>
    <hyperlink ref="F279" r:id="rId39" xr:uid="{00000000-0004-0000-0D00-000026000000}"/>
    <hyperlink ref="F287" r:id="rId40" xr:uid="{00000000-0004-0000-0D00-000027000000}"/>
    <hyperlink ref="F291" r:id="rId41" xr:uid="{00000000-0004-0000-0D00-000028000000}"/>
    <hyperlink ref="F297" r:id="rId42" xr:uid="{00000000-0004-0000-0D00-000029000000}"/>
    <hyperlink ref="F303" r:id="rId43" xr:uid="{00000000-0004-0000-0D00-00002A000000}"/>
    <hyperlink ref="F307" r:id="rId44" xr:uid="{00000000-0004-0000-0D00-00002B000000}"/>
    <hyperlink ref="F312" r:id="rId45" xr:uid="{00000000-0004-0000-0D00-00002C000000}"/>
    <hyperlink ref="F317" r:id="rId46" xr:uid="{00000000-0004-0000-0D00-00002D000000}"/>
    <hyperlink ref="F322" r:id="rId47" xr:uid="{00000000-0004-0000-0D00-00002E000000}"/>
    <hyperlink ref="F324" r:id="rId48" xr:uid="{00000000-0004-0000-0D00-00002F000000}"/>
    <hyperlink ref="F335" r:id="rId49" xr:uid="{00000000-0004-0000-0D00-000030000000}"/>
    <hyperlink ref="F339" r:id="rId50" xr:uid="{00000000-0004-0000-0D00-000031000000}"/>
    <hyperlink ref="F343" r:id="rId51" xr:uid="{00000000-0004-0000-0D00-000032000000}"/>
    <hyperlink ref="F347" r:id="rId52" xr:uid="{00000000-0004-0000-0D00-000033000000}"/>
    <hyperlink ref="F353" r:id="rId53" xr:uid="{00000000-0004-0000-0D00-000034000000}"/>
    <hyperlink ref="F357" r:id="rId54" xr:uid="{00000000-0004-0000-0D00-000035000000}"/>
    <hyperlink ref="F361" r:id="rId55" xr:uid="{00000000-0004-0000-0D00-000036000000}"/>
    <hyperlink ref="F365" r:id="rId56" xr:uid="{00000000-0004-0000-0D00-000037000000}"/>
    <hyperlink ref="F371" r:id="rId57" xr:uid="{00000000-0004-0000-0D00-000038000000}"/>
    <hyperlink ref="F375" r:id="rId58" xr:uid="{00000000-0004-0000-0D00-000039000000}"/>
    <hyperlink ref="F379" r:id="rId59" xr:uid="{00000000-0004-0000-0D00-00003A000000}"/>
    <hyperlink ref="F381" r:id="rId60" xr:uid="{00000000-0004-0000-0D00-00003B000000}"/>
    <hyperlink ref="F385" r:id="rId61" xr:uid="{00000000-0004-0000-0D00-00003C000000}"/>
    <hyperlink ref="F389" r:id="rId62" xr:uid="{00000000-0004-0000-0D00-00003D000000}"/>
    <hyperlink ref="F395" r:id="rId63" xr:uid="{00000000-0004-0000-0D00-00003E000000}"/>
    <hyperlink ref="F399" r:id="rId64" xr:uid="{00000000-0004-0000-0D00-00003F000000}"/>
    <hyperlink ref="F403" r:id="rId65" xr:uid="{00000000-0004-0000-0D00-000040000000}"/>
    <hyperlink ref="F407" r:id="rId66" xr:uid="{00000000-0004-0000-0D00-000041000000}"/>
    <hyperlink ref="F411" r:id="rId67" xr:uid="{00000000-0004-0000-0D00-000042000000}"/>
    <hyperlink ref="F415" r:id="rId68" xr:uid="{00000000-0004-0000-0D00-000043000000}"/>
    <hyperlink ref="F422" r:id="rId69" xr:uid="{00000000-0004-0000-0D00-000044000000}"/>
    <hyperlink ref="F426" r:id="rId70" xr:uid="{00000000-0004-0000-0D00-000045000000}"/>
    <hyperlink ref="F430" r:id="rId71" xr:uid="{00000000-0004-0000-0D00-000046000000}"/>
    <hyperlink ref="F434" r:id="rId72" xr:uid="{00000000-0004-0000-0D00-000047000000}"/>
    <hyperlink ref="F438" r:id="rId73" xr:uid="{00000000-0004-0000-0D00-000048000000}"/>
    <hyperlink ref="F445" r:id="rId74" xr:uid="{00000000-0004-0000-0D00-000049000000}"/>
    <hyperlink ref="F450" r:id="rId75" xr:uid="{00000000-0004-0000-0D00-00004A000000}"/>
    <hyperlink ref="F455" r:id="rId76" xr:uid="{00000000-0004-0000-0D00-00004B000000}"/>
    <hyperlink ref="F459" r:id="rId77" xr:uid="{00000000-0004-0000-0D00-00004C000000}"/>
    <hyperlink ref="F463" r:id="rId78" xr:uid="{00000000-0004-0000-0D00-00004D000000}"/>
    <hyperlink ref="F473" r:id="rId79" xr:uid="{00000000-0004-0000-0D00-00004E000000}"/>
    <hyperlink ref="F481" r:id="rId80" xr:uid="{00000000-0004-0000-0D00-00004F000000}"/>
    <hyperlink ref="F483" r:id="rId81" xr:uid="{00000000-0004-0000-0D00-000050000000}"/>
    <hyperlink ref="F485" r:id="rId82" xr:uid="{00000000-0004-0000-0D00-000051000000}"/>
    <hyperlink ref="F488" r:id="rId83" xr:uid="{00000000-0004-0000-0D00-000052000000}"/>
    <hyperlink ref="F490" r:id="rId84" xr:uid="{00000000-0004-0000-0D00-000053000000}"/>
    <hyperlink ref="F492" r:id="rId85" xr:uid="{00000000-0004-0000-0D00-000054000000}"/>
    <hyperlink ref="F496" r:id="rId86" xr:uid="{00000000-0004-0000-0D00-000055000000}"/>
    <hyperlink ref="F500" r:id="rId87" xr:uid="{00000000-0004-0000-0D00-000056000000}"/>
    <hyperlink ref="F507" r:id="rId88" xr:uid="{00000000-0004-0000-0D00-000057000000}"/>
    <hyperlink ref="F514" r:id="rId89" xr:uid="{00000000-0004-0000-0D00-000058000000}"/>
    <hyperlink ref="F518" r:id="rId90" xr:uid="{00000000-0004-0000-0D00-000059000000}"/>
    <hyperlink ref="F521" r:id="rId91" xr:uid="{00000000-0004-0000-0D00-00005A000000}"/>
    <hyperlink ref="F525" r:id="rId92" xr:uid="{00000000-0004-0000-0D00-00005B000000}"/>
    <hyperlink ref="F529" r:id="rId93" xr:uid="{00000000-0004-0000-0D00-00005C000000}"/>
    <hyperlink ref="F533" r:id="rId94" xr:uid="{00000000-0004-0000-0D00-00005D000000}"/>
    <hyperlink ref="F537" r:id="rId95" xr:uid="{00000000-0004-0000-0D00-00005E000000}"/>
    <hyperlink ref="F544" r:id="rId96" xr:uid="{00000000-0004-0000-0D00-00005F000000}"/>
    <hyperlink ref="F551" r:id="rId97" xr:uid="{00000000-0004-0000-0D00-000060000000}"/>
    <hyperlink ref="F557" r:id="rId98" xr:uid="{00000000-0004-0000-0D00-000061000000}"/>
    <hyperlink ref="F564" r:id="rId99" xr:uid="{00000000-0004-0000-0D00-000062000000}"/>
    <hyperlink ref="F567" r:id="rId100" xr:uid="{00000000-0004-0000-0D00-000063000000}"/>
    <hyperlink ref="F571" r:id="rId101" xr:uid="{00000000-0004-0000-0D00-000064000000}"/>
    <hyperlink ref="F576" r:id="rId102" xr:uid="{00000000-0004-0000-0D00-000065000000}"/>
    <hyperlink ref="F584" r:id="rId103" xr:uid="{00000000-0004-0000-0D00-000066000000}"/>
    <hyperlink ref="F588" r:id="rId104" xr:uid="{00000000-0004-0000-0D00-000067000000}"/>
    <hyperlink ref="F591" r:id="rId105" xr:uid="{00000000-0004-0000-0D00-000068000000}"/>
    <hyperlink ref="F596" r:id="rId106" xr:uid="{00000000-0004-0000-0D00-000069000000}"/>
    <hyperlink ref="F598" r:id="rId107" xr:uid="{00000000-0004-0000-0D00-00006A000000}"/>
    <hyperlink ref="F606" r:id="rId108" xr:uid="{00000000-0004-0000-0D00-00006B000000}"/>
    <hyperlink ref="F612" r:id="rId109" xr:uid="{00000000-0004-0000-0D00-00006C000000}"/>
    <hyperlink ref="F619" r:id="rId110" xr:uid="{00000000-0004-0000-0D00-00006D000000}"/>
    <hyperlink ref="F626" r:id="rId111" xr:uid="{00000000-0004-0000-0D00-00006E000000}"/>
    <hyperlink ref="F631" r:id="rId112" xr:uid="{00000000-0004-0000-0D00-00006F000000}"/>
    <hyperlink ref="F635" r:id="rId113" xr:uid="{00000000-0004-0000-0D00-000070000000}"/>
    <hyperlink ref="F641" r:id="rId114" xr:uid="{00000000-0004-0000-0D00-000071000000}"/>
    <hyperlink ref="F645" r:id="rId115" xr:uid="{00000000-0004-0000-0D00-000072000000}"/>
    <hyperlink ref="F655" r:id="rId116" xr:uid="{00000000-0004-0000-0D00-000073000000}"/>
    <hyperlink ref="F660" r:id="rId117" xr:uid="{00000000-0004-0000-0D00-000074000000}"/>
    <hyperlink ref="F670" r:id="rId118" xr:uid="{00000000-0004-0000-0D00-000075000000}"/>
    <hyperlink ref="F672" r:id="rId119" xr:uid="{00000000-0004-0000-0D00-000076000000}"/>
    <hyperlink ref="F675" r:id="rId120" xr:uid="{00000000-0004-0000-0D00-000077000000}"/>
    <hyperlink ref="F679" r:id="rId121" xr:uid="{00000000-0004-0000-0D00-000078000000}"/>
    <hyperlink ref="F684" r:id="rId122" xr:uid="{00000000-0004-0000-0D00-000079000000}"/>
    <hyperlink ref="F686" r:id="rId123" xr:uid="{00000000-0004-0000-0D00-00007A000000}"/>
    <hyperlink ref="F718" r:id="rId124" xr:uid="{00000000-0004-0000-0D00-00007B000000}"/>
    <hyperlink ref="F729" r:id="rId125" xr:uid="{00000000-0004-0000-0D00-00007C000000}"/>
    <hyperlink ref="F738" r:id="rId126" xr:uid="{00000000-0004-0000-0D00-00007D000000}"/>
    <hyperlink ref="F740" r:id="rId127" xr:uid="{00000000-0004-0000-0D00-00007E000000}"/>
    <hyperlink ref="F742" r:id="rId128" xr:uid="{00000000-0004-0000-0D00-00007F000000}"/>
    <hyperlink ref="F744" r:id="rId129" xr:uid="{00000000-0004-0000-0D00-000080000000}"/>
    <hyperlink ref="F747" r:id="rId130" xr:uid="{00000000-0004-0000-0D00-000081000000}"/>
    <hyperlink ref="F752" r:id="rId131" xr:uid="{00000000-0004-0000-0D00-000082000000}"/>
    <hyperlink ref="F754" r:id="rId132" xr:uid="{00000000-0004-0000-0D00-000083000000}"/>
    <hyperlink ref="F760" r:id="rId133" xr:uid="{00000000-0004-0000-0D00-000084000000}"/>
    <hyperlink ref="F766" r:id="rId134" xr:uid="{00000000-0004-0000-0D00-000085000000}"/>
    <hyperlink ref="F773" r:id="rId135" xr:uid="{00000000-0004-0000-0D00-000086000000}"/>
    <hyperlink ref="F776" r:id="rId136" xr:uid="{00000000-0004-0000-0D00-000087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3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BM13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128</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6290</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4364</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98.5" customHeight="1">
      <c r="A29" s="118"/>
      <c r="B29" s="119"/>
      <c r="C29" s="118"/>
      <c r="D29" s="118"/>
      <c r="E29" s="426" t="s">
        <v>6821</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ROUND(J91,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ROUND((SUM(BE91:BE131)),  2)</f>
        <v>0</v>
      </c>
      <c r="G35" s="37"/>
      <c r="H35" s="37"/>
      <c r="I35" s="127">
        <v>0.21</v>
      </c>
      <c r="J35" s="126">
        <f>ROUND(((SUM(BE91:BE131))*I35),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ROUND((SUM(BF91:BF131)),  2)</f>
        <v>0</v>
      </c>
      <c r="G36" s="37"/>
      <c r="H36" s="37"/>
      <c r="I36" s="127">
        <v>0.12</v>
      </c>
      <c r="J36" s="126">
        <f>ROUND(((SUM(BF91:BF131))*I36),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ROUND((SUM(BG91:BG131)),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ROUND((SUM(BH91:BH131)),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ROUND((SUM(BI91:BI131)),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6290</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D.1.4.1 - Elektroinstalace silnoproud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J91</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4366</v>
      </c>
      <c r="E64" s="146"/>
      <c r="F64" s="146"/>
      <c r="G64" s="146"/>
      <c r="H64" s="146"/>
      <c r="I64" s="146"/>
      <c r="J64" s="147">
        <f>J92</f>
        <v>0</v>
      </c>
      <c r="K64" s="144"/>
      <c r="L64" s="148"/>
    </row>
    <row r="65" spans="1:31" s="9" customFormat="1" ht="24.95" customHeight="1">
      <c r="B65" s="143"/>
      <c r="C65" s="144"/>
      <c r="D65" s="145" t="s">
        <v>4367</v>
      </c>
      <c r="E65" s="146"/>
      <c r="F65" s="146"/>
      <c r="G65" s="146"/>
      <c r="H65" s="146"/>
      <c r="I65" s="146"/>
      <c r="J65" s="147">
        <f>J98</f>
        <v>0</v>
      </c>
      <c r="K65" s="144"/>
      <c r="L65" s="148"/>
    </row>
    <row r="66" spans="1:31" s="9" customFormat="1" ht="24.95" customHeight="1">
      <c r="B66" s="143"/>
      <c r="C66" s="144"/>
      <c r="D66" s="145" t="s">
        <v>4368</v>
      </c>
      <c r="E66" s="146"/>
      <c r="F66" s="146"/>
      <c r="G66" s="146"/>
      <c r="H66" s="146"/>
      <c r="I66" s="146"/>
      <c r="J66" s="147">
        <f>J106</f>
        <v>0</v>
      </c>
      <c r="K66" s="144"/>
      <c r="L66" s="148"/>
    </row>
    <row r="67" spans="1:31" s="9" customFormat="1" ht="24.95" customHeight="1">
      <c r="B67" s="143"/>
      <c r="C67" s="144"/>
      <c r="D67" s="145" t="s">
        <v>4369</v>
      </c>
      <c r="E67" s="146"/>
      <c r="F67" s="146"/>
      <c r="G67" s="146"/>
      <c r="H67" s="146"/>
      <c r="I67" s="146"/>
      <c r="J67" s="147">
        <f>J113</f>
        <v>0</v>
      </c>
      <c r="K67" s="144"/>
      <c r="L67" s="148"/>
    </row>
    <row r="68" spans="1:31" s="9" customFormat="1" ht="24.95" customHeight="1">
      <c r="B68" s="143"/>
      <c r="C68" s="144"/>
      <c r="D68" s="145" t="s">
        <v>6822</v>
      </c>
      <c r="E68" s="146"/>
      <c r="F68" s="146"/>
      <c r="G68" s="146"/>
      <c r="H68" s="146"/>
      <c r="I68" s="146"/>
      <c r="J68" s="147">
        <f>J119</f>
        <v>0</v>
      </c>
      <c r="K68" s="144"/>
      <c r="L68" s="148"/>
    </row>
    <row r="69" spans="1:31" s="9" customFormat="1" ht="24.95" customHeight="1">
      <c r="B69" s="143"/>
      <c r="C69" s="144"/>
      <c r="D69" s="145" t="s">
        <v>4371</v>
      </c>
      <c r="E69" s="146"/>
      <c r="F69" s="146"/>
      <c r="G69" s="146"/>
      <c r="H69" s="146"/>
      <c r="I69" s="146"/>
      <c r="J69" s="147">
        <f>J124</f>
        <v>0</v>
      </c>
      <c r="K69" s="144"/>
      <c r="L69" s="148"/>
    </row>
    <row r="70" spans="1:31" s="2" customFormat="1" ht="21.75" customHeight="1">
      <c r="A70" s="37"/>
      <c r="B70" s="38"/>
      <c r="C70" s="39"/>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6.95" customHeight="1">
      <c r="A71" s="37"/>
      <c r="B71" s="50"/>
      <c r="C71" s="51"/>
      <c r="D71" s="51"/>
      <c r="E71" s="51"/>
      <c r="F71" s="51"/>
      <c r="G71" s="51"/>
      <c r="H71" s="51"/>
      <c r="I71" s="51"/>
      <c r="J71" s="51"/>
      <c r="K71" s="51"/>
      <c r="L71" s="116"/>
      <c r="S71" s="37"/>
      <c r="T71" s="37"/>
      <c r="U71" s="37"/>
      <c r="V71" s="37"/>
      <c r="W71" s="37"/>
      <c r="X71" s="37"/>
      <c r="Y71" s="37"/>
      <c r="Z71" s="37"/>
      <c r="AA71" s="37"/>
      <c r="AB71" s="37"/>
      <c r="AC71" s="37"/>
      <c r="AD71" s="37"/>
      <c r="AE71" s="37"/>
    </row>
    <row r="75" spans="1:31" s="2" customFormat="1" ht="6.95" customHeight="1">
      <c r="A75" s="37"/>
      <c r="B75" s="52"/>
      <c r="C75" s="53"/>
      <c r="D75" s="53"/>
      <c r="E75" s="53"/>
      <c r="F75" s="53"/>
      <c r="G75" s="53"/>
      <c r="H75" s="53"/>
      <c r="I75" s="53"/>
      <c r="J75" s="53"/>
      <c r="K75" s="53"/>
      <c r="L75" s="116"/>
      <c r="S75" s="37"/>
      <c r="T75" s="37"/>
      <c r="U75" s="37"/>
      <c r="V75" s="37"/>
      <c r="W75" s="37"/>
      <c r="X75" s="37"/>
      <c r="Y75" s="37"/>
      <c r="Z75" s="37"/>
      <c r="AA75" s="37"/>
      <c r="AB75" s="37"/>
      <c r="AC75" s="37"/>
      <c r="AD75" s="37"/>
      <c r="AE75" s="37"/>
    </row>
    <row r="76" spans="1:31" s="2" customFormat="1" ht="24.95" customHeight="1">
      <c r="A76" s="37"/>
      <c r="B76" s="38"/>
      <c r="C76" s="26" t="s">
        <v>182</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16</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427" t="str">
        <f>E7</f>
        <v>Zpracování PD - ZŠ F-M, ul. J. Čapka 2555 - tělocvična II.</v>
      </c>
      <c r="F79" s="428"/>
      <c r="G79" s="428"/>
      <c r="H79" s="428"/>
      <c r="I79" s="39"/>
      <c r="J79" s="39"/>
      <c r="K79" s="39"/>
      <c r="L79" s="116"/>
      <c r="S79" s="37"/>
      <c r="T79" s="37"/>
      <c r="U79" s="37"/>
      <c r="V79" s="37"/>
      <c r="W79" s="37"/>
      <c r="X79" s="37"/>
      <c r="Y79" s="37"/>
      <c r="Z79" s="37"/>
      <c r="AA79" s="37"/>
      <c r="AB79" s="37"/>
      <c r="AC79" s="37"/>
      <c r="AD79" s="37"/>
      <c r="AE79" s="37"/>
    </row>
    <row r="80" spans="1:31" s="1" customFormat="1" ht="12" customHeight="1">
      <c r="B80" s="24"/>
      <c r="C80" s="32" t="s">
        <v>167</v>
      </c>
      <c r="D80" s="25"/>
      <c r="E80" s="25"/>
      <c r="F80" s="25"/>
      <c r="G80" s="25"/>
      <c r="H80" s="25"/>
      <c r="I80" s="25"/>
      <c r="J80" s="25"/>
      <c r="K80" s="25"/>
      <c r="L80" s="23"/>
    </row>
    <row r="81" spans="1:65" s="2" customFormat="1" ht="16.5" customHeight="1">
      <c r="A81" s="37"/>
      <c r="B81" s="38"/>
      <c r="C81" s="39"/>
      <c r="D81" s="39"/>
      <c r="E81" s="427" t="s">
        <v>6290</v>
      </c>
      <c r="F81" s="429"/>
      <c r="G81" s="429"/>
      <c r="H81" s="42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563</v>
      </c>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16.5" customHeight="1">
      <c r="A83" s="37"/>
      <c r="B83" s="38"/>
      <c r="C83" s="39"/>
      <c r="D83" s="39"/>
      <c r="E83" s="383" t="str">
        <f>E11</f>
        <v>D.1.4.1 - Elektroinstalace silnoproud</v>
      </c>
      <c r="F83" s="429"/>
      <c r="G83" s="429"/>
      <c r="H83" s="429"/>
      <c r="I83" s="39"/>
      <c r="J83" s="39"/>
      <c r="K83" s="39"/>
      <c r="L83" s="116"/>
      <c r="S83" s="37"/>
      <c r="T83" s="37"/>
      <c r="U83" s="37"/>
      <c r="V83" s="37"/>
      <c r="W83" s="37"/>
      <c r="X83" s="37"/>
      <c r="Y83" s="37"/>
      <c r="Z83" s="37"/>
      <c r="AA83" s="37"/>
      <c r="AB83" s="37"/>
      <c r="AC83" s="37"/>
      <c r="AD83" s="37"/>
      <c r="AE83" s="37"/>
    </row>
    <row r="84" spans="1:65" s="2" customFormat="1" ht="6.9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2" customFormat="1" ht="12" customHeight="1">
      <c r="A85" s="37"/>
      <c r="B85" s="38"/>
      <c r="C85" s="32" t="s">
        <v>22</v>
      </c>
      <c r="D85" s="39"/>
      <c r="E85" s="39"/>
      <c r="F85" s="30" t="str">
        <f>F14</f>
        <v>J. Čapka 2555, Frýdek Místek</v>
      </c>
      <c r="G85" s="39"/>
      <c r="H85" s="39"/>
      <c r="I85" s="32" t="s">
        <v>24</v>
      </c>
      <c r="J85" s="62" t="str">
        <f>IF(J14="","",J14)</f>
        <v>19. 3. 2025</v>
      </c>
      <c r="K85" s="39"/>
      <c r="L85" s="116"/>
      <c r="S85" s="37"/>
      <c r="T85" s="37"/>
      <c r="U85" s="37"/>
      <c r="V85" s="37"/>
      <c r="W85" s="37"/>
      <c r="X85" s="37"/>
      <c r="Y85" s="37"/>
      <c r="Z85" s="37"/>
      <c r="AA85" s="37"/>
      <c r="AB85" s="37"/>
      <c r="AC85" s="37"/>
      <c r="AD85" s="37"/>
      <c r="AE85" s="37"/>
    </row>
    <row r="86" spans="1:65" s="2" customFormat="1" ht="6.9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2" customFormat="1" ht="25.7" customHeight="1">
      <c r="A87" s="37"/>
      <c r="B87" s="38"/>
      <c r="C87" s="32" t="s">
        <v>26</v>
      </c>
      <c r="D87" s="39"/>
      <c r="E87" s="39"/>
      <c r="F87" s="30" t="str">
        <f>E17</f>
        <v>Statutární město Frýdek - Místek</v>
      </c>
      <c r="G87" s="39"/>
      <c r="H87" s="39"/>
      <c r="I87" s="32" t="s">
        <v>33</v>
      </c>
      <c r="J87" s="35" t="str">
        <f>E23</f>
        <v>Energy Benefit Centre a.s., Ostrava</v>
      </c>
      <c r="K87" s="39"/>
      <c r="L87" s="116"/>
      <c r="S87" s="37"/>
      <c r="T87" s="37"/>
      <c r="U87" s="37"/>
      <c r="V87" s="37"/>
      <c r="W87" s="37"/>
      <c r="X87" s="37"/>
      <c r="Y87" s="37"/>
      <c r="Z87" s="37"/>
      <c r="AA87" s="37"/>
      <c r="AB87" s="37"/>
      <c r="AC87" s="37"/>
      <c r="AD87" s="37"/>
      <c r="AE87" s="37"/>
    </row>
    <row r="88" spans="1:65" s="2" customFormat="1" ht="15.2" customHeight="1">
      <c r="A88" s="37"/>
      <c r="B88" s="38"/>
      <c r="C88" s="32" t="s">
        <v>31</v>
      </c>
      <c r="D88" s="39"/>
      <c r="E88" s="39"/>
      <c r="F88" s="30" t="str">
        <f>IF(E20="","",E20)</f>
        <v>Vyplň údaj</v>
      </c>
      <c r="G88" s="39"/>
      <c r="H88" s="39"/>
      <c r="I88" s="32" t="s">
        <v>36</v>
      </c>
      <c r="J88" s="35" t="str">
        <f>E26</f>
        <v>---</v>
      </c>
      <c r="K88" s="39"/>
      <c r="L88" s="116"/>
      <c r="S88" s="37"/>
      <c r="T88" s="37"/>
      <c r="U88" s="37"/>
      <c r="V88" s="37"/>
      <c r="W88" s="37"/>
      <c r="X88" s="37"/>
      <c r="Y88" s="37"/>
      <c r="Z88" s="37"/>
      <c r="AA88" s="37"/>
      <c r="AB88" s="37"/>
      <c r="AC88" s="37"/>
      <c r="AD88" s="37"/>
      <c r="AE88" s="37"/>
    </row>
    <row r="89" spans="1:65" s="2" customFormat="1" ht="10.3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5" s="11" customFormat="1" ht="29.25" customHeight="1">
      <c r="A90" s="154"/>
      <c r="B90" s="155"/>
      <c r="C90" s="156" t="s">
        <v>183</v>
      </c>
      <c r="D90" s="157" t="s">
        <v>59</v>
      </c>
      <c r="E90" s="157" t="s">
        <v>55</v>
      </c>
      <c r="F90" s="157" t="s">
        <v>56</v>
      </c>
      <c r="G90" s="157" t="s">
        <v>184</v>
      </c>
      <c r="H90" s="157" t="s">
        <v>185</v>
      </c>
      <c r="I90" s="157" t="s">
        <v>186</v>
      </c>
      <c r="J90" s="157" t="s">
        <v>173</v>
      </c>
      <c r="K90" s="158" t="s">
        <v>187</v>
      </c>
      <c r="L90" s="159"/>
      <c r="M90" s="71" t="s">
        <v>28</v>
      </c>
      <c r="N90" s="72" t="s">
        <v>44</v>
      </c>
      <c r="O90" s="72" t="s">
        <v>188</v>
      </c>
      <c r="P90" s="72" t="s">
        <v>189</v>
      </c>
      <c r="Q90" s="72" t="s">
        <v>190</v>
      </c>
      <c r="R90" s="72" t="s">
        <v>191</v>
      </c>
      <c r="S90" s="72" t="s">
        <v>192</v>
      </c>
      <c r="T90" s="73" t="s">
        <v>193</v>
      </c>
      <c r="U90" s="154"/>
      <c r="V90" s="154"/>
      <c r="W90" s="154"/>
      <c r="X90" s="154"/>
      <c r="Y90" s="154"/>
      <c r="Z90" s="154"/>
      <c r="AA90" s="154"/>
      <c r="AB90" s="154"/>
      <c r="AC90" s="154"/>
      <c r="AD90" s="154"/>
      <c r="AE90" s="154"/>
    </row>
    <row r="91" spans="1:65" s="2" customFormat="1" ht="22.9" customHeight="1">
      <c r="A91" s="37"/>
      <c r="B91" s="38"/>
      <c r="C91" s="78" t="s">
        <v>194</v>
      </c>
      <c r="D91" s="39"/>
      <c r="E91" s="39"/>
      <c r="F91" s="39"/>
      <c r="G91" s="39"/>
      <c r="H91" s="39"/>
      <c r="I91" s="39"/>
      <c r="J91" s="160">
        <f>BK91</f>
        <v>0</v>
      </c>
      <c r="K91" s="39"/>
      <c r="L91" s="42"/>
      <c r="M91" s="74"/>
      <c r="N91" s="161"/>
      <c r="O91" s="75"/>
      <c r="P91" s="162">
        <f>P92+P98+P106+P113+P119+P124</f>
        <v>0</v>
      </c>
      <c r="Q91" s="75"/>
      <c r="R91" s="162">
        <f>R92+R98+R106+R113+R119+R124</f>
        <v>0</v>
      </c>
      <c r="S91" s="75"/>
      <c r="T91" s="163">
        <f>T92+T98+T106+T113+T119+T124</f>
        <v>0</v>
      </c>
      <c r="U91" s="37"/>
      <c r="V91" s="37"/>
      <c r="W91" s="37"/>
      <c r="X91" s="37"/>
      <c r="Y91" s="37"/>
      <c r="Z91" s="37"/>
      <c r="AA91" s="37"/>
      <c r="AB91" s="37"/>
      <c r="AC91" s="37"/>
      <c r="AD91" s="37"/>
      <c r="AE91" s="37"/>
      <c r="AT91" s="20" t="s">
        <v>73</v>
      </c>
      <c r="AU91" s="20" t="s">
        <v>174</v>
      </c>
      <c r="BK91" s="164">
        <f>BK92+BK98+BK106+BK113+BK119+BK124</f>
        <v>0</v>
      </c>
    </row>
    <row r="92" spans="1:65" s="12" customFormat="1" ht="25.9" customHeight="1">
      <c r="B92" s="165"/>
      <c r="C92" s="166"/>
      <c r="D92" s="167" t="s">
        <v>73</v>
      </c>
      <c r="E92" s="168" t="s">
        <v>4373</v>
      </c>
      <c r="F92" s="168" t="s">
        <v>4374</v>
      </c>
      <c r="G92" s="166"/>
      <c r="H92" s="166"/>
      <c r="I92" s="169"/>
      <c r="J92" s="170">
        <f>BK92</f>
        <v>0</v>
      </c>
      <c r="K92" s="166"/>
      <c r="L92" s="171"/>
      <c r="M92" s="172"/>
      <c r="N92" s="173"/>
      <c r="O92" s="173"/>
      <c r="P92" s="174">
        <f>SUM(P93:P97)</f>
        <v>0</v>
      </c>
      <c r="Q92" s="173"/>
      <c r="R92" s="174">
        <f>SUM(R93:R97)</f>
        <v>0</v>
      </c>
      <c r="S92" s="173"/>
      <c r="T92" s="175">
        <f>SUM(T93:T97)</f>
        <v>0</v>
      </c>
      <c r="AR92" s="176" t="s">
        <v>82</v>
      </c>
      <c r="AT92" s="177" t="s">
        <v>73</v>
      </c>
      <c r="AU92" s="177" t="s">
        <v>74</v>
      </c>
      <c r="AY92" s="176" t="s">
        <v>197</v>
      </c>
      <c r="BK92" s="178">
        <f>SUM(BK93:BK97)</f>
        <v>0</v>
      </c>
    </row>
    <row r="93" spans="1:65" s="2" customFormat="1" ht="37.9" customHeight="1">
      <c r="A93" s="37"/>
      <c r="B93" s="38"/>
      <c r="C93" s="181" t="s">
        <v>82</v>
      </c>
      <c r="D93" s="181" t="s">
        <v>199</v>
      </c>
      <c r="E93" s="182" t="s">
        <v>73</v>
      </c>
      <c r="F93" s="183" t="s">
        <v>4375</v>
      </c>
      <c r="G93" s="184" t="s">
        <v>3845</v>
      </c>
      <c r="H93" s="185">
        <v>13</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283</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283</v>
      </c>
      <c r="BM93" s="192" t="s">
        <v>84</v>
      </c>
    </row>
    <row r="94" spans="1:65" s="2" customFormat="1" ht="16.5" customHeight="1">
      <c r="A94" s="37"/>
      <c r="B94" s="38"/>
      <c r="C94" s="181" t="s">
        <v>84</v>
      </c>
      <c r="D94" s="181" t="s">
        <v>199</v>
      </c>
      <c r="E94" s="182" t="s">
        <v>4414</v>
      </c>
      <c r="F94" s="183" t="s">
        <v>4415</v>
      </c>
      <c r="G94" s="184" t="s">
        <v>3845</v>
      </c>
      <c r="H94" s="185">
        <v>4</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283</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283</v>
      </c>
      <c r="BM94" s="192" t="s">
        <v>204</v>
      </c>
    </row>
    <row r="95" spans="1:65" s="2" customFormat="1" ht="114.95" customHeight="1">
      <c r="A95" s="37"/>
      <c r="B95" s="38"/>
      <c r="C95" s="181" t="s">
        <v>160</v>
      </c>
      <c r="D95" s="181" t="s">
        <v>199</v>
      </c>
      <c r="E95" s="182" t="s">
        <v>4388</v>
      </c>
      <c r="F95" s="183" t="s">
        <v>4389</v>
      </c>
      <c r="G95" s="184" t="s">
        <v>3845</v>
      </c>
      <c r="H95" s="185">
        <v>1</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233</v>
      </c>
    </row>
    <row r="96" spans="1:65" s="2" customFormat="1" ht="16.5" customHeight="1">
      <c r="A96" s="37"/>
      <c r="B96" s="38"/>
      <c r="C96" s="181" t="s">
        <v>204</v>
      </c>
      <c r="D96" s="181" t="s">
        <v>199</v>
      </c>
      <c r="E96" s="182" t="s">
        <v>6823</v>
      </c>
      <c r="F96" s="183" t="s">
        <v>4425</v>
      </c>
      <c r="G96" s="184" t="s">
        <v>3845</v>
      </c>
      <c r="H96" s="185">
        <v>1</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283</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283</v>
      </c>
      <c r="BM96" s="192" t="s">
        <v>243</v>
      </c>
    </row>
    <row r="97" spans="1:65" s="2" customFormat="1" ht="16.5" customHeight="1">
      <c r="A97" s="37"/>
      <c r="B97" s="38"/>
      <c r="C97" s="181" t="s">
        <v>227</v>
      </c>
      <c r="D97" s="181" t="s">
        <v>199</v>
      </c>
      <c r="E97" s="182" t="s">
        <v>6824</v>
      </c>
      <c r="F97" s="183" t="s">
        <v>4427</v>
      </c>
      <c r="G97" s="184" t="s">
        <v>3845</v>
      </c>
      <c r="H97" s="185">
        <v>1</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283</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283</v>
      </c>
      <c r="BM97" s="192" t="s">
        <v>253</v>
      </c>
    </row>
    <row r="98" spans="1:65" s="12" customFormat="1" ht="25.9" customHeight="1">
      <c r="B98" s="165"/>
      <c r="C98" s="166"/>
      <c r="D98" s="167" t="s">
        <v>73</v>
      </c>
      <c r="E98" s="168" t="s">
        <v>4378</v>
      </c>
      <c r="F98" s="168" t="s">
        <v>4428</v>
      </c>
      <c r="G98" s="166"/>
      <c r="H98" s="166"/>
      <c r="I98" s="169"/>
      <c r="J98" s="170">
        <f>BK98</f>
        <v>0</v>
      </c>
      <c r="K98" s="166"/>
      <c r="L98" s="171"/>
      <c r="M98" s="172"/>
      <c r="N98" s="173"/>
      <c r="O98" s="173"/>
      <c r="P98" s="174">
        <f>SUM(P99:P105)</f>
        <v>0</v>
      </c>
      <c r="Q98" s="173"/>
      <c r="R98" s="174">
        <f>SUM(R99:R105)</f>
        <v>0</v>
      </c>
      <c r="S98" s="173"/>
      <c r="T98" s="175">
        <f>SUM(T99:T105)</f>
        <v>0</v>
      </c>
      <c r="AR98" s="176" t="s">
        <v>82</v>
      </c>
      <c r="AT98" s="177" t="s">
        <v>73</v>
      </c>
      <c r="AU98" s="177" t="s">
        <v>74</v>
      </c>
      <c r="AY98" s="176" t="s">
        <v>197</v>
      </c>
      <c r="BK98" s="178">
        <f>SUM(BK99:BK105)</f>
        <v>0</v>
      </c>
    </row>
    <row r="99" spans="1:65" s="2" customFormat="1" ht="16.5" customHeight="1">
      <c r="A99" s="37"/>
      <c r="B99" s="38"/>
      <c r="C99" s="181" t="s">
        <v>233</v>
      </c>
      <c r="D99" s="181" t="s">
        <v>199</v>
      </c>
      <c r="E99" s="182" t="s">
        <v>4429</v>
      </c>
      <c r="F99" s="183" t="s">
        <v>4436</v>
      </c>
      <c r="G99" s="184" t="s">
        <v>3845</v>
      </c>
      <c r="H99" s="185">
        <v>1</v>
      </c>
      <c r="I99" s="186"/>
      <c r="J99" s="187">
        <f t="shared" ref="J99:J105" si="0">ROUND(I99*H99,2)</f>
        <v>0</v>
      </c>
      <c r="K99" s="183" t="s">
        <v>28</v>
      </c>
      <c r="L99" s="42"/>
      <c r="M99" s="188" t="s">
        <v>28</v>
      </c>
      <c r="N99" s="189" t="s">
        <v>45</v>
      </c>
      <c r="O99" s="67"/>
      <c r="P99" s="190">
        <f t="shared" ref="P99:P105" si="1">O99*H99</f>
        <v>0</v>
      </c>
      <c r="Q99" s="190">
        <v>0</v>
      </c>
      <c r="R99" s="190">
        <f t="shared" ref="R99:R105" si="2">Q99*H99</f>
        <v>0</v>
      </c>
      <c r="S99" s="190">
        <v>0</v>
      </c>
      <c r="T99" s="191">
        <f t="shared" ref="T99:T105" si="3">S99*H99</f>
        <v>0</v>
      </c>
      <c r="U99" s="37"/>
      <c r="V99" s="37"/>
      <c r="W99" s="37"/>
      <c r="X99" s="37"/>
      <c r="Y99" s="37"/>
      <c r="Z99" s="37"/>
      <c r="AA99" s="37"/>
      <c r="AB99" s="37"/>
      <c r="AC99" s="37"/>
      <c r="AD99" s="37"/>
      <c r="AE99" s="37"/>
      <c r="AR99" s="192" t="s">
        <v>283</v>
      </c>
      <c r="AT99" s="192" t="s">
        <v>199</v>
      </c>
      <c r="AU99" s="192" t="s">
        <v>82</v>
      </c>
      <c r="AY99" s="20" t="s">
        <v>197</v>
      </c>
      <c r="BE99" s="193">
        <f t="shared" ref="BE99:BE105" si="4">IF(N99="základní",J99,0)</f>
        <v>0</v>
      </c>
      <c r="BF99" s="193">
        <f t="shared" ref="BF99:BF105" si="5">IF(N99="snížená",J99,0)</f>
        <v>0</v>
      </c>
      <c r="BG99" s="193">
        <f t="shared" ref="BG99:BG105" si="6">IF(N99="zákl. přenesená",J99,0)</f>
        <v>0</v>
      </c>
      <c r="BH99" s="193">
        <f t="shared" ref="BH99:BH105" si="7">IF(N99="sníž. přenesená",J99,0)</f>
        <v>0</v>
      </c>
      <c r="BI99" s="193">
        <f t="shared" ref="BI99:BI105" si="8">IF(N99="nulová",J99,0)</f>
        <v>0</v>
      </c>
      <c r="BJ99" s="20" t="s">
        <v>82</v>
      </c>
      <c r="BK99" s="193">
        <f t="shared" ref="BK99:BK105" si="9">ROUND(I99*H99,2)</f>
        <v>0</v>
      </c>
      <c r="BL99" s="20" t="s">
        <v>283</v>
      </c>
      <c r="BM99" s="192" t="s">
        <v>8</v>
      </c>
    </row>
    <row r="100" spans="1:65" s="2" customFormat="1" ht="24.2" customHeight="1">
      <c r="A100" s="37"/>
      <c r="B100" s="38"/>
      <c r="C100" s="181" t="s">
        <v>238</v>
      </c>
      <c r="D100" s="181" t="s">
        <v>199</v>
      </c>
      <c r="E100" s="182" t="s">
        <v>4431</v>
      </c>
      <c r="F100" s="183" t="s">
        <v>4448</v>
      </c>
      <c r="G100" s="184" t="s">
        <v>3845</v>
      </c>
      <c r="H100" s="185">
        <v>10</v>
      </c>
      <c r="I100" s="186"/>
      <c r="J100" s="187">
        <f t="shared" si="0"/>
        <v>0</v>
      </c>
      <c r="K100" s="183" t="s">
        <v>28</v>
      </c>
      <c r="L100" s="42"/>
      <c r="M100" s="188" t="s">
        <v>28</v>
      </c>
      <c r="N100" s="189" t="s">
        <v>45</v>
      </c>
      <c r="O100" s="67"/>
      <c r="P100" s="190">
        <f t="shared" si="1"/>
        <v>0</v>
      </c>
      <c r="Q100" s="190">
        <v>0</v>
      </c>
      <c r="R100" s="190">
        <f t="shared" si="2"/>
        <v>0</v>
      </c>
      <c r="S100" s="190">
        <v>0</v>
      </c>
      <c r="T100" s="191">
        <f t="shared" si="3"/>
        <v>0</v>
      </c>
      <c r="U100" s="37"/>
      <c r="V100" s="37"/>
      <c r="W100" s="37"/>
      <c r="X100" s="37"/>
      <c r="Y100" s="37"/>
      <c r="Z100" s="37"/>
      <c r="AA100" s="37"/>
      <c r="AB100" s="37"/>
      <c r="AC100" s="37"/>
      <c r="AD100" s="37"/>
      <c r="AE100" s="37"/>
      <c r="AR100" s="192" t="s">
        <v>283</v>
      </c>
      <c r="AT100" s="192" t="s">
        <v>199</v>
      </c>
      <c r="AU100" s="192" t="s">
        <v>82</v>
      </c>
      <c r="AY100" s="20" t="s">
        <v>197</v>
      </c>
      <c r="BE100" s="193">
        <f t="shared" si="4"/>
        <v>0</v>
      </c>
      <c r="BF100" s="193">
        <f t="shared" si="5"/>
        <v>0</v>
      </c>
      <c r="BG100" s="193">
        <f t="shared" si="6"/>
        <v>0</v>
      </c>
      <c r="BH100" s="193">
        <f t="shared" si="7"/>
        <v>0</v>
      </c>
      <c r="BI100" s="193">
        <f t="shared" si="8"/>
        <v>0</v>
      </c>
      <c r="BJ100" s="20" t="s">
        <v>82</v>
      </c>
      <c r="BK100" s="193">
        <f t="shared" si="9"/>
        <v>0</v>
      </c>
      <c r="BL100" s="20" t="s">
        <v>283</v>
      </c>
      <c r="BM100" s="192" t="s">
        <v>273</v>
      </c>
    </row>
    <row r="101" spans="1:65" s="2" customFormat="1" ht="21.75" customHeight="1">
      <c r="A101" s="37"/>
      <c r="B101" s="38"/>
      <c r="C101" s="181" t="s">
        <v>243</v>
      </c>
      <c r="D101" s="181" t="s">
        <v>199</v>
      </c>
      <c r="E101" s="182" t="s">
        <v>4433</v>
      </c>
      <c r="F101" s="183" t="s">
        <v>4452</v>
      </c>
      <c r="G101" s="184" t="s">
        <v>3845</v>
      </c>
      <c r="H101" s="185">
        <v>1</v>
      </c>
      <c r="I101" s="186"/>
      <c r="J101" s="187">
        <f t="shared" si="0"/>
        <v>0</v>
      </c>
      <c r="K101" s="183" t="s">
        <v>28</v>
      </c>
      <c r="L101" s="42"/>
      <c r="M101" s="188" t="s">
        <v>28</v>
      </c>
      <c r="N101" s="189" t="s">
        <v>45</v>
      </c>
      <c r="O101" s="67"/>
      <c r="P101" s="190">
        <f t="shared" si="1"/>
        <v>0</v>
      </c>
      <c r="Q101" s="190">
        <v>0</v>
      </c>
      <c r="R101" s="190">
        <f t="shared" si="2"/>
        <v>0</v>
      </c>
      <c r="S101" s="190">
        <v>0</v>
      </c>
      <c r="T101" s="191">
        <f t="shared" si="3"/>
        <v>0</v>
      </c>
      <c r="U101" s="37"/>
      <c r="V101" s="37"/>
      <c r="W101" s="37"/>
      <c r="X101" s="37"/>
      <c r="Y101" s="37"/>
      <c r="Z101" s="37"/>
      <c r="AA101" s="37"/>
      <c r="AB101" s="37"/>
      <c r="AC101" s="37"/>
      <c r="AD101" s="37"/>
      <c r="AE101" s="37"/>
      <c r="AR101" s="192" t="s">
        <v>283</v>
      </c>
      <c r="AT101" s="192" t="s">
        <v>199</v>
      </c>
      <c r="AU101" s="192" t="s">
        <v>82</v>
      </c>
      <c r="AY101" s="20" t="s">
        <v>197</v>
      </c>
      <c r="BE101" s="193">
        <f t="shared" si="4"/>
        <v>0</v>
      </c>
      <c r="BF101" s="193">
        <f t="shared" si="5"/>
        <v>0</v>
      </c>
      <c r="BG101" s="193">
        <f t="shared" si="6"/>
        <v>0</v>
      </c>
      <c r="BH101" s="193">
        <f t="shared" si="7"/>
        <v>0</v>
      </c>
      <c r="BI101" s="193">
        <f t="shared" si="8"/>
        <v>0</v>
      </c>
      <c r="BJ101" s="20" t="s">
        <v>82</v>
      </c>
      <c r="BK101" s="193">
        <f t="shared" si="9"/>
        <v>0</v>
      </c>
      <c r="BL101" s="20" t="s">
        <v>283</v>
      </c>
      <c r="BM101" s="192" t="s">
        <v>283</v>
      </c>
    </row>
    <row r="102" spans="1:65" s="2" customFormat="1" ht="24.2" customHeight="1">
      <c r="A102" s="37"/>
      <c r="B102" s="38"/>
      <c r="C102" s="181" t="s">
        <v>248</v>
      </c>
      <c r="D102" s="181" t="s">
        <v>199</v>
      </c>
      <c r="E102" s="182" t="s">
        <v>4435</v>
      </c>
      <c r="F102" s="183" t="s">
        <v>4456</v>
      </c>
      <c r="G102" s="184" t="s">
        <v>3845</v>
      </c>
      <c r="H102" s="185">
        <v>2</v>
      </c>
      <c r="I102" s="186"/>
      <c r="J102" s="187">
        <f t="shared" si="0"/>
        <v>0</v>
      </c>
      <c r="K102" s="183" t="s">
        <v>28</v>
      </c>
      <c r="L102" s="42"/>
      <c r="M102" s="188" t="s">
        <v>28</v>
      </c>
      <c r="N102" s="189" t="s">
        <v>45</v>
      </c>
      <c r="O102" s="67"/>
      <c r="P102" s="190">
        <f t="shared" si="1"/>
        <v>0</v>
      </c>
      <c r="Q102" s="190">
        <v>0</v>
      </c>
      <c r="R102" s="190">
        <f t="shared" si="2"/>
        <v>0</v>
      </c>
      <c r="S102" s="190">
        <v>0</v>
      </c>
      <c r="T102" s="191">
        <f t="shared" si="3"/>
        <v>0</v>
      </c>
      <c r="U102" s="37"/>
      <c r="V102" s="37"/>
      <c r="W102" s="37"/>
      <c r="X102" s="37"/>
      <c r="Y102" s="37"/>
      <c r="Z102" s="37"/>
      <c r="AA102" s="37"/>
      <c r="AB102" s="37"/>
      <c r="AC102" s="37"/>
      <c r="AD102" s="37"/>
      <c r="AE102" s="37"/>
      <c r="AR102" s="192" t="s">
        <v>283</v>
      </c>
      <c r="AT102" s="192" t="s">
        <v>199</v>
      </c>
      <c r="AU102" s="192" t="s">
        <v>82</v>
      </c>
      <c r="AY102" s="20" t="s">
        <v>197</v>
      </c>
      <c r="BE102" s="193">
        <f t="shared" si="4"/>
        <v>0</v>
      </c>
      <c r="BF102" s="193">
        <f t="shared" si="5"/>
        <v>0</v>
      </c>
      <c r="BG102" s="193">
        <f t="shared" si="6"/>
        <v>0</v>
      </c>
      <c r="BH102" s="193">
        <f t="shared" si="7"/>
        <v>0</v>
      </c>
      <c r="BI102" s="193">
        <f t="shared" si="8"/>
        <v>0</v>
      </c>
      <c r="BJ102" s="20" t="s">
        <v>82</v>
      </c>
      <c r="BK102" s="193">
        <f t="shared" si="9"/>
        <v>0</v>
      </c>
      <c r="BL102" s="20" t="s">
        <v>283</v>
      </c>
      <c r="BM102" s="192" t="s">
        <v>293</v>
      </c>
    </row>
    <row r="103" spans="1:65" s="2" customFormat="1" ht="21.75" customHeight="1">
      <c r="A103" s="37"/>
      <c r="B103" s="38"/>
      <c r="C103" s="181" t="s">
        <v>253</v>
      </c>
      <c r="D103" s="181" t="s">
        <v>199</v>
      </c>
      <c r="E103" s="182" t="s">
        <v>4437</v>
      </c>
      <c r="F103" s="183" t="s">
        <v>4468</v>
      </c>
      <c r="G103" s="184" t="s">
        <v>3845</v>
      </c>
      <c r="H103" s="185">
        <v>2</v>
      </c>
      <c r="I103" s="186"/>
      <c r="J103" s="187">
        <f t="shared" si="0"/>
        <v>0</v>
      </c>
      <c r="K103" s="183" t="s">
        <v>28</v>
      </c>
      <c r="L103" s="42"/>
      <c r="M103" s="188" t="s">
        <v>28</v>
      </c>
      <c r="N103" s="189" t="s">
        <v>45</v>
      </c>
      <c r="O103" s="67"/>
      <c r="P103" s="190">
        <f t="shared" si="1"/>
        <v>0</v>
      </c>
      <c r="Q103" s="190">
        <v>0</v>
      </c>
      <c r="R103" s="190">
        <f t="shared" si="2"/>
        <v>0</v>
      </c>
      <c r="S103" s="190">
        <v>0</v>
      </c>
      <c r="T103" s="191">
        <f t="shared" si="3"/>
        <v>0</v>
      </c>
      <c r="U103" s="37"/>
      <c r="V103" s="37"/>
      <c r="W103" s="37"/>
      <c r="X103" s="37"/>
      <c r="Y103" s="37"/>
      <c r="Z103" s="37"/>
      <c r="AA103" s="37"/>
      <c r="AB103" s="37"/>
      <c r="AC103" s="37"/>
      <c r="AD103" s="37"/>
      <c r="AE103" s="37"/>
      <c r="AR103" s="192" t="s">
        <v>283</v>
      </c>
      <c r="AT103" s="192" t="s">
        <v>199</v>
      </c>
      <c r="AU103" s="192" t="s">
        <v>82</v>
      </c>
      <c r="AY103" s="20" t="s">
        <v>197</v>
      </c>
      <c r="BE103" s="193">
        <f t="shared" si="4"/>
        <v>0</v>
      </c>
      <c r="BF103" s="193">
        <f t="shared" si="5"/>
        <v>0</v>
      </c>
      <c r="BG103" s="193">
        <f t="shared" si="6"/>
        <v>0</v>
      </c>
      <c r="BH103" s="193">
        <f t="shared" si="7"/>
        <v>0</v>
      </c>
      <c r="BI103" s="193">
        <f t="shared" si="8"/>
        <v>0</v>
      </c>
      <c r="BJ103" s="20" t="s">
        <v>82</v>
      </c>
      <c r="BK103" s="193">
        <f t="shared" si="9"/>
        <v>0</v>
      </c>
      <c r="BL103" s="20" t="s">
        <v>283</v>
      </c>
      <c r="BM103" s="192" t="s">
        <v>303</v>
      </c>
    </row>
    <row r="104" spans="1:65" s="2" customFormat="1" ht="16.5" customHeight="1">
      <c r="A104" s="37"/>
      <c r="B104" s="38"/>
      <c r="C104" s="181" t="s">
        <v>258</v>
      </c>
      <c r="D104" s="181" t="s">
        <v>199</v>
      </c>
      <c r="E104" s="182" t="s">
        <v>4439</v>
      </c>
      <c r="F104" s="183" t="s">
        <v>4425</v>
      </c>
      <c r="G104" s="184" t="s">
        <v>3845</v>
      </c>
      <c r="H104" s="185">
        <v>1</v>
      </c>
      <c r="I104" s="186"/>
      <c r="J104" s="187">
        <f t="shared" si="0"/>
        <v>0</v>
      </c>
      <c r="K104" s="183" t="s">
        <v>28</v>
      </c>
      <c r="L104" s="42"/>
      <c r="M104" s="188" t="s">
        <v>28</v>
      </c>
      <c r="N104" s="189" t="s">
        <v>45</v>
      </c>
      <c r="O104" s="67"/>
      <c r="P104" s="190">
        <f t="shared" si="1"/>
        <v>0</v>
      </c>
      <c r="Q104" s="190">
        <v>0</v>
      </c>
      <c r="R104" s="190">
        <f t="shared" si="2"/>
        <v>0</v>
      </c>
      <c r="S104" s="190">
        <v>0</v>
      </c>
      <c r="T104" s="191">
        <f t="shared" si="3"/>
        <v>0</v>
      </c>
      <c r="U104" s="37"/>
      <c r="V104" s="37"/>
      <c r="W104" s="37"/>
      <c r="X104" s="37"/>
      <c r="Y104" s="37"/>
      <c r="Z104" s="37"/>
      <c r="AA104" s="37"/>
      <c r="AB104" s="37"/>
      <c r="AC104" s="37"/>
      <c r="AD104" s="37"/>
      <c r="AE104" s="37"/>
      <c r="AR104" s="192" t="s">
        <v>283</v>
      </c>
      <c r="AT104" s="192" t="s">
        <v>199</v>
      </c>
      <c r="AU104" s="192" t="s">
        <v>82</v>
      </c>
      <c r="AY104" s="20" t="s">
        <v>197</v>
      </c>
      <c r="BE104" s="193">
        <f t="shared" si="4"/>
        <v>0</v>
      </c>
      <c r="BF104" s="193">
        <f t="shared" si="5"/>
        <v>0</v>
      </c>
      <c r="BG104" s="193">
        <f t="shared" si="6"/>
        <v>0</v>
      </c>
      <c r="BH104" s="193">
        <f t="shared" si="7"/>
        <v>0</v>
      </c>
      <c r="BI104" s="193">
        <f t="shared" si="8"/>
        <v>0</v>
      </c>
      <c r="BJ104" s="20" t="s">
        <v>82</v>
      </c>
      <c r="BK104" s="193">
        <f t="shared" si="9"/>
        <v>0</v>
      </c>
      <c r="BL104" s="20" t="s">
        <v>283</v>
      </c>
      <c r="BM104" s="192" t="s">
        <v>312</v>
      </c>
    </row>
    <row r="105" spans="1:65" s="2" customFormat="1" ht="16.5" customHeight="1">
      <c r="A105" s="37"/>
      <c r="B105" s="38"/>
      <c r="C105" s="181" t="s">
        <v>8</v>
      </c>
      <c r="D105" s="181" t="s">
        <v>199</v>
      </c>
      <c r="E105" s="182" t="s">
        <v>4441</v>
      </c>
      <c r="F105" s="183" t="s">
        <v>4427</v>
      </c>
      <c r="G105" s="184" t="s">
        <v>3845</v>
      </c>
      <c r="H105" s="185">
        <v>1</v>
      </c>
      <c r="I105" s="186"/>
      <c r="J105" s="187">
        <f t="shared" si="0"/>
        <v>0</v>
      </c>
      <c r="K105" s="183" t="s">
        <v>28</v>
      </c>
      <c r="L105" s="42"/>
      <c r="M105" s="188" t="s">
        <v>28</v>
      </c>
      <c r="N105" s="189" t="s">
        <v>45</v>
      </c>
      <c r="O105" s="67"/>
      <c r="P105" s="190">
        <f t="shared" si="1"/>
        <v>0</v>
      </c>
      <c r="Q105" s="190">
        <v>0</v>
      </c>
      <c r="R105" s="190">
        <f t="shared" si="2"/>
        <v>0</v>
      </c>
      <c r="S105" s="190">
        <v>0</v>
      </c>
      <c r="T105" s="191">
        <f t="shared" si="3"/>
        <v>0</v>
      </c>
      <c r="U105" s="37"/>
      <c r="V105" s="37"/>
      <c r="W105" s="37"/>
      <c r="X105" s="37"/>
      <c r="Y105" s="37"/>
      <c r="Z105" s="37"/>
      <c r="AA105" s="37"/>
      <c r="AB105" s="37"/>
      <c r="AC105" s="37"/>
      <c r="AD105" s="37"/>
      <c r="AE105" s="37"/>
      <c r="AR105" s="192" t="s">
        <v>283</v>
      </c>
      <c r="AT105" s="192" t="s">
        <v>199</v>
      </c>
      <c r="AU105" s="192" t="s">
        <v>82</v>
      </c>
      <c r="AY105" s="20" t="s">
        <v>197</v>
      </c>
      <c r="BE105" s="193">
        <f t="shared" si="4"/>
        <v>0</v>
      </c>
      <c r="BF105" s="193">
        <f t="shared" si="5"/>
        <v>0</v>
      </c>
      <c r="BG105" s="193">
        <f t="shared" si="6"/>
        <v>0</v>
      </c>
      <c r="BH105" s="193">
        <f t="shared" si="7"/>
        <v>0</v>
      </c>
      <c r="BI105" s="193">
        <f t="shared" si="8"/>
        <v>0</v>
      </c>
      <c r="BJ105" s="20" t="s">
        <v>82</v>
      </c>
      <c r="BK105" s="193">
        <f t="shared" si="9"/>
        <v>0</v>
      </c>
      <c r="BL105" s="20" t="s">
        <v>283</v>
      </c>
      <c r="BM105" s="192" t="s">
        <v>322</v>
      </c>
    </row>
    <row r="106" spans="1:65" s="12" customFormat="1" ht="25.9" customHeight="1">
      <c r="B106" s="165"/>
      <c r="C106" s="166"/>
      <c r="D106" s="167" t="s">
        <v>73</v>
      </c>
      <c r="E106" s="168" t="s">
        <v>4384</v>
      </c>
      <c r="F106" s="168" t="s">
        <v>4475</v>
      </c>
      <c r="G106" s="166"/>
      <c r="H106" s="166"/>
      <c r="I106" s="169"/>
      <c r="J106" s="170">
        <f>BK106</f>
        <v>0</v>
      </c>
      <c r="K106" s="166"/>
      <c r="L106" s="171"/>
      <c r="M106" s="172"/>
      <c r="N106" s="173"/>
      <c r="O106" s="173"/>
      <c r="P106" s="174">
        <f>SUM(P107:P112)</f>
        <v>0</v>
      </c>
      <c r="Q106" s="173"/>
      <c r="R106" s="174">
        <f>SUM(R107:R112)</f>
        <v>0</v>
      </c>
      <c r="S106" s="173"/>
      <c r="T106" s="175">
        <f>SUM(T107:T112)</f>
        <v>0</v>
      </c>
      <c r="AR106" s="176" t="s">
        <v>82</v>
      </c>
      <c r="AT106" s="177" t="s">
        <v>73</v>
      </c>
      <c r="AU106" s="177" t="s">
        <v>74</v>
      </c>
      <c r="AY106" s="176" t="s">
        <v>197</v>
      </c>
      <c r="BK106" s="178">
        <f>SUM(BK107:BK112)</f>
        <v>0</v>
      </c>
    </row>
    <row r="107" spans="1:65" s="2" customFormat="1" ht="24.2" customHeight="1">
      <c r="A107" s="37"/>
      <c r="B107" s="38"/>
      <c r="C107" s="181" t="s">
        <v>268</v>
      </c>
      <c r="D107" s="181" t="s">
        <v>199</v>
      </c>
      <c r="E107" s="182" t="s">
        <v>4476</v>
      </c>
      <c r="F107" s="183" t="s">
        <v>4477</v>
      </c>
      <c r="G107" s="184" t="s">
        <v>3845</v>
      </c>
      <c r="H107" s="185">
        <v>8</v>
      </c>
      <c r="I107" s="186"/>
      <c r="J107" s="187">
        <f t="shared" ref="J107:J112" si="10">ROUND(I107*H107,2)</f>
        <v>0</v>
      </c>
      <c r="K107" s="183" t="s">
        <v>28</v>
      </c>
      <c r="L107" s="42"/>
      <c r="M107" s="188" t="s">
        <v>28</v>
      </c>
      <c r="N107" s="189" t="s">
        <v>45</v>
      </c>
      <c r="O107" s="67"/>
      <c r="P107" s="190">
        <f t="shared" ref="P107:P112" si="11">O107*H107</f>
        <v>0</v>
      </c>
      <c r="Q107" s="190">
        <v>0</v>
      </c>
      <c r="R107" s="190">
        <f t="shared" ref="R107:R112" si="12">Q107*H107</f>
        <v>0</v>
      </c>
      <c r="S107" s="190">
        <v>0</v>
      </c>
      <c r="T107" s="191">
        <f t="shared" ref="T107:T112" si="13">S107*H107</f>
        <v>0</v>
      </c>
      <c r="U107" s="37"/>
      <c r="V107" s="37"/>
      <c r="W107" s="37"/>
      <c r="X107" s="37"/>
      <c r="Y107" s="37"/>
      <c r="Z107" s="37"/>
      <c r="AA107" s="37"/>
      <c r="AB107" s="37"/>
      <c r="AC107" s="37"/>
      <c r="AD107" s="37"/>
      <c r="AE107" s="37"/>
      <c r="AR107" s="192" t="s">
        <v>283</v>
      </c>
      <c r="AT107" s="192" t="s">
        <v>199</v>
      </c>
      <c r="AU107" s="192" t="s">
        <v>82</v>
      </c>
      <c r="AY107" s="20" t="s">
        <v>197</v>
      </c>
      <c r="BE107" s="193">
        <f t="shared" ref="BE107:BE112" si="14">IF(N107="základní",J107,0)</f>
        <v>0</v>
      </c>
      <c r="BF107" s="193">
        <f t="shared" ref="BF107:BF112" si="15">IF(N107="snížená",J107,0)</f>
        <v>0</v>
      </c>
      <c r="BG107" s="193">
        <f t="shared" ref="BG107:BG112" si="16">IF(N107="zákl. přenesená",J107,0)</f>
        <v>0</v>
      </c>
      <c r="BH107" s="193">
        <f t="shared" ref="BH107:BH112" si="17">IF(N107="sníž. přenesená",J107,0)</f>
        <v>0</v>
      </c>
      <c r="BI107" s="193">
        <f t="shared" ref="BI107:BI112" si="18">IF(N107="nulová",J107,0)</f>
        <v>0</v>
      </c>
      <c r="BJ107" s="20" t="s">
        <v>82</v>
      </c>
      <c r="BK107" s="193">
        <f t="shared" ref="BK107:BK112" si="19">ROUND(I107*H107,2)</f>
        <v>0</v>
      </c>
      <c r="BL107" s="20" t="s">
        <v>283</v>
      </c>
      <c r="BM107" s="192" t="s">
        <v>332</v>
      </c>
    </row>
    <row r="108" spans="1:65" s="2" customFormat="1" ht="24.2" customHeight="1">
      <c r="A108" s="37"/>
      <c r="B108" s="38"/>
      <c r="C108" s="181" t="s">
        <v>273</v>
      </c>
      <c r="D108" s="181" t="s">
        <v>199</v>
      </c>
      <c r="E108" s="182" t="s">
        <v>4478</v>
      </c>
      <c r="F108" s="183" t="s">
        <v>4479</v>
      </c>
      <c r="G108" s="184" t="s">
        <v>3845</v>
      </c>
      <c r="H108" s="185">
        <v>2</v>
      </c>
      <c r="I108" s="186"/>
      <c r="J108" s="187">
        <f t="shared" si="10"/>
        <v>0</v>
      </c>
      <c r="K108" s="183" t="s">
        <v>28</v>
      </c>
      <c r="L108" s="42"/>
      <c r="M108" s="188" t="s">
        <v>28</v>
      </c>
      <c r="N108" s="189" t="s">
        <v>45</v>
      </c>
      <c r="O108" s="67"/>
      <c r="P108" s="190">
        <f t="shared" si="11"/>
        <v>0</v>
      </c>
      <c r="Q108" s="190">
        <v>0</v>
      </c>
      <c r="R108" s="190">
        <f t="shared" si="12"/>
        <v>0</v>
      </c>
      <c r="S108" s="190">
        <v>0</v>
      </c>
      <c r="T108" s="191">
        <f t="shared" si="13"/>
        <v>0</v>
      </c>
      <c r="U108" s="37"/>
      <c r="V108" s="37"/>
      <c r="W108" s="37"/>
      <c r="X108" s="37"/>
      <c r="Y108" s="37"/>
      <c r="Z108" s="37"/>
      <c r="AA108" s="37"/>
      <c r="AB108" s="37"/>
      <c r="AC108" s="37"/>
      <c r="AD108" s="37"/>
      <c r="AE108" s="37"/>
      <c r="AR108" s="192" t="s">
        <v>283</v>
      </c>
      <c r="AT108" s="192" t="s">
        <v>199</v>
      </c>
      <c r="AU108" s="192" t="s">
        <v>82</v>
      </c>
      <c r="AY108" s="20" t="s">
        <v>197</v>
      </c>
      <c r="BE108" s="193">
        <f t="shared" si="14"/>
        <v>0</v>
      </c>
      <c r="BF108" s="193">
        <f t="shared" si="15"/>
        <v>0</v>
      </c>
      <c r="BG108" s="193">
        <f t="shared" si="16"/>
        <v>0</v>
      </c>
      <c r="BH108" s="193">
        <f t="shared" si="17"/>
        <v>0</v>
      </c>
      <c r="BI108" s="193">
        <f t="shared" si="18"/>
        <v>0</v>
      </c>
      <c r="BJ108" s="20" t="s">
        <v>82</v>
      </c>
      <c r="BK108" s="193">
        <f t="shared" si="19"/>
        <v>0</v>
      </c>
      <c r="BL108" s="20" t="s">
        <v>283</v>
      </c>
      <c r="BM108" s="192" t="s">
        <v>343</v>
      </c>
    </row>
    <row r="109" spans="1:65" s="2" customFormat="1" ht="24.2" customHeight="1">
      <c r="A109" s="37"/>
      <c r="B109" s="38"/>
      <c r="C109" s="181" t="s">
        <v>278</v>
      </c>
      <c r="D109" s="181" t="s">
        <v>199</v>
      </c>
      <c r="E109" s="182" t="s">
        <v>6287</v>
      </c>
      <c r="F109" s="183" t="s">
        <v>4481</v>
      </c>
      <c r="G109" s="184" t="s">
        <v>3845</v>
      </c>
      <c r="H109" s="185">
        <v>2</v>
      </c>
      <c r="I109" s="186"/>
      <c r="J109" s="187">
        <f t="shared" si="10"/>
        <v>0</v>
      </c>
      <c r="K109" s="183" t="s">
        <v>28</v>
      </c>
      <c r="L109" s="42"/>
      <c r="M109" s="188" t="s">
        <v>28</v>
      </c>
      <c r="N109" s="189" t="s">
        <v>45</v>
      </c>
      <c r="O109" s="67"/>
      <c r="P109" s="190">
        <f t="shared" si="11"/>
        <v>0</v>
      </c>
      <c r="Q109" s="190">
        <v>0</v>
      </c>
      <c r="R109" s="190">
        <f t="shared" si="12"/>
        <v>0</v>
      </c>
      <c r="S109" s="190">
        <v>0</v>
      </c>
      <c r="T109" s="191">
        <f t="shared" si="13"/>
        <v>0</v>
      </c>
      <c r="U109" s="37"/>
      <c r="V109" s="37"/>
      <c r="W109" s="37"/>
      <c r="X109" s="37"/>
      <c r="Y109" s="37"/>
      <c r="Z109" s="37"/>
      <c r="AA109" s="37"/>
      <c r="AB109" s="37"/>
      <c r="AC109" s="37"/>
      <c r="AD109" s="37"/>
      <c r="AE109" s="37"/>
      <c r="AR109" s="192" t="s">
        <v>283</v>
      </c>
      <c r="AT109" s="192" t="s">
        <v>199</v>
      </c>
      <c r="AU109" s="192" t="s">
        <v>82</v>
      </c>
      <c r="AY109" s="20" t="s">
        <v>197</v>
      </c>
      <c r="BE109" s="193">
        <f t="shared" si="14"/>
        <v>0</v>
      </c>
      <c r="BF109" s="193">
        <f t="shared" si="15"/>
        <v>0</v>
      </c>
      <c r="BG109" s="193">
        <f t="shared" si="16"/>
        <v>0</v>
      </c>
      <c r="BH109" s="193">
        <f t="shared" si="17"/>
        <v>0</v>
      </c>
      <c r="BI109" s="193">
        <f t="shared" si="18"/>
        <v>0</v>
      </c>
      <c r="BJ109" s="20" t="s">
        <v>82</v>
      </c>
      <c r="BK109" s="193">
        <f t="shared" si="19"/>
        <v>0</v>
      </c>
      <c r="BL109" s="20" t="s">
        <v>283</v>
      </c>
      <c r="BM109" s="192" t="s">
        <v>354</v>
      </c>
    </row>
    <row r="110" spans="1:65" s="2" customFormat="1" ht="16.5" customHeight="1">
      <c r="A110" s="37"/>
      <c r="B110" s="38"/>
      <c r="C110" s="181" t="s">
        <v>283</v>
      </c>
      <c r="D110" s="181" t="s">
        <v>199</v>
      </c>
      <c r="E110" s="182" t="s">
        <v>6288</v>
      </c>
      <c r="F110" s="183" t="s">
        <v>4517</v>
      </c>
      <c r="G110" s="184" t="s">
        <v>3845</v>
      </c>
      <c r="H110" s="185">
        <v>1</v>
      </c>
      <c r="I110" s="186"/>
      <c r="J110" s="187">
        <f t="shared" si="10"/>
        <v>0</v>
      </c>
      <c r="K110" s="183" t="s">
        <v>28</v>
      </c>
      <c r="L110" s="42"/>
      <c r="M110" s="188" t="s">
        <v>28</v>
      </c>
      <c r="N110" s="189" t="s">
        <v>45</v>
      </c>
      <c r="O110" s="67"/>
      <c r="P110" s="190">
        <f t="shared" si="11"/>
        <v>0</v>
      </c>
      <c r="Q110" s="190">
        <v>0</v>
      </c>
      <c r="R110" s="190">
        <f t="shared" si="12"/>
        <v>0</v>
      </c>
      <c r="S110" s="190">
        <v>0</v>
      </c>
      <c r="T110" s="191">
        <f t="shared" si="13"/>
        <v>0</v>
      </c>
      <c r="U110" s="37"/>
      <c r="V110" s="37"/>
      <c r="W110" s="37"/>
      <c r="X110" s="37"/>
      <c r="Y110" s="37"/>
      <c r="Z110" s="37"/>
      <c r="AA110" s="37"/>
      <c r="AB110" s="37"/>
      <c r="AC110" s="37"/>
      <c r="AD110" s="37"/>
      <c r="AE110" s="37"/>
      <c r="AR110" s="192" t="s">
        <v>283</v>
      </c>
      <c r="AT110" s="192" t="s">
        <v>199</v>
      </c>
      <c r="AU110" s="192" t="s">
        <v>82</v>
      </c>
      <c r="AY110" s="20" t="s">
        <v>197</v>
      </c>
      <c r="BE110" s="193">
        <f t="shared" si="14"/>
        <v>0</v>
      </c>
      <c r="BF110" s="193">
        <f t="shared" si="15"/>
        <v>0</v>
      </c>
      <c r="BG110" s="193">
        <f t="shared" si="16"/>
        <v>0</v>
      </c>
      <c r="BH110" s="193">
        <f t="shared" si="17"/>
        <v>0</v>
      </c>
      <c r="BI110" s="193">
        <f t="shared" si="18"/>
        <v>0</v>
      </c>
      <c r="BJ110" s="20" t="s">
        <v>82</v>
      </c>
      <c r="BK110" s="193">
        <f t="shared" si="19"/>
        <v>0</v>
      </c>
      <c r="BL110" s="20" t="s">
        <v>283</v>
      </c>
      <c r="BM110" s="192" t="s">
        <v>365</v>
      </c>
    </row>
    <row r="111" spans="1:65" s="2" customFormat="1" ht="16.5" customHeight="1">
      <c r="A111" s="37"/>
      <c r="B111" s="38"/>
      <c r="C111" s="181" t="s">
        <v>288</v>
      </c>
      <c r="D111" s="181" t="s">
        <v>199</v>
      </c>
      <c r="E111" s="182" t="s">
        <v>6289</v>
      </c>
      <c r="F111" s="183" t="s">
        <v>4425</v>
      </c>
      <c r="G111" s="184" t="s">
        <v>3845</v>
      </c>
      <c r="H111" s="185">
        <v>1</v>
      </c>
      <c r="I111" s="186"/>
      <c r="J111" s="187">
        <f t="shared" si="10"/>
        <v>0</v>
      </c>
      <c r="K111" s="183" t="s">
        <v>28</v>
      </c>
      <c r="L111" s="42"/>
      <c r="M111" s="188" t="s">
        <v>28</v>
      </c>
      <c r="N111" s="189" t="s">
        <v>45</v>
      </c>
      <c r="O111" s="67"/>
      <c r="P111" s="190">
        <f t="shared" si="11"/>
        <v>0</v>
      </c>
      <c r="Q111" s="190">
        <v>0</v>
      </c>
      <c r="R111" s="190">
        <f t="shared" si="12"/>
        <v>0</v>
      </c>
      <c r="S111" s="190">
        <v>0</v>
      </c>
      <c r="T111" s="191">
        <f t="shared" si="13"/>
        <v>0</v>
      </c>
      <c r="U111" s="37"/>
      <c r="V111" s="37"/>
      <c r="W111" s="37"/>
      <c r="X111" s="37"/>
      <c r="Y111" s="37"/>
      <c r="Z111" s="37"/>
      <c r="AA111" s="37"/>
      <c r="AB111" s="37"/>
      <c r="AC111" s="37"/>
      <c r="AD111" s="37"/>
      <c r="AE111" s="37"/>
      <c r="AR111" s="192" t="s">
        <v>283</v>
      </c>
      <c r="AT111" s="192" t="s">
        <v>199</v>
      </c>
      <c r="AU111" s="192" t="s">
        <v>82</v>
      </c>
      <c r="AY111" s="20" t="s">
        <v>197</v>
      </c>
      <c r="BE111" s="193">
        <f t="shared" si="14"/>
        <v>0</v>
      </c>
      <c r="BF111" s="193">
        <f t="shared" si="15"/>
        <v>0</v>
      </c>
      <c r="BG111" s="193">
        <f t="shared" si="16"/>
        <v>0</v>
      </c>
      <c r="BH111" s="193">
        <f t="shared" si="17"/>
        <v>0</v>
      </c>
      <c r="BI111" s="193">
        <f t="shared" si="18"/>
        <v>0</v>
      </c>
      <c r="BJ111" s="20" t="s">
        <v>82</v>
      </c>
      <c r="BK111" s="193">
        <f t="shared" si="19"/>
        <v>0</v>
      </c>
      <c r="BL111" s="20" t="s">
        <v>283</v>
      </c>
      <c r="BM111" s="192" t="s">
        <v>375</v>
      </c>
    </row>
    <row r="112" spans="1:65" s="2" customFormat="1" ht="16.5" customHeight="1">
      <c r="A112" s="37"/>
      <c r="B112" s="38"/>
      <c r="C112" s="181" t="s">
        <v>293</v>
      </c>
      <c r="D112" s="181" t="s">
        <v>199</v>
      </c>
      <c r="E112" s="182" t="s">
        <v>6825</v>
      </c>
      <c r="F112" s="183" t="s">
        <v>4427</v>
      </c>
      <c r="G112" s="184" t="s">
        <v>3845</v>
      </c>
      <c r="H112" s="185">
        <v>1</v>
      </c>
      <c r="I112" s="186"/>
      <c r="J112" s="187">
        <f t="shared" si="10"/>
        <v>0</v>
      </c>
      <c r="K112" s="183" t="s">
        <v>28</v>
      </c>
      <c r="L112" s="42"/>
      <c r="M112" s="188" t="s">
        <v>28</v>
      </c>
      <c r="N112" s="189" t="s">
        <v>45</v>
      </c>
      <c r="O112" s="67"/>
      <c r="P112" s="190">
        <f t="shared" si="11"/>
        <v>0</v>
      </c>
      <c r="Q112" s="190">
        <v>0</v>
      </c>
      <c r="R112" s="190">
        <f t="shared" si="12"/>
        <v>0</v>
      </c>
      <c r="S112" s="190">
        <v>0</v>
      </c>
      <c r="T112" s="191">
        <f t="shared" si="13"/>
        <v>0</v>
      </c>
      <c r="U112" s="37"/>
      <c r="V112" s="37"/>
      <c r="W112" s="37"/>
      <c r="X112" s="37"/>
      <c r="Y112" s="37"/>
      <c r="Z112" s="37"/>
      <c r="AA112" s="37"/>
      <c r="AB112" s="37"/>
      <c r="AC112" s="37"/>
      <c r="AD112" s="37"/>
      <c r="AE112" s="37"/>
      <c r="AR112" s="192" t="s">
        <v>283</v>
      </c>
      <c r="AT112" s="192" t="s">
        <v>199</v>
      </c>
      <c r="AU112" s="192" t="s">
        <v>82</v>
      </c>
      <c r="AY112" s="20" t="s">
        <v>197</v>
      </c>
      <c r="BE112" s="193">
        <f t="shared" si="14"/>
        <v>0</v>
      </c>
      <c r="BF112" s="193">
        <f t="shared" si="15"/>
        <v>0</v>
      </c>
      <c r="BG112" s="193">
        <f t="shared" si="16"/>
        <v>0</v>
      </c>
      <c r="BH112" s="193">
        <f t="shared" si="17"/>
        <v>0</v>
      </c>
      <c r="BI112" s="193">
        <f t="shared" si="18"/>
        <v>0</v>
      </c>
      <c r="BJ112" s="20" t="s">
        <v>82</v>
      </c>
      <c r="BK112" s="193">
        <f t="shared" si="19"/>
        <v>0</v>
      </c>
      <c r="BL112" s="20" t="s">
        <v>283</v>
      </c>
      <c r="BM112" s="192" t="s">
        <v>385</v>
      </c>
    </row>
    <row r="113" spans="1:65" s="12" customFormat="1" ht="25.9" customHeight="1">
      <c r="B113" s="165"/>
      <c r="C113" s="166"/>
      <c r="D113" s="167" t="s">
        <v>73</v>
      </c>
      <c r="E113" s="168" t="s">
        <v>73</v>
      </c>
      <c r="F113" s="168" t="s">
        <v>4522</v>
      </c>
      <c r="G113" s="166"/>
      <c r="H113" s="166"/>
      <c r="I113" s="169"/>
      <c r="J113" s="170">
        <f>BK113</f>
        <v>0</v>
      </c>
      <c r="K113" s="166"/>
      <c r="L113" s="171"/>
      <c r="M113" s="172"/>
      <c r="N113" s="173"/>
      <c r="O113" s="173"/>
      <c r="P113" s="174">
        <f>SUM(P114:P118)</f>
        <v>0</v>
      </c>
      <c r="Q113" s="173"/>
      <c r="R113" s="174">
        <f>SUM(R114:R118)</f>
        <v>0</v>
      </c>
      <c r="S113" s="173"/>
      <c r="T113" s="175">
        <f>SUM(T114:T118)</f>
        <v>0</v>
      </c>
      <c r="AR113" s="176" t="s">
        <v>82</v>
      </c>
      <c r="AT113" s="177" t="s">
        <v>73</v>
      </c>
      <c r="AU113" s="177" t="s">
        <v>74</v>
      </c>
      <c r="AY113" s="176" t="s">
        <v>197</v>
      </c>
      <c r="BK113" s="178">
        <f>SUM(BK114:BK118)</f>
        <v>0</v>
      </c>
    </row>
    <row r="114" spans="1:65" s="2" customFormat="1" ht="16.5" customHeight="1">
      <c r="A114" s="37"/>
      <c r="B114" s="38"/>
      <c r="C114" s="181" t="s">
        <v>298</v>
      </c>
      <c r="D114" s="181" t="s">
        <v>199</v>
      </c>
      <c r="E114" s="182" t="s">
        <v>4523</v>
      </c>
      <c r="F114" s="183" t="s">
        <v>4526</v>
      </c>
      <c r="G114" s="184" t="s">
        <v>265</v>
      </c>
      <c r="H114" s="185">
        <v>155</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283</v>
      </c>
      <c r="AT114" s="192" t="s">
        <v>199</v>
      </c>
      <c r="AU114" s="192" t="s">
        <v>82</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283</v>
      </c>
      <c r="BM114" s="192" t="s">
        <v>395</v>
      </c>
    </row>
    <row r="115" spans="1:65" s="2" customFormat="1" ht="16.5" customHeight="1">
      <c r="A115" s="37"/>
      <c r="B115" s="38"/>
      <c r="C115" s="181" t="s">
        <v>303</v>
      </c>
      <c r="D115" s="181" t="s">
        <v>199</v>
      </c>
      <c r="E115" s="182" t="s">
        <v>4525</v>
      </c>
      <c r="F115" s="183" t="s">
        <v>4532</v>
      </c>
      <c r="G115" s="184" t="s">
        <v>265</v>
      </c>
      <c r="H115" s="185">
        <v>40</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283</v>
      </c>
      <c r="AT115" s="192" t="s">
        <v>199</v>
      </c>
      <c r="AU115" s="192" t="s">
        <v>82</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283</v>
      </c>
      <c r="BM115" s="192" t="s">
        <v>406</v>
      </c>
    </row>
    <row r="116" spans="1:65" s="2" customFormat="1" ht="16.5" customHeight="1">
      <c r="A116" s="37"/>
      <c r="B116" s="38"/>
      <c r="C116" s="181" t="s">
        <v>7</v>
      </c>
      <c r="D116" s="181" t="s">
        <v>199</v>
      </c>
      <c r="E116" s="182" t="s">
        <v>4527</v>
      </c>
      <c r="F116" s="183" t="s">
        <v>4548</v>
      </c>
      <c r="G116" s="184" t="s">
        <v>265</v>
      </c>
      <c r="H116" s="185">
        <v>40</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425</v>
      </c>
    </row>
    <row r="117" spans="1:65" s="2" customFormat="1" ht="16.5" customHeight="1">
      <c r="A117" s="37"/>
      <c r="B117" s="38"/>
      <c r="C117" s="181" t="s">
        <v>312</v>
      </c>
      <c r="D117" s="181" t="s">
        <v>199</v>
      </c>
      <c r="E117" s="182" t="s">
        <v>4529</v>
      </c>
      <c r="F117" s="183" t="s">
        <v>4425</v>
      </c>
      <c r="G117" s="184" t="s">
        <v>3845</v>
      </c>
      <c r="H117" s="185">
        <v>1</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283</v>
      </c>
      <c r="AT117" s="192" t="s">
        <v>199</v>
      </c>
      <c r="AU117" s="192" t="s">
        <v>82</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283</v>
      </c>
      <c r="BM117" s="192" t="s">
        <v>439</v>
      </c>
    </row>
    <row r="118" spans="1:65" s="2" customFormat="1" ht="16.5" customHeight="1">
      <c r="A118" s="37"/>
      <c r="B118" s="38"/>
      <c r="C118" s="181" t="s">
        <v>317</v>
      </c>
      <c r="D118" s="181" t="s">
        <v>199</v>
      </c>
      <c r="E118" s="182" t="s">
        <v>4531</v>
      </c>
      <c r="F118" s="183" t="s">
        <v>4427</v>
      </c>
      <c r="G118" s="184" t="s">
        <v>3845</v>
      </c>
      <c r="H118" s="185">
        <v>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451</v>
      </c>
    </row>
    <row r="119" spans="1:65" s="12" customFormat="1" ht="25.9" customHeight="1">
      <c r="B119" s="165"/>
      <c r="C119" s="166"/>
      <c r="D119" s="167" t="s">
        <v>73</v>
      </c>
      <c r="E119" s="168" t="s">
        <v>4388</v>
      </c>
      <c r="F119" s="168" t="s">
        <v>4559</v>
      </c>
      <c r="G119" s="166"/>
      <c r="H119" s="166"/>
      <c r="I119" s="169"/>
      <c r="J119" s="170">
        <f>BK119</f>
        <v>0</v>
      </c>
      <c r="K119" s="166"/>
      <c r="L119" s="171"/>
      <c r="M119" s="172"/>
      <c r="N119" s="173"/>
      <c r="O119" s="173"/>
      <c r="P119" s="174">
        <f>SUM(P120:P123)</f>
        <v>0</v>
      </c>
      <c r="Q119" s="173"/>
      <c r="R119" s="174">
        <f>SUM(R120:R123)</f>
        <v>0</v>
      </c>
      <c r="S119" s="173"/>
      <c r="T119" s="175">
        <f>SUM(T120:T123)</f>
        <v>0</v>
      </c>
      <c r="AR119" s="176" t="s">
        <v>82</v>
      </c>
      <c r="AT119" s="177" t="s">
        <v>73</v>
      </c>
      <c r="AU119" s="177" t="s">
        <v>74</v>
      </c>
      <c r="AY119" s="176" t="s">
        <v>197</v>
      </c>
      <c r="BK119" s="178">
        <f>SUM(BK120:BK123)</f>
        <v>0</v>
      </c>
    </row>
    <row r="120" spans="1:65" s="2" customFormat="1" ht="16.5" customHeight="1">
      <c r="A120" s="37"/>
      <c r="B120" s="38"/>
      <c r="C120" s="181" t="s">
        <v>322</v>
      </c>
      <c r="D120" s="181" t="s">
        <v>199</v>
      </c>
      <c r="E120" s="182" t="s">
        <v>4560</v>
      </c>
      <c r="F120" s="183" t="s">
        <v>6826</v>
      </c>
      <c r="G120" s="184" t="s">
        <v>3845</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463</v>
      </c>
    </row>
    <row r="121" spans="1:65" s="2" customFormat="1" ht="19.5">
      <c r="A121" s="37"/>
      <c r="B121" s="38"/>
      <c r="C121" s="39"/>
      <c r="D121" s="201" t="s">
        <v>4147</v>
      </c>
      <c r="E121" s="39"/>
      <c r="F121" s="261" t="s">
        <v>6827</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4147</v>
      </c>
      <c r="AU121" s="20" t="s">
        <v>82</v>
      </c>
    </row>
    <row r="122" spans="1:65" s="2" customFormat="1" ht="16.5" customHeight="1">
      <c r="A122" s="37"/>
      <c r="B122" s="38"/>
      <c r="C122" s="181" t="s">
        <v>327</v>
      </c>
      <c r="D122" s="181" t="s">
        <v>199</v>
      </c>
      <c r="E122" s="182" t="s">
        <v>4563</v>
      </c>
      <c r="F122" s="183" t="s">
        <v>4425</v>
      </c>
      <c r="G122" s="184" t="s">
        <v>3845</v>
      </c>
      <c r="H122" s="185">
        <v>1</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283</v>
      </c>
      <c r="AT122" s="192" t="s">
        <v>199</v>
      </c>
      <c r="AU122" s="192" t="s">
        <v>82</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283</v>
      </c>
      <c r="BM122" s="192" t="s">
        <v>476</v>
      </c>
    </row>
    <row r="123" spans="1:65" s="2" customFormat="1" ht="16.5" customHeight="1">
      <c r="A123" s="37"/>
      <c r="B123" s="38"/>
      <c r="C123" s="181" t="s">
        <v>332</v>
      </c>
      <c r="D123" s="181" t="s">
        <v>199</v>
      </c>
      <c r="E123" s="182" t="s">
        <v>4566</v>
      </c>
      <c r="F123" s="183" t="s">
        <v>4427</v>
      </c>
      <c r="G123" s="184" t="s">
        <v>3845</v>
      </c>
      <c r="H123" s="185">
        <v>1</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283</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283</v>
      </c>
      <c r="BM123" s="192" t="s">
        <v>489</v>
      </c>
    </row>
    <row r="124" spans="1:65" s="12" customFormat="1" ht="25.9" customHeight="1">
      <c r="B124" s="165"/>
      <c r="C124" s="166"/>
      <c r="D124" s="167" t="s">
        <v>73</v>
      </c>
      <c r="E124" s="168" t="s">
        <v>4390</v>
      </c>
      <c r="F124" s="168" t="s">
        <v>4577</v>
      </c>
      <c r="G124" s="166"/>
      <c r="H124" s="166"/>
      <c r="I124" s="169"/>
      <c r="J124" s="170">
        <f>BK124</f>
        <v>0</v>
      </c>
      <c r="K124" s="166"/>
      <c r="L124" s="171"/>
      <c r="M124" s="172"/>
      <c r="N124" s="173"/>
      <c r="O124" s="173"/>
      <c r="P124" s="174">
        <f>SUM(P125:P131)</f>
        <v>0</v>
      </c>
      <c r="Q124" s="173"/>
      <c r="R124" s="174">
        <f>SUM(R125:R131)</f>
        <v>0</v>
      </c>
      <c r="S124" s="173"/>
      <c r="T124" s="175">
        <f>SUM(T125:T131)</f>
        <v>0</v>
      </c>
      <c r="AR124" s="176" t="s">
        <v>82</v>
      </c>
      <c r="AT124" s="177" t="s">
        <v>73</v>
      </c>
      <c r="AU124" s="177" t="s">
        <v>74</v>
      </c>
      <c r="AY124" s="176" t="s">
        <v>197</v>
      </c>
      <c r="BK124" s="178">
        <f>SUM(BK125:BK131)</f>
        <v>0</v>
      </c>
    </row>
    <row r="125" spans="1:65" s="2" customFormat="1" ht="37.9" customHeight="1">
      <c r="A125" s="37"/>
      <c r="B125" s="38"/>
      <c r="C125" s="181" t="s">
        <v>337</v>
      </c>
      <c r="D125" s="181" t="s">
        <v>199</v>
      </c>
      <c r="E125" s="182" t="s">
        <v>4578</v>
      </c>
      <c r="F125" s="183" t="s">
        <v>4579</v>
      </c>
      <c r="G125" s="184" t="s">
        <v>3845</v>
      </c>
      <c r="H125" s="185">
        <v>1</v>
      </c>
      <c r="I125" s="186"/>
      <c r="J125" s="187">
        <f t="shared" ref="J125:J131" si="20">ROUND(I125*H125,2)</f>
        <v>0</v>
      </c>
      <c r="K125" s="183" t="s">
        <v>28</v>
      </c>
      <c r="L125" s="42"/>
      <c r="M125" s="188" t="s">
        <v>28</v>
      </c>
      <c r="N125" s="189" t="s">
        <v>45</v>
      </c>
      <c r="O125" s="67"/>
      <c r="P125" s="190">
        <f t="shared" ref="P125:P131" si="21">O125*H125</f>
        <v>0</v>
      </c>
      <c r="Q125" s="190">
        <v>0</v>
      </c>
      <c r="R125" s="190">
        <f t="shared" ref="R125:R131" si="22">Q125*H125</f>
        <v>0</v>
      </c>
      <c r="S125" s="190">
        <v>0</v>
      </c>
      <c r="T125" s="191">
        <f t="shared" ref="T125:T131" si="23">S125*H125</f>
        <v>0</v>
      </c>
      <c r="U125" s="37"/>
      <c r="V125" s="37"/>
      <c r="W125" s="37"/>
      <c r="X125" s="37"/>
      <c r="Y125" s="37"/>
      <c r="Z125" s="37"/>
      <c r="AA125" s="37"/>
      <c r="AB125" s="37"/>
      <c r="AC125" s="37"/>
      <c r="AD125" s="37"/>
      <c r="AE125" s="37"/>
      <c r="AR125" s="192" t="s">
        <v>283</v>
      </c>
      <c r="AT125" s="192" t="s">
        <v>199</v>
      </c>
      <c r="AU125" s="192" t="s">
        <v>82</v>
      </c>
      <c r="AY125" s="20" t="s">
        <v>197</v>
      </c>
      <c r="BE125" s="193">
        <f t="shared" ref="BE125:BE131" si="24">IF(N125="základní",J125,0)</f>
        <v>0</v>
      </c>
      <c r="BF125" s="193">
        <f t="shared" ref="BF125:BF131" si="25">IF(N125="snížená",J125,0)</f>
        <v>0</v>
      </c>
      <c r="BG125" s="193">
        <f t="shared" ref="BG125:BG131" si="26">IF(N125="zákl. přenesená",J125,0)</f>
        <v>0</v>
      </c>
      <c r="BH125" s="193">
        <f t="shared" ref="BH125:BH131" si="27">IF(N125="sníž. přenesená",J125,0)</f>
        <v>0</v>
      </c>
      <c r="BI125" s="193">
        <f t="shared" ref="BI125:BI131" si="28">IF(N125="nulová",J125,0)</f>
        <v>0</v>
      </c>
      <c r="BJ125" s="20" t="s">
        <v>82</v>
      </c>
      <c r="BK125" s="193">
        <f t="shared" ref="BK125:BK131" si="29">ROUND(I125*H125,2)</f>
        <v>0</v>
      </c>
      <c r="BL125" s="20" t="s">
        <v>283</v>
      </c>
      <c r="BM125" s="192" t="s">
        <v>500</v>
      </c>
    </row>
    <row r="126" spans="1:65" s="2" customFormat="1" ht="16.5" customHeight="1">
      <c r="A126" s="37"/>
      <c r="B126" s="38"/>
      <c r="C126" s="181" t="s">
        <v>343</v>
      </c>
      <c r="D126" s="181" t="s">
        <v>199</v>
      </c>
      <c r="E126" s="182" t="s">
        <v>4580</v>
      </c>
      <c r="F126" s="183" t="s">
        <v>4581</v>
      </c>
      <c r="G126" s="184" t="s">
        <v>4134</v>
      </c>
      <c r="H126" s="185">
        <v>4</v>
      </c>
      <c r="I126" s="186"/>
      <c r="J126" s="187">
        <f t="shared" si="20"/>
        <v>0</v>
      </c>
      <c r="K126" s="183" t="s">
        <v>28</v>
      </c>
      <c r="L126" s="42"/>
      <c r="M126" s="188" t="s">
        <v>28</v>
      </c>
      <c r="N126" s="189" t="s">
        <v>45</v>
      </c>
      <c r="O126" s="67"/>
      <c r="P126" s="190">
        <f t="shared" si="21"/>
        <v>0</v>
      </c>
      <c r="Q126" s="190">
        <v>0</v>
      </c>
      <c r="R126" s="190">
        <f t="shared" si="22"/>
        <v>0</v>
      </c>
      <c r="S126" s="190">
        <v>0</v>
      </c>
      <c r="T126" s="191">
        <f t="shared" si="23"/>
        <v>0</v>
      </c>
      <c r="U126" s="37"/>
      <c r="V126" s="37"/>
      <c r="W126" s="37"/>
      <c r="X126" s="37"/>
      <c r="Y126" s="37"/>
      <c r="Z126" s="37"/>
      <c r="AA126" s="37"/>
      <c r="AB126" s="37"/>
      <c r="AC126" s="37"/>
      <c r="AD126" s="37"/>
      <c r="AE126" s="37"/>
      <c r="AR126" s="192" t="s">
        <v>283</v>
      </c>
      <c r="AT126" s="192" t="s">
        <v>199</v>
      </c>
      <c r="AU126" s="192" t="s">
        <v>82</v>
      </c>
      <c r="AY126" s="20" t="s">
        <v>197</v>
      </c>
      <c r="BE126" s="193">
        <f t="shared" si="24"/>
        <v>0</v>
      </c>
      <c r="BF126" s="193">
        <f t="shared" si="25"/>
        <v>0</v>
      </c>
      <c r="BG126" s="193">
        <f t="shared" si="26"/>
        <v>0</v>
      </c>
      <c r="BH126" s="193">
        <f t="shared" si="27"/>
        <v>0</v>
      </c>
      <c r="BI126" s="193">
        <f t="shared" si="28"/>
        <v>0</v>
      </c>
      <c r="BJ126" s="20" t="s">
        <v>82</v>
      </c>
      <c r="BK126" s="193">
        <f t="shared" si="29"/>
        <v>0</v>
      </c>
      <c r="BL126" s="20" t="s">
        <v>283</v>
      </c>
      <c r="BM126" s="192" t="s">
        <v>510</v>
      </c>
    </row>
    <row r="127" spans="1:65" s="2" customFormat="1" ht="24.2" customHeight="1">
      <c r="A127" s="37"/>
      <c r="B127" s="38"/>
      <c r="C127" s="181" t="s">
        <v>348</v>
      </c>
      <c r="D127" s="181" t="s">
        <v>199</v>
      </c>
      <c r="E127" s="182" t="s">
        <v>4582</v>
      </c>
      <c r="F127" s="183" t="s">
        <v>4583</v>
      </c>
      <c r="G127" s="184" t="s">
        <v>3845</v>
      </c>
      <c r="H127" s="185">
        <v>1</v>
      </c>
      <c r="I127" s="186"/>
      <c r="J127" s="187">
        <f t="shared" si="20"/>
        <v>0</v>
      </c>
      <c r="K127" s="183" t="s">
        <v>28</v>
      </c>
      <c r="L127" s="42"/>
      <c r="M127" s="188" t="s">
        <v>28</v>
      </c>
      <c r="N127" s="189" t="s">
        <v>45</v>
      </c>
      <c r="O127" s="67"/>
      <c r="P127" s="190">
        <f t="shared" si="21"/>
        <v>0</v>
      </c>
      <c r="Q127" s="190">
        <v>0</v>
      </c>
      <c r="R127" s="190">
        <f t="shared" si="22"/>
        <v>0</v>
      </c>
      <c r="S127" s="190">
        <v>0</v>
      </c>
      <c r="T127" s="191">
        <f t="shared" si="23"/>
        <v>0</v>
      </c>
      <c r="U127" s="37"/>
      <c r="V127" s="37"/>
      <c r="W127" s="37"/>
      <c r="X127" s="37"/>
      <c r="Y127" s="37"/>
      <c r="Z127" s="37"/>
      <c r="AA127" s="37"/>
      <c r="AB127" s="37"/>
      <c r="AC127" s="37"/>
      <c r="AD127" s="37"/>
      <c r="AE127" s="37"/>
      <c r="AR127" s="192" t="s">
        <v>283</v>
      </c>
      <c r="AT127" s="192" t="s">
        <v>199</v>
      </c>
      <c r="AU127" s="192" t="s">
        <v>82</v>
      </c>
      <c r="AY127" s="20" t="s">
        <v>197</v>
      </c>
      <c r="BE127" s="193">
        <f t="shared" si="24"/>
        <v>0</v>
      </c>
      <c r="BF127" s="193">
        <f t="shared" si="25"/>
        <v>0</v>
      </c>
      <c r="BG127" s="193">
        <f t="shared" si="26"/>
        <v>0</v>
      </c>
      <c r="BH127" s="193">
        <f t="shared" si="27"/>
        <v>0</v>
      </c>
      <c r="BI127" s="193">
        <f t="shared" si="28"/>
        <v>0</v>
      </c>
      <c r="BJ127" s="20" t="s">
        <v>82</v>
      </c>
      <c r="BK127" s="193">
        <f t="shared" si="29"/>
        <v>0</v>
      </c>
      <c r="BL127" s="20" t="s">
        <v>283</v>
      </c>
      <c r="BM127" s="192" t="s">
        <v>523</v>
      </c>
    </row>
    <row r="128" spans="1:65" s="2" customFormat="1" ht="16.5" customHeight="1">
      <c r="A128" s="37"/>
      <c r="B128" s="38"/>
      <c r="C128" s="181" t="s">
        <v>354</v>
      </c>
      <c r="D128" s="181" t="s">
        <v>199</v>
      </c>
      <c r="E128" s="182" t="s">
        <v>4584</v>
      </c>
      <c r="F128" s="183" t="s">
        <v>4585</v>
      </c>
      <c r="G128" s="184" t="s">
        <v>4134</v>
      </c>
      <c r="H128" s="185">
        <v>4</v>
      </c>
      <c r="I128" s="186"/>
      <c r="J128" s="187">
        <f t="shared" si="20"/>
        <v>0</v>
      </c>
      <c r="K128" s="183" t="s">
        <v>28</v>
      </c>
      <c r="L128" s="42"/>
      <c r="M128" s="188" t="s">
        <v>28</v>
      </c>
      <c r="N128" s="189" t="s">
        <v>45</v>
      </c>
      <c r="O128" s="67"/>
      <c r="P128" s="190">
        <f t="shared" si="21"/>
        <v>0</v>
      </c>
      <c r="Q128" s="190">
        <v>0</v>
      </c>
      <c r="R128" s="190">
        <f t="shared" si="22"/>
        <v>0</v>
      </c>
      <c r="S128" s="190">
        <v>0</v>
      </c>
      <c r="T128" s="191">
        <f t="shared" si="23"/>
        <v>0</v>
      </c>
      <c r="U128" s="37"/>
      <c r="V128" s="37"/>
      <c r="W128" s="37"/>
      <c r="X128" s="37"/>
      <c r="Y128" s="37"/>
      <c r="Z128" s="37"/>
      <c r="AA128" s="37"/>
      <c r="AB128" s="37"/>
      <c r="AC128" s="37"/>
      <c r="AD128" s="37"/>
      <c r="AE128" s="37"/>
      <c r="AR128" s="192" t="s">
        <v>283</v>
      </c>
      <c r="AT128" s="192" t="s">
        <v>199</v>
      </c>
      <c r="AU128" s="192" t="s">
        <v>82</v>
      </c>
      <c r="AY128" s="20" t="s">
        <v>197</v>
      </c>
      <c r="BE128" s="193">
        <f t="shared" si="24"/>
        <v>0</v>
      </c>
      <c r="BF128" s="193">
        <f t="shared" si="25"/>
        <v>0</v>
      </c>
      <c r="BG128" s="193">
        <f t="shared" si="26"/>
        <v>0</v>
      </c>
      <c r="BH128" s="193">
        <f t="shared" si="27"/>
        <v>0</v>
      </c>
      <c r="BI128" s="193">
        <f t="shared" si="28"/>
        <v>0</v>
      </c>
      <c r="BJ128" s="20" t="s">
        <v>82</v>
      </c>
      <c r="BK128" s="193">
        <f t="shared" si="29"/>
        <v>0</v>
      </c>
      <c r="BL128" s="20" t="s">
        <v>283</v>
      </c>
      <c r="BM128" s="192" t="s">
        <v>1046</v>
      </c>
    </row>
    <row r="129" spans="1:65" s="2" customFormat="1" ht="16.5" customHeight="1">
      <c r="A129" s="37"/>
      <c r="B129" s="38"/>
      <c r="C129" s="181" t="s">
        <v>360</v>
      </c>
      <c r="D129" s="181" t="s">
        <v>199</v>
      </c>
      <c r="E129" s="182" t="s">
        <v>4586</v>
      </c>
      <c r="F129" s="183" t="s">
        <v>4589</v>
      </c>
      <c r="G129" s="184" t="s">
        <v>3845</v>
      </c>
      <c r="H129" s="185">
        <v>1</v>
      </c>
      <c r="I129" s="186"/>
      <c r="J129" s="187">
        <f t="shared" si="20"/>
        <v>0</v>
      </c>
      <c r="K129" s="183" t="s">
        <v>28</v>
      </c>
      <c r="L129" s="42"/>
      <c r="M129" s="188" t="s">
        <v>28</v>
      </c>
      <c r="N129" s="189" t="s">
        <v>45</v>
      </c>
      <c r="O129" s="67"/>
      <c r="P129" s="190">
        <f t="shared" si="21"/>
        <v>0</v>
      </c>
      <c r="Q129" s="190">
        <v>0</v>
      </c>
      <c r="R129" s="190">
        <f t="shared" si="22"/>
        <v>0</v>
      </c>
      <c r="S129" s="190">
        <v>0</v>
      </c>
      <c r="T129" s="191">
        <f t="shared" si="23"/>
        <v>0</v>
      </c>
      <c r="U129" s="37"/>
      <c r="V129" s="37"/>
      <c r="W129" s="37"/>
      <c r="X129" s="37"/>
      <c r="Y129" s="37"/>
      <c r="Z129" s="37"/>
      <c r="AA129" s="37"/>
      <c r="AB129" s="37"/>
      <c r="AC129" s="37"/>
      <c r="AD129" s="37"/>
      <c r="AE129" s="37"/>
      <c r="AR129" s="192" t="s">
        <v>283</v>
      </c>
      <c r="AT129" s="192" t="s">
        <v>199</v>
      </c>
      <c r="AU129" s="192" t="s">
        <v>82</v>
      </c>
      <c r="AY129" s="20" t="s">
        <v>197</v>
      </c>
      <c r="BE129" s="193">
        <f t="shared" si="24"/>
        <v>0</v>
      </c>
      <c r="BF129" s="193">
        <f t="shared" si="25"/>
        <v>0</v>
      </c>
      <c r="BG129" s="193">
        <f t="shared" si="26"/>
        <v>0</v>
      </c>
      <c r="BH129" s="193">
        <f t="shared" si="27"/>
        <v>0</v>
      </c>
      <c r="BI129" s="193">
        <f t="shared" si="28"/>
        <v>0</v>
      </c>
      <c r="BJ129" s="20" t="s">
        <v>82</v>
      </c>
      <c r="BK129" s="193">
        <f t="shared" si="29"/>
        <v>0</v>
      </c>
      <c r="BL129" s="20" t="s">
        <v>283</v>
      </c>
      <c r="BM129" s="192" t="s">
        <v>1063</v>
      </c>
    </row>
    <row r="130" spans="1:65" s="2" customFormat="1" ht="16.5" customHeight="1">
      <c r="A130" s="37"/>
      <c r="B130" s="38"/>
      <c r="C130" s="181" t="s">
        <v>365</v>
      </c>
      <c r="D130" s="181" t="s">
        <v>199</v>
      </c>
      <c r="E130" s="182" t="s">
        <v>4588</v>
      </c>
      <c r="F130" s="183" t="s">
        <v>6828</v>
      </c>
      <c r="G130" s="184" t="s">
        <v>3845</v>
      </c>
      <c r="H130" s="185">
        <v>1</v>
      </c>
      <c r="I130" s="186"/>
      <c r="J130" s="187">
        <f t="shared" si="20"/>
        <v>0</v>
      </c>
      <c r="K130" s="183" t="s">
        <v>28</v>
      </c>
      <c r="L130" s="42"/>
      <c r="M130" s="188" t="s">
        <v>28</v>
      </c>
      <c r="N130" s="189" t="s">
        <v>45</v>
      </c>
      <c r="O130" s="67"/>
      <c r="P130" s="190">
        <f t="shared" si="21"/>
        <v>0</v>
      </c>
      <c r="Q130" s="190">
        <v>0</v>
      </c>
      <c r="R130" s="190">
        <f t="shared" si="22"/>
        <v>0</v>
      </c>
      <c r="S130" s="190">
        <v>0</v>
      </c>
      <c r="T130" s="191">
        <f t="shared" si="23"/>
        <v>0</v>
      </c>
      <c r="U130" s="37"/>
      <c r="V130" s="37"/>
      <c r="W130" s="37"/>
      <c r="X130" s="37"/>
      <c r="Y130" s="37"/>
      <c r="Z130" s="37"/>
      <c r="AA130" s="37"/>
      <c r="AB130" s="37"/>
      <c r="AC130" s="37"/>
      <c r="AD130" s="37"/>
      <c r="AE130" s="37"/>
      <c r="AR130" s="192" t="s">
        <v>283</v>
      </c>
      <c r="AT130" s="192" t="s">
        <v>199</v>
      </c>
      <c r="AU130" s="192" t="s">
        <v>82</v>
      </c>
      <c r="AY130" s="20" t="s">
        <v>197</v>
      </c>
      <c r="BE130" s="193">
        <f t="shared" si="24"/>
        <v>0</v>
      </c>
      <c r="BF130" s="193">
        <f t="shared" si="25"/>
        <v>0</v>
      </c>
      <c r="BG130" s="193">
        <f t="shared" si="26"/>
        <v>0</v>
      </c>
      <c r="BH130" s="193">
        <f t="shared" si="27"/>
        <v>0</v>
      </c>
      <c r="BI130" s="193">
        <f t="shared" si="28"/>
        <v>0</v>
      </c>
      <c r="BJ130" s="20" t="s">
        <v>82</v>
      </c>
      <c r="BK130" s="193">
        <f t="shared" si="29"/>
        <v>0</v>
      </c>
      <c r="BL130" s="20" t="s">
        <v>283</v>
      </c>
      <c r="BM130" s="192" t="s">
        <v>526</v>
      </c>
    </row>
    <row r="131" spans="1:65" s="2" customFormat="1" ht="16.5" customHeight="1">
      <c r="A131" s="37"/>
      <c r="B131" s="38"/>
      <c r="C131" s="181" t="s">
        <v>370</v>
      </c>
      <c r="D131" s="181" t="s">
        <v>199</v>
      </c>
      <c r="E131" s="182" t="s">
        <v>4590</v>
      </c>
      <c r="F131" s="183" t="s">
        <v>6829</v>
      </c>
      <c r="G131" s="184" t="s">
        <v>4134</v>
      </c>
      <c r="H131" s="185">
        <v>2</v>
      </c>
      <c r="I131" s="186"/>
      <c r="J131" s="187">
        <f t="shared" si="20"/>
        <v>0</v>
      </c>
      <c r="K131" s="183" t="s">
        <v>28</v>
      </c>
      <c r="L131" s="42"/>
      <c r="M131" s="266" t="s">
        <v>28</v>
      </c>
      <c r="N131" s="267" t="s">
        <v>45</v>
      </c>
      <c r="O131" s="264"/>
      <c r="P131" s="268">
        <f t="shared" si="21"/>
        <v>0</v>
      </c>
      <c r="Q131" s="268">
        <v>0</v>
      </c>
      <c r="R131" s="268">
        <f t="shared" si="22"/>
        <v>0</v>
      </c>
      <c r="S131" s="268">
        <v>0</v>
      </c>
      <c r="T131" s="269">
        <f t="shared" si="23"/>
        <v>0</v>
      </c>
      <c r="U131" s="37"/>
      <c r="V131" s="37"/>
      <c r="W131" s="37"/>
      <c r="X131" s="37"/>
      <c r="Y131" s="37"/>
      <c r="Z131" s="37"/>
      <c r="AA131" s="37"/>
      <c r="AB131" s="37"/>
      <c r="AC131" s="37"/>
      <c r="AD131" s="37"/>
      <c r="AE131" s="37"/>
      <c r="AR131" s="192" t="s">
        <v>283</v>
      </c>
      <c r="AT131" s="192" t="s">
        <v>199</v>
      </c>
      <c r="AU131" s="192" t="s">
        <v>82</v>
      </c>
      <c r="AY131" s="20" t="s">
        <v>197</v>
      </c>
      <c r="BE131" s="193">
        <f t="shared" si="24"/>
        <v>0</v>
      </c>
      <c r="BF131" s="193">
        <f t="shared" si="25"/>
        <v>0</v>
      </c>
      <c r="BG131" s="193">
        <f t="shared" si="26"/>
        <v>0</v>
      </c>
      <c r="BH131" s="193">
        <f t="shared" si="27"/>
        <v>0</v>
      </c>
      <c r="BI131" s="193">
        <f t="shared" si="28"/>
        <v>0</v>
      </c>
      <c r="BJ131" s="20" t="s">
        <v>82</v>
      </c>
      <c r="BK131" s="193">
        <f t="shared" si="29"/>
        <v>0</v>
      </c>
      <c r="BL131" s="20" t="s">
        <v>283</v>
      </c>
      <c r="BM131" s="192" t="s">
        <v>1121</v>
      </c>
    </row>
    <row r="132" spans="1:65" s="2" customFormat="1" ht="6.95" customHeight="1">
      <c r="A132" s="37"/>
      <c r="B132" s="50"/>
      <c r="C132" s="51"/>
      <c r="D132" s="51"/>
      <c r="E132" s="51"/>
      <c r="F132" s="51"/>
      <c r="G132" s="51"/>
      <c r="H132" s="51"/>
      <c r="I132" s="51"/>
      <c r="J132" s="51"/>
      <c r="K132" s="51"/>
      <c r="L132" s="42"/>
      <c r="M132" s="37"/>
      <c r="O132" s="37"/>
      <c r="P132" s="37"/>
      <c r="Q132" s="37"/>
      <c r="R132" s="37"/>
      <c r="S132" s="37"/>
      <c r="T132" s="37"/>
      <c r="U132" s="37"/>
      <c r="V132" s="37"/>
      <c r="W132" s="37"/>
      <c r="X132" s="37"/>
      <c r="Y132" s="37"/>
      <c r="Z132" s="37"/>
      <c r="AA132" s="37"/>
      <c r="AB132" s="37"/>
      <c r="AC132" s="37"/>
      <c r="AD132" s="37"/>
      <c r="AE132" s="37"/>
    </row>
  </sheetData>
  <sheetProtection algorithmName="SHA-512" hashValue="0z2V4QDBl2SzcjqLUSPjaoAfwm66ChArIgUun2wwSt7D4IE7c+f23ydNBUQqn7LrbBRmRjOMiHyTjoXyoLVi4g==" saltValue="UMAcS5vTQebzhCo8C4ARjiFV6CFz8NL+K1b7fENsaco6MusTCQ3LKOtWFGxIOmrFLmJV1hM+1jVtvK1Qs6gU3Q==" spinCount="100000" sheet="1" objects="1" scenarios="1" formatColumns="0" formatRows="0" autoFilter="0"/>
  <autoFilter ref="C90:K131" xr:uid="{00000000-0009-0000-0000-00000E000000}"/>
  <mergeCells count="12">
    <mergeCell ref="E83:H83"/>
    <mergeCell ref="L2:V2"/>
    <mergeCell ref="E50:H50"/>
    <mergeCell ref="E52:H52"/>
    <mergeCell ref="E54:H54"/>
    <mergeCell ref="E79:H79"/>
    <mergeCell ref="E81:H8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BM15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129</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6290</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5709</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28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5710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3.25" customHeight="1">
      <c r="A29" s="118"/>
      <c r="B29" s="119"/>
      <c r="C29" s="118"/>
      <c r="D29" s="118"/>
      <c r="E29" s="426" t="s">
        <v>6830</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ROUND((SUM(BE98:BE151)),  2)</f>
        <v>0</v>
      </c>
      <c r="G35" s="37"/>
      <c r="H35" s="37"/>
      <c r="I35" s="127">
        <v>0.21</v>
      </c>
      <c r="J35" s="126">
        <f>ROUND(((SUM(BE98:BE151))*I35),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ROUND((SUM(BF98:BF151)),  2)</f>
        <v>0</v>
      </c>
      <c r="G36" s="37"/>
      <c r="H36" s="37"/>
      <c r="I36" s="127">
        <v>0.12</v>
      </c>
      <c r="J36" s="126">
        <f>ROUND(((SUM(BF98:BF151))*I36),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ROUND((SUM(BG98:BG151)),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ROUND((SUM(BH98:BH151)),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ROUND((SUM(BI98:BI151)),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6290</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D.1.4.6 - Zdravotechnika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Ing. Liliana Skulinová</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5712</v>
      </c>
      <c r="E64" s="146"/>
      <c r="F64" s="146"/>
      <c r="G64" s="146"/>
      <c r="H64" s="146"/>
      <c r="I64" s="146"/>
      <c r="J64" s="147">
        <f>J99</f>
        <v>0</v>
      </c>
      <c r="K64" s="144"/>
      <c r="L64" s="148"/>
    </row>
    <row r="65" spans="1:31" s="10" customFormat="1" ht="19.899999999999999" customHeight="1">
      <c r="B65" s="149"/>
      <c r="C65" s="100"/>
      <c r="D65" s="150" t="s">
        <v>5713</v>
      </c>
      <c r="E65" s="151"/>
      <c r="F65" s="151"/>
      <c r="G65" s="151"/>
      <c r="H65" s="151"/>
      <c r="I65" s="151"/>
      <c r="J65" s="152">
        <f>J100</f>
        <v>0</v>
      </c>
      <c r="K65" s="100"/>
      <c r="L65" s="153"/>
    </row>
    <row r="66" spans="1:31" s="10" customFormat="1" ht="19.899999999999999" customHeight="1">
      <c r="B66" s="149"/>
      <c r="C66" s="100"/>
      <c r="D66" s="150" t="s">
        <v>5714</v>
      </c>
      <c r="E66" s="151"/>
      <c r="F66" s="151"/>
      <c r="G66" s="151"/>
      <c r="H66" s="151"/>
      <c r="I66" s="151"/>
      <c r="J66" s="152">
        <f>J106</f>
        <v>0</v>
      </c>
      <c r="K66" s="100"/>
      <c r="L66" s="153"/>
    </row>
    <row r="67" spans="1:31" s="10" customFormat="1" ht="19.899999999999999" customHeight="1">
      <c r="B67" s="149"/>
      <c r="C67" s="100"/>
      <c r="D67" s="150" t="s">
        <v>5715</v>
      </c>
      <c r="E67" s="151"/>
      <c r="F67" s="151"/>
      <c r="G67" s="151"/>
      <c r="H67" s="151"/>
      <c r="I67" s="151"/>
      <c r="J67" s="152">
        <f>J109</f>
        <v>0</v>
      </c>
      <c r="K67" s="100"/>
      <c r="L67" s="153"/>
    </row>
    <row r="68" spans="1:31" s="10" customFormat="1" ht="19.899999999999999" customHeight="1">
      <c r="B68" s="149"/>
      <c r="C68" s="100"/>
      <c r="D68" s="150" t="s">
        <v>6831</v>
      </c>
      <c r="E68" s="151"/>
      <c r="F68" s="151"/>
      <c r="G68" s="151"/>
      <c r="H68" s="151"/>
      <c r="I68" s="151"/>
      <c r="J68" s="152">
        <f>J114</f>
        <v>0</v>
      </c>
      <c r="K68" s="100"/>
      <c r="L68" s="153"/>
    </row>
    <row r="69" spans="1:31" s="10" customFormat="1" ht="19.899999999999999" customHeight="1">
      <c r="B69" s="149"/>
      <c r="C69" s="100"/>
      <c r="D69" s="150" t="s">
        <v>6832</v>
      </c>
      <c r="E69" s="151"/>
      <c r="F69" s="151"/>
      <c r="G69" s="151"/>
      <c r="H69" s="151"/>
      <c r="I69" s="151"/>
      <c r="J69" s="152">
        <f>J117</f>
        <v>0</v>
      </c>
      <c r="K69" s="100"/>
      <c r="L69" s="153"/>
    </row>
    <row r="70" spans="1:31" s="9" customFormat="1" ht="24.95" customHeight="1">
      <c r="B70" s="143"/>
      <c r="C70" s="144"/>
      <c r="D70" s="145" t="s">
        <v>5720</v>
      </c>
      <c r="E70" s="146"/>
      <c r="F70" s="146"/>
      <c r="G70" s="146"/>
      <c r="H70" s="146"/>
      <c r="I70" s="146"/>
      <c r="J70" s="147">
        <f>J121</f>
        <v>0</v>
      </c>
      <c r="K70" s="144"/>
      <c r="L70" s="148"/>
    </row>
    <row r="71" spans="1:31" s="10" customFormat="1" ht="19.899999999999999" customHeight="1">
      <c r="B71" s="149"/>
      <c r="C71" s="100"/>
      <c r="D71" s="150" t="s">
        <v>6833</v>
      </c>
      <c r="E71" s="151"/>
      <c r="F71" s="151"/>
      <c r="G71" s="151"/>
      <c r="H71" s="151"/>
      <c r="I71" s="151"/>
      <c r="J71" s="152">
        <f>J122</f>
        <v>0</v>
      </c>
      <c r="K71" s="100"/>
      <c r="L71" s="153"/>
    </row>
    <row r="72" spans="1:31" s="10" customFormat="1" ht="19.899999999999999" customHeight="1">
      <c r="B72" s="149"/>
      <c r="C72" s="100"/>
      <c r="D72" s="150" t="s">
        <v>6834</v>
      </c>
      <c r="E72" s="151"/>
      <c r="F72" s="151"/>
      <c r="G72" s="151"/>
      <c r="H72" s="151"/>
      <c r="I72" s="151"/>
      <c r="J72" s="152">
        <f>J127</f>
        <v>0</v>
      </c>
      <c r="K72" s="100"/>
      <c r="L72" s="153"/>
    </row>
    <row r="73" spans="1:31" s="10" customFormat="1" ht="19.899999999999999" customHeight="1">
      <c r="B73" s="149"/>
      <c r="C73" s="100"/>
      <c r="D73" s="150" t="s">
        <v>6835</v>
      </c>
      <c r="E73" s="151"/>
      <c r="F73" s="151"/>
      <c r="G73" s="151"/>
      <c r="H73" s="151"/>
      <c r="I73" s="151"/>
      <c r="J73" s="152">
        <f>J135</f>
        <v>0</v>
      </c>
      <c r="K73" s="100"/>
      <c r="L73" s="153"/>
    </row>
    <row r="74" spans="1:31" s="10" customFormat="1" ht="19.899999999999999" customHeight="1">
      <c r="B74" s="149"/>
      <c r="C74" s="100"/>
      <c r="D74" s="150" t="s">
        <v>6836</v>
      </c>
      <c r="E74" s="151"/>
      <c r="F74" s="151"/>
      <c r="G74" s="151"/>
      <c r="H74" s="151"/>
      <c r="I74" s="151"/>
      <c r="J74" s="152">
        <f>J143</f>
        <v>0</v>
      </c>
      <c r="K74" s="100"/>
      <c r="L74" s="153"/>
    </row>
    <row r="75" spans="1:31" s="10" customFormat="1" ht="19.899999999999999" customHeight="1">
      <c r="B75" s="149"/>
      <c r="C75" s="100"/>
      <c r="D75" s="150" t="s">
        <v>6837</v>
      </c>
      <c r="E75" s="151"/>
      <c r="F75" s="151"/>
      <c r="G75" s="151"/>
      <c r="H75" s="151"/>
      <c r="I75" s="151"/>
      <c r="J75" s="152">
        <f>J146</f>
        <v>0</v>
      </c>
      <c r="K75" s="100"/>
      <c r="L75" s="153"/>
    </row>
    <row r="76" spans="1:31" s="10" customFormat="1" ht="19.899999999999999" customHeight="1">
      <c r="B76" s="149"/>
      <c r="C76" s="100"/>
      <c r="D76" s="150" t="s">
        <v>6838</v>
      </c>
      <c r="E76" s="151"/>
      <c r="F76" s="151"/>
      <c r="G76" s="151"/>
      <c r="H76" s="151"/>
      <c r="I76" s="151"/>
      <c r="J76" s="152">
        <f>J150</f>
        <v>0</v>
      </c>
      <c r="K76" s="100"/>
      <c r="L76" s="153"/>
    </row>
    <row r="77" spans="1:31" s="2" customFormat="1" ht="21.7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50"/>
      <c r="C78" s="51"/>
      <c r="D78" s="51"/>
      <c r="E78" s="51"/>
      <c r="F78" s="51"/>
      <c r="G78" s="51"/>
      <c r="H78" s="51"/>
      <c r="I78" s="51"/>
      <c r="J78" s="51"/>
      <c r="K78" s="51"/>
      <c r="L78" s="116"/>
      <c r="S78" s="37"/>
      <c r="T78" s="37"/>
      <c r="U78" s="37"/>
      <c r="V78" s="37"/>
      <c r="W78" s="37"/>
      <c r="X78" s="37"/>
      <c r="Y78" s="37"/>
      <c r="Z78" s="37"/>
      <c r="AA78" s="37"/>
      <c r="AB78" s="37"/>
      <c r="AC78" s="37"/>
      <c r="AD78" s="37"/>
      <c r="AE78" s="37"/>
    </row>
    <row r="82" spans="1:31" s="2" customFormat="1" ht="6.95" customHeight="1">
      <c r="A82" s="37"/>
      <c r="B82" s="52"/>
      <c r="C82" s="53"/>
      <c r="D82" s="53"/>
      <c r="E82" s="53"/>
      <c r="F82" s="53"/>
      <c r="G82" s="53"/>
      <c r="H82" s="53"/>
      <c r="I82" s="53"/>
      <c r="J82" s="53"/>
      <c r="K82" s="53"/>
      <c r="L82" s="116"/>
      <c r="S82" s="37"/>
      <c r="T82" s="37"/>
      <c r="U82" s="37"/>
      <c r="V82" s="37"/>
      <c r="W82" s="37"/>
      <c r="X82" s="37"/>
      <c r="Y82" s="37"/>
      <c r="Z82" s="37"/>
      <c r="AA82" s="37"/>
      <c r="AB82" s="37"/>
      <c r="AC82" s="37"/>
      <c r="AD82" s="37"/>
      <c r="AE82" s="37"/>
    </row>
    <row r="83" spans="1:31" s="2" customFormat="1" ht="24.95" customHeight="1">
      <c r="A83" s="37"/>
      <c r="B83" s="38"/>
      <c r="C83" s="26" t="s">
        <v>182</v>
      </c>
      <c r="D83" s="39"/>
      <c r="E83" s="39"/>
      <c r="F83" s="39"/>
      <c r="G83" s="39"/>
      <c r="H83" s="39"/>
      <c r="I83" s="39"/>
      <c r="J83" s="39"/>
      <c r="K83" s="39"/>
      <c r="L83" s="116"/>
      <c r="S83" s="37"/>
      <c r="T83" s="37"/>
      <c r="U83" s="37"/>
      <c r="V83" s="37"/>
      <c r="W83" s="37"/>
      <c r="X83" s="37"/>
      <c r="Y83" s="37"/>
      <c r="Z83" s="37"/>
      <c r="AA83" s="37"/>
      <c r="AB83" s="37"/>
      <c r="AC83" s="37"/>
      <c r="AD83" s="37"/>
      <c r="AE83" s="37"/>
    </row>
    <row r="84" spans="1:31" s="2" customFormat="1" ht="6.9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12" customHeight="1">
      <c r="A85" s="37"/>
      <c r="B85" s="38"/>
      <c r="C85" s="32" t="s">
        <v>16</v>
      </c>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16.5" customHeight="1">
      <c r="A86" s="37"/>
      <c r="B86" s="38"/>
      <c r="C86" s="39"/>
      <c r="D86" s="39"/>
      <c r="E86" s="427" t="str">
        <f>E7</f>
        <v>Zpracování PD - ZŠ F-M, ul. J. Čapka 2555 - tělocvična II.</v>
      </c>
      <c r="F86" s="428"/>
      <c r="G86" s="428"/>
      <c r="H86" s="428"/>
      <c r="I86" s="39"/>
      <c r="J86" s="39"/>
      <c r="K86" s="39"/>
      <c r="L86" s="116"/>
      <c r="S86" s="37"/>
      <c r="T86" s="37"/>
      <c r="U86" s="37"/>
      <c r="V86" s="37"/>
      <c r="W86" s="37"/>
      <c r="X86" s="37"/>
      <c r="Y86" s="37"/>
      <c r="Z86" s="37"/>
      <c r="AA86" s="37"/>
      <c r="AB86" s="37"/>
      <c r="AC86" s="37"/>
      <c r="AD86" s="37"/>
      <c r="AE86" s="37"/>
    </row>
    <row r="87" spans="1:31" s="1" customFormat="1" ht="12" customHeight="1">
      <c r="B87" s="24"/>
      <c r="C87" s="32" t="s">
        <v>167</v>
      </c>
      <c r="D87" s="25"/>
      <c r="E87" s="25"/>
      <c r="F87" s="25"/>
      <c r="G87" s="25"/>
      <c r="H87" s="25"/>
      <c r="I87" s="25"/>
      <c r="J87" s="25"/>
      <c r="K87" s="25"/>
      <c r="L87" s="23"/>
    </row>
    <row r="88" spans="1:31" s="2" customFormat="1" ht="16.5" customHeight="1">
      <c r="A88" s="37"/>
      <c r="B88" s="38"/>
      <c r="C88" s="39"/>
      <c r="D88" s="39"/>
      <c r="E88" s="427" t="s">
        <v>6290</v>
      </c>
      <c r="F88" s="429"/>
      <c r="G88" s="429"/>
      <c r="H88" s="429"/>
      <c r="I88" s="39"/>
      <c r="J88" s="39"/>
      <c r="K88" s="39"/>
      <c r="L88" s="116"/>
      <c r="S88" s="37"/>
      <c r="T88" s="37"/>
      <c r="U88" s="37"/>
      <c r="V88" s="37"/>
      <c r="W88" s="37"/>
      <c r="X88" s="37"/>
      <c r="Y88" s="37"/>
      <c r="Z88" s="37"/>
      <c r="AA88" s="37"/>
      <c r="AB88" s="37"/>
      <c r="AC88" s="37"/>
      <c r="AD88" s="37"/>
      <c r="AE88" s="37"/>
    </row>
    <row r="89" spans="1:31" s="2" customFormat="1" ht="12" customHeight="1">
      <c r="A89" s="37"/>
      <c r="B89" s="38"/>
      <c r="C89" s="32" t="s">
        <v>563</v>
      </c>
      <c r="D89" s="39"/>
      <c r="E89" s="39"/>
      <c r="F89" s="39"/>
      <c r="G89" s="39"/>
      <c r="H89" s="39"/>
      <c r="I89" s="39"/>
      <c r="J89" s="39"/>
      <c r="K89" s="39"/>
      <c r="L89" s="116"/>
      <c r="S89" s="37"/>
      <c r="T89" s="37"/>
      <c r="U89" s="37"/>
      <c r="V89" s="37"/>
      <c r="W89" s="37"/>
      <c r="X89" s="37"/>
      <c r="Y89" s="37"/>
      <c r="Z89" s="37"/>
      <c r="AA89" s="37"/>
      <c r="AB89" s="37"/>
      <c r="AC89" s="37"/>
      <c r="AD89" s="37"/>
      <c r="AE89" s="37"/>
    </row>
    <row r="90" spans="1:31" s="2" customFormat="1" ht="16.5" customHeight="1">
      <c r="A90" s="37"/>
      <c r="B90" s="38"/>
      <c r="C90" s="39"/>
      <c r="D90" s="39"/>
      <c r="E90" s="383" t="str">
        <f>E11</f>
        <v>D.1.4.6 - Zdravotechnika</v>
      </c>
      <c r="F90" s="429"/>
      <c r="G90" s="429"/>
      <c r="H90" s="429"/>
      <c r="I90" s="39"/>
      <c r="J90" s="39"/>
      <c r="K90" s="39"/>
      <c r="L90" s="116"/>
      <c r="S90" s="37"/>
      <c r="T90" s="37"/>
      <c r="U90" s="37"/>
      <c r="V90" s="37"/>
      <c r="W90" s="37"/>
      <c r="X90" s="37"/>
      <c r="Y90" s="37"/>
      <c r="Z90" s="37"/>
      <c r="AA90" s="37"/>
      <c r="AB90" s="37"/>
      <c r="AC90" s="37"/>
      <c r="AD90" s="37"/>
      <c r="AE90" s="37"/>
    </row>
    <row r="91" spans="1:31"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2" customHeight="1">
      <c r="A92" s="37"/>
      <c r="B92" s="38"/>
      <c r="C92" s="32" t="s">
        <v>22</v>
      </c>
      <c r="D92" s="39"/>
      <c r="E92" s="39"/>
      <c r="F92" s="30" t="str">
        <f>F14</f>
        <v>J. Čapka 2555, Frýdek Místek</v>
      </c>
      <c r="G92" s="39"/>
      <c r="H92" s="39"/>
      <c r="I92" s="32" t="s">
        <v>24</v>
      </c>
      <c r="J92" s="62" t="str">
        <f>IF(J14="","",J14)</f>
        <v>19. 3. 2025</v>
      </c>
      <c r="K92" s="39"/>
      <c r="L92" s="116"/>
      <c r="S92" s="37"/>
      <c r="T92" s="37"/>
      <c r="U92" s="37"/>
      <c r="V92" s="37"/>
      <c r="W92" s="37"/>
      <c r="X92" s="37"/>
      <c r="Y92" s="37"/>
      <c r="Z92" s="37"/>
      <c r="AA92" s="37"/>
      <c r="AB92" s="37"/>
      <c r="AC92" s="37"/>
      <c r="AD92" s="37"/>
      <c r="AE92" s="37"/>
    </row>
    <row r="93" spans="1:31" s="2" customFormat="1" ht="6.9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25.7" customHeight="1">
      <c r="A94" s="37"/>
      <c r="B94" s="38"/>
      <c r="C94" s="32" t="s">
        <v>26</v>
      </c>
      <c r="D94" s="39"/>
      <c r="E94" s="39"/>
      <c r="F94" s="30" t="str">
        <f>E17</f>
        <v>Statutární město Frýdek - Místek</v>
      </c>
      <c r="G94" s="39"/>
      <c r="H94" s="39"/>
      <c r="I94" s="32" t="s">
        <v>33</v>
      </c>
      <c r="J94" s="35" t="str">
        <f>E23</f>
        <v>Energy Benefit Centre a.s., Ostrava</v>
      </c>
      <c r="K94" s="39"/>
      <c r="L94" s="116"/>
      <c r="S94" s="37"/>
      <c r="T94" s="37"/>
      <c r="U94" s="37"/>
      <c r="V94" s="37"/>
      <c r="W94" s="37"/>
      <c r="X94" s="37"/>
      <c r="Y94" s="37"/>
      <c r="Z94" s="37"/>
      <c r="AA94" s="37"/>
      <c r="AB94" s="37"/>
      <c r="AC94" s="37"/>
      <c r="AD94" s="37"/>
      <c r="AE94" s="37"/>
    </row>
    <row r="95" spans="1:31" s="2" customFormat="1" ht="15.2" customHeight="1">
      <c r="A95" s="37"/>
      <c r="B95" s="38"/>
      <c r="C95" s="32" t="s">
        <v>31</v>
      </c>
      <c r="D95" s="39"/>
      <c r="E95" s="39"/>
      <c r="F95" s="30" t="str">
        <f>IF(E20="","",E20)</f>
        <v>Vyplň údaj</v>
      </c>
      <c r="G95" s="39"/>
      <c r="H95" s="39"/>
      <c r="I95" s="32" t="s">
        <v>36</v>
      </c>
      <c r="J95" s="35" t="str">
        <f>E26</f>
        <v>Ing. Liliana Skulinová</v>
      </c>
      <c r="K95" s="39"/>
      <c r="L95" s="116"/>
      <c r="S95" s="37"/>
      <c r="T95" s="37"/>
      <c r="U95" s="37"/>
      <c r="V95" s="37"/>
      <c r="W95" s="37"/>
      <c r="X95" s="37"/>
      <c r="Y95" s="37"/>
      <c r="Z95" s="37"/>
      <c r="AA95" s="37"/>
      <c r="AB95" s="37"/>
      <c r="AC95" s="37"/>
      <c r="AD95" s="37"/>
      <c r="AE95" s="37"/>
    </row>
    <row r="96" spans="1:31" s="2" customFormat="1" ht="10.35" customHeight="1">
      <c r="A96" s="37"/>
      <c r="B96" s="38"/>
      <c r="C96" s="39"/>
      <c r="D96" s="39"/>
      <c r="E96" s="39"/>
      <c r="F96" s="39"/>
      <c r="G96" s="39"/>
      <c r="H96" s="39"/>
      <c r="I96" s="39"/>
      <c r="J96" s="39"/>
      <c r="K96" s="39"/>
      <c r="L96" s="116"/>
      <c r="S96" s="37"/>
      <c r="T96" s="37"/>
      <c r="U96" s="37"/>
      <c r="V96" s="37"/>
      <c r="W96" s="37"/>
      <c r="X96" s="37"/>
      <c r="Y96" s="37"/>
      <c r="Z96" s="37"/>
      <c r="AA96" s="37"/>
      <c r="AB96" s="37"/>
      <c r="AC96" s="37"/>
      <c r="AD96" s="37"/>
      <c r="AE96" s="37"/>
    </row>
    <row r="97" spans="1:65" s="11" customFormat="1" ht="29.25" customHeight="1">
      <c r="A97" s="154"/>
      <c r="B97" s="155"/>
      <c r="C97" s="156" t="s">
        <v>183</v>
      </c>
      <c r="D97" s="157" t="s">
        <v>59</v>
      </c>
      <c r="E97" s="157" t="s">
        <v>55</v>
      </c>
      <c r="F97" s="157" t="s">
        <v>56</v>
      </c>
      <c r="G97" s="157" t="s">
        <v>184</v>
      </c>
      <c r="H97" s="157" t="s">
        <v>185</v>
      </c>
      <c r="I97" s="157" t="s">
        <v>186</v>
      </c>
      <c r="J97" s="157" t="s">
        <v>173</v>
      </c>
      <c r="K97" s="158" t="s">
        <v>187</v>
      </c>
      <c r="L97" s="159"/>
      <c r="M97" s="71" t="s">
        <v>28</v>
      </c>
      <c r="N97" s="72" t="s">
        <v>44</v>
      </c>
      <c r="O97" s="72" t="s">
        <v>188</v>
      </c>
      <c r="P97" s="72" t="s">
        <v>189</v>
      </c>
      <c r="Q97" s="72" t="s">
        <v>190</v>
      </c>
      <c r="R97" s="72" t="s">
        <v>191</v>
      </c>
      <c r="S97" s="72" t="s">
        <v>192</v>
      </c>
      <c r="T97" s="73" t="s">
        <v>193</v>
      </c>
      <c r="U97" s="154"/>
      <c r="V97" s="154"/>
      <c r="W97" s="154"/>
      <c r="X97" s="154"/>
      <c r="Y97" s="154"/>
      <c r="Z97" s="154"/>
      <c r="AA97" s="154"/>
      <c r="AB97" s="154"/>
      <c r="AC97" s="154"/>
      <c r="AD97" s="154"/>
      <c r="AE97" s="154"/>
    </row>
    <row r="98" spans="1:65" s="2" customFormat="1" ht="22.9" customHeight="1">
      <c r="A98" s="37"/>
      <c r="B98" s="38"/>
      <c r="C98" s="78" t="s">
        <v>194</v>
      </c>
      <c r="D98" s="39"/>
      <c r="E98" s="39"/>
      <c r="F98" s="39"/>
      <c r="G98" s="39"/>
      <c r="H98" s="39"/>
      <c r="I98" s="39"/>
      <c r="J98" s="160">
        <f>BK98</f>
        <v>0</v>
      </c>
      <c r="K98" s="39"/>
      <c r="L98" s="42"/>
      <c r="M98" s="74"/>
      <c r="N98" s="161"/>
      <c r="O98" s="75"/>
      <c r="P98" s="162">
        <f>P99+P121</f>
        <v>0</v>
      </c>
      <c r="Q98" s="75"/>
      <c r="R98" s="162">
        <f>R99+R121</f>
        <v>0</v>
      </c>
      <c r="S98" s="75"/>
      <c r="T98" s="163">
        <f>T99+T121</f>
        <v>0</v>
      </c>
      <c r="U98" s="37"/>
      <c r="V98" s="37"/>
      <c r="W98" s="37"/>
      <c r="X98" s="37"/>
      <c r="Y98" s="37"/>
      <c r="Z98" s="37"/>
      <c r="AA98" s="37"/>
      <c r="AB98" s="37"/>
      <c r="AC98" s="37"/>
      <c r="AD98" s="37"/>
      <c r="AE98" s="37"/>
      <c r="AT98" s="20" t="s">
        <v>73</v>
      </c>
      <c r="AU98" s="20" t="s">
        <v>174</v>
      </c>
      <c r="BK98" s="164">
        <f>BK99+BK121</f>
        <v>0</v>
      </c>
    </row>
    <row r="99" spans="1:65" s="12" customFormat="1" ht="25.9" customHeight="1">
      <c r="B99" s="165"/>
      <c r="C99" s="166"/>
      <c r="D99" s="167" t="s">
        <v>73</v>
      </c>
      <c r="E99" s="168" t="s">
        <v>5726</v>
      </c>
      <c r="F99" s="168" t="s">
        <v>5727</v>
      </c>
      <c r="G99" s="166"/>
      <c r="H99" s="166"/>
      <c r="I99" s="169"/>
      <c r="J99" s="170">
        <f>BK99</f>
        <v>0</v>
      </c>
      <c r="K99" s="166"/>
      <c r="L99" s="171"/>
      <c r="M99" s="172"/>
      <c r="N99" s="173"/>
      <c r="O99" s="173"/>
      <c r="P99" s="174">
        <f>P100+P106+P109+P114+P117</f>
        <v>0</v>
      </c>
      <c r="Q99" s="173"/>
      <c r="R99" s="174">
        <f>R100+R106+R109+R114+R117</f>
        <v>0</v>
      </c>
      <c r="S99" s="173"/>
      <c r="T99" s="175">
        <f>T100+T106+T109+T114+T117</f>
        <v>0</v>
      </c>
      <c r="AR99" s="176" t="s">
        <v>82</v>
      </c>
      <c r="AT99" s="177" t="s">
        <v>73</v>
      </c>
      <c r="AU99" s="177" t="s">
        <v>74</v>
      </c>
      <c r="AY99" s="176" t="s">
        <v>197</v>
      </c>
      <c r="BK99" s="178">
        <f>BK100+BK106+BK109+BK114+BK117</f>
        <v>0</v>
      </c>
    </row>
    <row r="100" spans="1:65" s="12" customFormat="1" ht="22.9" customHeight="1">
      <c r="B100" s="165"/>
      <c r="C100" s="166"/>
      <c r="D100" s="167" t="s">
        <v>73</v>
      </c>
      <c r="E100" s="179" t="s">
        <v>4142</v>
      </c>
      <c r="F100" s="179" t="s">
        <v>5728</v>
      </c>
      <c r="G100" s="166"/>
      <c r="H100" s="166"/>
      <c r="I100" s="169"/>
      <c r="J100" s="180">
        <f>BK100</f>
        <v>0</v>
      </c>
      <c r="K100" s="166"/>
      <c r="L100" s="171"/>
      <c r="M100" s="172"/>
      <c r="N100" s="173"/>
      <c r="O100" s="173"/>
      <c r="P100" s="174">
        <f>SUM(P101:P105)</f>
        <v>0</v>
      </c>
      <c r="Q100" s="173"/>
      <c r="R100" s="174">
        <f>SUM(R101:R105)</f>
        <v>0</v>
      </c>
      <c r="S100" s="173"/>
      <c r="T100" s="175">
        <f>SUM(T101:T105)</f>
        <v>0</v>
      </c>
      <c r="AR100" s="176" t="s">
        <v>82</v>
      </c>
      <c r="AT100" s="177" t="s">
        <v>73</v>
      </c>
      <c r="AU100" s="177" t="s">
        <v>82</v>
      </c>
      <c r="AY100" s="176" t="s">
        <v>197</v>
      </c>
      <c r="BK100" s="178">
        <f>SUM(BK101:BK105)</f>
        <v>0</v>
      </c>
    </row>
    <row r="101" spans="1:65" s="2" customFormat="1" ht="16.5" customHeight="1">
      <c r="A101" s="37"/>
      <c r="B101" s="38"/>
      <c r="C101" s="181" t="s">
        <v>82</v>
      </c>
      <c r="D101" s="181" t="s">
        <v>199</v>
      </c>
      <c r="E101" s="182" t="s">
        <v>82</v>
      </c>
      <c r="F101" s="183" t="s">
        <v>5729</v>
      </c>
      <c r="G101" s="184" t="s">
        <v>265</v>
      </c>
      <c r="H101" s="185">
        <v>2.75</v>
      </c>
      <c r="I101" s="186"/>
      <c r="J101" s="187">
        <f>ROUND(I101*H101,2)</f>
        <v>0</v>
      </c>
      <c r="K101" s="183" t="s">
        <v>28</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283</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283</v>
      </c>
      <c r="BM101" s="192" t="s">
        <v>84</v>
      </c>
    </row>
    <row r="102" spans="1:65" s="2" customFormat="1" ht="16.5" customHeight="1">
      <c r="A102" s="37"/>
      <c r="B102" s="38"/>
      <c r="C102" s="181" t="s">
        <v>84</v>
      </c>
      <c r="D102" s="181" t="s">
        <v>199</v>
      </c>
      <c r="E102" s="182" t="s">
        <v>84</v>
      </c>
      <c r="F102" s="183" t="s">
        <v>5731</v>
      </c>
      <c r="G102" s="184" t="s">
        <v>265</v>
      </c>
      <c r="H102" s="185">
        <v>4.4000000000000004</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283</v>
      </c>
      <c r="AT102" s="192" t="s">
        <v>199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204</v>
      </c>
    </row>
    <row r="103" spans="1:65" s="2" customFormat="1" ht="16.5" customHeight="1">
      <c r="A103" s="37"/>
      <c r="B103" s="38"/>
      <c r="C103" s="181" t="s">
        <v>160</v>
      </c>
      <c r="D103" s="181" t="s">
        <v>199</v>
      </c>
      <c r="E103" s="182" t="s">
        <v>160</v>
      </c>
      <c r="F103" s="183" t="s">
        <v>5732</v>
      </c>
      <c r="G103" s="184" t="s">
        <v>265</v>
      </c>
      <c r="H103" s="185">
        <v>20.9</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283</v>
      </c>
      <c r="AT103" s="192" t="s">
        <v>199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283</v>
      </c>
      <c r="BM103" s="192" t="s">
        <v>233</v>
      </c>
    </row>
    <row r="104" spans="1:65" s="2" customFormat="1" ht="16.5" customHeight="1">
      <c r="A104" s="37"/>
      <c r="B104" s="38"/>
      <c r="C104" s="181" t="s">
        <v>204</v>
      </c>
      <c r="D104" s="181" t="s">
        <v>199</v>
      </c>
      <c r="E104" s="182" t="s">
        <v>204</v>
      </c>
      <c r="F104" s="183" t="s">
        <v>5733</v>
      </c>
      <c r="G104" s="184" t="s">
        <v>265</v>
      </c>
      <c r="H104" s="185">
        <v>2.75</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283</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243</v>
      </c>
    </row>
    <row r="105" spans="1:65" s="2" customFormat="1" ht="16.5" customHeight="1">
      <c r="A105" s="37"/>
      <c r="B105" s="38"/>
      <c r="C105" s="181" t="s">
        <v>227</v>
      </c>
      <c r="D105" s="181" t="s">
        <v>199</v>
      </c>
      <c r="E105" s="182" t="s">
        <v>227</v>
      </c>
      <c r="F105" s="183" t="s">
        <v>5734</v>
      </c>
      <c r="G105" s="184" t="s">
        <v>265</v>
      </c>
      <c r="H105" s="185">
        <v>4.95</v>
      </c>
      <c r="I105" s="186"/>
      <c r="J105" s="187">
        <f>ROUND(I105*H105,2)</f>
        <v>0</v>
      </c>
      <c r="K105" s="183" t="s">
        <v>28</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283</v>
      </c>
      <c r="AT105" s="192" t="s">
        <v>199</v>
      </c>
      <c r="AU105" s="192" t="s">
        <v>84</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283</v>
      </c>
      <c r="BM105" s="192" t="s">
        <v>253</v>
      </c>
    </row>
    <row r="106" spans="1:65" s="12" customFormat="1" ht="22.9" customHeight="1">
      <c r="B106" s="165"/>
      <c r="C106" s="166"/>
      <c r="D106" s="167" t="s">
        <v>73</v>
      </c>
      <c r="E106" s="179" t="s">
        <v>4255</v>
      </c>
      <c r="F106" s="179" t="s">
        <v>5735</v>
      </c>
      <c r="G106" s="166"/>
      <c r="H106" s="166"/>
      <c r="I106" s="169"/>
      <c r="J106" s="180">
        <f>BK106</f>
        <v>0</v>
      </c>
      <c r="K106" s="166"/>
      <c r="L106" s="171"/>
      <c r="M106" s="172"/>
      <c r="N106" s="173"/>
      <c r="O106" s="173"/>
      <c r="P106" s="174">
        <f>SUM(P107:P108)</f>
        <v>0</v>
      </c>
      <c r="Q106" s="173"/>
      <c r="R106" s="174">
        <f>SUM(R107:R108)</f>
        <v>0</v>
      </c>
      <c r="S106" s="173"/>
      <c r="T106" s="175">
        <f>SUM(T107:T108)</f>
        <v>0</v>
      </c>
      <c r="AR106" s="176" t="s">
        <v>82</v>
      </c>
      <c r="AT106" s="177" t="s">
        <v>73</v>
      </c>
      <c r="AU106" s="177" t="s">
        <v>82</v>
      </c>
      <c r="AY106" s="176" t="s">
        <v>197</v>
      </c>
      <c r="BK106" s="178">
        <f>SUM(BK107:BK108)</f>
        <v>0</v>
      </c>
    </row>
    <row r="107" spans="1:65" s="2" customFormat="1" ht="16.5" customHeight="1">
      <c r="A107" s="37"/>
      <c r="B107" s="38"/>
      <c r="C107" s="181" t="s">
        <v>233</v>
      </c>
      <c r="D107" s="181" t="s">
        <v>199</v>
      </c>
      <c r="E107" s="182" t="s">
        <v>233</v>
      </c>
      <c r="F107" s="183" t="s">
        <v>5736</v>
      </c>
      <c r="G107" s="184" t="s">
        <v>3845</v>
      </c>
      <c r="H107" s="185">
        <v>3</v>
      </c>
      <c r="I107" s="186"/>
      <c r="J107" s="187">
        <f>ROUND(I107*H107,2)</f>
        <v>0</v>
      </c>
      <c r="K107" s="183" t="s">
        <v>28</v>
      </c>
      <c r="L107" s="42"/>
      <c r="M107" s="188" t="s">
        <v>28</v>
      </c>
      <c r="N107" s="189"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283</v>
      </c>
      <c r="AT107" s="192" t="s">
        <v>199</v>
      </c>
      <c r="AU107" s="192" t="s">
        <v>84</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283</v>
      </c>
      <c r="BM107" s="192" t="s">
        <v>8</v>
      </c>
    </row>
    <row r="108" spans="1:65" s="2" customFormat="1" ht="16.5" customHeight="1">
      <c r="A108" s="37"/>
      <c r="B108" s="38"/>
      <c r="C108" s="181" t="s">
        <v>238</v>
      </c>
      <c r="D108" s="181" t="s">
        <v>199</v>
      </c>
      <c r="E108" s="182" t="s">
        <v>238</v>
      </c>
      <c r="F108" s="183" t="s">
        <v>5738</v>
      </c>
      <c r="G108" s="184" t="s">
        <v>3845</v>
      </c>
      <c r="H108" s="185">
        <v>4</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283</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283</v>
      </c>
      <c r="BM108" s="192" t="s">
        <v>273</v>
      </c>
    </row>
    <row r="109" spans="1:65" s="12" customFormat="1" ht="22.9" customHeight="1">
      <c r="B109" s="165"/>
      <c r="C109" s="166"/>
      <c r="D109" s="167" t="s">
        <v>73</v>
      </c>
      <c r="E109" s="179" t="s">
        <v>4344</v>
      </c>
      <c r="F109" s="179" t="s">
        <v>5744</v>
      </c>
      <c r="G109" s="166"/>
      <c r="H109" s="166"/>
      <c r="I109" s="169"/>
      <c r="J109" s="180">
        <f>BK109</f>
        <v>0</v>
      </c>
      <c r="K109" s="166"/>
      <c r="L109" s="171"/>
      <c r="M109" s="172"/>
      <c r="N109" s="173"/>
      <c r="O109" s="173"/>
      <c r="P109" s="174">
        <f>SUM(P110:P113)</f>
        <v>0</v>
      </c>
      <c r="Q109" s="173"/>
      <c r="R109" s="174">
        <f>SUM(R110:R113)</f>
        <v>0</v>
      </c>
      <c r="S109" s="173"/>
      <c r="T109" s="175">
        <f>SUM(T110:T113)</f>
        <v>0</v>
      </c>
      <c r="AR109" s="176" t="s">
        <v>82</v>
      </c>
      <c r="AT109" s="177" t="s">
        <v>73</v>
      </c>
      <c r="AU109" s="177" t="s">
        <v>82</v>
      </c>
      <c r="AY109" s="176" t="s">
        <v>197</v>
      </c>
      <c r="BK109" s="178">
        <f>SUM(BK110:BK113)</f>
        <v>0</v>
      </c>
    </row>
    <row r="110" spans="1:65" s="2" customFormat="1" ht="16.5" customHeight="1">
      <c r="A110" s="37"/>
      <c r="B110" s="38"/>
      <c r="C110" s="181" t="s">
        <v>243</v>
      </c>
      <c r="D110" s="181" t="s">
        <v>199</v>
      </c>
      <c r="E110" s="182" t="s">
        <v>243</v>
      </c>
      <c r="F110" s="183" t="s">
        <v>5745</v>
      </c>
      <c r="G110" s="184" t="s">
        <v>3845</v>
      </c>
      <c r="H110" s="185">
        <v>5</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283</v>
      </c>
      <c r="AT110" s="192" t="s">
        <v>199</v>
      </c>
      <c r="AU110" s="192" t="s">
        <v>84</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283</v>
      </c>
      <c r="BM110" s="192" t="s">
        <v>283</v>
      </c>
    </row>
    <row r="111" spans="1:65" s="2" customFormat="1" ht="16.5" customHeight="1">
      <c r="A111" s="37"/>
      <c r="B111" s="38"/>
      <c r="C111" s="181" t="s">
        <v>248</v>
      </c>
      <c r="D111" s="181" t="s">
        <v>199</v>
      </c>
      <c r="E111" s="182" t="s">
        <v>248</v>
      </c>
      <c r="F111" s="183" t="s">
        <v>5746</v>
      </c>
      <c r="G111" s="184" t="s">
        <v>3845</v>
      </c>
      <c r="H111" s="185">
        <v>4</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283</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283</v>
      </c>
      <c r="BM111" s="192" t="s">
        <v>293</v>
      </c>
    </row>
    <row r="112" spans="1:65" s="2" customFormat="1" ht="16.5" customHeight="1">
      <c r="A112" s="37"/>
      <c r="B112" s="38"/>
      <c r="C112" s="181" t="s">
        <v>253</v>
      </c>
      <c r="D112" s="181" t="s">
        <v>199</v>
      </c>
      <c r="E112" s="182" t="s">
        <v>253</v>
      </c>
      <c r="F112" s="183" t="s">
        <v>5747</v>
      </c>
      <c r="G112" s="184" t="s">
        <v>3845</v>
      </c>
      <c r="H112" s="185">
        <v>1</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283</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283</v>
      </c>
      <c r="BM112" s="192" t="s">
        <v>303</v>
      </c>
    </row>
    <row r="113" spans="1:65" s="2" customFormat="1" ht="16.5" customHeight="1">
      <c r="A113" s="37"/>
      <c r="B113" s="38"/>
      <c r="C113" s="181" t="s">
        <v>258</v>
      </c>
      <c r="D113" s="181" t="s">
        <v>199</v>
      </c>
      <c r="E113" s="182" t="s">
        <v>258</v>
      </c>
      <c r="F113" s="183" t="s">
        <v>6839</v>
      </c>
      <c r="G113" s="184" t="s">
        <v>3845</v>
      </c>
      <c r="H113" s="185">
        <v>1</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283</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283</v>
      </c>
      <c r="BM113" s="192" t="s">
        <v>312</v>
      </c>
    </row>
    <row r="114" spans="1:65" s="12" customFormat="1" ht="22.9" customHeight="1">
      <c r="B114" s="165"/>
      <c r="C114" s="166"/>
      <c r="D114" s="167" t="s">
        <v>73</v>
      </c>
      <c r="E114" s="179" t="s">
        <v>4747</v>
      </c>
      <c r="F114" s="179" t="s">
        <v>5760</v>
      </c>
      <c r="G114" s="166"/>
      <c r="H114" s="166"/>
      <c r="I114" s="169"/>
      <c r="J114" s="180">
        <f>BK114</f>
        <v>0</v>
      </c>
      <c r="K114" s="166"/>
      <c r="L114" s="171"/>
      <c r="M114" s="172"/>
      <c r="N114" s="173"/>
      <c r="O114" s="173"/>
      <c r="P114" s="174">
        <f>SUM(P115:P116)</f>
        <v>0</v>
      </c>
      <c r="Q114" s="173"/>
      <c r="R114" s="174">
        <f>SUM(R115:R116)</f>
        <v>0</v>
      </c>
      <c r="S114" s="173"/>
      <c r="T114" s="175">
        <f>SUM(T115:T116)</f>
        <v>0</v>
      </c>
      <c r="AR114" s="176" t="s">
        <v>82</v>
      </c>
      <c r="AT114" s="177" t="s">
        <v>73</v>
      </c>
      <c r="AU114" s="177" t="s">
        <v>82</v>
      </c>
      <c r="AY114" s="176" t="s">
        <v>197</v>
      </c>
      <c r="BK114" s="178">
        <f>SUM(BK115:BK116)</f>
        <v>0</v>
      </c>
    </row>
    <row r="115" spans="1:65" s="2" customFormat="1" ht="16.5" customHeight="1">
      <c r="A115" s="37"/>
      <c r="B115" s="38"/>
      <c r="C115" s="181" t="s">
        <v>8</v>
      </c>
      <c r="D115" s="181" t="s">
        <v>199</v>
      </c>
      <c r="E115" s="182" t="s">
        <v>8</v>
      </c>
      <c r="F115" s="183" t="s">
        <v>5761</v>
      </c>
      <c r="G115" s="184" t="s">
        <v>265</v>
      </c>
      <c r="H115" s="185">
        <v>40</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283</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283</v>
      </c>
      <c r="BM115" s="192" t="s">
        <v>322</v>
      </c>
    </row>
    <row r="116" spans="1:65" s="2" customFormat="1" ht="16.5" customHeight="1">
      <c r="A116" s="37"/>
      <c r="B116" s="38"/>
      <c r="C116" s="181" t="s">
        <v>268</v>
      </c>
      <c r="D116" s="181" t="s">
        <v>199</v>
      </c>
      <c r="E116" s="182" t="s">
        <v>268</v>
      </c>
      <c r="F116" s="183" t="s">
        <v>5762</v>
      </c>
      <c r="G116" s="184" t="s">
        <v>428</v>
      </c>
      <c r="H116" s="185">
        <v>0.154</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332</v>
      </c>
    </row>
    <row r="117" spans="1:65" s="12" customFormat="1" ht="22.9" customHeight="1">
      <c r="B117" s="165"/>
      <c r="C117" s="166"/>
      <c r="D117" s="167" t="s">
        <v>73</v>
      </c>
      <c r="E117" s="179" t="s">
        <v>4759</v>
      </c>
      <c r="F117" s="179" t="s">
        <v>198</v>
      </c>
      <c r="G117" s="166"/>
      <c r="H117" s="166"/>
      <c r="I117" s="169"/>
      <c r="J117" s="180">
        <f>BK117</f>
        <v>0</v>
      </c>
      <c r="K117" s="166"/>
      <c r="L117" s="171"/>
      <c r="M117" s="172"/>
      <c r="N117" s="173"/>
      <c r="O117" s="173"/>
      <c r="P117" s="174">
        <f>SUM(P118:P120)</f>
        <v>0</v>
      </c>
      <c r="Q117" s="173"/>
      <c r="R117" s="174">
        <f>SUM(R118:R120)</f>
        <v>0</v>
      </c>
      <c r="S117" s="173"/>
      <c r="T117" s="175">
        <f>SUM(T118:T120)</f>
        <v>0</v>
      </c>
      <c r="AR117" s="176" t="s">
        <v>82</v>
      </c>
      <c r="AT117" s="177" t="s">
        <v>73</v>
      </c>
      <c r="AU117" s="177" t="s">
        <v>82</v>
      </c>
      <c r="AY117" s="176" t="s">
        <v>197</v>
      </c>
      <c r="BK117" s="178">
        <f>SUM(BK118:BK120)</f>
        <v>0</v>
      </c>
    </row>
    <row r="118" spans="1:65" s="2" customFormat="1" ht="16.5" customHeight="1">
      <c r="A118" s="37"/>
      <c r="B118" s="38"/>
      <c r="C118" s="181" t="s">
        <v>273</v>
      </c>
      <c r="D118" s="181" t="s">
        <v>199</v>
      </c>
      <c r="E118" s="182" t="s">
        <v>273</v>
      </c>
      <c r="F118" s="183" t="s">
        <v>5763</v>
      </c>
      <c r="G118" s="184" t="s">
        <v>409</v>
      </c>
      <c r="H118" s="185">
        <v>9</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343</v>
      </c>
    </row>
    <row r="119" spans="1:65" s="2" customFormat="1" ht="16.5" customHeight="1">
      <c r="A119" s="37"/>
      <c r="B119" s="38"/>
      <c r="C119" s="181" t="s">
        <v>278</v>
      </c>
      <c r="D119" s="181" t="s">
        <v>199</v>
      </c>
      <c r="E119" s="182" t="s">
        <v>278</v>
      </c>
      <c r="F119" s="183" t="s">
        <v>5764</v>
      </c>
      <c r="G119" s="184" t="s">
        <v>409</v>
      </c>
      <c r="H119" s="185">
        <v>2.4</v>
      </c>
      <c r="I119" s="186"/>
      <c r="J119" s="187">
        <f>ROUND(I119*H119,2)</f>
        <v>0</v>
      </c>
      <c r="K119" s="183" t="s">
        <v>28</v>
      </c>
      <c r="L119" s="42"/>
      <c r="M119" s="188" t="s">
        <v>28</v>
      </c>
      <c r="N119" s="189" t="s">
        <v>45</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283</v>
      </c>
      <c r="AT119" s="192" t="s">
        <v>199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283</v>
      </c>
      <c r="BM119" s="192" t="s">
        <v>354</v>
      </c>
    </row>
    <row r="120" spans="1:65" s="2" customFormat="1" ht="16.5" customHeight="1">
      <c r="A120" s="37"/>
      <c r="B120" s="38"/>
      <c r="C120" s="181" t="s">
        <v>283</v>
      </c>
      <c r="D120" s="181" t="s">
        <v>199</v>
      </c>
      <c r="E120" s="182" t="s">
        <v>283</v>
      </c>
      <c r="F120" s="183" t="s">
        <v>5765</v>
      </c>
      <c r="G120" s="184" t="s">
        <v>409</v>
      </c>
      <c r="H120" s="185">
        <v>9</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365</v>
      </c>
    </row>
    <row r="121" spans="1:65" s="12" customFormat="1" ht="25.9" customHeight="1">
      <c r="B121" s="165"/>
      <c r="C121" s="166"/>
      <c r="D121" s="167" t="s">
        <v>73</v>
      </c>
      <c r="E121" s="168" t="s">
        <v>213</v>
      </c>
      <c r="F121" s="168" t="s">
        <v>5766</v>
      </c>
      <c r="G121" s="166"/>
      <c r="H121" s="166"/>
      <c r="I121" s="169"/>
      <c r="J121" s="170">
        <f>BK121</f>
        <v>0</v>
      </c>
      <c r="K121" s="166"/>
      <c r="L121" s="171"/>
      <c r="M121" s="172"/>
      <c r="N121" s="173"/>
      <c r="O121" s="173"/>
      <c r="P121" s="174">
        <f>P122+P127+P135+P143+P146+P150</f>
        <v>0</v>
      </c>
      <c r="Q121" s="173"/>
      <c r="R121" s="174">
        <f>R122+R127+R135+R143+R146+R150</f>
        <v>0</v>
      </c>
      <c r="S121" s="173"/>
      <c r="T121" s="175">
        <f>T122+T127+T135+T143+T146+T150</f>
        <v>0</v>
      </c>
      <c r="AR121" s="176" t="s">
        <v>82</v>
      </c>
      <c r="AT121" s="177" t="s">
        <v>73</v>
      </c>
      <c r="AU121" s="177" t="s">
        <v>74</v>
      </c>
      <c r="AY121" s="176" t="s">
        <v>197</v>
      </c>
      <c r="BK121" s="178">
        <f>BK122+BK127+BK135+BK143+BK146+BK150</f>
        <v>0</v>
      </c>
    </row>
    <row r="122" spans="1:65" s="12" customFormat="1" ht="22.9" customHeight="1">
      <c r="B122" s="165"/>
      <c r="C122" s="166"/>
      <c r="D122" s="167" t="s">
        <v>73</v>
      </c>
      <c r="E122" s="179" t="s">
        <v>4779</v>
      </c>
      <c r="F122" s="179" t="s">
        <v>5767</v>
      </c>
      <c r="G122" s="166"/>
      <c r="H122" s="166"/>
      <c r="I122" s="169"/>
      <c r="J122" s="180">
        <f>BK122</f>
        <v>0</v>
      </c>
      <c r="K122" s="166"/>
      <c r="L122" s="171"/>
      <c r="M122" s="172"/>
      <c r="N122" s="173"/>
      <c r="O122" s="173"/>
      <c r="P122" s="174">
        <f>SUM(P123:P126)</f>
        <v>0</v>
      </c>
      <c r="Q122" s="173"/>
      <c r="R122" s="174">
        <f>SUM(R123:R126)</f>
        <v>0</v>
      </c>
      <c r="S122" s="173"/>
      <c r="T122" s="175">
        <f>SUM(T123:T126)</f>
        <v>0</v>
      </c>
      <c r="AR122" s="176" t="s">
        <v>82</v>
      </c>
      <c r="AT122" s="177" t="s">
        <v>73</v>
      </c>
      <c r="AU122" s="177" t="s">
        <v>82</v>
      </c>
      <c r="AY122" s="176" t="s">
        <v>197</v>
      </c>
      <c r="BK122" s="178">
        <f>SUM(BK123:BK126)</f>
        <v>0</v>
      </c>
    </row>
    <row r="123" spans="1:65" s="2" customFormat="1" ht="16.5" customHeight="1">
      <c r="A123" s="37"/>
      <c r="B123" s="38"/>
      <c r="C123" s="181" t="s">
        <v>288</v>
      </c>
      <c r="D123" s="181" t="s">
        <v>199</v>
      </c>
      <c r="E123" s="182" t="s">
        <v>4898</v>
      </c>
      <c r="F123" s="183" t="s">
        <v>5768</v>
      </c>
      <c r="G123" s="184" t="s">
        <v>265</v>
      </c>
      <c r="H123" s="185">
        <v>54</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283</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283</v>
      </c>
      <c r="BM123" s="192" t="s">
        <v>375</v>
      </c>
    </row>
    <row r="124" spans="1:65" s="2" customFormat="1" ht="16.5" customHeight="1">
      <c r="A124" s="37"/>
      <c r="B124" s="38"/>
      <c r="C124" s="181" t="s">
        <v>293</v>
      </c>
      <c r="D124" s="181" t="s">
        <v>199</v>
      </c>
      <c r="E124" s="182" t="s">
        <v>4932</v>
      </c>
      <c r="F124" s="183" t="s">
        <v>5769</v>
      </c>
      <c r="G124" s="184" t="s">
        <v>265</v>
      </c>
      <c r="H124" s="185">
        <v>15</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283</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283</v>
      </c>
      <c r="BM124" s="192" t="s">
        <v>385</v>
      </c>
    </row>
    <row r="125" spans="1:65" s="2" customFormat="1" ht="16.5" customHeight="1">
      <c r="A125" s="37"/>
      <c r="B125" s="38"/>
      <c r="C125" s="181" t="s">
        <v>298</v>
      </c>
      <c r="D125" s="181" t="s">
        <v>199</v>
      </c>
      <c r="E125" s="182" t="s">
        <v>4940</v>
      </c>
      <c r="F125" s="183" t="s">
        <v>5770</v>
      </c>
      <c r="G125" s="184" t="s">
        <v>265</v>
      </c>
      <c r="H125" s="185">
        <v>18.12</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283</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283</v>
      </c>
      <c r="BM125" s="192" t="s">
        <v>395</v>
      </c>
    </row>
    <row r="126" spans="1:65" s="2" customFormat="1" ht="16.5" customHeight="1">
      <c r="A126" s="37"/>
      <c r="B126" s="38"/>
      <c r="C126" s="181" t="s">
        <v>303</v>
      </c>
      <c r="D126" s="181" t="s">
        <v>199</v>
      </c>
      <c r="E126" s="182" t="s">
        <v>288</v>
      </c>
      <c r="F126" s="183" t="s">
        <v>5771</v>
      </c>
      <c r="G126" s="184" t="s">
        <v>265</v>
      </c>
      <c r="H126" s="185">
        <v>0.6</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406</v>
      </c>
    </row>
    <row r="127" spans="1:65" s="12" customFormat="1" ht="22.9" customHeight="1">
      <c r="B127" s="165"/>
      <c r="C127" s="166"/>
      <c r="D127" s="167" t="s">
        <v>73</v>
      </c>
      <c r="E127" s="179" t="s">
        <v>4785</v>
      </c>
      <c r="F127" s="179" t="s">
        <v>5775</v>
      </c>
      <c r="G127" s="166"/>
      <c r="H127" s="166"/>
      <c r="I127" s="169"/>
      <c r="J127" s="180">
        <f>BK127</f>
        <v>0</v>
      </c>
      <c r="K127" s="166"/>
      <c r="L127" s="171"/>
      <c r="M127" s="172"/>
      <c r="N127" s="173"/>
      <c r="O127" s="173"/>
      <c r="P127" s="174">
        <f>SUM(P128:P134)</f>
        <v>0</v>
      </c>
      <c r="Q127" s="173"/>
      <c r="R127" s="174">
        <f>SUM(R128:R134)</f>
        <v>0</v>
      </c>
      <c r="S127" s="173"/>
      <c r="T127" s="175">
        <f>SUM(T128:T134)</f>
        <v>0</v>
      </c>
      <c r="AR127" s="176" t="s">
        <v>82</v>
      </c>
      <c r="AT127" s="177" t="s">
        <v>73</v>
      </c>
      <c r="AU127" s="177" t="s">
        <v>82</v>
      </c>
      <c r="AY127" s="176" t="s">
        <v>197</v>
      </c>
      <c r="BK127" s="178">
        <f>SUM(BK128:BK134)</f>
        <v>0</v>
      </c>
    </row>
    <row r="128" spans="1:65" s="2" customFormat="1" ht="16.5" customHeight="1">
      <c r="A128" s="37"/>
      <c r="B128" s="38"/>
      <c r="C128" s="181" t="s">
        <v>7</v>
      </c>
      <c r="D128" s="181" t="s">
        <v>199</v>
      </c>
      <c r="E128" s="182" t="s">
        <v>293</v>
      </c>
      <c r="F128" s="183" t="s">
        <v>5776</v>
      </c>
      <c r="G128" s="184" t="s">
        <v>265</v>
      </c>
      <c r="H128" s="185">
        <v>29.7</v>
      </c>
      <c r="I128" s="186"/>
      <c r="J128" s="187">
        <f t="shared" ref="J128:J134" si="0">ROUND(I128*H128,2)</f>
        <v>0</v>
      </c>
      <c r="K128" s="183" t="s">
        <v>28</v>
      </c>
      <c r="L128" s="42"/>
      <c r="M128" s="188" t="s">
        <v>28</v>
      </c>
      <c r="N128" s="189" t="s">
        <v>45</v>
      </c>
      <c r="O128" s="67"/>
      <c r="P128" s="190">
        <f t="shared" ref="P128:P134" si="1">O128*H128</f>
        <v>0</v>
      </c>
      <c r="Q128" s="190">
        <v>0</v>
      </c>
      <c r="R128" s="190">
        <f t="shared" ref="R128:R134" si="2">Q128*H128</f>
        <v>0</v>
      </c>
      <c r="S128" s="190">
        <v>0</v>
      </c>
      <c r="T128" s="191">
        <f t="shared" ref="T128:T134" si="3">S128*H128</f>
        <v>0</v>
      </c>
      <c r="U128" s="37"/>
      <c r="V128" s="37"/>
      <c r="W128" s="37"/>
      <c r="X128" s="37"/>
      <c r="Y128" s="37"/>
      <c r="Z128" s="37"/>
      <c r="AA128" s="37"/>
      <c r="AB128" s="37"/>
      <c r="AC128" s="37"/>
      <c r="AD128" s="37"/>
      <c r="AE128" s="37"/>
      <c r="AR128" s="192" t="s">
        <v>283</v>
      </c>
      <c r="AT128" s="192" t="s">
        <v>199</v>
      </c>
      <c r="AU128" s="192" t="s">
        <v>84</v>
      </c>
      <c r="AY128" s="20" t="s">
        <v>197</v>
      </c>
      <c r="BE128" s="193">
        <f t="shared" ref="BE128:BE134" si="4">IF(N128="základní",J128,0)</f>
        <v>0</v>
      </c>
      <c r="BF128" s="193">
        <f t="shared" ref="BF128:BF134" si="5">IF(N128="snížená",J128,0)</f>
        <v>0</v>
      </c>
      <c r="BG128" s="193">
        <f t="shared" ref="BG128:BG134" si="6">IF(N128="zákl. přenesená",J128,0)</f>
        <v>0</v>
      </c>
      <c r="BH128" s="193">
        <f t="shared" ref="BH128:BH134" si="7">IF(N128="sníž. přenesená",J128,0)</f>
        <v>0</v>
      </c>
      <c r="BI128" s="193">
        <f t="shared" ref="BI128:BI134" si="8">IF(N128="nulová",J128,0)</f>
        <v>0</v>
      </c>
      <c r="BJ128" s="20" t="s">
        <v>82</v>
      </c>
      <c r="BK128" s="193">
        <f t="shared" ref="BK128:BK134" si="9">ROUND(I128*H128,2)</f>
        <v>0</v>
      </c>
      <c r="BL128" s="20" t="s">
        <v>283</v>
      </c>
      <c r="BM128" s="192" t="s">
        <v>425</v>
      </c>
    </row>
    <row r="129" spans="1:65" s="2" customFormat="1" ht="16.5" customHeight="1">
      <c r="A129" s="37"/>
      <c r="B129" s="38"/>
      <c r="C129" s="181" t="s">
        <v>312</v>
      </c>
      <c r="D129" s="181" t="s">
        <v>199</v>
      </c>
      <c r="E129" s="182" t="s">
        <v>298</v>
      </c>
      <c r="F129" s="183" t="s">
        <v>5777</v>
      </c>
      <c r="G129" s="184" t="s">
        <v>265</v>
      </c>
      <c r="H129" s="185">
        <v>7.7</v>
      </c>
      <c r="I129" s="186"/>
      <c r="J129" s="187">
        <f t="shared" si="0"/>
        <v>0</v>
      </c>
      <c r="K129" s="183" t="s">
        <v>28</v>
      </c>
      <c r="L129" s="42"/>
      <c r="M129" s="188" t="s">
        <v>28</v>
      </c>
      <c r="N129" s="189" t="s">
        <v>45</v>
      </c>
      <c r="O129" s="67"/>
      <c r="P129" s="190">
        <f t="shared" si="1"/>
        <v>0</v>
      </c>
      <c r="Q129" s="190">
        <v>0</v>
      </c>
      <c r="R129" s="190">
        <f t="shared" si="2"/>
        <v>0</v>
      </c>
      <c r="S129" s="190">
        <v>0</v>
      </c>
      <c r="T129" s="191">
        <f t="shared" si="3"/>
        <v>0</v>
      </c>
      <c r="U129" s="37"/>
      <c r="V129" s="37"/>
      <c r="W129" s="37"/>
      <c r="X129" s="37"/>
      <c r="Y129" s="37"/>
      <c r="Z129" s="37"/>
      <c r="AA129" s="37"/>
      <c r="AB129" s="37"/>
      <c r="AC129" s="37"/>
      <c r="AD129" s="37"/>
      <c r="AE129" s="37"/>
      <c r="AR129" s="192" t="s">
        <v>283</v>
      </c>
      <c r="AT129" s="192" t="s">
        <v>199</v>
      </c>
      <c r="AU129" s="192" t="s">
        <v>84</v>
      </c>
      <c r="AY129" s="20" t="s">
        <v>197</v>
      </c>
      <c r="BE129" s="193">
        <f t="shared" si="4"/>
        <v>0</v>
      </c>
      <c r="BF129" s="193">
        <f t="shared" si="5"/>
        <v>0</v>
      </c>
      <c r="BG129" s="193">
        <f t="shared" si="6"/>
        <v>0</v>
      </c>
      <c r="BH129" s="193">
        <f t="shared" si="7"/>
        <v>0</v>
      </c>
      <c r="BI129" s="193">
        <f t="shared" si="8"/>
        <v>0</v>
      </c>
      <c r="BJ129" s="20" t="s">
        <v>82</v>
      </c>
      <c r="BK129" s="193">
        <f t="shared" si="9"/>
        <v>0</v>
      </c>
      <c r="BL129" s="20" t="s">
        <v>283</v>
      </c>
      <c r="BM129" s="192" t="s">
        <v>439</v>
      </c>
    </row>
    <row r="130" spans="1:65" s="2" customFormat="1" ht="16.5" customHeight="1">
      <c r="A130" s="37"/>
      <c r="B130" s="38"/>
      <c r="C130" s="181" t="s">
        <v>317</v>
      </c>
      <c r="D130" s="181" t="s">
        <v>199</v>
      </c>
      <c r="E130" s="182" t="s">
        <v>303</v>
      </c>
      <c r="F130" s="183" t="s">
        <v>5778</v>
      </c>
      <c r="G130" s="184" t="s">
        <v>265</v>
      </c>
      <c r="H130" s="185">
        <v>9.9</v>
      </c>
      <c r="I130" s="186"/>
      <c r="J130" s="187">
        <f t="shared" si="0"/>
        <v>0</v>
      </c>
      <c r="K130" s="183" t="s">
        <v>28</v>
      </c>
      <c r="L130" s="42"/>
      <c r="M130" s="188" t="s">
        <v>28</v>
      </c>
      <c r="N130" s="189" t="s">
        <v>45</v>
      </c>
      <c r="O130" s="67"/>
      <c r="P130" s="190">
        <f t="shared" si="1"/>
        <v>0</v>
      </c>
      <c r="Q130" s="190">
        <v>0</v>
      </c>
      <c r="R130" s="190">
        <f t="shared" si="2"/>
        <v>0</v>
      </c>
      <c r="S130" s="190">
        <v>0</v>
      </c>
      <c r="T130" s="191">
        <f t="shared" si="3"/>
        <v>0</v>
      </c>
      <c r="U130" s="37"/>
      <c r="V130" s="37"/>
      <c r="W130" s="37"/>
      <c r="X130" s="37"/>
      <c r="Y130" s="37"/>
      <c r="Z130" s="37"/>
      <c r="AA130" s="37"/>
      <c r="AB130" s="37"/>
      <c r="AC130" s="37"/>
      <c r="AD130" s="37"/>
      <c r="AE130" s="37"/>
      <c r="AR130" s="192" t="s">
        <v>283</v>
      </c>
      <c r="AT130" s="192" t="s">
        <v>199</v>
      </c>
      <c r="AU130" s="192" t="s">
        <v>84</v>
      </c>
      <c r="AY130" s="20" t="s">
        <v>197</v>
      </c>
      <c r="BE130" s="193">
        <f t="shared" si="4"/>
        <v>0</v>
      </c>
      <c r="BF130" s="193">
        <f t="shared" si="5"/>
        <v>0</v>
      </c>
      <c r="BG130" s="193">
        <f t="shared" si="6"/>
        <v>0</v>
      </c>
      <c r="BH130" s="193">
        <f t="shared" si="7"/>
        <v>0</v>
      </c>
      <c r="BI130" s="193">
        <f t="shared" si="8"/>
        <v>0</v>
      </c>
      <c r="BJ130" s="20" t="s">
        <v>82</v>
      </c>
      <c r="BK130" s="193">
        <f t="shared" si="9"/>
        <v>0</v>
      </c>
      <c r="BL130" s="20" t="s">
        <v>283</v>
      </c>
      <c r="BM130" s="192" t="s">
        <v>451</v>
      </c>
    </row>
    <row r="131" spans="1:65" s="2" customFormat="1" ht="16.5" customHeight="1">
      <c r="A131" s="37"/>
      <c r="B131" s="38"/>
      <c r="C131" s="181" t="s">
        <v>322</v>
      </c>
      <c r="D131" s="181" t="s">
        <v>199</v>
      </c>
      <c r="E131" s="182" t="s">
        <v>7</v>
      </c>
      <c r="F131" s="183" t="s">
        <v>5782</v>
      </c>
      <c r="G131" s="184" t="s">
        <v>265</v>
      </c>
      <c r="H131" s="185">
        <v>29.7</v>
      </c>
      <c r="I131" s="186"/>
      <c r="J131" s="187">
        <f t="shared" si="0"/>
        <v>0</v>
      </c>
      <c r="K131" s="183" t="s">
        <v>28</v>
      </c>
      <c r="L131" s="42"/>
      <c r="M131" s="188" t="s">
        <v>28</v>
      </c>
      <c r="N131" s="189" t="s">
        <v>45</v>
      </c>
      <c r="O131" s="67"/>
      <c r="P131" s="190">
        <f t="shared" si="1"/>
        <v>0</v>
      </c>
      <c r="Q131" s="190">
        <v>0</v>
      </c>
      <c r="R131" s="190">
        <f t="shared" si="2"/>
        <v>0</v>
      </c>
      <c r="S131" s="190">
        <v>0</v>
      </c>
      <c r="T131" s="191">
        <f t="shared" si="3"/>
        <v>0</v>
      </c>
      <c r="U131" s="37"/>
      <c r="V131" s="37"/>
      <c r="W131" s="37"/>
      <c r="X131" s="37"/>
      <c r="Y131" s="37"/>
      <c r="Z131" s="37"/>
      <c r="AA131" s="37"/>
      <c r="AB131" s="37"/>
      <c r="AC131" s="37"/>
      <c r="AD131" s="37"/>
      <c r="AE131" s="37"/>
      <c r="AR131" s="192" t="s">
        <v>283</v>
      </c>
      <c r="AT131" s="192" t="s">
        <v>199</v>
      </c>
      <c r="AU131" s="192" t="s">
        <v>84</v>
      </c>
      <c r="AY131" s="20" t="s">
        <v>197</v>
      </c>
      <c r="BE131" s="193">
        <f t="shared" si="4"/>
        <v>0</v>
      </c>
      <c r="BF131" s="193">
        <f t="shared" si="5"/>
        <v>0</v>
      </c>
      <c r="BG131" s="193">
        <f t="shared" si="6"/>
        <v>0</v>
      </c>
      <c r="BH131" s="193">
        <f t="shared" si="7"/>
        <v>0</v>
      </c>
      <c r="BI131" s="193">
        <f t="shared" si="8"/>
        <v>0</v>
      </c>
      <c r="BJ131" s="20" t="s">
        <v>82</v>
      </c>
      <c r="BK131" s="193">
        <f t="shared" si="9"/>
        <v>0</v>
      </c>
      <c r="BL131" s="20" t="s">
        <v>283</v>
      </c>
      <c r="BM131" s="192" t="s">
        <v>463</v>
      </c>
    </row>
    <row r="132" spans="1:65" s="2" customFormat="1" ht="16.5" customHeight="1">
      <c r="A132" s="37"/>
      <c r="B132" s="38"/>
      <c r="C132" s="181" t="s">
        <v>327</v>
      </c>
      <c r="D132" s="181" t="s">
        <v>199</v>
      </c>
      <c r="E132" s="182" t="s">
        <v>312</v>
      </c>
      <c r="F132" s="183" t="s">
        <v>5783</v>
      </c>
      <c r="G132" s="184" t="s">
        <v>265</v>
      </c>
      <c r="H132" s="185">
        <v>7.7</v>
      </c>
      <c r="I132" s="186"/>
      <c r="J132" s="187">
        <f t="shared" si="0"/>
        <v>0</v>
      </c>
      <c r="K132" s="183" t="s">
        <v>28</v>
      </c>
      <c r="L132" s="42"/>
      <c r="M132" s="188" t="s">
        <v>28</v>
      </c>
      <c r="N132" s="189" t="s">
        <v>45</v>
      </c>
      <c r="O132" s="67"/>
      <c r="P132" s="190">
        <f t="shared" si="1"/>
        <v>0</v>
      </c>
      <c r="Q132" s="190">
        <v>0</v>
      </c>
      <c r="R132" s="190">
        <f t="shared" si="2"/>
        <v>0</v>
      </c>
      <c r="S132" s="190">
        <v>0</v>
      </c>
      <c r="T132" s="191">
        <f t="shared" si="3"/>
        <v>0</v>
      </c>
      <c r="U132" s="37"/>
      <c r="V132" s="37"/>
      <c r="W132" s="37"/>
      <c r="X132" s="37"/>
      <c r="Y132" s="37"/>
      <c r="Z132" s="37"/>
      <c r="AA132" s="37"/>
      <c r="AB132" s="37"/>
      <c r="AC132" s="37"/>
      <c r="AD132" s="37"/>
      <c r="AE132" s="37"/>
      <c r="AR132" s="192" t="s">
        <v>283</v>
      </c>
      <c r="AT132" s="192" t="s">
        <v>199</v>
      </c>
      <c r="AU132" s="192" t="s">
        <v>84</v>
      </c>
      <c r="AY132" s="20" t="s">
        <v>197</v>
      </c>
      <c r="BE132" s="193">
        <f t="shared" si="4"/>
        <v>0</v>
      </c>
      <c r="BF132" s="193">
        <f t="shared" si="5"/>
        <v>0</v>
      </c>
      <c r="BG132" s="193">
        <f t="shared" si="6"/>
        <v>0</v>
      </c>
      <c r="BH132" s="193">
        <f t="shared" si="7"/>
        <v>0</v>
      </c>
      <c r="BI132" s="193">
        <f t="shared" si="8"/>
        <v>0</v>
      </c>
      <c r="BJ132" s="20" t="s">
        <v>82</v>
      </c>
      <c r="BK132" s="193">
        <f t="shared" si="9"/>
        <v>0</v>
      </c>
      <c r="BL132" s="20" t="s">
        <v>283</v>
      </c>
      <c r="BM132" s="192" t="s">
        <v>476</v>
      </c>
    </row>
    <row r="133" spans="1:65" s="2" customFormat="1" ht="16.5" customHeight="1">
      <c r="A133" s="37"/>
      <c r="B133" s="38"/>
      <c r="C133" s="181" t="s">
        <v>332</v>
      </c>
      <c r="D133" s="181" t="s">
        <v>199</v>
      </c>
      <c r="E133" s="182" t="s">
        <v>317</v>
      </c>
      <c r="F133" s="183" t="s">
        <v>5784</v>
      </c>
      <c r="G133" s="184" t="s">
        <v>265</v>
      </c>
      <c r="H133" s="185">
        <v>9.9</v>
      </c>
      <c r="I133" s="186"/>
      <c r="J133" s="187">
        <f t="shared" si="0"/>
        <v>0</v>
      </c>
      <c r="K133" s="183" t="s">
        <v>28</v>
      </c>
      <c r="L133" s="42"/>
      <c r="M133" s="188" t="s">
        <v>28</v>
      </c>
      <c r="N133" s="189" t="s">
        <v>45</v>
      </c>
      <c r="O133" s="67"/>
      <c r="P133" s="190">
        <f t="shared" si="1"/>
        <v>0</v>
      </c>
      <c r="Q133" s="190">
        <v>0</v>
      </c>
      <c r="R133" s="190">
        <f t="shared" si="2"/>
        <v>0</v>
      </c>
      <c r="S133" s="190">
        <v>0</v>
      </c>
      <c r="T133" s="191">
        <f t="shared" si="3"/>
        <v>0</v>
      </c>
      <c r="U133" s="37"/>
      <c r="V133" s="37"/>
      <c r="W133" s="37"/>
      <c r="X133" s="37"/>
      <c r="Y133" s="37"/>
      <c r="Z133" s="37"/>
      <c r="AA133" s="37"/>
      <c r="AB133" s="37"/>
      <c r="AC133" s="37"/>
      <c r="AD133" s="37"/>
      <c r="AE133" s="37"/>
      <c r="AR133" s="192" t="s">
        <v>283</v>
      </c>
      <c r="AT133" s="192" t="s">
        <v>199</v>
      </c>
      <c r="AU133" s="192" t="s">
        <v>84</v>
      </c>
      <c r="AY133" s="20" t="s">
        <v>197</v>
      </c>
      <c r="BE133" s="193">
        <f t="shared" si="4"/>
        <v>0</v>
      </c>
      <c r="BF133" s="193">
        <f t="shared" si="5"/>
        <v>0</v>
      </c>
      <c r="BG133" s="193">
        <f t="shared" si="6"/>
        <v>0</v>
      </c>
      <c r="BH133" s="193">
        <f t="shared" si="7"/>
        <v>0</v>
      </c>
      <c r="BI133" s="193">
        <f t="shared" si="8"/>
        <v>0</v>
      </c>
      <c r="BJ133" s="20" t="s">
        <v>82</v>
      </c>
      <c r="BK133" s="193">
        <f t="shared" si="9"/>
        <v>0</v>
      </c>
      <c r="BL133" s="20" t="s">
        <v>283</v>
      </c>
      <c r="BM133" s="192" t="s">
        <v>489</v>
      </c>
    </row>
    <row r="134" spans="1:65" s="2" customFormat="1" ht="16.5" customHeight="1">
      <c r="A134" s="37"/>
      <c r="B134" s="38"/>
      <c r="C134" s="181" t="s">
        <v>337</v>
      </c>
      <c r="D134" s="181" t="s">
        <v>199</v>
      </c>
      <c r="E134" s="182" t="s">
        <v>322</v>
      </c>
      <c r="F134" s="183" t="s">
        <v>5785</v>
      </c>
      <c r="G134" s="184" t="s">
        <v>265</v>
      </c>
      <c r="H134" s="185">
        <v>0.55000000000000004</v>
      </c>
      <c r="I134" s="186"/>
      <c r="J134" s="187">
        <f t="shared" si="0"/>
        <v>0</v>
      </c>
      <c r="K134" s="183" t="s">
        <v>28</v>
      </c>
      <c r="L134" s="42"/>
      <c r="M134" s="188" t="s">
        <v>28</v>
      </c>
      <c r="N134" s="189" t="s">
        <v>45</v>
      </c>
      <c r="O134" s="67"/>
      <c r="P134" s="190">
        <f t="shared" si="1"/>
        <v>0</v>
      </c>
      <c r="Q134" s="190">
        <v>0</v>
      </c>
      <c r="R134" s="190">
        <f t="shared" si="2"/>
        <v>0</v>
      </c>
      <c r="S134" s="190">
        <v>0</v>
      </c>
      <c r="T134" s="191">
        <f t="shared" si="3"/>
        <v>0</v>
      </c>
      <c r="U134" s="37"/>
      <c r="V134" s="37"/>
      <c r="W134" s="37"/>
      <c r="X134" s="37"/>
      <c r="Y134" s="37"/>
      <c r="Z134" s="37"/>
      <c r="AA134" s="37"/>
      <c r="AB134" s="37"/>
      <c r="AC134" s="37"/>
      <c r="AD134" s="37"/>
      <c r="AE134" s="37"/>
      <c r="AR134" s="192" t="s">
        <v>283</v>
      </c>
      <c r="AT134" s="192" t="s">
        <v>199</v>
      </c>
      <c r="AU134" s="192" t="s">
        <v>84</v>
      </c>
      <c r="AY134" s="20" t="s">
        <v>197</v>
      </c>
      <c r="BE134" s="193">
        <f t="shared" si="4"/>
        <v>0</v>
      </c>
      <c r="BF134" s="193">
        <f t="shared" si="5"/>
        <v>0</v>
      </c>
      <c r="BG134" s="193">
        <f t="shared" si="6"/>
        <v>0</v>
      </c>
      <c r="BH134" s="193">
        <f t="shared" si="7"/>
        <v>0</v>
      </c>
      <c r="BI134" s="193">
        <f t="shared" si="8"/>
        <v>0</v>
      </c>
      <c r="BJ134" s="20" t="s">
        <v>82</v>
      </c>
      <c r="BK134" s="193">
        <f t="shared" si="9"/>
        <v>0</v>
      </c>
      <c r="BL134" s="20" t="s">
        <v>283</v>
      </c>
      <c r="BM134" s="192" t="s">
        <v>500</v>
      </c>
    </row>
    <row r="135" spans="1:65" s="12" customFormat="1" ht="22.9" customHeight="1">
      <c r="B135" s="165"/>
      <c r="C135" s="166"/>
      <c r="D135" s="167" t="s">
        <v>73</v>
      </c>
      <c r="E135" s="179" t="s">
        <v>4797</v>
      </c>
      <c r="F135" s="179" t="s">
        <v>5787</v>
      </c>
      <c r="G135" s="166"/>
      <c r="H135" s="166"/>
      <c r="I135" s="169"/>
      <c r="J135" s="180">
        <f>BK135</f>
        <v>0</v>
      </c>
      <c r="K135" s="166"/>
      <c r="L135" s="171"/>
      <c r="M135" s="172"/>
      <c r="N135" s="173"/>
      <c r="O135" s="173"/>
      <c r="P135" s="174">
        <f>SUM(P136:P142)</f>
        <v>0</v>
      </c>
      <c r="Q135" s="173"/>
      <c r="R135" s="174">
        <f>SUM(R136:R142)</f>
        <v>0</v>
      </c>
      <c r="S135" s="173"/>
      <c r="T135" s="175">
        <f>SUM(T136:T142)</f>
        <v>0</v>
      </c>
      <c r="AR135" s="176" t="s">
        <v>82</v>
      </c>
      <c r="AT135" s="177" t="s">
        <v>73</v>
      </c>
      <c r="AU135" s="177" t="s">
        <v>82</v>
      </c>
      <c r="AY135" s="176" t="s">
        <v>197</v>
      </c>
      <c r="BK135" s="178">
        <f>SUM(BK136:BK142)</f>
        <v>0</v>
      </c>
    </row>
    <row r="136" spans="1:65" s="2" customFormat="1" ht="16.5" customHeight="1">
      <c r="A136" s="37"/>
      <c r="B136" s="38"/>
      <c r="C136" s="181" t="s">
        <v>343</v>
      </c>
      <c r="D136" s="181" t="s">
        <v>199</v>
      </c>
      <c r="E136" s="182" t="s">
        <v>327</v>
      </c>
      <c r="F136" s="183" t="s">
        <v>5788</v>
      </c>
      <c r="G136" s="184" t="s">
        <v>3845</v>
      </c>
      <c r="H136" s="185">
        <v>17</v>
      </c>
      <c r="I136" s="186"/>
      <c r="J136" s="187">
        <f t="shared" ref="J136:J142" si="10">ROUND(I136*H136,2)</f>
        <v>0</v>
      </c>
      <c r="K136" s="183" t="s">
        <v>28</v>
      </c>
      <c r="L136" s="42"/>
      <c r="M136" s="188" t="s">
        <v>28</v>
      </c>
      <c r="N136" s="189" t="s">
        <v>45</v>
      </c>
      <c r="O136" s="67"/>
      <c r="P136" s="190">
        <f t="shared" ref="P136:P142" si="11">O136*H136</f>
        <v>0</v>
      </c>
      <c r="Q136" s="190">
        <v>0</v>
      </c>
      <c r="R136" s="190">
        <f t="shared" ref="R136:R142" si="12">Q136*H136</f>
        <v>0</v>
      </c>
      <c r="S136" s="190">
        <v>0</v>
      </c>
      <c r="T136" s="191">
        <f t="shared" ref="T136:T142" si="13">S136*H136</f>
        <v>0</v>
      </c>
      <c r="U136" s="37"/>
      <c r="V136" s="37"/>
      <c r="W136" s="37"/>
      <c r="X136" s="37"/>
      <c r="Y136" s="37"/>
      <c r="Z136" s="37"/>
      <c r="AA136" s="37"/>
      <c r="AB136" s="37"/>
      <c r="AC136" s="37"/>
      <c r="AD136" s="37"/>
      <c r="AE136" s="37"/>
      <c r="AR136" s="192" t="s">
        <v>283</v>
      </c>
      <c r="AT136" s="192" t="s">
        <v>199</v>
      </c>
      <c r="AU136" s="192" t="s">
        <v>84</v>
      </c>
      <c r="AY136" s="20" t="s">
        <v>197</v>
      </c>
      <c r="BE136" s="193">
        <f t="shared" ref="BE136:BE142" si="14">IF(N136="základní",J136,0)</f>
        <v>0</v>
      </c>
      <c r="BF136" s="193">
        <f t="shared" ref="BF136:BF142" si="15">IF(N136="snížená",J136,0)</f>
        <v>0</v>
      </c>
      <c r="BG136" s="193">
        <f t="shared" ref="BG136:BG142" si="16">IF(N136="zákl. přenesená",J136,0)</f>
        <v>0</v>
      </c>
      <c r="BH136" s="193">
        <f t="shared" ref="BH136:BH142" si="17">IF(N136="sníž. přenesená",J136,0)</f>
        <v>0</v>
      </c>
      <c r="BI136" s="193">
        <f t="shared" ref="BI136:BI142" si="18">IF(N136="nulová",J136,0)</f>
        <v>0</v>
      </c>
      <c r="BJ136" s="20" t="s">
        <v>82</v>
      </c>
      <c r="BK136" s="193">
        <f t="shared" ref="BK136:BK142" si="19">ROUND(I136*H136,2)</f>
        <v>0</v>
      </c>
      <c r="BL136" s="20" t="s">
        <v>283</v>
      </c>
      <c r="BM136" s="192" t="s">
        <v>510</v>
      </c>
    </row>
    <row r="137" spans="1:65" s="2" customFormat="1" ht="16.5" customHeight="1">
      <c r="A137" s="37"/>
      <c r="B137" s="38"/>
      <c r="C137" s="181" t="s">
        <v>348</v>
      </c>
      <c r="D137" s="181" t="s">
        <v>199</v>
      </c>
      <c r="E137" s="182" t="s">
        <v>332</v>
      </c>
      <c r="F137" s="183" t="s">
        <v>5789</v>
      </c>
      <c r="G137" s="184" t="s">
        <v>3845</v>
      </c>
      <c r="H137" s="185">
        <v>17</v>
      </c>
      <c r="I137" s="186"/>
      <c r="J137" s="187">
        <f t="shared" si="10"/>
        <v>0</v>
      </c>
      <c r="K137" s="183" t="s">
        <v>28</v>
      </c>
      <c r="L137" s="42"/>
      <c r="M137" s="188" t="s">
        <v>28</v>
      </c>
      <c r="N137" s="189" t="s">
        <v>45</v>
      </c>
      <c r="O137" s="67"/>
      <c r="P137" s="190">
        <f t="shared" si="11"/>
        <v>0</v>
      </c>
      <c r="Q137" s="190">
        <v>0</v>
      </c>
      <c r="R137" s="190">
        <f t="shared" si="12"/>
        <v>0</v>
      </c>
      <c r="S137" s="190">
        <v>0</v>
      </c>
      <c r="T137" s="191">
        <f t="shared" si="13"/>
        <v>0</v>
      </c>
      <c r="U137" s="37"/>
      <c r="V137" s="37"/>
      <c r="W137" s="37"/>
      <c r="X137" s="37"/>
      <c r="Y137" s="37"/>
      <c r="Z137" s="37"/>
      <c r="AA137" s="37"/>
      <c r="AB137" s="37"/>
      <c r="AC137" s="37"/>
      <c r="AD137" s="37"/>
      <c r="AE137" s="37"/>
      <c r="AR137" s="192" t="s">
        <v>283</v>
      </c>
      <c r="AT137" s="192" t="s">
        <v>199</v>
      </c>
      <c r="AU137" s="192" t="s">
        <v>84</v>
      </c>
      <c r="AY137" s="20" t="s">
        <v>197</v>
      </c>
      <c r="BE137" s="193">
        <f t="shared" si="14"/>
        <v>0</v>
      </c>
      <c r="BF137" s="193">
        <f t="shared" si="15"/>
        <v>0</v>
      </c>
      <c r="BG137" s="193">
        <f t="shared" si="16"/>
        <v>0</v>
      </c>
      <c r="BH137" s="193">
        <f t="shared" si="17"/>
        <v>0</v>
      </c>
      <c r="BI137" s="193">
        <f t="shared" si="18"/>
        <v>0</v>
      </c>
      <c r="BJ137" s="20" t="s">
        <v>82</v>
      </c>
      <c r="BK137" s="193">
        <f t="shared" si="19"/>
        <v>0</v>
      </c>
      <c r="BL137" s="20" t="s">
        <v>283</v>
      </c>
      <c r="BM137" s="192" t="s">
        <v>523</v>
      </c>
    </row>
    <row r="138" spans="1:65" s="2" customFormat="1" ht="16.5" customHeight="1">
      <c r="A138" s="37"/>
      <c r="B138" s="38"/>
      <c r="C138" s="181" t="s">
        <v>354</v>
      </c>
      <c r="D138" s="181" t="s">
        <v>199</v>
      </c>
      <c r="E138" s="182" t="s">
        <v>337</v>
      </c>
      <c r="F138" s="183" t="s">
        <v>6840</v>
      </c>
      <c r="G138" s="184" t="s">
        <v>3845</v>
      </c>
      <c r="H138" s="185">
        <v>1</v>
      </c>
      <c r="I138" s="186"/>
      <c r="J138" s="187">
        <f t="shared" si="10"/>
        <v>0</v>
      </c>
      <c r="K138" s="183" t="s">
        <v>28</v>
      </c>
      <c r="L138" s="42"/>
      <c r="M138" s="188" t="s">
        <v>28</v>
      </c>
      <c r="N138" s="189" t="s">
        <v>45</v>
      </c>
      <c r="O138" s="67"/>
      <c r="P138" s="190">
        <f t="shared" si="11"/>
        <v>0</v>
      </c>
      <c r="Q138" s="190">
        <v>0</v>
      </c>
      <c r="R138" s="190">
        <f t="shared" si="12"/>
        <v>0</v>
      </c>
      <c r="S138" s="190">
        <v>0</v>
      </c>
      <c r="T138" s="191">
        <f t="shared" si="13"/>
        <v>0</v>
      </c>
      <c r="U138" s="37"/>
      <c r="V138" s="37"/>
      <c r="W138" s="37"/>
      <c r="X138" s="37"/>
      <c r="Y138" s="37"/>
      <c r="Z138" s="37"/>
      <c r="AA138" s="37"/>
      <c r="AB138" s="37"/>
      <c r="AC138" s="37"/>
      <c r="AD138" s="37"/>
      <c r="AE138" s="37"/>
      <c r="AR138" s="192" t="s">
        <v>283</v>
      </c>
      <c r="AT138" s="192" t="s">
        <v>199</v>
      </c>
      <c r="AU138" s="192" t="s">
        <v>84</v>
      </c>
      <c r="AY138" s="20" t="s">
        <v>197</v>
      </c>
      <c r="BE138" s="193">
        <f t="shared" si="14"/>
        <v>0</v>
      </c>
      <c r="BF138" s="193">
        <f t="shared" si="15"/>
        <v>0</v>
      </c>
      <c r="BG138" s="193">
        <f t="shared" si="16"/>
        <v>0</v>
      </c>
      <c r="BH138" s="193">
        <f t="shared" si="17"/>
        <v>0</v>
      </c>
      <c r="BI138" s="193">
        <f t="shared" si="18"/>
        <v>0</v>
      </c>
      <c r="BJ138" s="20" t="s">
        <v>82</v>
      </c>
      <c r="BK138" s="193">
        <f t="shared" si="19"/>
        <v>0</v>
      </c>
      <c r="BL138" s="20" t="s">
        <v>283</v>
      </c>
      <c r="BM138" s="192" t="s">
        <v>1046</v>
      </c>
    </row>
    <row r="139" spans="1:65" s="2" customFormat="1" ht="16.5" customHeight="1">
      <c r="A139" s="37"/>
      <c r="B139" s="38"/>
      <c r="C139" s="181" t="s">
        <v>360</v>
      </c>
      <c r="D139" s="181" t="s">
        <v>199</v>
      </c>
      <c r="E139" s="182" t="s">
        <v>343</v>
      </c>
      <c r="F139" s="183" t="s">
        <v>5790</v>
      </c>
      <c r="G139" s="184" t="s">
        <v>3845</v>
      </c>
      <c r="H139" s="185">
        <v>1</v>
      </c>
      <c r="I139" s="186"/>
      <c r="J139" s="187">
        <f t="shared" si="10"/>
        <v>0</v>
      </c>
      <c r="K139" s="183" t="s">
        <v>28</v>
      </c>
      <c r="L139" s="42"/>
      <c r="M139" s="188" t="s">
        <v>28</v>
      </c>
      <c r="N139" s="189" t="s">
        <v>45</v>
      </c>
      <c r="O139" s="67"/>
      <c r="P139" s="190">
        <f t="shared" si="11"/>
        <v>0</v>
      </c>
      <c r="Q139" s="190">
        <v>0</v>
      </c>
      <c r="R139" s="190">
        <f t="shared" si="12"/>
        <v>0</v>
      </c>
      <c r="S139" s="190">
        <v>0</v>
      </c>
      <c r="T139" s="191">
        <f t="shared" si="13"/>
        <v>0</v>
      </c>
      <c r="U139" s="37"/>
      <c r="V139" s="37"/>
      <c r="W139" s="37"/>
      <c r="X139" s="37"/>
      <c r="Y139" s="37"/>
      <c r="Z139" s="37"/>
      <c r="AA139" s="37"/>
      <c r="AB139" s="37"/>
      <c r="AC139" s="37"/>
      <c r="AD139" s="37"/>
      <c r="AE139" s="37"/>
      <c r="AR139" s="192" t="s">
        <v>283</v>
      </c>
      <c r="AT139" s="192" t="s">
        <v>199</v>
      </c>
      <c r="AU139" s="192" t="s">
        <v>84</v>
      </c>
      <c r="AY139" s="20" t="s">
        <v>197</v>
      </c>
      <c r="BE139" s="193">
        <f t="shared" si="14"/>
        <v>0</v>
      </c>
      <c r="BF139" s="193">
        <f t="shared" si="15"/>
        <v>0</v>
      </c>
      <c r="BG139" s="193">
        <f t="shared" si="16"/>
        <v>0</v>
      </c>
      <c r="BH139" s="193">
        <f t="shared" si="17"/>
        <v>0</v>
      </c>
      <c r="BI139" s="193">
        <f t="shared" si="18"/>
        <v>0</v>
      </c>
      <c r="BJ139" s="20" t="s">
        <v>82</v>
      </c>
      <c r="BK139" s="193">
        <f t="shared" si="19"/>
        <v>0</v>
      </c>
      <c r="BL139" s="20" t="s">
        <v>283</v>
      </c>
      <c r="BM139" s="192" t="s">
        <v>1063</v>
      </c>
    </row>
    <row r="140" spans="1:65" s="2" customFormat="1" ht="16.5" customHeight="1">
      <c r="A140" s="37"/>
      <c r="B140" s="38"/>
      <c r="C140" s="181" t="s">
        <v>365</v>
      </c>
      <c r="D140" s="181" t="s">
        <v>199</v>
      </c>
      <c r="E140" s="182" t="s">
        <v>348</v>
      </c>
      <c r="F140" s="183" t="s">
        <v>6841</v>
      </c>
      <c r="G140" s="184" t="s">
        <v>3845</v>
      </c>
      <c r="H140" s="185">
        <v>1</v>
      </c>
      <c r="I140" s="186"/>
      <c r="J140" s="187">
        <f t="shared" si="10"/>
        <v>0</v>
      </c>
      <c r="K140" s="183" t="s">
        <v>28</v>
      </c>
      <c r="L140" s="42"/>
      <c r="M140" s="188" t="s">
        <v>28</v>
      </c>
      <c r="N140" s="189" t="s">
        <v>45</v>
      </c>
      <c r="O140" s="67"/>
      <c r="P140" s="190">
        <f t="shared" si="11"/>
        <v>0</v>
      </c>
      <c r="Q140" s="190">
        <v>0</v>
      </c>
      <c r="R140" s="190">
        <f t="shared" si="12"/>
        <v>0</v>
      </c>
      <c r="S140" s="190">
        <v>0</v>
      </c>
      <c r="T140" s="191">
        <f t="shared" si="13"/>
        <v>0</v>
      </c>
      <c r="U140" s="37"/>
      <c r="V140" s="37"/>
      <c r="W140" s="37"/>
      <c r="X140" s="37"/>
      <c r="Y140" s="37"/>
      <c r="Z140" s="37"/>
      <c r="AA140" s="37"/>
      <c r="AB140" s="37"/>
      <c r="AC140" s="37"/>
      <c r="AD140" s="37"/>
      <c r="AE140" s="37"/>
      <c r="AR140" s="192" t="s">
        <v>283</v>
      </c>
      <c r="AT140" s="192" t="s">
        <v>199</v>
      </c>
      <c r="AU140" s="192" t="s">
        <v>84</v>
      </c>
      <c r="AY140" s="20" t="s">
        <v>197</v>
      </c>
      <c r="BE140" s="193">
        <f t="shared" si="14"/>
        <v>0</v>
      </c>
      <c r="BF140" s="193">
        <f t="shared" si="15"/>
        <v>0</v>
      </c>
      <c r="BG140" s="193">
        <f t="shared" si="16"/>
        <v>0</v>
      </c>
      <c r="BH140" s="193">
        <f t="shared" si="17"/>
        <v>0</v>
      </c>
      <c r="BI140" s="193">
        <f t="shared" si="18"/>
        <v>0</v>
      </c>
      <c r="BJ140" s="20" t="s">
        <v>82</v>
      </c>
      <c r="BK140" s="193">
        <f t="shared" si="19"/>
        <v>0</v>
      </c>
      <c r="BL140" s="20" t="s">
        <v>283</v>
      </c>
      <c r="BM140" s="192" t="s">
        <v>526</v>
      </c>
    </row>
    <row r="141" spans="1:65" s="2" customFormat="1" ht="16.5" customHeight="1">
      <c r="A141" s="37"/>
      <c r="B141" s="38"/>
      <c r="C141" s="181" t="s">
        <v>370</v>
      </c>
      <c r="D141" s="181" t="s">
        <v>199</v>
      </c>
      <c r="E141" s="182" t="s">
        <v>354</v>
      </c>
      <c r="F141" s="183" t="s">
        <v>6842</v>
      </c>
      <c r="G141" s="184" t="s">
        <v>3845</v>
      </c>
      <c r="H141" s="185">
        <v>1</v>
      </c>
      <c r="I141" s="186"/>
      <c r="J141" s="187">
        <f t="shared" si="10"/>
        <v>0</v>
      </c>
      <c r="K141" s="183" t="s">
        <v>28</v>
      </c>
      <c r="L141" s="42"/>
      <c r="M141" s="188" t="s">
        <v>28</v>
      </c>
      <c r="N141" s="189" t="s">
        <v>45</v>
      </c>
      <c r="O141" s="67"/>
      <c r="P141" s="190">
        <f t="shared" si="11"/>
        <v>0</v>
      </c>
      <c r="Q141" s="190">
        <v>0</v>
      </c>
      <c r="R141" s="190">
        <f t="shared" si="12"/>
        <v>0</v>
      </c>
      <c r="S141" s="190">
        <v>0</v>
      </c>
      <c r="T141" s="191">
        <f t="shared" si="13"/>
        <v>0</v>
      </c>
      <c r="U141" s="37"/>
      <c r="V141" s="37"/>
      <c r="W141" s="37"/>
      <c r="X141" s="37"/>
      <c r="Y141" s="37"/>
      <c r="Z141" s="37"/>
      <c r="AA141" s="37"/>
      <c r="AB141" s="37"/>
      <c r="AC141" s="37"/>
      <c r="AD141" s="37"/>
      <c r="AE141" s="37"/>
      <c r="AR141" s="192" t="s">
        <v>283</v>
      </c>
      <c r="AT141" s="192" t="s">
        <v>199</v>
      </c>
      <c r="AU141" s="192" t="s">
        <v>84</v>
      </c>
      <c r="AY141" s="20" t="s">
        <v>197</v>
      </c>
      <c r="BE141" s="193">
        <f t="shared" si="14"/>
        <v>0</v>
      </c>
      <c r="BF141" s="193">
        <f t="shared" si="15"/>
        <v>0</v>
      </c>
      <c r="BG141" s="193">
        <f t="shared" si="16"/>
        <v>0</v>
      </c>
      <c r="BH141" s="193">
        <f t="shared" si="17"/>
        <v>0</v>
      </c>
      <c r="BI141" s="193">
        <f t="shared" si="18"/>
        <v>0</v>
      </c>
      <c r="BJ141" s="20" t="s">
        <v>82</v>
      </c>
      <c r="BK141" s="193">
        <f t="shared" si="19"/>
        <v>0</v>
      </c>
      <c r="BL141" s="20" t="s">
        <v>283</v>
      </c>
      <c r="BM141" s="192" t="s">
        <v>1121</v>
      </c>
    </row>
    <row r="142" spans="1:65" s="2" customFormat="1" ht="16.5" customHeight="1">
      <c r="A142" s="37"/>
      <c r="B142" s="38"/>
      <c r="C142" s="181" t="s">
        <v>375</v>
      </c>
      <c r="D142" s="181" t="s">
        <v>199</v>
      </c>
      <c r="E142" s="182" t="s">
        <v>360</v>
      </c>
      <c r="F142" s="183" t="s">
        <v>6843</v>
      </c>
      <c r="G142" s="184" t="s">
        <v>3845</v>
      </c>
      <c r="H142" s="185">
        <v>1</v>
      </c>
      <c r="I142" s="186"/>
      <c r="J142" s="187">
        <f t="shared" si="10"/>
        <v>0</v>
      </c>
      <c r="K142" s="183" t="s">
        <v>28</v>
      </c>
      <c r="L142" s="42"/>
      <c r="M142" s="188" t="s">
        <v>28</v>
      </c>
      <c r="N142" s="189" t="s">
        <v>45</v>
      </c>
      <c r="O142" s="67"/>
      <c r="P142" s="190">
        <f t="shared" si="11"/>
        <v>0</v>
      </c>
      <c r="Q142" s="190">
        <v>0</v>
      </c>
      <c r="R142" s="190">
        <f t="shared" si="12"/>
        <v>0</v>
      </c>
      <c r="S142" s="190">
        <v>0</v>
      </c>
      <c r="T142" s="191">
        <f t="shared" si="13"/>
        <v>0</v>
      </c>
      <c r="U142" s="37"/>
      <c r="V142" s="37"/>
      <c r="W142" s="37"/>
      <c r="X142" s="37"/>
      <c r="Y142" s="37"/>
      <c r="Z142" s="37"/>
      <c r="AA142" s="37"/>
      <c r="AB142" s="37"/>
      <c r="AC142" s="37"/>
      <c r="AD142" s="37"/>
      <c r="AE142" s="37"/>
      <c r="AR142" s="192" t="s">
        <v>283</v>
      </c>
      <c r="AT142" s="192" t="s">
        <v>199</v>
      </c>
      <c r="AU142" s="192" t="s">
        <v>84</v>
      </c>
      <c r="AY142" s="20" t="s">
        <v>197</v>
      </c>
      <c r="BE142" s="193">
        <f t="shared" si="14"/>
        <v>0</v>
      </c>
      <c r="BF142" s="193">
        <f t="shared" si="15"/>
        <v>0</v>
      </c>
      <c r="BG142" s="193">
        <f t="shared" si="16"/>
        <v>0</v>
      </c>
      <c r="BH142" s="193">
        <f t="shared" si="17"/>
        <v>0</v>
      </c>
      <c r="BI142" s="193">
        <f t="shared" si="18"/>
        <v>0</v>
      </c>
      <c r="BJ142" s="20" t="s">
        <v>82</v>
      </c>
      <c r="BK142" s="193">
        <f t="shared" si="19"/>
        <v>0</v>
      </c>
      <c r="BL142" s="20" t="s">
        <v>283</v>
      </c>
      <c r="BM142" s="192" t="s">
        <v>1145</v>
      </c>
    </row>
    <row r="143" spans="1:65" s="12" customFormat="1" ht="22.9" customHeight="1">
      <c r="B143" s="165"/>
      <c r="C143" s="166"/>
      <c r="D143" s="167" t="s">
        <v>73</v>
      </c>
      <c r="E143" s="179" t="s">
        <v>4827</v>
      </c>
      <c r="F143" s="179" t="s">
        <v>5796</v>
      </c>
      <c r="G143" s="166"/>
      <c r="H143" s="166"/>
      <c r="I143" s="169"/>
      <c r="J143" s="180">
        <f>BK143</f>
        <v>0</v>
      </c>
      <c r="K143" s="166"/>
      <c r="L143" s="171"/>
      <c r="M143" s="172"/>
      <c r="N143" s="173"/>
      <c r="O143" s="173"/>
      <c r="P143" s="174">
        <f>SUM(P144:P145)</f>
        <v>0</v>
      </c>
      <c r="Q143" s="173"/>
      <c r="R143" s="174">
        <f>SUM(R144:R145)</f>
        <v>0</v>
      </c>
      <c r="S143" s="173"/>
      <c r="T143" s="175">
        <f>SUM(T144:T145)</f>
        <v>0</v>
      </c>
      <c r="AR143" s="176" t="s">
        <v>82</v>
      </c>
      <c r="AT143" s="177" t="s">
        <v>73</v>
      </c>
      <c r="AU143" s="177" t="s">
        <v>82</v>
      </c>
      <c r="AY143" s="176" t="s">
        <v>197</v>
      </c>
      <c r="BK143" s="178">
        <f>SUM(BK144:BK145)</f>
        <v>0</v>
      </c>
    </row>
    <row r="144" spans="1:65" s="2" customFormat="1" ht="16.5" customHeight="1">
      <c r="A144" s="37"/>
      <c r="B144" s="38"/>
      <c r="C144" s="181" t="s">
        <v>380</v>
      </c>
      <c r="D144" s="181" t="s">
        <v>199</v>
      </c>
      <c r="E144" s="182" t="s">
        <v>365</v>
      </c>
      <c r="F144" s="183" t="s">
        <v>6844</v>
      </c>
      <c r="G144" s="184" t="s">
        <v>265</v>
      </c>
      <c r="H144" s="185">
        <v>87.72</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283</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283</v>
      </c>
      <c r="BM144" s="192" t="s">
        <v>1167</v>
      </c>
    </row>
    <row r="145" spans="1:65" s="2" customFormat="1" ht="16.5" customHeight="1">
      <c r="A145" s="37"/>
      <c r="B145" s="38"/>
      <c r="C145" s="181" t="s">
        <v>385</v>
      </c>
      <c r="D145" s="181" t="s">
        <v>199</v>
      </c>
      <c r="E145" s="182" t="s">
        <v>370</v>
      </c>
      <c r="F145" s="183" t="s">
        <v>6845</v>
      </c>
      <c r="G145" s="184" t="s">
        <v>265</v>
      </c>
      <c r="H145" s="185">
        <v>87.72</v>
      </c>
      <c r="I145" s="186"/>
      <c r="J145" s="187">
        <f>ROUND(I145*H145,2)</f>
        <v>0</v>
      </c>
      <c r="K145" s="183" t="s">
        <v>28</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283</v>
      </c>
      <c r="AT145" s="192" t="s">
        <v>199</v>
      </c>
      <c r="AU145" s="192" t="s">
        <v>84</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283</v>
      </c>
      <c r="BM145" s="192" t="s">
        <v>1182</v>
      </c>
    </row>
    <row r="146" spans="1:65" s="12" customFormat="1" ht="22.9" customHeight="1">
      <c r="B146" s="165"/>
      <c r="C146" s="166"/>
      <c r="D146" s="167" t="s">
        <v>73</v>
      </c>
      <c r="E146" s="179" t="s">
        <v>5168</v>
      </c>
      <c r="F146" s="179" t="s">
        <v>5799</v>
      </c>
      <c r="G146" s="166"/>
      <c r="H146" s="166"/>
      <c r="I146" s="169"/>
      <c r="J146" s="180">
        <f>BK146</f>
        <v>0</v>
      </c>
      <c r="K146" s="166"/>
      <c r="L146" s="171"/>
      <c r="M146" s="172"/>
      <c r="N146" s="173"/>
      <c r="O146" s="173"/>
      <c r="P146" s="174">
        <f>SUM(P147:P149)</f>
        <v>0</v>
      </c>
      <c r="Q146" s="173"/>
      <c r="R146" s="174">
        <f>SUM(R147:R149)</f>
        <v>0</v>
      </c>
      <c r="S146" s="173"/>
      <c r="T146" s="175">
        <f>SUM(T147:T149)</f>
        <v>0</v>
      </c>
      <c r="AR146" s="176" t="s">
        <v>82</v>
      </c>
      <c r="AT146" s="177" t="s">
        <v>73</v>
      </c>
      <c r="AU146" s="177" t="s">
        <v>82</v>
      </c>
      <c r="AY146" s="176" t="s">
        <v>197</v>
      </c>
      <c r="BK146" s="178">
        <f>SUM(BK147:BK149)</f>
        <v>0</v>
      </c>
    </row>
    <row r="147" spans="1:65" s="2" customFormat="1" ht="16.5" customHeight="1">
      <c r="A147" s="37"/>
      <c r="B147" s="38"/>
      <c r="C147" s="181" t="s">
        <v>390</v>
      </c>
      <c r="D147" s="181" t="s">
        <v>199</v>
      </c>
      <c r="E147" s="182" t="s">
        <v>375</v>
      </c>
      <c r="F147" s="183" t="s">
        <v>5800</v>
      </c>
      <c r="G147" s="184" t="s">
        <v>265</v>
      </c>
      <c r="H147" s="185">
        <v>4.2</v>
      </c>
      <c r="I147" s="186"/>
      <c r="J147" s="187">
        <f>ROUND(I147*H147,2)</f>
        <v>0</v>
      </c>
      <c r="K147" s="183" t="s">
        <v>28</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283</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283</v>
      </c>
      <c r="BM147" s="192" t="s">
        <v>1204</v>
      </c>
    </row>
    <row r="148" spans="1:65" s="2" customFormat="1" ht="21.75" customHeight="1">
      <c r="A148" s="37"/>
      <c r="B148" s="38"/>
      <c r="C148" s="181" t="s">
        <v>395</v>
      </c>
      <c r="D148" s="181" t="s">
        <v>199</v>
      </c>
      <c r="E148" s="182" t="s">
        <v>380</v>
      </c>
      <c r="F148" s="183" t="s">
        <v>5802</v>
      </c>
      <c r="G148" s="184" t="s">
        <v>3845</v>
      </c>
      <c r="H148" s="185">
        <v>1</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283</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283</v>
      </c>
      <c r="BM148" s="192" t="s">
        <v>1222</v>
      </c>
    </row>
    <row r="149" spans="1:65" s="2" customFormat="1" ht="16.5" customHeight="1">
      <c r="A149" s="37"/>
      <c r="B149" s="38"/>
      <c r="C149" s="181" t="s">
        <v>400</v>
      </c>
      <c r="D149" s="181" t="s">
        <v>199</v>
      </c>
      <c r="E149" s="182" t="s">
        <v>385</v>
      </c>
      <c r="F149" s="183" t="s">
        <v>5805</v>
      </c>
      <c r="G149" s="184" t="s">
        <v>265</v>
      </c>
      <c r="H149" s="185">
        <v>4.2</v>
      </c>
      <c r="I149" s="186"/>
      <c r="J149" s="187">
        <f>ROUND(I149*H149,2)</f>
        <v>0</v>
      </c>
      <c r="K149" s="183" t="s">
        <v>28</v>
      </c>
      <c r="L149" s="42"/>
      <c r="M149" s="188" t="s">
        <v>28</v>
      </c>
      <c r="N149" s="189" t="s">
        <v>45</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283</v>
      </c>
      <c r="AT149" s="192" t="s">
        <v>199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283</v>
      </c>
      <c r="BM149" s="192" t="s">
        <v>1233</v>
      </c>
    </row>
    <row r="150" spans="1:65" s="12" customFormat="1" ht="22.9" customHeight="1">
      <c r="B150" s="165"/>
      <c r="C150" s="166"/>
      <c r="D150" s="167" t="s">
        <v>73</v>
      </c>
      <c r="E150" s="179" t="s">
        <v>4864</v>
      </c>
      <c r="F150" s="179" t="s">
        <v>5706</v>
      </c>
      <c r="G150" s="166"/>
      <c r="H150" s="166"/>
      <c r="I150" s="169"/>
      <c r="J150" s="180">
        <f>BK150</f>
        <v>0</v>
      </c>
      <c r="K150" s="166"/>
      <c r="L150" s="171"/>
      <c r="M150" s="172"/>
      <c r="N150" s="173"/>
      <c r="O150" s="173"/>
      <c r="P150" s="174">
        <f>P151</f>
        <v>0</v>
      </c>
      <c r="Q150" s="173"/>
      <c r="R150" s="174">
        <f>R151</f>
        <v>0</v>
      </c>
      <c r="S150" s="173"/>
      <c r="T150" s="175">
        <f>T151</f>
        <v>0</v>
      </c>
      <c r="AR150" s="176" t="s">
        <v>82</v>
      </c>
      <c r="AT150" s="177" t="s">
        <v>73</v>
      </c>
      <c r="AU150" s="177" t="s">
        <v>82</v>
      </c>
      <c r="AY150" s="176" t="s">
        <v>197</v>
      </c>
      <c r="BK150" s="178">
        <f>BK151</f>
        <v>0</v>
      </c>
    </row>
    <row r="151" spans="1:65" s="2" customFormat="1" ht="16.5" customHeight="1">
      <c r="A151" s="37"/>
      <c r="B151" s="38"/>
      <c r="C151" s="181" t="s">
        <v>406</v>
      </c>
      <c r="D151" s="181" t="s">
        <v>199</v>
      </c>
      <c r="E151" s="182" t="s">
        <v>390</v>
      </c>
      <c r="F151" s="183" t="s">
        <v>6846</v>
      </c>
      <c r="G151" s="184" t="s">
        <v>1590</v>
      </c>
      <c r="H151" s="185">
        <v>1</v>
      </c>
      <c r="I151" s="186"/>
      <c r="J151" s="187">
        <f>ROUND(I151*H151,2)</f>
        <v>0</v>
      </c>
      <c r="K151" s="183" t="s">
        <v>28</v>
      </c>
      <c r="L151" s="42"/>
      <c r="M151" s="266" t="s">
        <v>28</v>
      </c>
      <c r="N151" s="267" t="s">
        <v>45</v>
      </c>
      <c r="O151" s="264"/>
      <c r="P151" s="268">
        <f>O151*H151</f>
        <v>0</v>
      </c>
      <c r="Q151" s="268">
        <v>0</v>
      </c>
      <c r="R151" s="268">
        <f>Q151*H151</f>
        <v>0</v>
      </c>
      <c r="S151" s="268">
        <v>0</v>
      </c>
      <c r="T151" s="269">
        <f>S151*H151</f>
        <v>0</v>
      </c>
      <c r="U151" s="37"/>
      <c r="V151" s="37"/>
      <c r="W151" s="37"/>
      <c r="X151" s="37"/>
      <c r="Y151" s="37"/>
      <c r="Z151" s="37"/>
      <c r="AA151" s="37"/>
      <c r="AB151" s="37"/>
      <c r="AC151" s="37"/>
      <c r="AD151" s="37"/>
      <c r="AE151" s="37"/>
      <c r="AR151" s="192" t="s">
        <v>283</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283</v>
      </c>
      <c r="BM151" s="192" t="s">
        <v>1251</v>
      </c>
    </row>
    <row r="152" spans="1:65" s="2" customFormat="1" ht="6.95" customHeight="1">
      <c r="A152" s="37"/>
      <c r="B152" s="50"/>
      <c r="C152" s="51"/>
      <c r="D152" s="51"/>
      <c r="E152" s="51"/>
      <c r="F152" s="51"/>
      <c r="G152" s="51"/>
      <c r="H152" s="51"/>
      <c r="I152" s="51"/>
      <c r="J152" s="51"/>
      <c r="K152" s="51"/>
      <c r="L152" s="42"/>
      <c r="M152" s="37"/>
      <c r="O152" s="37"/>
      <c r="P152" s="37"/>
      <c r="Q152" s="37"/>
      <c r="R152" s="37"/>
      <c r="S152" s="37"/>
      <c r="T152" s="37"/>
      <c r="U152" s="37"/>
      <c r="V152" s="37"/>
      <c r="W152" s="37"/>
      <c r="X152" s="37"/>
      <c r="Y152" s="37"/>
      <c r="Z152" s="37"/>
      <c r="AA152" s="37"/>
      <c r="AB152" s="37"/>
      <c r="AC152" s="37"/>
      <c r="AD152" s="37"/>
      <c r="AE152" s="37"/>
    </row>
  </sheetData>
  <sheetProtection algorithmName="SHA-512" hashValue="YwYvPRBn2WWJMYo8Z74u7fpa16RI1NJb5dJ/4ojfo2GQMLTaidACjyWMGt1B4AnjKKzsUPM+l6MaugnnOphvPg==" saltValue="cNv1VWhyTZBWscOdsEpwSqI++sprmBRLNCB5J3ibyPcsUbJdK+z7NoItWlCffbVjlTlxGvfB8RwLZUYR8JKk/A==" spinCount="100000" sheet="1" objects="1" scenarios="1" formatColumns="0" formatRows="0" autoFilter="0"/>
  <autoFilter ref="C97:K151" xr:uid="{00000000-0009-0000-0000-00000F000000}"/>
  <mergeCells count="12">
    <mergeCell ref="E90:H90"/>
    <mergeCell ref="L2:V2"/>
    <mergeCell ref="E50:H50"/>
    <mergeCell ref="E52:H52"/>
    <mergeCell ref="E54:H54"/>
    <mergeCell ref="E86:H86"/>
    <mergeCell ref="E88:H8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BM35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132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6847</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ROUND(J87,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ROUND((SUM(BE87:BE351)),  2)</f>
        <v>0</v>
      </c>
      <c r="G33" s="37"/>
      <c r="H33" s="37"/>
      <c r="I33" s="127">
        <v>0.21</v>
      </c>
      <c r="J33" s="126">
        <f>ROUND(((SUM(BE87:BE351))*I33),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ROUND((SUM(BF87:BF351)),  2)</f>
        <v>0</v>
      </c>
      <c r="G34" s="37"/>
      <c r="H34" s="37"/>
      <c r="I34" s="127">
        <v>0.12</v>
      </c>
      <c r="J34" s="126">
        <f>ROUND(((SUM(BF87:BF351))*I34),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ROUND((SUM(BG87:BG351)),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ROUND((SUM(BH87:BH351)),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ROUND((SUM(BI87:BI351)),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05 - Komunikační a zpevněné plochy</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J87</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J88</f>
        <v>0</v>
      </c>
      <c r="K60" s="144"/>
      <c r="L60" s="148"/>
    </row>
    <row r="61" spans="1:47" s="10" customFormat="1" ht="19.899999999999999" customHeight="1">
      <c r="B61" s="149"/>
      <c r="C61" s="100"/>
      <c r="D61" s="150" t="s">
        <v>176</v>
      </c>
      <c r="E61" s="151"/>
      <c r="F61" s="151"/>
      <c r="G61" s="151"/>
      <c r="H61" s="151"/>
      <c r="I61" s="151"/>
      <c r="J61" s="152">
        <f>J89</f>
        <v>0</v>
      </c>
      <c r="K61" s="100"/>
      <c r="L61" s="153"/>
    </row>
    <row r="62" spans="1:47" s="10" customFormat="1" ht="19.899999999999999" customHeight="1">
      <c r="B62" s="149"/>
      <c r="C62" s="100"/>
      <c r="D62" s="150" t="s">
        <v>568</v>
      </c>
      <c r="E62" s="151"/>
      <c r="F62" s="151"/>
      <c r="G62" s="151"/>
      <c r="H62" s="151"/>
      <c r="I62" s="151"/>
      <c r="J62" s="152">
        <f>J157</f>
        <v>0</v>
      </c>
      <c r="K62" s="100"/>
      <c r="L62" s="153"/>
    </row>
    <row r="63" spans="1:47" s="10" customFormat="1" ht="19.899999999999999" customHeight="1">
      <c r="B63" s="149"/>
      <c r="C63" s="100"/>
      <c r="D63" s="150" t="s">
        <v>6848</v>
      </c>
      <c r="E63" s="151"/>
      <c r="F63" s="151"/>
      <c r="G63" s="151"/>
      <c r="H63" s="151"/>
      <c r="I63" s="151"/>
      <c r="J63" s="152">
        <f>J174</f>
        <v>0</v>
      </c>
      <c r="K63" s="100"/>
      <c r="L63" s="153"/>
    </row>
    <row r="64" spans="1:47" s="10" customFormat="1" ht="19.899999999999999" customHeight="1">
      <c r="B64" s="149"/>
      <c r="C64" s="100"/>
      <c r="D64" s="150" t="s">
        <v>571</v>
      </c>
      <c r="E64" s="151"/>
      <c r="F64" s="151"/>
      <c r="G64" s="151"/>
      <c r="H64" s="151"/>
      <c r="I64" s="151"/>
      <c r="J64" s="152">
        <f>J251</f>
        <v>0</v>
      </c>
      <c r="K64" s="100"/>
      <c r="L64" s="153"/>
    </row>
    <row r="65" spans="1:31" s="10" customFormat="1" ht="19.899999999999999" customHeight="1">
      <c r="B65" s="149"/>
      <c r="C65" s="100"/>
      <c r="D65" s="150" t="s">
        <v>177</v>
      </c>
      <c r="E65" s="151"/>
      <c r="F65" s="151"/>
      <c r="G65" s="151"/>
      <c r="H65" s="151"/>
      <c r="I65" s="151"/>
      <c r="J65" s="152">
        <f>J267</f>
        <v>0</v>
      </c>
      <c r="K65" s="100"/>
      <c r="L65" s="153"/>
    </row>
    <row r="66" spans="1:31" s="10" customFormat="1" ht="19.899999999999999" customHeight="1">
      <c r="B66" s="149"/>
      <c r="C66" s="100"/>
      <c r="D66" s="150" t="s">
        <v>178</v>
      </c>
      <c r="E66" s="151"/>
      <c r="F66" s="151"/>
      <c r="G66" s="151"/>
      <c r="H66" s="151"/>
      <c r="I66" s="151"/>
      <c r="J66" s="152">
        <f>J329</f>
        <v>0</v>
      </c>
      <c r="K66" s="100"/>
      <c r="L66" s="153"/>
    </row>
    <row r="67" spans="1:31" s="10" customFormat="1" ht="19.899999999999999" customHeight="1">
      <c r="B67" s="149"/>
      <c r="C67" s="100"/>
      <c r="D67" s="150" t="s">
        <v>572</v>
      </c>
      <c r="E67" s="151"/>
      <c r="F67" s="151"/>
      <c r="G67" s="151"/>
      <c r="H67" s="151"/>
      <c r="I67" s="151"/>
      <c r="J67" s="152">
        <f>J349</f>
        <v>0</v>
      </c>
      <c r="K67" s="100"/>
      <c r="L67" s="153"/>
    </row>
    <row r="68" spans="1:31" s="2" customFormat="1" ht="21.75" customHeight="1">
      <c r="A68" s="37"/>
      <c r="B68" s="38"/>
      <c r="C68" s="39"/>
      <c r="D68" s="39"/>
      <c r="E68" s="39"/>
      <c r="F68" s="39"/>
      <c r="G68" s="39"/>
      <c r="H68" s="39"/>
      <c r="I68" s="39"/>
      <c r="J68" s="39"/>
      <c r="K68" s="39"/>
      <c r="L68" s="116"/>
      <c r="S68" s="37"/>
      <c r="T68" s="37"/>
      <c r="U68" s="37"/>
      <c r="V68" s="37"/>
      <c r="W68" s="37"/>
      <c r="X68" s="37"/>
      <c r="Y68" s="37"/>
      <c r="Z68" s="37"/>
      <c r="AA68" s="37"/>
      <c r="AB68" s="37"/>
      <c r="AC68" s="37"/>
      <c r="AD68" s="37"/>
      <c r="AE68" s="37"/>
    </row>
    <row r="69" spans="1:31" s="2" customFormat="1" ht="6.95" customHeight="1">
      <c r="A69" s="37"/>
      <c r="B69" s="50"/>
      <c r="C69" s="51"/>
      <c r="D69" s="51"/>
      <c r="E69" s="51"/>
      <c r="F69" s="51"/>
      <c r="G69" s="51"/>
      <c r="H69" s="51"/>
      <c r="I69" s="51"/>
      <c r="J69" s="51"/>
      <c r="K69" s="51"/>
      <c r="L69" s="116"/>
      <c r="S69" s="37"/>
      <c r="T69" s="37"/>
      <c r="U69" s="37"/>
      <c r="V69" s="37"/>
      <c r="W69" s="37"/>
      <c r="X69" s="37"/>
      <c r="Y69" s="37"/>
      <c r="Z69" s="37"/>
      <c r="AA69" s="37"/>
      <c r="AB69" s="37"/>
      <c r="AC69" s="37"/>
      <c r="AD69" s="37"/>
      <c r="AE69" s="37"/>
    </row>
    <row r="73" spans="1:31" s="2" customFormat="1" ht="6.95" customHeight="1">
      <c r="A73" s="37"/>
      <c r="B73" s="52"/>
      <c r="C73" s="53"/>
      <c r="D73" s="53"/>
      <c r="E73" s="53"/>
      <c r="F73" s="53"/>
      <c r="G73" s="53"/>
      <c r="H73" s="53"/>
      <c r="I73" s="53"/>
      <c r="J73" s="53"/>
      <c r="K73" s="53"/>
      <c r="L73" s="116"/>
      <c r="S73" s="37"/>
      <c r="T73" s="37"/>
      <c r="U73" s="37"/>
      <c r="V73" s="37"/>
      <c r="W73" s="37"/>
      <c r="X73" s="37"/>
      <c r="Y73" s="37"/>
      <c r="Z73" s="37"/>
      <c r="AA73" s="37"/>
      <c r="AB73" s="37"/>
      <c r="AC73" s="37"/>
      <c r="AD73" s="37"/>
      <c r="AE73" s="37"/>
    </row>
    <row r="74" spans="1:31" s="2" customFormat="1" ht="24.95" customHeight="1">
      <c r="A74" s="37"/>
      <c r="B74" s="38"/>
      <c r="C74" s="26" t="s">
        <v>182</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38"/>
      <c r="C75" s="39"/>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2" customHeight="1">
      <c r="A76" s="37"/>
      <c r="B76" s="38"/>
      <c r="C76" s="32" t="s">
        <v>16</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6.5" customHeight="1">
      <c r="A77" s="37"/>
      <c r="B77" s="38"/>
      <c r="C77" s="39"/>
      <c r="D77" s="39"/>
      <c r="E77" s="427" t="str">
        <f>E7</f>
        <v>Zpracování PD - ZŠ F-M, ul. J. Čapka 2555 - tělocvična II.</v>
      </c>
      <c r="F77" s="428"/>
      <c r="G77" s="428"/>
      <c r="H77" s="428"/>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167</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383" t="str">
        <f>E9</f>
        <v>SO 05 - Komunikační a zpevněné plochy</v>
      </c>
      <c r="F79" s="429"/>
      <c r="G79" s="429"/>
      <c r="H79" s="429"/>
      <c r="I79" s="39"/>
      <c r="J79" s="39"/>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22</v>
      </c>
      <c r="D81" s="39"/>
      <c r="E81" s="39"/>
      <c r="F81" s="30" t="str">
        <f>F12</f>
        <v>J. Čapka 2555, Frýdek Místek</v>
      </c>
      <c r="G81" s="39"/>
      <c r="H81" s="39"/>
      <c r="I81" s="32" t="s">
        <v>24</v>
      </c>
      <c r="J81" s="62" t="str">
        <f>IF(J12="","",J12)</f>
        <v>19. 3. 2025</v>
      </c>
      <c r="K81" s="39"/>
      <c r="L81" s="116"/>
      <c r="S81" s="37"/>
      <c r="T81" s="37"/>
      <c r="U81" s="37"/>
      <c r="V81" s="37"/>
      <c r="W81" s="37"/>
      <c r="X81" s="37"/>
      <c r="Y81" s="37"/>
      <c r="Z81" s="37"/>
      <c r="AA81" s="37"/>
      <c r="AB81" s="37"/>
      <c r="AC81" s="37"/>
      <c r="AD81" s="37"/>
      <c r="AE81" s="37"/>
    </row>
    <row r="82" spans="1:65" s="2" customFormat="1" ht="6.9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25.7" customHeight="1">
      <c r="A83" s="37"/>
      <c r="B83" s="38"/>
      <c r="C83" s="32" t="s">
        <v>26</v>
      </c>
      <c r="D83" s="39"/>
      <c r="E83" s="39"/>
      <c r="F83" s="30" t="str">
        <f>E15</f>
        <v>Statutární město Frýdek - Místek</v>
      </c>
      <c r="G83" s="39"/>
      <c r="H83" s="39"/>
      <c r="I83" s="32" t="s">
        <v>33</v>
      </c>
      <c r="J83" s="35" t="str">
        <f>E21</f>
        <v>Energy Benefit Centre a.s., Ostrava</v>
      </c>
      <c r="K83" s="39"/>
      <c r="L83" s="116"/>
      <c r="S83" s="37"/>
      <c r="T83" s="37"/>
      <c r="U83" s="37"/>
      <c r="V83" s="37"/>
      <c r="W83" s="37"/>
      <c r="X83" s="37"/>
      <c r="Y83" s="37"/>
      <c r="Z83" s="37"/>
      <c r="AA83" s="37"/>
      <c r="AB83" s="37"/>
      <c r="AC83" s="37"/>
      <c r="AD83" s="37"/>
      <c r="AE83" s="37"/>
    </row>
    <row r="84" spans="1:65" s="2" customFormat="1" ht="25.7" customHeight="1">
      <c r="A84" s="37"/>
      <c r="B84" s="38"/>
      <c r="C84" s="32" t="s">
        <v>31</v>
      </c>
      <c r="D84" s="39"/>
      <c r="E84" s="39"/>
      <c r="F84" s="30" t="str">
        <f>IF(E18="","",E18)</f>
        <v>Vyplň údaj</v>
      </c>
      <c r="G84" s="39"/>
      <c r="H84" s="39"/>
      <c r="I84" s="32" t="s">
        <v>36</v>
      </c>
      <c r="J84" s="35" t="str">
        <f>E24</f>
        <v>Ing. Alena Chmelová, Opava</v>
      </c>
      <c r="K84" s="39"/>
      <c r="L84" s="116"/>
      <c r="S84" s="37"/>
      <c r="T84" s="37"/>
      <c r="U84" s="37"/>
      <c r="V84" s="37"/>
      <c r="W84" s="37"/>
      <c r="X84" s="37"/>
      <c r="Y84" s="37"/>
      <c r="Z84" s="37"/>
      <c r="AA84" s="37"/>
      <c r="AB84" s="37"/>
      <c r="AC84" s="37"/>
      <c r="AD84" s="37"/>
      <c r="AE84" s="37"/>
    </row>
    <row r="85" spans="1:65" s="2" customFormat="1" ht="10.3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11" customFormat="1" ht="29.25" customHeight="1">
      <c r="A86" s="154"/>
      <c r="B86" s="155"/>
      <c r="C86" s="156" t="s">
        <v>183</v>
      </c>
      <c r="D86" s="157" t="s">
        <v>59</v>
      </c>
      <c r="E86" s="157" t="s">
        <v>55</v>
      </c>
      <c r="F86" s="157" t="s">
        <v>56</v>
      </c>
      <c r="G86" s="157" t="s">
        <v>184</v>
      </c>
      <c r="H86" s="157" t="s">
        <v>185</v>
      </c>
      <c r="I86" s="157" t="s">
        <v>186</v>
      </c>
      <c r="J86" s="157" t="s">
        <v>173</v>
      </c>
      <c r="K86" s="158" t="s">
        <v>187</v>
      </c>
      <c r="L86" s="159"/>
      <c r="M86" s="71" t="s">
        <v>28</v>
      </c>
      <c r="N86" s="72" t="s">
        <v>44</v>
      </c>
      <c r="O86" s="72" t="s">
        <v>188</v>
      </c>
      <c r="P86" s="72" t="s">
        <v>189</v>
      </c>
      <c r="Q86" s="72" t="s">
        <v>190</v>
      </c>
      <c r="R86" s="72" t="s">
        <v>191</v>
      </c>
      <c r="S86" s="72" t="s">
        <v>192</v>
      </c>
      <c r="T86" s="73" t="s">
        <v>193</v>
      </c>
      <c r="U86" s="154"/>
      <c r="V86" s="154"/>
      <c r="W86" s="154"/>
      <c r="X86" s="154"/>
      <c r="Y86" s="154"/>
      <c r="Z86" s="154"/>
      <c r="AA86" s="154"/>
      <c r="AB86" s="154"/>
      <c r="AC86" s="154"/>
      <c r="AD86" s="154"/>
      <c r="AE86" s="154"/>
    </row>
    <row r="87" spans="1:65" s="2" customFormat="1" ht="22.9" customHeight="1">
      <c r="A87" s="37"/>
      <c r="B87" s="38"/>
      <c r="C87" s="78" t="s">
        <v>194</v>
      </c>
      <c r="D87" s="39"/>
      <c r="E87" s="39"/>
      <c r="F87" s="39"/>
      <c r="G87" s="39"/>
      <c r="H87" s="39"/>
      <c r="I87" s="39"/>
      <c r="J87" s="160">
        <f>BK87</f>
        <v>0</v>
      </c>
      <c r="K87" s="39"/>
      <c r="L87" s="42"/>
      <c r="M87" s="74"/>
      <c r="N87" s="161"/>
      <c r="O87" s="75"/>
      <c r="P87" s="162">
        <f>P88</f>
        <v>0</v>
      </c>
      <c r="Q87" s="75"/>
      <c r="R87" s="162">
        <f>R88</f>
        <v>340.265063</v>
      </c>
      <c r="S87" s="75"/>
      <c r="T87" s="163">
        <f>T88</f>
        <v>68.99199999999999</v>
      </c>
      <c r="U87" s="37"/>
      <c r="V87" s="37"/>
      <c r="W87" s="37"/>
      <c r="X87" s="37"/>
      <c r="Y87" s="37"/>
      <c r="Z87" s="37"/>
      <c r="AA87" s="37"/>
      <c r="AB87" s="37"/>
      <c r="AC87" s="37"/>
      <c r="AD87" s="37"/>
      <c r="AE87" s="37"/>
      <c r="AT87" s="20" t="s">
        <v>73</v>
      </c>
      <c r="AU87" s="20" t="s">
        <v>174</v>
      </c>
      <c r="BK87" s="164">
        <f>BK88</f>
        <v>0</v>
      </c>
    </row>
    <row r="88" spans="1:65" s="12" customFormat="1" ht="25.9" customHeight="1">
      <c r="B88" s="165"/>
      <c r="C88" s="166"/>
      <c r="D88" s="167" t="s">
        <v>73</v>
      </c>
      <c r="E88" s="168" t="s">
        <v>195</v>
      </c>
      <c r="F88" s="168" t="s">
        <v>196</v>
      </c>
      <c r="G88" s="166"/>
      <c r="H88" s="166"/>
      <c r="I88" s="169"/>
      <c r="J88" s="170">
        <f>BK88</f>
        <v>0</v>
      </c>
      <c r="K88" s="166"/>
      <c r="L88" s="171"/>
      <c r="M88" s="172"/>
      <c r="N88" s="173"/>
      <c r="O88" s="173"/>
      <c r="P88" s="174">
        <f>P89+P157+P174+P251+P267+P329+P349</f>
        <v>0</v>
      </c>
      <c r="Q88" s="173"/>
      <c r="R88" s="174">
        <f>R89+R157+R174+R251+R267+R329+R349</f>
        <v>340.265063</v>
      </c>
      <c r="S88" s="173"/>
      <c r="T88" s="175">
        <f>T89+T157+T174+T251+T267+T329+T349</f>
        <v>68.99199999999999</v>
      </c>
      <c r="AR88" s="176" t="s">
        <v>82</v>
      </c>
      <c r="AT88" s="177" t="s">
        <v>73</v>
      </c>
      <c r="AU88" s="177" t="s">
        <v>74</v>
      </c>
      <c r="AY88" s="176" t="s">
        <v>197</v>
      </c>
      <c r="BK88" s="178">
        <f>BK89+BK157+BK174+BK251+BK267+BK329+BK349</f>
        <v>0</v>
      </c>
    </row>
    <row r="89" spans="1:65" s="12" customFormat="1" ht="22.9" customHeight="1">
      <c r="B89" s="165"/>
      <c r="C89" s="166"/>
      <c r="D89" s="167" t="s">
        <v>73</v>
      </c>
      <c r="E89" s="179" t="s">
        <v>82</v>
      </c>
      <c r="F89" s="179" t="s">
        <v>198</v>
      </c>
      <c r="G89" s="166"/>
      <c r="H89" s="166"/>
      <c r="I89" s="169"/>
      <c r="J89" s="180">
        <f>BK89</f>
        <v>0</v>
      </c>
      <c r="K89" s="166"/>
      <c r="L89" s="171"/>
      <c r="M89" s="172"/>
      <c r="N89" s="173"/>
      <c r="O89" s="173"/>
      <c r="P89" s="174">
        <f>SUM(P90:P156)</f>
        <v>0</v>
      </c>
      <c r="Q89" s="173"/>
      <c r="R89" s="174">
        <f>SUM(R90:R156)</f>
        <v>0</v>
      </c>
      <c r="S89" s="173"/>
      <c r="T89" s="175">
        <f>SUM(T90:T156)</f>
        <v>68.99199999999999</v>
      </c>
      <c r="AR89" s="176" t="s">
        <v>82</v>
      </c>
      <c r="AT89" s="177" t="s">
        <v>73</v>
      </c>
      <c r="AU89" s="177" t="s">
        <v>82</v>
      </c>
      <c r="AY89" s="176" t="s">
        <v>197</v>
      </c>
      <c r="BK89" s="178">
        <f>SUM(BK90:BK156)</f>
        <v>0</v>
      </c>
    </row>
    <row r="90" spans="1:65" s="2" customFormat="1" ht="37.9" customHeight="1">
      <c r="A90" s="37"/>
      <c r="B90" s="38"/>
      <c r="C90" s="181" t="s">
        <v>82</v>
      </c>
      <c r="D90" s="181" t="s">
        <v>199</v>
      </c>
      <c r="E90" s="182" t="s">
        <v>6849</v>
      </c>
      <c r="F90" s="183" t="s">
        <v>6850</v>
      </c>
      <c r="G90" s="184" t="s">
        <v>202</v>
      </c>
      <c r="H90" s="185">
        <v>77</v>
      </c>
      <c r="I90" s="186"/>
      <c r="J90" s="187">
        <f>ROUND(I90*H90,2)</f>
        <v>0</v>
      </c>
      <c r="K90" s="183" t="s">
        <v>203</v>
      </c>
      <c r="L90" s="42"/>
      <c r="M90" s="188" t="s">
        <v>28</v>
      </c>
      <c r="N90" s="189" t="s">
        <v>45</v>
      </c>
      <c r="O90" s="67"/>
      <c r="P90" s="190">
        <f>O90*H90</f>
        <v>0</v>
      </c>
      <c r="Q90" s="190">
        <v>0</v>
      </c>
      <c r="R90" s="190">
        <f>Q90*H90</f>
        <v>0</v>
      </c>
      <c r="S90" s="190">
        <v>0.57999999999999996</v>
      </c>
      <c r="T90" s="191">
        <f>S90*H90</f>
        <v>44.66</v>
      </c>
      <c r="U90" s="37"/>
      <c r="V90" s="37"/>
      <c r="W90" s="37"/>
      <c r="X90" s="37"/>
      <c r="Y90" s="37"/>
      <c r="Z90" s="37"/>
      <c r="AA90" s="37"/>
      <c r="AB90" s="37"/>
      <c r="AC90" s="37"/>
      <c r="AD90" s="37"/>
      <c r="AE90" s="37"/>
      <c r="AR90" s="192" t="s">
        <v>204</v>
      </c>
      <c r="AT90" s="192" t="s">
        <v>199</v>
      </c>
      <c r="AU90" s="192" t="s">
        <v>84</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6851</v>
      </c>
    </row>
    <row r="91" spans="1:65" s="2" customFormat="1" ht="11.25">
      <c r="A91" s="37"/>
      <c r="B91" s="38"/>
      <c r="C91" s="39"/>
      <c r="D91" s="194" t="s">
        <v>206</v>
      </c>
      <c r="E91" s="39"/>
      <c r="F91" s="195" t="s">
        <v>6852</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206</v>
      </c>
      <c r="AU91" s="20" t="s">
        <v>84</v>
      </c>
    </row>
    <row r="92" spans="1:65" s="15" customFormat="1" ht="11.25">
      <c r="B92" s="222"/>
      <c r="C92" s="223"/>
      <c r="D92" s="201" t="s">
        <v>213</v>
      </c>
      <c r="E92" s="224" t="s">
        <v>28</v>
      </c>
      <c r="F92" s="225" t="s">
        <v>412</v>
      </c>
      <c r="G92" s="223"/>
      <c r="H92" s="224" t="s">
        <v>28</v>
      </c>
      <c r="I92" s="226"/>
      <c r="J92" s="223"/>
      <c r="K92" s="223"/>
      <c r="L92" s="227"/>
      <c r="M92" s="228"/>
      <c r="N92" s="229"/>
      <c r="O92" s="229"/>
      <c r="P92" s="229"/>
      <c r="Q92" s="229"/>
      <c r="R92" s="229"/>
      <c r="S92" s="229"/>
      <c r="T92" s="230"/>
      <c r="AT92" s="231" t="s">
        <v>213</v>
      </c>
      <c r="AU92" s="231" t="s">
        <v>84</v>
      </c>
      <c r="AV92" s="15" t="s">
        <v>82</v>
      </c>
      <c r="AW92" s="15" t="s">
        <v>35</v>
      </c>
      <c r="AX92" s="15" t="s">
        <v>74</v>
      </c>
      <c r="AY92" s="231" t="s">
        <v>197</v>
      </c>
    </row>
    <row r="93" spans="1:65" s="13" customFormat="1" ht="11.25">
      <c r="B93" s="199"/>
      <c r="C93" s="200"/>
      <c r="D93" s="201" t="s">
        <v>213</v>
      </c>
      <c r="E93" s="202" t="s">
        <v>28</v>
      </c>
      <c r="F93" s="203" t="s">
        <v>6853</v>
      </c>
      <c r="G93" s="200"/>
      <c r="H93" s="204">
        <v>77</v>
      </c>
      <c r="I93" s="205"/>
      <c r="J93" s="200"/>
      <c r="K93" s="200"/>
      <c r="L93" s="206"/>
      <c r="M93" s="207"/>
      <c r="N93" s="208"/>
      <c r="O93" s="208"/>
      <c r="P93" s="208"/>
      <c r="Q93" s="208"/>
      <c r="R93" s="208"/>
      <c r="S93" s="208"/>
      <c r="T93" s="209"/>
      <c r="AT93" s="210" t="s">
        <v>213</v>
      </c>
      <c r="AU93" s="210" t="s">
        <v>84</v>
      </c>
      <c r="AV93" s="13" t="s">
        <v>84</v>
      </c>
      <c r="AW93" s="13" t="s">
        <v>35</v>
      </c>
      <c r="AX93" s="13" t="s">
        <v>82</v>
      </c>
      <c r="AY93" s="210" t="s">
        <v>197</v>
      </c>
    </row>
    <row r="94" spans="1:65" s="2" customFormat="1" ht="37.9" customHeight="1">
      <c r="A94" s="37"/>
      <c r="B94" s="38"/>
      <c r="C94" s="181" t="s">
        <v>84</v>
      </c>
      <c r="D94" s="181" t="s">
        <v>199</v>
      </c>
      <c r="E94" s="182" t="s">
        <v>6854</v>
      </c>
      <c r="F94" s="183" t="s">
        <v>6855</v>
      </c>
      <c r="G94" s="184" t="s">
        <v>202</v>
      </c>
      <c r="H94" s="185">
        <v>77</v>
      </c>
      <c r="I94" s="186"/>
      <c r="J94" s="187">
        <f>ROUND(I94*H94,2)</f>
        <v>0</v>
      </c>
      <c r="K94" s="183" t="s">
        <v>203</v>
      </c>
      <c r="L94" s="42"/>
      <c r="M94" s="188" t="s">
        <v>28</v>
      </c>
      <c r="N94" s="189" t="s">
        <v>45</v>
      </c>
      <c r="O94" s="67"/>
      <c r="P94" s="190">
        <f>O94*H94</f>
        <v>0</v>
      </c>
      <c r="Q94" s="190">
        <v>0</v>
      </c>
      <c r="R94" s="190">
        <f>Q94*H94</f>
        <v>0</v>
      </c>
      <c r="S94" s="190">
        <v>0.316</v>
      </c>
      <c r="T94" s="191">
        <f>S94*H94</f>
        <v>24.332000000000001</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6856</v>
      </c>
    </row>
    <row r="95" spans="1:65" s="2" customFormat="1" ht="11.25">
      <c r="A95" s="37"/>
      <c r="B95" s="38"/>
      <c r="C95" s="39"/>
      <c r="D95" s="194" t="s">
        <v>206</v>
      </c>
      <c r="E95" s="39"/>
      <c r="F95" s="195" t="s">
        <v>6857</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206</v>
      </c>
      <c r="AU95" s="20" t="s">
        <v>84</v>
      </c>
    </row>
    <row r="96" spans="1:65" s="15" customFormat="1" ht="11.25">
      <c r="B96" s="222"/>
      <c r="C96" s="223"/>
      <c r="D96" s="201" t="s">
        <v>213</v>
      </c>
      <c r="E96" s="224" t="s">
        <v>28</v>
      </c>
      <c r="F96" s="225" t="s">
        <v>412</v>
      </c>
      <c r="G96" s="223"/>
      <c r="H96" s="224" t="s">
        <v>28</v>
      </c>
      <c r="I96" s="226"/>
      <c r="J96" s="223"/>
      <c r="K96" s="223"/>
      <c r="L96" s="227"/>
      <c r="M96" s="228"/>
      <c r="N96" s="229"/>
      <c r="O96" s="229"/>
      <c r="P96" s="229"/>
      <c r="Q96" s="229"/>
      <c r="R96" s="229"/>
      <c r="S96" s="229"/>
      <c r="T96" s="230"/>
      <c r="AT96" s="231" t="s">
        <v>213</v>
      </c>
      <c r="AU96" s="231" t="s">
        <v>84</v>
      </c>
      <c r="AV96" s="15" t="s">
        <v>82</v>
      </c>
      <c r="AW96" s="15" t="s">
        <v>35</v>
      </c>
      <c r="AX96" s="15" t="s">
        <v>74</v>
      </c>
      <c r="AY96" s="231" t="s">
        <v>197</v>
      </c>
    </row>
    <row r="97" spans="1:65" s="13" customFormat="1" ht="11.25">
      <c r="B97" s="199"/>
      <c r="C97" s="200"/>
      <c r="D97" s="201" t="s">
        <v>213</v>
      </c>
      <c r="E97" s="202" t="s">
        <v>28</v>
      </c>
      <c r="F97" s="203" t="s">
        <v>6853</v>
      </c>
      <c r="G97" s="200"/>
      <c r="H97" s="204">
        <v>77</v>
      </c>
      <c r="I97" s="205"/>
      <c r="J97" s="200"/>
      <c r="K97" s="200"/>
      <c r="L97" s="206"/>
      <c r="M97" s="207"/>
      <c r="N97" s="208"/>
      <c r="O97" s="208"/>
      <c r="P97" s="208"/>
      <c r="Q97" s="208"/>
      <c r="R97" s="208"/>
      <c r="S97" s="208"/>
      <c r="T97" s="209"/>
      <c r="AT97" s="210" t="s">
        <v>213</v>
      </c>
      <c r="AU97" s="210" t="s">
        <v>84</v>
      </c>
      <c r="AV97" s="13" t="s">
        <v>84</v>
      </c>
      <c r="AW97" s="13" t="s">
        <v>35</v>
      </c>
      <c r="AX97" s="13" t="s">
        <v>82</v>
      </c>
      <c r="AY97" s="210" t="s">
        <v>197</v>
      </c>
    </row>
    <row r="98" spans="1:65" s="2" customFormat="1" ht="21.75" customHeight="1">
      <c r="A98" s="37"/>
      <c r="B98" s="38"/>
      <c r="C98" s="181" t="s">
        <v>160</v>
      </c>
      <c r="D98" s="181" t="s">
        <v>199</v>
      </c>
      <c r="E98" s="182" t="s">
        <v>591</v>
      </c>
      <c r="F98" s="183" t="s">
        <v>592</v>
      </c>
      <c r="G98" s="184" t="s">
        <v>409</v>
      </c>
      <c r="H98" s="185">
        <v>172.05199999999999</v>
      </c>
      <c r="I98" s="186"/>
      <c r="J98" s="187">
        <f>ROUND(I98*H98,2)</f>
        <v>0</v>
      </c>
      <c r="K98" s="183" t="s">
        <v>203</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6858</v>
      </c>
    </row>
    <row r="99" spans="1:65" s="2" customFormat="1" ht="11.25">
      <c r="A99" s="37"/>
      <c r="B99" s="38"/>
      <c r="C99" s="39"/>
      <c r="D99" s="194" t="s">
        <v>206</v>
      </c>
      <c r="E99" s="39"/>
      <c r="F99" s="195" t="s">
        <v>594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206</v>
      </c>
      <c r="AU99" s="20" t="s">
        <v>84</v>
      </c>
    </row>
    <row r="100" spans="1:65" s="15" customFormat="1" ht="11.25">
      <c r="B100" s="222"/>
      <c r="C100" s="223"/>
      <c r="D100" s="201" t="s">
        <v>213</v>
      </c>
      <c r="E100" s="224" t="s">
        <v>28</v>
      </c>
      <c r="F100" s="225" t="s">
        <v>412</v>
      </c>
      <c r="G100" s="223"/>
      <c r="H100" s="224" t="s">
        <v>28</v>
      </c>
      <c r="I100" s="226"/>
      <c r="J100" s="223"/>
      <c r="K100" s="223"/>
      <c r="L100" s="227"/>
      <c r="M100" s="228"/>
      <c r="N100" s="229"/>
      <c r="O100" s="229"/>
      <c r="P100" s="229"/>
      <c r="Q100" s="229"/>
      <c r="R100" s="229"/>
      <c r="S100" s="229"/>
      <c r="T100" s="230"/>
      <c r="AT100" s="231" t="s">
        <v>213</v>
      </c>
      <c r="AU100" s="231" t="s">
        <v>84</v>
      </c>
      <c r="AV100" s="15" t="s">
        <v>82</v>
      </c>
      <c r="AW100" s="15" t="s">
        <v>35</v>
      </c>
      <c r="AX100" s="15" t="s">
        <v>74</v>
      </c>
      <c r="AY100" s="231" t="s">
        <v>197</v>
      </c>
    </row>
    <row r="101" spans="1:65" s="15" customFormat="1" ht="11.25">
      <c r="B101" s="222"/>
      <c r="C101" s="223"/>
      <c r="D101" s="201" t="s">
        <v>213</v>
      </c>
      <c r="E101" s="224" t="s">
        <v>28</v>
      </c>
      <c r="F101" s="225" t="s">
        <v>6859</v>
      </c>
      <c r="G101" s="223"/>
      <c r="H101" s="224" t="s">
        <v>28</v>
      </c>
      <c r="I101" s="226"/>
      <c r="J101" s="223"/>
      <c r="K101" s="223"/>
      <c r="L101" s="227"/>
      <c r="M101" s="228"/>
      <c r="N101" s="229"/>
      <c r="O101" s="229"/>
      <c r="P101" s="229"/>
      <c r="Q101" s="229"/>
      <c r="R101" s="229"/>
      <c r="S101" s="229"/>
      <c r="T101" s="230"/>
      <c r="AT101" s="231" t="s">
        <v>213</v>
      </c>
      <c r="AU101" s="231" t="s">
        <v>84</v>
      </c>
      <c r="AV101" s="15" t="s">
        <v>82</v>
      </c>
      <c r="AW101" s="15" t="s">
        <v>35</v>
      </c>
      <c r="AX101" s="15" t="s">
        <v>74</v>
      </c>
      <c r="AY101" s="231" t="s">
        <v>197</v>
      </c>
    </row>
    <row r="102" spans="1:65" s="13" customFormat="1" ht="11.25">
      <c r="B102" s="199"/>
      <c r="C102" s="200"/>
      <c r="D102" s="201" t="s">
        <v>213</v>
      </c>
      <c r="E102" s="202" t="s">
        <v>28</v>
      </c>
      <c r="F102" s="203" t="s">
        <v>6860</v>
      </c>
      <c r="G102" s="200"/>
      <c r="H102" s="204">
        <v>31.068000000000001</v>
      </c>
      <c r="I102" s="205"/>
      <c r="J102" s="200"/>
      <c r="K102" s="200"/>
      <c r="L102" s="206"/>
      <c r="M102" s="207"/>
      <c r="N102" s="208"/>
      <c r="O102" s="208"/>
      <c r="P102" s="208"/>
      <c r="Q102" s="208"/>
      <c r="R102" s="208"/>
      <c r="S102" s="208"/>
      <c r="T102" s="209"/>
      <c r="AT102" s="210" t="s">
        <v>213</v>
      </c>
      <c r="AU102" s="210" t="s">
        <v>84</v>
      </c>
      <c r="AV102" s="13" t="s">
        <v>84</v>
      </c>
      <c r="AW102" s="13" t="s">
        <v>35</v>
      </c>
      <c r="AX102" s="13" t="s">
        <v>74</v>
      </c>
      <c r="AY102" s="210" t="s">
        <v>197</v>
      </c>
    </row>
    <row r="103" spans="1:65" s="13" customFormat="1" ht="11.25">
      <c r="B103" s="199"/>
      <c r="C103" s="200"/>
      <c r="D103" s="201" t="s">
        <v>213</v>
      </c>
      <c r="E103" s="202" t="s">
        <v>28</v>
      </c>
      <c r="F103" s="203" t="s">
        <v>6861</v>
      </c>
      <c r="G103" s="200"/>
      <c r="H103" s="204">
        <v>85.784999999999997</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3" customFormat="1" ht="11.25">
      <c r="B104" s="199"/>
      <c r="C104" s="200"/>
      <c r="D104" s="201" t="s">
        <v>213</v>
      </c>
      <c r="E104" s="202" t="s">
        <v>28</v>
      </c>
      <c r="F104" s="203" t="s">
        <v>6862</v>
      </c>
      <c r="G104" s="200"/>
      <c r="H104" s="204">
        <v>43.23</v>
      </c>
      <c r="I104" s="205"/>
      <c r="J104" s="200"/>
      <c r="K104" s="200"/>
      <c r="L104" s="206"/>
      <c r="M104" s="207"/>
      <c r="N104" s="208"/>
      <c r="O104" s="208"/>
      <c r="P104" s="208"/>
      <c r="Q104" s="208"/>
      <c r="R104" s="208"/>
      <c r="S104" s="208"/>
      <c r="T104" s="209"/>
      <c r="AT104" s="210" t="s">
        <v>213</v>
      </c>
      <c r="AU104" s="210" t="s">
        <v>84</v>
      </c>
      <c r="AV104" s="13" t="s">
        <v>84</v>
      </c>
      <c r="AW104" s="13" t="s">
        <v>35</v>
      </c>
      <c r="AX104" s="13" t="s">
        <v>74</v>
      </c>
      <c r="AY104" s="210" t="s">
        <v>197</v>
      </c>
    </row>
    <row r="105" spans="1:65" s="13" customFormat="1" ht="11.25">
      <c r="B105" s="199"/>
      <c r="C105" s="200"/>
      <c r="D105" s="201" t="s">
        <v>213</v>
      </c>
      <c r="E105" s="202" t="s">
        <v>28</v>
      </c>
      <c r="F105" s="203" t="s">
        <v>6863</v>
      </c>
      <c r="G105" s="200"/>
      <c r="H105" s="204">
        <v>10.805999999999999</v>
      </c>
      <c r="I105" s="205"/>
      <c r="J105" s="200"/>
      <c r="K105" s="200"/>
      <c r="L105" s="206"/>
      <c r="M105" s="207"/>
      <c r="N105" s="208"/>
      <c r="O105" s="208"/>
      <c r="P105" s="208"/>
      <c r="Q105" s="208"/>
      <c r="R105" s="208"/>
      <c r="S105" s="208"/>
      <c r="T105" s="209"/>
      <c r="AT105" s="210" t="s">
        <v>213</v>
      </c>
      <c r="AU105" s="210" t="s">
        <v>84</v>
      </c>
      <c r="AV105" s="13" t="s">
        <v>84</v>
      </c>
      <c r="AW105" s="13" t="s">
        <v>35</v>
      </c>
      <c r="AX105" s="13" t="s">
        <v>74</v>
      </c>
      <c r="AY105" s="210" t="s">
        <v>197</v>
      </c>
    </row>
    <row r="106" spans="1:65" s="13" customFormat="1" ht="11.25">
      <c r="B106" s="199"/>
      <c r="C106" s="200"/>
      <c r="D106" s="201" t="s">
        <v>213</v>
      </c>
      <c r="E106" s="202" t="s">
        <v>28</v>
      </c>
      <c r="F106" s="203" t="s">
        <v>6864</v>
      </c>
      <c r="G106" s="200"/>
      <c r="H106" s="204">
        <v>1.163</v>
      </c>
      <c r="I106" s="205"/>
      <c r="J106" s="200"/>
      <c r="K106" s="200"/>
      <c r="L106" s="206"/>
      <c r="M106" s="207"/>
      <c r="N106" s="208"/>
      <c r="O106" s="208"/>
      <c r="P106" s="208"/>
      <c r="Q106" s="208"/>
      <c r="R106" s="208"/>
      <c r="S106" s="208"/>
      <c r="T106" s="209"/>
      <c r="AT106" s="210" t="s">
        <v>213</v>
      </c>
      <c r="AU106" s="210" t="s">
        <v>84</v>
      </c>
      <c r="AV106" s="13" t="s">
        <v>84</v>
      </c>
      <c r="AW106" s="13" t="s">
        <v>35</v>
      </c>
      <c r="AX106" s="13" t="s">
        <v>74</v>
      </c>
      <c r="AY106" s="210" t="s">
        <v>197</v>
      </c>
    </row>
    <row r="107" spans="1:65" s="14" customFormat="1" ht="11.25">
      <c r="B107" s="211"/>
      <c r="C107" s="212"/>
      <c r="D107" s="201" t="s">
        <v>213</v>
      </c>
      <c r="E107" s="213" t="s">
        <v>28</v>
      </c>
      <c r="F107" s="214" t="s">
        <v>226</v>
      </c>
      <c r="G107" s="212"/>
      <c r="H107" s="215">
        <v>172.05199999999999</v>
      </c>
      <c r="I107" s="216"/>
      <c r="J107" s="212"/>
      <c r="K107" s="212"/>
      <c r="L107" s="217"/>
      <c r="M107" s="218"/>
      <c r="N107" s="219"/>
      <c r="O107" s="219"/>
      <c r="P107" s="219"/>
      <c r="Q107" s="219"/>
      <c r="R107" s="219"/>
      <c r="S107" s="219"/>
      <c r="T107" s="220"/>
      <c r="AT107" s="221" t="s">
        <v>213</v>
      </c>
      <c r="AU107" s="221" t="s">
        <v>84</v>
      </c>
      <c r="AV107" s="14" t="s">
        <v>204</v>
      </c>
      <c r="AW107" s="14" t="s">
        <v>35</v>
      </c>
      <c r="AX107" s="14" t="s">
        <v>82</v>
      </c>
      <c r="AY107" s="221" t="s">
        <v>197</v>
      </c>
    </row>
    <row r="108" spans="1:65" s="2" customFormat="1" ht="24.2" customHeight="1">
      <c r="A108" s="37"/>
      <c r="B108" s="38"/>
      <c r="C108" s="181" t="s">
        <v>204</v>
      </c>
      <c r="D108" s="181" t="s">
        <v>199</v>
      </c>
      <c r="E108" s="182" t="s">
        <v>6865</v>
      </c>
      <c r="F108" s="183" t="s">
        <v>6866</v>
      </c>
      <c r="G108" s="184" t="s">
        <v>409</v>
      </c>
      <c r="H108" s="185">
        <v>14</v>
      </c>
      <c r="I108" s="186"/>
      <c r="J108" s="187">
        <f>ROUND(I108*H108,2)</f>
        <v>0</v>
      </c>
      <c r="K108" s="183" t="s">
        <v>203</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6867</v>
      </c>
    </row>
    <row r="109" spans="1:65" s="2" customFormat="1" ht="11.25">
      <c r="A109" s="37"/>
      <c r="B109" s="38"/>
      <c r="C109" s="39"/>
      <c r="D109" s="194" t="s">
        <v>206</v>
      </c>
      <c r="E109" s="39"/>
      <c r="F109" s="195" t="s">
        <v>6868</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5" customFormat="1" ht="11.25">
      <c r="B110" s="222"/>
      <c r="C110" s="223"/>
      <c r="D110" s="201" t="s">
        <v>213</v>
      </c>
      <c r="E110" s="224" t="s">
        <v>28</v>
      </c>
      <c r="F110" s="225" t="s">
        <v>412</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3" customFormat="1" ht="11.25">
      <c r="B111" s="199"/>
      <c r="C111" s="200"/>
      <c r="D111" s="201" t="s">
        <v>213</v>
      </c>
      <c r="E111" s="202" t="s">
        <v>28</v>
      </c>
      <c r="F111" s="203" t="s">
        <v>6869</v>
      </c>
      <c r="G111" s="200"/>
      <c r="H111" s="204">
        <v>14</v>
      </c>
      <c r="I111" s="205"/>
      <c r="J111" s="200"/>
      <c r="K111" s="200"/>
      <c r="L111" s="206"/>
      <c r="M111" s="207"/>
      <c r="N111" s="208"/>
      <c r="O111" s="208"/>
      <c r="P111" s="208"/>
      <c r="Q111" s="208"/>
      <c r="R111" s="208"/>
      <c r="S111" s="208"/>
      <c r="T111" s="209"/>
      <c r="AT111" s="210" t="s">
        <v>213</v>
      </c>
      <c r="AU111" s="210" t="s">
        <v>84</v>
      </c>
      <c r="AV111" s="13" t="s">
        <v>84</v>
      </c>
      <c r="AW111" s="13" t="s">
        <v>35</v>
      </c>
      <c r="AX111" s="13" t="s">
        <v>82</v>
      </c>
      <c r="AY111" s="210" t="s">
        <v>197</v>
      </c>
    </row>
    <row r="112" spans="1:65" s="2" customFormat="1" ht="37.9" customHeight="1">
      <c r="A112" s="37"/>
      <c r="B112" s="38"/>
      <c r="C112" s="181" t="s">
        <v>227</v>
      </c>
      <c r="D112" s="181" t="s">
        <v>199</v>
      </c>
      <c r="E112" s="182" t="s">
        <v>407</v>
      </c>
      <c r="F112" s="183" t="s">
        <v>408</v>
      </c>
      <c r="G112" s="184" t="s">
        <v>409</v>
      </c>
      <c r="H112" s="185">
        <v>233.37200000000001</v>
      </c>
      <c r="I112" s="186"/>
      <c r="J112" s="187">
        <f>ROUND(I112*H112,2)</f>
        <v>0</v>
      </c>
      <c r="K112" s="183" t="s">
        <v>203</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6870</v>
      </c>
    </row>
    <row r="113" spans="1:65" s="2" customFormat="1" ht="11.25">
      <c r="A113" s="37"/>
      <c r="B113" s="38"/>
      <c r="C113" s="39"/>
      <c r="D113" s="194" t="s">
        <v>206</v>
      </c>
      <c r="E113" s="39"/>
      <c r="F113" s="195" t="s">
        <v>411</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206</v>
      </c>
      <c r="AU113" s="20" t="s">
        <v>84</v>
      </c>
    </row>
    <row r="114" spans="1:65" s="15" customFormat="1" ht="11.25">
      <c r="B114" s="222"/>
      <c r="C114" s="223"/>
      <c r="D114" s="201" t="s">
        <v>213</v>
      </c>
      <c r="E114" s="224" t="s">
        <v>28</v>
      </c>
      <c r="F114" s="225" t="s">
        <v>412</v>
      </c>
      <c r="G114" s="223"/>
      <c r="H114" s="224" t="s">
        <v>28</v>
      </c>
      <c r="I114" s="226"/>
      <c r="J114" s="223"/>
      <c r="K114" s="223"/>
      <c r="L114" s="227"/>
      <c r="M114" s="228"/>
      <c r="N114" s="229"/>
      <c r="O114" s="229"/>
      <c r="P114" s="229"/>
      <c r="Q114" s="229"/>
      <c r="R114" s="229"/>
      <c r="S114" s="229"/>
      <c r="T114" s="230"/>
      <c r="AT114" s="231" t="s">
        <v>213</v>
      </c>
      <c r="AU114" s="231" t="s">
        <v>84</v>
      </c>
      <c r="AV114" s="15" t="s">
        <v>82</v>
      </c>
      <c r="AW114" s="15" t="s">
        <v>35</v>
      </c>
      <c r="AX114" s="15" t="s">
        <v>74</v>
      </c>
      <c r="AY114" s="231" t="s">
        <v>197</v>
      </c>
    </row>
    <row r="115" spans="1:65" s="15" customFormat="1" ht="11.25">
      <c r="B115" s="222"/>
      <c r="C115" s="223"/>
      <c r="D115" s="201" t="s">
        <v>213</v>
      </c>
      <c r="E115" s="224" t="s">
        <v>28</v>
      </c>
      <c r="F115" s="225" t="s">
        <v>622</v>
      </c>
      <c r="G115" s="223"/>
      <c r="H115" s="224" t="s">
        <v>28</v>
      </c>
      <c r="I115" s="226"/>
      <c r="J115" s="223"/>
      <c r="K115" s="223"/>
      <c r="L115" s="227"/>
      <c r="M115" s="228"/>
      <c r="N115" s="229"/>
      <c r="O115" s="229"/>
      <c r="P115" s="229"/>
      <c r="Q115" s="229"/>
      <c r="R115" s="229"/>
      <c r="S115" s="229"/>
      <c r="T115" s="230"/>
      <c r="AT115" s="231" t="s">
        <v>213</v>
      </c>
      <c r="AU115" s="231" t="s">
        <v>84</v>
      </c>
      <c r="AV115" s="15" t="s">
        <v>82</v>
      </c>
      <c r="AW115" s="15" t="s">
        <v>35</v>
      </c>
      <c r="AX115" s="15" t="s">
        <v>74</v>
      </c>
      <c r="AY115" s="231" t="s">
        <v>197</v>
      </c>
    </row>
    <row r="116" spans="1:65" s="13" customFormat="1" ht="11.25">
      <c r="B116" s="199"/>
      <c r="C116" s="200"/>
      <c r="D116" s="201" t="s">
        <v>213</v>
      </c>
      <c r="E116" s="202" t="s">
        <v>28</v>
      </c>
      <c r="F116" s="203" t="s">
        <v>6871</v>
      </c>
      <c r="G116" s="200"/>
      <c r="H116" s="204">
        <v>122.64</v>
      </c>
      <c r="I116" s="205"/>
      <c r="J116" s="200"/>
      <c r="K116" s="200"/>
      <c r="L116" s="206"/>
      <c r="M116" s="207"/>
      <c r="N116" s="208"/>
      <c r="O116" s="208"/>
      <c r="P116" s="208"/>
      <c r="Q116" s="208"/>
      <c r="R116" s="208"/>
      <c r="S116" s="208"/>
      <c r="T116" s="209"/>
      <c r="AT116" s="210" t="s">
        <v>213</v>
      </c>
      <c r="AU116" s="210" t="s">
        <v>84</v>
      </c>
      <c r="AV116" s="13" t="s">
        <v>84</v>
      </c>
      <c r="AW116" s="13" t="s">
        <v>35</v>
      </c>
      <c r="AX116" s="13" t="s">
        <v>74</v>
      </c>
      <c r="AY116" s="210" t="s">
        <v>197</v>
      </c>
    </row>
    <row r="117" spans="1:65" s="15" customFormat="1" ht="11.25">
      <c r="B117" s="222"/>
      <c r="C117" s="223"/>
      <c r="D117" s="201" t="s">
        <v>213</v>
      </c>
      <c r="E117" s="224" t="s">
        <v>28</v>
      </c>
      <c r="F117" s="225" t="s">
        <v>624</v>
      </c>
      <c r="G117" s="223"/>
      <c r="H117" s="224" t="s">
        <v>28</v>
      </c>
      <c r="I117" s="226"/>
      <c r="J117" s="223"/>
      <c r="K117" s="223"/>
      <c r="L117" s="227"/>
      <c r="M117" s="228"/>
      <c r="N117" s="229"/>
      <c r="O117" s="229"/>
      <c r="P117" s="229"/>
      <c r="Q117" s="229"/>
      <c r="R117" s="229"/>
      <c r="S117" s="229"/>
      <c r="T117" s="230"/>
      <c r="AT117" s="231" t="s">
        <v>213</v>
      </c>
      <c r="AU117" s="231" t="s">
        <v>84</v>
      </c>
      <c r="AV117" s="15" t="s">
        <v>82</v>
      </c>
      <c r="AW117" s="15" t="s">
        <v>35</v>
      </c>
      <c r="AX117" s="15" t="s">
        <v>74</v>
      </c>
      <c r="AY117" s="231" t="s">
        <v>197</v>
      </c>
    </row>
    <row r="118" spans="1:65" s="13" customFormat="1" ht="11.25">
      <c r="B118" s="199"/>
      <c r="C118" s="200"/>
      <c r="D118" s="201" t="s">
        <v>213</v>
      </c>
      <c r="E118" s="202" t="s">
        <v>28</v>
      </c>
      <c r="F118" s="203" t="s">
        <v>6872</v>
      </c>
      <c r="G118" s="200"/>
      <c r="H118" s="204">
        <v>110.732</v>
      </c>
      <c r="I118" s="205"/>
      <c r="J118" s="200"/>
      <c r="K118" s="200"/>
      <c r="L118" s="206"/>
      <c r="M118" s="207"/>
      <c r="N118" s="208"/>
      <c r="O118" s="208"/>
      <c r="P118" s="208"/>
      <c r="Q118" s="208"/>
      <c r="R118" s="208"/>
      <c r="S118" s="208"/>
      <c r="T118" s="209"/>
      <c r="AT118" s="210" t="s">
        <v>213</v>
      </c>
      <c r="AU118" s="210" t="s">
        <v>84</v>
      </c>
      <c r="AV118" s="13" t="s">
        <v>84</v>
      </c>
      <c r="AW118" s="13" t="s">
        <v>35</v>
      </c>
      <c r="AX118" s="13" t="s">
        <v>74</v>
      </c>
      <c r="AY118" s="210" t="s">
        <v>197</v>
      </c>
    </row>
    <row r="119" spans="1:65" s="14" customFormat="1" ht="11.25">
      <c r="B119" s="211"/>
      <c r="C119" s="212"/>
      <c r="D119" s="201" t="s">
        <v>213</v>
      </c>
      <c r="E119" s="213" t="s">
        <v>28</v>
      </c>
      <c r="F119" s="214" t="s">
        <v>226</v>
      </c>
      <c r="G119" s="212"/>
      <c r="H119" s="215">
        <v>233.37200000000001</v>
      </c>
      <c r="I119" s="216"/>
      <c r="J119" s="212"/>
      <c r="K119" s="212"/>
      <c r="L119" s="217"/>
      <c r="M119" s="218"/>
      <c r="N119" s="219"/>
      <c r="O119" s="219"/>
      <c r="P119" s="219"/>
      <c r="Q119" s="219"/>
      <c r="R119" s="219"/>
      <c r="S119" s="219"/>
      <c r="T119" s="220"/>
      <c r="AT119" s="221" t="s">
        <v>213</v>
      </c>
      <c r="AU119" s="221" t="s">
        <v>84</v>
      </c>
      <c r="AV119" s="14" t="s">
        <v>204</v>
      </c>
      <c r="AW119" s="14" t="s">
        <v>35</v>
      </c>
      <c r="AX119" s="14" t="s">
        <v>82</v>
      </c>
      <c r="AY119" s="221" t="s">
        <v>197</v>
      </c>
    </row>
    <row r="120" spans="1:65" s="2" customFormat="1" ht="37.9" customHeight="1">
      <c r="A120" s="37"/>
      <c r="B120" s="38"/>
      <c r="C120" s="181" t="s">
        <v>233</v>
      </c>
      <c r="D120" s="181" t="s">
        <v>199</v>
      </c>
      <c r="E120" s="182" t="s">
        <v>420</v>
      </c>
      <c r="F120" s="183" t="s">
        <v>421</v>
      </c>
      <c r="G120" s="184" t="s">
        <v>409</v>
      </c>
      <c r="H120" s="185">
        <v>1328.7840000000001</v>
      </c>
      <c r="I120" s="186"/>
      <c r="J120" s="187">
        <f>ROUND(I120*H120,2)</f>
        <v>0</v>
      </c>
      <c r="K120" s="183" t="s">
        <v>203</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6873</v>
      </c>
    </row>
    <row r="121" spans="1:65" s="2" customFormat="1" ht="11.25">
      <c r="A121" s="37"/>
      <c r="B121" s="38"/>
      <c r="C121" s="39"/>
      <c r="D121" s="194" t="s">
        <v>206</v>
      </c>
      <c r="E121" s="39"/>
      <c r="F121" s="195" t="s">
        <v>423</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206</v>
      </c>
      <c r="AU121" s="20" t="s">
        <v>84</v>
      </c>
    </row>
    <row r="122" spans="1:65" s="15" customFormat="1" ht="11.25">
      <c r="B122" s="222"/>
      <c r="C122" s="223"/>
      <c r="D122" s="201" t="s">
        <v>213</v>
      </c>
      <c r="E122" s="224" t="s">
        <v>28</v>
      </c>
      <c r="F122" s="225" t="s">
        <v>412</v>
      </c>
      <c r="G122" s="223"/>
      <c r="H122" s="224" t="s">
        <v>28</v>
      </c>
      <c r="I122" s="226"/>
      <c r="J122" s="223"/>
      <c r="K122" s="223"/>
      <c r="L122" s="227"/>
      <c r="M122" s="228"/>
      <c r="N122" s="229"/>
      <c r="O122" s="229"/>
      <c r="P122" s="229"/>
      <c r="Q122" s="229"/>
      <c r="R122" s="229"/>
      <c r="S122" s="229"/>
      <c r="T122" s="230"/>
      <c r="AT122" s="231" t="s">
        <v>213</v>
      </c>
      <c r="AU122" s="231" t="s">
        <v>84</v>
      </c>
      <c r="AV122" s="15" t="s">
        <v>82</v>
      </c>
      <c r="AW122" s="15" t="s">
        <v>35</v>
      </c>
      <c r="AX122" s="15" t="s">
        <v>74</v>
      </c>
      <c r="AY122" s="231" t="s">
        <v>197</v>
      </c>
    </row>
    <row r="123" spans="1:65" s="15" customFormat="1" ht="11.25">
      <c r="B123" s="222"/>
      <c r="C123" s="223"/>
      <c r="D123" s="201" t="s">
        <v>213</v>
      </c>
      <c r="E123" s="224" t="s">
        <v>28</v>
      </c>
      <c r="F123" s="225" t="s">
        <v>624</v>
      </c>
      <c r="G123" s="223"/>
      <c r="H123" s="224" t="s">
        <v>28</v>
      </c>
      <c r="I123" s="226"/>
      <c r="J123" s="223"/>
      <c r="K123" s="223"/>
      <c r="L123" s="227"/>
      <c r="M123" s="228"/>
      <c r="N123" s="229"/>
      <c r="O123" s="229"/>
      <c r="P123" s="229"/>
      <c r="Q123" s="229"/>
      <c r="R123" s="229"/>
      <c r="S123" s="229"/>
      <c r="T123" s="230"/>
      <c r="AT123" s="231" t="s">
        <v>213</v>
      </c>
      <c r="AU123" s="231" t="s">
        <v>84</v>
      </c>
      <c r="AV123" s="15" t="s">
        <v>82</v>
      </c>
      <c r="AW123" s="15" t="s">
        <v>35</v>
      </c>
      <c r="AX123" s="15" t="s">
        <v>74</v>
      </c>
      <c r="AY123" s="231" t="s">
        <v>197</v>
      </c>
    </row>
    <row r="124" spans="1:65" s="13" customFormat="1" ht="11.25">
      <c r="B124" s="199"/>
      <c r="C124" s="200"/>
      <c r="D124" s="201" t="s">
        <v>213</v>
      </c>
      <c r="E124" s="202" t="s">
        <v>28</v>
      </c>
      <c r="F124" s="203" t="s">
        <v>6872</v>
      </c>
      <c r="G124" s="200"/>
      <c r="H124" s="204">
        <v>110.732</v>
      </c>
      <c r="I124" s="205"/>
      <c r="J124" s="200"/>
      <c r="K124" s="200"/>
      <c r="L124" s="206"/>
      <c r="M124" s="207"/>
      <c r="N124" s="208"/>
      <c r="O124" s="208"/>
      <c r="P124" s="208"/>
      <c r="Q124" s="208"/>
      <c r="R124" s="208"/>
      <c r="S124" s="208"/>
      <c r="T124" s="209"/>
      <c r="AT124" s="210" t="s">
        <v>213</v>
      </c>
      <c r="AU124" s="210" t="s">
        <v>84</v>
      </c>
      <c r="AV124" s="13" t="s">
        <v>84</v>
      </c>
      <c r="AW124" s="13" t="s">
        <v>35</v>
      </c>
      <c r="AX124" s="13" t="s">
        <v>82</v>
      </c>
      <c r="AY124" s="210" t="s">
        <v>197</v>
      </c>
    </row>
    <row r="125" spans="1:65" s="13" customFormat="1" ht="11.25">
      <c r="B125" s="199"/>
      <c r="C125" s="200"/>
      <c r="D125" s="201" t="s">
        <v>213</v>
      </c>
      <c r="E125" s="200"/>
      <c r="F125" s="203" t="s">
        <v>6874</v>
      </c>
      <c r="G125" s="200"/>
      <c r="H125" s="204">
        <v>1328.7840000000001</v>
      </c>
      <c r="I125" s="205"/>
      <c r="J125" s="200"/>
      <c r="K125" s="200"/>
      <c r="L125" s="206"/>
      <c r="M125" s="207"/>
      <c r="N125" s="208"/>
      <c r="O125" s="208"/>
      <c r="P125" s="208"/>
      <c r="Q125" s="208"/>
      <c r="R125" s="208"/>
      <c r="S125" s="208"/>
      <c r="T125" s="209"/>
      <c r="AT125" s="210" t="s">
        <v>213</v>
      </c>
      <c r="AU125" s="210" t="s">
        <v>84</v>
      </c>
      <c r="AV125" s="13" t="s">
        <v>84</v>
      </c>
      <c r="AW125" s="13" t="s">
        <v>4</v>
      </c>
      <c r="AX125" s="13" t="s">
        <v>82</v>
      </c>
      <c r="AY125" s="210" t="s">
        <v>197</v>
      </c>
    </row>
    <row r="126" spans="1:65" s="2" customFormat="1" ht="24.2" customHeight="1">
      <c r="A126" s="37"/>
      <c r="B126" s="38"/>
      <c r="C126" s="181" t="s">
        <v>238</v>
      </c>
      <c r="D126" s="181" t="s">
        <v>199</v>
      </c>
      <c r="E126" s="182" t="s">
        <v>630</v>
      </c>
      <c r="F126" s="183" t="s">
        <v>631</v>
      </c>
      <c r="G126" s="184" t="s">
        <v>409</v>
      </c>
      <c r="H126" s="185">
        <v>61.32</v>
      </c>
      <c r="I126" s="186"/>
      <c r="J126" s="187">
        <f>ROUND(I126*H126,2)</f>
        <v>0</v>
      </c>
      <c r="K126" s="183" t="s">
        <v>203</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6875</v>
      </c>
    </row>
    <row r="127" spans="1:65" s="2" customFormat="1" ht="11.25">
      <c r="A127" s="37"/>
      <c r="B127" s="38"/>
      <c r="C127" s="39"/>
      <c r="D127" s="194" t="s">
        <v>206</v>
      </c>
      <c r="E127" s="39"/>
      <c r="F127" s="195" t="s">
        <v>633</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206</v>
      </c>
      <c r="AU127" s="20" t="s">
        <v>84</v>
      </c>
    </row>
    <row r="128" spans="1:65" s="15" customFormat="1" ht="11.25">
      <c r="B128" s="222"/>
      <c r="C128" s="223"/>
      <c r="D128" s="201" t="s">
        <v>213</v>
      </c>
      <c r="E128" s="224" t="s">
        <v>28</v>
      </c>
      <c r="F128" s="225" t="s">
        <v>412</v>
      </c>
      <c r="G128" s="223"/>
      <c r="H128" s="224" t="s">
        <v>28</v>
      </c>
      <c r="I128" s="226"/>
      <c r="J128" s="223"/>
      <c r="K128" s="223"/>
      <c r="L128" s="227"/>
      <c r="M128" s="228"/>
      <c r="N128" s="229"/>
      <c r="O128" s="229"/>
      <c r="P128" s="229"/>
      <c r="Q128" s="229"/>
      <c r="R128" s="229"/>
      <c r="S128" s="229"/>
      <c r="T128" s="230"/>
      <c r="AT128" s="231" t="s">
        <v>213</v>
      </c>
      <c r="AU128" s="231" t="s">
        <v>84</v>
      </c>
      <c r="AV128" s="15" t="s">
        <v>82</v>
      </c>
      <c r="AW128" s="15" t="s">
        <v>35</v>
      </c>
      <c r="AX128" s="15" t="s">
        <v>74</v>
      </c>
      <c r="AY128" s="231" t="s">
        <v>197</v>
      </c>
    </row>
    <row r="129" spans="1:65" s="15" customFormat="1" ht="11.25">
      <c r="B129" s="222"/>
      <c r="C129" s="223"/>
      <c r="D129" s="201" t="s">
        <v>213</v>
      </c>
      <c r="E129" s="224" t="s">
        <v>28</v>
      </c>
      <c r="F129" s="225" t="s">
        <v>634</v>
      </c>
      <c r="G129" s="223"/>
      <c r="H129" s="224" t="s">
        <v>28</v>
      </c>
      <c r="I129" s="226"/>
      <c r="J129" s="223"/>
      <c r="K129" s="223"/>
      <c r="L129" s="227"/>
      <c r="M129" s="228"/>
      <c r="N129" s="229"/>
      <c r="O129" s="229"/>
      <c r="P129" s="229"/>
      <c r="Q129" s="229"/>
      <c r="R129" s="229"/>
      <c r="S129" s="229"/>
      <c r="T129" s="230"/>
      <c r="AT129" s="231" t="s">
        <v>213</v>
      </c>
      <c r="AU129" s="231" t="s">
        <v>84</v>
      </c>
      <c r="AV129" s="15" t="s">
        <v>82</v>
      </c>
      <c r="AW129" s="15" t="s">
        <v>35</v>
      </c>
      <c r="AX129" s="15" t="s">
        <v>74</v>
      </c>
      <c r="AY129" s="231" t="s">
        <v>197</v>
      </c>
    </row>
    <row r="130" spans="1:65" s="13" customFormat="1" ht="11.25">
      <c r="B130" s="199"/>
      <c r="C130" s="200"/>
      <c r="D130" s="201" t="s">
        <v>213</v>
      </c>
      <c r="E130" s="202" t="s">
        <v>28</v>
      </c>
      <c r="F130" s="203" t="s">
        <v>6876</v>
      </c>
      <c r="G130" s="200"/>
      <c r="H130" s="204">
        <v>61.32</v>
      </c>
      <c r="I130" s="205"/>
      <c r="J130" s="200"/>
      <c r="K130" s="200"/>
      <c r="L130" s="206"/>
      <c r="M130" s="207"/>
      <c r="N130" s="208"/>
      <c r="O130" s="208"/>
      <c r="P130" s="208"/>
      <c r="Q130" s="208"/>
      <c r="R130" s="208"/>
      <c r="S130" s="208"/>
      <c r="T130" s="209"/>
      <c r="AT130" s="210" t="s">
        <v>213</v>
      </c>
      <c r="AU130" s="210" t="s">
        <v>84</v>
      </c>
      <c r="AV130" s="13" t="s">
        <v>84</v>
      </c>
      <c r="AW130" s="13" t="s">
        <v>35</v>
      </c>
      <c r="AX130" s="13" t="s">
        <v>82</v>
      </c>
      <c r="AY130" s="210" t="s">
        <v>197</v>
      </c>
    </row>
    <row r="131" spans="1:65" s="2" customFormat="1" ht="33" customHeight="1">
      <c r="A131" s="37"/>
      <c r="B131" s="38"/>
      <c r="C131" s="181" t="s">
        <v>243</v>
      </c>
      <c r="D131" s="181" t="s">
        <v>199</v>
      </c>
      <c r="E131" s="182" t="s">
        <v>6877</v>
      </c>
      <c r="F131" s="183" t="s">
        <v>6878</v>
      </c>
      <c r="G131" s="184" t="s">
        <v>409</v>
      </c>
      <c r="H131" s="185">
        <v>61.32</v>
      </c>
      <c r="I131" s="186"/>
      <c r="J131" s="187">
        <f>ROUND(I131*H131,2)</f>
        <v>0</v>
      </c>
      <c r="K131" s="183" t="s">
        <v>203</v>
      </c>
      <c r="L131" s="42"/>
      <c r="M131" s="188" t="s">
        <v>28</v>
      </c>
      <c r="N131" s="189"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204</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6879</v>
      </c>
    </row>
    <row r="132" spans="1:65" s="2" customFormat="1" ht="11.25">
      <c r="A132" s="37"/>
      <c r="B132" s="38"/>
      <c r="C132" s="39"/>
      <c r="D132" s="194" t="s">
        <v>206</v>
      </c>
      <c r="E132" s="39"/>
      <c r="F132" s="195" t="s">
        <v>6880</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206</v>
      </c>
      <c r="AU132" s="20" t="s">
        <v>84</v>
      </c>
    </row>
    <row r="133" spans="1:65" s="15" customFormat="1" ht="11.25">
      <c r="B133" s="222"/>
      <c r="C133" s="223"/>
      <c r="D133" s="201" t="s">
        <v>213</v>
      </c>
      <c r="E133" s="224" t="s">
        <v>28</v>
      </c>
      <c r="F133" s="225" t="s">
        <v>412</v>
      </c>
      <c r="G133" s="223"/>
      <c r="H133" s="224" t="s">
        <v>28</v>
      </c>
      <c r="I133" s="226"/>
      <c r="J133" s="223"/>
      <c r="K133" s="223"/>
      <c r="L133" s="227"/>
      <c r="M133" s="228"/>
      <c r="N133" s="229"/>
      <c r="O133" s="229"/>
      <c r="P133" s="229"/>
      <c r="Q133" s="229"/>
      <c r="R133" s="229"/>
      <c r="S133" s="229"/>
      <c r="T133" s="230"/>
      <c r="AT133" s="231" t="s">
        <v>213</v>
      </c>
      <c r="AU133" s="231" t="s">
        <v>84</v>
      </c>
      <c r="AV133" s="15" t="s">
        <v>82</v>
      </c>
      <c r="AW133" s="15" t="s">
        <v>35</v>
      </c>
      <c r="AX133" s="15" t="s">
        <v>74</v>
      </c>
      <c r="AY133" s="231" t="s">
        <v>197</v>
      </c>
    </row>
    <row r="134" spans="1:65" s="15" customFormat="1" ht="11.25">
      <c r="B134" s="222"/>
      <c r="C134" s="223"/>
      <c r="D134" s="201" t="s">
        <v>213</v>
      </c>
      <c r="E134" s="224" t="s">
        <v>28</v>
      </c>
      <c r="F134" s="225" t="s">
        <v>6881</v>
      </c>
      <c r="G134" s="223"/>
      <c r="H134" s="224" t="s">
        <v>28</v>
      </c>
      <c r="I134" s="226"/>
      <c r="J134" s="223"/>
      <c r="K134" s="223"/>
      <c r="L134" s="227"/>
      <c r="M134" s="228"/>
      <c r="N134" s="229"/>
      <c r="O134" s="229"/>
      <c r="P134" s="229"/>
      <c r="Q134" s="229"/>
      <c r="R134" s="229"/>
      <c r="S134" s="229"/>
      <c r="T134" s="230"/>
      <c r="AT134" s="231" t="s">
        <v>213</v>
      </c>
      <c r="AU134" s="231" t="s">
        <v>84</v>
      </c>
      <c r="AV134" s="15" t="s">
        <v>82</v>
      </c>
      <c r="AW134" s="15" t="s">
        <v>35</v>
      </c>
      <c r="AX134" s="15" t="s">
        <v>74</v>
      </c>
      <c r="AY134" s="231" t="s">
        <v>197</v>
      </c>
    </row>
    <row r="135" spans="1:65" s="13" customFormat="1" ht="11.25">
      <c r="B135" s="199"/>
      <c r="C135" s="200"/>
      <c r="D135" s="201" t="s">
        <v>213</v>
      </c>
      <c r="E135" s="202" t="s">
        <v>28</v>
      </c>
      <c r="F135" s="203" t="s">
        <v>6882</v>
      </c>
      <c r="G135" s="200"/>
      <c r="H135" s="204">
        <v>61.32</v>
      </c>
      <c r="I135" s="205"/>
      <c r="J135" s="200"/>
      <c r="K135" s="200"/>
      <c r="L135" s="206"/>
      <c r="M135" s="207"/>
      <c r="N135" s="208"/>
      <c r="O135" s="208"/>
      <c r="P135" s="208"/>
      <c r="Q135" s="208"/>
      <c r="R135" s="208"/>
      <c r="S135" s="208"/>
      <c r="T135" s="209"/>
      <c r="AT135" s="210" t="s">
        <v>213</v>
      </c>
      <c r="AU135" s="210" t="s">
        <v>84</v>
      </c>
      <c r="AV135" s="13" t="s">
        <v>84</v>
      </c>
      <c r="AW135" s="13" t="s">
        <v>35</v>
      </c>
      <c r="AX135" s="13" t="s">
        <v>82</v>
      </c>
      <c r="AY135" s="210" t="s">
        <v>197</v>
      </c>
    </row>
    <row r="136" spans="1:65" s="2" customFormat="1" ht="24.2" customHeight="1">
      <c r="A136" s="37"/>
      <c r="B136" s="38"/>
      <c r="C136" s="181" t="s">
        <v>248</v>
      </c>
      <c r="D136" s="181" t="s">
        <v>199</v>
      </c>
      <c r="E136" s="182" t="s">
        <v>426</v>
      </c>
      <c r="F136" s="183" t="s">
        <v>427</v>
      </c>
      <c r="G136" s="184" t="s">
        <v>428</v>
      </c>
      <c r="H136" s="185">
        <v>199.31800000000001</v>
      </c>
      <c r="I136" s="186"/>
      <c r="J136" s="187">
        <f>ROUND(I136*H136,2)</f>
        <v>0</v>
      </c>
      <c r="K136" s="183" t="s">
        <v>203</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204</v>
      </c>
      <c r="AT136" s="192" t="s">
        <v>199</v>
      </c>
      <c r="AU136" s="192" t="s">
        <v>84</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204</v>
      </c>
      <c r="BM136" s="192" t="s">
        <v>6883</v>
      </c>
    </row>
    <row r="137" spans="1:65" s="2" customFormat="1" ht="11.25">
      <c r="A137" s="37"/>
      <c r="B137" s="38"/>
      <c r="C137" s="39"/>
      <c r="D137" s="194" t="s">
        <v>206</v>
      </c>
      <c r="E137" s="39"/>
      <c r="F137" s="195" t="s">
        <v>430</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206</v>
      </c>
      <c r="AU137" s="20" t="s">
        <v>84</v>
      </c>
    </row>
    <row r="138" spans="1:65" s="13" customFormat="1" ht="11.25">
      <c r="B138" s="199"/>
      <c r="C138" s="200"/>
      <c r="D138" s="201" t="s">
        <v>213</v>
      </c>
      <c r="E138" s="200"/>
      <c r="F138" s="203" t="s">
        <v>6884</v>
      </c>
      <c r="G138" s="200"/>
      <c r="H138" s="204">
        <v>199.31800000000001</v>
      </c>
      <c r="I138" s="205"/>
      <c r="J138" s="200"/>
      <c r="K138" s="200"/>
      <c r="L138" s="206"/>
      <c r="M138" s="207"/>
      <c r="N138" s="208"/>
      <c r="O138" s="208"/>
      <c r="P138" s="208"/>
      <c r="Q138" s="208"/>
      <c r="R138" s="208"/>
      <c r="S138" s="208"/>
      <c r="T138" s="209"/>
      <c r="AT138" s="210" t="s">
        <v>213</v>
      </c>
      <c r="AU138" s="210" t="s">
        <v>84</v>
      </c>
      <c r="AV138" s="13" t="s">
        <v>84</v>
      </c>
      <c r="AW138" s="13" t="s">
        <v>4</v>
      </c>
      <c r="AX138" s="13" t="s">
        <v>82</v>
      </c>
      <c r="AY138" s="210" t="s">
        <v>197</v>
      </c>
    </row>
    <row r="139" spans="1:65" s="2" customFormat="1" ht="24.2" customHeight="1">
      <c r="A139" s="37"/>
      <c r="B139" s="38"/>
      <c r="C139" s="181" t="s">
        <v>253</v>
      </c>
      <c r="D139" s="181" t="s">
        <v>199</v>
      </c>
      <c r="E139" s="182" t="s">
        <v>434</v>
      </c>
      <c r="F139" s="183" t="s">
        <v>435</v>
      </c>
      <c r="G139" s="184" t="s">
        <v>409</v>
      </c>
      <c r="H139" s="185">
        <v>110.732</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6885</v>
      </c>
    </row>
    <row r="140" spans="1:65" s="2" customFormat="1" ht="11.25">
      <c r="A140" s="37"/>
      <c r="B140" s="38"/>
      <c r="C140" s="39"/>
      <c r="D140" s="194" t="s">
        <v>206</v>
      </c>
      <c r="E140" s="39"/>
      <c r="F140" s="195" t="s">
        <v>437</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15" customFormat="1" ht="11.25">
      <c r="B141" s="222"/>
      <c r="C141" s="223"/>
      <c r="D141" s="201" t="s">
        <v>213</v>
      </c>
      <c r="E141" s="224" t="s">
        <v>28</v>
      </c>
      <c r="F141" s="225" t="s">
        <v>412</v>
      </c>
      <c r="G141" s="223"/>
      <c r="H141" s="224" t="s">
        <v>28</v>
      </c>
      <c r="I141" s="226"/>
      <c r="J141" s="223"/>
      <c r="K141" s="223"/>
      <c r="L141" s="227"/>
      <c r="M141" s="228"/>
      <c r="N141" s="229"/>
      <c r="O141" s="229"/>
      <c r="P141" s="229"/>
      <c r="Q141" s="229"/>
      <c r="R141" s="229"/>
      <c r="S141" s="229"/>
      <c r="T141" s="230"/>
      <c r="AT141" s="231" t="s">
        <v>213</v>
      </c>
      <c r="AU141" s="231" t="s">
        <v>84</v>
      </c>
      <c r="AV141" s="15" t="s">
        <v>82</v>
      </c>
      <c r="AW141" s="15" t="s">
        <v>35</v>
      </c>
      <c r="AX141" s="15" t="s">
        <v>74</v>
      </c>
      <c r="AY141" s="231" t="s">
        <v>197</v>
      </c>
    </row>
    <row r="142" spans="1:65" s="15" customFormat="1" ht="11.25">
      <c r="B142" s="222"/>
      <c r="C142" s="223"/>
      <c r="D142" s="201" t="s">
        <v>213</v>
      </c>
      <c r="E142" s="224" t="s">
        <v>28</v>
      </c>
      <c r="F142" s="225" t="s">
        <v>624</v>
      </c>
      <c r="G142" s="223"/>
      <c r="H142" s="224" t="s">
        <v>28</v>
      </c>
      <c r="I142" s="226"/>
      <c r="J142" s="223"/>
      <c r="K142" s="223"/>
      <c r="L142" s="227"/>
      <c r="M142" s="228"/>
      <c r="N142" s="229"/>
      <c r="O142" s="229"/>
      <c r="P142" s="229"/>
      <c r="Q142" s="229"/>
      <c r="R142" s="229"/>
      <c r="S142" s="229"/>
      <c r="T142" s="230"/>
      <c r="AT142" s="231" t="s">
        <v>213</v>
      </c>
      <c r="AU142" s="231" t="s">
        <v>84</v>
      </c>
      <c r="AV142" s="15" t="s">
        <v>82</v>
      </c>
      <c r="AW142" s="15" t="s">
        <v>35</v>
      </c>
      <c r="AX142" s="15" t="s">
        <v>74</v>
      </c>
      <c r="AY142" s="231" t="s">
        <v>197</v>
      </c>
    </row>
    <row r="143" spans="1:65" s="13" customFormat="1" ht="11.25">
      <c r="B143" s="199"/>
      <c r="C143" s="200"/>
      <c r="D143" s="201" t="s">
        <v>213</v>
      </c>
      <c r="E143" s="202" t="s">
        <v>28</v>
      </c>
      <c r="F143" s="203" t="s">
        <v>6872</v>
      </c>
      <c r="G143" s="200"/>
      <c r="H143" s="204">
        <v>110.732</v>
      </c>
      <c r="I143" s="205"/>
      <c r="J143" s="200"/>
      <c r="K143" s="200"/>
      <c r="L143" s="206"/>
      <c r="M143" s="207"/>
      <c r="N143" s="208"/>
      <c r="O143" s="208"/>
      <c r="P143" s="208"/>
      <c r="Q143" s="208"/>
      <c r="R143" s="208"/>
      <c r="S143" s="208"/>
      <c r="T143" s="209"/>
      <c r="AT143" s="210" t="s">
        <v>213</v>
      </c>
      <c r="AU143" s="210" t="s">
        <v>84</v>
      </c>
      <c r="AV143" s="13" t="s">
        <v>84</v>
      </c>
      <c r="AW143" s="13" t="s">
        <v>35</v>
      </c>
      <c r="AX143" s="13" t="s">
        <v>82</v>
      </c>
      <c r="AY143" s="210" t="s">
        <v>197</v>
      </c>
    </row>
    <row r="144" spans="1:65" s="2" customFormat="1" ht="21.75" customHeight="1">
      <c r="A144" s="37"/>
      <c r="B144" s="38"/>
      <c r="C144" s="181" t="s">
        <v>258</v>
      </c>
      <c r="D144" s="181" t="s">
        <v>199</v>
      </c>
      <c r="E144" s="182" t="s">
        <v>659</v>
      </c>
      <c r="F144" s="183" t="s">
        <v>660</v>
      </c>
      <c r="G144" s="184" t="s">
        <v>202</v>
      </c>
      <c r="H144" s="185">
        <v>1247.7</v>
      </c>
      <c r="I144" s="186"/>
      <c r="J144" s="187">
        <f>ROUND(I144*H144,2)</f>
        <v>0</v>
      </c>
      <c r="K144" s="183" t="s">
        <v>203</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204</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6886</v>
      </c>
    </row>
    <row r="145" spans="1:65" s="2" customFormat="1" ht="11.25">
      <c r="A145" s="37"/>
      <c r="B145" s="38"/>
      <c r="C145" s="39"/>
      <c r="D145" s="194" t="s">
        <v>206</v>
      </c>
      <c r="E145" s="39"/>
      <c r="F145" s="195" t="s">
        <v>662</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206</v>
      </c>
      <c r="AU145" s="20" t="s">
        <v>84</v>
      </c>
    </row>
    <row r="146" spans="1:65" s="15" customFormat="1" ht="11.25">
      <c r="B146" s="222"/>
      <c r="C146" s="223"/>
      <c r="D146" s="201" t="s">
        <v>213</v>
      </c>
      <c r="E146" s="224" t="s">
        <v>28</v>
      </c>
      <c r="F146" s="225" t="s">
        <v>412</v>
      </c>
      <c r="G146" s="223"/>
      <c r="H146" s="224" t="s">
        <v>28</v>
      </c>
      <c r="I146" s="226"/>
      <c r="J146" s="223"/>
      <c r="K146" s="223"/>
      <c r="L146" s="227"/>
      <c r="M146" s="228"/>
      <c r="N146" s="229"/>
      <c r="O146" s="229"/>
      <c r="P146" s="229"/>
      <c r="Q146" s="229"/>
      <c r="R146" s="229"/>
      <c r="S146" s="229"/>
      <c r="T146" s="230"/>
      <c r="AT146" s="231" t="s">
        <v>213</v>
      </c>
      <c r="AU146" s="231" t="s">
        <v>84</v>
      </c>
      <c r="AV146" s="15" t="s">
        <v>82</v>
      </c>
      <c r="AW146" s="15" t="s">
        <v>35</v>
      </c>
      <c r="AX146" s="15" t="s">
        <v>74</v>
      </c>
      <c r="AY146" s="231" t="s">
        <v>197</v>
      </c>
    </row>
    <row r="147" spans="1:65" s="13" customFormat="1" ht="11.25">
      <c r="B147" s="199"/>
      <c r="C147" s="200"/>
      <c r="D147" s="201" t="s">
        <v>213</v>
      </c>
      <c r="E147" s="202" t="s">
        <v>28</v>
      </c>
      <c r="F147" s="203" t="s">
        <v>6887</v>
      </c>
      <c r="G147" s="200"/>
      <c r="H147" s="204">
        <v>220</v>
      </c>
      <c r="I147" s="205"/>
      <c r="J147" s="200"/>
      <c r="K147" s="200"/>
      <c r="L147" s="206"/>
      <c r="M147" s="207"/>
      <c r="N147" s="208"/>
      <c r="O147" s="208"/>
      <c r="P147" s="208"/>
      <c r="Q147" s="208"/>
      <c r="R147" s="208"/>
      <c r="S147" s="208"/>
      <c r="T147" s="209"/>
      <c r="AT147" s="210" t="s">
        <v>213</v>
      </c>
      <c r="AU147" s="210" t="s">
        <v>84</v>
      </c>
      <c r="AV147" s="13" t="s">
        <v>84</v>
      </c>
      <c r="AW147" s="13" t="s">
        <v>35</v>
      </c>
      <c r="AX147" s="13" t="s">
        <v>74</v>
      </c>
      <c r="AY147" s="210" t="s">
        <v>197</v>
      </c>
    </row>
    <row r="148" spans="1:65" s="13" customFormat="1" ht="11.25">
      <c r="B148" s="199"/>
      <c r="C148" s="200"/>
      <c r="D148" s="201" t="s">
        <v>213</v>
      </c>
      <c r="E148" s="202" t="s">
        <v>28</v>
      </c>
      <c r="F148" s="203" t="s">
        <v>6888</v>
      </c>
      <c r="G148" s="200"/>
      <c r="H148" s="204">
        <v>135</v>
      </c>
      <c r="I148" s="205"/>
      <c r="J148" s="200"/>
      <c r="K148" s="200"/>
      <c r="L148" s="206"/>
      <c r="M148" s="207"/>
      <c r="N148" s="208"/>
      <c r="O148" s="208"/>
      <c r="P148" s="208"/>
      <c r="Q148" s="208"/>
      <c r="R148" s="208"/>
      <c r="S148" s="208"/>
      <c r="T148" s="209"/>
      <c r="AT148" s="210" t="s">
        <v>213</v>
      </c>
      <c r="AU148" s="210" t="s">
        <v>84</v>
      </c>
      <c r="AV148" s="13" t="s">
        <v>84</v>
      </c>
      <c r="AW148" s="13" t="s">
        <v>35</v>
      </c>
      <c r="AX148" s="13" t="s">
        <v>74</v>
      </c>
      <c r="AY148" s="210" t="s">
        <v>197</v>
      </c>
    </row>
    <row r="149" spans="1:65" s="13" customFormat="1" ht="11.25">
      <c r="B149" s="199"/>
      <c r="C149" s="200"/>
      <c r="D149" s="201" t="s">
        <v>213</v>
      </c>
      <c r="E149" s="202" t="s">
        <v>28</v>
      </c>
      <c r="F149" s="203" t="s">
        <v>6889</v>
      </c>
      <c r="G149" s="200"/>
      <c r="H149" s="204">
        <v>7</v>
      </c>
      <c r="I149" s="205"/>
      <c r="J149" s="200"/>
      <c r="K149" s="200"/>
      <c r="L149" s="206"/>
      <c r="M149" s="207"/>
      <c r="N149" s="208"/>
      <c r="O149" s="208"/>
      <c r="P149" s="208"/>
      <c r="Q149" s="208"/>
      <c r="R149" s="208"/>
      <c r="S149" s="208"/>
      <c r="T149" s="209"/>
      <c r="AT149" s="210" t="s">
        <v>213</v>
      </c>
      <c r="AU149" s="210" t="s">
        <v>84</v>
      </c>
      <c r="AV149" s="13" t="s">
        <v>84</v>
      </c>
      <c r="AW149" s="13" t="s">
        <v>35</v>
      </c>
      <c r="AX149" s="13" t="s">
        <v>74</v>
      </c>
      <c r="AY149" s="210" t="s">
        <v>197</v>
      </c>
    </row>
    <row r="150" spans="1:65" s="13" customFormat="1" ht="11.25">
      <c r="B150" s="199"/>
      <c r="C150" s="200"/>
      <c r="D150" s="201" t="s">
        <v>213</v>
      </c>
      <c r="E150" s="202" t="s">
        <v>28</v>
      </c>
      <c r="F150" s="203" t="s">
        <v>6890</v>
      </c>
      <c r="G150" s="200"/>
      <c r="H150" s="204">
        <v>30</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3" customFormat="1" ht="11.25">
      <c r="B151" s="199"/>
      <c r="C151" s="200"/>
      <c r="D151" s="201" t="s">
        <v>213</v>
      </c>
      <c r="E151" s="202" t="s">
        <v>28</v>
      </c>
      <c r="F151" s="203" t="s">
        <v>6891</v>
      </c>
      <c r="G151" s="200"/>
      <c r="H151" s="204">
        <v>212</v>
      </c>
      <c r="I151" s="205"/>
      <c r="J151" s="200"/>
      <c r="K151" s="200"/>
      <c r="L151" s="206"/>
      <c r="M151" s="207"/>
      <c r="N151" s="208"/>
      <c r="O151" s="208"/>
      <c r="P151" s="208"/>
      <c r="Q151" s="208"/>
      <c r="R151" s="208"/>
      <c r="S151" s="208"/>
      <c r="T151" s="209"/>
      <c r="AT151" s="210" t="s">
        <v>213</v>
      </c>
      <c r="AU151" s="210" t="s">
        <v>84</v>
      </c>
      <c r="AV151" s="13" t="s">
        <v>84</v>
      </c>
      <c r="AW151" s="13" t="s">
        <v>35</v>
      </c>
      <c r="AX151" s="13" t="s">
        <v>74</v>
      </c>
      <c r="AY151" s="210" t="s">
        <v>197</v>
      </c>
    </row>
    <row r="152" spans="1:65" s="13" customFormat="1" ht="11.25">
      <c r="B152" s="199"/>
      <c r="C152" s="200"/>
      <c r="D152" s="201" t="s">
        <v>213</v>
      </c>
      <c r="E152" s="202" t="s">
        <v>28</v>
      </c>
      <c r="F152" s="203" t="s">
        <v>6853</v>
      </c>
      <c r="G152" s="200"/>
      <c r="H152" s="204">
        <v>77</v>
      </c>
      <c r="I152" s="205"/>
      <c r="J152" s="200"/>
      <c r="K152" s="200"/>
      <c r="L152" s="206"/>
      <c r="M152" s="207"/>
      <c r="N152" s="208"/>
      <c r="O152" s="208"/>
      <c r="P152" s="208"/>
      <c r="Q152" s="208"/>
      <c r="R152" s="208"/>
      <c r="S152" s="208"/>
      <c r="T152" s="209"/>
      <c r="AT152" s="210" t="s">
        <v>213</v>
      </c>
      <c r="AU152" s="210" t="s">
        <v>84</v>
      </c>
      <c r="AV152" s="13" t="s">
        <v>84</v>
      </c>
      <c r="AW152" s="13" t="s">
        <v>35</v>
      </c>
      <c r="AX152" s="13" t="s">
        <v>74</v>
      </c>
      <c r="AY152" s="210" t="s">
        <v>197</v>
      </c>
    </row>
    <row r="153" spans="1:65" s="13" customFormat="1" ht="11.25">
      <c r="B153" s="199"/>
      <c r="C153" s="200"/>
      <c r="D153" s="201" t="s">
        <v>213</v>
      </c>
      <c r="E153" s="202" t="s">
        <v>28</v>
      </c>
      <c r="F153" s="203" t="s">
        <v>6892</v>
      </c>
      <c r="G153" s="200"/>
      <c r="H153" s="204">
        <v>318</v>
      </c>
      <c r="I153" s="205"/>
      <c r="J153" s="200"/>
      <c r="K153" s="200"/>
      <c r="L153" s="206"/>
      <c r="M153" s="207"/>
      <c r="N153" s="208"/>
      <c r="O153" s="208"/>
      <c r="P153" s="208"/>
      <c r="Q153" s="208"/>
      <c r="R153" s="208"/>
      <c r="S153" s="208"/>
      <c r="T153" s="209"/>
      <c r="AT153" s="210" t="s">
        <v>213</v>
      </c>
      <c r="AU153" s="210" t="s">
        <v>84</v>
      </c>
      <c r="AV153" s="13" t="s">
        <v>84</v>
      </c>
      <c r="AW153" s="13" t="s">
        <v>35</v>
      </c>
      <c r="AX153" s="13" t="s">
        <v>74</v>
      </c>
      <c r="AY153" s="210" t="s">
        <v>197</v>
      </c>
    </row>
    <row r="154" spans="1:65" s="13" customFormat="1" ht="11.25">
      <c r="B154" s="199"/>
      <c r="C154" s="200"/>
      <c r="D154" s="201" t="s">
        <v>213</v>
      </c>
      <c r="E154" s="202" t="s">
        <v>28</v>
      </c>
      <c r="F154" s="203" t="s">
        <v>6893</v>
      </c>
      <c r="G154" s="200"/>
      <c r="H154" s="204">
        <v>7</v>
      </c>
      <c r="I154" s="205"/>
      <c r="J154" s="200"/>
      <c r="K154" s="200"/>
      <c r="L154" s="206"/>
      <c r="M154" s="207"/>
      <c r="N154" s="208"/>
      <c r="O154" s="208"/>
      <c r="P154" s="208"/>
      <c r="Q154" s="208"/>
      <c r="R154" s="208"/>
      <c r="S154" s="208"/>
      <c r="T154" s="209"/>
      <c r="AT154" s="210" t="s">
        <v>213</v>
      </c>
      <c r="AU154" s="210" t="s">
        <v>84</v>
      </c>
      <c r="AV154" s="13" t="s">
        <v>84</v>
      </c>
      <c r="AW154" s="13" t="s">
        <v>35</v>
      </c>
      <c r="AX154" s="13" t="s">
        <v>74</v>
      </c>
      <c r="AY154" s="210" t="s">
        <v>197</v>
      </c>
    </row>
    <row r="155" spans="1:65" s="13" customFormat="1" ht="11.25">
      <c r="B155" s="199"/>
      <c r="C155" s="200"/>
      <c r="D155" s="201" t="s">
        <v>213</v>
      </c>
      <c r="E155" s="202" t="s">
        <v>28</v>
      </c>
      <c r="F155" s="203" t="s">
        <v>6894</v>
      </c>
      <c r="G155" s="200"/>
      <c r="H155" s="204">
        <v>241.7</v>
      </c>
      <c r="I155" s="205"/>
      <c r="J155" s="200"/>
      <c r="K155" s="200"/>
      <c r="L155" s="206"/>
      <c r="M155" s="207"/>
      <c r="N155" s="208"/>
      <c r="O155" s="208"/>
      <c r="P155" s="208"/>
      <c r="Q155" s="208"/>
      <c r="R155" s="208"/>
      <c r="S155" s="208"/>
      <c r="T155" s="209"/>
      <c r="AT155" s="210" t="s">
        <v>213</v>
      </c>
      <c r="AU155" s="210" t="s">
        <v>84</v>
      </c>
      <c r="AV155" s="13" t="s">
        <v>84</v>
      </c>
      <c r="AW155" s="13" t="s">
        <v>35</v>
      </c>
      <c r="AX155" s="13" t="s">
        <v>74</v>
      </c>
      <c r="AY155" s="210" t="s">
        <v>197</v>
      </c>
    </row>
    <row r="156" spans="1:65" s="14" customFormat="1" ht="11.25">
      <c r="B156" s="211"/>
      <c r="C156" s="212"/>
      <c r="D156" s="201" t="s">
        <v>213</v>
      </c>
      <c r="E156" s="213" t="s">
        <v>28</v>
      </c>
      <c r="F156" s="214" t="s">
        <v>226</v>
      </c>
      <c r="G156" s="212"/>
      <c r="H156" s="215">
        <v>1247.7</v>
      </c>
      <c r="I156" s="216"/>
      <c r="J156" s="212"/>
      <c r="K156" s="212"/>
      <c r="L156" s="217"/>
      <c r="M156" s="218"/>
      <c r="N156" s="219"/>
      <c r="O156" s="219"/>
      <c r="P156" s="219"/>
      <c r="Q156" s="219"/>
      <c r="R156" s="219"/>
      <c r="S156" s="219"/>
      <c r="T156" s="220"/>
      <c r="AT156" s="221" t="s">
        <v>213</v>
      </c>
      <c r="AU156" s="221" t="s">
        <v>84</v>
      </c>
      <c r="AV156" s="14" t="s">
        <v>204</v>
      </c>
      <c r="AW156" s="14" t="s">
        <v>35</v>
      </c>
      <c r="AX156" s="14" t="s">
        <v>82</v>
      </c>
      <c r="AY156" s="221" t="s">
        <v>197</v>
      </c>
    </row>
    <row r="157" spans="1:65" s="12" customFormat="1" ht="22.9" customHeight="1">
      <c r="B157" s="165"/>
      <c r="C157" s="166"/>
      <c r="D157" s="167" t="s">
        <v>73</v>
      </c>
      <c r="E157" s="179" t="s">
        <v>84</v>
      </c>
      <c r="F157" s="179" t="s">
        <v>664</v>
      </c>
      <c r="G157" s="166"/>
      <c r="H157" s="166"/>
      <c r="I157" s="169"/>
      <c r="J157" s="180">
        <f>BK157</f>
        <v>0</v>
      </c>
      <c r="K157" s="166"/>
      <c r="L157" s="171"/>
      <c r="M157" s="172"/>
      <c r="N157" s="173"/>
      <c r="O157" s="173"/>
      <c r="P157" s="174">
        <f>SUM(P158:P173)</f>
        <v>0</v>
      </c>
      <c r="Q157" s="173"/>
      <c r="R157" s="174">
        <f>SUM(R158:R173)</f>
        <v>3.98156</v>
      </c>
      <c r="S157" s="173"/>
      <c r="T157" s="175">
        <f>SUM(T158:T173)</f>
        <v>0</v>
      </c>
      <c r="AR157" s="176" t="s">
        <v>82</v>
      </c>
      <c r="AT157" s="177" t="s">
        <v>73</v>
      </c>
      <c r="AU157" s="177" t="s">
        <v>82</v>
      </c>
      <c r="AY157" s="176" t="s">
        <v>197</v>
      </c>
      <c r="BK157" s="178">
        <f>SUM(BK158:BK173)</f>
        <v>0</v>
      </c>
    </row>
    <row r="158" spans="1:65" s="2" customFormat="1" ht="24.2" customHeight="1">
      <c r="A158" s="37"/>
      <c r="B158" s="38"/>
      <c r="C158" s="181" t="s">
        <v>8</v>
      </c>
      <c r="D158" s="181" t="s">
        <v>199</v>
      </c>
      <c r="E158" s="182" t="s">
        <v>6895</v>
      </c>
      <c r="F158" s="183" t="s">
        <v>6896</v>
      </c>
      <c r="G158" s="184" t="s">
        <v>409</v>
      </c>
      <c r="H158" s="185">
        <v>12</v>
      </c>
      <c r="I158" s="186"/>
      <c r="J158" s="187">
        <f>ROUND(I158*H158,2)</f>
        <v>0</v>
      </c>
      <c r="K158" s="183" t="s">
        <v>203</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204</v>
      </c>
      <c r="AT158" s="192" t="s">
        <v>199</v>
      </c>
      <c r="AU158" s="192" t="s">
        <v>84</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204</v>
      </c>
      <c r="BM158" s="192" t="s">
        <v>6897</v>
      </c>
    </row>
    <row r="159" spans="1:65" s="2" customFormat="1" ht="11.25">
      <c r="A159" s="37"/>
      <c r="B159" s="38"/>
      <c r="C159" s="39"/>
      <c r="D159" s="194" t="s">
        <v>206</v>
      </c>
      <c r="E159" s="39"/>
      <c r="F159" s="195" t="s">
        <v>6898</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206</v>
      </c>
      <c r="AU159" s="20" t="s">
        <v>84</v>
      </c>
    </row>
    <row r="160" spans="1:65" s="15" customFormat="1" ht="11.25">
      <c r="B160" s="222"/>
      <c r="C160" s="223"/>
      <c r="D160" s="201" t="s">
        <v>213</v>
      </c>
      <c r="E160" s="224" t="s">
        <v>28</v>
      </c>
      <c r="F160" s="225" t="s">
        <v>412</v>
      </c>
      <c r="G160" s="223"/>
      <c r="H160" s="224" t="s">
        <v>28</v>
      </c>
      <c r="I160" s="226"/>
      <c r="J160" s="223"/>
      <c r="K160" s="223"/>
      <c r="L160" s="227"/>
      <c r="M160" s="228"/>
      <c r="N160" s="229"/>
      <c r="O160" s="229"/>
      <c r="P160" s="229"/>
      <c r="Q160" s="229"/>
      <c r="R160" s="229"/>
      <c r="S160" s="229"/>
      <c r="T160" s="230"/>
      <c r="AT160" s="231" t="s">
        <v>213</v>
      </c>
      <c r="AU160" s="231" t="s">
        <v>84</v>
      </c>
      <c r="AV160" s="15" t="s">
        <v>82</v>
      </c>
      <c r="AW160" s="15" t="s">
        <v>35</v>
      </c>
      <c r="AX160" s="15" t="s">
        <v>74</v>
      </c>
      <c r="AY160" s="231" t="s">
        <v>197</v>
      </c>
    </row>
    <row r="161" spans="1:65" s="13" customFormat="1" ht="11.25">
      <c r="B161" s="199"/>
      <c r="C161" s="200"/>
      <c r="D161" s="201" t="s">
        <v>213</v>
      </c>
      <c r="E161" s="202" t="s">
        <v>28</v>
      </c>
      <c r="F161" s="203" t="s">
        <v>6899</v>
      </c>
      <c r="G161" s="200"/>
      <c r="H161" s="204">
        <v>12</v>
      </c>
      <c r="I161" s="205"/>
      <c r="J161" s="200"/>
      <c r="K161" s="200"/>
      <c r="L161" s="206"/>
      <c r="M161" s="207"/>
      <c r="N161" s="208"/>
      <c r="O161" s="208"/>
      <c r="P161" s="208"/>
      <c r="Q161" s="208"/>
      <c r="R161" s="208"/>
      <c r="S161" s="208"/>
      <c r="T161" s="209"/>
      <c r="AT161" s="210" t="s">
        <v>213</v>
      </c>
      <c r="AU161" s="210" t="s">
        <v>84</v>
      </c>
      <c r="AV161" s="13" t="s">
        <v>84</v>
      </c>
      <c r="AW161" s="13" t="s">
        <v>35</v>
      </c>
      <c r="AX161" s="13" t="s">
        <v>82</v>
      </c>
      <c r="AY161" s="210" t="s">
        <v>197</v>
      </c>
    </row>
    <row r="162" spans="1:65" s="2" customFormat="1" ht="24.2" customHeight="1">
      <c r="A162" s="37"/>
      <c r="B162" s="38"/>
      <c r="C162" s="181" t="s">
        <v>268</v>
      </c>
      <c r="D162" s="181" t="s">
        <v>199</v>
      </c>
      <c r="E162" s="182" t="s">
        <v>6900</v>
      </c>
      <c r="F162" s="183" t="s">
        <v>6901</v>
      </c>
      <c r="G162" s="184" t="s">
        <v>202</v>
      </c>
      <c r="H162" s="185">
        <v>160</v>
      </c>
      <c r="I162" s="186"/>
      <c r="J162" s="187">
        <f>ROUND(I162*H162,2)</f>
        <v>0</v>
      </c>
      <c r="K162" s="183" t="s">
        <v>203</v>
      </c>
      <c r="L162" s="42"/>
      <c r="M162" s="188" t="s">
        <v>28</v>
      </c>
      <c r="N162" s="189" t="s">
        <v>45</v>
      </c>
      <c r="O162" s="67"/>
      <c r="P162" s="190">
        <f>O162*H162</f>
        <v>0</v>
      </c>
      <c r="Q162" s="190">
        <v>1.7000000000000001E-4</v>
      </c>
      <c r="R162" s="190">
        <f>Q162*H162</f>
        <v>2.7200000000000002E-2</v>
      </c>
      <c r="S162" s="190">
        <v>0</v>
      </c>
      <c r="T162" s="191">
        <f>S162*H162</f>
        <v>0</v>
      </c>
      <c r="U162" s="37"/>
      <c r="V162" s="37"/>
      <c r="W162" s="37"/>
      <c r="X162" s="37"/>
      <c r="Y162" s="37"/>
      <c r="Z162" s="37"/>
      <c r="AA162" s="37"/>
      <c r="AB162" s="37"/>
      <c r="AC162" s="37"/>
      <c r="AD162" s="37"/>
      <c r="AE162" s="37"/>
      <c r="AR162" s="192" t="s">
        <v>204</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6902</v>
      </c>
    </row>
    <row r="163" spans="1:65" s="2" customFormat="1" ht="11.25">
      <c r="A163" s="37"/>
      <c r="B163" s="38"/>
      <c r="C163" s="39"/>
      <c r="D163" s="194" t="s">
        <v>206</v>
      </c>
      <c r="E163" s="39"/>
      <c r="F163" s="195" t="s">
        <v>6903</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206</v>
      </c>
      <c r="AU163" s="20" t="s">
        <v>84</v>
      </c>
    </row>
    <row r="164" spans="1:65" s="15" customFormat="1" ht="11.25">
      <c r="B164" s="222"/>
      <c r="C164" s="223"/>
      <c r="D164" s="201" t="s">
        <v>213</v>
      </c>
      <c r="E164" s="224" t="s">
        <v>28</v>
      </c>
      <c r="F164" s="225" t="s">
        <v>412</v>
      </c>
      <c r="G164" s="223"/>
      <c r="H164" s="224" t="s">
        <v>28</v>
      </c>
      <c r="I164" s="226"/>
      <c r="J164" s="223"/>
      <c r="K164" s="223"/>
      <c r="L164" s="227"/>
      <c r="M164" s="228"/>
      <c r="N164" s="229"/>
      <c r="O164" s="229"/>
      <c r="P164" s="229"/>
      <c r="Q164" s="229"/>
      <c r="R164" s="229"/>
      <c r="S164" s="229"/>
      <c r="T164" s="230"/>
      <c r="AT164" s="231" t="s">
        <v>213</v>
      </c>
      <c r="AU164" s="231" t="s">
        <v>84</v>
      </c>
      <c r="AV164" s="15" t="s">
        <v>82</v>
      </c>
      <c r="AW164" s="15" t="s">
        <v>35</v>
      </c>
      <c r="AX164" s="15" t="s">
        <v>74</v>
      </c>
      <c r="AY164" s="231" t="s">
        <v>197</v>
      </c>
    </row>
    <row r="165" spans="1:65" s="13" customFormat="1" ht="11.25">
      <c r="B165" s="199"/>
      <c r="C165" s="200"/>
      <c r="D165" s="201" t="s">
        <v>213</v>
      </c>
      <c r="E165" s="202" t="s">
        <v>28</v>
      </c>
      <c r="F165" s="203" t="s">
        <v>6904</v>
      </c>
      <c r="G165" s="200"/>
      <c r="H165" s="204">
        <v>160</v>
      </c>
      <c r="I165" s="205"/>
      <c r="J165" s="200"/>
      <c r="K165" s="200"/>
      <c r="L165" s="206"/>
      <c r="M165" s="207"/>
      <c r="N165" s="208"/>
      <c r="O165" s="208"/>
      <c r="P165" s="208"/>
      <c r="Q165" s="208"/>
      <c r="R165" s="208"/>
      <c r="S165" s="208"/>
      <c r="T165" s="209"/>
      <c r="AT165" s="210" t="s">
        <v>213</v>
      </c>
      <c r="AU165" s="210" t="s">
        <v>84</v>
      </c>
      <c r="AV165" s="13" t="s">
        <v>84</v>
      </c>
      <c r="AW165" s="13" t="s">
        <v>35</v>
      </c>
      <c r="AX165" s="13" t="s">
        <v>82</v>
      </c>
      <c r="AY165" s="210" t="s">
        <v>197</v>
      </c>
    </row>
    <row r="166" spans="1:65" s="2" customFormat="1" ht="16.5" customHeight="1">
      <c r="A166" s="37"/>
      <c r="B166" s="38"/>
      <c r="C166" s="247" t="s">
        <v>273</v>
      </c>
      <c r="D166" s="247" t="s">
        <v>519</v>
      </c>
      <c r="E166" s="248" t="s">
        <v>6905</v>
      </c>
      <c r="F166" s="249" t="s">
        <v>6906</v>
      </c>
      <c r="G166" s="250" t="s">
        <v>202</v>
      </c>
      <c r="H166" s="251">
        <v>189.52</v>
      </c>
      <c r="I166" s="252"/>
      <c r="J166" s="253">
        <f>ROUND(I166*H166,2)</f>
        <v>0</v>
      </c>
      <c r="K166" s="249" t="s">
        <v>203</v>
      </c>
      <c r="L166" s="254"/>
      <c r="M166" s="255" t="s">
        <v>28</v>
      </c>
      <c r="N166" s="256" t="s">
        <v>45</v>
      </c>
      <c r="O166" s="67"/>
      <c r="P166" s="190">
        <f>O166*H166</f>
        <v>0</v>
      </c>
      <c r="Q166" s="190">
        <v>5.0000000000000001E-4</v>
      </c>
      <c r="R166" s="190">
        <f>Q166*H166</f>
        <v>9.4760000000000011E-2</v>
      </c>
      <c r="S166" s="190">
        <v>0</v>
      </c>
      <c r="T166" s="191">
        <f>S166*H166</f>
        <v>0</v>
      </c>
      <c r="U166" s="37"/>
      <c r="V166" s="37"/>
      <c r="W166" s="37"/>
      <c r="X166" s="37"/>
      <c r="Y166" s="37"/>
      <c r="Z166" s="37"/>
      <c r="AA166" s="37"/>
      <c r="AB166" s="37"/>
      <c r="AC166" s="37"/>
      <c r="AD166" s="37"/>
      <c r="AE166" s="37"/>
      <c r="AR166" s="192" t="s">
        <v>243</v>
      </c>
      <c r="AT166" s="192" t="s">
        <v>519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6907</v>
      </c>
    </row>
    <row r="167" spans="1:65" s="13" customFormat="1" ht="11.25">
      <c r="B167" s="199"/>
      <c r="C167" s="200"/>
      <c r="D167" s="201" t="s">
        <v>213</v>
      </c>
      <c r="E167" s="200"/>
      <c r="F167" s="203" t="s">
        <v>6908</v>
      </c>
      <c r="G167" s="200"/>
      <c r="H167" s="204">
        <v>189.52</v>
      </c>
      <c r="I167" s="205"/>
      <c r="J167" s="200"/>
      <c r="K167" s="200"/>
      <c r="L167" s="206"/>
      <c r="M167" s="207"/>
      <c r="N167" s="208"/>
      <c r="O167" s="208"/>
      <c r="P167" s="208"/>
      <c r="Q167" s="208"/>
      <c r="R167" s="208"/>
      <c r="S167" s="208"/>
      <c r="T167" s="209"/>
      <c r="AT167" s="210" t="s">
        <v>213</v>
      </c>
      <c r="AU167" s="210" t="s">
        <v>84</v>
      </c>
      <c r="AV167" s="13" t="s">
        <v>84</v>
      </c>
      <c r="AW167" s="13" t="s">
        <v>4</v>
      </c>
      <c r="AX167" s="13" t="s">
        <v>82</v>
      </c>
      <c r="AY167" s="210" t="s">
        <v>197</v>
      </c>
    </row>
    <row r="168" spans="1:65" s="2" customFormat="1" ht="16.5" customHeight="1">
      <c r="A168" s="37"/>
      <c r="B168" s="38"/>
      <c r="C168" s="181" t="s">
        <v>278</v>
      </c>
      <c r="D168" s="181" t="s">
        <v>199</v>
      </c>
      <c r="E168" s="182" t="s">
        <v>6909</v>
      </c>
      <c r="F168" s="183" t="s">
        <v>6910</v>
      </c>
      <c r="G168" s="184" t="s">
        <v>409</v>
      </c>
      <c r="H168" s="185">
        <v>2</v>
      </c>
      <c r="I168" s="186"/>
      <c r="J168" s="187">
        <f>ROUND(I168*H168,2)</f>
        <v>0</v>
      </c>
      <c r="K168" s="183" t="s">
        <v>203</v>
      </c>
      <c r="L168" s="42"/>
      <c r="M168" s="188" t="s">
        <v>28</v>
      </c>
      <c r="N168" s="189" t="s">
        <v>45</v>
      </c>
      <c r="O168" s="67"/>
      <c r="P168" s="190">
        <f>O168*H168</f>
        <v>0</v>
      </c>
      <c r="Q168" s="190">
        <v>1.92</v>
      </c>
      <c r="R168" s="190">
        <f>Q168*H168</f>
        <v>3.84</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6911</v>
      </c>
    </row>
    <row r="169" spans="1:65" s="2" customFormat="1" ht="11.25">
      <c r="A169" s="37"/>
      <c r="B169" s="38"/>
      <c r="C169" s="39"/>
      <c r="D169" s="194" t="s">
        <v>206</v>
      </c>
      <c r="E169" s="39"/>
      <c r="F169" s="195" t="s">
        <v>6912</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15" customFormat="1" ht="11.25">
      <c r="B170" s="222"/>
      <c r="C170" s="223"/>
      <c r="D170" s="201" t="s">
        <v>213</v>
      </c>
      <c r="E170" s="224" t="s">
        <v>28</v>
      </c>
      <c r="F170" s="225" t="s">
        <v>412</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3" customFormat="1" ht="11.25">
      <c r="B171" s="199"/>
      <c r="C171" s="200"/>
      <c r="D171" s="201" t="s">
        <v>213</v>
      </c>
      <c r="E171" s="202" t="s">
        <v>28</v>
      </c>
      <c r="F171" s="203" t="s">
        <v>6913</v>
      </c>
      <c r="G171" s="200"/>
      <c r="H171" s="204">
        <v>2</v>
      </c>
      <c r="I171" s="205"/>
      <c r="J171" s="200"/>
      <c r="K171" s="200"/>
      <c r="L171" s="206"/>
      <c r="M171" s="207"/>
      <c r="N171" s="208"/>
      <c r="O171" s="208"/>
      <c r="P171" s="208"/>
      <c r="Q171" s="208"/>
      <c r="R171" s="208"/>
      <c r="S171" s="208"/>
      <c r="T171" s="209"/>
      <c r="AT171" s="210" t="s">
        <v>213</v>
      </c>
      <c r="AU171" s="210" t="s">
        <v>84</v>
      </c>
      <c r="AV171" s="13" t="s">
        <v>84</v>
      </c>
      <c r="AW171" s="13" t="s">
        <v>35</v>
      </c>
      <c r="AX171" s="13" t="s">
        <v>82</v>
      </c>
      <c r="AY171" s="210" t="s">
        <v>197</v>
      </c>
    </row>
    <row r="172" spans="1:65" s="2" customFormat="1" ht="16.5" customHeight="1">
      <c r="A172" s="37"/>
      <c r="B172" s="38"/>
      <c r="C172" s="181" t="s">
        <v>283</v>
      </c>
      <c r="D172" s="181" t="s">
        <v>199</v>
      </c>
      <c r="E172" s="182" t="s">
        <v>6914</v>
      </c>
      <c r="F172" s="183" t="s">
        <v>6915</v>
      </c>
      <c r="G172" s="184" t="s">
        <v>265</v>
      </c>
      <c r="H172" s="185">
        <v>40</v>
      </c>
      <c r="I172" s="186"/>
      <c r="J172" s="187">
        <f>ROUND(I172*H172,2)</f>
        <v>0</v>
      </c>
      <c r="K172" s="183" t="s">
        <v>203</v>
      </c>
      <c r="L172" s="42"/>
      <c r="M172" s="188" t="s">
        <v>28</v>
      </c>
      <c r="N172" s="189" t="s">
        <v>45</v>
      </c>
      <c r="O172" s="67"/>
      <c r="P172" s="190">
        <f>O172*H172</f>
        <v>0</v>
      </c>
      <c r="Q172" s="190">
        <v>4.8999999999999998E-4</v>
      </c>
      <c r="R172" s="190">
        <f>Q172*H172</f>
        <v>1.9599999999999999E-2</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6916</v>
      </c>
    </row>
    <row r="173" spans="1:65" s="2" customFormat="1" ht="11.25">
      <c r="A173" s="37"/>
      <c r="B173" s="38"/>
      <c r="C173" s="39"/>
      <c r="D173" s="194" t="s">
        <v>206</v>
      </c>
      <c r="E173" s="39"/>
      <c r="F173" s="195" t="s">
        <v>6917</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12" customFormat="1" ht="22.9" customHeight="1">
      <c r="B174" s="165"/>
      <c r="C174" s="166"/>
      <c r="D174" s="167" t="s">
        <v>73</v>
      </c>
      <c r="E174" s="179" t="s">
        <v>227</v>
      </c>
      <c r="F174" s="179" t="s">
        <v>6918</v>
      </c>
      <c r="G174" s="166"/>
      <c r="H174" s="166"/>
      <c r="I174" s="169"/>
      <c r="J174" s="180">
        <f>BK174</f>
        <v>0</v>
      </c>
      <c r="K174" s="166"/>
      <c r="L174" s="171"/>
      <c r="M174" s="172"/>
      <c r="N174" s="173"/>
      <c r="O174" s="173"/>
      <c r="P174" s="174">
        <f>SUM(P175:P250)</f>
        <v>0</v>
      </c>
      <c r="Q174" s="173"/>
      <c r="R174" s="174">
        <f>SUM(R175:R250)</f>
        <v>174.63262799999998</v>
      </c>
      <c r="S174" s="173"/>
      <c r="T174" s="175">
        <f>SUM(T175:T250)</f>
        <v>0</v>
      </c>
      <c r="AR174" s="176" t="s">
        <v>82</v>
      </c>
      <c r="AT174" s="177" t="s">
        <v>73</v>
      </c>
      <c r="AU174" s="177" t="s">
        <v>82</v>
      </c>
      <c r="AY174" s="176" t="s">
        <v>197</v>
      </c>
      <c r="BK174" s="178">
        <f>SUM(BK175:BK250)</f>
        <v>0</v>
      </c>
    </row>
    <row r="175" spans="1:65" s="2" customFormat="1" ht="24.2" customHeight="1">
      <c r="A175" s="37"/>
      <c r="B175" s="38"/>
      <c r="C175" s="181" t="s">
        <v>288</v>
      </c>
      <c r="D175" s="181" t="s">
        <v>199</v>
      </c>
      <c r="E175" s="182" t="s">
        <v>6919</v>
      </c>
      <c r="F175" s="183" t="s">
        <v>6920</v>
      </c>
      <c r="G175" s="184" t="s">
        <v>202</v>
      </c>
      <c r="H175" s="185">
        <v>325</v>
      </c>
      <c r="I175" s="186"/>
      <c r="J175" s="187">
        <f>ROUND(I175*H175,2)</f>
        <v>0</v>
      </c>
      <c r="K175" s="183" t="s">
        <v>203</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6921</v>
      </c>
    </row>
    <row r="176" spans="1:65" s="2" customFormat="1" ht="11.25">
      <c r="A176" s="37"/>
      <c r="B176" s="38"/>
      <c r="C176" s="39"/>
      <c r="D176" s="194" t="s">
        <v>206</v>
      </c>
      <c r="E176" s="39"/>
      <c r="F176" s="195" t="s">
        <v>6922</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206</v>
      </c>
      <c r="AU176" s="20" t="s">
        <v>84</v>
      </c>
    </row>
    <row r="177" spans="1:65" s="15" customFormat="1" ht="11.25">
      <c r="B177" s="222"/>
      <c r="C177" s="223"/>
      <c r="D177" s="201" t="s">
        <v>213</v>
      </c>
      <c r="E177" s="224" t="s">
        <v>28</v>
      </c>
      <c r="F177" s="225" t="s">
        <v>412</v>
      </c>
      <c r="G177" s="223"/>
      <c r="H177" s="224" t="s">
        <v>28</v>
      </c>
      <c r="I177" s="226"/>
      <c r="J177" s="223"/>
      <c r="K177" s="223"/>
      <c r="L177" s="227"/>
      <c r="M177" s="228"/>
      <c r="N177" s="229"/>
      <c r="O177" s="229"/>
      <c r="P177" s="229"/>
      <c r="Q177" s="229"/>
      <c r="R177" s="229"/>
      <c r="S177" s="229"/>
      <c r="T177" s="230"/>
      <c r="AT177" s="231" t="s">
        <v>213</v>
      </c>
      <c r="AU177" s="231" t="s">
        <v>84</v>
      </c>
      <c r="AV177" s="15" t="s">
        <v>82</v>
      </c>
      <c r="AW177" s="15" t="s">
        <v>35</v>
      </c>
      <c r="AX177" s="15" t="s">
        <v>74</v>
      </c>
      <c r="AY177" s="231" t="s">
        <v>197</v>
      </c>
    </row>
    <row r="178" spans="1:65" s="13" customFormat="1" ht="11.25">
      <c r="B178" s="199"/>
      <c r="C178" s="200"/>
      <c r="D178" s="201" t="s">
        <v>213</v>
      </c>
      <c r="E178" s="202" t="s">
        <v>28</v>
      </c>
      <c r="F178" s="203" t="s">
        <v>6892</v>
      </c>
      <c r="G178" s="200"/>
      <c r="H178" s="204">
        <v>318</v>
      </c>
      <c r="I178" s="205"/>
      <c r="J178" s="200"/>
      <c r="K178" s="200"/>
      <c r="L178" s="206"/>
      <c r="M178" s="207"/>
      <c r="N178" s="208"/>
      <c r="O178" s="208"/>
      <c r="P178" s="208"/>
      <c r="Q178" s="208"/>
      <c r="R178" s="208"/>
      <c r="S178" s="208"/>
      <c r="T178" s="209"/>
      <c r="AT178" s="210" t="s">
        <v>213</v>
      </c>
      <c r="AU178" s="210" t="s">
        <v>84</v>
      </c>
      <c r="AV178" s="13" t="s">
        <v>84</v>
      </c>
      <c r="AW178" s="13" t="s">
        <v>35</v>
      </c>
      <c r="AX178" s="13" t="s">
        <v>74</v>
      </c>
      <c r="AY178" s="210" t="s">
        <v>197</v>
      </c>
    </row>
    <row r="179" spans="1:65" s="13" customFormat="1" ht="11.25">
      <c r="B179" s="199"/>
      <c r="C179" s="200"/>
      <c r="D179" s="201" t="s">
        <v>213</v>
      </c>
      <c r="E179" s="202" t="s">
        <v>28</v>
      </c>
      <c r="F179" s="203" t="s">
        <v>6893</v>
      </c>
      <c r="G179" s="200"/>
      <c r="H179" s="204">
        <v>7</v>
      </c>
      <c r="I179" s="205"/>
      <c r="J179" s="200"/>
      <c r="K179" s="200"/>
      <c r="L179" s="206"/>
      <c r="M179" s="207"/>
      <c r="N179" s="208"/>
      <c r="O179" s="208"/>
      <c r="P179" s="208"/>
      <c r="Q179" s="208"/>
      <c r="R179" s="208"/>
      <c r="S179" s="208"/>
      <c r="T179" s="209"/>
      <c r="AT179" s="210" t="s">
        <v>213</v>
      </c>
      <c r="AU179" s="210" t="s">
        <v>84</v>
      </c>
      <c r="AV179" s="13" t="s">
        <v>84</v>
      </c>
      <c r="AW179" s="13" t="s">
        <v>35</v>
      </c>
      <c r="AX179" s="13" t="s">
        <v>74</v>
      </c>
      <c r="AY179" s="210" t="s">
        <v>197</v>
      </c>
    </row>
    <row r="180" spans="1:65" s="14" customFormat="1" ht="11.25">
      <c r="B180" s="211"/>
      <c r="C180" s="212"/>
      <c r="D180" s="201" t="s">
        <v>213</v>
      </c>
      <c r="E180" s="213" t="s">
        <v>28</v>
      </c>
      <c r="F180" s="214" t="s">
        <v>226</v>
      </c>
      <c r="G180" s="212"/>
      <c r="H180" s="215">
        <v>325</v>
      </c>
      <c r="I180" s="216"/>
      <c r="J180" s="212"/>
      <c r="K180" s="212"/>
      <c r="L180" s="217"/>
      <c r="M180" s="218"/>
      <c r="N180" s="219"/>
      <c r="O180" s="219"/>
      <c r="P180" s="219"/>
      <c r="Q180" s="219"/>
      <c r="R180" s="219"/>
      <c r="S180" s="219"/>
      <c r="T180" s="220"/>
      <c r="AT180" s="221" t="s">
        <v>213</v>
      </c>
      <c r="AU180" s="221" t="s">
        <v>84</v>
      </c>
      <c r="AV180" s="14" t="s">
        <v>204</v>
      </c>
      <c r="AW180" s="14" t="s">
        <v>35</v>
      </c>
      <c r="AX180" s="14" t="s">
        <v>82</v>
      </c>
      <c r="AY180" s="221" t="s">
        <v>197</v>
      </c>
    </row>
    <row r="181" spans="1:65" s="2" customFormat="1" ht="24.2" customHeight="1">
      <c r="A181" s="37"/>
      <c r="B181" s="38"/>
      <c r="C181" s="181" t="s">
        <v>293</v>
      </c>
      <c r="D181" s="181" t="s">
        <v>199</v>
      </c>
      <c r="E181" s="182" t="s">
        <v>6923</v>
      </c>
      <c r="F181" s="183" t="s">
        <v>6924</v>
      </c>
      <c r="G181" s="184" t="s">
        <v>202</v>
      </c>
      <c r="H181" s="185">
        <v>325</v>
      </c>
      <c r="I181" s="186"/>
      <c r="J181" s="187">
        <f>ROUND(I181*H181,2)</f>
        <v>0</v>
      </c>
      <c r="K181" s="183" t="s">
        <v>203</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204</v>
      </c>
      <c r="AT181" s="192" t="s">
        <v>199</v>
      </c>
      <c r="AU181" s="192" t="s">
        <v>84</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204</v>
      </c>
      <c r="BM181" s="192" t="s">
        <v>6925</v>
      </c>
    </row>
    <row r="182" spans="1:65" s="2" customFormat="1" ht="11.25">
      <c r="A182" s="37"/>
      <c r="B182" s="38"/>
      <c r="C182" s="39"/>
      <c r="D182" s="194" t="s">
        <v>206</v>
      </c>
      <c r="E182" s="39"/>
      <c r="F182" s="195" t="s">
        <v>6926</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206</v>
      </c>
      <c r="AU182" s="20" t="s">
        <v>84</v>
      </c>
    </row>
    <row r="183" spans="1:65" s="15" customFormat="1" ht="11.25">
      <c r="B183" s="222"/>
      <c r="C183" s="223"/>
      <c r="D183" s="201" t="s">
        <v>213</v>
      </c>
      <c r="E183" s="224" t="s">
        <v>28</v>
      </c>
      <c r="F183" s="225" t="s">
        <v>412</v>
      </c>
      <c r="G183" s="223"/>
      <c r="H183" s="224" t="s">
        <v>28</v>
      </c>
      <c r="I183" s="226"/>
      <c r="J183" s="223"/>
      <c r="K183" s="223"/>
      <c r="L183" s="227"/>
      <c r="M183" s="228"/>
      <c r="N183" s="229"/>
      <c r="O183" s="229"/>
      <c r="P183" s="229"/>
      <c r="Q183" s="229"/>
      <c r="R183" s="229"/>
      <c r="S183" s="229"/>
      <c r="T183" s="230"/>
      <c r="AT183" s="231" t="s">
        <v>213</v>
      </c>
      <c r="AU183" s="231" t="s">
        <v>84</v>
      </c>
      <c r="AV183" s="15" t="s">
        <v>82</v>
      </c>
      <c r="AW183" s="15" t="s">
        <v>35</v>
      </c>
      <c r="AX183" s="15" t="s">
        <v>74</v>
      </c>
      <c r="AY183" s="231" t="s">
        <v>197</v>
      </c>
    </row>
    <row r="184" spans="1:65" s="13" customFormat="1" ht="11.25">
      <c r="B184" s="199"/>
      <c r="C184" s="200"/>
      <c r="D184" s="201" t="s">
        <v>213</v>
      </c>
      <c r="E184" s="202" t="s">
        <v>28</v>
      </c>
      <c r="F184" s="203" t="s">
        <v>6892</v>
      </c>
      <c r="G184" s="200"/>
      <c r="H184" s="204">
        <v>318</v>
      </c>
      <c r="I184" s="205"/>
      <c r="J184" s="200"/>
      <c r="K184" s="200"/>
      <c r="L184" s="206"/>
      <c r="M184" s="207"/>
      <c r="N184" s="208"/>
      <c r="O184" s="208"/>
      <c r="P184" s="208"/>
      <c r="Q184" s="208"/>
      <c r="R184" s="208"/>
      <c r="S184" s="208"/>
      <c r="T184" s="209"/>
      <c r="AT184" s="210" t="s">
        <v>213</v>
      </c>
      <c r="AU184" s="210" t="s">
        <v>84</v>
      </c>
      <c r="AV184" s="13" t="s">
        <v>84</v>
      </c>
      <c r="AW184" s="13" t="s">
        <v>35</v>
      </c>
      <c r="AX184" s="13" t="s">
        <v>74</v>
      </c>
      <c r="AY184" s="210" t="s">
        <v>197</v>
      </c>
    </row>
    <row r="185" spans="1:65" s="13" customFormat="1" ht="11.25">
      <c r="B185" s="199"/>
      <c r="C185" s="200"/>
      <c r="D185" s="201" t="s">
        <v>213</v>
      </c>
      <c r="E185" s="202" t="s">
        <v>28</v>
      </c>
      <c r="F185" s="203" t="s">
        <v>6893</v>
      </c>
      <c r="G185" s="200"/>
      <c r="H185" s="204">
        <v>7</v>
      </c>
      <c r="I185" s="205"/>
      <c r="J185" s="200"/>
      <c r="K185" s="200"/>
      <c r="L185" s="206"/>
      <c r="M185" s="207"/>
      <c r="N185" s="208"/>
      <c r="O185" s="208"/>
      <c r="P185" s="208"/>
      <c r="Q185" s="208"/>
      <c r="R185" s="208"/>
      <c r="S185" s="208"/>
      <c r="T185" s="209"/>
      <c r="AT185" s="210" t="s">
        <v>213</v>
      </c>
      <c r="AU185" s="210" t="s">
        <v>84</v>
      </c>
      <c r="AV185" s="13" t="s">
        <v>84</v>
      </c>
      <c r="AW185" s="13" t="s">
        <v>35</v>
      </c>
      <c r="AX185" s="13" t="s">
        <v>74</v>
      </c>
      <c r="AY185" s="210" t="s">
        <v>197</v>
      </c>
    </row>
    <row r="186" spans="1:65" s="14" customFormat="1" ht="11.25">
      <c r="B186" s="211"/>
      <c r="C186" s="212"/>
      <c r="D186" s="201" t="s">
        <v>213</v>
      </c>
      <c r="E186" s="213" t="s">
        <v>28</v>
      </c>
      <c r="F186" s="214" t="s">
        <v>226</v>
      </c>
      <c r="G186" s="212"/>
      <c r="H186" s="215">
        <v>325</v>
      </c>
      <c r="I186" s="216"/>
      <c r="J186" s="212"/>
      <c r="K186" s="212"/>
      <c r="L186" s="217"/>
      <c r="M186" s="218"/>
      <c r="N186" s="219"/>
      <c r="O186" s="219"/>
      <c r="P186" s="219"/>
      <c r="Q186" s="219"/>
      <c r="R186" s="219"/>
      <c r="S186" s="219"/>
      <c r="T186" s="220"/>
      <c r="AT186" s="221" t="s">
        <v>213</v>
      </c>
      <c r="AU186" s="221" t="s">
        <v>84</v>
      </c>
      <c r="AV186" s="14" t="s">
        <v>204</v>
      </c>
      <c r="AW186" s="14" t="s">
        <v>35</v>
      </c>
      <c r="AX186" s="14" t="s">
        <v>82</v>
      </c>
      <c r="AY186" s="221" t="s">
        <v>197</v>
      </c>
    </row>
    <row r="187" spans="1:65" s="2" customFormat="1" ht="21.75" customHeight="1">
      <c r="A187" s="37"/>
      <c r="B187" s="38"/>
      <c r="C187" s="181" t="s">
        <v>298</v>
      </c>
      <c r="D187" s="181" t="s">
        <v>199</v>
      </c>
      <c r="E187" s="182" t="s">
        <v>6927</v>
      </c>
      <c r="F187" s="183" t="s">
        <v>6928</v>
      </c>
      <c r="G187" s="184" t="s">
        <v>202</v>
      </c>
      <c r="H187" s="185">
        <v>392</v>
      </c>
      <c r="I187" s="186"/>
      <c r="J187" s="187">
        <f>ROUND(I187*H187,2)</f>
        <v>0</v>
      </c>
      <c r="K187" s="183" t="s">
        <v>203</v>
      </c>
      <c r="L187" s="42"/>
      <c r="M187" s="188" t="s">
        <v>28</v>
      </c>
      <c r="N187" s="189" t="s">
        <v>45</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204</v>
      </c>
      <c r="AT187" s="192" t="s">
        <v>199</v>
      </c>
      <c r="AU187" s="192" t="s">
        <v>84</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204</v>
      </c>
      <c r="BM187" s="192" t="s">
        <v>6929</v>
      </c>
    </row>
    <row r="188" spans="1:65" s="2" customFormat="1" ht="11.25">
      <c r="A188" s="37"/>
      <c r="B188" s="38"/>
      <c r="C188" s="39"/>
      <c r="D188" s="194" t="s">
        <v>206</v>
      </c>
      <c r="E188" s="39"/>
      <c r="F188" s="195" t="s">
        <v>6930</v>
      </c>
      <c r="G188" s="39"/>
      <c r="H188" s="39"/>
      <c r="I188" s="196"/>
      <c r="J188" s="39"/>
      <c r="K188" s="39"/>
      <c r="L188" s="42"/>
      <c r="M188" s="197"/>
      <c r="N188" s="198"/>
      <c r="O188" s="67"/>
      <c r="P188" s="67"/>
      <c r="Q188" s="67"/>
      <c r="R188" s="67"/>
      <c r="S188" s="67"/>
      <c r="T188" s="68"/>
      <c r="U188" s="37"/>
      <c r="V188" s="37"/>
      <c r="W188" s="37"/>
      <c r="X188" s="37"/>
      <c r="Y188" s="37"/>
      <c r="Z188" s="37"/>
      <c r="AA188" s="37"/>
      <c r="AB188" s="37"/>
      <c r="AC188" s="37"/>
      <c r="AD188" s="37"/>
      <c r="AE188" s="37"/>
      <c r="AT188" s="20" t="s">
        <v>206</v>
      </c>
      <c r="AU188" s="20" t="s">
        <v>84</v>
      </c>
    </row>
    <row r="189" spans="1:65" s="15" customFormat="1" ht="11.25">
      <c r="B189" s="222"/>
      <c r="C189" s="223"/>
      <c r="D189" s="201" t="s">
        <v>213</v>
      </c>
      <c r="E189" s="224" t="s">
        <v>28</v>
      </c>
      <c r="F189" s="225" t="s">
        <v>412</v>
      </c>
      <c r="G189" s="223"/>
      <c r="H189" s="224" t="s">
        <v>28</v>
      </c>
      <c r="I189" s="226"/>
      <c r="J189" s="223"/>
      <c r="K189" s="223"/>
      <c r="L189" s="227"/>
      <c r="M189" s="228"/>
      <c r="N189" s="229"/>
      <c r="O189" s="229"/>
      <c r="P189" s="229"/>
      <c r="Q189" s="229"/>
      <c r="R189" s="229"/>
      <c r="S189" s="229"/>
      <c r="T189" s="230"/>
      <c r="AT189" s="231" t="s">
        <v>213</v>
      </c>
      <c r="AU189" s="231" t="s">
        <v>84</v>
      </c>
      <c r="AV189" s="15" t="s">
        <v>82</v>
      </c>
      <c r="AW189" s="15" t="s">
        <v>35</v>
      </c>
      <c r="AX189" s="15" t="s">
        <v>74</v>
      </c>
      <c r="AY189" s="231" t="s">
        <v>197</v>
      </c>
    </row>
    <row r="190" spans="1:65" s="13" customFormat="1" ht="11.25">
      <c r="B190" s="199"/>
      <c r="C190" s="200"/>
      <c r="D190" s="201" t="s">
        <v>213</v>
      </c>
      <c r="E190" s="202" t="s">
        <v>28</v>
      </c>
      <c r="F190" s="203" t="s">
        <v>6887</v>
      </c>
      <c r="G190" s="200"/>
      <c r="H190" s="204">
        <v>220</v>
      </c>
      <c r="I190" s="205"/>
      <c r="J190" s="200"/>
      <c r="K190" s="200"/>
      <c r="L190" s="206"/>
      <c r="M190" s="207"/>
      <c r="N190" s="208"/>
      <c r="O190" s="208"/>
      <c r="P190" s="208"/>
      <c r="Q190" s="208"/>
      <c r="R190" s="208"/>
      <c r="S190" s="208"/>
      <c r="T190" s="209"/>
      <c r="AT190" s="210" t="s">
        <v>213</v>
      </c>
      <c r="AU190" s="210" t="s">
        <v>84</v>
      </c>
      <c r="AV190" s="13" t="s">
        <v>84</v>
      </c>
      <c r="AW190" s="13" t="s">
        <v>35</v>
      </c>
      <c r="AX190" s="13" t="s">
        <v>74</v>
      </c>
      <c r="AY190" s="210" t="s">
        <v>197</v>
      </c>
    </row>
    <row r="191" spans="1:65" s="13" customFormat="1" ht="11.25">
      <c r="B191" s="199"/>
      <c r="C191" s="200"/>
      <c r="D191" s="201" t="s">
        <v>213</v>
      </c>
      <c r="E191" s="202" t="s">
        <v>28</v>
      </c>
      <c r="F191" s="203" t="s">
        <v>6888</v>
      </c>
      <c r="G191" s="200"/>
      <c r="H191" s="204">
        <v>135</v>
      </c>
      <c r="I191" s="205"/>
      <c r="J191" s="200"/>
      <c r="K191" s="200"/>
      <c r="L191" s="206"/>
      <c r="M191" s="207"/>
      <c r="N191" s="208"/>
      <c r="O191" s="208"/>
      <c r="P191" s="208"/>
      <c r="Q191" s="208"/>
      <c r="R191" s="208"/>
      <c r="S191" s="208"/>
      <c r="T191" s="209"/>
      <c r="AT191" s="210" t="s">
        <v>213</v>
      </c>
      <c r="AU191" s="210" t="s">
        <v>84</v>
      </c>
      <c r="AV191" s="13" t="s">
        <v>84</v>
      </c>
      <c r="AW191" s="13" t="s">
        <v>35</v>
      </c>
      <c r="AX191" s="13" t="s">
        <v>74</v>
      </c>
      <c r="AY191" s="210" t="s">
        <v>197</v>
      </c>
    </row>
    <row r="192" spans="1:65" s="13" customFormat="1" ht="11.25">
      <c r="B192" s="199"/>
      <c r="C192" s="200"/>
      <c r="D192" s="201" t="s">
        <v>213</v>
      </c>
      <c r="E192" s="202" t="s">
        <v>28</v>
      </c>
      <c r="F192" s="203" t="s">
        <v>6889</v>
      </c>
      <c r="G192" s="200"/>
      <c r="H192" s="204">
        <v>7</v>
      </c>
      <c r="I192" s="205"/>
      <c r="J192" s="200"/>
      <c r="K192" s="200"/>
      <c r="L192" s="206"/>
      <c r="M192" s="207"/>
      <c r="N192" s="208"/>
      <c r="O192" s="208"/>
      <c r="P192" s="208"/>
      <c r="Q192" s="208"/>
      <c r="R192" s="208"/>
      <c r="S192" s="208"/>
      <c r="T192" s="209"/>
      <c r="AT192" s="210" t="s">
        <v>213</v>
      </c>
      <c r="AU192" s="210" t="s">
        <v>84</v>
      </c>
      <c r="AV192" s="13" t="s">
        <v>84</v>
      </c>
      <c r="AW192" s="13" t="s">
        <v>35</v>
      </c>
      <c r="AX192" s="13" t="s">
        <v>74</v>
      </c>
      <c r="AY192" s="210" t="s">
        <v>197</v>
      </c>
    </row>
    <row r="193" spans="1:65" s="13" customFormat="1" ht="11.25">
      <c r="B193" s="199"/>
      <c r="C193" s="200"/>
      <c r="D193" s="201" t="s">
        <v>213</v>
      </c>
      <c r="E193" s="202" t="s">
        <v>28</v>
      </c>
      <c r="F193" s="203" t="s">
        <v>6890</v>
      </c>
      <c r="G193" s="200"/>
      <c r="H193" s="204">
        <v>30</v>
      </c>
      <c r="I193" s="205"/>
      <c r="J193" s="200"/>
      <c r="K193" s="200"/>
      <c r="L193" s="206"/>
      <c r="M193" s="207"/>
      <c r="N193" s="208"/>
      <c r="O193" s="208"/>
      <c r="P193" s="208"/>
      <c r="Q193" s="208"/>
      <c r="R193" s="208"/>
      <c r="S193" s="208"/>
      <c r="T193" s="209"/>
      <c r="AT193" s="210" t="s">
        <v>213</v>
      </c>
      <c r="AU193" s="210" t="s">
        <v>84</v>
      </c>
      <c r="AV193" s="13" t="s">
        <v>84</v>
      </c>
      <c r="AW193" s="13" t="s">
        <v>35</v>
      </c>
      <c r="AX193" s="13" t="s">
        <v>74</v>
      </c>
      <c r="AY193" s="210" t="s">
        <v>197</v>
      </c>
    </row>
    <row r="194" spans="1:65" s="14" customFormat="1" ht="11.25">
      <c r="B194" s="211"/>
      <c r="C194" s="212"/>
      <c r="D194" s="201" t="s">
        <v>213</v>
      </c>
      <c r="E194" s="213" t="s">
        <v>28</v>
      </c>
      <c r="F194" s="214" t="s">
        <v>226</v>
      </c>
      <c r="G194" s="212"/>
      <c r="H194" s="215">
        <v>392</v>
      </c>
      <c r="I194" s="216"/>
      <c r="J194" s="212"/>
      <c r="K194" s="212"/>
      <c r="L194" s="217"/>
      <c r="M194" s="218"/>
      <c r="N194" s="219"/>
      <c r="O194" s="219"/>
      <c r="P194" s="219"/>
      <c r="Q194" s="219"/>
      <c r="R194" s="219"/>
      <c r="S194" s="219"/>
      <c r="T194" s="220"/>
      <c r="AT194" s="221" t="s">
        <v>213</v>
      </c>
      <c r="AU194" s="221" t="s">
        <v>84</v>
      </c>
      <c r="AV194" s="14" t="s">
        <v>204</v>
      </c>
      <c r="AW194" s="14" t="s">
        <v>35</v>
      </c>
      <c r="AX194" s="14" t="s">
        <v>82</v>
      </c>
      <c r="AY194" s="221" t="s">
        <v>197</v>
      </c>
    </row>
    <row r="195" spans="1:65" s="2" customFormat="1" ht="21.75" customHeight="1">
      <c r="A195" s="37"/>
      <c r="B195" s="38"/>
      <c r="C195" s="181" t="s">
        <v>303</v>
      </c>
      <c r="D195" s="181" t="s">
        <v>199</v>
      </c>
      <c r="E195" s="182" t="s">
        <v>6931</v>
      </c>
      <c r="F195" s="183" t="s">
        <v>6932</v>
      </c>
      <c r="G195" s="184" t="s">
        <v>202</v>
      </c>
      <c r="H195" s="185">
        <v>289</v>
      </c>
      <c r="I195" s="186"/>
      <c r="J195" s="187">
        <f>ROUND(I195*H195,2)</f>
        <v>0</v>
      </c>
      <c r="K195" s="183" t="s">
        <v>203</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204</v>
      </c>
      <c r="AT195" s="192" t="s">
        <v>199</v>
      </c>
      <c r="AU195" s="192" t="s">
        <v>84</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204</v>
      </c>
      <c r="BM195" s="192" t="s">
        <v>6933</v>
      </c>
    </row>
    <row r="196" spans="1:65" s="2" customFormat="1" ht="11.25">
      <c r="A196" s="37"/>
      <c r="B196" s="38"/>
      <c r="C196" s="39"/>
      <c r="D196" s="194" t="s">
        <v>206</v>
      </c>
      <c r="E196" s="39"/>
      <c r="F196" s="195" t="s">
        <v>6934</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206</v>
      </c>
      <c r="AU196" s="20" t="s">
        <v>84</v>
      </c>
    </row>
    <row r="197" spans="1:65" s="15" customFormat="1" ht="11.25">
      <c r="B197" s="222"/>
      <c r="C197" s="223"/>
      <c r="D197" s="201" t="s">
        <v>213</v>
      </c>
      <c r="E197" s="224" t="s">
        <v>28</v>
      </c>
      <c r="F197" s="225" t="s">
        <v>412</v>
      </c>
      <c r="G197" s="223"/>
      <c r="H197" s="224" t="s">
        <v>28</v>
      </c>
      <c r="I197" s="226"/>
      <c r="J197" s="223"/>
      <c r="K197" s="223"/>
      <c r="L197" s="227"/>
      <c r="M197" s="228"/>
      <c r="N197" s="229"/>
      <c r="O197" s="229"/>
      <c r="P197" s="229"/>
      <c r="Q197" s="229"/>
      <c r="R197" s="229"/>
      <c r="S197" s="229"/>
      <c r="T197" s="230"/>
      <c r="AT197" s="231" t="s">
        <v>213</v>
      </c>
      <c r="AU197" s="231" t="s">
        <v>84</v>
      </c>
      <c r="AV197" s="15" t="s">
        <v>82</v>
      </c>
      <c r="AW197" s="15" t="s">
        <v>35</v>
      </c>
      <c r="AX197" s="15" t="s">
        <v>74</v>
      </c>
      <c r="AY197" s="231" t="s">
        <v>197</v>
      </c>
    </row>
    <row r="198" spans="1:65" s="13" customFormat="1" ht="11.25">
      <c r="B198" s="199"/>
      <c r="C198" s="200"/>
      <c r="D198" s="201" t="s">
        <v>213</v>
      </c>
      <c r="E198" s="202" t="s">
        <v>28</v>
      </c>
      <c r="F198" s="203" t="s">
        <v>6891</v>
      </c>
      <c r="G198" s="200"/>
      <c r="H198" s="204">
        <v>212</v>
      </c>
      <c r="I198" s="205"/>
      <c r="J198" s="200"/>
      <c r="K198" s="200"/>
      <c r="L198" s="206"/>
      <c r="M198" s="207"/>
      <c r="N198" s="208"/>
      <c r="O198" s="208"/>
      <c r="P198" s="208"/>
      <c r="Q198" s="208"/>
      <c r="R198" s="208"/>
      <c r="S198" s="208"/>
      <c r="T198" s="209"/>
      <c r="AT198" s="210" t="s">
        <v>213</v>
      </c>
      <c r="AU198" s="210" t="s">
        <v>84</v>
      </c>
      <c r="AV198" s="13" t="s">
        <v>84</v>
      </c>
      <c r="AW198" s="13" t="s">
        <v>35</v>
      </c>
      <c r="AX198" s="13" t="s">
        <v>74</v>
      </c>
      <c r="AY198" s="210" t="s">
        <v>197</v>
      </c>
    </row>
    <row r="199" spans="1:65" s="13" customFormat="1" ht="11.25">
      <c r="B199" s="199"/>
      <c r="C199" s="200"/>
      <c r="D199" s="201" t="s">
        <v>213</v>
      </c>
      <c r="E199" s="202" t="s">
        <v>28</v>
      </c>
      <c r="F199" s="203" t="s">
        <v>6853</v>
      </c>
      <c r="G199" s="200"/>
      <c r="H199" s="204">
        <v>77</v>
      </c>
      <c r="I199" s="205"/>
      <c r="J199" s="200"/>
      <c r="K199" s="200"/>
      <c r="L199" s="206"/>
      <c r="M199" s="207"/>
      <c r="N199" s="208"/>
      <c r="O199" s="208"/>
      <c r="P199" s="208"/>
      <c r="Q199" s="208"/>
      <c r="R199" s="208"/>
      <c r="S199" s="208"/>
      <c r="T199" s="209"/>
      <c r="AT199" s="210" t="s">
        <v>213</v>
      </c>
      <c r="AU199" s="210" t="s">
        <v>84</v>
      </c>
      <c r="AV199" s="13" t="s">
        <v>84</v>
      </c>
      <c r="AW199" s="13" t="s">
        <v>35</v>
      </c>
      <c r="AX199" s="13" t="s">
        <v>74</v>
      </c>
      <c r="AY199" s="210" t="s">
        <v>197</v>
      </c>
    </row>
    <row r="200" spans="1:65" s="14" customFormat="1" ht="11.25">
      <c r="B200" s="211"/>
      <c r="C200" s="212"/>
      <c r="D200" s="201" t="s">
        <v>213</v>
      </c>
      <c r="E200" s="213" t="s">
        <v>28</v>
      </c>
      <c r="F200" s="214" t="s">
        <v>226</v>
      </c>
      <c r="G200" s="212"/>
      <c r="H200" s="215">
        <v>289</v>
      </c>
      <c r="I200" s="216"/>
      <c r="J200" s="212"/>
      <c r="K200" s="212"/>
      <c r="L200" s="217"/>
      <c r="M200" s="218"/>
      <c r="N200" s="219"/>
      <c r="O200" s="219"/>
      <c r="P200" s="219"/>
      <c r="Q200" s="219"/>
      <c r="R200" s="219"/>
      <c r="S200" s="219"/>
      <c r="T200" s="220"/>
      <c r="AT200" s="221" t="s">
        <v>213</v>
      </c>
      <c r="AU200" s="221" t="s">
        <v>84</v>
      </c>
      <c r="AV200" s="14" t="s">
        <v>204</v>
      </c>
      <c r="AW200" s="14" t="s">
        <v>35</v>
      </c>
      <c r="AX200" s="14" t="s">
        <v>82</v>
      </c>
      <c r="AY200" s="221" t="s">
        <v>197</v>
      </c>
    </row>
    <row r="201" spans="1:65" s="2" customFormat="1" ht="24.2" customHeight="1">
      <c r="A201" s="37"/>
      <c r="B201" s="38"/>
      <c r="C201" s="181" t="s">
        <v>7</v>
      </c>
      <c r="D201" s="181" t="s">
        <v>199</v>
      </c>
      <c r="E201" s="182" t="s">
        <v>6935</v>
      </c>
      <c r="F201" s="183" t="s">
        <v>6936</v>
      </c>
      <c r="G201" s="184" t="s">
        <v>202</v>
      </c>
      <c r="H201" s="185">
        <v>289</v>
      </c>
      <c r="I201" s="186"/>
      <c r="J201" s="187">
        <f>ROUND(I201*H201,2)</f>
        <v>0</v>
      </c>
      <c r="K201" s="183" t="s">
        <v>203</v>
      </c>
      <c r="L201" s="42"/>
      <c r="M201" s="188" t="s">
        <v>28</v>
      </c>
      <c r="N201" s="189" t="s">
        <v>45</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204</v>
      </c>
      <c r="AT201" s="192" t="s">
        <v>199</v>
      </c>
      <c r="AU201" s="192" t="s">
        <v>84</v>
      </c>
      <c r="AY201" s="20" t="s">
        <v>197</v>
      </c>
      <c r="BE201" s="193">
        <f>IF(N201="základní",J201,0)</f>
        <v>0</v>
      </c>
      <c r="BF201" s="193">
        <f>IF(N201="snížená",J201,0)</f>
        <v>0</v>
      </c>
      <c r="BG201" s="193">
        <f>IF(N201="zákl. přenesená",J201,0)</f>
        <v>0</v>
      </c>
      <c r="BH201" s="193">
        <f>IF(N201="sníž. přenesená",J201,0)</f>
        <v>0</v>
      </c>
      <c r="BI201" s="193">
        <f>IF(N201="nulová",J201,0)</f>
        <v>0</v>
      </c>
      <c r="BJ201" s="20" t="s">
        <v>82</v>
      </c>
      <c r="BK201" s="193">
        <f>ROUND(I201*H201,2)</f>
        <v>0</v>
      </c>
      <c r="BL201" s="20" t="s">
        <v>204</v>
      </c>
      <c r="BM201" s="192" t="s">
        <v>6937</v>
      </c>
    </row>
    <row r="202" spans="1:65" s="2" customFormat="1" ht="11.25">
      <c r="A202" s="37"/>
      <c r="B202" s="38"/>
      <c r="C202" s="39"/>
      <c r="D202" s="194" t="s">
        <v>206</v>
      </c>
      <c r="E202" s="39"/>
      <c r="F202" s="195" t="s">
        <v>6938</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206</v>
      </c>
      <c r="AU202" s="20" t="s">
        <v>84</v>
      </c>
    </row>
    <row r="203" spans="1:65" s="15" customFormat="1" ht="11.25">
      <c r="B203" s="222"/>
      <c r="C203" s="223"/>
      <c r="D203" s="201" t="s">
        <v>213</v>
      </c>
      <c r="E203" s="224" t="s">
        <v>28</v>
      </c>
      <c r="F203" s="225" t="s">
        <v>412</v>
      </c>
      <c r="G203" s="223"/>
      <c r="H203" s="224" t="s">
        <v>28</v>
      </c>
      <c r="I203" s="226"/>
      <c r="J203" s="223"/>
      <c r="K203" s="223"/>
      <c r="L203" s="227"/>
      <c r="M203" s="228"/>
      <c r="N203" s="229"/>
      <c r="O203" s="229"/>
      <c r="P203" s="229"/>
      <c r="Q203" s="229"/>
      <c r="R203" s="229"/>
      <c r="S203" s="229"/>
      <c r="T203" s="230"/>
      <c r="AT203" s="231" t="s">
        <v>213</v>
      </c>
      <c r="AU203" s="231" t="s">
        <v>84</v>
      </c>
      <c r="AV203" s="15" t="s">
        <v>82</v>
      </c>
      <c r="AW203" s="15" t="s">
        <v>35</v>
      </c>
      <c r="AX203" s="15" t="s">
        <v>74</v>
      </c>
      <c r="AY203" s="231" t="s">
        <v>197</v>
      </c>
    </row>
    <row r="204" spans="1:65" s="13" customFormat="1" ht="11.25">
      <c r="B204" s="199"/>
      <c r="C204" s="200"/>
      <c r="D204" s="201" t="s">
        <v>213</v>
      </c>
      <c r="E204" s="202" t="s">
        <v>28</v>
      </c>
      <c r="F204" s="203" t="s">
        <v>6891</v>
      </c>
      <c r="G204" s="200"/>
      <c r="H204" s="204">
        <v>212</v>
      </c>
      <c r="I204" s="205"/>
      <c r="J204" s="200"/>
      <c r="K204" s="200"/>
      <c r="L204" s="206"/>
      <c r="M204" s="207"/>
      <c r="N204" s="208"/>
      <c r="O204" s="208"/>
      <c r="P204" s="208"/>
      <c r="Q204" s="208"/>
      <c r="R204" s="208"/>
      <c r="S204" s="208"/>
      <c r="T204" s="209"/>
      <c r="AT204" s="210" t="s">
        <v>213</v>
      </c>
      <c r="AU204" s="210" t="s">
        <v>84</v>
      </c>
      <c r="AV204" s="13" t="s">
        <v>84</v>
      </c>
      <c r="AW204" s="13" t="s">
        <v>35</v>
      </c>
      <c r="AX204" s="13" t="s">
        <v>74</v>
      </c>
      <c r="AY204" s="210" t="s">
        <v>197</v>
      </c>
    </row>
    <row r="205" spans="1:65" s="13" customFormat="1" ht="11.25">
      <c r="B205" s="199"/>
      <c r="C205" s="200"/>
      <c r="D205" s="201" t="s">
        <v>213</v>
      </c>
      <c r="E205" s="202" t="s">
        <v>28</v>
      </c>
      <c r="F205" s="203" t="s">
        <v>6853</v>
      </c>
      <c r="G205" s="200"/>
      <c r="H205" s="204">
        <v>77</v>
      </c>
      <c r="I205" s="205"/>
      <c r="J205" s="200"/>
      <c r="K205" s="200"/>
      <c r="L205" s="206"/>
      <c r="M205" s="207"/>
      <c r="N205" s="208"/>
      <c r="O205" s="208"/>
      <c r="P205" s="208"/>
      <c r="Q205" s="208"/>
      <c r="R205" s="208"/>
      <c r="S205" s="208"/>
      <c r="T205" s="209"/>
      <c r="AT205" s="210" t="s">
        <v>213</v>
      </c>
      <c r="AU205" s="210" t="s">
        <v>84</v>
      </c>
      <c r="AV205" s="13" t="s">
        <v>84</v>
      </c>
      <c r="AW205" s="13" t="s">
        <v>35</v>
      </c>
      <c r="AX205" s="13" t="s">
        <v>74</v>
      </c>
      <c r="AY205" s="210" t="s">
        <v>197</v>
      </c>
    </row>
    <row r="206" spans="1:65" s="14" customFormat="1" ht="11.25">
      <c r="B206" s="211"/>
      <c r="C206" s="212"/>
      <c r="D206" s="201" t="s">
        <v>213</v>
      </c>
      <c r="E206" s="213" t="s">
        <v>28</v>
      </c>
      <c r="F206" s="214" t="s">
        <v>226</v>
      </c>
      <c r="G206" s="212"/>
      <c r="H206" s="215">
        <v>289</v>
      </c>
      <c r="I206" s="216"/>
      <c r="J206" s="212"/>
      <c r="K206" s="212"/>
      <c r="L206" s="217"/>
      <c r="M206" s="218"/>
      <c r="N206" s="219"/>
      <c r="O206" s="219"/>
      <c r="P206" s="219"/>
      <c r="Q206" s="219"/>
      <c r="R206" s="219"/>
      <c r="S206" s="219"/>
      <c r="T206" s="220"/>
      <c r="AT206" s="221" t="s">
        <v>213</v>
      </c>
      <c r="AU206" s="221" t="s">
        <v>84</v>
      </c>
      <c r="AV206" s="14" t="s">
        <v>204</v>
      </c>
      <c r="AW206" s="14" t="s">
        <v>35</v>
      </c>
      <c r="AX206" s="14" t="s">
        <v>82</v>
      </c>
      <c r="AY206" s="221" t="s">
        <v>197</v>
      </c>
    </row>
    <row r="207" spans="1:65" s="2" customFormat="1" ht="16.5" customHeight="1">
      <c r="A207" s="37"/>
      <c r="B207" s="38"/>
      <c r="C207" s="181" t="s">
        <v>312</v>
      </c>
      <c r="D207" s="181" t="s">
        <v>199</v>
      </c>
      <c r="E207" s="182" t="s">
        <v>6939</v>
      </c>
      <c r="F207" s="183" t="s">
        <v>6940</v>
      </c>
      <c r="G207" s="184" t="s">
        <v>202</v>
      </c>
      <c r="H207" s="185">
        <v>289</v>
      </c>
      <c r="I207" s="186"/>
      <c r="J207" s="187">
        <f>ROUND(I207*H207,2)</f>
        <v>0</v>
      </c>
      <c r="K207" s="183" t="s">
        <v>203</v>
      </c>
      <c r="L207" s="42"/>
      <c r="M207" s="188" t="s">
        <v>28</v>
      </c>
      <c r="N207" s="189" t="s">
        <v>45</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204</v>
      </c>
      <c r="AT207" s="192" t="s">
        <v>199</v>
      </c>
      <c r="AU207" s="192" t="s">
        <v>84</v>
      </c>
      <c r="AY207" s="20" t="s">
        <v>197</v>
      </c>
      <c r="BE207" s="193">
        <f>IF(N207="základní",J207,0)</f>
        <v>0</v>
      </c>
      <c r="BF207" s="193">
        <f>IF(N207="snížená",J207,0)</f>
        <v>0</v>
      </c>
      <c r="BG207" s="193">
        <f>IF(N207="zákl. přenesená",J207,0)</f>
        <v>0</v>
      </c>
      <c r="BH207" s="193">
        <f>IF(N207="sníž. přenesená",J207,0)</f>
        <v>0</v>
      </c>
      <c r="BI207" s="193">
        <f>IF(N207="nulová",J207,0)</f>
        <v>0</v>
      </c>
      <c r="BJ207" s="20" t="s">
        <v>82</v>
      </c>
      <c r="BK207" s="193">
        <f>ROUND(I207*H207,2)</f>
        <v>0</v>
      </c>
      <c r="BL207" s="20" t="s">
        <v>204</v>
      </c>
      <c r="BM207" s="192" t="s">
        <v>6941</v>
      </c>
    </row>
    <row r="208" spans="1:65" s="2" customFormat="1" ht="11.25">
      <c r="A208" s="37"/>
      <c r="B208" s="38"/>
      <c r="C208" s="39"/>
      <c r="D208" s="194" t="s">
        <v>206</v>
      </c>
      <c r="E208" s="39"/>
      <c r="F208" s="195" t="s">
        <v>6942</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206</v>
      </c>
      <c r="AU208" s="20" t="s">
        <v>84</v>
      </c>
    </row>
    <row r="209" spans="1:65" s="15" customFormat="1" ht="11.25">
      <c r="B209" s="222"/>
      <c r="C209" s="223"/>
      <c r="D209" s="201" t="s">
        <v>213</v>
      </c>
      <c r="E209" s="224" t="s">
        <v>28</v>
      </c>
      <c r="F209" s="225" t="s">
        <v>412</v>
      </c>
      <c r="G209" s="223"/>
      <c r="H209" s="224" t="s">
        <v>28</v>
      </c>
      <c r="I209" s="226"/>
      <c r="J209" s="223"/>
      <c r="K209" s="223"/>
      <c r="L209" s="227"/>
      <c r="M209" s="228"/>
      <c r="N209" s="229"/>
      <c r="O209" s="229"/>
      <c r="P209" s="229"/>
      <c r="Q209" s="229"/>
      <c r="R209" s="229"/>
      <c r="S209" s="229"/>
      <c r="T209" s="230"/>
      <c r="AT209" s="231" t="s">
        <v>213</v>
      </c>
      <c r="AU209" s="231" t="s">
        <v>84</v>
      </c>
      <c r="AV209" s="15" t="s">
        <v>82</v>
      </c>
      <c r="AW209" s="15" t="s">
        <v>35</v>
      </c>
      <c r="AX209" s="15" t="s">
        <v>74</v>
      </c>
      <c r="AY209" s="231" t="s">
        <v>197</v>
      </c>
    </row>
    <row r="210" spans="1:65" s="13" customFormat="1" ht="11.25">
      <c r="B210" s="199"/>
      <c r="C210" s="200"/>
      <c r="D210" s="201" t="s">
        <v>213</v>
      </c>
      <c r="E210" s="202" t="s">
        <v>28</v>
      </c>
      <c r="F210" s="203" t="s">
        <v>6891</v>
      </c>
      <c r="G210" s="200"/>
      <c r="H210" s="204">
        <v>212</v>
      </c>
      <c r="I210" s="205"/>
      <c r="J210" s="200"/>
      <c r="K210" s="200"/>
      <c r="L210" s="206"/>
      <c r="M210" s="207"/>
      <c r="N210" s="208"/>
      <c r="O210" s="208"/>
      <c r="P210" s="208"/>
      <c r="Q210" s="208"/>
      <c r="R210" s="208"/>
      <c r="S210" s="208"/>
      <c r="T210" s="209"/>
      <c r="AT210" s="210" t="s">
        <v>213</v>
      </c>
      <c r="AU210" s="210" t="s">
        <v>84</v>
      </c>
      <c r="AV210" s="13" t="s">
        <v>84</v>
      </c>
      <c r="AW210" s="13" t="s">
        <v>35</v>
      </c>
      <c r="AX210" s="13" t="s">
        <v>74</v>
      </c>
      <c r="AY210" s="210" t="s">
        <v>197</v>
      </c>
    </row>
    <row r="211" spans="1:65" s="13" customFormat="1" ht="11.25">
      <c r="B211" s="199"/>
      <c r="C211" s="200"/>
      <c r="D211" s="201" t="s">
        <v>213</v>
      </c>
      <c r="E211" s="202" t="s">
        <v>28</v>
      </c>
      <c r="F211" s="203" t="s">
        <v>6853</v>
      </c>
      <c r="G211" s="200"/>
      <c r="H211" s="204">
        <v>77</v>
      </c>
      <c r="I211" s="205"/>
      <c r="J211" s="200"/>
      <c r="K211" s="200"/>
      <c r="L211" s="206"/>
      <c r="M211" s="207"/>
      <c r="N211" s="208"/>
      <c r="O211" s="208"/>
      <c r="P211" s="208"/>
      <c r="Q211" s="208"/>
      <c r="R211" s="208"/>
      <c r="S211" s="208"/>
      <c r="T211" s="209"/>
      <c r="AT211" s="210" t="s">
        <v>213</v>
      </c>
      <c r="AU211" s="210" t="s">
        <v>84</v>
      </c>
      <c r="AV211" s="13" t="s">
        <v>84</v>
      </c>
      <c r="AW211" s="13" t="s">
        <v>35</v>
      </c>
      <c r="AX211" s="13" t="s">
        <v>74</v>
      </c>
      <c r="AY211" s="210" t="s">
        <v>197</v>
      </c>
    </row>
    <row r="212" spans="1:65" s="14" customFormat="1" ht="11.25">
      <c r="B212" s="211"/>
      <c r="C212" s="212"/>
      <c r="D212" s="201" t="s">
        <v>213</v>
      </c>
      <c r="E212" s="213" t="s">
        <v>28</v>
      </c>
      <c r="F212" s="214" t="s">
        <v>226</v>
      </c>
      <c r="G212" s="212"/>
      <c r="H212" s="215">
        <v>289</v>
      </c>
      <c r="I212" s="216"/>
      <c r="J212" s="212"/>
      <c r="K212" s="212"/>
      <c r="L212" s="217"/>
      <c r="M212" s="218"/>
      <c r="N212" s="219"/>
      <c r="O212" s="219"/>
      <c r="P212" s="219"/>
      <c r="Q212" s="219"/>
      <c r="R212" s="219"/>
      <c r="S212" s="219"/>
      <c r="T212" s="220"/>
      <c r="AT212" s="221" t="s">
        <v>213</v>
      </c>
      <c r="AU212" s="221" t="s">
        <v>84</v>
      </c>
      <c r="AV212" s="14" t="s">
        <v>204</v>
      </c>
      <c r="AW212" s="14" t="s">
        <v>35</v>
      </c>
      <c r="AX212" s="14" t="s">
        <v>82</v>
      </c>
      <c r="AY212" s="221" t="s">
        <v>197</v>
      </c>
    </row>
    <row r="213" spans="1:65" s="2" customFormat="1" ht="16.5" customHeight="1">
      <c r="A213" s="37"/>
      <c r="B213" s="38"/>
      <c r="C213" s="181" t="s">
        <v>317</v>
      </c>
      <c r="D213" s="181" t="s">
        <v>199</v>
      </c>
      <c r="E213" s="182" t="s">
        <v>6943</v>
      </c>
      <c r="F213" s="183" t="s">
        <v>6944</v>
      </c>
      <c r="G213" s="184" t="s">
        <v>202</v>
      </c>
      <c r="H213" s="185">
        <v>289</v>
      </c>
      <c r="I213" s="186"/>
      <c r="J213" s="187">
        <f>ROUND(I213*H213,2)</f>
        <v>0</v>
      </c>
      <c r="K213" s="183" t="s">
        <v>203</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204</v>
      </c>
      <c r="AT213" s="192" t="s">
        <v>199</v>
      </c>
      <c r="AU213" s="192" t="s">
        <v>84</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204</v>
      </c>
      <c r="BM213" s="192" t="s">
        <v>6945</v>
      </c>
    </row>
    <row r="214" spans="1:65" s="2" customFormat="1" ht="11.25">
      <c r="A214" s="37"/>
      <c r="B214" s="38"/>
      <c r="C214" s="39"/>
      <c r="D214" s="194" t="s">
        <v>206</v>
      </c>
      <c r="E214" s="39"/>
      <c r="F214" s="195" t="s">
        <v>6946</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206</v>
      </c>
      <c r="AU214" s="20" t="s">
        <v>84</v>
      </c>
    </row>
    <row r="215" spans="1:65" s="2" customFormat="1" ht="24.2" customHeight="1">
      <c r="A215" s="37"/>
      <c r="B215" s="38"/>
      <c r="C215" s="181" t="s">
        <v>322</v>
      </c>
      <c r="D215" s="181" t="s">
        <v>199</v>
      </c>
      <c r="E215" s="182" t="s">
        <v>6947</v>
      </c>
      <c r="F215" s="183" t="s">
        <v>6948</v>
      </c>
      <c r="G215" s="184" t="s">
        <v>202</v>
      </c>
      <c r="H215" s="185">
        <v>289</v>
      </c>
      <c r="I215" s="186"/>
      <c r="J215" s="187">
        <f>ROUND(I215*H215,2)</f>
        <v>0</v>
      </c>
      <c r="K215" s="183" t="s">
        <v>203</v>
      </c>
      <c r="L215" s="42"/>
      <c r="M215" s="188" t="s">
        <v>28</v>
      </c>
      <c r="N215" s="189" t="s">
        <v>45</v>
      </c>
      <c r="O215" s="67"/>
      <c r="P215" s="190">
        <f>O215*H215</f>
        <v>0</v>
      </c>
      <c r="Q215" s="190">
        <v>0</v>
      </c>
      <c r="R215" s="190">
        <f>Q215*H215</f>
        <v>0</v>
      </c>
      <c r="S215" s="190">
        <v>0</v>
      </c>
      <c r="T215" s="191">
        <f>S215*H215</f>
        <v>0</v>
      </c>
      <c r="U215" s="37"/>
      <c r="V215" s="37"/>
      <c r="W215" s="37"/>
      <c r="X215" s="37"/>
      <c r="Y215" s="37"/>
      <c r="Z215" s="37"/>
      <c r="AA215" s="37"/>
      <c r="AB215" s="37"/>
      <c r="AC215" s="37"/>
      <c r="AD215" s="37"/>
      <c r="AE215" s="37"/>
      <c r="AR215" s="192" t="s">
        <v>204</v>
      </c>
      <c r="AT215" s="192" t="s">
        <v>199</v>
      </c>
      <c r="AU215" s="192" t="s">
        <v>84</v>
      </c>
      <c r="AY215" s="20" t="s">
        <v>197</v>
      </c>
      <c r="BE215" s="193">
        <f>IF(N215="základní",J215,0)</f>
        <v>0</v>
      </c>
      <c r="BF215" s="193">
        <f>IF(N215="snížená",J215,0)</f>
        <v>0</v>
      </c>
      <c r="BG215" s="193">
        <f>IF(N215="zákl. přenesená",J215,0)</f>
        <v>0</v>
      </c>
      <c r="BH215" s="193">
        <f>IF(N215="sníž. přenesená",J215,0)</f>
        <v>0</v>
      </c>
      <c r="BI215" s="193">
        <f>IF(N215="nulová",J215,0)</f>
        <v>0</v>
      </c>
      <c r="BJ215" s="20" t="s">
        <v>82</v>
      </c>
      <c r="BK215" s="193">
        <f>ROUND(I215*H215,2)</f>
        <v>0</v>
      </c>
      <c r="BL215" s="20" t="s">
        <v>204</v>
      </c>
      <c r="BM215" s="192" t="s">
        <v>6949</v>
      </c>
    </row>
    <row r="216" spans="1:65" s="2" customFormat="1" ht="11.25">
      <c r="A216" s="37"/>
      <c r="B216" s="38"/>
      <c r="C216" s="39"/>
      <c r="D216" s="194" t="s">
        <v>206</v>
      </c>
      <c r="E216" s="39"/>
      <c r="F216" s="195" t="s">
        <v>6950</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206</v>
      </c>
      <c r="AU216" s="20" t="s">
        <v>84</v>
      </c>
    </row>
    <row r="217" spans="1:65" s="15" customFormat="1" ht="11.25">
      <c r="B217" s="222"/>
      <c r="C217" s="223"/>
      <c r="D217" s="201" t="s">
        <v>213</v>
      </c>
      <c r="E217" s="224" t="s">
        <v>28</v>
      </c>
      <c r="F217" s="225" t="s">
        <v>412</v>
      </c>
      <c r="G217" s="223"/>
      <c r="H217" s="224" t="s">
        <v>28</v>
      </c>
      <c r="I217" s="226"/>
      <c r="J217" s="223"/>
      <c r="K217" s="223"/>
      <c r="L217" s="227"/>
      <c r="M217" s="228"/>
      <c r="N217" s="229"/>
      <c r="O217" s="229"/>
      <c r="P217" s="229"/>
      <c r="Q217" s="229"/>
      <c r="R217" s="229"/>
      <c r="S217" s="229"/>
      <c r="T217" s="230"/>
      <c r="AT217" s="231" t="s">
        <v>213</v>
      </c>
      <c r="AU217" s="231" t="s">
        <v>84</v>
      </c>
      <c r="AV217" s="15" t="s">
        <v>82</v>
      </c>
      <c r="AW217" s="15" t="s">
        <v>35</v>
      </c>
      <c r="AX217" s="15" t="s">
        <v>74</v>
      </c>
      <c r="AY217" s="231" t="s">
        <v>197</v>
      </c>
    </row>
    <row r="218" spans="1:65" s="13" customFormat="1" ht="11.25">
      <c r="B218" s="199"/>
      <c r="C218" s="200"/>
      <c r="D218" s="201" t="s">
        <v>213</v>
      </c>
      <c r="E218" s="202" t="s">
        <v>28</v>
      </c>
      <c r="F218" s="203" t="s">
        <v>6891</v>
      </c>
      <c r="G218" s="200"/>
      <c r="H218" s="204">
        <v>212</v>
      </c>
      <c r="I218" s="205"/>
      <c r="J218" s="200"/>
      <c r="K218" s="200"/>
      <c r="L218" s="206"/>
      <c r="M218" s="207"/>
      <c r="N218" s="208"/>
      <c r="O218" s="208"/>
      <c r="P218" s="208"/>
      <c r="Q218" s="208"/>
      <c r="R218" s="208"/>
      <c r="S218" s="208"/>
      <c r="T218" s="209"/>
      <c r="AT218" s="210" t="s">
        <v>213</v>
      </c>
      <c r="AU218" s="210" t="s">
        <v>84</v>
      </c>
      <c r="AV218" s="13" t="s">
        <v>84</v>
      </c>
      <c r="AW218" s="13" t="s">
        <v>35</v>
      </c>
      <c r="AX218" s="13" t="s">
        <v>74</v>
      </c>
      <c r="AY218" s="210" t="s">
        <v>197</v>
      </c>
    </row>
    <row r="219" spans="1:65" s="13" customFormat="1" ht="11.25">
      <c r="B219" s="199"/>
      <c r="C219" s="200"/>
      <c r="D219" s="201" t="s">
        <v>213</v>
      </c>
      <c r="E219" s="202" t="s">
        <v>28</v>
      </c>
      <c r="F219" s="203" t="s">
        <v>6853</v>
      </c>
      <c r="G219" s="200"/>
      <c r="H219" s="204">
        <v>77</v>
      </c>
      <c r="I219" s="205"/>
      <c r="J219" s="200"/>
      <c r="K219" s="200"/>
      <c r="L219" s="206"/>
      <c r="M219" s="207"/>
      <c r="N219" s="208"/>
      <c r="O219" s="208"/>
      <c r="P219" s="208"/>
      <c r="Q219" s="208"/>
      <c r="R219" s="208"/>
      <c r="S219" s="208"/>
      <c r="T219" s="209"/>
      <c r="AT219" s="210" t="s">
        <v>213</v>
      </c>
      <c r="AU219" s="210" t="s">
        <v>84</v>
      </c>
      <c r="AV219" s="13" t="s">
        <v>84</v>
      </c>
      <c r="AW219" s="13" t="s">
        <v>35</v>
      </c>
      <c r="AX219" s="13" t="s">
        <v>74</v>
      </c>
      <c r="AY219" s="210" t="s">
        <v>197</v>
      </c>
    </row>
    <row r="220" spans="1:65" s="14" customFormat="1" ht="11.25">
      <c r="B220" s="211"/>
      <c r="C220" s="212"/>
      <c r="D220" s="201" t="s">
        <v>213</v>
      </c>
      <c r="E220" s="213" t="s">
        <v>28</v>
      </c>
      <c r="F220" s="214" t="s">
        <v>226</v>
      </c>
      <c r="G220" s="212"/>
      <c r="H220" s="215">
        <v>289</v>
      </c>
      <c r="I220" s="216"/>
      <c r="J220" s="212"/>
      <c r="K220" s="212"/>
      <c r="L220" s="217"/>
      <c r="M220" s="218"/>
      <c r="N220" s="219"/>
      <c r="O220" s="219"/>
      <c r="P220" s="219"/>
      <c r="Q220" s="219"/>
      <c r="R220" s="219"/>
      <c r="S220" s="219"/>
      <c r="T220" s="220"/>
      <c r="AT220" s="221" t="s">
        <v>213</v>
      </c>
      <c r="AU220" s="221" t="s">
        <v>84</v>
      </c>
      <c r="AV220" s="14" t="s">
        <v>204</v>
      </c>
      <c r="AW220" s="14" t="s">
        <v>35</v>
      </c>
      <c r="AX220" s="14" t="s">
        <v>82</v>
      </c>
      <c r="AY220" s="221" t="s">
        <v>197</v>
      </c>
    </row>
    <row r="221" spans="1:65" s="2" customFormat="1" ht="24.2" customHeight="1">
      <c r="A221" s="37"/>
      <c r="B221" s="38"/>
      <c r="C221" s="181" t="s">
        <v>327</v>
      </c>
      <c r="D221" s="181" t="s">
        <v>199</v>
      </c>
      <c r="E221" s="182" t="s">
        <v>6951</v>
      </c>
      <c r="F221" s="183" t="s">
        <v>6952</v>
      </c>
      <c r="G221" s="184" t="s">
        <v>202</v>
      </c>
      <c r="H221" s="185">
        <v>289</v>
      </c>
      <c r="I221" s="186"/>
      <c r="J221" s="187">
        <f>ROUND(I221*H221,2)</f>
        <v>0</v>
      </c>
      <c r="K221" s="183" t="s">
        <v>203</v>
      </c>
      <c r="L221" s="42"/>
      <c r="M221" s="188" t="s">
        <v>28</v>
      </c>
      <c r="N221" s="189" t="s">
        <v>45</v>
      </c>
      <c r="O221" s="67"/>
      <c r="P221" s="190">
        <f>O221*H221</f>
        <v>0</v>
      </c>
      <c r="Q221" s="190">
        <v>0</v>
      </c>
      <c r="R221" s="190">
        <f>Q221*H221</f>
        <v>0</v>
      </c>
      <c r="S221" s="190">
        <v>0</v>
      </c>
      <c r="T221" s="191">
        <f>S221*H221</f>
        <v>0</v>
      </c>
      <c r="U221" s="37"/>
      <c r="V221" s="37"/>
      <c r="W221" s="37"/>
      <c r="X221" s="37"/>
      <c r="Y221" s="37"/>
      <c r="Z221" s="37"/>
      <c r="AA221" s="37"/>
      <c r="AB221" s="37"/>
      <c r="AC221" s="37"/>
      <c r="AD221" s="37"/>
      <c r="AE221" s="37"/>
      <c r="AR221" s="192" t="s">
        <v>204</v>
      </c>
      <c r="AT221" s="192" t="s">
        <v>199</v>
      </c>
      <c r="AU221" s="192" t="s">
        <v>84</v>
      </c>
      <c r="AY221" s="20" t="s">
        <v>197</v>
      </c>
      <c r="BE221" s="193">
        <f>IF(N221="základní",J221,0)</f>
        <v>0</v>
      </c>
      <c r="BF221" s="193">
        <f>IF(N221="snížená",J221,0)</f>
        <v>0</v>
      </c>
      <c r="BG221" s="193">
        <f>IF(N221="zákl. přenesená",J221,0)</f>
        <v>0</v>
      </c>
      <c r="BH221" s="193">
        <f>IF(N221="sníž. přenesená",J221,0)</f>
        <v>0</v>
      </c>
      <c r="BI221" s="193">
        <f>IF(N221="nulová",J221,0)</f>
        <v>0</v>
      </c>
      <c r="BJ221" s="20" t="s">
        <v>82</v>
      </c>
      <c r="BK221" s="193">
        <f>ROUND(I221*H221,2)</f>
        <v>0</v>
      </c>
      <c r="BL221" s="20" t="s">
        <v>204</v>
      </c>
      <c r="BM221" s="192" t="s">
        <v>6953</v>
      </c>
    </row>
    <row r="222" spans="1:65" s="2" customFormat="1" ht="11.25">
      <c r="A222" s="37"/>
      <c r="B222" s="38"/>
      <c r="C222" s="39"/>
      <c r="D222" s="194" t="s">
        <v>206</v>
      </c>
      <c r="E222" s="39"/>
      <c r="F222" s="195" t="s">
        <v>6954</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206</v>
      </c>
      <c r="AU222" s="20" t="s">
        <v>84</v>
      </c>
    </row>
    <row r="223" spans="1:65" s="2" customFormat="1" ht="37.9" customHeight="1">
      <c r="A223" s="37"/>
      <c r="B223" s="38"/>
      <c r="C223" s="181" t="s">
        <v>332</v>
      </c>
      <c r="D223" s="181" t="s">
        <v>199</v>
      </c>
      <c r="E223" s="182" t="s">
        <v>6955</v>
      </c>
      <c r="F223" s="183" t="s">
        <v>6956</v>
      </c>
      <c r="G223" s="184" t="s">
        <v>202</v>
      </c>
      <c r="H223" s="185">
        <v>392</v>
      </c>
      <c r="I223" s="186"/>
      <c r="J223" s="187">
        <f>ROUND(I223*H223,2)</f>
        <v>0</v>
      </c>
      <c r="K223" s="183" t="s">
        <v>203</v>
      </c>
      <c r="L223" s="42"/>
      <c r="M223" s="188" t="s">
        <v>28</v>
      </c>
      <c r="N223" s="189" t="s">
        <v>45</v>
      </c>
      <c r="O223" s="67"/>
      <c r="P223" s="190">
        <f>O223*H223</f>
        <v>0</v>
      </c>
      <c r="Q223" s="190">
        <v>8.9219999999999994E-2</v>
      </c>
      <c r="R223" s="190">
        <f>Q223*H223</f>
        <v>34.974239999999995</v>
      </c>
      <c r="S223" s="190">
        <v>0</v>
      </c>
      <c r="T223" s="191">
        <f>S223*H223</f>
        <v>0</v>
      </c>
      <c r="U223" s="37"/>
      <c r="V223" s="37"/>
      <c r="W223" s="37"/>
      <c r="X223" s="37"/>
      <c r="Y223" s="37"/>
      <c r="Z223" s="37"/>
      <c r="AA223" s="37"/>
      <c r="AB223" s="37"/>
      <c r="AC223" s="37"/>
      <c r="AD223" s="37"/>
      <c r="AE223" s="37"/>
      <c r="AR223" s="192" t="s">
        <v>204</v>
      </c>
      <c r="AT223" s="192" t="s">
        <v>199</v>
      </c>
      <c r="AU223" s="192" t="s">
        <v>84</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6957</v>
      </c>
    </row>
    <row r="224" spans="1:65" s="2" customFormat="1" ht="11.25">
      <c r="A224" s="37"/>
      <c r="B224" s="38"/>
      <c r="C224" s="39"/>
      <c r="D224" s="194" t="s">
        <v>206</v>
      </c>
      <c r="E224" s="39"/>
      <c r="F224" s="195" t="s">
        <v>6958</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206</v>
      </c>
      <c r="AU224" s="20" t="s">
        <v>84</v>
      </c>
    </row>
    <row r="225" spans="1:65" s="15" customFormat="1" ht="11.25">
      <c r="B225" s="222"/>
      <c r="C225" s="223"/>
      <c r="D225" s="201" t="s">
        <v>213</v>
      </c>
      <c r="E225" s="224" t="s">
        <v>28</v>
      </c>
      <c r="F225" s="225" t="s">
        <v>412</v>
      </c>
      <c r="G225" s="223"/>
      <c r="H225" s="224" t="s">
        <v>28</v>
      </c>
      <c r="I225" s="226"/>
      <c r="J225" s="223"/>
      <c r="K225" s="223"/>
      <c r="L225" s="227"/>
      <c r="M225" s="228"/>
      <c r="N225" s="229"/>
      <c r="O225" s="229"/>
      <c r="P225" s="229"/>
      <c r="Q225" s="229"/>
      <c r="R225" s="229"/>
      <c r="S225" s="229"/>
      <c r="T225" s="230"/>
      <c r="AT225" s="231" t="s">
        <v>213</v>
      </c>
      <c r="AU225" s="231" t="s">
        <v>84</v>
      </c>
      <c r="AV225" s="15" t="s">
        <v>82</v>
      </c>
      <c r="AW225" s="15" t="s">
        <v>35</v>
      </c>
      <c r="AX225" s="15" t="s">
        <v>74</v>
      </c>
      <c r="AY225" s="231" t="s">
        <v>197</v>
      </c>
    </row>
    <row r="226" spans="1:65" s="13" customFormat="1" ht="11.25">
      <c r="B226" s="199"/>
      <c r="C226" s="200"/>
      <c r="D226" s="201" t="s">
        <v>213</v>
      </c>
      <c r="E226" s="202" t="s">
        <v>28</v>
      </c>
      <c r="F226" s="203" t="s">
        <v>6887</v>
      </c>
      <c r="G226" s="200"/>
      <c r="H226" s="204">
        <v>220</v>
      </c>
      <c r="I226" s="205"/>
      <c r="J226" s="200"/>
      <c r="K226" s="200"/>
      <c r="L226" s="206"/>
      <c r="M226" s="207"/>
      <c r="N226" s="208"/>
      <c r="O226" s="208"/>
      <c r="P226" s="208"/>
      <c r="Q226" s="208"/>
      <c r="R226" s="208"/>
      <c r="S226" s="208"/>
      <c r="T226" s="209"/>
      <c r="AT226" s="210" t="s">
        <v>213</v>
      </c>
      <c r="AU226" s="210" t="s">
        <v>84</v>
      </c>
      <c r="AV226" s="13" t="s">
        <v>84</v>
      </c>
      <c r="AW226" s="13" t="s">
        <v>35</v>
      </c>
      <c r="AX226" s="13" t="s">
        <v>74</v>
      </c>
      <c r="AY226" s="210" t="s">
        <v>197</v>
      </c>
    </row>
    <row r="227" spans="1:65" s="13" customFormat="1" ht="11.25">
      <c r="B227" s="199"/>
      <c r="C227" s="200"/>
      <c r="D227" s="201" t="s">
        <v>213</v>
      </c>
      <c r="E227" s="202" t="s">
        <v>28</v>
      </c>
      <c r="F227" s="203" t="s">
        <v>6888</v>
      </c>
      <c r="G227" s="200"/>
      <c r="H227" s="204">
        <v>135</v>
      </c>
      <c r="I227" s="205"/>
      <c r="J227" s="200"/>
      <c r="K227" s="200"/>
      <c r="L227" s="206"/>
      <c r="M227" s="207"/>
      <c r="N227" s="208"/>
      <c r="O227" s="208"/>
      <c r="P227" s="208"/>
      <c r="Q227" s="208"/>
      <c r="R227" s="208"/>
      <c r="S227" s="208"/>
      <c r="T227" s="209"/>
      <c r="AT227" s="210" t="s">
        <v>213</v>
      </c>
      <c r="AU227" s="210" t="s">
        <v>84</v>
      </c>
      <c r="AV227" s="13" t="s">
        <v>84</v>
      </c>
      <c r="AW227" s="13" t="s">
        <v>35</v>
      </c>
      <c r="AX227" s="13" t="s">
        <v>74</v>
      </c>
      <c r="AY227" s="210" t="s">
        <v>197</v>
      </c>
    </row>
    <row r="228" spans="1:65" s="13" customFormat="1" ht="11.25">
      <c r="B228" s="199"/>
      <c r="C228" s="200"/>
      <c r="D228" s="201" t="s">
        <v>213</v>
      </c>
      <c r="E228" s="202" t="s">
        <v>28</v>
      </c>
      <c r="F228" s="203" t="s">
        <v>6889</v>
      </c>
      <c r="G228" s="200"/>
      <c r="H228" s="204">
        <v>7</v>
      </c>
      <c r="I228" s="205"/>
      <c r="J228" s="200"/>
      <c r="K228" s="200"/>
      <c r="L228" s="206"/>
      <c r="M228" s="207"/>
      <c r="N228" s="208"/>
      <c r="O228" s="208"/>
      <c r="P228" s="208"/>
      <c r="Q228" s="208"/>
      <c r="R228" s="208"/>
      <c r="S228" s="208"/>
      <c r="T228" s="209"/>
      <c r="AT228" s="210" t="s">
        <v>213</v>
      </c>
      <c r="AU228" s="210" t="s">
        <v>84</v>
      </c>
      <c r="AV228" s="13" t="s">
        <v>84</v>
      </c>
      <c r="AW228" s="13" t="s">
        <v>35</v>
      </c>
      <c r="AX228" s="13" t="s">
        <v>74</v>
      </c>
      <c r="AY228" s="210" t="s">
        <v>197</v>
      </c>
    </row>
    <row r="229" spans="1:65" s="13" customFormat="1" ht="11.25">
      <c r="B229" s="199"/>
      <c r="C229" s="200"/>
      <c r="D229" s="201" t="s">
        <v>213</v>
      </c>
      <c r="E229" s="202" t="s">
        <v>28</v>
      </c>
      <c r="F229" s="203" t="s">
        <v>6890</v>
      </c>
      <c r="G229" s="200"/>
      <c r="H229" s="204">
        <v>30</v>
      </c>
      <c r="I229" s="205"/>
      <c r="J229" s="200"/>
      <c r="K229" s="200"/>
      <c r="L229" s="206"/>
      <c r="M229" s="207"/>
      <c r="N229" s="208"/>
      <c r="O229" s="208"/>
      <c r="P229" s="208"/>
      <c r="Q229" s="208"/>
      <c r="R229" s="208"/>
      <c r="S229" s="208"/>
      <c r="T229" s="209"/>
      <c r="AT229" s="210" t="s">
        <v>213</v>
      </c>
      <c r="AU229" s="210" t="s">
        <v>84</v>
      </c>
      <c r="AV229" s="13" t="s">
        <v>84</v>
      </c>
      <c r="AW229" s="13" t="s">
        <v>35</v>
      </c>
      <c r="AX229" s="13" t="s">
        <v>74</v>
      </c>
      <c r="AY229" s="210" t="s">
        <v>197</v>
      </c>
    </row>
    <row r="230" spans="1:65" s="14" customFormat="1" ht="11.25">
      <c r="B230" s="211"/>
      <c r="C230" s="212"/>
      <c r="D230" s="201" t="s">
        <v>213</v>
      </c>
      <c r="E230" s="213" t="s">
        <v>28</v>
      </c>
      <c r="F230" s="214" t="s">
        <v>226</v>
      </c>
      <c r="G230" s="212"/>
      <c r="H230" s="215">
        <v>392</v>
      </c>
      <c r="I230" s="216"/>
      <c r="J230" s="212"/>
      <c r="K230" s="212"/>
      <c r="L230" s="217"/>
      <c r="M230" s="218"/>
      <c r="N230" s="219"/>
      <c r="O230" s="219"/>
      <c r="P230" s="219"/>
      <c r="Q230" s="219"/>
      <c r="R230" s="219"/>
      <c r="S230" s="219"/>
      <c r="T230" s="220"/>
      <c r="AT230" s="221" t="s">
        <v>213</v>
      </c>
      <c r="AU230" s="221" t="s">
        <v>84</v>
      </c>
      <c r="AV230" s="14" t="s">
        <v>204</v>
      </c>
      <c r="AW230" s="14" t="s">
        <v>35</v>
      </c>
      <c r="AX230" s="14" t="s">
        <v>82</v>
      </c>
      <c r="AY230" s="221" t="s">
        <v>197</v>
      </c>
    </row>
    <row r="231" spans="1:65" s="2" customFormat="1" ht="16.5" customHeight="1">
      <c r="A231" s="37"/>
      <c r="B231" s="38"/>
      <c r="C231" s="247" t="s">
        <v>337</v>
      </c>
      <c r="D231" s="247" t="s">
        <v>519</v>
      </c>
      <c r="E231" s="248" t="s">
        <v>6959</v>
      </c>
      <c r="F231" s="249" t="s">
        <v>6960</v>
      </c>
      <c r="G231" s="250" t="s">
        <v>202</v>
      </c>
      <c r="H231" s="251">
        <v>358.55</v>
      </c>
      <c r="I231" s="252"/>
      <c r="J231" s="253">
        <f>ROUND(I231*H231,2)</f>
        <v>0</v>
      </c>
      <c r="K231" s="249" t="s">
        <v>203</v>
      </c>
      <c r="L231" s="254"/>
      <c r="M231" s="255" t="s">
        <v>28</v>
      </c>
      <c r="N231" s="256" t="s">
        <v>45</v>
      </c>
      <c r="O231" s="67"/>
      <c r="P231" s="190">
        <f>O231*H231</f>
        <v>0</v>
      </c>
      <c r="Q231" s="190">
        <v>0.113</v>
      </c>
      <c r="R231" s="190">
        <f>Q231*H231</f>
        <v>40.516150000000003</v>
      </c>
      <c r="S231" s="190">
        <v>0</v>
      </c>
      <c r="T231" s="191">
        <f>S231*H231</f>
        <v>0</v>
      </c>
      <c r="U231" s="37"/>
      <c r="V231" s="37"/>
      <c r="W231" s="37"/>
      <c r="X231" s="37"/>
      <c r="Y231" s="37"/>
      <c r="Z231" s="37"/>
      <c r="AA231" s="37"/>
      <c r="AB231" s="37"/>
      <c r="AC231" s="37"/>
      <c r="AD231" s="37"/>
      <c r="AE231" s="37"/>
      <c r="AR231" s="192" t="s">
        <v>243</v>
      </c>
      <c r="AT231" s="192" t="s">
        <v>519</v>
      </c>
      <c r="AU231" s="192" t="s">
        <v>84</v>
      </c>
      <c r="AY231" s="20" t="s">
        <v>197</v>
      </c>
      <c r="BE231" s="193">
        <f>IF(N231="základní",J231,0)</f>
        <v>0</v>
      </c>
      <c r="BF231" s="193">
        <f>IF(N231="snížená",J231,0)</f>
        <v>0</v>
      </c>
      <c r="BG231" s="193">
        <f>IF(N231="zákl. přenesená",J231,0)</f>
        <v>0</v>
      </c>
      <c r="BH231" s="193">
        <f>IF(N231="sníž. přenesená",J231,0)</f>
        <v>0</v>
      </c>
      <c r="BI231" s="193">
        <f>IF(N231="nulová",J231,0)</f>
        <v>0</v>
      </c>
      <c r="BJ231" s="20" t="s">
        <v>82</v>
      </c>
      <c r="BK231" s="193">
        <f>ROUND(I231*H231,2)</f>
        <v>0</v>
      </c>
      <c r="BL231" s="20" t="s">
        <v>204</v>
      </c>
      <c r="BM231" s="192" t="s">
        <v>6961</v>
      </c>
    </row>
    <row r="232" spans="1:65" s="13" customFormat="1" ht="11.25">
      <c r="B232" s="199"/>
      <c r="C232" s="200"/>
      <c r="D232" s="201" t="s">
        <v>213</v>
      </c>
      <c r="E232" s="202" t="s">
        <v>28</v>
      </c>
      <c r="F232" s="203" t="s">
        <v>6962</v>
      </c>
      <c r="G232" s="200"/>
      <c r="H232" s="204">
        <v>355</v>
      </c>
      <c r="I232" s="205"/>
      <c r="J232" s="200"/>
      <c r="K232" s="200"/>
      <c r="L232" s="206"/>
      <c r="M232" s="207"/>
      <c r="N232" s="208"/>
      <c r="O232" s="208"/>
      <c r="P232" s="208"/>
      <c r="Q232" s="208"/>
      <c r="R232" s="208"/>
      <c r="S232" s="208"/>
      <c r="T232" s="209"/>
      <c r="AT232" s="210" t="s">
        <v>213</v>
      </c>
      <c r="AU232" s="210" t="s">
        <v>84</v>
      </c>
      <c r="AV232" s="13" t="s">
        <v>84</v>
      </c>
      <c r="AW232" s="13" t="s">
        <v>35</v>
      </c>
      <c r="AX232" s="13" t="s">
        <v>82</v>
      </c>
      <c r="AY232" s="210" t="s">
        <v>197</v>
      </c>
    </row>
    <row r="233" spans="1:65" s="13" customFormat="1" ht="11.25">
      <c r="B233" s="199"/>
      <c r="C233" s="200"/>
      <c r="D233" s="201" t="s">
        <v>213</v>
      </c>
      <c r="E233" s="200"/>
      <c r="F233" s="203" t="s">
        <v>6963</v>
      </c>
      <c r="G233" s="200"/>
      <c r="H233" s="204">
        <v>358.55</v>
      </c>
      <c r="I233" s="205"/>
      <c r="J233" s="200"/>
      <c r="K233" s="200"/>
      <c r="L233" s="206"/>
      <c r="M233" s="207"/>
      <c r="N233" s="208"/>
      <c r="O233" s="208"/>
      <c r="P233" s="208"/>
      <c r="Q233" s="208"/>
      <c r="R233" s="208"/>
      <c r="S233" s="208"/>
      <c r="T233" s="209"/>
      <c r="AT233" s="210" t="s">
        <v>213</v>
      </c>
      <c r="AU233" s="210" t="s">
        <v>84</v>
      </c>
      <c r="AV233" s="13" t="s">
        <v>84</v>
      </c>
      <c r="AW233" s="13" t="s">
        <v>4</v>
      </c>
      <c r="AX233" s="13" t="s">
        <v>82</v>
      </c>
      <c r="AY233" s="210" t="s">
        <v>197</v>
      </c>
    </row>
    <row r="234" spans="1:65" s="2" customFormat="1" ht="16.5" customHeight="1">
      <c r="A234" s="37"/>
      <c r="B234" s="38"/>
      <c r="C234" s="247" t="s">
        <v>343</v>
      </c>
      <c r="D234" s="247" t="s">
        <v>519</v>
      </c>
      <c r="E234" s="248" t="s">
        <v>6964</v>
      </c>
      <c r="F234" s="249" t="s">
        <v>6965</v>
      </c>
      <c r="G234" s="250" t="s">
        <v>202</v>
      </c>
      <c r="H234" s="251">
        <v>7.07</v>
      </c>
      <c r="I234" s="252"/>
      <c r="J234" s="253">
        <f>ROUND(I234*H234,2)</f>
        <v>0</v>
      </c>
      <c r="K234" s="249" t="s">
        <v>203</v>
      </c>
      <c r="L234" s="254"/>
      <c r="M234" s="255" t="s">
        <v>28</v>
      </c>
      <c r="N234" s="256" t="s">
        <v>45</v>
      </c>
      <c r="O234" s="67"/>
      <c r="P234" s="190">
        <f>O234*H234</f>
        <v>0</v>
      </c>
      <c r="Q234" s="190">
        <v>0.13100000000000001</v>
      </c>
      <c r="R234" s="190">
        <f>Q234*H234</f>
        <v>0.92617000000000005</v>
      </c>
      <c r="S234" s="190">
        <v>0</v>
      </c>
      <c r="T234" s="191">
        <f>S234*H234</f>
        <v>0</v>
      </c>
      <c r="U234" s="37"/>
      <c r="V234" s="37"/>
      <c r="W234" s="37"/>
      <c r="X234" s="37"/>
      <c r="Y234" s="37"/>
      <c r="Z234" s="37"/>
      <c r="AA234" s="37"/>
      <c r="AB234" s="37"/>
      <c r="AC234" s="37"/>
      <c r="AD234" s="37"/>
      <c r="AE234" s="37"/>
      <c r="AR234" s="192" t="s">
        <v>243</v>
      </c>
      <c r="AT234" s="192" t="s">
        <v>519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6966</v>
      </c>
    </row>
    <row r="235" spans="1:65" s="13" customFormat="1" ht="11.25">
      <c r="B235" s="199"/>
      <c r="C235" s="200"/>
      <c r="D235" s="201" t="s">
        <v>213</v>
      </c>
      <c r="E235" s="200"/>
      <c r="F235" s="203" t="s">
        <v>6967</v>
      </c>
      <c r="G235" s="200"/>
      <c r="H235" s="204">
        <v>7.07</v>
      </c>
      <c r="I235" s="205"/>
      <c r="J235" s="200"/>
      <c r="K235" s="200"/>
      <c r="L235" s="206"/>
      <c r="M235" s="207"/>
      <c r="N235" s="208"/>
      <c r="O235" s="208"/>
      <c r="P235" s="208"/>
      <c r="Q235" s="208"/>
      <c r="R235" s="208"/>
      <c r="S235" s="208"/>
      <c r="T235" s="209"/>
      <c r="AT235" s="210" t="s">
        <v>213</v>
      </c>
      <c r="AU235" s="210" t="s">
        <v>84</v>
      </c>
      <c r="AV235" s="13" t="s">
        <v>84</v>
      </c>
      <c r="AW235" s="13" t="s">
        <v>4</v>
      </c>
      <c r="AX235" s="13" t="s">
        <v>82</v>
      </c>
      <c r="AY235" s="210" t="s">
        <v>197</v>
      </c>
    </row>
    <row r="236" spans="1:65" s="2" customFormat="1" ht="16.5" customHeight="1">
      <c r="A236" s="37"/>
      <c r="B236" s="38"/>
      <c r="C236" s="247" t="s">
        <v>348</v>
      </c>
      <c r="D236" s="247" t="s">
        <v>519</v>
      </c>
      <c r="E236" s="248" t="s">
        <v>6968</v>
      </c>
      <c r="F236" s="249" t="s">
        <v>6969</v>
      </c>
      <c r="G236" s="250" t="s">
        <v>202</v>
      </c>
      <c r="H236" s="251">
        <v>30.3</v>
      </c>
      <c r="I236" s="252"/>
      <c r="J236" s="253">
        <f>ROUND(I236*H236,2)</f>
        <v>0</v>
      </c>
      <c r="K236" s="249" t="s">
        <v>203</v>
      </c>
      <c r="L236" s="254"/>
      <c r="M236" s="255" t="s">
        <v>28</v>
      </c>
      <c r="N236" s="256" t="s">
        <v>45</v>
      </c>
      <c r="O236" s="67"/>
      <c r="P236" s="190">
        <f>O236*H236</f>
        <v>0</v>
      </c>
      <c r="Q236" s="190">
        <v>0.128</v>
      </c>
      <c r="R236" s="190">
        <f>Q236*H236</f>
        <v>3.8784000000000001</v>
      </c>
      <c r="S236" s="190">
        <v>0</v>
      </c>
      <c r="T236" s="191">
        <f>S236*H236</f>
        <v>0</v>
      </c>
      <c r="U236" s="37"/>
      <c r="V236" s="37"/>
      <c r="W236" s="37"/>
      <c r="X236" s="37"/>
      <c r="Y236" s="37"/>
      <c r="Z236" s="37"/>
      <c r="AA236" s="37"/>
      <c r="AB236" s="37"/>
      <c r="AC236" s="37"/>
      <c r="AD236" s="37"/>
      <c r="AE236" s="37"/>
      <c r="AR236" s="192" t="s">
        <v>243</v>
      </c>
      <c r="AT236" s="192" t="s">
        <v>519</v>
      </c>
      <c r="AU236" s="192" t="s">
        <v>84</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6970</v>
      </c>
    </row>
    <row r="237" spans="1:65" s="13" customFormat="1" ht="11.25">
      <c r="B237" s="199"/>
      <c r="C237" s="200"/>
      <c r="D237" s="201" t="s">
        <v>213</v>
      </c>
      <c r="E237" s="200"/>
      <c r="F237" s="203" t="s">
        <v>6971</v>
      </c>
      <c r="G237" s="200"/>
      <c r="H237" s="204">
        <v>30.3</v>
      </c>
      <c r="I237" s="205"/>
      <c r="J237" s="200"/>
      <c r="K237" s="200"/>
      <c r="L237" s="206"/>
      <c r="M237" s="207"/>
      <c r="N237" s="208"/>
      <c r="O237" s="208"/>
      <c r="P237" s="208"/>
      <c r="Q237" s="208"/>
      <c r="R237" s="208"/>
      <c r="S237" s="208"/>
      <c r="T237" s="209"/>
      <c r="AT237" s="210" t="s">
        <v>213</v>
      </c>
      <c r="AU237" s="210" t="s">
        <v>84</v>
      </c>
      <c r="AV237" s="13" t="s">
        <v>84</v>
      </c>
      <c r="AW237" s="13" t="s">
        <v>4</v>
      </c>
      <c r="AX237" s="13" t="s">
        <v>82</v>
      </c>
      <c r="AY237" s="210" t="s">
        <v>197</v>
      </c>
    </row>
    <row r="238" spans="1:65" s="2" customFormat="1" ht="37.9" customHeight="1">
      <c r="A238" s="37"/>
      <c r="B238" s="38"/>
      <c r="C238" s="181" t="s">
        <v>354</v>
      </c>
      <c r="D238" s="181" t="s">
        <v>199</v>
      </c>
      <c r="E238" s="182" t="s">
        <v>6972</v>
      </c>
      <c r="F238" s="183" t="s">
        <v>6973</v>
      </c>
      <c r="G238" s="184" t="s">
        <v>202</v>
      </c>
      <c r="H238" s="185">
        <v>325</v>
      </c>
      <c r="I238" s="186"/>
      <c r="J238" s="187">
        <f>ROUND(I238*H238,2)</f>
        <v>0</v>
      </c>
      <c r="K238" s="183" t="s">
        <v>203</v>
      </c>
      <c r="L238" s="42"/>
      <c r="M238" s="188" t="s">
        <v>28</v>
      </c>
      <c r="N238" s="189" t="s">
        <v>45</v>
      </c>
      <c r="O238" s="67"/>
      <c r="P238" s="190">
        <f>O238*H238</f>
        <v>0</v>
      </c>
      <c r="Q238" s="190">
        <v>0.11162</v>
      </c>
      <c r="R238" s="190">
        <f>Q238*H238</f>
        <v>36.276499999999999</v>
      </c>
      <c r="S238" s="190">
        <v>0</v>
      </c>
      <c r="T238" s="191">
        <f>S238*H238</f>
        <v>0</v>
      </c>
      <c r="U238" s="37"/>
      <c r="V238" s="37"/>
      <c r="W238" s="37"/>
      <c r="X238" s="37"/>
      <c r="Y238" s="37"/>
      <c r="Z238" s="37"/>
      <c r="AA238" s="37"/>
      <c r="AB238" s="37"/>
      <c r="AC238" s="37"/>
      <c r="AD238" s="37"/>
      <c r="AE238" s="37"/>
      <c r="AR238" s="192" t="s">
        <v>204</v>
      </c>
      <c r="AT238" s="192" t="s">
        <v>199</v>
      </c>
      <c r="AU238" s="192" t="s">
        <v>84</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204</v>
      </c>
      <c r="BM238" s="192" t="s">
        <v>6974</v>
      </c>
    </row>
    <row r="239" spans="1:65" s="2" customFormat="1" ht="11.25">
      <c r="A239" s="37"/>
      <c r="B239" s="38"/>
      <c r="C239" s="39"/>
      <c r="D239" s="194" t="s">
        <v>206</v>
      </c>
      <c r="E239" s="39"/>
      <c r="F239" s="195" t="s">
        <v>6975</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206</v>
      </c>
      <c r="AU239" s="20" t="s">
        <v>84</v>
      </c>
    </row>
    <row r="240" spans="1:65" s="15" customFormat="1" ht="11.25">
      <c r="B240" s="222"/>
      <c r="C240" s="223"/>
      <c r="D240" s="201" t="s">
        <v>213</v>
      </c>
      <c r="E240" s="224" t="s">
        <v>28</v>
      </c>
      <c r="F240" s="225" t="s">
        <v>412</v>
      </c>
      <c r="G240" s="223"/>
      <c r="H240" s="224" t="s">
        <v>28</v>
      </c>
      <c r="I240" s="226"/>
      <c r="J240" s="223"/>
      <c r="K240" s="223"/>
      <c r="L240" s="227"/>
      <c r="M240" s="228"/>
      <c r="N240" s="229"/>
      <c r="O240" s="229"/>
      <c r="P240" s="229"/>
      <c r="Q240" s="229"/>
      <c r="R240" s="229"/>
      <c r="S240" s="229"/>
      <c r="T240" s="230"/>
      <c r="AT240" s="231" t="s">
        <v>213</v>
      </c>
      <c r="AU240" s="231" t="s">
        <v>84</v>
      </c>
      <c r="AV240" s="15" t="s">
        <v>82</v>
      </c>
      <c r="AW240" s="15" t="s">
        <v>35</v>
      </c>
      <c r="AX240" s="15" t="s">
        <v>74</v>
      </c>
      <c r="AY240" s="231" t="s">
        <v>197</v>
      </c>
    </row>
    <row r="241" spans="1:65" s="13" customFormat="1" ht="11.25">
      <c r="B241" s="199"/>
      <c r="C241" s="200"/>
      <c r="D241" s="201" t="s">
        <v>213</v>
      </c>
      <c r="E241" s="202" t="s">
        <v>28</v>
      </c>
      <c r="F241" s="203" t="s">
        <v>6976</v>
      </c>
      <c r="G241" s="200"/>
      <c r="H241" s="204">
        <v>306.75</v>
      </c>
      <c r="I241" s="205"/>
      <c r="J241" s="200"/>
      <c r="K241" s="200"/>
      <c r="L241" s="206"/>
      <c r="M241" s="207"/>
      <c r="N241" s="208"/>
      <c r="O241" s="208"/>
      <c r="P241" s="208"/>
      <c r="Q241" s="208"/>
      <c r="R241" s="208"/>
      <c r="S241" s="208"/>
      <c r="T241" s="209"/>
      <c r="AT241" s="210" t="s">
        <v>213</v>
      </c>
      <c r="AU241" s="210" t="s">
        <v>84</v>
      </c>
      <c r="AV241" s="13" t="s">
        <v>84</v>
      </c>
      <c r="AW241" s="13" t="s">
        <v>35</v>
      </c>
      <c r="AX241" s="13" t="s">
        <v>74</v>
      </c>
      <c r="AY241" s="210" t="s">
        <v>197</v>
      </c>
    </row>
    <row r="242" spans="1:65" s="13" customFormat="1" ht="11.25">
      <c r="B242" s="199"/>
      <c r="C242" s="200"/>
      <c r="D242" s="201" t="s">
        <v>213</v>
      </c>
      <c r="E242" s="202" t="s">
        <v>28</v>
      </c>
      <c r="F242" s="203" t="s">
        <v>6977</v>
      </c>
      <c r="G242" s="200"/>
      <c r="H242" s="204">
        <v>11.25</v>
      </c>
      <c r="I242" s="205"/>
      <c r="J242" s="200"/>
      <c r="K242" s="200"/>
      <c r="L242" s="206"/>
      <c r="M242" s="207"/>
      <c r="N242" s="208"/>
      <c r="O242" s="208"/>
      <c r="P242" s="208"/>
      <c r="Q242" s="208"/>
      <c r="R242" s="208"/>
      <c r="S242" s="208"/>
      <c r="T242" s="209"/>
      <c r="AT242" s="210" t="s">
        <v>213</v>
      </c>
      <c r="AU242" s="210" t="s">
        <v>84</v>
      </c>
      <c r="AV242" s="13" t="s">
        <v>84</v>
      </c>
      <c r="AW242" s="13" t="s">
        <v>35</v>
      </c>
      <c r="AX242" s="13" t="s">
        <v>74</v>
      </c>
      <c r="AY242" s="210" t="s">
        <v>197</v>
      </c>
    </row>
    <row r="243" spans="1:65" s="13" customFormat="1" ht="11.25">
      <c r="B243" s="199"/>
      <c r="C243" s="200"/>
      <c r="D243" s="201" t="s">
        <v>213</v>
      </c>
      <c r="E243" s="202" t="s">
        <v>28</v>
      </c>
      <c r="F243" s="203" t="s">
        <v>6893</v>
      </c>
      <c r="G243" s="200"/>
      <c r="H243" s="204">
        <v>7</v>
      </c>
      <c r="I243" s="205"/>
      <c r="J243" s="200"/>
      <c r="K243" s="200"/>
      <c r="L243" s="206"/>
      <c r="M243" s="207"/>
      <c r="N243" s="208"/>
      <c r="O243" s="208"/>
      <c r="P243" s="208"/>
      <c r="Q243" s="208"/>
      <c r="R243" s="208"/>
      <c r="S243" s="208"/>
      <c r="T243" s="209"/>
      <c r="AT243" s="210" t="s">
        <v>213</v>
      </c>
      <c r="AU243" s="210" t="s">
        <v>84</v>
      </c>
      <c r="AV243" s="13" t="s">
        <v>84</v>
      </c>
      <c r="AW243" s="13" t="s">
        <v>35</v>
      </c>
      <c r="AX243" s="13" t="s">
        <v>74</v>
      </c>
      <c r="AY243" s="210" t="s">
        <v>197</v>
      </c>
    </row>
    <row r="244" spans="1:65" s="14" customFormat="1" ht="11.25">
      <c r="B244" s="211"/>
      <c r="C244" s="212"/>
      <c r="D244" s="201" t="s">
        <v>213</v>
      </c>
      <c r="E244" s="213" t="s">
        <v>28</v>
      </c>
      <c r="F244" s="214" t="s">
        <v>226</v>
      </c>
      <c r="G244" s="212"/>
      <c r="H244" s="215">
        <v>325</v>
      </c>
      <c r="I244" s="216"/>
      <c r="J244" s="212"/>
      <c r="K244" s="212"/>
      <c r="L244" s="217"/>
      <c r="M244" s="218"/>
      <c r="N244" s="219"/>
      <c r="O244" s="219"/>
      <c r="P244" s="219"/>
      <c r="Q244" s="219"/>
      <c r="R244" s="219"/>
      <c r="S244" s="219"/>
      <c r="T244" s="220"/>
      <c r="AT244" s="221" t="s">
        <v>213</v>
      </c>
      <c r="AU244" s="221" t="s">
        <v>84</v>
      </c>
      <c r="AV244" s="14" t="s">
        <v>204</v>
      </c>
      <c r="AW244" s="14" t="s">
        <v>35</v>
      </c>
      <c r="AX244" s="14" t="s">
        <v>82</v>
      </c>
      <c r="AY244" s="221" t="s">
        <v>197</v>
      </c>
    </row>
    <row r="245" spans="1:65" s="2" customFormat="1" ht="16.5" customHeight="1">
      <c r="A245" s="37"/>
      <c r="B245" s="38"/>
      <c r="C245" s="247" t="s">
        <v>360</v>
      </c>
      <c r="D245" s="247" t="s">
        <v>519</v>
      </c>
      <c r="E245" s="248" t="s">
        <v>1799</v>
      </c>
      <c r="F245" s="249" t="s">
        <v>1800</v>
      </c>
      <c r="G245" s="250" t="s">
        <v>202</v>
      </c>
      <c r="H245" s="251">
        <v>309.81799999999998</v>
      </c>
      <c r="I245" s="252"/>
      <c r="J245" s="253">
        <f>ROUND(I245*H245,2)</f>
        <v>0</v>
      </c>
      <c r="K245" s="249" t="s">
        <v>203</v>
      </c>
      <c r="L245" s="254"/>
      <c r="M245" s="255" t="s">
        <v>28</v>
      </c>
      <c r="N245" s="256" t="s">
        <v>45</v>
      </c>
      <c r="O245" s="67"/>
      <c r="P245" s="190">
        <f>O245*H245</f>
        <v>0</v>
      </c>
      <c r="Q245" s="190">
        <v>0.17599999999999999</v>
      </c>
      <c r="R245" s="190">
        <f>Q245*H245</f>
        <v>54.527967999999994</v>
      </c>
      <c r="S245" s="190">
        <v>0</v>
      </c>
      <c r="T245" s="191">
        <f>S245*H245</f>
        <v>0</v>
      </c>
      <c r="U245" s="37"/>
      <c r="V245" s="37"/>
      <c r="W245" s="37"/>
      <c r="X245" s="37"/>
      <c r="Y245" s="37"/>
      <c r="Z245" s="37"/>
      <c r="AA245" s="37"/>
      <c r="AB245" s="37"/>
      <c r="AC245" s="37"/>
      <c r="AD245" s="37"/>
      <c r="AE245" s="37"/>
      <c r="AR245" s="192" t="s">
        <v>243</v>
      </c>
      <c r="AT245" s="192" t="s">
        <v>519</v>
      </c>
      <c r="AU245" s="192" t="s">
        <v>84</v>
      </c>
      <c r="AY245" s="20" t="s">
        <v>197</v>
      </c>
      <c r="BE245" s="193">
        <f>IF(N245="základní",J245,0)</f>
        <v>0</v>
      </c>
      <c r="BF245" s="193">
        <f>IF(N245="snížená",J245,0)</f>
        <v>0</v>
      </c>
      <c r="BG245" s="193">
        <f>IF(N245="zákl. přenesená",J245,0)</f>
        <v>0</v>
      </c>
      <c r="BH245" s="193">
        <f>IF(N245="sníž. přenesená",J245,0)</f>
        <v>0</v>
      </c>
      <c r="BI245" s="193">
        <f>IF(N245="nulová",J245,0)</f>
        <v>0</v>
      </c>
      <c r="BJ245" s="20" t="s">
        <v>82</v>
      </c>
      <c r="BK245" s="193">
        <f>ROUND(I245*H245,2)</f>
        <v>0</v>
      </c>
      <c r="BL245" s="20" t="s">
        <v>204</v>
      </c>
      <c r="BM245" s="192" t="s">
        <v>6978</v>
      </c>
    </row>
    <row r="246" spans="1:65" s="13" customFormat="1" ht="11.25">
      <c r="B246" s="199"/>
      <c r="C246" s="200"/>
      <c r="D246" s="201" t="s">
        <v>213</v>
      </c>
      <c r="E246" s="200"/>
      <c r="F246" s="203" t="s">
        <v>6979</v>
      </c>
      <c r="G246" s="200"/>
      <c r="H246" s="204">
        <v>309.81799999999998</v>
      </c>
      <c r="I246" s="205"/>
      <c r="J246" s="200"/>
      <c r="K246" s="200"/>
      <c r="L246" s="206"/>
      <c r="M246" s="207"/>
      <c r="N246" s="208"/>
      <c r="O246" s="208"/>
      <c r="P246" s="208"/>
      <c r="Q246" s="208"/>
      <c r="R246" s="208"/>
      <c r="S246" s="208"/>
      <c r="T246" s="209"/>
      <c r="AT246" s="210" t="s">
        <v>213</v>
      </c>
      <c r="AU246" s="210" t="s">
        <v>84</v>
      </c>
      <c r="AV246" s="13" t="s">
        <v>84</v>
      </c>
      <c r="AW246" s="13" t="s">
        <v>4</v>
      </c>
      <c r="AX246" s="13" t="s">
        <v>82</v>
      </c>
      <c r="AY246" s="210" t="s">
        <v>197</v>
      </c>
    </row>
    <row r="247" spans="1:65" s="2" customFormat="1" ht="16.5" customHeight="1">
      <c r="A247" s="37"/>
      <c r="B247" s="38"/>
      <c r="C247" s="247" t="s">
        <v>365</v>
      </c>
      <c r="D247" s="247" t="s">
        <v>519</v>
      </c>
      <c r="E247" s="248" t="s">
        <v>6980</v>
      </c>
      <c r="F247" s="249" t="s">
        <v>6981</v>
      </c>
      <c r="G247" s="250" t="s">
        <v>202</v>
      </c>
      <c r="H247" s="251">
        <v>7.7</v>
      </c>
      <c r="I247" s="252"/>
      <c r="J247" s="253">
        <f>ROUND(I247*H247,2)</f>
        <v>0</v>
      </c>
      <c r="K247" s="249" t="s">
        <v>203</v>
      </c>
      <c r="L247" s="254"/>
      <c r="M247" s="255" t="s">
        <v>28</v>
      </c>
      <c r="N247" s="256" t="s">
        <v>45</v>
      </c>
      <c r="O247" s="67"/>
      <c r="P247" s="190">
        <f>O247*H247</f>
        <v>0</v>
      </c>
      <c r="Q247" s="190">
        <v>0.17599999999999999</v>
      </c>
      <c r="R247" s="190">
        <f>Q247*H247</f>
        <v>1.3552</v>
      </c>
      <c r="S247" s="190">
        <v>0</v>
      </c>
      <c r="T247" s="191">
        <f>S247*H247</f>
        <v>0</v>
      </c>
      <c r="U247" s="37"/>
      <c r="V247" s="37"/>
      <c r="W247" s="37"/>
      <c r="X247" s="37"/>
      <c r="Y247" s="37"/>
      <c r="Z247" s="37"/>
      <c r="AA247" s="37"/>
      <c r="AB247" s="37"/>
      <c r="AC247" s="37"/>
      <c r="AD247" s="37"/>
      <c r="AE247" s="37"/>
      <c r="AR247" s="192" t="s">
        <v>243</v>
      </c>
      <c r="AT247" s="192" t="s">
        <v>519</v>
      </c>
      <c r="AU247" s="192" t="s">
        <v>84</v>
      </c>
      <c r="AY247" s="20" t="s">
        <v>197</v>
      </c>
      <c r="BE247" s="193">
        <f>IF(N247="základní",J247,0)</f>
        <v>0</v>
      </c>
      <c r="BF247" s="193">
        <f>IF(N247="snížená",J247,0)</f>
        <v>0</v>
      </c>
      <c r="BG247" s="193">
        <f>IF(N247="zákl. přenesená",J247,0)</f>
        <v>0</v>
      </c>
      <c r="BH247" s="193">
        <f>IF(N247="sníž. přenesená",J247,0)</f>
        <v>0</v>
      </c>
      <c r="BI247" s="193">
        <f>IF(N247="nulová",J247,0)</f>
        <v>0</v>
      </c>
      <c r="BJ247" s="20" t="s">
        <v>82</v>
      </c>
      <c r="BK247" s="193">
        <f>ROUND(I247*H247,2)</f>
        <v>0</v>
      </c>
      <c r="BL247" s="20" t="s">
        <v>204</v>
      </c>
      <c r="BM247" s="192" t="s">
        <v>6982</v>
      </c>
    </row>
    <row r="248" spans="1:65" s="13" customFormat="1" ht="11.25">
      <c r="B248" s="199"/>
      <c r="C248" s="200"/>
      <c r="D248" s="201" t="s">
        <v>213</v>
      </c>
      <c r="E248" s="200"/>
      <c r="F248" s="203" t="s">
        <v>1056</v>
      </c>
      <c r="G248" s="200"/>
      <c r="H248" s="204">
        <v>7.7</v>
      </c>
      <c r="I248" s="205"/>
      <c r="J248" s="200"/>
      <c r="K248" s="200"/>
      <c r="L248" s="206"/>
      <c r="M248" s="207"/>
      <c r="N248" s="208"/>
      <c r="O248" s="208"/>
      <c r="P248" s="208"/>
      <c r="Q248" s="208"/>
      <c r="R248" s="208"/>
      <c r="S248" s="208"/>
      <c r="T248" s="209"/>
      <c r="AT248" s="210" t="s">
        <v>213</v>
      </c>
      <c r="AU248" s="210" t="s">
        <v>84</v>
      </c>
      <c r="AV248" s="13" t="s">
        <v>84</v>
      </c>
      <c r="AW248" s="13" t="s">
        <v>4</v>
      </c>
      <c r="AX248" s="13" t="s">
        <v>82</v>
      </c>
      <c r="AY248" s="210" t="s">
        <v>197</v>
      </c>
    </row>
    <row r="249" spans="1:65" s="2" customFormat="1" ht="16.5" customHeight="1">
      <c r="A249" s="37"/>
      <c r="B249" s="38"/>
      <c r="C249" s="247" t="s">
        <v>370</v>
      </c>
      <c r="D249" s="247" t="s">
        <v>519</v>
      </c>
      <c r="E249" s="248" t="s">
        <v>6983</v>
      </c>
      <c r="F249" s="249" t="s">
        <v>6984</v>
      </c>
      <c r="G249" s="250" t="s">
        <v>202</v>
      </c>
      <c r="H249" s="251">
        <v>12.375</v>
      </c>
      <c r="I249" s="252"/>
      <c r="J249" s="253">
        <f>ROUND(I249*H249,2)</f>
        <v>0</v>
      </c>
      <c r="K249" s="249" t="s">
        <v>203</v>
      </c>
      <c r="L249" s="254"/>
      <c r="M249" s="255" t="s">
        <v>28</v>
      </c>
      <c r="N249" s="256" t="s">
        <v>45</v>
      </c>
      <c r="O249" s="67"/>
      <c r="P249" s="190">
        <f>O249*H249</f>
        <v>0</v>
      </c>
      <c r="Q249" s="190">
        <v>0.17599999999999999</v>
      </c>
      <c r="R249" s="190">
        <f>Q249*H249</f>
        <v>2.1779999999999999</v>
      </c>
      <c r="S249" s="190">
        <v>0</v>
      </c>
      <c r="T249" s="191">
        <f>S249*H249</f>
        <v>0</v>
      </c>
      <c r="U249" s="37"/>
      <c r="V249" s="37"/>
      <c r="W249" s="37"/>
      <c r="X249" s="37"/>
      <c r="Y249" s="37"/>
      <c r="Z249" s="37"/>
      <c r="AA249" s="37"/>
      <c r="AB249" s="37"/>
      <c r="AC249" s="37"/>
      <c r="AD249" s="37"/>
      <c r="AE249" s="37"/>
      <c r="AR249" s="192" t="s">
        <v>243</v>
      </c>
      <c r="AT249" s="192" t="s">
        <v>519</v>
      </c>
      <c r="AU249" s="192" t="s">
        <v>84</v>
      </c>
      <c r="AY249" s="20" t="s">
        <v>197</v>
      </c>
      <c r="BE249" s="193">
        <f>IF(N249="základní",J249,0)</f>
        <v>0</v>
      </c>
      <c r="BF249" s="193">
        <f>IF(N249="snížená",J249,0)</f>
        <v>0</v>
      </c>
      <c r="BG249" s="193">
        <f>IF(N249="zákl. přenesená",J249,0)</f>
        <v>0</v>
      </c>
      <c r="BH249" s="193">
        <f>IF(N249="sníž. přenesená",J249,0)</f>
        <v>0</v>
      </c>
      <c r="BI249" s="193">
        <f>IF(N249="nulová",J249,0)</f>
        <v>0</v>
      </c>
      <c r="BJ249" s="20" t="s">
        <v>82</v>
      </c>
      <c r="BK249" s="193">
        <f>ROUND(I249*H249,2)</f>
        <v>0</v>
      </c>
      <c r="BL249" s="20" t="s">
        <v>204</v>
      </c>
      <c r="BM249" s="192" t="s">
        <v>6985</v>
      </c>
    </row>
    <row r="250" spans="1:65" s="13" customFormat="1" ht="11.25">
      <c r="B250" s="199"/>
      <c r="C250" s="200"/>
      <c r="D250" s="201" t="s">
        <v>213</v>
      </c>
      <c r="E250" s="200"/>
      <c r="F250" s="203" t="s">
        <v>6986</v>
      </c>
      <c r="G250" s="200"/>
      <c r="H250" s="204">
        <v>12.375</v>
      </c>
      <c r="I250" s="205"/>
      <c r="J250" s="200"/>
      <c r="K250" s="200"/>
      <c r="L250" s="206"/>
      <c r="M250" s="207"/>
      <c r="N250" s="208"/>
      <c r="O250" s="208"/>
      <c r="P250" s="208"/>
      <c r="Q250" s="208"/>
      <c r="R250" s="208"/>
      <c r="S250" s="208"/>
      <c r="T250" s="209"/>
      <c r="AT250" s="210" t="s">
        <v>213</v>
      </c>
      <c r="AU250" s="210" t="s">
        <v>84</v>
      </c>
      <c r="AV250" s="13" t="s">
        <v>84</v>
      </c>
      <c r="AW250" s="13" t="s">
        <v>4</v>
      </c>
      <c r="AX250" s="13" t="s">
        <v>82</v>
      </c>
      <c r="AY250" s="210" t="s">
        <v>197</v>
      </c>
    </row>
    <row r="251" spans="1:65" s="12" customFormat="1" ht="22.9" customHeight="1">
      <c r="B251" s="165"/>
      <c r="C251" s="166"/>
      <c r="D251" s="167" t="s">
        <v>73</v>
      </c>
      <c r="E251" s="179" t="s">
        <v>233</v>
      </c>
      <c r="F251" s="179" t="s">
        <v>1238</v>
      </c>
      <c r="G251" s="166"/>
      <c r="H251" s="166"/>
      <c r="I251" s="169"/>
      <c r="J251" s="180">
        <f>BK251</f>
        <v>0</v>
      </c>
      <c r="K251" s="166"/>
      <c r="L251" s="171"/>
      <c r="M251" s="172"/>
      <c r="N251" s="173"/>
      <c r="O251" s="173"/>
      <c r="P251" s="174">
        <f>SUM(P252:P266)</f>
        <v>0</v>
      </c>
      <c r="Q251" s="173"/>
      <c r="R251" s="174">
        <f>SUM(R252:R266)</f>
        <v>67.168208000000007</v>
      </c>
      <c r="S251" s="173"/>
      <c r="T251" s="175">
        <f>SUM(T252:T266)</f>
        <v>0</v>
      </c>
      <c r="AR251" s="176" t="s">
        <v>82</v>
      </c>
      <c r="AT251" s="177" t="s">
        <v>73</v>
      </c>
      <c r="AU251" s="177" t="s">
        <v>82</v>
      </c>
      <c r="AY251" s="176" t="s">
        <v>197</v>
      </c>
      <c r="BK251" s="178">
        <f>SUM(BK252:BK266)</f>
        <v>0</v>
      </c>
    </row>
    <row r="252" spans="1:65" s="2" customFormat="1" ht="24.2" customHeight="1">
      <c r="A252" s="37"/>
      <c r="B252" s="38"/>
      <c r="C252" s="181" t="s">
        <v>375</v>
      </c>
      <c r="D252" s="181" t="s">
        <v>199</v>
      </c>
      <c r="E252" s="182" t="s">
        <v>6987</v>
      </c>
      <c r="F252" s="183" t="s">
        <v>6988</v>
      </c>
      <c r="G252" s="184" t="s">
        <v>409</v>
      </c>
      <c r="H252" s="185">
        <v>11.153</v>
      </c>
      <c r="I252" s="186"/>
      <c r="J252" s="187">
        <f>ROUND(I252*H252,2)</f>
        <v>0</v>
      </c>
      <c r="K252" s="183" t="s">
        <v>203</v>
      </c>
      <c r="L252" s="42"/>
      <c r="M252" s="188" t="s">
        <v>28</v>
      </c>
      <c r="N252" s="189" t="s">
        <v>45</v>
      </c>
      <c r="O252" s="67"/>
      <c r="P252" s="190">
        <f>O252*H252</f>
        <v>0</v>
      </c>
      <c r="Q252" s="190">
        <v>1.837</v>
      </c>
      <c r="R252" s="190">
        <f>Q252*H252</f>
        <v>20.488061000000002</v>
      </c>
      <c r="S252" s="190">
        <v>0</v>
      </c>
      <c r="T252" s="191">
        <f>S252*H252</f>
        <v>0</v>
      </c>
      <c r="U252" s="37"/>
      <c r="V252" s="37"/>
      <c r="W252" s="37"/>
      <c r="X252" s="37"/>
      <c r="Y252" s="37"/>
      <c r="Z252" s="37"/>
      <c r="AA252" s="37"/>
      <c r="AB252" s="37"/>
      <c r="AC252" s="37"/>
      <c r="AD252" s="37"/>
      <c r="AE252" s="37"/>
      <c r="AR252" s="192" t="s">
        <v>204</v>
      </c>
      <c r="AT252" s="192" t="s">
        <v>199</v>
      </c>
      <c r="AU252" s="192" t="s">
        <v>84</v>
      </c>
      <c r="AY252" s="20" t="s">
        <v>197</v>
      </c>
      <c r="BE252" s="193">
        <f>IF(N252="základní",J252,0)</f>
        <v>0</v>
      </c>
      <c r="BF252" s="193">
        <f>IF(N252="snížená",J252,0)</f>
        <v>0</v>
      </c>
      <c r="BG252" s="193">
        <f>IF(N252="zákl. přenesená",J252,0)</f>
        <v>0</v>
      </c>
      <c r="BH252" s="193">
        <f>IF(N252="sníž. přenesená",J252,0)</f>
        <v>0</v>
      </c>
      <c r="BI252" s="193">
        <f>IF(N252="nulová",J252,0)</f>
        <v>0</v>
      </c>
      <c r="BJ252" s="20" t="s">
        <v>82</v>
      </c>
      <c r="BK252" s="193">
        <f>ROUND(I252*H252,2)</f>
        <v>0</v>
      </c>
      <c r="BL252" s="20" t="s">
        <v>204</v>
      </c>
      <c r="BM252" s="192" t="s">
        <v>6989</v>
      </c>
    </row>
    <row r="253" spans="1:65" s="2" customFormat="1" ht="11.25">
      <c r="A253" s="37"/>
      <c r="B253" s="38"/>
      <c r="C253" s="39"/>
      <c r="D253" s="194" t="s">
        <v>206</v>
      </c>
      <c r="E253" s="39"/>
      <c r="F253" s="195" t="s">
        <v>6990</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206</v>
      </c>
      <c r="AU253" s="20" t="s">
        <v>84</v>
      </c>
    </row>
    <row r="254" spans="1:65" s="15" customFormat="1" ht="11.25">
      <c r="B254" s="222"/>
      <c r="C254" s="223"/>
      <c r="D254" s="201" t="s">
        <v>213</v>
      </c>
      <c r="E254" s="224" t="s">
        <v>28</v>
      </c>
      <c r="F254" s="225" t="s">
        <v>412</v>
      </c>
      <c r="G254" s="223"/>
      <c r="H254" s="224" t="s">
        <v>28</v>
      </c>
      <c r="I254" s="226"/>
      <c r="J254" s="223"/>
      <c r="K254" s="223"/>
      <c r="L254" s="227"/>
      <c r="M254" s="228"/>
      <c r="N254" s="229"/>
      <c r="O254" s="229"/>
      <c r="P254" s="229"/>
      <c r="Q254" s="229"/>
      <c r="R254" s="229"/>
      <c r="S254" s="229"/>
      <c r="T254" s="230"/>
      <c r="AT254" s="231" t="s">
        <v>213</v>
      </c>
      <c r="AU254" s="231" t="s">
        <v>84</v>
      </c>
      <c r="AV254" s="15" t="s">
        <v>82</v>
      </c>
      <c r="AW254" s="15" t="s">
        <v>35</v>
      </c>
      <c r="AX254" s="15" t="s">
        <v>74</v>
      </c>
      <c r="AY254" s="231" t="s">
        <v>197</v>
      </c>
    </row>
    <row r="255" spans="1:65" s="15" customFormat="1" ht="11.25">
      <c r="B255" s="222"/>
      <c r="C255" s="223"/>
      <c r="D255" s="201" t="s">
        <v>213</v>
      </c>
      <c r="E255" s="224" t="s">
        <v>28</v>
      </c>
      <c r="F255" s="225" t="s">
        <v>6991</v>
      </c>
      <c r="G255" s="223"/>
      <c r="H255" s="224" t="s">
        <v>28</v>
      </c>
      <c r="I255" s="226"/>
      <c r="J255" s="223"/>
      <c r="K255" s="223"/>
      <c r="L255" s="227"/>
      <c r="M255" s="228"/>
      <c r="N255" s="229"/>
      <c r="O255" s="229"/>
      <c r="P255" s="229"/>
      <c r="Q255" s="229"/>
      <c r="R255" s="229"/>
      <c r="S255" s="229"/>
      <c r="T255" s="230"/>
      <c r="AT255" s="231" t="s">
        <v>213</v>
      </c>
      <c r="AU255" s="231" t="s">
        <v>84</v>
      </c>
      <c r="AV255" s="15" t="s">
        <v>82</v>
      </c>
      <c r="AW255" s="15" t="s">
        <v>35</v>
      </c>
      <c r="AX255" s="15" t="s">
        <v>74</v>
      </c>
      <c r="AY255" s="231" t="s">
        <v>197</v>
      </c>
    </row>
    <row r="256" spans="1:65" s="13" customFormat="1" ht="11.25">
      <c r="B256" s="199"/>
      <c r="C256" s="200"/>
      <c r="D256" s="201" t="s">
        <v>213</v>
      </c>
      <c r="E256" s="202" t="s">
        <v>28</v>
      </c>
      <c r="F256" s="203" t="s">
        <v>6992</v>
      </c>
      <c r="G256" s="200"/>
      <c r="H256" s="204">
        <v>11.153</v>
      </c>
      <c r="I256" s="205"/>
      <c r="J256" s="200"/>
      <c r="K256" s="200"/>
      <c r="L256" s="206"/>
      <c r="M256" s="207"/>
      <c r="N256" s="208"/>
      <c r="O256" s="208"/>
      <c r="P256" s="208"/>
      <c r="Q256" s="208"/>
      <c r="R256" s="208"/>
      <c r="S256" s="208"/>
      <c r="T256" s="209"/>
      <c r="AT256" s="210" t="s">
        <v>213</v>
      </c>
      <c r="AU256" s="210" t="s">
        <v>84</v>
      </c>
      <c r="AV256" s="13" t="s">
        <v>84</v>
      </c>
      <c r="AW256" s="13" t="s">
        <v>35</v>
      </c>
      <c r="AX256" s="13" t="s">
        <v>82</v>
      </c>
      <c r="AY256" s="210" t="s">
        <v>197</v>
      </c>
    </row>
    <row r="257" spans="1:65" s="2" customFormat="1" ht="21.75" customHeight="1">
      <c r="A257" s="37"/>
      <c r="B257" s="38"/>
      <c r="C257" s="181" t="s">
        <v>380</v>
      </c>
      <c r="D257" s="181" t="s">
        <v>199</v>
      </c>
      <c r="E257" s="182" t="s">
        <v>6480</v>
      </c>
      <c r="F257" s="183" t="s">
        <v>6481</v>
      </c>
      <c r="G257" s="184" t="s">
        <v>202</v>
      </c>
      <c r="H257" s="185">
        <v>74.349999999999994</v>
      </c>
      <c r="I257" s="186"/>
      <c r="J257" s="187">
        <f>ROUND(I257*H257,2)</f>
        <v>0</v>
      </c>
      <c r="K257" s="183" t="s">
        <v>203</v>
      </c>
      <c r="L257" s="42"/>
      <c r="M257" s="188" t="s">
        <v>28</v>
      </c>
      <c r="N257" s="189" t="s">
        <v>45</v>
      </c>
      <c r="O257" s="67"/>
      <c r="P257" s="190">
        <f>O257*H257</f>
        <v>0</v>
      </c>
      <c r="Q257" s="190">
        <v>0.22136</v>
      </c>
      <c r="R257" s="190">
        <f>Q257*H257</f>
        <v>16.458116</v>
      </c>
      <c r="S257" s="190">
        <v>0</v>
      </c>
      <c r="T257" s="191">
        <f>S257*H257</f>
        <v>0</v>
      </c>
      <c r="U257" s="37"/>
      <c r="V257" s="37"/>
      <c r="W257" s="37"/>
      <c r="X257" s="37"/>
      <c r="Y257" s="37"/>
      <c r="Z257" s="37"/>
      <c r="AA257" s="37"/>
      <c r="AB257" s="37"/>
      <c r="AC257" s="37"/>
      <c r="AD257" s="37"/>
      <c r="AE257" s="37"/>
      <c r="AR257" s="192" t="s">
        <v>204</v>
      </c>
      <c r="AT257" s="192" t="s">
        <v>199</v>
      </c>
      <c r="AU257" s="192" t="s">
        <v>84</v>
      </c>
      <c r="AY257" s="20" t="s">
        <v>197</v>
      </c>
      <c r="BE257" s="193">
        <f>IF(N257="základní",J257,0)</f>
        <v>0</v>
      </c>
      <c r="BF257" s="193">
        <f>IF(N257="snížená",J257,0)</f>
        <v>0</v>
      </c>
      <c r="BG257" s="193">
        <f>IF(N257="zákl. přenesená",J257,0)</f>
        <v>0</v>
      </c>
      <c r="BH257" s="193">
        <f>IF(N257="sníž. přenesená",J257,0)</f>
        <v>0</v>
      </c>
      <c r="BI257" s="193">
        <f>IF(N257="nulová",J257,0)</f>
        <v>0</v>
      </c>
      <c r="BJ257" s="20" t="s">
        <v>82</v>
      </c>
      <c r="BK257" s="193">
        <f>ROUND(I257*H257,2)</f>
        <v>0</v>
      </c>
      <c r="BL257" s="20" t="s">
        <v>204</v>
      </c>
      <c r="BM257" s="192" t="s">
        <v>6993</v>
      </c>
    </row>
    <row r="258" spans="1:65" s="2" customFormat="1" ht="11.25">
      <c r="A258" s="37"/>
      <c r="B258" s="38"/>
      <c r="C258" s="39"/>
      <c r="D258" s="194" t="s">
        <v>206</v>
      </c>
      <c r="E258" s="39"/>
      <c r="F258" s="195" t="s">
        <v>6483</v>
      </c>
      <c r="G258" s="39"/>
      <c r="H258" s="39"/>
      <c r="I258" s="196"/>
      <c r="J258" s="39"/>
      <c r="K258" s="39"/>
      <c r="L258" s="42"/>
      <c r="M258" s="197"/>
      <c r="N258" s="198"/>
      <c r="O258" s="67"/>
      <c r="P258" s="67"/>
      <c r="Q258" s="67"/>
      <c r="R258" s="67"/>
      <c r="S258" s="67"/>
      <c r="T258" s="68"/>
      <c r="U258" s="37"/>
      <c r="V258" s="37"/>
      <c r="W258" s="37"/>
      <c r="X258" s="37"/>
      <c r="Y258" s="37"/>
      <c r="Z258" s="37"/>
      <c r="AA258" s="37"/>
      <c r="AB258" s="37"/>
      <c r="AC258" s="37"/>
      <c r="AD258" s="37"/>
      <c r="AE258" s="37"/>
      <c r="AT258" s="20" t="s">
        <v>206</v>
      </c>
      <c r="AU258" s="20" t="s">
        <v>84</v>
      </c>
    </row>
    <row r="259" spans="1:65" s="15" customFormat="1" ht="11.25">
      <c r="B259" s="222"/>
      <c r="C259" s="223"/>
      <c r="D259" s="201" t="s">
        <v>213</v>
      </c>
      <c r="E259" s="224" t="s">
        <v>28</v>
      </c>
      <c r="F259" s="225" t="s">
        <v>412</v>
      </c>
      <c r="G259" s="223"/>
      <c r="H259" s="224" t="s">
        <v>28</v>
      </c>
      <c r="I259" s="226"/>
      <c r="J259" s="223"/>
      <c r="K259" s="223"/>
      <c r="L259" s="227"/>
      <c r="M259" s="228"/>
      <c r="N259" s="229"/>
      <c r="O259" s="229"/>
      <c r="P259" s="229"/>
      <c r="Q259" s="229"/>
      <c r="R259" s="229"/>
      <c r="S259" s="229"/>
      <c r="T259" s="230"/>
      <c r="AT259" s="231" t="s">
        <v>213</v>
      </c>
      <c r="AU259" s="231" t="s">
        <v>84</v>
      </c>
      <c r="AV259" s="15" t="s">
        <v>82</v>
      </c>
      <c r="AW259" s="15" t="s">
        <v>35</v>
      </c>
      <c r="AX259" s="15" t="s">
        <v>74</v>
      </c>
      <c r="AY259" s="231" t="s">
        <v>197</v>
      </c>
    </row>
    <row r="260" spans="1:65" s="15" customFormat="1" ht="11.25">
      <c r="B260" s="222"/>
      <c r="C260" s="223"/>
      <c r="D260" s="201" t="s">
        <v>213</v>
      </c>
      <c r="E260" s="224" t="s">
        <v>28</v>
      </c>
      <c r="F260" s="225" t="s">
        <v>6991</v>
      </c>
      <c r="G260" s="223"/>
      <c r="H260" s="224" t="s">
        <v>28</v>
      </c>
      <c r="I260" s="226"/>
      <c r="J260" s="223"/>
      <c r="K260" s="223"/>
      <c r="L260" s="227"/>
      <c r="M260" s="228"/>
      <c r="N260" s="229"/>
      <c r="O260" s="229"/>
      <c r="P260" s="229"/>
      <c r="Q260" s="229"/>
      <c r="R260" s="229"/>
      <c r="S260" s="229"/>
      <c r="T260" s="230"/>
      <c r="AT260" s="231" t="s">
        <v>213</v>
      </c>
      <c r="AU260" s="231" t="s">
        <v>84</v>
      </c>
      <c r="AV260" s="15" t="s">
        <v>82</v>
      </c>
      <c r="AW260" s="15" t="s">
        <v>35</v>
      </c>
      <c r="AX260" s="15" t="s">
        <v>74</v>
      </c>
      <c r="AY260" s="231" t="s">
        <v>197</v>
      </c>
    </row>
    <row r="261" spans="1:65" s="13" customFormat="1" ht="11.25">
      <c r="B261" s="199"/>
      <c r="C261" s="200"/>
      <c r="D261" s="201" t="s">
        <v>213</v>
      </c>
      <c r="E261" s="202" t="s">
        <v>28</v>
      </c>
      <c r="F261" s="203" t="s">
        <v>6994</v>
      </c>
      <c r="G261" s="200"/>
      <c r="H261" s="204">
        <v>74.349999999999994</v>
      </c>
      <c r="I261" s="205"/>
      <c r="J261" s="200"/>
      <c r="K261" s="200"/>
      <c r="L261" s="206"/>
      <c r="M261" s="207"/>
      <c r="N261" s="208"/>
      <c r="O261" s="208"/>
      <c r="P261" s="208"/>
      <c r="Q261" s="208"/>
      <c r="R261" s="208"/>
      <c r="S261" s="208"/>
      <c r="T261" s="209"/>
      <c r="AT261" s="210" t="s">
        <v>213</v>
      </c>
      <c r="AU261" s="210" t="s">
        <v>84</v>
      </c>
      <c r="AV261" s="13" t="s">
        <v>84</v>
      </c>
      <c r="AW261" s="13" t="s">
        <v>35</v>
      </c>
      <c r="AX261" s="13" t="s">
        <v>82</v>
      </c>
      <c r="AY261" s="210" t="s">
        <v>197</v>
      </c>
    </row>
    <row r="262" spans="1:65" s="2" customFormat="1" ht="24.2" customHeight="1">
      <c r="A262" s="37"/>
      <c r="B262" s="38"/>
      <c r="C262" s="181" t="s">
        <v>385</v>
      </c>
      <c r="D262" s="181" t="s">
        <v>199</v>
      </c>
      <c r="E262" s="182" t="s">
        <v>6485</v>
      </c>
      <c r="F262" s="183" t="s">
        <v>6486</v>
      </c>
      <c r="G262" s="184" t="s">
        <v>265</v>
      </c>
      <c r="H262" s="185">
        <v>153.69999999999999</v>
      </c>
      <c r="I262" s="186"/>
      <c r="J262" s="187">
        <f>ROUND(I262*H262,2)</f>
        <v>0</v>
      </c>
      <c r="K262" s="183" t="s">
        <v>203</v>
      </c>
      <c r="L262" s="42"/>
      <c r="M262" s="188" t="s">
        <v>28</v>
      </c>
      <c r="N262" s="189" t="s">
        <v>45</v>
      </c>
      <c r="O262" s="67"/>
      <c r="P262" s="190">
        <f>O262*H262</f>
        <v>0</v>
      </c>
      <c r="Q262" s="190">
        <v>0.19663</v>
      </c>
      <c r="R262" s="190">
        <f>Q262*H262</f>
        <v>30.222030999999998</v>
      </c>
      <c r="S262" s="190">
        <v>0</v>
      </c>
      <c r="T262" s="191">
        <f>S262*H262</f>
        <v>0</v>
      </c>
      <c r="U262" s="37"/>
      <c r="V262" s="37"/>
      <c r="W262" s="37"/>
      <c r="X262" s="37"/>
      <c r="Y262" s="37"/>
      <c r="Z262" s="37"/>
      <c r="AA262" s="37"/>
      <c r="AB262" s="37"/>
      <c r="AC262" s="37"/>
      <c r="AD262" s="37"/>
      <c r="AE262" s="37"/>
      <c r="AR262" s="192" t="s">
        <v>204</v>
      </c>
      <c r="AT262" s="192" t="s">
        <v>199</v>
      </c>
      <c r="AU262" s="192" t="s">
        <v>84</v>
      </c>
      <c r="AY262" s="20" t="s">
        <v>197</v>
      </c>
      <c r="BE262" s="193">
        <f>IF(N262="základní",J262,0)</f>
        <v>0</v>
      </c>
      <c r="BF262" s="193">
        <f>IF(N262="snížená",J262,0)</f>
        <v>0</v>
      </c>
      <c r="BG262" s="193">
        <f>IF(N262="zákl. přenesená",J262,0)</f>
        <v>0</v>
      </c>
      <c r="BH262" s="193">
        <f>IF(N262="sníž. přenesená",J262,0)</f>
        <v>0</v>
      </c>
      <c r="BI262" s="193">
        <f>IF(N262="nulová",J262,0)</f>
        <v>0</v>
      </c>
      <c r="BJ262" s="20" t="s">
        <v>82</v>
      </c>
      <c r="BK262" s="193">
        <f>ROUND(I262*H262,2)</f>
        <v>0</v>
      </c>
      <c r="BL262" s="20" t="s">
        <v>204</v>
      </c>
      <c r="BM262" s="192" t="s">
        <v>6995</v>
      </c>
    </row>
    <row r="263" spans="1:65" s="2" customFormat="1" ht="11.25">
      <c r="A263" s="37"/>
      <c r="B263" s="38"/>
      <c r="C263" s="39"/>
      <c r="D263" s="194" t="s">
        <v>206</v>
      </c>
      <c r="E263" s="39"/>
      <c r="F263" s="195" t="s">
        <v>6488</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206</v>
      </c>
      <c r="AU263" s="20" t="s">
        <v>84</v>
      </c>
    </row>
    <row r="264" spans="1:65" s="15" customFormat="1" ht="11.25">
      <c r="B264" s="222"/>
      <c r="C264" s="223"/>
      <c r="D264" s="201" t="s">
        <v>213</v>
      </c>
      <c r="E264" s="224" t="s">
        <v>28</v>
      </c>
      <c r="F264" s="225" t="s">
        <v>412</v>
      </c>
      <c r="G264" s="223"/>
      <c r="H264" s="224" t="s">
        <v>28</v>
      </c>
      <c r="I264" s="226"/>
      <c r="J264" s="223"/>
      <c r="K264" s="223"/>
      <c r="L264" s="227"/>
      <c r="M264" s="228"/>
      <c r="N264" s="229"/>
      <c r="O264" s="229"/>
      <c r="P264" s="229"/>
      <c r="Q264" s="229"/>
      <c r="R264" s="229"/>
      <c r="S264" s="229"/>
      <c r="T264" s="230"/>
      <c r="AT264" s="231" t="s">
        <v>213</v>
      </c>
      <c r="AU264" s="231" t="s">
        <v>84</v>
      </c>
      <c r="AV264" s="15" t="s">
        <v>82</v>
      </c>
      <c r="AW264" s="15" t="s">
        <v>35</v>
      </c>
      <c r="AX264" s="15" t="s">
        <v>74</v>
      </c>
      <c r="AY264" s="231" t="s">
        <v>197</v>
      </c>
    </row>
    <row r="265" spans="1:65" s="15" customFormat="1" ht="11.25">
      <c r="B265" s="222"/>
      <c r="C265" s="223"/>
      <c r="D265" s="201" t="s">
        <v>213</v>
      </c>
      <c r="E265" s="224" t="s">
        <v>28</v>
      </c>
      <c r="F265" s="225" t="s">
        <v>6991</v>
      </c>
      <c r="G265" s="223"/>
      <c r="H265" s="224" t="s">
        <v>28</v>
      </c>
      <c r="I265" s="226"/>
      <c r="J265" s="223"/>
      <c r="K265" s="223"/>
      <c r="L265" s="227"/>
      <c r="M265" s="228"/>
      <c r="N265" s="229"/>
      <c r="O265" s="229"/>
      <c r="P265" s="229"/>
      <c r="Q265" s="229"/>
      <c r="R265" s="229"/>
      <c r="S265" s="229"/>
      <c r="T265" s="230"/>
      <c r="AT265" s="231" t="s">
        <v>213</v>
      </c>
      <c r="AU265" s="231" t="s">
        <v>84</v>
      </c>
      <c r="AV265" s="15" t="s">
        <v>82</v>
      </c>
      <c r="AW265" s="15" t="s">
        <v>35</v>
      </c>
      <c r="AX265" s="15" t="s">
        <v>74</v>
      </c>
      <c r="AY265" s="231" t="s">
        <v>197</v>
      </c>
    </row>
    <row r="266" spans="1:65" s="13" customFormat="1" ht="11.25">
      <c r="B266" s="199"/>
      <c r="C266" s="200"/>
      <c r="D266" s="201" t="s">
        <v>213</v>
      </c>
      <c r="E266" s="202" t="s">
        <v>28</v>
      </c>
      <c r="F266" s="203" t="s">
        <v>6996</v>
      </c>
      <c r="G266" s="200"/>
      <c r="H266" s="204">
        <v>153.69999999999999</v>
      </c>
      <c r="I266" s="205"/>
      <c r="J266" s="200"/>
      <c r="K266" s="200"/>
      <c r="L266" s="206"/>
      <c r="M266" s="207"/>
      <c r="N266" s="208"/>
      <c r="O266" s="208"/>
      <c r="P266" s="208"/>
      <c r="Q266" s="208"/>
      <c r="R266" s="208"/>
      <c r="S266" s="208"/>
      <c r="T266" s="209"/>
      <c r="AT266" s="210" t="s">
        <v>213</v>
      </c>
      <c r="AU266" s="210" t="s">
        <v>84</v>
      </c>
      <c r="AV266" s="13" t="s">
        <v>84</v>
      </c>
      <c r="AW266" s="13" t="s">
        <v>35</v>
      </c>
      <c r="AX266" s="13" t="s">
        <v>82</v>
      </c>
      <c r="AY266" s="210" t="s">
        <v>197</v>
      </c>
    </row>
    <row r="267" spans="1:65" s="12" customFormat="1" ht="22.9" customHeight="1">
      <c r="B267" s="165"/>
      <c r="C267" s="166"/>
      <c r="D267" s="167" t="s">
        <v>73</v>
      </c>
      <c r="E267" s="179" t="s">
        <v>248</v>
      </c>
      <c r="F267" s="179" t="s">
        <v>438</v>
      </c>
      <c r="G267" s="166"/>
      <c r="H267" s="166"/>
      <c r="I267" s="169"/>
      <c r="J267" s="180">
        <f>BK267</f>
        <v>0</v>
      </c>
      <c r="K267" s="166"/>
      <c r="L267" s="171"/>
      <c r="M267" s="172"/>
      <c r="N267" s="173"/>
      <c r="O267" s="173"/>
      <c r="P267" s="174">
        <f>SUM(P268:P328)</f>
        <v>0</v>
      </c>
      <c r="Q267" s="173"/>
      <c r="R267" s="174">
        <f>SUM(R268:R328)</f>
        <v>94.482666999999992</v>
      </c>
      <c r="S267" s="173"/>
      <c r="T267" s="175">
        <f>SUM(T268:T328)</f>
        <v>0</v>
      </c>
      <c r="AR267" s="176" t="s">
        <v>82</v>
      </c>
      <c r="AT267" s="177" t="s">
        <v>73</v>
      </c>
      <c r="AU267" s="177" t="s">
        <v>82</v>
      </c>
      <c r="AY267" s="176" t="s">
        <v>197</v>
      </c>
      <c r="BK267" s="178">
        <f>SUM(BK268:BK328)</f>
        <v>0</v>
      </c>
    </row>
    <row r="268" spans="1:65" s="2" customFormat="1" ht="16.5" customHeight="1">
      <c r="A268" s="37"/>
      <c r="B268" s="38"/>
      <c r="C268" s="181" t="s">
        <v>390</v>
      </c>
      <c r="D268" s="181" t="s">
        <v>199</v>
      </c>
      <c r="E268" s="182" t="s">
        <v>6997</v>
      </c>
      <c r="F268" s="183" t="s">
        <v>6998</v>
      </c>
      <c r="G268" s="184" t="s">
        <v>210</v>
      </c>
      <c r="H268" s="185">
        <v>18</v>
      </c>
      <c r="I268" s="186"/>
      <c r="J268" s="187">
        <f>ROUND(I268*H268,2)</f>
        <v>0</v>
      </c>
      <c r="K268" s="183" t="s">
        <v>203</v>
      </c>
      <c r="L268" s="42"/>
      <c r="M268" s="188" t="s">
        <v>28</v>
      </c>
      <c r="N268" s="189" t="s">
        <v>45</v>
      </c>
      <c r="O268" s="67"/>
      <c r="P268" s="190">
        <f>O268*H268</f>
        <v>0</v>
      </c>
      <c r="Q268" s="190">
        <v>6.0000000000000001E-3</v>
      </c>
      <c r="R268" s="190">
        <f>Q268*H268</f>
        <v>0.108</v>
      </c>
      <c r="S268" s="190">
        <v>0</v>
      </c>
      <c r="T268" s="191">
        <f>S268*H268</f>
        <v>0</v>
      </c>
      <c r="U268" s="37"/>
      <c r="V268" s="37"/>
      <c r="W268" s="37"/>
      <c r="X268" s="37"/>
      <c r="Y268" s="37"/>
      <c r="Z268" s="37"/>
      <c r="AA268" s="37"/>
      <c r="AB268" s="37"/>
      <c r="AC268" s="37"/>
      <c r="AD268" s="37"/>
      <c r="AE268" s="37"/>
      <c r="AR268" s="192" t="s">
        <v>204</v>
      </c>
      <c r="AT268" s="192" t="s">
        <v>199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204</v>
      </c>
      <c r="BM268" s="192" t="s">
        <v>6999</v>
      </c>
    </row>
    <row r="269" spans="1:65" s="2" customFormat="1" ht="11.25">
      <c r="A269" s="37"/>
      <c r="B269" s="38"/>
      <c r="C269" s="39"/>
      <c r="D269" s="194" t="s">
        <v>206</v>
      </c>
      <c r="E269" s="39"/>
      <c r="F269" s="195" t="s">
        <v>7000</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206</v>
      </c>
      <c r="AU269" s="20" t="s">
        <v>84</v>
      </c>
    </row>
    <row r="270" spans="1:65" s="2" customFormat="1" ht="16.5" customHeight="1">
      <c r="A270" s="37"/>
      <c r="B270" s="38"/>
      <c r="C270" s="247" t="s">
        <v>395</v>
      </c>
      <c r="D270" s="247" t="s">
        <v>519</v>
      </c>
      <c r="E270" s="248" t="s">
        <v>7001</v>
      </c>
      <c r="F270" s="249" t="s">
        <v>7002</v>
      </c>
      <c r="G270" s="250" t="s">
        <v>210</v>
      </c>
      <c r="H270" s="251">
        <v>18</v>
      </c>
      <c r="I270" s="252"/>
      <c r="J270" s="253">
        <f>ROUND(I270*H270,2)</f>
        <v>0</v>
      </c>
      <c r="K270" s="249" t="s">
        <v>203</v>
      </c>
      <c r="L270" s="254"/>
      <c r="M270" s="255" t="s">
        <v>28</v>
      </c>
      <c r="N270" s="256" t="s">
        <v>45</v>
      </c>
      <c r="O270" s="67"/>
      <c r="P270" s="190">
        <f>O270*H270</f>
        <v>0</v>
      </c>
      <c r="Q270" s="190">
        <v>1.7000000000000001E-2</v>
      </c>
      <c r="R270" s="190">
        <f>Q270*H270</f>
        <v>0.30600000000000005</v>
      </c>
      <c r="S270" s="190">
        <v>0</v>
      </c>
      <c r="T270" s="191">
        <f>S270*H270</f>
        <v>0</v>
      </c>
      <c r="U270" s="37"/>
      <c r="V270" s="37"/>
      <c r="W270" s="37"/>
      <c r="X270" s="37"/>
      <c r="Y270" s="37"/>
      <c r="Z270" s="37"/>
      <c r="AA270" s="37"/>
      <c r="AB270" s="37"/>
      <c r="AC270" s="37"/>
      <c r="AD270" s="37"/>
      <c r="AE270" s="37"/>
      <c r="AR270" s="192" t="s">
        <v>243</v>
      </c>
      <c r="AT270" s="192" t="s">
        <v>519</v>
      </c>
      <c r="AU270" s="192" t="s">
        <v>84</v>
      </c>
      <c r="AY270" s="20" t="s">
        <v>197</v>
      </c>
      <c r="BE270" s="193">
        <f>IF(N270="základní",J270,0)</f>
        <v>0</v>
      </c>
      <c r="BF270" s="193">
        <f>IF(N270="snížená",J270,0)</f>
        <v>0</v>
      </c>
      <c r="BG270" s="193">
        <f>IF(N270="zákl. přenesená",J270,0)</f>
        <v>0</v>
      </c>
      <c r="BH270" s="193">
        <f>IF(N270="sníž. přenesená",J270,0)</f>
        <v>0</v>
      </c>
      <c r="BI270" s="193">
        <f>IF(N270="nulová",J270,0)</f>
        <v>0</v>
      </c>
      <c r="BJ270" s="20" t="s">
        <v>82</v>
      </c>
      <c r="BK270" s="193">
        <f>ROUND(I270*H270,2)</f>
        <v>0</v>
      </c>
      <c r="BL270" s="20" t="s">
        <v>204</v>
      </c>
      <c r="BM270" s="192" t="s">
        <v>7003</v>
      </c>
    </row>
    <row r="271" spans="1:65" s="2" customFormat="1" ht="21.75" customHeight="1">
      <c r="A271" s="37"/>
      <c r="B271" s="38"/>
      <c r="C271" s="181" t="s">
        <v>400</v>
      </c>
      <c r="D271" s="181" t="s">
        <v>199</v>
      </c>
      <c r="E271" s="182" t="s">
        <v>7004</v>
      </c>
      <c r="F271" s="183" t="s">
        <v>7005</v>
      </c>
      <c r="G271" s="184" t="s">
        <v>210</v>
      </c>
      <c r="H271" s="185">
        <v>2</v>
      </c>
      <c r="I271" s="186"/>
      <c r="J271" s="187">
        <f>ROUND(I271*H271,2)</f>
        <v>0</v>
      </c>
      <c r="K271" s="183" t="s">
        <v>203</v>
      </c>
      <c r="L271" s="42"/>
      <c r="M271" s="188" t="s">
        <v>28</v>
      </c>
      <c r="N271" s="189" t="s">
        <v>45</v>
      </c>
      <c r="O271" s="67"/>
      <c r="P271" s="190">
        <f>O271*H271</f>
        <v>0</v>
      </c>
      <c r="Q271" s="190">
        <v>0</v>
      </c>
      <c r="R271" s="190">
        <f>Q271*H271</f>
        <v>0</v>
      </c>
      <c r="S271" s="190">
        <v>0</v>
      </c>
      <c r="T271" s="191">
        <f>S271*H271</f>
        <v>0</v>
      </c>
      <c r="U271" s="37"/>
      <c r="V271" s="37"/>
      <c r="W271" s="37"/>
      <c r="X271" s="37"/>
      <c r="Y271" s="37"/>
      <c r="Z271" s="37"/>
      <c r="AA271" s="37"/>
      <c r="AB271" s="37"/>
      <c r="AC271" s="37"/>
      <c r="AD271" s="37"/>
      <c r="AE271" s="37"/>
      <c r="AR271" s="192" t="s">
        <v>204</v>
      </c>
      <c r="AT271" s="192" t="s">
        <v>199</v>
      </c>
      <c r="AU271" s="192" t="s">
        <v>84</v>
      </c>
      <c r="AY271" s="20" t="s">
        <v>197</v>
      </c>
      <c r="BE271" s="193">
        <f>IF(N271="základní",J271,0)</f>
        <v>0</v>
      </c>
      <c r="BF271" s="193">
        <f>IF(N271="snížená",J271,0)</f>
        <v>0</v>
      </c>
      <c r="BG271" s="193">
        <f>IF(N271="zákl. přenesená",J271,0)</f>
        <v>0</v>
      </c>
      <c r="BH271" s="193">
        <f>IF(N271="sníž. přenesená",J271,0)</f>
        <v>0</v>
      </c>
      <c r="BI271" s="193">
        <f>IF(N271="nulová",J271,0)</f>
        <v>0</v>
      </c>
      <c r="BJ271" s="20" t="s">
        <v>82</v>
      </c>
      <c r="BK271" s="193">
        <f>ROUND(I271*H271,2)</f>
        <v>0</v>
      </c>
      <c r="BL271" s="20" t="s">
        <v>204</v>
      </c>
      <c r="BM271" s="192" t="s">
        <v>7006</v>
      </c>
    </row>
    <row r="272" spans="1:65" s="2" customFormat="1" ht="11.25">
      <c r="A272" s="37"/>
      <c r="B272" s="38"/>
      <c r="C272" s="39"/>
      <c r="D272" s="194" t="s">
        <v>206</v>
      </c>
      <c r="E272" s="39"/>
      <c r="F272" s="195" t="s">
        <v>7007</v>
      </c>
      <c r="G272" s="39"/>
      <c r="H272" s="39"/>
      <c r="I272" s="196"/>
      <c r="J272" s="39"/>
      <c r="K272" s="39"/>
      <c r="L272" s="42"/>
      <c r="M272" s="197"/>
      <c r="N272" s="198"/>
      <c r="O272" s="67"/>
      <c r="P272" s="67"/>
      <c r="Q272" s="67"/>
      <c r="R272" s="67"/>
      <c r="S272" s="67"/>
      <c r="T272" s="68"/>
      <c r="U272" s="37"/>
      <c r="V272" s="37"/>
      <c r="W272" s="37"/>
      <c r="X272" s="37"/>
      <c r="Y272" s="37"/>
      <c r="Z272" s="37"/>
      <c r="AA272" s="37"/>
      <c r="AB272" s="37"/>
      <c r="AC272" s="37"/>
      <c r="AD272" s="37"/>
      <c r="AE272" s="37"/>
      <c r="AT272" s="20" t="s">
        <v>206</v>
      </c>
      <c r="AU272" s="20" t="s">
        <v>84</v>
      </c>
    </row>
    <row r="273" spans="1:65" s="2" customFormat="1" ht="16.5" customHeight="1">
      <c r="A273" s="37"/>
      <c r="B273" s="38"/>
      <c r="C273" s="247" t="s">
        <v>406</v>
      </c>
      <c r="D273" s="247" t="s">
        <v>519</v>
      </c>
      <c r="E273" s="248" t="s">
        <v>7008</v>
      </c>
      <c r="F273" s="249" t="s">
        <v>7009</v>
      </c>
      <c r="G273" s="250" t="s">
        <v>210</v>
      </c>
      <c r="H273" s="251">
        <v>2</v>
      </c>
      <c r="I273" s="252"/>
      <c r="J273" s="253">
        <f>ROUND(I273*H273,2)</f>
        <v>0</v>
      </c>
      <c r="K273" s="249" t="s">
        <v>203</v>
      </c>
      <c r="L273" s="254"/>
      <c r="M273" s="255" t="s">
        <v>28</v>
      </c>
      <c r="N273" s="256" t="s">
        <v>45</v>
      </c>
      <c r="O273" s="67"/>
      <c r="P273" s="190">
        <f>O273*H273</f>
        <v>0</v>
      </c>
      <c r="Q273" s="190">
        <v>2.0999999999999999E-3</v>
      </c>
      <c r="R273" s="190">
        <f>Q273*H273</f>
        <v>4.1999999999999997E-3</v>
      </c>
      <c r="S273" s="190">
        <v>0</v>
      </c>
      <c r="T273" s="191">
        <f>S273*H273</f>
        <v>0</v>
      </c>
      <c r="U273" s="37"/>
      <c r="V273" s="37"/>
      <c r="W273" s="37"/>
      <c r="X273" s="37"/>
      <c r="Y273" s="37"/>
      <c r="Z273" s="37"/>
      <c r="AA273" s="37"/>
      <c r="AB273" s="37"/>
      <c r="AC273" s="37"/>
      <c r="AD273" s="37"/>
      <c r="AE273" s="37"/>
      <c r="AR273" s="192" t="s">
        <v>243</v>
      </c>
      <c r="AT273" s="192" t="s">
        <v>519</v>
      </c>
      <c r="AU273" s="192" t="s">
        <v>84</v>
      </c>
      <c r="AY273" s="20" t="s">
        <v>197</v>
      </c>
      <c r="BE273" s="193">
        <f>IF(N273="základní",J273,0)</f>
        <v>0</v>
      </c>
      <c r="BF273" s="193">
        <f>IF(N273="snížená",J273,0)</f>
        <v>0</v>
      </c>
      <c r="BG273" s="193">
        <f>IF(N273="zákl. přenesená",J273,0)</f>
        <v>0</v>
      </c>
      <c r="BH273" s="193">
        <f>IF(N273="sníž. přenesená",J273,0)</f>
        <v>0</v>
      </c>
      <c r="BI273" s="193">
        <f>IF(N273="nulová",J273,0)</f>
        <v>0</v>
      </c>
      <c r="BJ273" s="20" t="s">
        <v>82</v>
      </c>
      <c r="BK273" s="193">
        <f>ROUND(I273*H273,2)</f>
        <v>0</v>
      </c>
      <c r="BL273" s="20" t="s">
        <v>204</v>
      </c>
      <c r="BM273" s="192" t="s">
        <v>7010</v>
      </c>
    </row>
    <row r="274" spans="1:65" s="2" customFormat="1" ht="16.5" customHeight="1">
      <c r="A274" s="37"/>
      <c r="B274" s="38"/>
      <c r="C274" s="181" t="s">
        <v>419</v>
      </c>
      <c r="D274" s="181" t="s">
        <v>199</v>
      </c>
      <c r="E274" s="182" t="s">
        <v>7011</v>
      </c>
      <c r="F274" s="183" t="s">
        <v>7012</v>
      </c>
      <c r="G274" s="184" t="s">
        <v>210</v>
      </c>
      <c r="H274" s="185">
        <v>10</v>
      </c>
      <c r="I274" s="186"/>
      <c r="J274" s="187">
        <f>ROUND(I274*H274,2)</f>
        <v>0</v>
      </c>
      <c r="K274" s="183" t="s">
        <v>203</v>
      </c>
      <c r="L274" s="42"/>
      <c r="M274" s="188" t="s">
        <v>28</v>
      </c>
      <c r="N274" s="189" t="s">
        <v>45</v>
      </c>
      <c r="O274" s="67"/>
      <c r="P274" s="190">
        <f>O274*H274</f>
        <v>0</v>
      </c>
      <c r="Q274" s="190">
        <v>6.9999999999999999E-4</v>
      </c>
      <c r="R274" s="190">
        <f>Q274*H274</f>
        <v>7.0000000000000001E-3</v>
      </c>
      <c r="S274" s="190">
        <v>0</v>
      </c>
      <c r="T274" s="191">
        <f>S274*H274</f>
        <v>0</v>
      </c>
      <c r="U274" s="37"/>
      <c r="V274" s="37"/>
      <c r="W274" s="37"/>
      <c r="X274" s="37"/>
      <c r="Y274" s="37"/>
      <c r="Z274" s="37"/>
      <c r="AA274" s="37"/>
      <c r="AB274" s="37"/>
      <c r="AC274" s="37"/>
      <c r="AD274" s="37"/>
      <c r="AE274" s="37"/>
      <c r="AR274" s="192" t="s">
        <v>204</v>
      </c>
      <c r="AT274" s="192" t="s">
        <v>199</v>
      </c>
      <c r="AU274" s="192" t="s">
        <v>84</v>
      </c>
      <c r="AY274" s="20" t="s">
        <v>197</v>
      </c>
      <c r="BE274" s="193">
        <f>IF(N274="základní",J274,0)</f>
        <v>0</v>
      </c>
      <c r="BF274" s="193">
        <f>IF(N274="snížená",J274,0)</f>
        <v>0</v>
      </c>
      <c r="BG274" s="193">
        <f>IF(N274="zákl. přenesená",J274,0)</f>
        <v>0</v>
      </c>
      <c r="BH274" s="193">
        <f>IF(N274="sníž. přenesená",J274,0)</f>
        <v>0</v>
      </c>
      <c r="BI274" s="193">
        <f>IF(N274="nulová",J274,0)</f>
        <v>0</v>
      </c>
      <c r="BJ274" s="20" t="s">
        <v>82</v>
      </c>
      <c r="BK274" s="193">
        <f>ROUND(I274*H274,2)</f>
        <v>0</v>
      </c>
      <c r="BL274" s="20" t="s">
        <v>204</v>
      </c>
      <c r="BM274" s="192" t="s">
        <v>7013</v>
      </c>
    </row>
    <row r="275" spans="1:65" s="2" customFormat="1" ht="11.25">
      <c r="A275" s="37"/>
      <c r="B275" s="38"/>
      <c r="C275" s="39"/>
      <c r="D275" s="194" t="s">
        <v>206</v>
      </c>
      <c r="E275" s="39"/>
      <c r="F275" s="195" t="s">
        <v>7014</v>
      </c>
      <c r="G275" s="39"/>
      <c r="H275" s="39"/>
      <c r="I275" s="196"/>
      <c r="J275" s="39"/>
      <c r="K275" s="39"/>
      <c r="L275" s="42"/>
      <c r="M275" s="197"/>
      <c r="N275" s="198"/>
      <c r="O275" s="67"/>
      <c r="P275" s="67"/>
      <c r="Q275" s="67"/>
      <c r="R275" s="67"/>
      <c r="S275" s="67"/>
      <c r="T275" s="68"/>
      <c r="U275" s="37"/>
      <c r="V275" s="37"/>
      <c r="W275" s="37"/>
      <c r="X275" s="37"/>
      <c r="Y275" s="37"/>
      <c r="Z275" s="37"/>
      <c r="AA275" s="37"/>
      <c r="AB275" s="37"/>
      <c r="AC275" s="37"/>
      <c r="AD275" s="37"/>
      <c r="AE275" s="37"/>
      <c r="AT275" s="20" t="s">
        <v>206</v>
      </c>
      <c r="AU275" s="20" t="s">
        <v>84</v>
      </c>
    </row>
    <row r="276" spans="1:65" s="2" customFormat="1" ht="16.5" customHeight="1">
      <c r="A276" s="37"/>
      <c r="B276" s="38"/>
      <c r="C276" s="247" t="s">
        <v>425</v>
      </c>
      <c r="D276" s="247" t="s">
        <v>519</v>
      </c>
      <c r="E276" s="248" t="s">
        <v>7015</v>
      </c>
      <c r="F276" s="249" t="s">
        <v>7016</v>
      </c>
      <c r="G276" s="250" t="s">
        <v>210</v>
      </c>
      <c r="H276" s="251">
        <v>5</v>
      </c>
      <c r="I276" s="252"/>
      <c r="J276" s="253">
        <f>ROUND(I276*H276,2)</f>
        <v>0</v>
      </c>
      <c r="K276" s="249" t="s">
        <v>203</v>
      </c>
      <c r="L276" s="254"/>
      <c r="M276" s="255" t="s">
        <v>28</v>
      </c>
      <c r="N276" s="256" t="s">
        <v>45</v>
      </c>
      <c r="O276" s="67"/>
      <c r="P276" s="190">
        <f>O276*H276</f>
        <v>0</v>
      </c>
      <c r="Q276" s="190">
        <v>3.5000000000000001E-3</v>
      </c>
      <c r="R276" s="190">
        <f>Q276*H276</f>
        <v>1.7500000000000002E-2</v>
      </c>
      <c r="S276" s="190">
        <v>0</v>
      </c>
      <c r="T276" s="191">
        <f>S276*H276</f>
        <v>0</v>
      </c>
      <c r="U276" s="37"/>
      <c r="V276" s="37"/>
      <c r="W276" s="37"/>
      <c r="X276" s="37"/>
      <c r="Y276" s="37"/>
      <c r="Z276" s="37"/>
      <c r="AA276" s="37"/>
      <c r="AB276" s="37"/>
      <c r="AC276" s="37"/>
      <c r="AD276" s="37"/>
      <c r="AE276" s="37"/>
      <c r="AR276" s="192" t="s">
        <v>243</v>
      </c>
      <c r="AT276" s="192" t="s">
        <v>519</v>
      </c>
      <c r="AU276" s="192" t="s">
        <v>84</v>
      </c>
      <c r="AY276" s="20" t="s">
        <v>197</v>
      </c>
      <c r="BE276" s="193">
        <f>IF(N276="základní",J276,0)</f>
        <v>0</v>
      </c>
      <c r="BF276" s="193">
        <f>IF(N276="snížená",J276,0)</f>
        <v>0</v>
      </c>
      <c r="BG276" s="193">
        <f>IF(N276="zákl. přenesená",J276,0)</f>
        <v>0</v>
      </c>
      <c r="BH276" s="193">
        <f>IF(N276="sníž. přenesená",J276,0)</f>
        <v>0</v>
      </c>
      <c r="BI276" s="193">
        <f>IF(N276="nulová",J276,0)</f>
        <v>0</v>
      </c>
      <c r="BJ276" s="20" t="s">
        <v>82</v>
      </c>
      <c r="BK276" s="193">
        <f>ROUND(I276*H276,2)</f>
        <v>0</v>
      </c>
      <c r="BL276" s="20" t="s">
        <v>204</v>
      </c>
      <c r="BM276" s="192" t="s">
        <v>7017</v>
      </c>
    </row>
    <row r="277" spans="1:65" s="2" customFormat="1" ht="16.5" customHeight="1">
      <c r="A277" s="37"/>
      <c r="B277" s="38"/>
      <c r="C277" s="247" t="s">
        <v>433</v>
      </c>
      <c r="D277" s="247" t="s">
        <v>519</v>
      </c>
      <c r="E277" s="248" t="s">
        <v>7018</v>
      </c>
      <c r="F277" s="249" t="s">
        <v>7019</v>
      </c>
      <c r="G277" s="250" t="s">
        <v>210</v>
      </c>
      <c r="H277" s="251">
        <v>1</v>
      </c>
      <c r="I277" s="252"/>
      <c r="J277" s="253">
        <f>ROUND(I277*H277,2)</f>
        <v>0</v>
      </c>
      <c r="K277" s="249" t="s">
        <v>203</v>
      </c>
      <c r="L277" s="254"/>
      <c r="M277" s="255" t="s">
        <v>28</v>
      </c>
      <c r="N277" s="256" t="s">
        <v>45</v>
      </c>
      <c r="O277" s="67"/>
      <c r="P277" s="190">
        <f>O277*H277</f>
        <v>0</v>
      </c>
      <c r="Q277" s="190">
        <v>5.0000000000000001E-3</v>
      </c>
      <c r="R277" s="190">
        <f>Q277*H277</f>
        <v>5.0000000000000001E-3</v>
      </c>
      <c r="S277" s="190">
        <v>0</v>
      </c>
      <c r="T277" s="191">
        <f>S277*H277</f>
        <v>0</v>
      </c>
      <c r="U277" s="37"/>
      <c r="V277" s="37"/>
      <c r="W277" s="37"/>
      <c r="X277" s="37"/>
      <c r="Y277" s="37"/>
      <c r="Z277" s="37"/>
      <c r="AA277" s="37"/>
      <c r="AB277" s="37"/>
      <c r="AC277" s="37"/>
      <c r="AD277" s="37"/>
      <c r="AE277" s="37"/>
      <c r="AR277" s="192" t="s">
        <v>243</v>
      </c>
      <c r="AT277" s="192" t="s">
        <v>519</v>
      </c>
      <c r="AU277" s="192" t="s">
        <v>84</v>
      </c>
      <c r="AY277" s="20" t="s">
        <v>197</v>
      </c>
      <c r="BE277" s="193">
        <f>IF(N277="základní",J277,0)</f>
        <v>0</v>
      </c>
      <c r="BF277" s="193">
        <f>IF(N277="snížená",J277,0)</f>
        <v>0</v>
      </c>
      <c r="BG277" s="193">
        <f>IF(N277="zákl. přenesená",J277,0)</f>
        <v>0</v>
      </c>
      <c r="BH277" s="193">
        <f>IF(N277="sníž. přenesená",J277,0)</f>
        <v>0</v>
      </c>
      <c r="BI277" s="193">
        <f>IF(N277="nulová",J277,0)</f>
        <v>0</v>
      </c>
      <c r="BJ277" s="20" t="s">
        <v>82</v>
      </c>
      <c r="BK277" s="193">
        <f>ROUND(I277*H277,2)</f>
        <v>0</v>
      </c>
      <c r="BL277" s="20" t="s">
        <v>204</v>
      </c>
      <c r="BM277" s="192" t="s">
        <v>7020</v>
      </c>
    </row>
    <row r="278" spans="1:65" s="2" customFormat="1" ht="16.5" customHeight="1">
      <c r="A278" s="37"/>
      <c r="B278" s="38"/>
      <c r="C278" s="247" t="s">
        <v>439</v>
      </c>
      <c r="D278" s="247" t="s">
        <v>519</v>
      </c>
      <c r="E278" s="248" t="s">
        <v>7021</v>
      </c>
      <c r="F278" s="249" t="s">
        <v>7022</v>
      </c>
      <c r="G278" s="250" t="s">
        <v>210</v>
      </c>
      <c r="H278" s="251">
        <v>4</v>
      </c>
      <c r="I278" s="252"/>
      <c r="J278" s="253">
        <f>ROUND(I278*H278,2)</f>
        <v>0</v>
      </c>
      <c r="K278" s="249" t="s">
        <v>203</v>
      </c>
      <c r="L278" s="254"/>
      <c r="M278" s="255" t="s">
        <v>28</v>
      </c>
      <c r="N278" s="256" t="s">
        <v>45</v>
      </c>
      <c r="O278" s="67"/>
      <c r="P278" s="190">
        <f>O278*H278</f>
        <v>0</v>
      </c>
      <c r="Q278" s="190">
        <v>8.9999999999999998E-4</v>
      </c>
      <c r="R278" s="190">
        <f>Q278*H278</f>
        <v>3.5999999999999999E-3</v>
      </c>
      <c r="S278" s="190">
        <v>0</v>
      </c>
      <c r="T278" s="191">
        <f>S278*H278</f>
        <v>0</v>
      </c>
      <c r="U278" s="37"/>
      <c r="V278" s="37"/>
      <c r="W278" s="37"/>
      <c r="X278" s="37"/>
      <c r="Y278" s="37"/>
      <c r="Z278" s="37"/>
      <c r="AA278" s="37"/>
      <c r="AB278" s="37"/>
      <c r="AC278" s="37"/>
      <c r="AD278" s="37"/>
      <c r="AE278" s="37"/>
      <c r="AR278" s="192" t="s">
        <v>243</v>
      </c>
      <c r="AT278" s="192" t="s">
        <v>519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7023</v>
      </c>
    </row>
    <row r="279" spans="1:65" s="2" customFormat="1" ht="16.5" customHeight="1">
      <c r="A279" s="37"/>
      <c r="B279" s="38"/>
      <c r="C279" s="181" t="s">
        <v>445</v>
      </c>
      <c r="D279" s="181" t="s">
        <v>199</v>
      </c>
      <c r="E279" s="182" t="s">
        <v>7024</v>
      </c>
      <c r="F279" s="183" t="s">
        <v>7025</v>
      </c>
      <c r="G279" s="184" t="s">
        <v>210</v>
      </c>
      <c r="H279" s="185">
        <v>6</v>
      </c>
      <c r="I279" s="186"/>
      <c r="J279" s="187">
        <f>ROUND(I279*H279,2)</f>
        <v>0</v>
      </c>
      <c r="K279" s="183" t="s">
        <v>203</v>
      </c>
      <c r="L279" s="42"/>
      <c r="M279" s="188" t="s">
        <v>28</v>
      </c>
      <c r="N279" s="189" t="s">
        <v>45</v>
      </c>
      <c r="O279" s="67"/>
      <c r="P279" s="190">
        <f>O279*H279</f>
        <v>0</v>
      </c>
      <c r="Q279" s="190">
        <v>0.11241</v>
      </c>
      <c r="R279" s="190">
        <f>Q279*H279</f>
        <v>0.67445999999999995</v>
      </c>
      <c r="S279" s="190">
        <v>0</v>
      </c>
      <c r="T279" s="191">
        <f>S279*H279</f>
        <v>0</v>
      </c>
      <c r="U279" s="37"/>
      <c r="V279" s="37"/>
      <c r="W279" s="37"/>
      <c r="X279" s="37"/>
      <c r="Y279" s="37"/>
      <c r="Z279" s="37"/>
      <c r="AA279" s="37"/>
      <c r="AB279" s="37"/>
      <c r="AC279" s="37"/>
      <c r="AD279" s="37"/>
      <c r="AE279" s="37"/>
      <c r="AR279" s="192" t="s">
        <v>204</v>
      </c>
      <c r="AT279" s="192" t="s">
        <v>199</v>
      </c>
      <c r="AU279" s="192" t="s">
        <v>84</v>
      </c>
      <c r="AY279" s="20" t="s">
        <v>197</v>
      </c>
      <c r="BE279" s="193">
        <f>IF(N279="základní",J279,0)</f>
        <v>0</v>
      </c>
      <c r="BF279" s="193">
        <f>IF(N279="snížená",J279,0)</f>
        <v>0</v>
      </c>
      <c r="BG279" s="193">
        <f>IF(N279="zákl. přenesená",J279,0)</f>
        <v>0</v>
      </c>
      <c r="BH279" s="193">
        <f>IF(N279="sníž. přenesená",J279,0)</f>
        <v>0</v>
      </c>
      <c r="BI279" s="193">
        <f>IF(N279="nulová",J279,0)</f>
        <v>0</v>
      </c>
      <c r="BJ279" s="20" t="s">
        <v>82</v>
      </c>
      <c r="BK279" s="193">
        <f>ROUND(I279*H279,2)</f>
        <v>0</v>
      </c>
      <c r="BL279" s="20" t="s">
        <v>204</v>
      </c>
      <c r="BM279" s="192" t="s">
        <v>7026</v>
      </c>
    </row>
    <row r="280" spans="1:65" s="2" customFormat="1" ht="11.25">
      <c r="A280" s="37"/>
      <c r="B280" s="38"/>
      <c r="C280" s="39"/>
      <c r="D280" s="194" t="s">
        <v>206</v>
      </c>
      <c r="E280" s="39"/>
      <c r="F280" s="195" t="s">
        <v>7027</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206</v>
      </c>
      <c r="AU280" s="20" t="s">
        <v>84</v>
      </c>
    </row>
    <row r="281" spans="1:65" s="2" customFormat="1" ht="16.5" customHeight="1">
      <c r="A281" s="37"/>
      <c r="B281" s="38"/>
      <c r="C281" s="247" t="s">
        <v>451</v>
      </c>
      <c r="D281" s="247" t="s">
        <v>519</v>
      </c>
      <c r="E281" s="248" t="s">
        <v>7028</v>
      </c>
      <c r="F281" s="249" t="s">
        <v>7029</v>
      </c>
      <c r="G281" s="250" t="s">
        <v>210</v>
      </c>
      <c r="H281" s="251">
        <v>6</v>
      </c>
      <c r="I281" s="252"/>
      <c r="J281" s="253">
        <f>ROUND(I281*H281,2)</f>
        <v>0</v>
      </c>
      <c r="K281" s="249" t="s">
        <v>203</v>
      </c>
      <c r="L281" s="254"/>
      <c r="M281" s="255" t="s">
        <v>28</v>
      </c>
      <c r="N281" s="256" t="s">
        <v>45</v>
      </c>
      <c r="O281" s="67"/>
      <c r="P281" s="190">
        <f>O281*H281</f>
        <v>0</v>
      </c>
      <c r="Q281" s="190">
        <v>6.1000000000000004E-3</v>
      </c>
      <c r="R281" s="190">
        <f>Q281*H281</f>
        <v>3.6600000000000001E-2</v>
      </c>
      <c r="S281" s="190">
        <v>0</v>
      </c>
      <c r="T281" s="191">
        <f>S281*H281</f>
        <v>0</v>
      </c>
      <c r="U281" s="37"/>
      <c r="V281" s="37"/>
      <c r="W281" s="37"/>
      <c r="X281" s="37"/>
      <c r="Y281" s="37"/>
      <c r="Z281" s="37"/>
      <c r="AA281" s="37"/>
      <c r="AB281" s="37"/>
      <c r="AC281" s="37"/>
      <c r="AD281" s="37"/>
      <c r="AE281" s="37"/>
      <c r="AR281" s="192" t="s">
        <v>243</v>
      </c>
      <c r="AT281" s="192" t="s">
        <v>519</v>
      </c>
      <c r="AU281" s="192" t="s">
        <v>84</v>
      </c>
      <c r="AY281" s="20" t="s">
        <v>197</v>
      </c>
      <c r="BE281" s="193">
        <f>IF(N281="základní",J281,0)</f>
        <v>0</v>
      </c>
      <c r="BF281" s="193">
        <f>IF(N281="snížená",J281,0)</f>
        <v>0</v>
      </c>
      <c r="BG281" s="193">
        <f>IF(N281="zákl. přenesená",J281,0)</f>
        <v>0</v>
      </c>
      <c r="BH281" s="193">
        <f>IF(N281="sníž. přenesená",J281,0)</f>
        <v>0</v>
      </c>
      <c r="BI281" s="193">
        <f>IF(N281="nulová",J281,0)</f>
        <v>0</v>
      </c>
      <c r="BJ281" s="20" t="s">
        <v>82</v>
      </c>
      <c r="BK281" s="193">
        <f>ROUND(I281*H281,2)</f>
        <v>0</v>
      </c>
      <c r="BL281" s="20" t="s">
        <v>204</v>
      </c>
      <c r="BM281" s="192" t="s">
        <v>7030</v>
      </c>
    </row>
    <row r="282" spans="1:65" s="2" customFormat="1" ht="21.75" customHeight="1">
      <c r="A282" s="37"/>
      <c r="B282" s="38"/>
      <c r="C282" s="181" t="s">
        <v>457</v>
      </c>
      <c r="D282" s="181" t="s">
        <v>199</v>
      </c>
      <c r="E282" s="182" t="s">
        <v>7031</v>
      </c>
      <c r="F282" s="183" t="s">
        <v>7032</v>
      </c>
      <c r="G282" s="184" t="s">
        <v>202</v>
      </c>
      <c r="H282" s="185">
        <v>8</v>
      </c>
      <c r="I282" s="186"/>
      <c r="J282" s="187">
        <f>ROUND(I282*H282,2)</f>
        <v>0</v>
      </c>
      <c r="K282" s="183" t="s">
        <v>203</v>
      </c>
      <c r="L282" s="42"/>
      <c r="M282" s="188" t="s">
        <v>28</v>
      </c>
      <c r="N282" s="189" t="s">
        <v>45</v>
      </c>
      <c r="O282" s="67"/>
      <c r="P282" s="190">
        <f>O282*H282</f>
        <v>0</v>
      </c>
      <c r="Q282" s="190">
        <v>2.5999999999999999E-3</v>
      </c>
      <c r="R282" s="190">
        <f>Q282*H282</f>
        <v>2.0799999999999999E-2</v>
      </c>
      <c r="S282" s="190">
        <v>0</v>
      </c>
      <c r="T282" s="191">
        <f>S282*H282</f>
        <v>0</v>
      </c>
      <c r="U282" s="37"/>
      <c r="V282" s="37"/>
      <c r="W282" s="37"/>
      <c r="X282" s="37"/>
      <c r="Y282" s="37"/>
      <c r="Z282" s="37"/>
      <c r="AA282" s="37"/>
      <c r="AB282" s="37"/>
      <c r="AC282" s="37"/>
      <c r="AD282" s="37"/>
      <c r="AE282" s="37"/>
      <c r="AR282" s="192" t="s">
        <v>204</v>
      </c>
      <c r="AT282" s="192" t="s">
        <v>199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204</v>
      </c>
      <c r="BM282" s="192" t="s">
        <v>7033</v>
      </c>
    </row>
    <row r="283" spans="1:65" s="2" customFormat="1" ht="11.25">
      <c r="A283" s="37"/>
      <c r="B283" s="38"/>
      <c r="C283" s="39"/>
      <c r="D283" s="194" t="s">
        <v>206</v>
      </c>
      <c r="E283" s="39"/>
      <c r="F283" s="195" t="s">
        <v>7034</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206</v>
      </c>
      <c r="AU283" s="20" t="s">
        <v>84</v>
      </c>
    </row>
    <row r="284" spans="1:65" s="15" customFormat="1" ht="11.25">
      <c r="B284" s="222"/>
      <c r="C284" s="223"/>
      <c r="D284" s="201" t="s">
        <v>213</v>
      </c>
      <c r="E284" s="224" t="s">
        <v>28</v>
      </c>
      <c r="F284" s="225" t="s">
        <v>412</v>
      </c>
      <c r="G284" s="223"/>
      <c r="H284" s="224" t="s">
        <v>28</v>
      </c>
      <c r="I284" s="226"/>
      <c r="J284" s="223"/>
      <c r="K284" s="223"/>
      <c r="L284" s="227"/>
      <c r="M284" s="228"/>
      <c r="N284" s="229"/>
      <c r="O284" s="229"/>
      <c r="P284" s="229"/>
      <c r="Q284" s="229"/>
      <c r="R284" s="229"/>
      <c r="S284" s="229"/>
      <c r="T284" s="230"/>
      <c r="AT284" s="231" t="s">
        <v>213</v>
      </c>
      <c r="AU284" s="231" t="s">
        <v>84</v>
      </c>
      <c r="AV284" s="15" t="s">
        <v>82</v>
      </c>
      <c r="AW284" s="15" t="s">
        <v>35</v>
      </c>
      <c r="AX284" s="15" t="s">
        <v>74</v>
      </c>
      <c r="AY284" s="231" t="s">
        <v>197</v>
      </c>
    </row>
    <row r="285" spans="1:65" s="13" customFormat="1" ht="11.25">
      <c r="B285" s="199"/>
      <c r="C285" s="200"/>
      <c r="D285" s="201" t="s">
        <v>213</v>
      </c>
      <c r="E285" s="202" t="s">
        <v>28</v>
      </c>
      <c r="F285" s="203" t="s">
        <v>7035</v>
      </c>
      <c r="G285" s="200"/>
      <c r="H285" s="204">
        <v>8</v>
      </c>
      <c r="I285" s="205"/>
      <c r="J285" s="200"/>
      <c r="K285" s="200"/>
      <c r="L285" s="206"/>
      <c r="M285" s="207"/>
      <c r="N285" s="208"/>
      <c r="O285" s="208"/>
      <c r="P285" s="208"/>
      <c r="Q285" s="208"/>
      <c r="R285" s="208"/>
      <c r="S285" s="208"/>
      <c r="T285" s="209"/>
      <c r="AT285" s="210" t="s">
        <v>213</v>
      </c>
      <c r="AU285" s="210" t="s">
        <v>84</v>
      </c>
      <c r="AV285" s="13" t="s">
        <v>84</v>
      </c>
      <c r="AW285" s="13" t="s">
        <v>35</v>
      </c>
      <c r="AX285" s="13" t="s">
        <v>82</v>
      </c>
      <c r="AY285" s="210" t="s">
        <v>197</v>
      </c>
    </row>
    <row r="286" spans="1:65" s="2" customFormat="1" ht="37.9" customHeight="1">
      <c r="A286" s="37"/>
      <c r="B286" s="38"/>
      <c r="C286" s="181" t="s">
        <v>463</v>
      </c>
      <c r="D286" s="181" t="s">
        <v>199</v>
      </c>
      <c r="E286" s="182" t="s">
        <v>7036</v>
      </c>
      <c r="F286" s="183" t="s">
        <v>7037</v>
      </c>
      <c r="G286" s="184" t="s">
        <v>265</v>
      </c>
      <c r="H286" s="185">
        <v>159.4</v>
      </c>
      <c r="I286" s="186"/>
      <c r="J286" s="187">
        <f>ROUND(I286*H286,2)</f>
        <v>0</v>
      </c>
      <c r="K286" s="183" t="s">
        <v>203</v>
      </c>
      <c r="L286" s="42"/>
      <c r="M286" s="188" t="s">
        <v>28</v>
      </c>
      <c r="N286" s="189" t="s">
        <v>45</v>
      </c>
      <c r="O286" s="67"/>
      <c r="P286" s="190">
        <f>O286*H286</f>
        <v>0</v>
      </c>
      <c r="Q286" s="190">
        <v>8.9779999999999999E-2</v>
      </c>
      <c r="R286" s="190">
        <f>Q286*H286</f>
        <v>14.310932000000001</v>
      </c>
      <c r="S286" s="190">
        <v>0</v>
      </c>
      <c r="T286" s="191">
        <f>S286*H286</f>
        <v>0</v>
      </c>
      <c r="U286" s="37"/>
      <c r="V286" s="37"/>
      <c r="W286" s="37"/>
      <c r="X286" s="37"/>
      <c r="Y286" s="37"/>
      <c r="Z286" s="37"/>
      <c r="AA286" s="37"/>
      <c r="AB286" s="37"/>
      <c r="AC286" s="37"/>
      <c r="AD286" s="37"/>
      <c r="AE286" s="37"/>
      <c r="AR286" s="192" t="s">
        <v>204</v>
      </c>
      <c r="AT286" s="192" t="s">
        <v>199</v>
      </c>
      <c r="AU286" s="192" t="s">
        <v>84</v>
      </c>
      <c r="AY286" s="20" t="s">
        <v>197</v>
      </c>
      <c r="BE286" s="193">
        <f>IF(N286="základní",J286,0)</f>
        <v>0</v>
      </c>
      <c r="BF286" s="193">
        <f>IF(N286="snížená",J286,0)</f>
        <v>0</v>
      </c>
      <c r="BG286" s="193">
        <f>IF(N286="zákl. přenesená",J286,0)</f>
        <v>0</v>
      </c>
      <c r="BH286" s="193">
        <f>IF(N286="sníž. přenesená",J286,0)</f>
        <v>0</v>
      </c>
      <c r="BI286" s="193">
        <f>IF(N286="nulová",J286,0)</f>
        <v>0</v>
      </c>
      <c r="BJ286" s="20" t="s">
        <v>82</v>
      </c>
      <c r="BK286" s="193">
        <f>ROUND(I286*H286,2)</f>
        <v>0</v>
      </c>
      <c r="BL286" s="20" t="s">
        <v>204</v>
      </c>
      <c r="BM286" s="192" t="s">
        <v>7038</v>
      </c>
    </row>
    <row r="287" spans="1:65" s="2" customFormat="1" ht="11.25">
      <c r="A287" s="37"/>
      <c r="B287" s="38"/>
      <c r="C287" s="39"/>
      <c r="D287" s="194" t="s">
        <v>206</v>
      </c>
      <c r="E287" s="39"/>
      <c r="F287" s="195" t="s">
        <v>7039</v>
      </c>
      <c r="G287" s="39"/>
      <c r="H287" s="39"/>
      <c r="I287" s="196"/>
      <c r="J287" s="39"/>
      <c r="K287" s="39"/>
      <c r="L287" s="42"/>
      <c r="M287" s="197"/>
      <c r="N287" s="198"/>
      <c r="O287" s="67"/>
      <c r="P287" s="67"/>
      <c r="Q287" s="67"/>
      <c r="R287" s="67"/>
      <c r="S287" s="67"/>
      <c r="T287" s="68"/>
      <c r="U287" s="37"/>
      <c r="V287" s="37"/>
      <c r="W287" s="37"/>
      <c r="X287" s="37"/>
      <c r="Y287" s="37"/>
      <c r="Z287" s="37"/>
      <c r="AA287" s="37"/>
      <c r="AB287" s="37"/>
      <c r="AC287" s="37"/>
      <c r="AD287" s="37"/>
      <c r="AE287" s="37"/>
      <c r="AT287" s="20" t="s">
        <v>206</v>
      </c>
      <c r="AU287" s="20" t="s">
        <v>84</v>
      </c>
    </row>
    <row r="288" spans="1:65" s="15" customFormat="1" ht="11.25">
      <c r="B288" s="222"/>
      <c r="C288" s="223"/>
      <c r="D288" s="201" t="s">
        <v>213</v>
      </c>
      <c r="E288" s="224" t="s">
        <v>28</v>
      </c>
      <c r="F288" s="225" t="s">
        <v>412</v>
      </c>
      <c r="G288" s="223"/>
      <c r="H288" s="224" t="s">
        <v>28</v>
      </c>
      <c r="I288" s="226"/>
      <c r="J288" s="223"/>
      <c r="K288" s="223"/>
      <c r="L288" s="227"/>
      <c r="M288" s="228"/>
      <c r="N288" s="229"/>
      <c r="O288" s="229"/>
      <c r="P288" s="229"/>
      <c r="Q288" s="229"/>
      <c r="R288" s="229"/>
      <c r="S288" s="229"/>
      <c r="T288" s="230"/>
      <c r="AT288" s="231" t="s">
        <v>213</v>
      </c>
      <c r="AU288" s="231" t="s">
        <v>84</v>
      </c>
      <c r="AV288" s="15" t="s">
        <v>82</v>
      </c>
      <c r="AW288" s="15" t="s">
        <v>35</v>
      </c>
      <c r="AX288" s="15" t="s">
        <v>74</v>
      </c>
      <c r="AY288" s="231" t="s">
        <v>197</v>
      </c>
    </row>
    <row r="289" spans="1:65" s="13" customFormat="1" ht="11.25">
      <c r="B289" s="199"/>
      <c r="C289" s="200"/>
      <c r="D289" s="201" t="s">
        <v>213</v>
      </c>
      <c r="E289" s="202" t="s">
        <v>28</v>
      </c>
      <c r="F289" s="203" t="s">
        <v>7040</v>
      </c>
      <c r="G289" s="200"/>
      <c r="H289" s="204">
        <v>159.4</v>
      </c>
      <c r="I289" s="205"/>
      <c r="J289" s="200"/>
      <c r="K289" s="200"/>
      <c r="L289" s="206"/>
      <c r="M289" s="207"/>
      <c r="N289" s="208"/>
      <c r="O289" s="208"/>
      <c r="P289" s="208"/>
      <c r="Q289" s="208"/>
      <c r="R289" s="208"/>
      <c r="S289" s="208"/>
      <c r="T289" s="209"/>
      <c r="AT289" s="210" t="s">
        <v>213</v>
      </c>
      <c r="AU289" s="210" t="s">
        <v>84</v>
      </c>
      <c r="AV289" s="13" t="s">
        <v>84</v>
      </c>
      <c r="AW289" s="13" t="s">
        <v>35</v>
      </c>
      <c r="AX289" s="13" t="s">
        <v>82</v>
      </c>
      <c r="AY289" s="210" t="s">
        <v>197</v>
      </c>
    </row>
    <row r="290" spans="1:65" s="2" customFormat="1" ht="16.5" customHeight="1">
      <c r="A290" s="37"/>
      <c r="B290" s="38"/>
      <c r="C290" s="247" t="s">
        <v>470</v>
      </c>
      <c r="D290" s="247" t="s">
        <v>519</v>
      </c>
      <c r="E290" s="248" t="s">
        <v>7041</v>
      </c>
      <c r="F290" s="249" t="s">
        <v>7042</v>
      </c>
      <c r="G290" s="250" t="s">
        <v>202</v>
      </c>
      <c r="H290" s="251">
        <v>17.533999999999999</v>
      </c>
      <c r="I290" s="252"/>
      <c r="J290" s="253">
        <f>ROUND(I290*H290,2)</f>
        <v>0</v>
      </c>
      <c r="K290" s="249" t="s">
        <v>203</v>
      </c>
      <c r="L290" s="254"/>
      <c r="M290" s="255" t="s">
        <v>28</v>
      </c>
      <c r="N290" s="256" t="s">
        <v>45</v>
      </c>
      <c r="O290" s="67"/>
      <c r="P290" s="190">
        <f>O290*H290</f>
        <v>0</v>
      </c>
      <c r="Q290" s="190">
        <v>0.22800000000000001</v>
      </c>
      <c r="R290" s="190">
        <f>Q290*H290</f>
        <v>3.9977519999999998</v>
      </c>
      <c r="S290" s="190">
        <v>0</v>
      </c>
      <c r="T290" s="191">
        <f>S290*H290</f>
        <v>0</v>
      </c>
      <c r="U290" s="37"/>
      <c r="V290" s="37"/>
      <c r="W290" s="37"/>
      <c r="X290" s="37"/>
      <c r="Y290" s="37"/>
      <c r="Z290" s="37"/>
      <c r="AA290" s="37"/>
      <c r="AB290" s="37"/>
      <c r="AC290" s="37"/>
      <c r="AD290" s="37"/>
      <c r="AE290" s="37"/>
      <c r="AR290" s="192" t="s">
        <v>243</v>
      </c>
      <c r="AT290" s="192" t="s">
        <v>519</v>
      </c>
      <c r="AU290" s="192" t="s">
        <v>84</v>
      </c>
      <c r="AY290" s="20" t="s">
        <v>197</v>
      </c>
      <c r="BE290" s="193">
        <f>IF(N290="základní",J290,0)</f>
        <v>0</v>
      </c>
      <c r="BF290" s="193">
        <f>IF(N290="snížená",J290,0)</f>
        <v>0</v>
      </c>
      <c r="BG290" s="193">
        <f>IF(N290="zákl. přenesená",J290,0)</f>
        <v>0</v>
      </c>
      <c r="BH290" s="193">
        <f>IF(N290="sníž. přenesená",J290,0)</f>
        <v>0</v>
      </c>
      <c r="BI290" s="193">
        <f>IF(N290="nulová",J290,0)</f>
        <v>0</v>
      </c>
      <c r="BJ290" s="20" t="s">
        <v>82</v>
      </c>
      <c r="BK290" s="193">
        <f>ROUND(I290*H290,2)</f>
        <v>0</v>
      </c>
      <c r="BL290" s="20" t="s">
        <v>204</v>
      </c>
      <c r="BM290" s="192" t="s">
        <v>7043</v>
      </c>
    </row>
    <row r="291" spans="1:65" s="13" customFormat="1" ht="11.25">
      <c r="B291" s="199"/>
      <c r="C291" s="200"/>
      <c r="D291" s="201" t="s">
        <v>213</v>
      </c>
      <c r="E291" s="202" t="s">
        <v>28</v>
      </c>
      <c r="F291" s="203" t="s">
        <v>7044</v>
      </c>
      <c r="G291" s="200"/>
      <c r="H291" s="204">
        <v>15.94</v>
      </c>
      <c r="I291" s="205"/>
      <c r="J291" s="200"/>
      <c r="K291" s="200"/>
      <c r="L291" s="206"/>
      <c r="M291" s="207"/>
      <c r="N291" s="208"/>
      <c r="O291" s="208"/>
      <c r="P291" s="208"/>
      <c r="Q291" s="208"/>
      <c r="R291" s="208"/>
      <c r="S291" s="208"/>
      <c r="T291" s="209"/>
      <c r="AT291" s="210" t="s">
        <v>213</v>
      </c>
      <c r="AU291" s="210" t="s">
        <v>84</v>
      </c>
      <c r="AV291" s="13" t="s">
        <v>84</v>
      </c>
      <c r="AW291" s="13" t="s">
        <v>35</v>
      </c>
      <c r="AX291" s="13" t="s">
        <v>82</v>
      </c>
      <c r="AY291" s="210" t="s">
        <v>197</v>
      </c>
    </row>
    <row r="292" spans="1:65" s="13" customFormat="1" ht="11.25">
      <c r="B292" s="199"/>
      <c r="C292" s="200"/>
      <c r="D292" s="201" t="s">
        <v>213</v>
      </c>
      <c r="E292" s="200"/>
      <c r="F292" s="203" t="s">
        <v>7045</v>
      </c>
      <c r="G292" s="200"/>
      <c r="H292" s="204">
        <v>17.533999999999999</v>
      </c>
      <c r="I292" s="205"/>
      <c r="J292" s="200"/>
      <c r="K292" s="200"/>
      <c r="L292" s="206"/>
      <c r="M292" s="207"/>
      <c r="N292" s="208"/>
      <c r="O292" s="208"/>
      <c r="P292" s="208"/>
      <c r="Q292" s="208"/>
      <c r="R292" s="208"/>
      <c r="S292" s="208"/>
      <c r="T292" s="209"/>
      <c r="AT292" s="210" t="s">
        <v>213</v>
      </c>
      <c r="AU292" s="210" t="s">
        <v>84</v>
      </c>
      <c r="AV292" s="13" t="s">
        <v>84</v>
      </c>
      <c r="AW292" s="13" t="s">
        <v>4</v>
      </c>
      <c r="AX292" s="13" t="s">
        <v>82</v>
      </c>
      <c r="AY292" s="210" t="s">
        <v>197</v>
      </c>
    </row>
    <row r="293" spans="1:65" s="2" customFormat="1" ht="24.2" customHeight="1">
      <c r="A293" s="37"/>
      <c r="B293" s="38"/>
      <c r="C293" s="181" t="s">
        <v>476</v>
      </c>
      <c r="D293" s="181" t="s">
        <v>199</v>
      </c>
      <c r="E293" s="182" t="s">
        <v>7046</v>
      </c>
      <c r="F293" s="183" t="s">
        <v>7047</v>
      </c>
      <c r="G293" s="184" t="s">
        <v>265</v>
      </c>
      <c r="H293" s="185">
        <v>180</v>
      </c>
      <c r="I293" s="186"/>
      <c r="J293" s="187">
        <f>ROUND(I293*H293,2)</f>
        <v>0</v>
      </c>
      <c r="K293" s="183" t="s">
        <v>203</v>
      </c>
      <c r="L293" s="42"/>
      <c r="M293" s="188" t="s">
        <v>28</v>
      </c>
      <c r="N293" s="189" t="s">
        <v>45</v>
      </c>
      <c r="O293" s="67"/>
      <c r="P293" s="190">
        <f>O293*H293</f>
        <v>0</v>
      </c>
      <c r="Q293" s="190">
        <v>0.15540000000000001</v>
      </c>
      <c r="R293" s="190">
        <f>Q293*H293</f>
        <v>27.972000000000001</v>
      </c>
      <c r="S293" s="190">
        <v>0</v>
      </c>
      <c r="T293" s="191">
        <f>S293*H293</f>
        <v>0</v>
      </c>
      <c r="U293" s="37"/>
      <c r="V293" s="37"/>
      <c r="W293" s="37"/>
      <c r="X293" s="37"/>
      <c r="Y293" s="37"/>
      <c r="Z293" s="37"/>
      <c r="AA293" s="37"/>
      <c r="AB293" s="37"/>
      <c r="AC293" s="37"/>
      <c r="AD293" s="37"/>
      <c r="AE293" s="37"/>
      <c r="AR293" s="192" t="s">
        <v>204</v>
      </c>
      <c r="AT293" s="192" t="s">
        <v>199</v>
      </c>
      <c r="AU293" s="192" t="s">
        <v>84</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204</v>
      </c>
      <c r="BM293" s="192" t="s">
        <v>7048</v>
      </c>
    </row>
    <row r="294" spans="1:65" s="2" customFormat="1" ht="11.25">
      <c r="A294" s="37"/>
      <c r="B294" s="38"/>
      <c r="C294" s="39"/>
      <c r="D294" s="194" t="s">
        <v>206</v>
      </c>
      <c r="E294" s="39"/>
      <c r="F294" s="195" t="s">
        <v>7049</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206</v>
      </c>
      <c r="AU294" s="20" t="s">
        <v>84</v>
      </c>
    </row>
    <row r="295" spans="1:65" s="15" customFormat="1" ht="11.25">
      <c r="B295" s="222"/>
      <c r="C295" s="223"/>
      <c r="D295" s="201" t="s">
        <v>213</v>
      </c>
      <c r="E295" s="224" t="s">
        <v>28</v>
      </c>
      <c r="F295" s="225" t="s">
        <v>412</v>
      </c>
      <c r="G295" s="223"/>
      <c r="H295" s="224" t="s">
        <v>28</v>
      </c>
      <c r="I295" s="226"/>
      <c r="J295" s="223"/>
      <c r="K295" s="223"/>
      <c r="L295" s="227"/>
      <c r="M295" s="228"/>
      <c r="N295" s="229"/>
      <c r="O295" s="229"/>
      <c r="P295" s="229"/>
      <c r="Q295" s="229"/>
      <c r="R295" s="229"/>
      <c r="S295" s="229"/>
      <c r="T295" s="230"/>
      <c r="AT295" s="231" t="s">
        <v>213</v>
      </c>
      <c r="AU295" s="231" t="s">
        <v>84</v>
      </c>
      <c r="AV295" s="15" t="s">
        <v>82</v>
      </c>
      <c r="AW295" s="15" t="s">
        <v>35</v>
      </c>
      <c r="AX295" s="15" t="s">
        <v>74</v>
      </c>
      <c r="AY295" s="231" t="s">
        <v>197</v>
      </c>
    </row>
    <row r="296" spans="1:65" s="13" customFormat="1" ht="11.25">
      <c r="B296" s="199"/>
      <c r="C296" s="200"/>
      <c r="D296" s="201" t="s">
        <v>213</v>
      </c>
      <c r="E296" s="202" t="s">
        <v>28</v>
      </c>
      <c r="F296" s="203" t="s">
        <v>7050</v>
      </c>
      <c r="G296" s="200"/>
      <c r="H296" s="204">
        <v>170</v>
      </c>
      <c r="I296" s="205"/>
      <c r="J296" s="200"/>
      <c r="K296" s="200"/>
      <c r="L296" s="206"/>
      <c r="M296" s="207"/>
      <c r="N296" s="208"/>
      <c r="O296" s="208"/>
      <c r="P296" s="208"/>
      <c r="Q296" s="208"/>
      <c r="R296" s="208"/>
      <c r="S296" s="208"/>
      <c r="T296" s="209"/>
      <c r="AT296" s="210" t="s">
        <v>213</v>
      </c>
      <c r="AU296" s="210" t="s">
        <v>84</v>
      </c>
      <c r="AV296" s="13" t="s">
        <v>84</v>
      </c>
      <c r="AW296" s="13" t="s">
        <v>35</v>
      </c>
      <c r="AX296" s="13" t="s">
        <v>74</v>
      </c>
      <c r="AY296" s="210" t="s">
        <v>197</v>
      </c>
    </row>
    <row r="297" spans="1:65" s="13" customFormat="1" ht="11.25">
      <c r="B297" s="199"/>
      <c r="C297" s="200"/>
      <c r="D297" s="201" t="s">
        <v>213</v>
      </c>
      <c r="E297" s="202" t="s">
        <v>28</v>
      </c>
      <c r="F297" s="203" t="s">
        <v>7051</v>
      </c>
      <c r="G297" s="200"/>
      <c r="H297" s="204">
        <v>10</v>
      </c>
      <c r="I297" s="205"/>
      <c r="J297" s="200"/>
      <c r="K297" s="200"/>
      <c r="L297" s="206"/>
      <c r="M297" s="207"/>
      <c r="N297" s="208"/>
      <c r="O297" s="208"/>
      <c r="P297" s="208"/>
      <c r="Q297" s="208"/>
      <c r="R297" s="208"/>
      <c r="S297" s="208"/>
      <c r="T297" s="209"/>
      <c r="AT297" s="210" t="s">
        <v>213</v>
      </c>
      <c r="AU297" s="210" t="s">
        <v>84</v>
      </c>
      <c r="AV297" s="13" t="s">
        <v>84</v>
      </c>
      <c r="AW297" s="13" t="s">
        <v>35</v>
      </c>
      <c r="AX297" s="13" t="s">
        <v>74</v>
      </c>
      <c r="AY297" s="210" t="s">
        <v>197</v>
      </c>
    </row>
    <row r="298" spans="1:65" s="14" customFormat="1" ht="11.25">
      <c r="B298" s="211"/>
      <c r="C298" s="212"/>
      <c r="D298" s="201" t="s">
        <v>213</v>
      </c>
      <c r="E298" s="213" t="s">
        <v>28</v>
      </c>
      <c r="F298" s="214" t="s">
        <v>226</v>
      </c>
      <c r="G298" s="212"/>
      <c r="H298" s="215">
        <v>180</v>
      </c>
      <c r="I298" s="216"/>
      <c r="J298" s="212"/>
      <c r="K298" s="212"/>
      <c r="L298" s="217"/>
      <c r="M298" s="218"/>
      <c r="N298" s="219"/>
      <c r="O298" s="219"/>
      <c r="P298" s="219"/>
      <c r="Q298" s="219"/>
      <c r="R298" s="219"/>
      <c r="S298" s="219"/>
      <c r="T298" s="220"/>
      <c r="AT298" s="221" t="s">
        <v>213</v>
      </c>
      <c r="AU298" s="221" t="s">
        <v>84</v>
      </c>
      <c r="AV298" s="14" t="s">
        <v>204</v>
      </c>
      <c r="AW298" s="14" t="s">
        <v>35</v>
      </c>
      <c r="AX298" s="14" t="s">
        <v>82</v>
      </c>
      <c r="AY298" s="221" t="s">
        <v>197</v>
      </c>
    </row>
    <row r="299" spans="1:65" s="2" customFormat="1" ht="16.5" customHeight="1">
      <c r="A299" s="37"/>
      <c r="B299" s="38"/>
      <c r="C299" s="247" t="s">
        <v>482</v>
      </c>
      <c r="D299" s="247" t="s">
        <v>519</v>
      </c>
      <c r="E299" s="248" t="s">
        <v>7052</v>
      </c>
      <c r="F299" s="249" t="s">
        <v>7053</v>
      </c>
      <c r="G299" s="250" t="s">
        <v>265</v>
      </c>
      <c r="H299" s="251">
        <v>173.4</v>
      </c>
      <c r="I299" s="252"/>
      <c r="J299" s="253">
        <f>ROUND(I299*H299,2)</f>
        <v>0</v>
      </c>
      <c r="K299" s="249" t="s">
        <v>203</v>
      </c>
      <c r="L299" s="254"/>
      <c r="M299" s="255" t="s">
        <v>28</v>
      </c>
      <c r="N299" s="256" t="s">
        <v>45</v>
      </c>
      <c r="O299" s="67"/>
      <c r="P299" s="190">
        <f>O299*H299</f>
        <v>0</v>
      </c>
      <c r="Q299" s="190">
        <v>0.08</v>
      </c>
      <c r="R299" s="190">
        <f>Q299*H299</f>
        <v>13.872</v>
      </c>
      <c r="S299" s="190">
        <v>0</v>
      </c>
      <c r="T299" s="191">
        <f>S299*H299</f>
        <v>0</v>
      </c>
      <c r="U299" s="37"/>
      <c r="V299" s="37"/>
      <c r="W299" s="37"/>
      <c r="X299" s="37"/>
      <c r="Y299" s="37"/>
      <c r="Z299" s="37"/>
      <c r="AA299" s="37"/>
      <c r="AB299" s="37"/>
      <c r="AC299" s="37"/>
      <c r="AD299" s="37"/>
      <c r="AE299" s="37"/>
      <c r="AR299" s="192" t="s">
        <v>243</v>
      </c>
      <c r="AT299" s="192" t="s">
        <v>519</v>
      </c>
      <c r="AU299" s="192" t="s">
        <v>84</v>
      </c>
      <c r="AY299" s="20" t="s">
        <v>197</v>
      </c>
      <c r="BE299" s="193">
        <f>IF(N299="základní",J299,0)</f>
        <v>0</v>
      </c>
      <c r="BF299" s="193">
        <f>IF(N299="snížená",J299,0)</f>
        <v>0</v>
      </c>
      <c r="BG299" s="193">
        <f>IF(N299="zákl. přenesená",J299,0)</f>
        <v>0</v>
      </c>
      <c r="BH299" s="193">
        <f>IF(N299="sníž. přenesená",J299,0)</f>
        <v>0</v>
      </c>
      <c r="BI299" s="193">
        <f>IF(N299="nulová",J299,0)</f>
        <v>0</v>
      </c>
      <c r="BJ299" s="20" t="s">
        <v>82</v>
      </c>
      <c r="BK299" s="193">
        <f>ROUND(I299*H299,2)</f>
        <v>0</v>
      </c>
      <c r="BL299" s="20" t="s">
        <v>204</v>
      </c>
      <c r="BM299" s="192" t="s">
        <v>7054</v>
      </c>
    </row>
    <row r="300" spans="1:65" s="13" customFormat="1" ht="11.25">
      <c r="B300" s="199"/>
      <c r="C300" s="200"/>
      <c r="D300" s="201" t="s">
        <v>213</v>
      </c>
      <c r="E300" s="200"/>
      <c r="F300" s="203" t="s">
        <v>7055</v>
      </c>
      <c r="G300" s="200"/>
      <c r="H300" s="204">
        <v>173.4</v>
      </c>
      <c r="I300" s="205"/>
      <c r="J300" s="200"/>
      <c r="K300" s="200"/>
      <c r="L300" s="206"/>
      <c r="M300" s="207"/>
      <c r="N300" s="208"/>
      <c r="O300" s="208"/>
      <c r="P300" s="208"/>
      <c r="Q300" s="208"/>
      <c r="R300" s="208"/>
      <c r="S300" s="208"/>
      <c r="T300" s="209"/>
      <c r="AT300" s="210" t="s">
        <v>213</v>
      </c>
      <c r="AU300" s="210" t="s">
        <v>84</v>
      </c>
      <c r="AV300" s="13" t="s">
        <v>84</v>
      </c>
      <c r="AW300" s="13" t="s">
        <v>4</v>
      </c>
      <c r="AX300" s="13" t="s">
        <v>82</v>
      </c>
      <c r="AY300" s="210" t="s">
        <v>197</v>
      </c>
    </row>
    <row r="301" spans="1:65" s="2" customFormat="1" ht="16.5" customHeight="1">
      <c r="A301" s="37"/>
      <c r="B301" s="38"/>
      <c r="C301" s="247" t="s">
        <v>489</v>
      </c>
      <c r="D301" s="247" t="s">
        <v>519</v>
      </c>
      <c r="E301" s="248" t="s">
        <v>7056</v>
      </c>
      <c r="F301" s="249" t="s">
        <v>7057</v>
      </c>
      <c r="G301" s="250" t="s">
        <v>265</v>
      </c>
      <c r="H301" s="251">
        <v>10.199999999999999</v>
      </c>
      <c r="I301" s="252"/>
      <c r="J301" s="253">
        <f>ROUND(I301*H301,2)</f>
        <v>0</v>
      </c>
      <c r="K301" s="249" t="s">
        <v>203</v>
      </c>
      <c r="L301" s="254"/>
      <c r="M301" s="255" t="s">
        <v>28</v>
      </c>
      <c r="N301" s="256" t="s">
        <v>45</v>
      </c>
      <c r="O301" s="67"/>
      <c r="P301" s="190">
        <f>O301*H301</f>
        <v>0</v>
      </c>
      <c r="Q301" s="190">
        <v>5.5E-2</v>
      </c>
      <c r="R301" s="190">
        <f>Q301*H301</f>
        <v>0.56099999999999994</v>
      </c>
      <c r="S301" s="190">
        <v>0</v>
      </c>
      <c r="T301" s="191">
        <f>S301*H301</f>
        <v>0</v>
      </c>
      <c r="U301" s="37"/>
      <c r="V301" s="37"/>
      <c r="W301" s="37"/>
      <c r="X301" s="37"/>
      <c r="Y301" s="37"/>
      <c r="Z301" s="37"/>
      <c r="AA301" s="37"/>
      <c r="AB301" s="37"/>
      <c r="AC301" s="37"/>
      <c r="AD301" s="37"/>
      <c r="AE301" s="37"/>
      <c r="AR301" s="192" t="s">
        <v>243</v>
      </c>
      <c r="AT301" s="192" t="s">
        <v>519</v>
      </c>
      <c r="AU301" s="192" t="s">
        <v>84</v>
      </c>
      <c r="AY301" s="20" t="s">
        <v>197</v>
      </c>
      <c r="BE301" s="193">
        <f>IF(N301="základní",J301,0)</f>
        <v>0</v>
      </c>
      <c r="BF301" s="193">
        <f>IF(N301="snížená",J301,0)</f>
        <v>0</v>
      </c>
      <c r="BG301" s="193">
        <f>IF(N301="zákl. přenesená",J301,0)</f>
        <v>0</v>
      </c>
      <c r="BH301" s="193">
        <f>IF(N301="sníž. přenesená",J301,0)</f>
        <v>0</v>
      </c>
      <c r="BI301" s="193">
        <f>IF(N301="nulová",J301,0)</f>
        <v>0</v>
      </c>
      <c r="BJ301" s="20" t="s">
        <v>82</v>
      </c>
      <c r="BK301" s="193">
        <f>ROUND(I301*H301,2)</f>
        <v>0</v>
      </c>
      <c r="BL301" s="20" t="s">
        <v>204</v>
      </c>
      <c r="BM301" s="192" t="s">
        <v>7058</v>
      </c>
    </row>
    <row r="302" spans="1:65" s="13" customFormat="1" ht="11.25">
      <c r="B302" s="199"/>
      <c r="C302" s="200"/>
      <c r="D302" s="201" t="s">
        <v>213</v>
      </c>
      <c r="E302" s="200"/>
      <c r="F302" s="203" t="s">
        <v>7059</v>
      </c>
      <c r="G302" s="200"/>
      <c r="H302" s="204">
        <v>10.199999999999999</v>
      </c>
      <c r="I302" s="205"/>
      <c r="J302" s="200"/>
      <c r="K302" s="200"/>
      <c r="L302" s="206"/>
      <c r="M302" s="207"/>
      <c r="N302" s="208"/>
      <c r="O302" s="208"/>
      <c r="P302" s="208"/>
      <c r="Q302" s="208"/>
      <c r="R302" s="208"/>
      <c r="S302" s="208"/>
      <c r="T302" s="209"/>
      <c r="AT302" s="210" t="s">
        <v>213</v>
      </c>
      <c r="AU302" s="210" t="s">
        <v>84</v>
      </c>
      <c r="AV302" s="13" t="s">
        <v>84</v>
      </c>
      <c r="AW302" s="13" t="s">
        <v>4</v>
      </c>
      <c r="AX302" s="13" t="s">
        <v>82</v>
      </c>
      <c r="AY302" s="210" t="s">
        <v>197</v>
      </c>
    </row>
    <row r="303" spans="1:65" s="2" customFormat="1" ht="24.2" customHeight="1">
      <c r="A303" s="37"/>
      <c r="B303" s="38"/>
      <c r="C303" s="181" t="s">
        <v>495</v>
      </c>
      <c r="D303" s="181" t="s">
        <v>199</v>
      </c>
      <c r="E303" s="182" t="s">
        <v>7060</v>
      </c>
      <c r="F303" s="183" t="s">
        <v>7061</v>
      </c>
      <c r="G303" s="184" t="s">
        <v>265</v>
      </c>
      <c r="H303" s="185">
        <v>144</v>
      </c>
      <c r="I303" s="186"/>
      <c r="J303" s="187">
        <f>ROUND(I303*H303,2)</f>
        <v>0</v>
      </c>
      <c r="K303" s="183" t="s">
        <v>203</v>
      </c>
      <c r="L303" s="42"/>
      <c r="M303" s="188" t="s">
        <v>28</v>
      </c>
      <c r="N303" s="189" t="s">
        <v>45</v>
      </c>
      <c r="O303" s="67"/>
      <c r="P303" s="190">
        <f>O303*H303</f>
        <v>0</v>
      </c>
      <c r="Q303" s="190">
        <v>0.1295</v>
      </c>
      <c r="R303" s="190">
        <f>Q303*H303</f>
        <v>18.648</v>
      </c>
      <c r="S303" s="190">
        <v>0</v>
      </c>
      <c r="T303" s="191">
        <f>S303*H303</f>
        <v>0</v>
      </c>
      <c r="U303" s="37"/>
      <c r="V303" s="37"/>
      <c r="W303" s="37"/>
      <c r="X303" s="37"/>
      <c r="Y303" s="37"/>
      <c r="Z303" s="37"/>
      <c r="AA303" s="37"/>
      <c r="AB303" s="37"/>
      <c r="AC303" s="37"/>
      <c r="AD303" s="37"/>
      <c r="AE303" s="37"/>
      <c r="AR303" s="192" t="s">
        <v>204</v>
      </c>
      <c r="AT303" s="192" t="s">
        <v>199</v>
      </c>
      <c r="AU303" s="192" t="s">
        <v>84</v>
      </c>
      <c r="AY303" s="20" t="s">
        <v>197</v>
      </c>
      <c r="BE303" s="193">
        <f>IF(N303="základní",J303,0)</f>
        <v>0</v>
      </c>
      <c r="BF303" s="193">
        <f>IF(N303="snížená",J303,0)</f>
        <v>0</v>
      </c>
      <c r="BG303" s="193">
        <f>IF(N303="zákl. přenesená",J303,0)</f>
        <v>0</v>
      </c>
      <c r="BH303" s="193">
        <f>IF(N303="sníž. přenesená",J303,0)</f>
        <v>0</v>
      </c>
      <c r="BI303" s="193">
        <f>IF(N303="nulová",J303,0)</f>
        <v>0</v>
      </c>
      <c r="BJ303" s="20" t="s">
        <v>82</v>
      </c>
      <c r="BK303" s="193">
        <f>ROUND(I303*H303,2)</f>
        <v>0</v>
      </c>
      <c r="BL303" s="20" t="s">
        <v>204</v>
      </c>
      <c r="BM303" s="192" t="s">
        <v>7062</v>
      </c>
    </row>
    <row r="304" spans="1:65" s="2" customFormat="1" ht="11.25">
      <c r="A304" s="37"/>
      <c r="B304" s="38"/>
      <c r="C304" s="39"/>
      <c r="D304" s="194" t="s">
        <v>206</v>
      </c>
      <c r="E304" s="39"/>
      <c r="F304" s="195" t="s">
        <v>7063</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206</v>
      </c>
      <c r="AU304" s="20" t="s">
        <v>84</v>
      </c>
    </row>
    <row r="305" spans="1:65" s="15" customFormat="1" ht="11.25">
      <c r="B305" s="222"/>
      <c r="C305" s="223"/>
      <c r="D305" s="201" t="s">
        <v>213</v>
      </c>
      <c r="E305" s="224" t="s">
        <v>28</v>
      </c>
      <c r="F305" s="225" t="s">
        <v>412</v>
      </c>
      <c r="G305" s="223"/>
      <c r="H305" s="224" t="s">
        <v>28</v>
      </c>
      <c r="I305" s="226"/>
      <c r="J305" s="223"/>
      <c r="K305" s="223"/>
      <c r="L305" s="227"/>
      <c r="M305" s="228"/>
      <c r="N305" s="229"/>
      <c r="O305" s="229"/>
      <c r="P305" s="229"/>
      <c r="Q305" s="229"/>
      <c r="R305" s="229"/>
      <c r="S305" s="229"/>
      <c r="T305" s="230"/>
      <c r="AT305" s="231" t="s">
        <v>213</v>
      </c>
      <c r="AU305" s="231" t="s">
        <v>84</v>
      </c>
      <c r="AV305" s="15" t="s">
        <v>82</v>
      </c>
      <c r="AW305" s="15" t="s">
        <v>35</v>
      </c>
      <c r="AX305" s="15" t="s">
        <v>74</v>
      </c>
      <c r="AY305" s="231" t="s">
        <v>197</v>
      </c>
    </row>
    <row r="306" spans="1:65" s="13" customFormat="1" ht="11.25">
      <c r="B306" s="199"/>
      <c r="C306" s="200"/>
      <c r="D306" s="201" t="s">
        <v>213</v>
      </c>
      <c r="E306" s="202" t="s">
        <v>28</v>
      </c>
      <c r="F306" s="203" t="s">
        <v>7064</v>
      </c>
      <c r="G306" s="200"/>
      <c r="H306" s="204">
        <v>144</v>
      </c>
      <c r="I306" s="205"/>
      <c r="J306" s="200"/>
      <c r="K306" s="200"/>
      <c r="L306" s="206"/>
      <c r="M306" s="207"/>
      <c r="N306" s="208"/>
      <c r="O306" s="208"/>
      <c r="P306" s="208"/>
      <c r="Q306" s="208"/>
      <c r="R306" s="208"/>
      <c r="S306" s="208"/>
      <c r="T306" s="209"/>
      <c r="AT306" s="210" t="s">
        <v>213</v>
      </c>
      <c r="AU306" s="210" t="s">
        <v>84</v>
      </c>
      <c r="AV306" s="13" t="s">
        <v>84</v>
      </c>
      <c r="AW306" s="13" t="s">
        <v>35</v>
      </c>
      <c r="AX306" s="13" t="s">
        <v>82</v>
      </c>
      <c r="AY306" s="210" t="s">
        <v>197</v>
      </c>
    </row>
    <row r="307" spans="1:65" s="2" customFormat="1" ht="16.5" customHeight="1">
      <c r="A307" s="37"/>
      <c r="B307" s="38"/>
      <c r="C307" s="247" t="s">
        <v>500</v>
      </c>
      <c r="D307" s="247" t="s">
        <v>519</v>
      </c>
      <c r="E307" s="248" t="s">
        <v>7065</v>
      </c>
      <c r="F307" s="249" t="s">
        <v>7066</v>
      </c>
      <c r="G307" s="250" t="s">
        <v>265</v>
      </c>
      <c r="H307" s="251">
        <v>146.88</v>
      </c>
      <c r="I307" s="252"/>
      <c r="J307" s="253">
        <f>ROUND(I307*H307,2)</f>
        <v>0</v>
      </c>
      <c r="K307" s="249" t="s">
        <v>203</v>
      </c>
      <c r="L307" s="254"/>
      <c r="M307" s="255" t="s">
        <v>28</v>
      </c>
      <c r="N307" s="256" t="s">
        <v>45</v>
      </c>
      <c r="O307" s="67"/>
      <c r="P307" s="190">
        <f>O307*H307</f>
        <v>0</v>
      </c>
      <c r="Q307" s="190">
        <v>4.5999999999999999E-2</v>
      </c>
      <c r="R307" s="190">
        <f>Q307*H307</f>
        <v>6.7564799999999998</v>
      </c>
      <c r="S307" s="190">
        <v>0</v>
      </c>
      <c r="T307" s="191">
        <f>S307*H307</f>
        <v>0</v>
      </c>
      <c r="U307" s="37"/>
      <c r="V307" s="37"/>
      <c r="W307" s="37"/>
      <c r="X307" s="37"/>
      <c r="Y307" s="37"/>
      <c r="Z307" s="37"/>
      <c r="AA307" s="37"/>
      <c r="AB307" s="37"/>
      <c r="AC307" s="37"/>
      <c r="AD307" s="37"/>
      <c r="AE307" s="37"/>
      <c r="AR307" s="192" t="s">
        <v>243</v>
      </c>
      <c r="AT307" s="192" t="s">
        <v>519</v>
      </c>
      <c r="AU307" s="192" t="s">
        <v>84</v>
      </c>
      <c r="AY307" s="20" t="s">
        <v>197</v>
      </c>
      <c r="BE307" s="193">
        <f>IF(N307="základní",J307,0)</f>
        <v>0</v>
      </c>
      <c r="BF307" s="193">
        <f>IF(N307="snížená",J307,0)</f>
        <v>0</v>
      </c>
      <c r="BG307" s="193">
        <f>IF(N307="zákl. přenesená",J307,0)</f>
        <v>0</v>
      </c>
      <c r="BH307" s="193">
        <f>IF(N307="sníž. přenesená",J307,0)</f>
        <v>0</v>
      </c>
      <c r="BI307" s="193">
        <f>IF(N307="nulová",J307,0)</f>
        <v>0</v>
      </c>
      <c r="BJ307" s="20" t="s">
        <v>82</v>
      </c>
      <c r="BK307" s="193">
        <f>ROUND(I307*H307,2)</f>
        <v>0</v>
      </c>
      <c r="BL307" s="20" t="s">
        <v>204</v>
      </c>
      <c r="BM307" s="192" t="s">
        <v>7067</v>
      </c>
    </row>
    <row r="308" spans="1:65" s="13" customFormat="1" ht="11.25">
      <c r="B308" s="199"/>
      <c r="C308" s="200"/>
      <c r="D308" s="201" t="s">
        <v>213</v>
      </c>
      <c r="E308" s="200"/>
      <c r="F308" s="203" t="s">
        <v>7068</v>
      </c>
      <c r="G308" s="200"/>
      <c r="H308" s="204">
        <v>146.88</v>
      </c>
      <c r="I308" s="205"/>
      <c r="J308" s="200"/>
      <c r="K308" s="200"/>
      <c r="L308" s="206"/>
      <c r="M308" s="207"/>
      <c r="N308" s="208"/>
      <c r="O308" s="208"/>
      <c r="P308" s="208"/>
      <c r="Q308" s="208"/>
      <c r="R308" s="208"/>
      <c r="S308" s="208"/>
      <c r="T308" s="209"/>
      <c r="AT308" s="210" t="s">
        <v>213</v>
      </c>
      <c r="AU308" s="210" t="s">
        <v>84</v>
      </c>
      <c r="AV308" s="13" t="s">
        <v>84</v>
      </c>
      <c r="AW308" s="13" t="s">
        <v>4</v>
      </c>
      <c r="AX308" s="13" t="s">
        <v>82</v>
      </c>
      <c r="AY308" s="210" t="s">
        <v>197</v>
      </c>
    </row>
    <row r="309" spans="1:65" s="2" customFormat="1" ht="16.5" customHeight="1">
      <c r="A309" s="37"/>
      <c r="B309" s="38"/>
      <c r="C309" s="181" t="s">
        <v>505</v>
      </c>
      <c r="D309" s="181" t="s">
        <v>199</v>
      </c>
      <c r="E309" s="182" t="s">
        <v>7069</v>
      </c>
      <c r="F309" s="183" t="s">
        <v>7070</v>
      </c>
      <c r="G309" s="184" t="s">
        <v>409</v>
      </c>
      <c r="H309" s="185">
        <v>3</v>
      </c>
      <c r="I309" s="186"/>
      <c r="J309" s="187">
        <f>ROUND(I309*H309,2)</f>
        <v>0</v>
      </c>
      <c r="K309" s="183" t="s">
        <v>203</v>
      </c>
      <c r="L309" s="42"/>
      <c r="M309" s="188" t="s">
        <v>28</v>
      </c>
      <c r="N309" s="189" t="s">
        <v>45</v>
      </c>
      <c r="O309" s="67"/>
      <c r="P309" s="190">
        <f>O309*H309</f>
        <v>0</v>
      </c>
      <c r="Q309" s="190">
        <v>2.2563399999999998</v>
      </c>
      <c r="R309" s="190">
        <f>Q309*H309</f>
        <v>6.7690199999999994</v>
      </c>
      <c r="S309" s="190">
        <v>0</v>
      </c>
      <c r="T309" s="191">
        <f>S309*H309</f>
        <v>0</v>
      </c>
      <c r="U309" s="37"/>
      <c r="V309" s="37"/>
      <c r="W309" s="37"/>
      <c r="X309" s="37"/>
      <c r="Y309" s="37"/>
      <c r="Z309" s="37"/>
      <c r="AA309" s="37"/>
      <c r="AB309" s="37"/>
      <c r="AC309" s="37"/>
      <c r="AD309" s="37"/>
      <c r="AE309" s="37"/>
      <c r="AR309" s="192" t="s">
        <v>204</v>
      </c>
      <c r="AT309" s="192" t="s">
        <v>199</v>
      </c>
      <c r="AU309" s="192" t="s">
        <v>84</v>
      </c>
      <c r="AY309" s="20" t="s">
        <v>197</v>
      </c>
      <c r="BE309" s="193">
        <f>IF(N309="základní",J309,0)</f>
        <v>0</v>
      </c>
      <c r="BF309" s="193">
        <f>IF(N309="snížená",J309,0)</f>
        <v>0</v>
      </c>
      <c r="BG309" s="193">
        <f>IF(N309="zákl. přenesená",J309,0)</f>
        <v>0</v>
      </c>
      <c r="BH309" s="193">
        <f>IF(N309="sníž. přenesená",J309,0)</f>
        <v>0</v>
      </c>
      <c r="BI309" s="193">
        <f>IF(N309="nulová",J309,0)</f>
        <v>0</v>
      </c>
      <c r="BJ309" s="20" t="s">
        <v>82</v>
      </c>
      <c r="BK309" s="193">
        <f>ROUND(I309*H309,2)</f>
        <v>0</v>
      </c>
      <c r="BL309" s="20" t="s">
        <v>204</v>
      </c>
      <c r="BM309" s="192" t="s">
        <v>7071</v>
      </c>
    </row>
    <row r="310" spans="1:65" s="2" customFormat="1" ht="11.25">
      <c r="A310" s="37"/>
      <c r="B310" s="38"/>
      <c r="C310" s="39"/>
      <c r="D310" s="194" t="s">
        <v>206</v>
      </c>
      <c r="E310" s="39"/>
      <c r="F310" s="195" t="s">
        <v>7072</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206</v>
      </c>
      <c r="AU310" s="20" t="s">
        <v>84</v>
      </c>
    </row>
    <row r="311" spans="1:65" s="2" customFormat="1" ht="21.75" customHeight="1">
      <c r="A311" s="37"/>
      <c r="B311" s="38"/>
      <c r="C311" s="181" t="s">
        <v>510</v>
      </c>
      <c r="D311" s="181" t="s">
        <v>199</v>
      </c>
      <c r="E311" s="182" t="s">
        <v>7073</v>
      </c>
      <c r="F311" s="183" t="s">
        <v>7074</v>
      </c>
      <c r="G311" s="184" t="s">
        <v>265</v>
      </c>
      <c r="H311" s="185">
        <v>79</v>
      </c>
      <c r="I311" s="186"/>
      <c r="J311" s="187">
        <f>ROUND(I311*H311,2)</f>
        <v>0</v>
      </c>
      <c r="K311" s="183" t="s">
        <v>203</v>
      </c>
      <c r="L311" s="42"/>
      <c r="M311" s="188" t="s">
        <v>28</v>
      </c>
      <c r="N311" s="189" t="s">
        <v>45</v>
      </c>
      <c r="O311" s="67"/>
      <c r="P311" s="190">
        <f>O311*H311</f>
        <v>0</v>
      </c>
      <c r="Q311" s="190">
        <v>0</v>
      </c>
      <c r="R311" s="190">
        <f>Q311*H311</f>
        <v>0</v>
      </c>
      <c r="S311" s="190">
        <v>0</v>
      </c>
      <c r="T311" s="191">
        <f>S311*H311</f>
        <v>0</v>
      </c>
      <c r="U311" s="37"/>
      <c r="V311" s="37"/>
      <c r="W311" s="37"/>
      <c r="X311" s="37"/>
      <c r="Y311" s="37"/>
      <c r="Z311" s="37"/>
      <c r="AA311" s="37"/>
      <c r="AB311" s="37"/>
      <c r="AC311" s="37"/>
      <c r="AD311" s="37"/>
      <c r="AE311" s="37"/>
      <c r="AR311" s="192" t="s">
        <v>204</v>
      </c>
      <c r="AT311" s="192" t="s">
        <v>199</v>
      </c>
      <c r="AU311" s="192" t="s">
        <v>84</v>
      </c>
      <c r="AY311" s="20" t="s">
        <v>197</v>
      </c>
      <c r="BE311" s="193">
        <f>IF(N311="základní",J311,0)</f>
        <v>0</v>
      </c>
      <c r="BF311" s="193">
        <f>IF(N311="snížená",J311,0)</f>
        <v>0</v>
      </c>
      <c r="BG311" s="193">
        <f>IF(N311="zákl. přenesená",J311,0)</f>
        <v>0</v>
      </c>
      <c r="BH311" s="193">
        <f>IF(N311="sníž. přenesená",J311,0)</f>
        <v>0</v>
      </c>
      <c r="BI311" s="193">
        <f>IF(N311="nulová",J311,0)</f>
        <v>0</v>
      </c>
      <c r="BJ311" s="20" t="s">
        <v>82</v>
      </c>
      <c r="BK311" s="193">
        <f>ROUND(I311*H311,2)</f>
        <v>0</v>
      </c>
      <c r="BL311" s="20" t="s">
        <v>204</v>
      </c>
      <c r="BM311" s="192" t="s">
        <v>7075</v>
      </c>
    </row>
    <row r="312" spans="1:65" s="2" customFormat="1" ht="11.25">
      <c r="A312" s="37"/>
      <c r="B312" s="38"/>
      <c r="C312" s="39"/>
      <c r="D312" s="194" t="s">
        <v>206</v>
      </c>
      <c r="E312" s="39"/>
      <c r="F312" s="195" t="s">
        <v>7076</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206</v>
      </c>
      <c r="AU312" s="20" t="s">
        <v>84</v>
      </c>
    </row>
    <row r="313" spans="1:65" s="15" customFormat="1" ht="11.25">
      <c r="B313" s="222"/>
      <c r="C313" s="223"/>
      <c r="D313" s="201" t="s">
        <v>213</v>
      </c>
      <c r="E313" s="224" t="s">
        <v>28</v>
      </c>
      <c r="F313" s="225" t="s">
        <v>412</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3" customFormat="1" ht="11.25">
      <c r="B314" s="199"/>
      <c r="C314" s="200"/>
      <c r="D314" s="201" t="s">
        <v>213</v>
      </c>
      <c r="E314" s="202" t="s">
        <v>28</v>
      </c>
      <c r="F314" s="203" t="s">
        <v>7077</v>
      </c>
      <c r="G314" s="200"/>
      <c r="H314" s="204">
        <v>79</v>
      </c>
      <c r="I314" s="205"/>
      <c r="J314" s="200"/>
      <c r="K314" s="200"/>
      <c r="L314" s="206"/>
      <c r="M314" s="207"/>
      <c r="N314" s="208"/>
      <c r="O314" s="208"/>
      <c r="P314" s="208"/>
      <c r="Q314" s="208"/>
      <c r="R314" s="208"/>
      <c r="S314" s="208"/>
      <c r="T314" s="209"/>
      <c r="AT314" s="210" t="s">
        <v>213</v>
      </c>
      <c r="AU314" s="210" t="s">
        <v>84</v>
      </c>
      <c r="AV314" s="13" t="s">
        <v>84</v>
      </c>
      <c r="AW314" s="13" t="s">
        <v>35</v>
      </c>
      <c r="AX314" s="13" t="s">
        <v>82</v>
      </c>
      <c r="AY314" s="210" t="s">
        <v>197</v>
      </c>
    </row>
    <row r="315" spans="1:65" s="2" customFormat="1" ht="24.2" customHeight="1">
      <c r="A315" s="37"/>
      <c r="B315" s="38"/>
      <c r="C315" s="181" t="s">
        <v>514</v>
      </c>
      <c r="D315" s="181" t="s">
        <v>199</v>
      </c>
      <c r="E315" s="182" t="s">
        <v>7078</v>
      </c>
      <c r="F315" s="183" t="s">
        <v>7079</v>
      </c>
      <c r="G315" s="184" t="s">
        <v>265</v>
      </c>
      <c r="H315" s="185">
        <v>79</v>
      </c>
      <c r="I315" s="186"/>
      <c r="J315" s="187">
        <f>ROUND(I315*H315,2)</f>
        <v>0</v>
      </c>
      <c r="K315" s="183" t="s">
        <v>203</v>
      </c>
      <c r="L315" s="42"/>
      <c r="M315" s="188" t="s">
        <v>28</v>
      </c>
      <c r="N315" s="189" t="s">
        <v>45</v>
      </c>
      <c r="O315" s="67"/>
      <c r="P315" s="190">
        <f>O315*H315</f>
        <v>0</v>
      </c>
      <c r="Q315" s="190">
        <v>6.0000000000000002E-5</v>
      </c>
      <c r="R315" s="190">
        <f>Q315*H315</f>
        <v>4.7400000000000003E-3</v>
      </c>
      <c r="S315" s="190">
        <v>0</v>
      </c>
      <c r="T315" s="191">
        <f>S315*H315</f>
        <v>0</v>
      </c>
      <c r="U315" s="37"/>
      <c r="V315" s="37"/>
      <c r="W315" s="37"/>
      <c r="X315" s="37"/>
      <c r="Y315" s="37"/>
      <c r="Z315" s="37"/>
      <c r="AA315" s="37"/>
      <c r="AB315" s="37"/>
      <c r="AC315" s="37"/>
      <c r="AD315" s="37"/>
      <c r="AE315" s="37"/>
      <c r="AR315" s="192" t="s">
        <v>204</v>
      </c>
      <c r="AT315" s="192" t="s">
        <v>199</v>
      </c>
      <c r="AU315" s="192" t="s">
        <v>84</v>
      </c>
      <c r="AY315" s="20" t="s">
        <v>197</v>
      </c>
      <c r="BE315" s="193">
        <f>IF(N315="základní",J315,0)</f>
        <v>0</v>
      </c>
      <c r="BF315" s="193">
        <f>IF(N315="snížená",J315,0)</f>
        <v>0</v>
      </c>
      <c r="BG315" s="193">
        <f>IF(N315="zákl. přenesená",J315,0)</f>
        <v>0</v>
      </c>
      <c r="BH315" s="193">
        <f>IF(N315="sníž. přenesená",J315,0)</f>
        <v>0</v>
      </c>
      <c r="BI315" s="193">
        <f>IF(N315="nulová",J315,0)</f>
        <v>0</v>
      </c>
      <c r="BJ315" s="20" t="s">
        <v>82</v>
      </c>
      <c r="BK315" s="193">
        <f>ROUND(I315*H315,2)</f>
        <v>0</v>
      </c>
      <c r="BL315" s="20" t="s">
        <v>204</v>
      </c>
      <c r="BM315" s="192" t="s">
        <v>7080</v>
      </c>
    </row>
    <row r="316" spans="1:65" s="2" customFormat="1" ht="11.25">
      <c r="A316" s="37"/>
      <c r="B316" s="38"/>
      <c r="C316" s="39"/>
      <c r="D316" s="194" t="s">
        <v>206</v>
      </c>
      <c r="E316" s="39"/>
      <c r="F316" s="195" t="s">
        <v>7081</v>
      </c>
      <c r="G316" s="39"/>
      <c r="H316" s="39"/>
      <c r="I316" s="196"/>
      <c r="J316" s="39"/>
      <c r="K316" s="39"/>
      <c r="L316" s="42"/>
      <c r="M316" s="197"/>
      <c r="N316" s="198"/>
      <c r="O316" s="67"/>
      <c r="P316" s="67"/>
      <c r="Q316" s="67"/>
      <c r="R316" s="67"/>
      <c r="S316" s="67"/>
      <c r="T316" s="68"/>
      <c r="U316" s="37"/>
      <c r="V316" s="37"/>
      <c r="W316" s="37"/>
      <c r="X316" s="37"/>
      <c r="Y316" s="37"/>
      <c r="Z316" s="37"/>
      <c r="AA316" s="37"/>
      <c r="AB316" s="37"/>
      <c r="AC316" s="37"/>
      <c r="AD316" s="37"/>
      <c r="AE316" s="37"/>
      <c r="AT316" s="20" t="s">
        <v>206</v>
      </c>
      <c r="AU316" s="20" t="s">
        <v>84</v>
      </c>
    </row>
    <row r="317" spans="1:65" s="2" customFormat="1" ht="16.5" customHeight="1">
      <c r="A317" s="37"/>
      <c r="B317" s="38"/>
      <c r="C317" s="181" t="s">
        <v>523</v>
      </c>
      <c r="D317" s="181" t="s">
        <v>199</v>
      </c>
      <c r="E317" s="182" t="s">
        <v>7082</v>
      </c>
      <c r="F317" s="183" t="s">
        <v>7083</v>
      </c>
      <c r="G317" s="184" t="s">
        <v>202</v>
      </c>
      <c r="H317" s="185">
        <v>590.70000000000005</v>
      </c>
      <c r="I317" s="186"/>
      <c r="J317" s="187">
        <f>ROUND(I317*H317,2)</f>
        <v>0</v>
      </c>
      <c r="K317" s="183" t="s">
        <v>203</v>
      </c>
      <c r="L317" s="42"/>
      <c r="M317" s="188" t="s">
        <v>28</v>
      </c>
      <c r="N317" s="189" t="s">
        <v>45</v>
      </c>
      <c r="O317" s="67"/>
      <c r="P317" s="190">
        <f>O317*H317</f>
        <v>0</v>
      </c>
      <c r="Q317" s="190">
        <v>6.8999999999999997E-4</v>
      </c>
      <c r="R317" s="190">
        <f>Q317*H317</f>
        <v>0.40758300000000003</v>
      </c>
      <c r="S317" s="190">
        <v>0</v>
      </c>
      <c r="T317" s="191">
        <f>S317*H317</f>
        <v>0</v>
      </c>
      <c r="U317" s="37"/>
      <c r="V317" s="37"/>
      <c r="W317" s="37"/>
      <c r="X317" s="37"/>
      <c r="Y317" s="37"/>
      <c r="Z317" s="37"/>
      <c r="AA317" s="37"/>
      <c r="AB317" s="37"/>
      <c r="AC317" s="37"/>
      <c r="AD317" s="37"/>
      <c r="AE317" s="37"/>
      <c r="AR317" s="192" t="s">
        <v>204</v>
      </c>
      <c r="AT317" s="192" t="s">
        <v>199</v>
      </c>
      <c r="AU317" s="192" t="s">
        <v>84</v>
      </c>
      <c r="AY317" s="20" t="s">
        <v>197</v>
      </c>
      <c r="BE317" s="193">
        <f>IF(N317="základní",J317,0)</f>
        <v>0</v>
      </c>
      <c r="BF317" s="193">
        <f>IF(N317="snížená",J317,0)</f>
        <v>0</v>
      </c>
      <c r="BG317" s="193">
        <f>IF(N317="zákl. přenesená",J317,0)</f>
        <v>0</v>
      </c>
      <c r="BH317" s="193">
        <f>IF(N317="sníž. přenesená",J317,0)</f>
        <v>0</v>
      </c>
      <c r="BI317" s="193">
        <f>IF(N317="nulová",J317,0)</f>
        <v>0</v>
      </c>
      <c r="BJ317" s="20" t="s">
        <v>82</v>
      </c>
      <c r="BK317" s="193">
        <f>ROUND(I317*H317,2)</f>
        <v>0</v>
      </c>
      <c r="BL317" s="20" t="s">
        <v>204</v>
      </c>
      <c r="BM317" s="192" t="s">
        <v>7084</v>
      </c>
    </row>
    <row r="318" spans="1:65" s="2" customFormat="1" ht="11.25">
      <c r="A318" s="37"/>
      <c r="B318" s="38"/>
      <c r="C318" s="39"/>
      <c r="D318" s="194" t="s">
        <v>206</v>
      </c>
      <c r="E318" s="39"/>
      <c r="F318" s="195" t="s">
        <v>7085</v>
      </c>
      <c r="G318" s="39"/>
      <c r="H318" s="39"/>
      <c r="I318" s="196"/>
      <c r="J318" s="39"/>
      <c r="K318" s="39"/>
      <c r="L318" s="42"/>
      <c r="M318" s="197"/>
      <c r="N318" s="198"/>
      <c r="O318" s="67"/>
      <c r="P318" s="67"/>
      <c r="Q318" s="67"/>
      <c r="R318" s="67"/>
      <c r="S318" s="67"/>
      <c r="T318" s="68"/>
      <c r="U318" s="37"/>
      <c r="V318" s="37"/>
      <c r="W318" s="37"/>
      <c r="X318" s="37"/>
      <c r="Y318" s="37"/>
      <c r="Z318" s="37"/>
      <c r="AA318" s="37"/>
      <c r="AB318" s="37"/>
      <c r="AC318" s="37"/>
      <c r="AD318" s="37"/>
      <c r="AE318" s="37"/>
      <c r="AT318" s="20" t="s">
        <v>206</v>
      </c>
      <c r="AU318" s="20" t="s">
        <v>84</v>
      </c>
    </row>
    <row r="319" spans="1:65" s="15" customFormat="1" ht="11.25">
      <c r="B319" s="222"/>
      <c r="C319" s="223"/>
      <c r="D319" s="201" t="s">
        <v>213</v>
      </c>
      <c r="E319" s="224" t="s">
        <v>28</v>
      </c>
      <c r="F319" s="225" t="s">
        <v>412</v>
      </c>
      <c r="G319" s="223"/>
      <c r="H319" s="224" t="s">
        <v>28</v>
      </c>
      <c r="I319" s="226"/>
      <c r="J319" s="223"/>
      <c r="K319" s="223"/>
      <c r="L319" s="227"/>
      <c r="M319" s="228"/>
      <c r="N319" s="229"/>
      <c r="O319" s="229"/>
      <c r="P319" s="229"/>
      <c r="Q319" s="229"/>
      <c r="R319" s="229"/>
      <c r="S319" s="229"/>
      <c r="T319" s="230"/>
      <c r="AT319" s="231" t="s">
        <v>213</v>
      </c>
      <c r="AU319" s="231" t="s">
        <v>84</v>
      </c>
      <c r="AV319" s="15" t="s">
        <v>82</v>
      </c>
      <c r="AW319" s="15" t="s">
        <v>35</v>
      </c>
      <c r="AX319" s="15" t="s">
        <v>74</v>
      </c>
      <c r="AY319" s="231" t="s">
        <v>197</v>
      </c>
    </row>
    <row r="320" spans="1:65" s="13" customFormat="1" ht="11.25">
      <c r="B320" s="199"/>
      <c r="C320" s="200"/>
      <c r="D320" s="201" t="s">
        <v>213</v>
      </c>
      <c r="E320" s="202" t="s">
        <v>28</v>
      </c>
      <c r="F320" s="203" t="s">
        <v>6891</v>
      </c>
      <c r="G320" s="200"/>
      <c r="H320" s="204">
        <v>212</v>
      </c>
      <c r="I320" s="205"/>
      <c r="J320" s="200"/>
      <c r="K320" s="200"/>
      <c r="L320" s="206"/>
      <c r="M320" s="207"/>
      <c r="N320" s="208"/>
      <c r="O320" s="208"/>
      <c r="P320" s="208"/>
      <c r="Q320" s="208"/>
      <c r="R320" s="208"/>
      <c r="S320" s="208"/>
      <c r="T320" s="209"/>
      <c r="AT320" s="210" t="s">
        <v>213</v>
      </c>
      <c r="AU320" s="210" t="s">
        <v>84</v>
      </c>
      <c r="AV320" s="13" t="s">
        <v>84</v>
      </c>
      <c r="AW320" s="13" t="s">
        <v>35</v>
      </c>
      <c r="AX320" s="13" t="s">
        <v>74</v>
      </c>
      <c r="AY320" s="210" t="s">
        <v>197</v>
      </c>
    </row>
    <row r="321" spans="1:65" s="13" customFormat="1" ht="11.25">
      <c r="B321" s="199"/>
      <c r="C321" s="200"/>
      <c r="D321" s="201" t="s">
        <v>213</v>
      </c>
      <c r="E321" s="202" t="s">
        <v>28</v>
      </c>
      <c r="F321" s="203" t="s">
        <v>6892</v>
      </c>
      <c r="G321" s="200"/>
      <c r="H321" s="204">
        <v>318</v>
      </c>
      <c r="I321" s="205"/>
      <c r="J321" s="200"/>
      <c r="K321" s="200"/>
      <c r="L321" s="206"/>
      <c r="M321" s="207"/>
      <c r="N321" s="208"/>
      <c r="O321" s="208"/>
      <c r="P321" s="208"/>
      <c r="Q321" s="208"/>
      <c r="R321" s="208"/>
      <c r="S321" s="208"/>
      <c r="T321" s="209"/>
      <c r="AT321" s="210" t="s">
        <v>213</v>
      </c>
      <c r="AU321" s="210" t="s">
        <v>84</v>
      </c>
      <c r="AV321" s="13" t="s">
        <v>84</v>
      </c>
      <c r="AW321" s="13" t="s">
        <v>35</v>
      </c>
      <c r="AX321" s="13" t="s">
        <v>74</v>
      </c>
      <c r="AY321" s="210" t="s">
        <v>197</v>
      </c>
    </row>
    <row r="322" spans="1:65" s="13" customFormat="1" ht="11.25">
      <c r="B322" s="199"/>
      <c r="C322" s="200"/>
      <c r="D322" s="201" t="s">
        <v>213</v>
      </c>
      <c r="E322" s="202" t="s">
        <v>28</v>
      </c>
      <c r="F322" s="203" t="s">
        <v>6893</v>
      </c>
      <c r="G322" s="200"/>
      <c r="H322" s="204">
        <v>7</v>
      </c>
      <c r="I322" s="205"/>
      <c r="J322" s="200"/>
      <c r="K322" s="200"/>
      <c r="L322" s="206"/>
      <c r="M322" s="207"/>
      <c r="N322" s="208"/>
      <c r="O322" s="208"/>
      <c r="P322" s="208"/>
      <c r="Q322" s="208"/>
      <c r="R322" s="208"/>
      <c r="S322" s="208"/>
      <c r="T322" s="209"/>
      <c r="AT322" s="210" t="s">
        <v>213</v>
      </c>
      <c r="AU322" s="210" t="s">
        <v>84</v>
      </c>
      <c r="AV322" s="13" t="s">
        <v>84</v>
      </c>
      <c r="AW322" s="13" t="s">
        <v>35</v>
      </c>
      <c r="AX322" s="13" t="s">
        <v>74</v>
      </c>
      <c r="AY322" s="210" t="s">
        <v>197</v>
      </c>
    </row>
    <row r="323" spans="1:65" s="14" customFormat="1" ht="11.25">
      <c r="B323" s="211"/>
      <c r="C323" s="212"/>
      <c r="D323" s="201" t="s">
        <v>213</v>
      </c>
      <c r="E323" s="213" t="s">
        <v>28</v>
      </c>
      <c r="F323" s="214" t="s">
        <v>226</v>
      </c>
      <c r="G323" s="212"/>
      <c r="H323" s="215">
        <v>537</v>
      </c>
      <c r="I323" s="216"/>
      <c r="J323" s="212"/>
      <c r="K323" s="212"/>
      <c r="L323" s="217"/>
      <c r="M323" s="218"/>
      <c r="N323" s="219"/>
      <c r="O323" s="219"/>
      <c r="P323" s="219"/>
      <c r="Q323" s="219"/>
      <c r="R323" s="219"/>
      <c r="S323" s="219"/>
      <c r="T323" s="220"/>
      <c r="AT323" s="221" t="s">
        <v>213</v>
      </c>
      <c r="AU323" s="221" t="s">
        <v>84</v>
      </c>
      <c r="AV323" s="14" t="s">
        <v>204</v>
      </c>
      <c r="AW323" s="14" t="s">
        <v>35</v>
      </c>
      <c r="AX323" s="14" t="s">
        <v>74</v>
      </c>
      <c r="AY323" s="221" t="s">
        <v>197</v>
      </c>
    </row>
    <row r="324" spans="1:65" s="13" customFormat="1" ht="11.25">
      <c r="B324" s="199"/>
      <c r="C324" s="200"/>
      <c r="D324" s="201" t="s">
        <v>213</v>
      </c>
      <c r="E324" s="202" t="s">
        <v>28</v>
      </c>
      <c r="F324" s="203" t="s">
        <v>7086</v>
      </c>
      <c r="G324" s="200"/>
      <c r="H324" s="204">
        <v>590.70000000000005</v>
      </c>
      <c r="I324" s="205"/>
      <c r="J324" s="200"/>
      <c r="K324" s="200"/>
      <c r="L324" s="206"/>
      <c r="M324" s="207"/>
      <c r="N324" s="208"/>
      <c r="O324" s="208"/>
      <c r="P324" s="208"/>
      <c r="Q324" s="208"/>
      <c r="R324" s="208"/>
      <c r="S324" s="208"/>
      <c r="T324" s="209"/>
      <c r="AT324" s="210" t="s">
        <v>213</v>
      </c>
      <c r="AU324" s="210" t="s">
        <v>84</v>
      </c>
      <c r="AV324" s="13" t="s">
        <v>84</v>
      </c>
      <c r="AW324" s="13" t="s">
        <v>35</v>
      </c>
      <c r="AX324" s="13" t="s">
        <v>82</v>
      </c>
      <c r="AY324" s="210" t="s">
        <v>197</v>
      </c>
    </row>
    <row r="325" spans="1:65" s="2" customFormat="1" ht="16.5" customHeight="1">
      <c r="A325" s="37"/>
      <c r="B325" s="38"/>
      <c r="C325" s="181" t="s">
        <v>532</v>
      </c>
      <c r="D325" s="181" t="s">
        <v>199</v>
      </c>
      <c r="E325" s="182" t="s">
        <v>7087</v>
      </c>
      <c r="F325" s="183" t="s">
        <v>7088</v>
      </c>
      <c r="G325" s="184" t="s">
        <v>265</v>
      </c>
      <c r="H325" s="185">
        <v>79</v>
      </c>
      <c r="I325" s="186"/>
      <c r="J325" s="187">
        <f>ROUND(I325*H325,2)</f>
        <v>0</v>
      </c>
      <c r="K325" s="183" t="s">
        <v>203</v>
      </c>
      <c r="L325" s="42"/>
      <c r="M325" s="188" t="s">
        <v>28</v>
      </c>
      <c r="N325" s="189" t="s">
        <v>45</v>
      </c>
      <c r="O325" s="67"/>
      <c r="P325" s="190">
        <f>O325*H325</f>
        <v>0</v>
      </c>
      <c r="Q325" s="190">
        <v>0</v>
      </c>
      <c r="R325" s="190">
        <f>Q325*H325</f>
        <v>0</v>
      </c>
      <c r="S325" s="190">
        <v>0</v>
      </c>
      <c r="T325" s="191">
        <f>S325*H325</f>
        <v>0</v>
      </c>
      <c r="U325" s="37"/>
      <c r="V325" s="37"/>
      <c r="W325" s="37"/>
      <c r="X325" s="37"/>
      <c r="Y325" s="37"/>
      <c r="Z325" s="37"/>
      <c r="AA325" s="37"/>
      <c r="AB325" s="37"/>
      <c r="AC325" s="37"/>
      <c r="AD325" s="37"/>
      <c r="AE325" s="37"/>
      <c r="AR325" s="192" t="s">
        <v>204</v>
      </c>
      <c r="AT325" s="192" t="s">
        <v>199</v>
      </c>
      <c r="AU325" s="192" t="s">
        <v>84</v>
      </c>
      <c r="AY325" s="20" t="s">
        <v>197</v>
      </c>
      <c r="BE325" s="193">
        <f>IF(N325="základní",J325,0)</f>
        <v>0</v>
      </c>
      <c r="BF325" s="193">
        <f>IF(N325="snížená",J325,0)</f>
        <v>0</v>
      </c>
      <c r="BG325" s="193">
        <f>IF(N325="zákl. přenesená",J325,0)</f>
        <v>0</v>
      </c>
      <c r="BH325" s="193">
        <f>IF(N325="sníž. přenesená",J325,0)</f>
        <v>0</v>
      </c>
      <c r="BI325" s="193">
        <f>IF(N325="nulová",J325,0)</f>
        <v>0</v>
      </c>
      <c r="BJ325" s="20" t="s">
        <v>82</v>
      </c>
      <c r="BK325" s="193">
        <f>ROUND(I325*H325,2)</f>
        <v>0</v>
      </c>
      <c r="BL325" s="20" t="s">
        <v>204</v>
      </c>
      <c r="BM325" s="192" t="s">
        <v>7089</v>
      </c>
    </row>
    <row r="326" spans="1:65" s="2" customFormat="1" ht="11.25">
      <c r="A326" s="37"/>
      <c r="B326" s="38"/>
      <c r="C326" s="39"/>
      <c r="D326" s="194" t="s">
        <v>206</v>
      </c>
      <c r="E326" s="39"/>
      <c r="F326" s="195" t="s">
        <v>7090</v>
      </c>
      <c r="G326" s="39"/>
      <c r="H326" s="39"/>
      <c r="I326" s="196"/>
      <c r="J326" s="39"/>
      <c r="K326" s="39"/>
      <c r="L326" s="42"/>
      <c r="M326" s="197"/>
      <c r="N326" s="198"/>
      <c r="O326" s="67"/>
      <c r="P326" s="67"/>
      <c r="Q326" s="67"/>
      <c r="R326" s="67"/>
      <c r="S326" s="67"/>
      <c r="T326" s="68"/>
      <c r="U326" s="37"/>
      <c r="V326" s="37"/>
      <c r="W326" s="37"/>
      <c r="X326" s="37"/>
      <c r="Y326" s="37"/>
      <c r="Z326" s="37"/>
      <c r="AA326" s="37"/>
      <c r="AB326" s="37"/>
      <c r="AC326" s="37"/>
      <c r="AD326" s="37"/>
      <c r="AE326" s="37"/>
      <c r="AT326" s="20" t="s">
        <v>206</v>
      </c>
      <c r="AU326" s="20" t="s">
        <v>84</v>
      </c>
    </row>
    <row r="327" spans="1:65" s="15" customFormat="1" ht="11.25">
      <c r="B327" s="222"/>
      <c r="C327" s="223"/>
      <c r="D327" s="201" t="s">
        <v>213</v>
      </c>
      <c r="E327" s="224" t="s">
        <v>28</v>
      </c>
      <c r="F327" s="225" t="s">
        <v>412</v>
      </c>
      <c r="G327" s="223"/>
      <c r="H327" s="224" t="s">
        <v>28</v>
      </c>
      <c r="I327" s="226"/>
      <c r="J327" s="223"/>
      <c r="K327" s="223"/>
      <c r="L327" s="227"/>
      <c r="M327" s="228"/>
      <c r="N327" s="229"/>
      <c r="O327" s="229"/>
      <c r="P327" s="229"/>
      <c r="Q327" s="229"/>
      <c r="R327" s="229"/>
      <c r="S327" s="229"/>
      <c r="T327" s="230"/>
      <c r="AT327" s="231" t="s">
        <v>213</v>
      </c>
      <c r="AU327" s="231" t="s">
        <v>84</v>
      </c>
      <c r="AV327" s="15" t="s">
        <v>82</v>
      </c>
      <c r="AW327" s="15" t="s">
        <v>35</v>
      </c>
      <c r="AX327" s="15" t="s">
        <v>74</v>
      </c>
      <c r="AY327" s="231" t="s">
        <v>197</v>
      </c>
    </row>
    <row r="328" spans="1:65" s="13" customFormat="1" ht="11.25">
      <c r="B328" s="199"/>
      <c r="C328" s="200"/>
      <c r="D328" s="201" t="s">
        <v>213</v>
      </c>
      <c r="E328" s="202" t="s">
        <v>28</v>
      </c>
      <c r="F328" s="203" t="s">
        <v>7077</v>
      </c>
      <c r="G328" s="200"/>
      <c r="H328" s="204">
        <v>79</v>
      </c>
      <c r="I328" s="205"/>
      <c r="J328" s="200"/>
      <c r="K328" s="200"/>
      <c r="L328" s="206"/>
      <c r="M328" s="207"/>
      <c r="N328" s="208"/>
      <c r="O328" s="208"/>
      <c r="P328" s="208"/>
      <c r="Q328" s="208"/>
      <c r="R328" s="208"/>
      <c r="S328" s="208"/>
      <c r="T328" s="209"/>
      <c r="AT328" s="210" t="s">
        <v>213</v>
      </c>
      <c r="AU328" s="210" t="s">
        <v>84</v>
      </c>
      <c r="AV328" s="13" t="s">
        <v>84</v>
      </c>
      <c r="AW328" s="13" t="s">
        <v>35</v>
      </c>
      <c r="AX328" s="13" t="s">
        <v>82</v>
      </c>
      <c r="AY328" s="210" t="s">
        <v>197</v>
      </c>
    </row>
    <row r="329" spans="1:65" s="12" customFormat="1" ht="22.9" customHeight="1">
      <c r="B329" s="165"/>
      <c r="C329" s="166"/>
      <c r="D329" s="167" t="s">
        <v>73</v>
      </c>
      <c r="E329" s="179" t="s">
        <v>468</v>
      </c>
      <c r="F329" s="179" t="s">
        <v>469</v>
      </c>
      <c r="G329" s="166"/>
      <c r="H329" s="166"/>
      <c r="I329" s="169"/>
      <c r="J329" s="180">
        <f>BK329</f>
        <v>0</v>
      </c>
      <c r="K329" s="166"/>
      <c r="L329" s="171"/>
      <c r="M329" s="172"/>
      <c r="N329" s="173"/>
      <c r="O329" s="173"/>
      <c r="P329" s="174">
        <f>SUM(P330:P348)</f>
        <v>0</v>
      </c>
      <c r="Q329" s="173"/>
      <c r="R329" s="174">
        <f>SUM(R330:R348)</f>
        <v>0</v>
      </c>
      <c r="S329" s="173"/>
      <c r="T329" s="175">
        <f>SUM(T330:T348)</f>
        <v>0</v>
      </c>
      <c r="AR329" s="176" t="s">
        <v>82</v>
      </c>
      <c r="AT329" s="177" t="s">
        <v>73</v>
      </c>
      <c r="AU329" s="177" t="s">
        <v>82</v>
      </c>
      <c r="AY329" s="176" t="s">
        <v>197</v>
      </c>
      <c r="BK329" s="178">
        <f>SUM(BK330:BK348)</f>
        <v>0</v>
      </c>
    </row>
    <row r="330" spans="1:65" s="2" customFormat="1" ht="24.2" customHeight="1">
      <c r="A330" s="37"/>
      <c r="B330" s="38"/>
      <c r="C330" s="181" t="s">
        <v>1046</v>
      </c>
      <c r="D330" s="181" t="s">
        <v>199</v>
      </c>
      <c r="E330" s="182" t="s">
        <v>471</v>
      </c>
      <c r="F330" s="183" t="s">
        <v>472</v>
      </c>
      <c r="G330" s="184" t="s">
        <v>428</v>
      </c>
      <c r="H330" s="185">
        <v>44.66</v>
      </c>
      <c r="I330" s="186"/>
      <c r="J330" s="187">
        <f>ROUND(I330*H330,2)</f>
        <v>0</v>
      </c>
      <c r="K330" s="183" t="s">
        <v>203</v>
      </c>
      <c r="L330" s="42"/>
      <c r="M330" s="188" t="s">
        <v>28</v>
      </c>
      <c r="N330" s="189" t="s">
        <v>45</v>
      </c>
      <c r="O330" s="67"/>
      <c r="P330" s="190">
        <f>O330*H330</f>
        <v>0</v>
      </c>
      <c r="Q330" s="190">
        <v>0</v>
      </c>
      <c r="R330" s="190">
        <f>Q330*H330</f>
        <v>0</v>
      </c>
      <c r="S330" s="190">
        <v>0</v>
      </c>
      <c r="T330" s="191">
        <f>S330*H330</f>
        <v>0</v>
      </c>
      <c r="U330" s="37"/>
      <c r="V330" s="37"/>
      <c r="W330" s="37"/>
      <c r="X330" s="37"/>
      <c r="Y330" s="37"/>
      <c r="Z330" s="37"/>
      <c r="AA330" s="37"/>
      <c r="AB330" s="37"/>
      <c r="AC330" s="37"/>
      <c r="AD330" s="37"/>
      <c r="AE330" s="37"/>
      <c r="AR330" s="192" t="s">
        <v>204</v>
      </c>
      <c r="AT330" s="192" t="s">
        <v>199</v>
      </c>
      <c r="AU330" s="192" t="s">
        <v>84</v>
      </c>
      <c r="AY330" s="20" t="s">
        <v>197</v>
      </c>
      <c r="BE330" s="193">
        <f>IF(N330="základní",J330,0)</f>
        <v>0</v>
      </c>
      <c r="BF330" s="193">
        <f>IF(N330="snížená",J330,0)</f>
        <v>0</v>
      </c>
      <c r="BG330" s="193">
        <f>IF(N330="zákl. přenesená",J330,0)</f>
        <v>0</v>
      </c>
      <c r="BH330" s="193">
        <f>IF(N330="sníž. přenesená",J330,0)</f>
        <v>0</v>
      </c>
      <c r="BI330" s="193">
        <f>IF(N330="nulová",J330,0)</f>
        <v>0</v>
      </c>
      <c r="BJ330" s="20" t="s">
        <v>82</v>
      </c>
      <c r="BK330" s="193">
        <f>ROUND(I330*H330,2)</f>
        <v>0</v>
      </c>
      <c r="BL330" s="20" t="s">
        <v>204</v>
      </c>
      <c r="BM330" s="192" t="s">
        <v>7091</v>
      </c>
    </row>
    <row r="331" spans="1:65" s="2" customFormat="1" ht="11.25">
      <c r="A331" s="37"/>
      <c r="B331" s="38"/>
      <c r="C331" s="39"/>
      <c r="D331" s="194" t="s">
        <v>206</v>
      </c>
      <c r="E331" s="39"/>
      <c r="F331" s="195" t="s">
        <v>474</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206</v>
      </c>
      <c r="AU331" s="20" t="s">
        <v>84</v>
      </c>
    </row>
    <row r="332" spans="1:65" s="2" customFormat="1" ht="24.2" customHeight="1">
      <c r="A332" s="37"/>
      <c r="B332" s="38"/>
      <c r="C332" s="181" t="s">
        <v>1057</v>
      </c>
      <c r="D332" s="181" t="s">
        <v>199</v>
      </c>
      <c r="E332" s="182" t="s">
        <v>477</v>
      </c>
      <c r="F332" s="183" t="s">
        <v>478</v>
      </c>
      <c r="G332" s="184" t="s">
        <v>428</v>
      </c>
      <c r="H332" s="185">
        <v>982.52</v>
      </c>
      <c r="I332" s="186"/>
      <c r="J332" s="187">
        <f>ROUND(I332*H332,2)</f>
        <v>0</v>
      </c>
      <c r="K332" s="183" t="s">
        <v>203</v>
      </c>
      <c r="L332" s="42"/>
      <c r="M332" s="188" t="s">
        <v>28</v>
      </c>
      <c r="N332" s="189" t="s">
        <v>45</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204</v>
      </c>
      <c r="AT332" s="192" t="s">
        <v>199</v>
      </c>
      <c r="AU332" s="192" t="s">
        <v>84</v>
      </c>
      <c r="AY332" s="20" t="s">
        <v>197</v>
      </c>
      <c r="BE332" s="193">
        <f>IF(N332="základní",J332,0)</f>
        <v>0</v>
      </c>
      <c r="BF332" s="193">
        <f>IF(N332="snížená",J332,0)</f>
        <v>0</v>
      </c>
      <c r="BG332" s="193">
        <f>IF(N332="zákl. přenesená",J332,0)</f>
        <v>0</v>
      </c>
      <c r="BH332" s="193">
        <f>IF(N332="sníž. přenesená",J332,0)</f>
        <v>0</v>
      </c>
      <c r="BI332" s="193">
        <f>IF(N332="nulová",J332,0)</f>
        <v>0</v>
      </c>
      <c r="BJ332" s="20" t="s">
        <v>82</v>
      </c>
      <c r="BK332" s="193">
        <f>ROUND(I332*H332,2)</f>
        <v>0</v>
      </c>
      <c r="BL332" s="20" t="s">
        <v>204</v>
      </c>
      <c r="BM332" s="192" t="s">
        <v>7092</v>
      </c>
    </row>
    <row r="333" spans="1:65" s="2" customFormat="1" ht="11.25">
      <c r="A333" s="37"/>
      <c r="B333" s="38"/>
      <c r="C333" s="39"/>
      <c r="D333" s="194" t="s">
        <v>206</v>
      </c>
      <c r="E333" s="39"/>
      <c r="F333" s="195" t="s">
        <v>480</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206</v>
      </c>
      <c r="AU333" s="20" t="s">
        <v>84</v>
      </c>
    </row>
    <row r="334" spans="1:65" s="13" customFormat="1" ht="11.25">
      <c r="B334" s="199"/>
      <c r="C334" s="200"/>
      <c r="D334" s="201" t="s">
        <v>213</v>
      </c>
      <c r="E334" s="200"/>
      <c r="F334" s="203" t="s">
        <v>7093</v>
      </c>
      <c r="G334" s="200"/>
      <c r="H334" s="204">
        <v>982.52</v>
      </c>
      <c r="I334" s="205"/>
      <c r="J334" s="200"/>
      <c r="K334" s="200"/>
      <c r="L334" s="206"/>
      <c r="M334" s="207"/>
      <c r="N334" s="208"/>
      <c r="O334" s="208"/>
      <c r="P334" s="208"/>
      <c r="Q334" s="208"/>
      <c r="R334" s="208"/>
      <c r="S334" s="208"/>
      <c r="T334" s="209"/>
      <c r="AT334" s="210" t="s">
        <v>213</v>
      </c>
      <c r="AU334" s="210" t="s">
        <v>84</v>
      </c>
      <c r="AV334" s="13" t="s">
        <v>84</v>
      </c>
      <c r="AW334" s="13" t="s">
        <v>4</v>
      </c>
      <c r="AX334" s="13" t="s">
        <v>82</v>
      </c>
      <c r="AY334" s="210" t="s">
        <v>197</v>
      </c>
    </row>
    <row r="335" spans="1:65" s="2" customFormat="1" ht="24.2" customHeight="1">
      <c r="A335" s="37"/>
      <c r="B335" s="38"/>
      <c r="C335" s="181" t="s">
        <v>1063</v>
      </c>
      <c r="D335" s="181" t="s">
        <v>199</v>
      </c>
      <c r="E335" s="182" t="s">
        <v>483</v>
      </c>
      <c r="F335" s="183" t="s">
        <v>484</v>
      </c>
      <c r="G335" s="184" t="s">
        <v>428</v>
      </c>
      <c r="H335" s="185">
        <v>24.332000000000001</v>
      </c>
      <c r="I335" s="186"/>
      <c r="J335" s="187">
        <f>ROUND(I335*H335,2)</f>
        <v>0</v>
      </c>
      <c r="K335" s="183" t="s">
        <v>203</v>
      </c>
      <c r="L335" s="42"/>
      <c r="M335" s="188" t="s">
        <v>28</v>
      </c>
      <c r="N335" s="189" t="s">
        <v>45</v>
      </c>
      <c r="O335" s="67"/>
      <c r="P335" s="190">
        <f>O335*H335</f>
        <v>0</v>
      </c>
      <c r="Q335" s="190">
        <v>0</v>
      </c>
      <c r="R335" s="190">
        <f>Q335*H335</f>
        <v>0</v>
      </c>
      <c r="S335" s="190">
        <v>0</v>
      </c>
      <c r="T335" s="191">
        <f>S335*H335</f>
        <v>0</v>
      </c>
      <c r="U335" s="37"/>
      <c r="V335" s="37"/>
      <c r="W335" s="37"/>
      <c r="X335" s="37"/>
      <c r="Y335" s="37"/>
      <c r="Z335" s="37"/>
      <c r="AA335" s="37"/>
      <c r="AB335" s="37"/>
      <c r="AC335" s="37"/>
      <c r="AD335" s="37"/>
      <c r="AE335" s="37"/>
      <c r="AR335" s="192" t="s">
        <v>204</v>
      </c>
      <c r="AT335" s="192" t="s">
        <v>199</v>
      </c>
      <c r="AU335" s="192" t="s">
        <v>84</v>
      </c>
      <c r="AY335" s="20" t="s">
        <v>197</v>
      </c>
      <c r="BE335" s="193">
        <f>IF(N335="základní",J335,0)</f>
        <v>0</v>
      </c>
      <c r="BF335" s="193">
        <f>IF(N335="snížená",J335,0)</f>
        <v>0</v>
      </c>
      <c r="BG335" s="193">
        <f>IF(N335="zákl. přenesená",J335,0)</f>
        <v>0</v>
      </c>
      <c r="BH335" s="193">
        <f>IF(N335="sníž. přenesená",J335,0)</f>
        <v>0</v>
      </c>
      <c r="BI335" s="193">
        <f>IF(N335="nulová",J335,0)</f>
        <v>0</v>
      </c>
      <c r="BJ335" s="20" t="s">
        <v>82</v>
      </c>
      <c r="BK335" s="193">
        <f>ROUND(I335*H335,2)</f>
        <v>0</v>
      </c>
      <c r="BL335" s="20" t="s">
        <v>204</v>
      </c>
      <c r="BM335" s="192" t="s">
        <v>7094</v>
      </c>
    </row>
    <row r="336" spans="1:65" s="2" customFormat="1" ht="11.25">
      <c r="A336" s="37"/>
      <c r="B336" s="38"/>
      <c r="C336" s="39"/>
      <c r="D336" s="194" t="s">
        <v>206</v>
      </c>
      <c r="E336" s="39"/>
      <c r="F336" s="195" t="s">
        <v>486</v>
      </c>
      <c r="G336" s="39"/>
      <c r="H336" s="39"/>
      <c r="I336" s="196"/>
      <c r="J336" s="39"/>
      <c r="K336" s="39"/>
      <c r="L336" s="42"/>
      <c r="M336" s="197"/>
      <c r="N336" s="198"/>
      <c r="O336" s="67"/>
      <c r="P336" s="67"/>
      <c r="Q336" s="67"/>
      <c r="R336" s="67"/>
      <c r="S336" s="67"/>
      <c r="T336" s="68"/>
      <c r="U336" s="37"/>
      <c r="V336" s="37"/>
      <c r="W336" s="37"/>
      <c r="X336" s="37"/>
      <c r="Y336" s="37"/>
      <c r="Z336" s="37"/>
      <c r="AA336" s="37"/>
      <c r="AB336" s="37"/>
      <c r="AC336" s="37"/>
      <c r="AD336" s="37"/>
      <c r="AE336" s="37"/>
      <c r="AT336" s="20" t="s">
        <v>206</v>
      </c>
      <c r="AU336" s="20" t="s">
        <v>84</v>
      </c>
    </row>
    <row r="337" spans="1:65" s="2" customFormat="1" ht="24.2" customHeight="1">
      <c r="A337" s="37"/>
      <c r="B337" s="38"/>
      <c r="C337" s="181" t="s">
        <v>1088</v>
      </c>
      <c r="D337" s="181" t="s">
        <v>199</v>
      </c>
      <c r="E337" s="182" t="s">
        <v>490</v>
      </c>
      <c r="F337" s="183" t="s">
        <v>491</v>
      </c>
      <c r="G337" s="184" t="s">
        <v>428</v>
      </c>
      <c r="H337" s="185">
        <v>535.30399999999997</v>
      </c>
      <c r="I337" s="186"/>
      <c r="J337" s="187">
        <f>ROUND(I337*H337,2)</f>
        <v>0</v>
      </c>
      <c r="K337" s="183" t="s">
        <v>203</v>
      </c>
      <c r="L337" s="42"/>
      <c r="M337" s="188" t="s">
        <v>28</v>
      </c>
      <c r="N337" s="189" t="s">
        <v>45</v>
      </c>
      <c r="O337" s="67"/>
      <c r="P337" s="190">
        <f>O337*H337</f>
        <v>0</v>
      </c>
      <c r="Q337" s="190">
        <v>0</v>
      </c>
      <c r="R337" s="190">
        <f>Q337*H337</f>
        <v>0</v>
      </c>
      <c r="S337" s="190">
        <v>0</v>
      </c>
      <c r="T337" s="191">
        <f>S337*H337</f>
        <v>0</v>
      </c>
      <c r="U337" s="37"/>
      <c r="V337" s="37"/>
      <c r="W337" s="37"/>
      <c r="X337" s="37"/>
      <c r="Y337" s="37"/>
      <c r="Z337" s="37"/>
      <c r="AA337" s="37"/>
      <c r="AB337" s="37"/>
      <c r="AC337" s="37"/>
      <c r="AD337" s="37"/>
      <c r="AE337" s="37"/>
      <c r="AR337" s="192" t="s">
        <v>204</v>
      </c>
      <c r="AT337" s="192" t="s">
        <v>199</v>
      </c>
      <c r="AU337" s="192" t="s">
        <v>84</v>
      </c>
      <c r="AY337" s="20" t="s">
        <v>197</v>
      </c>
      <c r="BE337" s="193">
        <f>IF(N337="základní",J337,0)</f>
        <v>0</v>
      </c>
      <c r="BF337" s="193">
        <f>IF(N337="snížená",J337,0)</f>
        <v>0</v>
      </c>
      <c r="BG337" s="193">
        <f>IF(N337="zákl. přenesená",J337,0)</f>
        <v>0</v>
      </c>
      <c r="BH337" s="193">
        <f>IF(N337="sníž. přenesená",J337,0)</f>
        <v>0</v>
      </c>
      <c r="BI337" s="193">
        <f>IF(N337="nulová",J337,0)</f>
        <v>0</v>
      </c>
      <c r="BJ337" s="20" t="s">
        <v>82</v>
      </c>
      <c r="BK337" s="193">
        <f>ROUND(I337*H337,2)</f>
        <v>0</v>
      </c>
      <c r="BL337" s="20" t="s">
        <v>204</v>
      </c>
      <c r="BM337" s="192" t="s">
        <v>7095</v>
      </c>
    </row>
    <row r="338" spans="1:65" s="2" customFormat="1" ht="11.25">
      <c r="A338" s="37"/>
      <c r="B338" s="38"/>
      <c r="C338" s="39"/>
      <c r="D338" s="194" t="s">
        <v>206</v>
      </c>
      <c r="E338" s="39"/>
      <c r="F338" s="195" t="s">
        <v>493</v>
      </c>
      <c r="G338" s="39"/>
      <c r="H338" s="39"/>
      <c r="I338" s="196"/>
      <c r="J338" s="39"/>
      <c r="K338" s="39"/>
      <c r="L338" s="42"/>
      <c r="M338" s="197"/>
      <c r="N338" s="198"/>
      <c r="O338" s="67"/>
      <c r="P338" s="67"/>
      <c r="Q338" s="67"/>
      <c r="R338" s="67"/>
      <c r="S338" s="67"/>
      <c r="T338" s="68"/>
      <c r="U338" s="37"/>
      <c r="V338" s="37"/>
      <c r="W338" s="37"/>
      <c r="X338" s="37"/>
      <c r="Y338" s="37"/>
      <c r="Z338" s="37"/>
      <c r="AA338" s="37"/>
      <c r="AB338" s="37"/>
      <c r="AC338" s="37"/>
      <c r="AD338" s="37"/>
      <c r="AE338" s="37"/>
      <c r="AT338" s="20" t="s">
        <v>206</v>
      </c>
      <c r="AU338" s="20" t="s">
        <v>84</v>
      </c>
    </row>
    <row r="339" spans="1:65" s="13" customFormat="1" ht="11.25">
      <c r="B339" s="199"/>
      <c r="C339" s="200"/>
      <c r="D339" s="201" t="s">
        <v>213</v>
      </c>
      <c r="E339" s="200"/>
      <c r="F339" s="203" t="s">
        <v>7096</v>
      </c>
      <c r="G339" s="200"/>
      <c r="H339" s="204">
        <v>535.30399999999997</v>
      </c>
      <c r="I339" s="205"/>
      <c r="J339" s="200"/>
      <c r="K339" s="200"/>
      <c r="L339" s="206"/>
      <c r="M339" s="207"/>
      <c r="N339" s="208"/>
      <c r="O339" s="208"/>
      <c r="P339" s="208"/>
      <c r="Q339" s="208"/>
      <c r="R339" s="208"/>
      <c r="S339" s="208"/>
      <c r="T339" s="209"/>
      <c r="AT339" s="210" t="s">
        <v>213</v>
      </c>
      <c r="AU339" s="210" t="s">
        <v>84</v>
      </c>
      <c r="AV339" s="13" t="s">
        <v>84</v>
      </c>
      <c r="AW339" s="13" t="s">
        <v>4</v>
      </c>
      <c r="AX339" s="13" t="s">
        <v>82</v>
      </c>
      <c r="AY339" s="210" t="s">
        <v>197</v>
      </c>
    </row>
    <row r="340" spans="1:65" s="2" customFormat="1" ht="16.5" customHeight="1">
      <c r="A340" s="37"/>
      <c r="B340" s="38"/>
      <c r="C340" s="181" t="s">
        <v>526</v>
      </c>
      <c r="D340" s="181" t="s">
        <v>199</v>
      </c>
      <c r="E340" s="182" t="s">
        <v>496</v>
      </c>
      <c r="F340" s="183" t="s">
        <v>497</v>
      </c>
      <c r="G340" s="184" t="s">
        <v>428</v>
      </c>
      <c r="H340" s="185">
        <v>44.66</v>
      </c>
      <c r="I340" s="186"/>
      <c r="J340" s="187">
        <f>ROUND(I340*H340,2)</f>
        <v>0</v>
      </c>
      <c r="K340" s="183" t="s">
        <v>203</v>
      </c>
      <c r="L340" s="42"/>
      <c r="M340" s="188" t="s">
        <v>28</v>
      </c>
      <c r="N340" s="189" t="s">
        <v>45</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204</v>
      </c>
      <c r="AT340" s="192" t="s">
        <v>199</v>
      </c>
      <c r="AU340" s="192" t="s">
        <v>84</v>
      </c>
      <c r="AY340" s="20" t="s">
        <v>197</v>
      </c>
      <c r="BE340" s="193">
        <f>IF(N340="základní",J340,0)</f>
        <v>0</v>
      </c>
      <c r="BF340" s="193">
        <f>IF(N340="snížená",J340,0)</f>
        <v>0</v>
      </c>
      <c r="BG340" s="193">
        <f>IF(N340="zákl. přenesená",J340,0)</f>
        <v>0</v>
      </c>
      <c r="BH340" s="193">
        <f>IF(N340="sníž. přenesená",J340,0)</f>
        <v>0</v>
      </c>
      <c r="BI340" s="193">
        <f>IF(N340="nulová",J340,0)</f>
        <v>0</v>
      </c>
      <c r="BJ340" s="20" t="s">
        <v>82</v>
      </c>
      <c r="BK340" s="193">
        <f>ROUND(I340*H340,2)</f>
        <v>0</v>
      </c>
      <c r="BL340" s="20" t="s">
        <v>204</v>
      </c>
      <c r="BM340" s="192" t="s">
        <v>7097</v>
      </c>
    </row>
    <row r="341" spans="1:65" s="2" customFormat="1" ht="11.25">
      <c r="A341" s="37"/>
      <c r="B341" s="38"/>
      <c r="C341" s="39"/>
      <c r="D341" s="194" t="s">
        <v>206</v>
      </c>
      <c r="E341" s="39"/>
      <c r="F341" s="195" t="s">
        <v>499</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206</v>
      </c>
      <c r="AU341" s="20" t="s">
        <v>84</v>
      </c>
    </row>
    <row r="342" spans="1:65" s="2" customFormat="1" ht="16.5" customHeight="1">
      <c r="A342" s="37"/>
      <c r="B342" s="38"/>
      <c r="C342" s="181" t="s">
        <v>1115</v>
      </c>
      <c r="D342" s="181" t="s">
        <v>199</v>
      </c>
      <c r="E342" s="182" t="s">
        <v>501</v>
      </c>
      <c r="F342" s="183" t="s">
        <v>502</v>
      </c>
      <c r="G342" s="184" t="s">
        <v>428</v>
      </c>
      <c r="H342" s="185">
        <v>24.332000000000001</v>
      </c>
      <c r="I342" s="186"/>
      <c r="J342" s="187">
        <f>ROUND(I342*H342,2)</f>
        <v>0</v>
      </c>
      <c r="K342" s="183" t="s">
        <v>203</v>
      </c>
      <c r="L342" s="42"/>
      <c r="M342" s="188" t="s">
        <v>28</v>
      </c>
      <c r="N342" s="189" t="s">
        <v>45</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204</v>
      </c>
      <c r="AT342" s="192" t="s">
        <v>199</v>
      </c>
      <c r="AU342" s="192" t="s">
        <v>84</v>
      </c>
      <c r="AY342" s="20" t="s">
        <v>197</v>
      </c>
      <c r="BE342" s="193">
        <f>IF(N342="základní",J342,0)</f>
        <v>0</v>
      </c>
      <c r="BF342" s="193">
        <f>IF(N342="snížená",J342,0)</f>
        <v>0</v>
      </c>
      <c r="BG342" s="193">
        <f>IF(N342="zákl. přenesená",J342,0)</f>
        <v>0</v>
      </c>
      <c r="BH342" s="193">
        <f>IF(N342="sníž. přenesená",J342,0)</f>
        <v>0</v>
      </c>
      <c r="BI342" s="193">
        <f>IF(N342="nulová",J342,0)</f>
        <v>0</v>
      </c>
      <c r="BJ342" s="20" t="s">
        <v>82</v>
      </c>
      <c r="BK342" s="193">
        <f>ROUND(I342*H342,2)</f>
        <v>0</v>
      </c>
      <c r="BL342" s="20" t="s">
        <v>204</v>
      </c>
      <c r="BM342" s="192" t="s">
        <v>7098</v>
      </c>
    </row>
    <row r="343" spans="1:65" s="2" customFormat="1" ht="11.25">
      <c r="A343" s="37"/>
      <c r="B343" s="38"/>
      <c r="C343" s="39"/>
      <c r="D343" s="194" t="s">
        <v>206</v>
      </c>
      <c r="E343" s="39"/>
      <c r="F343" s="195" t="s">
        <v>504</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206</v>
      </c>
      <c r="AU343" s="20" t="s">
        <v>84</v>
      </c>
    </row>
    <row r="344" spans="1:65" s="2" customFormat="1" ht="24.2" customHeight="1">
      <c r="A344" s="37"/>
      <c r="B344" s="38"/>
      <c r="C344" s="181" t="s">
        <v>1121</v>
      </c>
      <c r="D344" s="181" t="s">
        <v>199</v>
      </c>
      <c r="E344" s="182" t="s">
        <v>7099</v>
      </c>
      <c r="F344" s="183" t="s">
        <v>7100</v>
      </c>
      <c r="G344" s="184" t="s">
        <v>428</v>
      </c>
      <c r="H344" s="185">
        <v>24.332000000000001</v>
      </c>
      <c r="I344" s="186"/>
      <c r="J344" s="187">
        <f>ROUND(I344*H344,2)</f>
        <v>0</v>
      </c>
      <c r="K344" s="183" t="s">
        <v>203</v>
      </c>
      <c r="L344" s="42"/>
      <c r="M344" s="188" t="s">
        <v>28</v>
      </c>
      <c r="N344" s="189" t="s">
        <v>45</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204</v>
      </c>
      <c r="AT344" s="192" t="s">
        <v>199</v>
      </c>
      <c r="AU344" s="192" t="s">
        <v>84</v>
      </c>
      <c r="AY344" s="20" t="s">
        <v>197</v>
      </c>
      <c r="BE344" s="193">
        <f>IF(N344="základní",J344,0)</f>
        <v>0</v>
      </c>
      <c r="BF344" s="193">
        <f>IF(N344="snížená",J344,0)</f>
        <v>0</v>
      </c>
      <c r="BG344" s="193">
        <f>IF(N344="zákl. přenesená",J344,0)</f>
        <v>0</v>
      </c>
      <c r="BH344" s="193">
        <f>IF(N344="sníž. přenesená",J344,0)</f>
        <v>0</v>
      </c>
      <c r="BI344" s="193">
        <f>IF(N344="nulová",J344,0)</f>
        <v>0</v>
      </c>
      <c r="BJ344" s="20" t="s">
        <v>82</v>
      </c>
      <c r="BK344" s="193">
        <f>ROUND(I344*H344,2)</f>
        <v>0</v>
      </c>
      <c r="BL344" s="20" t="s">
        <v>204</v>
      </c>
      <c r="BM344" s="192" t="s">
        <v>7101</v>
      </c>
    </row>
    <row r="345" spans="1:65" s="2" customFormat="1" ht="11.25">
      <c r="A345" s="37"/>
      <c r="B345" s="38"/>
      <c r="C345" s="39"/>
      <c r="D345" s="194" t="s">
        <v>206</v>
      </c>
      <c r="E345" s="39"/>
      <c r="F345" s="195" t="s">
        <v>7102</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206</v>
      </c>
      <c r="AU345" s="20" t="s">
        <v>84</v>
      </c>
    </row>
    <row r="346" spans="1:65" s="2" customFormat="1" ht="24.2" customHeight="1">
      <c r="A346" s="37"/>
      <c r="B346" s="38"/>
      <c r="C346" s="181" t="s">
        <v>1126</v>
      </c>
      <c r="D346" s="181" t="s">
        <v>199</v>
      </c>
      <c r="E346" s="182" t="s">
        <v>511</v>
      </c>
      <c r="F346" s="183" t="s">
        <v>427</v>
      </c>
      <c r="G346" s="184" t="s">
        <v>428</v>
      </c>
      <c r="H346" s="185">
        <v>44.66</v>
      </c>
      <c r="I346" s="186"/>
      <c r="J346" s="187">
        <f>ROUND(I346*H346,2)</f>
        <v>0</v>
      </c>
      <c r="K346" s="183" t="s">
        <v>203</v>
      </c>
      <c r="L346" s="42"/>
      <c r="M346" s="188" t="s">
        <v>28</v>
      </c>
      <c r="N346" s="189" t="s">
        <v>45</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204</v>
      </c>
      <c r="AT346" s="192" t="s">
        <v>199</v>
      </c>
      <c r="AU346" s="192" t="s">
        <v>84</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204</v>
      </c>
      <c r="BM346" s="192" t="s">
        <v>7103</v>
      </c>
    </row>
    <row r="347" spans="1:65" s="2" customFormat="1" ht="11.25">
      <c r="A347" s="37"/>
      <c r="B347" s="38"/>
      <c r="C347" s="39"/>
      <c r="D347" s="194" t="s">
        <v>206</v>
      </c>
      <c r="E347" s="39"/>
      <c r="F347" s="195" t="s">
        <v>513</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206</v>
      </c>
      <c r="AU347" s="20" t="s">
        <v>84</v>
      </c>
    </row>
    <row r="348" spans="1:65" s="13" customFormat="1" ht="11.25">
      <c r="B348" s="199"/>
      <c r="C348" s="200"/>
      <c r="D348" s="201" t="s">
        <v>213</v>
      </c>
      <c r="E348" s="202" t="s">
        <v>28</v>
      </c>
      <c r="F348" s="203" t="s">
        <v>7104</v>
      </c>
      <c r="G348" s="200"/>
      <c r="H348" s="204">
        <v>44.66</v>
      </c>
      <c r="I348" s="205"/>
      <c r="J348" s="200"/>
      <c r="K348" s="200"/>
      <c r="L348" s="206"/>
      <c r="M348" s="207"/>
      <c r="N348" s="208"/>
      <c r="O348" s="208"/>
      <c r="P348" s="208"/>
      <c r="Q348" s="208"/>
      <c r="R348" s="208"/>
      <c r="S348" s="208"/>
      <c r="T348" s="209"/>
      <c r="AT348" s="210" t="s">
        <v>213</v>
      </c>
      <c r="AU348" s="210" t="s">
        <v>84</v>
      </c>
      <c r="AV348" s="13" t="s">
        <v>84</v>
      </c>
      <c r="AW348" s="13" t="s">
        <v>35</v>
      </c>
      <c r="AX348" s="13" t="s">
        <v>82</v>
      </c>
      <c r="AY348" s="210" t="s">
        <v>197</v>
      </c>
    </row>
    <row r="349" spans="1:65" s="12" customFormat="1" ht="22.9" customHeight="1">
      <c r="B349" s="165"/>
      <c r="C349" s="166"/>
      <c r="D349" s="167" t="s">
        <v>73</v>
      </c>
      <c r="E349" s="179" t="s">
        <v>2180</v>
      </c>
      <c r="F349" s="179" t="s">
        <v>2181</v>
      </c>
      <c r="G349" s="166"/>
      <c r="H349" s="166"/>
      <c r="I349" s="169"/>
      <c r="J349" s="180">
        <f>BK349</f>
        <v>0</v>
      </c>
      <c r="K349" s="166"/>
      <c r="L349" s="171"/>
      <c r="M349" s="172"/>
      <c r="N349" s="173"/>
      <c r="O349" s="173"/>
      <c r="P349" s="174">
        <f>SUM(P350:P351)</f>
        <v>0</v>
      </c>
      <c r="Q349" s="173"/>
      <c r="R349" s="174">
        <f>SUM(R350:R351)</f>
        <v>0</v>
      </c>
      <c r="S349" s="173"/>
      <c r="T349" s="175">
        <f>SUM(T350:T351)</f>
        <v>0</v>
      </c>
      <c r="AR349" s="176" t="s">
        <v>82</v>
      </c>
      <c r="AT349" s="177" t="s">
        <v>73</v>
      </c>
      <c r="AU349" s="177" t="s">
        <v>82</v>
      </c>
      <c r="AY349" s="176" t="s">
        <v>197</v>
      </c>
      <c r="BK349" s="178">
        <f>SUM(BK350:BK351)</f>
        <v>0</v>
      </c>
    </row>
    <row r="350" spans="1:65" s="2" customFormat="1" ht="24.2" customHeight="1">
      <c r="A350" s="37"/>
      <c r="B350" s="38"/>
      <c r="C350" s="181" t="s">
        <v>1145</v>
      </c>
      <c r="D350" s="181" t="s">
        <v>199</v>
      </c>
      <c r="E350" s="182" t="s">
        <v>7105</v>
      </c>
      <c r="F350" s="183" t="s">
        <v>7106</v>
      </c>
      <c r="G350" s="184" t="s">
        <v>428</v>
      </c>
      <c r="H350" s="185">
        <v>340.26499999999999</v>
      </c>
      <c r="I350" s="186"/>
      <c r="J350" s="187">
        <f>ROUND(I350*H350,2)</f>
        <v>0</v>
      </c>
      <c r="K350" s="183" t="s">
        <v>203</v>
      </c>
      <c r="L350" s="42"/>
      <c r="M350" s="188" t="s">
        <v>28</v>
      </c>
      <c r="N350" s="189" t="s">
        <v>45</v>
      </c>
      <c r="O350" s="67"/>
      <c r="P350" s="190">
        <f>O350*H350</f>
        <v>0</v>
      </c>
      <c r="Q350" s="190">
        <v>0</v>
      </c>
      <c r="R350" s="190">
        <f>Q350*H350</f>
        <v>0</v>
      </c>
      <c r="S350" s="190">
        <v>0</v>
      </c>
      <c r="T350" s="191">
        <f>S350*H350</f>
        <v>0</v>
      </c>
      <c r="U350" s="37"/>
      <c r="V350" s="37"/>
      <c r="W350" s="37"/>
      <c r="X350" s="37"/>
      <c r="Y350" s="37"/>
      <c r="Z350" s="37"/>
      <c r="AA350" s="37"/>
      <c r="AB350" s="37"/>
      <c r="AC350" s="37"/>
      <c r="AD350" s="37"/>
      <c r="AE350" s="37"/>
      <c r="AR350" s="192" t="s">
        <v>204</v>
      </c>
      <c r="AT350" s="192" t="s">
        <v>199</v>
      </c>
      <c r="AU350" s="192" t="s">
        <v>84</v>
      </c>
      <c r="AY350" s="20" t="s">
        <v>197</v>
      </c>
      <c r="BE350" s="193">
        <f>IF(N350="základní",J350,0)</f>
        <v>0</v>
      </c>
      <c r="BF350" s="193">
        <f>IF(N350="snížená",J350,0)</f>
        <v>0</v>
      </c>
      <c r="BG350" s="193">
        <f>IF(N350="zákl. přenesená",J350,0)</f>
        <v>0</v>
      </c>
      <c r="BH350" s="193">
        <f>IF(N350="sníž. přenesená",J350,0)</f>
        <v>0</v>
      </c>
      <c r="BI350" s="193">
        <f>IF(N350="nulová",J350,0)</f>
        <v>0</v>
      </c>
      <c r="BJ350" s="20" t="s">
        <v>82</v>
      </c>
      <c r="BK350" s="193">
        <f>ROUND(I350*H350,2)</f>
        <v>0</v>
      </c>
      <c r="BL350" s="20" t="s">
        <v>204</v>
      </c>
      <c r="BM350" s="192" t="s">
        <v>7107</v>
      </c>
    </row>
    <row r="351" spans="1:65" s="2" customFormat="1" ht="11.25">
      <c r="A351" s="37"/>
      <c r="B351" s="38"/>
      <c r="C351" s="39"/>
      <c r="D351" s="194" t="s">
        <v>206</v>
      </c>
      <c r="E351" s="39"/>
      <c r="F351" s="195" t="s">
        <v>7108</v>
      </c>
      <c r="G351" s="39"/>
      <c r="H351" s="39"/>
      <c r="I351" s="196"/>
      <c r="J351" s="39"/>
      <c r="K351" s="39"/>
      <c r="L351" s="42"/>
      <c r="M351" s="262"/>
      <c r="N351" s="263"/>
      <c r="O351" s="264"/>
      <c r="P351" s="264"/>
      <c r="Q351" s="264"/>
      <c r="R351" s="264"/>
      <c r="S351" s="264"/>
      <c r="T351" s="265"/>
      <c r="U351" s="37"/>
      <c r="V351" s="37"/>
      <c r="W351" s="37"/>
      <c r="X351" s="37"/>
      <c r="Y351" s="37"/>
      <c r="Z351" s="37"/>
      <c r="AA351" s="37"/>
      <c r="AB351" s="37"/>
      <c r="AC351" s="37"/>
      <c r="AD351" s="37"/>
      <c r="AE351" s="37"/>
      <c r="AT351" s="20" t="s">
        <v>206</v>
      </c>
      <c r="AU351" s="20" t="s">
        <v>84</v>
      </c>
    </row>
    <row r="352" spans="1:65" s="2" customFormat="1" ht="6.95" customHeight="1">
      <c r="A352" s="37"/>
      <c r="B352" s="50"/>
      <c r="C352" s="51"/>
      <c r="D352" s="51"/>
      <c r="E352" s="51"/>
      <c r="F352" s="51"/>
      <c r="G352" s="51"/>
      <c r="H352" s="51"/>
      <c r="I352" s="51"/>
      <c r="J352" s="51"/>
      <c r="K352" s="51"/>
      <c r="L352" s="42"/>
      <c r="M352" s="37"/>
      <c r="O352" s="37"/>
      <c r="P352" s="37"/>
      <c r="Q352" s="37"/>
      <c r="R352" s="37"/>
      <c r="S352" s="37"/>
      <c r="T352" s="37"/>
      <c r="U352" s="37"/>
      <c r="V352" s="37"/>
      <c r="W352" s="37"/>
      <c r="X352" s="37"/>
      <c r="Y352" s="37"/>
      <c r="Z352" s="37"/>
      <c r="AA352" s="37"/>
      <c r="AB352" s="37"/>
      <c r="AC352" s="37"/>
      <c r="AD352" s="37"/>
      <c r="AE352" s="37"/>
    </row>
  </sheetData>
  <sheetProtection algorithmName="SHA-512" hashValue="mSMpcj21Y1DClN+9xJaDMu3i4AjSbLsda16cu9ijaZ5fUBcNvKNGKTPLZcxV072y94UradHPOJPMo7H2xnzGzg==" saltValue="zMRay5NHzq4ERmNxyRf3rMNFtAuRcY7gYw8nSvnJ/fiZiY//AUG2uKgo7Sz6+x7JSiMBGbIs+nEPRgNAQ93Awg==" spinCount="100000" sheet="1" objects="1" scenarios="1" formatColumns="0" formatRows="0" autoFilter="0"/>
  <autoFilter ref="C86:K351" xr:uid="{00000000-0009-0000-0000-000010000000}"/>
  <mergeCells count="9">
    <mergeCell ref="E50:H50"/>
    <mergeCell ref="E77:H77"/>
    <mergeCell ref="E79:H79"/>
    <mergeCell ref="L2:V2"/>
    <mergeCell ref="E7:H7"/>
    <mergeCell ref="E9:H9"/>
    <mergeCell ref="E18:H18"/>
    <mergeCell ref="E27:H27"/>
    <mergeCell ref="E48:H48"/>
  </mergeCells>
  <hyperlinks>
    <hyperlink ref="F91" r:id="rId1" xr:uid="{00000000-0004-0000-1000-000000000000}"/>
    <hyperlink ref="F95" r:id="rId2" xr:uid="{00000000-0004-0000-1000-000001000000}"/>
    <hyperlink ref="F99" r:id="rId3" xr:uid="{00000000-0004-0000-1000-000002000000}"/>
    <hyperlink ref="F109" r:id="rId4" xr:uid="{00000000-0004-0000-1000-000003000000}"/>
    <hyperlink ref="F113" r:id="rId5" xr:uid="{00000000-0004-0000-1000-000004000000}"/>
    <hyperlink ref="F121" r:id="rId6" xr:uid="{00000000-0004-0000-1000-000005000000}"/>
    <hyperlink ref="F127" r:id="rId7" xr:uid="{00000000-0004-0000-1000-000006000000}"/>
    <hyperlink ref="F132" r:id="rId8" xr:uid="{00000000-0004-0000-1000-000007000000}"/>
    <hyperlink ref="F137" r:id="rId9" xr:uid="{00000000-0004-0000-1000-000008000000}"/>
    <hyperlink ref="F140" r:id="rId10" xr:uid="{00000000-0004-0000-1000-000009000000}"/>
    <hyperlink ref="F145" r:id="rId11" xr:uid="{00000000-0004-0000-1000-00000A000000}"/>
    <hyperlink ref="F159" r:id="rId12" xr:uid="{00000000-0004-0000-1000-00000B000000}"/>
    <hyperlink ref="F163" r:id="rId13" xr:uid="{00000000-0004-0000-1000-00000C000000}"/>
    <hyperlink ref="F169" r:id="rId14" xr:uid="{00000000-0004-0000-1000-00000D000000}"/>
    <hyperlink ref="F173" r:id="rId15" xr:uid="{00000000-0004-0000-1000-00000E000000}"/>
    <hyperlink ref="F176" r:id="rId16" xr:uid="{00000000-0004-0000-1000-00000F000000}"/>
    <hyperlink ref="F182" r:id="rId17" xr:uid="{00000000-0004-0000-1000-000010000000}"/>
    <hyperlink ref="F188" r:id="rId18" xr:uid="{00000000-0004-0000-1000-000011000000}"/>
    <hyperlink ref="F196" r:id="rId19" xr:uid="{00000000-0004-0000-1000-000012000000}"/>
    <hyperlink ref="F202" r:id="rId20" xr:uid="{00000000-0004-0000-1000-000013000000}"/>
    <hyperlink ref="F208" r:id="rId21" xr:uid="{00000000-0004-0000-1000-000014000000}"/>
    <hyperlink ref="F214" r:id="rId22" xr:uid="{00000000-0004-0000-1000-000015000000}"/>
    <hyperlink ref="F216" r:id="rId23" xr:uid="{00000000-0004-0000-1000-000016000000}"/>
    <hyperlink ref="F222" r:id="rId24" xr:uid="{00000000-0004-0000-1000-000017000000}"/>
    <hyperlink ref="F224" r:id="rId25" xr:uid="{00000000-0004-0000-1000-000018000000}"/>
    <hyperlink ref="F239" r:id="rId26" xr:uid="{00000000-0004-0000-1000-000019000000}"/>
    <hyperlink ref="F253" r:id="rId27" xr:uid="{00000000-0004-0000-1000-00001A000000}"/>
    <hyperlink ref="F258" r:id="rId28" xr:uid="{00000000-0004-0000-1000-00001B000000}"/>
    <hyperlink ref="F263" r:id="rId29" xr:uid="{00000000-0004-0000-1000-00001C000000}"/>
    <hyperlink ref="F269" r:id="rId30" xr:uid="{00000000-0004-0000-1000-00001D000000}"/>
    <hyperlink ref="F272" r:id="rId31" xr:uid="{00000000-0004-0000-1000-00001E000000}"/>
    <hyperlink ref="F275" r:id="rId32" xr:uid="{00000000-0004-0000-1000-00001F000000}"/>
    <hyperlink ref="F280" r:id="rId33" xr:uid="{00000000-0004-0000-1000-000020000000}"/>
    <hyperlink ref="F283" r:id="rId34" xr:uid="{00000000-0004-0000-1000-000021000000}"/>
    <hyperlink ref="F287" r:id="rId35" xr:uid="{00000000-0004-0000-1000-000022000000}"/>
    <hyperlink ref="F294" r:id="rId36" xr:uid="{00000000-0004-0000-1000-000023000000}"/>
    <hyperlink ref="F304" r:id="rId37" xr:uid="{00000000-0004-0000-1000-000024000000}"/>
    <hyperlink ref="F310" r:id="rId38" xr:uid="{00000000-0004-0000-1000-000025000000}"/>
    <hyperlink ref="F312" r:id="rId39" xr:uid="{00000000-0004-0000-1000-000026000000}"/>
    <hyperlink ref="F316" r:id="rId40" xr:uid="{00000000-0004-0000-1000-000027000000}"/>
    <hyperlink ref="F318" r:id="rId41" xr:uid="{00000000-0004-0000-1000-000028000000}"/>
    <hyperlink ref="F326" r:id="rId42" xr:uid="{00000000-0004-0000-1000-000029000000}"/>
    <hyperlink ref="F331" r:id="rId43" xr:uid="{00000000-0004-0000-1000-00002A000000}"/>
    <hyperlink ref="F333" r:id="rId44" xr:uid="{00000000-0004-0000-1000-00002B000000}"/>
    <hyperlink ref="F336" r:id="rId45" xr:uid="{00000000-0004-0000-1000-00002C000000}"/>
    <hyperlink ref="F338" r:id="rId46" xr:uid="{00000000-0004-0000-1000-00002D000000}"/>
    <hyperlink ref="F341" r:id="rId47" xr:uid="{00000000-0004-0000-1000-00002E000000}"/>
    <hyperlink ref="F343" r:id="rId48" xr:uid="{00000000-0004-0000-1000-00002F000000}"/>
    <hyperlink ref="F345" r:id="rId49" xr:uid="{00000000-0004-0000-1000-000030000000}"/>
    <hyperlink ref="F347" r:id="rId50" xr:uid="{00000000-0004-0000-1000-000031000000}"/>
    <hyperlink ref="F351" r:id="rId51" xr:uid="{00000000-0004-0000-1000-00003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BM20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135</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7109</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tr">
        <f>IF('Rekapitulace stavby'!AN19="","",'Rekapitulace stavby'!AN19)</f>
        <v>---</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tr">
        <f>IF('Rekapitulace stavby'!E20="","",'Rekapitulace stavby'!E20)</f>
        <v>---</v>
      </c>
      <c r="F24" s="37"/>
      <c r="G24" s="37"/>
      <c r="H24" s="37"/>
      <c r="I24" s="115" t="s">
        <v>30</v>
      </c>
      <c r="J24" s="106" t="str">
        <f>IF('Rekapitulace stavby'!AN20="","",'Rekapitulace stavby'!AN20)</f>
        <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47.25" customHeight="1">
      <c r="A27" s="118"/>
      <c r="B27" s="119"/>
      <c r="C27" s="118"/>
      <c r="D27" s="118"/>
      <c r="E27" s="426" t="s">
        <v>7110</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ROUND(J84,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ROUND((SUM(BE84:BE202)),  2)</f>
        <v>0</v>
      </c>
      <c r="G33" s="37"/>
      <c r="H33" s="37"/>
      <c r="I33" s="127">
        <v>0.21</v>
      </c>
      <c r="J33" s="126">
        <f>ROUND(((SUM(BE84:BE202))*I33),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ROUND((SUM(BF84:BF202)),  2)</f>
        <v>0</v>
      </c>
      <c r="G34" s="37"/>
      <c r="H34" s="37"/>
      <c r="I34" s="127">
        <v>0.12</v>
      </c>
      <c r="J34" s="126">
        <f>ROUND(((SUM(BF84:BF202))*I34),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ROUND((SUM(BG84:BG202)),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ROUND((SUM(BH84:BH202)),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ROUND((SUM(BI84:BI202)),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06 - Veřejné osvětlení</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J84</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7111</v>
      </c>
      <c r="E60" s="146"/>
      <c r="F60" s="146"/>
      <c r="G60" s="146"/>
      <c r="H60" s="146"/>
      <c r="I60" s="146"/>
      <c r="J60" s="147">
        <f>J85</f>
        <v>0</v>
      </c>
      <c r="K60" s="144"/>
      <c r="L60" s="148"/>
    </row>
    <row r="61" spans="1:47" s="9" customFormat="1" ht="24.95" customHeight="1">
      <c r="B61" s="143"/>
      <c r="C61" s="144"/>
      <c r="D61" s="145" t="s">
        <v>7112</v>
      </c>
      <c r="E61" s="146"/>
      <c r="F61" s="146"/>
      <c r="G61" s="146"/>
      <c r="H61" s="146"/>
      <c r="I61" s="146"/>
      <c r="J61" s="147">
        <f>J131</f>
        <v>0</v>
      </c>
      <c r="K61" s="144"/>
      <c r="L61" s="148"/>
    </row>
    <row r="62" spans="1:47" s="9" customFormat="1" ht="24.95" customHeight="1">
      <c r="B62" s="143"/>
      <c r="C62" s="144"/>
      <c r="D62" s="145" t="s">
        <v>7113</v>
      </c>
      <c r="E62" s="146"/>
      <c r="F62" s="146"/>
      <c r="G62" s="146"/>
      <c r="H62" s="146"/>
      <c r="I62" s="146"/>
      <c r="J62" s="147">
        <f>J155</f>
        <v>0</v>
      </c>
      <c r="K62" s="144"/>
      <c r="L62" s="148"/>
    </row>
    <row r="63" spans="1:47" s="9" customFormat="1" ht="24.95" customHeight="1">
      <c r="B63" s="143"/>
      <c r="C63" s="144"/>
      <c r="D63" s="145" t="s">
        <v>7114</v>
      </c>
      <c r="E63" s="146"/>
      <c r="F63" s="146"/>
      <c r="G63" s="146"/>
      <c r="H63" s="146"/>
      <c r="I63" s="146"/>
      <c r="J63" s="147">
        <f>J183</f>
        <v>0</v>
      </c>
      <c r="K63" s="144"/>
      <c r="L63" s="148"/>
    </row>
    <row r="64" spans="1:47" s="9" customFormat="1" ht="24.95" customHeight="1">
      <c r="B64" s="143"/>
      <c r="C64" s="144"/>
      <c r="D64" s="145" t="s">
        <v>7115</v>
      </c>
      <c r="E64" s="146"/>
      <c r="F64" s="146"/>
      <c r="G64" s="146"/>
      <c r="H64" s="146"/>
      <c r="I64" s="146"/>
      <c r="J64" s="147">
        <f>J188</f>
        <v>0</v>
      </c>
      <c r="K64" s="144"/>
      <c r="L64" s="148"/>
    </row>
    <row r="65" spans="1:31" s="2" customFormat="1" ht="21.75" customHeight="1">
      <c r="A65" s="37"/>
      <c r="B65" s="38"/>
      <c r="C65" s="39"/>
      <c r="D65" s="39"/>
      <c r="E65" s="39"/>
      <c r="F65" s="39"/>
      <c r="G65" s="39"/>
      <c r="H65" s="39"/>
      <c r="I65" s="39"/>
      <c r="J65" s="39"/>
      <c r="K65" s="39"/>
      <c r="L65" s="116"/>
      <c r="S65" s="37"/>
      <c r="T65" s="37"/>
      <c r="U65" s="37"/>
      <c r="V65" s="37"/>
      <c r="W65" s="37"/>
      <c r="X65" s="37"/>
      <c r="Y65" s="37"/>
      <c r="Z65" s="37"/>
      <c r="AA65" s="37"/>
      <c r="AB65" s="37"/>
      <c r="AC65" s="37"/>
      <c r="AD65" s="37"/>
      <c r="AE65" s="37"/>
    </row>
    <row r="66" spans="1:31" s="2" customFormat="1" ht="6.95" customHeight="1">
      <c r="A66" s="37"/>
      <c r="B66" s="50"/>
      <c r="C66" s="51"/>
      <c r="D66" s="51"/>
      <c r="E66" s="51"/>
      <c r="F66" s="51"/>
      <c r="G66" s="51"/>
      <c r="H66" s="51"/>
      <c r="I66" s="51"/>
      <c r="J66" s="51"/>
      <c r="K66" s="51"/>
      <c r="L66" s="116"/>
      <c r="S66" s="37"/>
      <c r="T66" s="37"/>
      <c r="U66" s="37"/>
      <c r="V66" s="37"/>
      <c r="W66" s="37"/>
      <c r="X66" s="37"/>
      <c r="Y66" s="37"/>
      <c r="Z66" s="37"/>
      <c r="AA66" s="37"/>
      <c r="AB66" s="37"/>
      <c r="AC66" s="37"/>
      <c r="AD66" s="37"/>
      <c r="AE66" s="37"/>
    </row>
    <row r="70" spans="1:31" s="2" customFormat="1" ht="6.95" customHeight="1">
      <c r="A70" s="37"/>
      <c r="B70" s="52"/>
      <c r="C70" s="53"/>
      <c r="D70" s="53"/>
      <c r="E70" s="53"/>
      <c r="F70" s="53"/>
      <c r="G70" s="53"/>
      <c r="H70" s="53"/>
      <c r="I70" s="53"/>
      <c r="J70" s="53"/>
      <c r="K70" s="53"/>
      <c r="L70" s="116"/>
      <c r="S70" s="37"/>
      <c r="T70" s="37"/>
      <c r="U70" s="37"/>
      <c r="V70" s="37"/>
      <c r="W70" s="37"/>
      <c r="X70" s="37"/>
      <c r="Y70" s="37"/>
      <c r="Z70" s="37"/>
      <c r="AA70" s="37"/>
      <c r="AB70" s="37"/>
      <c r="AC70" s="37"/>
      <c r="AD70" s="37"/>
      <c r="AE70" s="37"/>
    </row>
    <row r="71" spans="1:31" s="2" customFormat="1" ht="24.95" customHeight="1">
      <c r="A71" s="37"/>
      <c r="B71" s="38"/>
      <c r="C71" s="26" t="s">
        <v>182</v>
      </c>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38"/>
      <c r="C72" s="39"/>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2" customHeight="1">
      <c r="A73" s="37"/>
      <c r="B73" s="38"/>
      <c r="C73" s="32" t="s">
        <v>16</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6.5" customHeight="1">
      <c r="A74" s="37"/>
      <c r="B74" s="38"/>
      <c r="C74" s="39"/>
      <c r="D74" s="39"/>
      <c r="E74" s="427" t="str">
        <f>E7</f>
        <v>Zpracování PD - ZŠ F-M, ul. J. Čapka 2555 - tělocvična II.</v>
      </c>
      <c r="F74" s="428"/>
      <c r="G74" s="428"/>
      <c r="H74" s="428"/>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167</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383" t="str">
        <f>E9</f>
        <v>SO 06 - Veřejné osvětlení</v>
      </c>
      <c r="F76" s="429"/>
      <c r="G76" s="429"/>
      <c r="H76" s="42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22</v>
      </c>
      <c r="D78" s="39"/>
      <c r="E78" s="39"/>
      <c r="F78" s="30" t="str">
        <f>F12</f>
        <v>J. Čapka 2555, Frýdek Místek</v>
      </c>
      <c r="G78" s="39"/>
      <c r="H78" s="39"/>
      <c r="I78" s="32" t="s">
        <v>24</v>
      </c>
      <c r="J78" s="62" t="str">
        <f>IF(J12="","",J12)</f>
        <v>19. 3. 2025</v>
      </c>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25.7" customHeight="1">
      <c r="A80" s="37"/>
      <c r="B80" s="38"/>
      <c r="C80" s="32" t="s">
        <v>26</v>
      </c>
      <c r="D80" s="39"/>
      <c r="E80" s="39"/>
      <c r="F80" s="30" t="str">
        <f>E15</f>
        <v>Statutární město Frýdek - Místek</v>
      </c>
      <c r="G80" s="39"/>
      <c r="H80" s="39"/>
      <c r="I80" s="32" t="s">
        <v>33</v>
      </c>
      <c r="J80" s="35" t="str">
        <f>E21</f>
        <v>Energy Benefit Centre a.s., Ostrava</v>
      </c>
      <c r="K80" s="39"/>
      <c r="L80" s="116"/>
      <c r="S80" s="37"/>
      <c r="T80" s="37"/>
      <c r="U80" s="37"/>
      <c r="V80" s="37"/>
      <c r="W80" s="37"/>
      <c r="X80" s="37"/>
      <c r="Y80" s="37"/>
      <c r="Z80" s="37"/>
      <c r="AA80" s="37"/>
      <c r="AB80" s="37"/>
      <c r="AC80" s="37"/>
      <c r="AD80" s="37"/>
      <c r="AE80" s="37"/>
    </row>
    <row r="81" spans="1:65" s="2" customFormat="1" ht="15.2" customHeight="1">
      <c r="A81" s="37"/>
      <c r="B81" s="38"/>
      <c r="C81" s="32" t="s">
        <v>31</v>
      </c>
      <c r="D81" s="39"/>
      <c r="E81" s="39"/>
      <c r="F81" s="30" t="str">
        <f>IF(E18="","",E18)</f>
        <v>Vyplň údaj</v>
      </c>
      <c r="G81" s="39"/>
      <c r="H81" s="39"/>
      <c r="I81" s="32" t="s">
        <v>36</v>
      </c>
      <c r="J81" s="35" t="str">
        <f>E24</f>
        <v>---</v>
      </c>
      <c r="K81" s="39"/>
      <c r="L81" s="116"/>
      <c r="S81" s="37"/>
      <c r="T81" s="37"/>
      <c r="U81" s="37"/>
      <c r="V81" s="37"/>
      <c r="W81" s="37"/>
      <c r="X81" s="37"/>
      <c r="Y81" s="37"/>
      <c r="Z81" s="37"/>
      <c r="AA81" s="37"/>
      <c r="AB81" s="37"/>
      <c r="AC81" s="37"/>
      <c r="AD81" s="37"/>
      <c r="AE81" s="37"/>
    </row>
    <row r="82" spans="1:65" s="2" customFormat="1" ht="10.3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11" customFormat="1" ht="29.25" customHeight="1">
      <c r="A83" s="154"/>
      <c r="B83" s="155"/>
      <c r="C83" s="156" t="s">
        <v>183</v>
      </c>
      <c r="D83" s="157" t="s">
        <v>59</v>
      </c>
      <c r="E83" s="157" t="s">
        <v>55</v>
      </c>
      <c r="F83" s="157" t="s">
        <v>56</v>
      </c>
      <c r="G83" s="157" t="s">
        <v>184</v>
      </c>
      <c r="H83" s="157" t="s">
        <v>185</v>
      </c>
      <c r="I83" s="157" t="s">
        <v>186</v>
      </c>
      <c r="J83" s="157" t="s">
        <v>173</v>
      </c>
      <c r="K83" s="158" t="s">
        <v>187</v>
      </c>
      <c r="L83" s="159"/>
      <c r="M83" s="71" t="s">
        <v>28</v>
      </c>
      <c r="N83" s="72" t="s">
        <v>44</v>
      </c>
      <c r="O83" s="72" t="s">
        <v>188</v>
      </c>
      <c r="P83" s="72" t="s">
        <v>189</v>
      </c>
      <c r="Q83" s="72" t="s">
        <v>190</v>
      </c>
      <c r="R83" s="72" t="s">
        <v>191</v>
      </c>
      <c r="S83" s="72" t="s">
        <v>192</v>
      </c>
      <c r="T83" s="73" t="s">
        <v>193</v>
      </c>
      <c r="U83" s="154"/>
      <c r="V83" s="154"/>
      <c r="W83" s="154"/>
      <c r="X83" s="154"/>
      <c r="Y83" s="154"/>
      <c r="Z83" s="154"/>
      <c r="AA83" s="154"/>
      <c r="AB83" s="154"/>
      <c r="AC83" s="154"/>
      <c r="AD83" s="154"/>
      <c r="AE83" s="154"/>
    </row>
    <row r="84" spans="1:65" s="2" customFormat="1" ht="22.9" customHeight="1">
      <c r="A84" s="37"/>
      <c r="B84" s="38"/>
      <c r="C84" s="78" t="s">
        <v>194</v>
      </c>
      <c r="D84" s="39"/>
      <c r="E84" s="39"/>
      <c r="F84" s="39"/>
      <c r="G84" s="39"/>
      <c r="H84" s="39"/>
      <c r="I84" s="39"/>
      <c r="J84" s="160">
        <f>BK84</f>
        <v>0</v>
      </c>
      <c r="K84" s="39"/>
      <c r="L84" s="42"/>
      <c r="M84" s="74"/>
      <c r="N84" s="161"/>
      <c r="O84" s="75"/>
      <c r="P84" s="162">
        <f>P85+P131+P155+P183+P188</f>
        <v>0</v>
      </c>
      <c r="Q84" s="75"/>
      <c r="R84" s="162">
        <f>R85+R131+R155+R183+R188</f>
        <v>0</v>
      </c>
      <c r="S84" s="75"/>
      <c r="T84" s="163">
        <f>T85+T131+T155+T183+T188</f>
        <v>0</v>
      </c>
      <c r="U84" s="37"/>
      <c r="V84" s="37"/>
      <c r="W84" s="37"/>
      <c r="X84" s="37"/>
      <c r="Y84" s="37"/>
      <c r="Z84" s="37"/>
      <c r="AA84" s="37"/>
      <c r="AB84" s="37"/>
      <c r="AC84" s="37"/>
      <c r="AD84" s="37"/>
      <c r="AE84" s="37"/>
      <c r="AT84" s="20" t="s">
        <v>73</v>
      </c>
      <c r="AU84" s="20" t="s">
        <v>174</v>
      </c>
      <c r="BK84" s="164">
        <f>BK85+BK131+BK155+BK183+BK188</f>
        <v>0</v>
      </c>
    </row>
    <row r="85" spans="1:65" s="12" customFormat="1" ht="25.9" customHeight="1">
      <c r="B85" s="165"/>
      <c r="C85" s="166"/>
      <c r="D85" s="167" t="s">
        <v>73</v>
      </c>
      <c r="E85" s="168" t="s">
        <v>4373</v>
      </c>
      <c r="F85" s="168" t="s">
        <v>198</v>
      </c>
      <c r="G85" s="166"/>
      <c r="H85" s="166"/>
      <c r="I85" s="169"/>
      <c r="J85" s="170">
        <f>BK85</f>
        <v>0</v>
      </c>
      <c r="K85" s="166"/>
      <c r="L85" s="171"/>
      <c r="M85" s="172"/>
      <c r="N85" s="173"/>
      <c r="O85" s="173"/>
      <c r="P85" s="174">
        <f>SUM(P86:P130)</f>
        <v>0</v>
      </c>
      <c r="Q85" s="173"/>
      <c r="R85" s="174">
        <f>SUM(R86:R130)</f>
        <v>0</v>
      </c>
      <c r="S85" s="173"/>
      <c r="T85" s="175">
        <f>SUM(T86:T130)</f>
        <v>0</v>
      </c>
      <c r="AR85" s="176" t="s">
        <v>82</v>
      </c>
      <c r="AT85" s="177" t="s">
        <v>73</v>
      </c>
      <c r="AU85" s="177" t="s">
        <v>74</v>
      </c>
      <c r="AY85" s="176" t="s">
        <v>197</v>
      </c>
      <c r="BK85" s="178">
        <f>SUM(BK86:BK130)</f>
        <v>0</v>
      </c>
    </row>
    <row r="86" spans="1:65" s="2" customFormat="1" ht="16.5" customHeight="1">
      <c r="A86" s="37"/>
      <c r="B86" s="38"/>
      <c r="C86" s="181" t="s">
        <v>82</v>
      </c>
      <c r="D86" s="181" t="s">
        <v>199</v>
      </c>
      <c r="E86" s="182" t="s">
        <v>7116</v>
      </c>
      <c r="F86" s="183" t="s">
        <v>7117</v>
      </c>
      <c r="G86" s="184" t="s">
        <v>265</v>
      </c>
      <c r="H86" s="185">
        <v>45</v>
      </c>
      <c r="I86" s="186"/>
      <c r="J86" s="187">
        <f>ROUND(I86*H86,2)</f>
        <v>0</v>
      </c>
      <c r="K86" s="183" t="s">
        <v>28</v>
      </c>
      <c r="L86" s="42"/>
      <c r="M86" s="188" t="s">
        <v>28</v>
      </c>
      <c r="N86" s="189" t="s">
        <v>45</v>
      </c>
      <c r="O86" s="67"/>
      <c r="P86" s="190">
        <f>O86*H86</f>
        <v>0</v>
      </c>
      <c r="Q86" s="190">
        <v>0</v>
      </c>
      <c r="R86" s="190">
        <f>Q86*H86</f>
        <v>0</v>
      </c>
      <c r="S86" s="190">
        <v>0</v>
      </c>
      <c r="T86" s="191">
        <f>S86*H86</f>
        <v>0</v>
      </c>
      <c r="U86" s="37"/>
      <c r="V86" s="37"/>
      <c r="W86" s="37"/>
      <c r="X86" s="37"/>
      <c r="Y86" s="37"/>
      <c r="Z86" s="37"/>
      <c r="AA86" s="37"/>
      <c r="AB86" s="37"/>
      <c r="AC86" s="37"/>
      <c r="AD86" s="37"/>
      <c r="AE86" s="37"/>
      <c r="AR86" s="192" t="s">
        <v>204</v>
      </c>
      <c r="AT86" s="192" t="s">
        <v>199</v>
      </c>
      <c r="AU86" s="192" t="s">
        <v>82</v>
      </c>
      <c r="AY86" s="20" t="s">
        <v>197</v>
      </c>
      <c r="BE86" s="193">
        <f>IF(N86="základní",J86,0)</f>
        <v>0</v>
      </c>
      <c r="BF86" s="193">
        <f>IF(N86="snížená",J86,0)</f>
        <v>0</v>
      </c>
      <c r="BG86" s="193">
        <f>IF(N86="zákl. přenesená",J86,0)</f>
        <v>0</v>
      </c>
      <c r="BH86" s="193">
        <f>IF(N86="sníž. přenesená",J86,0)</f>
        <v>0</v>
      </c>
      <c r="BI86" s="193">
        <f>IF(N86="nulová",J86,0)</f>
        <v>0</v>
      </c>
      <c r="BJ86" s="20" t="s">
        <v>82</v>
      </c>
      <c r="BK86" s="193">
        <f>ROUND(I86*H86,2)</f>
        <v>0</v>
      </c>
      <c r="BL86" s="20" t="s">
        <v>204</v>
      </c>
      <c r="BM86" s="192" t="s">
        <v>204</v>
      </c>
    </row>
    <row r="87" spans="1:65" s="2" customFormat="1" ht="19.5">
      <c r="A87" s="37"/>
      <c r="B87" s="38"/>
      <c r="C87" s="39"/>
      <c r="D87" s="201" t="s">
        <v>4147</v>
      </c>
      <c r="E87" s="39"/>
      <c r="F87" s="261" t="s">
        <v>7118</v>
      </c>
      <c r="G87" s="39"/>
      <c r="H87" s="39"/>
      <c r="I87" s="196"/>
      <c r="J87" s="39"/>
      <c r="K87" s="39"/>
      <c r="L87" s="42"/>
      <c r="M87" s="197"/>
      <c r="N87" s="198"/>
      <c r="O87" s="67"/>
      <c r="P87" s="67"/>
      <c r="Q87" s="67"/>
      <c r="R87" s="67"/>
      <c r="S87" s="67"/>
      <c r="T87" s="68"/>
      <c r="U87" s="37"/>
      <c r="V87" s="37"/>
      <c r="W87" s="37"/>
      <c r="X87" s="37"/>
      <c r="Y87" s="37"/>
      <c r="Z87" s="37"/>
      <c r="AA87" s="37"/>
      <c r="AB87" s="37"/>
      <c r="AC87" s="37"/>
      <c r="AD87" s="37"/>
      <c r="AE87" s="37"/>
      <c r="AT87" s="20" t="s">
        <v>4147</v>
      </c>
      <c r="AU87" s="20" t="s">
        <v>82</v>
      </c>
    </row>
    <row r="88" spans="1:65" s="2" customFormat="1" ht="16.5" customHeight="1">
      <c r="A88" s="37"/>
      <c r="B88" s="38"/>
      <c r="C88" s="181" t="s">
        <v>84</v>
      </c>
      <c r="D88" s="181" t="s">
        <v>199</v>
      </c>
      <c r="E88" s="182" t="s">
        <v>7119</v>
      </c>
      <c r="F88" s="183" t="s">
        <v>7120</v>
      </c>
      <c r="G88" s="184" t="s">
        <v>265</v>
      </c>
      <c r="H88" s="185">
        <v>30</v>
      </c>
      <c r="I88" s="186"/>
      <c r="J88" s="187">
        <f>ROUND(I88*H88,2)</f>
        <v>0</v>
      </c>
      <c r="K88" s="183" t="s">
        <v>28</v>
      </c>
      <c r="L88" s="42"/>
      <c r="M88" s="188" t="s">
        <v>28</v>
      </c>
      <c r="N88" s="189" t="s">
        <v>45</v>
      </c>
      <c r="O88" s="67"/>
      <c r="P88" s="190">
        <f>O88*H88</f>
        <v>0</v>
      </c>
      <c r="Q88" s="190">
        <v>0</v>
      </c>
      <c r="R88" s="190">
        <f>Q88*H88</f>
        <v>0</v>
      </c>
      <c r="S88" s="190">
        <v>0</v>
      </c>
      <c r="T88" s="191">
        <f>S88*H88</f>
        <v>0</v>
      </c>
      <c r="U88" s="37"/>
      <c r="V88" s="37"/>
      <c r="W88" s="37"/>
      <c r="X88" s="37"/>
      <c r="Y88" s="37"/>
      <c r="Z88" s="37"/>
      <c r="AA88" s="37"/>
      <c r="AB88" s="37"/>
      <c r="AC88" s="37"/>
      <c r="AD88" s="37"/>
      <c r="AE88" s="37"/>
      <c r="AR88" s="192" t="s">
        <v>204</v>
      </c>
      <c r="AT88" s="192" t="s">
        <v>199</v>
      </c>
      <c r="AU88" s="192" t="s">
        <v>82</v>
      </c>
      <c r="AY88" s="20" t="s">
        <v>197</v>
      </c>
      <c r="BE88" s="193">
        <f>IF(N88="základní",J88,0)</f>
        <v>0</v>
      </c>
      <c r="BF88" s="193">
        <f>IF(N88="snížená",J88,0)</f>
        <v>0</v>
      </c>
      <c r="BG88" s="193">
        <f>IF(N88="zákl. přenesená",J88,0)</f>
        <v>0</v>
      </c>
      <c r="BH88" s="193">
        <f>IF(N88="sníž. přenesená",J88,0)</f>
        <v>0</v>
      </c>
      <c r="BI88" s="193">
        <f>IF(N88="nulová",J88,0)</f>
        <v>0</v>
      </c>
      <c r="BJ88" s="20" t="s">
        <v>82</v>
      </c>
      <c r="BK88" s="193">
        <f>ROUND(I88*H88,2)</f>
        <v>0</v>
      </c>
      <c r="BL88" s="20" t="s">
        <v>204</v>
      </c>
      <c r="BM88" s="192" t="s">
        <v>233</v>
      </c>
    </row>
    <row r="89" spans="1:65" s="2" customFormat="1" ht="19.5">
      <c r="A89" s="37"/>
      <c r="B89" s="38"/>
      <c r="C89" s="39"/>
      <c r="D89" s="201" t="s">
        <v>4147</v>
      </c>
      <c r="E89" s="39"/>
      <c r="F89" s="261" t="s">
        <v>7121</v>
      </c>
      <c r="G89" s="39"/>
      <c r="H89" s="39"/>
      <c r="I89" s="196"/>
      <c r="J89" s="39"/>
      <c r="K89" s="39"/>
      <c r="L89" s="42"/>
      <c r="M89" s="197"/>
      <c r="N89" s="198"/>
      <c r="O89" s="67"/>
      <c r="P89" s="67"/>
      <c r="Q89" s="67"/>
      <c r="R89" s="67"/>
      <c r="S89" s="67"/>
      <c r="T89" s="68"/>
      <c r="U89" s="37"/>
      <c r="V89" s="37"/>
      <c r="W89" s="37"/>
      <c r="X89" s="37"/>
      <c r="Y89" s="37"/>
      <c r="Z89" s="37"/>
      <c r="AA89" s="37"/>
      <c r="AB89" s="37"/>
      <c r="AC89" s="37"/>
      <c r="AD89" s="37"/>
      <c r="AE89" s="37"/>
      <c r="AT89" s="20" t="s">
        <v>4147</v>
      </c>
      <c r="AU89" s="20" t="s">
        <v>82</v>
      </c>
    </row>
    <row r="90" spans="1:65" s="2" customFormat="1" ht="16.5" customHeight="1">
      <c r="A90" s="37"/>
      <c r="B90" s="38"/>
      <c r="C90" s="181" t="s">
        <v>160</v>
      </c>
      <c r="D90" s="181" t="s">
        <v>199</v>
      </c>
      <c r="E90" s="182" t="s">
        <v>6824</v>
      </c>
      <c r="F90" s="183" t="s">
        <v>7122</v>
      </c>
      <c r="G90" s="184" t="s">
        <v>265</v>
      </c>
      <c r="H90" s="185">
        <v>4.2</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243</v>
      </c>
    </row>
    <row r="91" spans="1:65" s="2" customFormat="1" ht="19.5">
      <c r="A91" s="37"/>
      <c r="B91" s="38"/>
      <c r="C91" s="39"/>
      <c r="D91" s="201" t="s">
        <v>4147</v>
      </c>
      <c r="E91" s="39"/>
      <c r="F91" s="261" t="s">
        <v>7118</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4147</v>
      </c>
      <c r="AU91" s="20" t="s">
        <v>82</v>
      </c>
    </row>
    <row r="92" spans="1:65" s="2" customFormat="1" ht="16.5" customHeight="1">
      <c r="A92" s="37"/>
      <c r="B92" s="38"/>
      <c r="C92" s="181" t="s">
        <v>204</v>
      </c>
      <c r="D92" s="181" t="s">
        <v>199</v>
      </c>
      <c r="E92" s="182" t="s">
        <v>7123</v>
      </c>
      <c r="F92" s="183" t="s">
        <v>7124</v>
      </c>
      <c r="G92" s="184" t="s">
        <v>265</v>
      </c>
      <c r="H92" s="185">
        <v>2.8</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253</v>
      </c>
    </row>
    <row r="93" spans="1:65" s="2" customFormat="1" ht="19.5">
      <c r="A93" s="37"/>
      <c r="B93" s="38"/>
      <c r="C93" s="39"/>
      <c r="D93" s="201" t="s">
        <v>4147</v>
      </c>
      <c r="E93" s="39"/>
      <c r="F93" s="261" t="s">
        <v>7121</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4147</v>
      </c>
      <c r="AU93" s="20" t="s">
        <v>82</v>
      </c>
    </row>
    <row r="94" spans="1:65" s="2" customFormat="1" ht="24.2" customHeight="1">
      <c r="A94" s="37"/>
      <c r="B94" s="38"/>
      <c r="C94" s="181" t="s">
        <v>227</v>
      </c>
      <c r="D94" s="181" t="s">
        <v>199</v>
      </c>
      <c r="E94" s="182" t="s">
        <v>7125</v>
      </c>
      <c r="F94" s="183" t="s">
        <v>7126</v>
      </c>
      <c r="G94" s="184" t="s">
        <v>265</v>
      </c>
      <c r="H94" s="185">
        <v>75</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8</v>
      </c>
    </row>
    <row r="95" spans="1:65" s="2" customFormat="1" ht="16.5" customHeight="1">
      <c r="A95" s="37"/>
      <c r="B95" s="38"/>
      <c r="C95" s="181" t="s">
        <v>233</v>
      </c>
      <c r="D95" s="181" t="s">
        <v>199</v>
      </c>
      <c r="E95" s="182" t="s">
        <v>7127</v>
      </c>
      <c r="F95" s="183" t="s">
        <v>7128</v>
      </c>
      <c r="G95" s="184" t="s">
        <v>409</v>
      </c>
      <c r="H95" s="185">
        <v>1.4</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273</v>
      </c>
    </row>
    <row r="96" spans="1:65" s="2" customFormat="1" ht="16.5" customHeight="1">
      <c r="A96" s="37"/>
      <c r="B96" s="38"/>
      <c r="C96" s="181" t="s">
        <v>238</v>
      </c>
      <c r="D96" s="181" t="s">
        <v>199</v>
      </c>
      <c r="E96" s="182" t="s">
        <v>7129</v>
      </c>
      <c r="F96" s="183" t="s">
        <v>7130</v>
      </c>
      <c r="G96" s="184" t="s">
        <v>409</v>
      </c>
      <c r="H96" s="185">
        <v>11.9</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283</v>
      </c>
    </row>
    <row r="97" spans="1:65" s="2" customFormat="1" ht="29.25">
      <c r="A97" s="37"/>
      <c r="B97" s="38"/>
      <c r="C97" s="39"/>
      <c r="D97" s="201" t="s">
        <v>4147</v>
      </c>
      <c r="E97" s="39"/>
      <c r="F97" s="261" t="s">
        <v>7131</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4147</v>
      </c>
      <c r="AU97" s="20" t="s">
        <v>82</v>
      </c>
    </row>
    <row r="98" spans="1:65" s="2" customFormat="1" ht="16.5" customHeight="1">
      <c r="A98" s="37"/>
      <c r="B98" s="38"/>
      <c r="C98" s="181" t="s">
        <v>243</v>
      </c>
      <c r="D98" s="181" t="s">
        <v>199</v>
      </c>
      <c r="E98" s="182" t="s">
        <v>7132</v>
      </c>
      <c r="F98" s="183" t="s">
        <v>7133</v>
      </c>
      <c r="G98" s="184" t="s">
        <v>265</v>
      </c>
      <c r="H98" s="185">
        <v>45</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293</v>
      </c>
    </row>
    <row r="99" spans="1:65" s="2" customFormat="1" ht="29.25">
      <c r="A99" s="37"/>
      <c r="B99" s="38"/>
      <c r="C99" s="39"/>
      <c r="D99" s="201" t="s">
        <v>4147</v>
      </c>
      <c r="E99" s="39"/>
      <c r="F99" s="261" t="s">
        <v>7134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4147</v>
      </c>
      <c r="AU99" s="20" t="s">
        <v>82</v>
      </c>
    </row>
    <row r="100" spans="1:65" s="2" customFormat="1" ht="16.5" customHeight="1">
      <c r="A100" s="37"/>
      <c r="B100" s="38"/>
      <c r="C100" s="181" t="s">
        <v>248</v>
      </c>
      <c r="D100" s="181" t="s">
        <v>199</v>
      </c>
      <c r="E100" s="182" t="s">
        <v>7135</v>
      </c>
      <c r="F100" s="183" t="s">
        <v>7136</v>
      </c>
      <c r="G100" s="184" t="s">
        <v>265</v>
      </c>
      <c r="H100" s="185">
        <v>30</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204</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204</v>
      </c>
      <c r="BM100" s="192" t="s">
        <v>303</v>
      </c>
    </row>
    <row r="101" spans="1:65" s="2" customFormat="1" ht="29.25">
      <c r="A101" s="37"/>
      <c r="B101" s="38"/>
      <c r="C101" s="39"/>
      <c r="D101" s="201" t="s">
        <v>4147</v>
      </c>
      <c r="E101" s="39"/>
      <c r="F101" s="261" t="s">
        <v>7137</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4147</v>
      </c>
      <c r="AU101" s="20" t="s">
        <v>82</v>
      </c>
    </row>
    <row r="102" spans="1:65" s="2" customFormat="1" ht="16.5" customHeight="1">
      <c r="A102" s="37"/>
      <c r="B102" s="38"/>
      <c r="C102" s="181" t="s">
        <v>253</v>
      </c>
      <c r="D102" s="181" t="s">
        <v>199</v>
      </c>
      <c r="E102" s="182" t="s">
        <v>7138</v>
      </c>
      <c r="F102" s="183" t="s">
        <v>7139</v>
      </c>
      <c r="G102" s="184" t="s">
        <v>265</v>
      </c>
      <c r="H102" s="185">
        <v>4.2</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204</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312</v>
      </c>
    </row>
    <row r="103" spans="1:65" s="2" customFormat="1" ht="29.25">
      <c r="A103" s="37"/>
      <c r="B103" s="38"/>
      <c r="C103" s="39"/>
      <c r="D103" s="201" t="s">
        <v>4147</v>
      </c>
      <c r="E103" s="39"/>
      <c r="F103" s="261" t="s">
        <v>7140</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4147</v>
      </c>
      <c r="AU103" s="20" t="s">
        <v>82</v>
      </c>
    </row>
    <row r="104" spans="1:65" s="2" customFormat="1" ht="16.5" customHeight="1">
      <c r="A104" s="37"/>
      <c r="B104" s="38"/>
      <c r="C104" s="181" t="s">
        <v>258</v>
      </c>
      <c r="D104" s="181" t="s">
        <v>199</v>
      </c>
      <c r="E104" s="182" t="s">
        <v>7141</v>
      </c>
      <c r="F104" s="183" t="s">
        <v>7142</v>
      </c>
      <c r="G104" s="184" t="s">
        <v>265</v>
      </c>
      <c r="H104" s="185">
        <v>2.8</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322</v>
      </c>
    </row>
    <row r="105" spans="1:65" s="2" customFormat="1" ht="29.25">
      <c r="A105" s="37"/>
      <c r="B105" s="38"/>
      <c r="C105" s="39"/>
      <c r="D105" s="201" t="s">
        <v>4147</v>
      </c>
      <c r="E105" s="39"/>
      <c r="F105" s="261" t="s">
        <v>7143</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4147</v>
      </c>
      <c r="AU105" s="20" t="s">
        <v>82</v>
      </c>
    </row>
    <row r="106" spans="1:65" s="2" customFormat="1" ht="16.5" customHeight="1">
      <c r="A106" s="37"/>
      <c r="B106" s="38"/>
      <c r="C106" s="181" t="s">
        <v>8</v>
      </c>
      <c r="D106" s="181" t="s">
        <v>199</v>
      </c>
      <c r="E106" s="182" t="s">
        <v>7144</v>
      </c>
      <c r="F106" s="183" t="s">
        <v>7145</v>
      </c>
      <c r="G106" s="184" t="s">
        <v>428</v>
      </c>
      <c r="H106" s="185">
        <v>26.64</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332</v>
      </c>
    </row>
    <row r="107" spans="1:65" s="2" customFormat="1" ht="19.5">
      <c r="A107" s="37"/>
      <c r="B107" s="38"/>
      <c r="C107" s="39"/>
      <c r="D107" s="201" t="s">
        <v>4147</v>
      </c>
      <c r="E107" s="39"/>
      <c r="F107" s="261" t="s">
        <v>7146</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4147</v>
      </c>
      <c r="AU107" s="20" t="s">
        <v>82</v>
      </c>
    </row>
    <row r="108" spans="1:65" s="2" customFormat="1" ht="16.5" customHeight="1">
      <c r="A108" s="37"/>
      <c r="B108" s="38"/>
      <c r="C108" s="181" t="s">
        <v>268</v>
      </c>
      <c r="D108" s="181" t="s">
        <v>199</v>
      </c>
      <c r="E108" s="182" t="s">
        <v>7147</v>
      </c>
      <c r="F108" s="183" t="s">
        <v>7148</v>
      </c>
      <c r="G108" s="184" t="s">
        <v>428</v>
      </c>
      <c r="H108" s="185">
        <v>76</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82</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343</v>
      </c>
    </row>
    <row r="109" spans="1:65" s="2" customFormat="1" ht="29.25">
      <c r="A109" s="37"/>
      <c r="B109" s="38"/>
      <c r="C109" s="39"/>
      <c r="D109" s="201" t="s">
        <v>4147</v>
      </c>
      <c r="E109" s="39"/>
      <c r="F109" s="261" t="s">
        <v>7149</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4147</v>
      </c>
      <c r="AU109" s="20" t="s">
        <v>82</v>
      </c>
    </row>
    <row r="110" spans="1:65" s="2" customFormat="1" ht="16.5" customHeight="1">
      <c r="A110" s="37"/>
      <c r="B110" s="38"/>
      <c r="C110" s="181" t="s">
        <v>273</v>
      </c>
      <c r="D110" s="181" t="s">
        <v>199</v>
      </c>
      <c r="E110" s="182" t="s">
        <v>7150</v>
      </c>
      <c r="F110" s="183" t="s">
        <v>7151</v>
      </c>
      <c r="G110" s="184" t="s">
        <v>409</v>
      </c>
      <c r="H110" s="185">
        <v>11.9</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204</v>
      </c>
      <c r="AT110" s="192" t="s">
        <v>199</v>
      </c>
      <c r="AU110" s="192" t="s">
        <v>82</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204</v>
      </c>
      <c r="BM110" s="192" t="s">
        <v>354</v>
      </c>
    </row>
    <row r="111" spans="1:65" s="2" customFormat="1" ht="19.5">
      <c r="A111" s="37"/>
      <c r="B111" s="38"/>
      <c r="C111" s="39"/>
      <c r="D111" s="201" t="s">
        <v>4147</v>
      </c>
      <c r="E111" s="39"/>
      <c r="F111" s="261" t="s">
        <v>7152</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4147</v>
      </c>
      <c r="AU111" s="20" t="s">
        <v>82</v>
      </c>
    </row>
    <row r="112" spans="1:65" s="2" customFormat="1" ht="16.5" customHeight="1">
      <c r="A112" s="37"/>
      <c r="B112" s="38"/>
      <c r="C112" s="181" t="s">
        <v>278</v>
      </c>
      <c r="D112" s="181" t="s">
        <v>199</v>
      </c>
      <c r="E112" s="182" t="s">
        <v>7153</v>
      </c>
      <c r="F112" s="183" t="s">
        <v>7154</v>
      </c>
      <c r="G112" s="184" t="s">
        <v>428</v>
      </c>
      <c r="H112" s="185">
        <v>19.04</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82</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365</v>
      </c>
    </row>
    <row r="113" spans="1:65" s="2" customFormat="1" ht="19.5">
      <c r="A113" s="37"/>
      <c r="B113" s="38"/>
      <c r="C113" s="39"/>
      <c r="D113" s="201" t="s">
        <v>4147</v>
      </c>
      <c r="E113" s="39"/>
      <c r="F113" s="261" t="s">
        <v>7155</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4147</v>
      </c>
      <c r="AU113" s="20" t="s">
        <v>82</v>
      </c>
    </row>
    <row r="114" spans="1:65" s="2" customFormat="1" ht="16.5" customHeight="1">
      <c r="A114" s="37"/>
      <c r="B114" s="38"/>
      <c r="C114" s="181" t="s">
        <v>283</v>
      </c>
      <c r="D114" s="181" t="s">
        <v>199</v>
      </c>
      <c r="E114" s="182" t="s">
        <v>7156</v>
      </c>
      <c r="F114" s="183" t="s">
        <v>7157</v>
      </c>
      <c r="G114" s="184" t="s">
        <v>428</v>
      </c>
      <c r="H114" s="185">
        <v>3.6</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82</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375</v>
      </c>
    </row>
    <row r="115" spans="1:65" s="2" customFormat="1" ht="19.5">
      <c r="A115" s="37"/>
      <c r="B115" s="38"/>
      <c r="C115" s="39"/>
      <c r="D115" s="201" t="s">
        <v>4147</v>
      </c>
      <c r="E115" s="39"/>
      <c r="F115" s="261" t="s">
        <v>7158</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4147</v>
      </c>
      <c r="AU115" s="20" t="s">
        <v>82</v>
      </c>
    </row>
    <row r="116" spans="1:65" s="2" customFormat="1" ht="16.5" customHeight="1">
      <c r="A116" s="37"/>
      <c r="B116" s="38"/>
      <c r="C116" s="181" t="s">
        <v>288</v>
      </c>
      <c r="D116" s="181" t="s">
        <v>199</v>
      </c>
      <c r="E116" s="182" t="s">
        <v>7159</v>
      </c>
      <c r="F116" s="183" t="s">
        <v>7160</v>
      </c>
      <c r="G116" s="184" t="s">
        <v>428</v>
      </c>
      <c r="H116" s="185">
        <v>2</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385</v>
      </c>
    </row>
    <row r="117" spans="1:65" s="2" customFormat="1" ht="19.5">
      <c r="A117" s="37"/>
      <c r="B117" s="38"/>
      <c r="C117" s="39"/>
      <c r="D117" s="201" t="s">
        <v>4147</v>
      </c>
      <c r="E117" s="39"/>
      <c r="F117" s="261" t="s">
        <v>7158</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4147</v>
      </c>
      <c r="AU117" s="20" t="s">
        <v>82</v>
      </c>
    </row>
    <row r="118" spans="1:65" s="2" customFormat="1" ht="16.5" customHeight="1">
      <c r="A118" s="37"/>
      <c r="B118" s="38"/>
      <c r="C118" s="181" t="s">
        <v>293</v>
      </c>
      <c r="D118" s="181" t="s">
        <v>199</v>
      </c>
      <c r="E118" s="182" t="s">
        <v>7161</v>
      </c>
      <c r="F118" s="183" t="s">
        <v>7162</v>
      </c>
      <c r="G118" s="184" t="s">
        <v>428</v>
      </c>
      <c r="H118" s="185">
        <v>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204</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395</v>
      </c>
    </row>
    <row r="119" spans="1:65" s="2" customFormat="1" ht="19.5">
      <c r="A119" s="37"/>
      <c r="B119" s="38"/>
      <c r="C119" s="39"/>
      <c r="D119" s="201" t="s">
        <v>4147</v>
      </c>
      <c r="E119" s="39"/>
      <c r="F119" s="261" t="s">
        <v>7163</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4147</v>
      </c>
      <c r="AU119" s="20" t="s">
        <v>82</v>
      </c>
    </row>
    <row r="120" spans="1:65" s="2" customFormat="1" ht="21.75" customHeight="1">
      <c r="A120" s="37"/>
      <c r="B120" s="38"/>
      <c r="C120" s="181" t="s">
        <v>298</v>
      </c>
      <c r="D120" s="181" t="s">
        <v>199</v>
      </c>
      <c r="E120" s="182" t="s">
        <v>7164</v>
      </c>
      <c r="F120" s="183" t="s">
        <v>7165</v>
      </c>
      <c r="G120" s="184" t="s">
        <v>428</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406</v>
      </c>
    </row>
    <row r="121" spans="1:65" s="2" customFormat="1" ht="16.5" customHeight="1">
      <c r="A121" s="37"/>
      <c r="B121" s="38"/>
      <c r="C121" s="181" t="s">
        <v>303</v>
      </c>
      <c r="D121" s="181" t="s">
        <v>199</v>
      </c>
      <c r="E121" s="182" t="s">
        <v>7166</v>
      </c>
      <c r="F121" s="183" t="s">
        <v>7167</v>
      </c>
      <c r="G121" s="184" t="s">
        <v>409</v>
      </c>
      <c r="H121" s="185">
        <v>2</v>
      </c>
      <c r="I121" s="186"/>
      <c r="J121" s="187">
        <f>ROUND(I121*H121,2)</f>
        <v>0</v>
      </c>
      <c r="K121" s="183" t="s">
        <v>28</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204</v>
      </c>
      <c r="AT121" s="192" t="s">
        <v>199</v>
      </c>
      <c r="AU121" s="192" t="s">
        <v>82</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425</v>
      </c>
    </row>
    <row r="122" spans="1:65" s="2" customFormat="1" ht="29.25">
      <c r="A122" s="37"/>
      <c r="B122" s="38"/>
      <c r="C122" s="39"/>
      <c r="D122" s="201" t="s">
        <v>4147</v>
      </c>
      <c r="E122" s="39"/>
      <c r="F122" s="261" t="s">
        <v>7168</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4147</v>
      </c>
      <c r="AU122" s="20" t="s">
        <v>82</v>
      </c>
    </row>
    <row r="123" spans="1:65" s="2" customFormat="1" ht="21.75" customHeight="1">
      <c r="A123" s="37"/>
      <c r="B123" s="38"/>
      <c r="C123" s="181" t="s">
        <v>7</v>
      </c>
      <c r="D123" s="181" t="s">
        <v>199</v>
      </c>
      <c r="E123" s="182" t="s">
        <v>7169</v>
      </c>
      <c r="F123" s="183" t="s">
        <v>7170</v>
      </c>
      <c r="G123" s="184" t="s">
        <v>3845</v>
      </c>
      <c r="H123" s="185">
        <v>2</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439</v>
      </c>
    </row>
    <row r="124" spans="1:65" s="2" customFormat="1" ht="39">
      <c r="A124" s="37"/>
      <c r="B124" s="38"/>
      <c r="C124" s="39"/>
      <c r="D124" s="201" t="s">
        <v>4147</v>
      </c>
      <c r="E124" s="39"/>
      <c r="F124" s="261" t="s">
        <v>7171</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4147</v>
      </c>
      <c r="AU124" s="20" t="s">
        <v>82</v>
      </c>
    </row>
    <row r="125" spans="1:65" s="2" customFormat="1" ht="16.5" customHeight="1">
      <c r="A125" s="37"/>
      <c r="B125" s="38"/>
      <c r="C125" s="181" t="s">
        <v>312</v>
      </c>
      <c r="D125" s="181" t="s">
        <v>199</v>
      </c>
      <c r="E125" s="182" t="s">
        <v>7172</v>
      </c>
      <c r="F125" s="183" t="s">
        <v>7173</v>
      </c>
      <c r="G125" s="184" t="s">
        <v>3845</v>
      </c>
      <c r="H125" s="185">
        <v>2</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82</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451</v>
      </c>
    </row>
    <row r="126" spans="1:65" s="2" customFormat="1" ht="19.5">
      <c r="A126" s="37"/>
      <c r="B126" s="38"/>
      <c r="C126" s="39"/>
      <c r="D126" s="201" t="s">
        <v>4147</v>
      </c>
      <c r="E126" s="39"/>
      <c r="F126" s="261" t="s">
        <v>7174</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4147</v>
      </c>
      <c r="AU126" s="20" t="s">
        <v>82</v>
      </c>
    </row>
    <row r="127" spans="1:65" s="2" customFormat="1" ht="16.5" customHeight="1">
      <c r="A127" s="37"/>
      <c r="B127" s="38"/>
      <c r="C127" s="181" t="s">
        <v>317</v>
      </c>
      <c r="D127" s="181" t="s">
        <v>199</v>
      </c>
      <c r="E127" s="182" t="s">
        <v>7175</v>
      </c>
      <c r="F127" s="183" t="s">
        <v>7176</v>
      </c>
      <c r="G127" s="184" t="s">
        <v>409</v>
      </c>
      <c r="H127" s="185">
        <v>1.2</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82</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463</v>
      </c>
    </row>
    <row r="128" spans="1:65" s="2" customFormat="1" ht="19.5">
      <c r="A128" s="37"/>
      <c r="B128" s="38"/>
      <c r="C128" s="39"/>
      <c r="D128" s="201" t="s">
        <v>4147</v>
      </c>
      <c r="E128" s="39"/>
      <c r="F128" s="261" t="s">
        <v>7177</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4147</v>
      </c>
      <c r="AU128" s="20" t="s">
        <v>82</v>
      </c>
    </row>
    <row r="129" spans="1:65" s="2" customFormat="1" ht="16.5" customHeight="1">
      <c r="A129" s="37"/>
      <c r="B129" s="38"/>
      <c r="C129" s="181" t="s">
        <v>322</v>
      </c>
      <c r="D129" s="181" t="s">
        <v>199</v>
      </c>
      <c r="E129" s="182" t="s">
        <v>7178</v>
      </c>
      <c r="F129" s="183" t="s">
        <v>7179</v>
      </c>
      <c r="G129" s="184" t="s">
        <v>202</v>
      </c>
      <c r="H129" s="185">
        <v>75</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82</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476</v>
      </c>
    </row>
    <row r="130" spans="1:65" s="2" customFormat="1" ht="19.5">
      <c r="A130" s="37"/>
      <c r="B130" s="38"/>
      <c r="C130" s="39"/>
      <c r="D130" s="201" t="s">
        <v>4147</v>
      </c>
      <c r="E130" s="39"/>
      <c r="F130" s="261" t="s">
        <v>7180</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4147</v>
      </c>
      <c r="AU130" s="20" t="s">
        <v>82</v>
      </c>
    </row>
    <row r="131" spans="1:65" s="12" customFormat="1" ht="25.9" customHeight="1">
      <c r="B131" s="165"/>
      <c r="C131" s="166"/>
      <c r="D131" s="167" t="s">
        <v>73</v>
      </c>
      <c r="E131" s="168" t="s">
        <v>4378</v>
      </c>
      <c r="F131" s="168" t="s">
        <v>7181</v>
      </c>
      <c r="G131" s="166"/>
      <c r="H131" s="166"/>
      <c r="I131" s="169"/>
      <c r="J131" s="170">
        <f>BK131</f>
        <v>0</v>
      </c>
      <c r="K131" s="166"/>
      <c r="L131" s="171"/>
      <c r="M131" s="172"/>
      <c r="N131" s="173"/>
      <c r="O131" s="173"/>
      <c r="P131" s="174">
        <f>SUM(P132:P154)</f>
        <v>0</v>
      </c>
      <c r="Q131" s="173"/>
      <c r="R131" s="174">
        <f>SUM(R132:R154)</f>
        <v>0</v>
      </c>
      <c r="S131" s="173"/>
      <c r="T131" s="175">
        <f>SUM(T132:T154)</f>
        <v>0</v>
      </c>
      <c r="AR131" s="176" t="s">
        <v>82</v>
      </c>
      <c r="AT131" s="177" t="s">
        <v>73</v>
      </c>
      <c r="AU131" s="177" t="s">
        <v>74</v>
      </c>
      <c r="AY131" s="176" t="s">
        <v>197</v>
      </c>
      <c r="BK131" s="178">
        <f>SUM(BK132:BK154)</f>
        <v>0</v>
      </c>
    </row>
    <row r="132" spans="1:65" s="2" customFormat="1" ht="21.75" customHeight="1">
      <c r="A132" s="37"/>
      <c r="B132" s="38"/>
      <c r="C132" s="181" t="s">
        <v>327</v>
      </c>
      <c r="D132" s="181" t="s">
        <v>199</v>
      </c>
      <c r="E132" s="182" t="s">
        <v>4429</v>
      </c>
      <c r="F132" s="183" t="s">
        <v>7182</v>
      </c>
      <c r="G132" s="184" t="s">
        <v>265</v>
      </c>
      <c r="H132" s="185">
        <v>30</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526</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526</v>
      </c>
      <c r="BM132" s="192" t="s">
        <v>489</v>
      </c>
    </row>
    <row r="133" spans="1:65" s="2" customFormat="1" ht="19.5">
      <c r="A133" s="37"/>
      <c r="B133" s="38"/>
      <c r="C133" s="39"/>
      <c r="D133" s="201" t="s">
        <v>4147</v>
      </c>
      <c r="E133" s="39"/>
      <c r="F133" s="261" t="s">
        <v>7183</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4147</v>
      </c>
      <c r="AU133" s="20" t="s">
        <v>82</v>
      </c>
    </row>
    <row r="134" spans="1:65" s="2" customFormat="1" ht="16.5" customHeight="1">
      <c r="A134" s="37"/>
      <c r="B134" s="38"/>
      <c r="C134" s="181" t="s">
        <v>332</v>
      </c>
      <c r="D134" s="181" t="s">
        <v>199</v>
      </c>
      <c r="E134" s="182" t="s">
        <v>4433</v>
      </c>
      <c r="F134" s="183" t="s">
        <v>7184</v>
      </c>
      <c r="G134" s="184" t="s">
        <v>265</v>
      </c>
      <c r="H134" s="185">
        <v>105</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526</v>
      </c>
      <c r="AT134" s="192" t="s">
        <v>199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526</v>
      </c>
      <c r="BM134" s="192" t="s">
        <v>500</v>
      </c>
    </row>
    <row r="135" spans="1:65" s="2" customFormat="1" ht="19.5">
      <c r="A135" s="37"/>
      <c r="B135" s="38"/>
      <c r="C135" s="39"/>
      <c r="D135" s="201" t="s">
        <v>4147</v>
      </c>
      <c r="E135" s="39"/>
      <c r="F135" s="261" t="s">
        <v>7185</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4147</v>
      </c>
      <c r="AU135" s="20" t="s">
        <v>82</v>
      </c>
    </row>
    <row r="136" spans="1:65" s="2" customFormat="1" ht="24.2" customHeight="1">
      <c r="A136" s="37"/>
      <c r="B136" s="38"/>
      <c r="C136" s="181" t="s">
        <v>337</v>
      </c>
      <c r="D136" s="181" t="s">
        <v>199</v>
      </c>
      <c r="E136" s="182" t="s">
        <v>4437</v>
      </c>
      <c r="F136" s="183" t="s">
        <v>7186</v>
      </c>
      <c r="G136" s="184" t="s">
        <v>265</v>
      </c>
      <c r="H136" s="185">
        <v>95</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526</v>
      </c>
      <c r="AT136" s="192" t="s">
        <v>199</v>
      </c>
      <c r="AU136" s="192" t="s">
        <v>82</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526</v>
      </c>
      <c r="BM136" s="192" t="s">
        <v>510</v>
      </c>
    </row>
    <row r="137" spans="1:65" s="2" customFormat="1" ht="16.5" customHeight="1">
      <c r="A137" s="37"/>
      <c r="B137" s="38"/>
      <c r="C137" s="181" t="s">
        <v>343</v>
      </c>
      <c r="D137" s="181" t="s">
        <v>199</v>
      </c>
      <c r="E137" s="182" t="s">
        <v>7187</v>
      </c>
      <c r="F137" s="183" t="s">
        <v>7188</v>
      </c>
      <c r="G137" s="184" t="s">
        <v>265</v>
      </c>
      <c r="H137" s="185">
        <v>26</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526</v>
      </c>
      <c r="AT137" s="192" t="s">
        <v>199</v>
      </c>
      <c r="AU137" s="192" t="s">
        <v>82</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526</v>
      </c>
      <c r="BM137" s="192" t="s">
        <v>523</v>
      </c>
    </row>
    <row r="138" spans="1:65" s="2" customFormat="1" ht="16.5" customHeight="1">
      <c r="A138" s="37"/>
      <c r="B138" s="38"/>
      <c r="C138" s="181" t="s">
        <v>348</v>
      </c>
      <c r="D138" s="181" t="s">
        <v>199</v>
      </c>
      <c r="E138" s="182" t="s">
        <v>4439</v>
      </c>
      <c r="F138" s="183" t="s">
        <v>7189</v>
      </c>
      <c r="G138" s="184" t="s">
        <v>265</v>
      </c>
      <c r="H138" s="185">
        <v>107</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526</v>
      </c>
      <c r="AT138" s="192" t="s">
        <v>199</v>
      </c>
      <c r="AU138" s="192" t="s">
        <v>82</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526</v>
      </c>
      <c r="BM138" s="192" t="s">
        <v>1046</v>
      </c>
    </row>
    <row r="139" spans="1:65" s="2" customFormat="1" ht="19.5">
      <c r="A139" s="37"/>
      <c r="B139" s="38"/>
      <c r="C139" s="39"/>
      <c r="D139" s="201" t="s">
        <v>4147</v>
      </c>
      <c r="E139" s="39"/>
      <c r="F139" s="261" t="s">
        <v>7190</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4147</v>
      </c>
      <c r="AU139" s="20" t="s">
        <v>82</v>
      </c>
    </row>
    <row r="140" spans="1:65" s="2" customFormat="1" ht="16.5" customHeight="1">
      <c r="A140" s="37"/>
      <c r="B140" s="38"/>
      <c r="C140" s="181" t="s">
        <v>354</v>
      </c>
      <c r="D140" s="181" t="s">
        <v>199</v>
      </c>
      <c r="E140" s="182" t="s">
        <v>4441</v>
      </c>
      <c r="F140" s="183" t="s">
        <v>7191</v>
      </c>
      <c r="G140" s="184" t="s">
        <v>3845</v>
      </c>
      <c r="H140" s="185">
        <v>2</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526</v>
      </c>
      <c r="AT140" s="192" t="s">
        <v>199</v>
      </c>
      <c r="AU140" s="192" t="s">
        <v>82</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526</v>
      </c>
      <c r="BM140" s="192" t="s">
        <v>1063</v>
      </c>
    </row>
    <row r="141" spans="1:65" s="2" customFormat="1" ht="19.5">
      <c r="A141" s="37"/>
      <c r="B141" s="38"/>
      <c r="C141" s="39"/>
      <c r="D141" s="201" t="s">
        <v>4147</v>
      </c>
      <c r="E141" s="39"/>
      <c r="F141" s="261" t="s">
        <v>7192</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4147</v>
      </c>
      <c r="AU141" s="20" t="s">
        <v>82</v>
      </c>
    </row>
    <row r="142" spans="1:65" s="2" customFormat="1" ht="16.5" customHeight="1">
      <c r="A142" s="37"/>
      <c r="B142" s="38"/>
      <c r="C142" s="181" t="s">
        <v>360</v>
      </c>
      <c r="D142" s="181" t="s">
        <v>199</v>
      </c>
      <c r="E142" s="182" t="s">
        <v>4443</v>
      </c>
      <c r="F142" s="183" t="s">
        <v>7193</v>
      </c>
      <c r="G142" s="184" t="s">
        <v>3845</v>
      </c>
      <c r="H142" s="185">
        <v>4</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526</v>
      </c>
      <c r="AT142" s="192" t="s">
        <v>199</v>
      </c>
      <c r="AU142" s="192" t="s">
        <v>82</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526</v>
      </c>
      <c r="BM142" s="192" t="s">
        <v>526</v>
      </c>
    </row>
    <row r="143" spans="1:65" s="2" customFormat="1" ht="19.5">
      <c r="A143" s="37"/>
      <c r="B143" s="38"/>
      <c r="C143" s="39"/>
      <c r="D143" s="201" t="s">
        <v>4147</v>
      </c>
      <c r="E143" s="39"/>
      <c r="F143" s="261" t="s">
        <v>7194</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4147</v>
      </c>
      <c r="AU143" s="20" t="s">
        <v>82</v>
      </c>
    </row>
    <row r="144" spans="1:65" s="2" customFormat="1" ht="21.75" customHeight="1">
      <c r="A144" s="37"/>
      <c r="B144" s="38"/>
      <c r="C144" s="181" t="s">
        <v>365</v>
      </c>
      <c r="D144" s="181" t="s">
        <v>199</v>
      </c>
      <c r="E144" s="182" t="s">
        <v>4445</v>
      </c>
      <c r="F144" s="183" t="s">
        <v>7195</v>
      </c>
      <c r="G144" s="184" t="s">
        <v>3845</v>
      </c>
      <c r="H144" s="185">
        <v>2</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526</v>
      </c>
      <c r="AT144" s="192" t="s">
        <v>199</v>
      </c>
      <c r="AU144" s="192" t="s">
        <v>82</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526</v>
      </c>
      <c r="BM144" s="192" t="s">
        <v>1121</v>
      </c>
    </row>
    <row r="145" spans="1:65" s="2" customFormat="1" ht="24.2" customHeight="1">
      <c r="A145" s="37"/>
      <c r="B145" s="38"/>
      <c r="C145" s="181" t="s">
        <v>370</v>
      </c>
      <c r="D145" s="181" t="s">
        <v>199</v>
      </c>
      <c r="E145" s="182" t="s">
        <v>4449</v>
      </c>
      <c r="F145" s="183" t="s">
        <v>7196</v>
      </c>
      <c r="G145" s="184" t="s">
        <v>3845</v>
      </c>
      <c r="H145" s="185">
        <v>2</v>
      </c>
      <c r="I145" s="186"/>
      <c r="J145" s="187">
        <f>ROUND(I145*H145,2)</f>
        <v>0</v>
      </c>
      <c r="K145" s="183" t="s">
        <v>28</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526</v>
      </c>
      <c r="AT145" s="192" t="s">
        <v>199</v>
      </c>
      <c r="AU145" s="192" t="s">
        <v>82</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526</v>
      </c>
      <c r="BM145" s="192" t="s">
        <v>1145</v>
      </c>
    </row>
    <row r="146" spans="1:65" s="2" customFormat="1" ht="16.5" customHeight="1">
      <c r="A146" s="37"/>
      <c r="B146" s="38"/>
      <c r="C146" s="181" t="s">
        <v>375</v>
      </c>
      <c r="D146" s="181" t="s">
        <v>199</v>
      </c>
      <c r="E146" s="182" t="s">
        <v>4451</v>
      </c>
      <c r="F146" s="183" t="s">
        <v>7197</v>
      </c>
      <c r="G146" s="184" t="s">
        <v>3845</v>
      </c>
      <c r="H146" s="185">
        <v>2</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526</v>
      </c>
      <c r="AT146" s="192" t="s">
        <v>199</v>
      </c>
      <c r="AU146" s="192" t="s">
        <v>82</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526</v>
      </c>
      <c r="BM146" s="192" t="s">
        <v>1167</v>
      </c>
    </row>
    <row r="147" spans="1:65" s="2" customFormat="1" ht="29.25">
      <c r="A147" s="37"/>
      <c r="B147" s="38"/>
      <c r="C147" s="39"/>
      <c r="D147" s="201" t="s">
        <v>4147</v>
      </c>
      <c r="E147" s="39"/>
      <c r="F147" s="261" t="s">
        <v>7198</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4147</v>
      </c>
      <c r="AU147" s="20" t="s">
        <v>82</v>
      </c>
    </row>
    <row r="148" spans="1:65" s="2" customFormat="1" ht="16.5" customHeight="1">
      <c r="A148" s="37"/>
      <c r="B148" s="38"/>
      <c r="C148" s="181" t="s">
        <v>380</v>
      </c>
      <c r="D148" s="181" t="s">
        <v>199</v>
      </c>
      <c r="E148" s="182" t="s">
        <v>4453</v>
      </c>
      <c r="F148" s="183" t="s">
        <v>7199</v>
      </c>
      <c r="G148" s="184" t="s">
        <v>3845</v>
      </c>
      <c r="H148" s="185">
        <v>10</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526</v>
      </c>
      <c r="AT148" s="192" t="s">
        <v>199</v>
      </c>
      <c r="AU148" s="192" t="s">
        <v>82</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526</v>
      </c>
      <c r="BM148" s="192" t="s">
        <v>1182</v>
      </c>
    </row>
    <row r="149" spans="1:65" s="2" customFormat="1" ht="19.5">
      <c r="A149" s="37"/>
      <c r="B149" s="38"/>
      <c r="C149" s="39"/>
      <c r="D149" s="201" t="s">
        <v>4147</v>
      </c>
      <c r="E149" s="39"/>
      <c r="F149" s="261" t="s">
        <v>7200</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4147</v>
      </c>
      <c r="AU149" s="20" t="s">
        <v>82</v>
      </c>
    </row>
    <row r="150" spans="1:65" s="2" customFormat="1" ht="16.5" customHeight="1">
      <c r="A150" s="37"/>
      <c r="B150" s="38"/>
      <c r="C150" s="181" t="s">
        <v>385</v>
      </c>
      <c r="D150" s="181" t="s">
        <v>199</v>
      </c>
      <c r="E150" s="182" t="s">
        <v>4461</v>
      </c>
      <c r="F150" s="183" t="s">
        <v>7201</v>
      </c>
      <c r="G150" s="184" t="s">
        <v>3845</v>
      </c>
      <c r="H150" s="185">
        <v>2</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526</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526</v>
      </c>
      <c r="BM150" s="192" t="s">
        <v>1204</v>
      </c>
    </row>
    <row r="151" spans="1:65" s="2" customFormat="1" ht="19.5">
      <c r="A151" s="37"/>
      <c r="B151" s="38"/>
      <c r="C151" s="39"/>
      <c r="D151" s="201" t="s">
        <v>4147</v>
      </c>
      <c r="E151" s="39"/>
      <c r="F151" s="261" t="s">
        <v>7202</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4147</v>
      </c>
      <c r="AU151" s="20" t="s">
        <v>82</v>
      </c>
    </row>
    <row r="152" spans="1:65" s="2" customFormat="1" ht="16.5" customHeight="1">
      <c r="A152" s="37"/>
      <c r="B152" s="38"/>
      <c r="C152" s="181" t="s">
        <v>390</v>
      </c>
      <c r="D152" s="181" t="s">
        <v>199</v>
      </c>
      <c r="E152" s="182" t="s">
        <v>4463</v>
      </c>
      <c r="F152" s="183" t="s">
        <v>7203</v>
      </c>
      <c r="G152" s="184" t="s">
        <v>3845</v>
      </c>
      <c r="H152" s="185">
        <v>2</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526</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526</v>
      </c>
      <c r="BM152" s="192" t="s">
        <v>1222</v>
      </c>
    </row>
    <row r="153" spans="1:65" s="2" customFormat="1" ht="19.5">
      <c r="A153" s="37"/>
      <c r="B153" s="38"/>
      <c r="C153" s="39"/>
      <c r="D153" s="201" t="s">
        <v>4147</v>
      </c>
      <c r="E153" s="39"/>
      <c r="F153" s="261" t="s">
        <v>7204</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4147</v>
      </c>
      <c r="AU153" s="20" t="s">
        <v>82</v>
      </c>
    </row>
    <row r="154" spans="1:65" s="2" customFormat="1" ht="16.5" customHeight="1">
      <c r="A154" s="37"/>
      <c r="B154" s="38"/>
      <c r="C154" s="181" t="s">
        <v>395</v>
      </c>
      <c r="D154" s="181" t="s">
        <v>199</v>
      </c>
      <c r="E154" s="182" t="s">
        <v>4465</v>
      </c>
      <c r="F154" s="183" t="s">
        <v>7205</v>
      </c>
      <c r="G154" s="184" t="s">
        <v>3845</v>
      </c>
      <c r="H154" s="185">
        <v>3</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526</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526</v>
      </c>
      <c r="BM154" s="192" t="s">
        <v>1233</v>
      </c>
    </row>
    <row r="155" spans="1:65" s="12" customFormat="1" ht="25.9" customHeight="1">
      <c r="B155" s="165"/>
      <c r="C155" s="166"/>
      <c r="D155" s="167" t="s">
        <v>73</v>
      </c>
      <c r="E155" s="168" t="s">
        <v>4384</v>
      </c>
      <c r="F155" s="168" t="s">
        <v>7206</v>
      </c>
      <c r="G155" s="166"/>
      <c r="H155" s="166"/>
      <c r="I155" s="169"/>
      <c r="J155" s="170">
        <f>BK155</f>
        <v>0</v>
      </c>
      <c r="K155" s="166"/>
      <c r="L155" s="171"/>
      <c r="M155" s="172"/>
      <c r="N155" s="173"/>
      <c r="O155" s="173"/>
      <c r="P155" s="174">
        <f>SUM(P156:P182)</f>
        <v>0</v>
      </c>
      <c r="Q155" s="173"/>
      <c r="R155" s="174">
        <f>SUM(R156:R182)</f>
        <v>0</v>
      </c>
      <c r="S155" s="173"/>
      <c r="T155" s="175">
        <f>SUM(T156:T182)</f>
        <v>0</v>
      </c>
      <c r="AR155" s="176" t="s">
        <v>82</v>
      </c>
      <c r="AT155" s="177" t="s">
        <v>73</v>
      </c>
      <c r="AU155" s="177" t="s">
        <v>74</v>
      </c>
      <c r="AY155" s="176" t="s">
        <v>197</v>
      </c>
      <c r="BK155" s="178">
        <f>SUM(BK156:BK182)</f>
        <v>0</v>
      </c>
    </row>
    <row r="156" spans="1:65" s="2" customFormat="1" ht="16.5" customHeight="1">
      <c r="A156" s="37"/>
      <c r="B156" s="38"/>
      <c r="C156" s="247" t="s">
        <v>400</v>
      </c>
      <c r="D156" s="247" t="s">
        <v>519</v>
      </c>
      <c r="E156" s="248" t="s">
        <v>4476</v>
      </c>
      <c r="F156" s="249" t="s">
        <v>7207</v>
      </c>
      <c r="G156" s="250" t="s">
        <v>265</v>
      </c>
      <c r="H156" s="251">
        <v>32</v>
      </c>
      <c r="I156" s="252"/>
      <c r="J156" s="253">
        <f>ROUND(I156*H156,2)</f>
        <v>0</v>
      </c>
      <c r="K156" s="249" t="s">
        <v>28</v>
      </c>
      <c r="L156" s="254"/>
      <c r="M156" s="255" t="s">
        <v>28</v>
      </c>
      <c r="N156" s="256"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2471</v>
      </c>
      <c r="AT156" s="192" t="s">
        <v>519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526</v>
      </c>
      <c r="BM156" s="192" t="s">
        <v>1251</v>
      </c>
    </row>
    <row r="157" spans="1:65" s="2" customFormat="1" ht="19.5">
      <c r="A157" s="37"/>
      <c r="B157" s="38"/>
      <c r="C157" s="39"/>
      <c r="D157" s="201" t="s">
        <v>4147</v>
      </c>
      <c r="E157" s="39"/>
      <c r="F157" s="261" t="s">
        <v>7208</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4147</v>
      </c>
      <c r="AU157" s="20" t="s">
        <v>82</v>
      </c>
    </row>
    <row r="158" spans="1:65" s="2" customFormat="1" ht="16.5" customHeight="1">
      <c r="A158" s="37"/>
      <c r="B158" s="38"/>
      <c r="C158" s="247" t="s">
        <v>406</v>
      </c>
      <c r="D158" s="247" t="s">
        <v>519</v>
      </c>
      <c r="E158" s="248" t="s">
        <v>6287</v>
      </c>
      <c r="F158" s="249" t="s">
        <v>7209</v>
      </c>
      <c r="G158" s="250" t="s">
        <v>265</v>
      </c>
      <c r="H158" s="251">
        <v>110</v>
      </c>
      <c r="I158" s="252"/>
      <c r="J158" s="253">
        <f>ROUND(I158*H158,2)</f>
        <v>0</v>
      </c>
      <c r="K158" s="249" t="s">
        <v>28</v>
      </c>
      <c r="L158" s="254"/>
      <c r="M158" s="255" t="s">
        <v>28</v>
      </c>
      <c r="N158" s="256"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2471</v>
      </c>
      <c r="AT158" s="192" t="s">
        <v>519</v>
      </c>
      <c r="AU158" s="192" t="s">
        <v>82</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526</v>
      </c>
      <c r="BM158" s="192" t="s">
        <v>1263</v>
      </c>
    </row>
    <row r="159" spans="1:65" s="2" customFormat="1" ht="19.5">
      <c r="A159" s="37"/>
      <c r="B159" s="38"/>
      <c r="C159" s="39"/>
      <c r="D159" s="201" t="s">
        <v>4147</v>
      </c>
      <c r="E159" s="39"/>
      <c r="F159" s="261" t="s">
        <v>7208</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4147</v>
      </c>
      <c r="AU159" s="20" t="s">
        <v>82</v>
      </c>
    </row>
    <row r="160" spans="1:65" s="2" customFormat="1" ht="16.5" customHeight="1">
      <c r="A160" s="37"/>
      <c r="B160" s="38"/>
      <c r="C160" s="247" t="s">
        <v>419</v>
      </c>
      <c r="D160" s="247" t="s">
        <v>519</v>
      </c>
      <c r="E160" s="248" t="s">
        <v>6825</v>
      </c>
      <c r="F160" s="249" t="s">
        <v>7210</v>
      </c>
      <c r="G160" s="250" t="s">
        <v>3845</v>
      </c>
      <c r="H160" s="251">
        <v>4</v>
      </c>
      <c r="I160" s="252"/>
      <c r="J160" s="253">
        <f>ROUND(I160*H160,2)</f>
        <v>0</v>
      </c>
      <c r="K160" s="249" t="s">
        <v>28</v>
      </c>
      <c r="L160" s="254"/>
      <c r="M160" s="255" t="s">
        <v>28</v>
      </c>
      <c r="N160" s="256"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2471</v>
      </c>
      <c r="AT160" s="192" t="s">
        <v>519</v>
      </c>
      <c r="AU160" s="192" t="s">
        <v>82</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526</v>
      </c>
      <c r="BM160" s="192" t="s">
        <v>1273</v>
      </c>
    </row>
    <row r="161" spans="1:65" s="2" customFormat="1" ht="16.5" customHeight="1">
      <c r="A161" s="37"/>
      <c r="B161" s="38"/>
      <c r="C161" s="247" t="s">
        <v>425</v>
      </c>
      <c r="D161" s="247" t="s">
        <v>519</v>
      </c>
      <c r="E161" s="248" t="s">
        <v>7211</v>
      </c>
      <c r="F161" s="249" t="s">
        <v>7212</v>
      </c>
      <c r="G161" s="250" t="s">
        <v>265</v>
      </c>
      <c r="H161" s="251">
        <v>27</v>
      </c>
      <c r="I161" s="252"/>
      <c r="J161" s="253">
        <f>ROUND(I161*H161,2)</f>
        <v>0</v>
      </c>
      <c r="K161" s="249" t="s">
        <v>28</v>
      </c>
      <c r="L161" s="254"/>
      <c r="M161" s="255" t="s">
        <v>28</v>
      </c>
      <c r="N161" s="256"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2471</v>
      </c>
      <c r="AT161" s="192" t="s">
        <v>519</v>
      </c>
      <c r="AU161" s="192" t="s">
        <v>82</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526</v>
      </c>
      <c r="BM161" s="192" t="s">
        <v>1358</v>
      </c>
    </row>
    <row r="162" spans="1:65" s="2" customFormat="1" ht="16.5" customHeight="1">
      <c r="A162" s="37"/>
      <c r="B162" s="38"/>
      <c r="C162" s="247" t="s">
        <v>433</v>
      </c>
      <c r="D162" s="247" t="s">
        <v>519</v>
      </c>
      <c r="E162" s="248" t="s">
        <v>4480</v>
      </c>
      <c r="F162" s="249" t="s">
        <v>7213</v>
      </c>
      <c r="G162" s="250" t="s">
        <v>3453</v>
      </c>
      <c r="H162" s="251">
        <v>100</v>
      </c>
      <c r="I162" s="252"/>
      <c r="J162" s="253">
        <f>ROUND(I162*H162,2)</f>
        <v>0</v>
      </c>
      <c r="K162" s="249" t="s">
        <v>28</v>
      </c>
      <c r="L162" s="254"/>
      <c r="M162" s="255" t="s">
        <v>28</v>
      </c>
      <c r="N162" s="256"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2471</v>
      </c>
      <c r="AT162" s="192" t="s">
        <v>519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526</v>
      </c>
      <c r="BM162" s="192" t="s">
        <v>1370</v>
      </c>
    </row>
    <row r="163" spans="1:65" s="2" customFormat="1" ht="19.5">
      <c r="A163" s="37"/>
      <c r="B163" s="38"/>
      <c r="C163" s="39"/>
      <c r="D163" s="201" t="s">
        <v>4147</v>
      </c>
      <c r="E163" s="39"/>
      <c r="F163" s="261" t="s">
        <v>7214</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4147</v>
      </c>
      <c r="AU163" s="20" t="s">
        <v>82</v>
      </c>
    </row>
    <row r="164" spans="1:65" s="2" customFormat="1" ht="16.5" customHeight="1">
      <c r="A164" s="37"/>
      <c r="B164" s="38"/>
      <c r="C164" s="247" t="s">
        <v>439</v>
      </c>
      <c r="D164" s="247" t="s">
        <v>519</v>
      </c>
      <c r="E164" s="248" t="s">
        <v>4482</v>
      </c>
      <c r="F164" s="249" t="s">
        <v>7215</v>
      </c>
      <c r="G164" s="250" t="s">
        <v>3845</v>
      </c>
      <c r="H164" s="251">
        <v>2</v>
      </c>
      <c r="I164" s="252"/>
      <c r="J164" s="253">
        <f>ROUND(I164*H164,2)</f>
        <v>0</v>
      </c>
      <c r="K164" s="249" t="s">
        <v>28</v>
      </c>
      <c r="L164" s="254"/>
      <c r="M164" s="255" t="s">
        <v>28</v>
      </c>
      <c r="N164" s="256"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2471</v>
      </c>
      <c r="AT164" s="192" t="s">
        <v>519</v>
      </c>
      <c r="AU164" s="192" t="s">
        <v>82</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526</v>
      </c>
      <c r="BM164" s="192" t="s">
        <v>1382</v>
      </c>
    </row>
    <row r="165" spans="1:65" s="2" customFormat="1" ht="19.5">
      <c r="A165" s="37"/>
      <c r="B165" s="38"/>
      <c r="C165" s="39"/>
      <c r="D165" s="201" t="s">
        <v>4147</v>
      </c>
      <c r="E165" s="39"/>
      <c r="F165" s="261" t="s">
        <v>7216</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4147</v>
      </c>
      <c r="AU165" s="20" t="s">
        <v>82</v>
      </c>
    </row>
    <row r="166" spans="1:65" s="2" customFormat="1" ht="16.5" customHeight="1">
      <c r="A166" s="37"/>
      <c r="B166" s="38"/>
      <c r="C166" s="247" t="s">
        <v>445</v>
      </c>
      <c r="D166" s="247" t="s">
        <v>519</v>
      </c>
      <c r="E166" s="248" t="s">
        <v>7217</v>
      </c>
      <c r="F166" s="249" t="s">
        <v>7218</v>
      </c>
      <c r="G166" s="250" t="s">
        <v>3845</v>
      </c>
      <c r="H166" s="251">
        <v>2</v>
      </c>
      <c r="I166" s="252"/>
      <c r="J166" s="253">
        <f>ROUND(I166*H166,2)</f>
        <v>0</v>
      </c>
      <c r="K166" s="249" t="s">
        <v>28</v>
      </c>
      <c r="L166" s="254"/>
      <c r="M166" s="255" t="s">
        <v>28</v>
      </c>
      <c r="N166" s="256" t="s">
        <v>45</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2471</v>
      </c>
      <c r="AT166" s="192" t="s">
        <v>519</v>
      </c>
      <c r="AU166" s="192" t="s">
        <v>82</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526</v>
      </c>
      <c r="BM166" s="192" t="s">
        <v>1398</v>
      </c>
    </row>
    <row r="167" spans="1:65" s="2" customFormat="1" ht="19.5">
      <c r="A167" s="37"/>
      <c r="B167" s="38"/>
      <c r="C167" s="39"/>
      <c r="D167" s="201" t="s">
        <v>4147</v>
      </c>
      <c r="E167" s="39"/>
      <c r="F167" s="261" t="s">
        <v>7219</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4147</v>
      </c>
      <c r="AU167" s="20" t="s">
        <v>82</v>
      </c>
    </row>
    <row r="168" spans="1:65" s="2" customFormat="1" ht="16.5" customHeight="1">
      <c r="A168" s="37"/>
      <c r="B168" s="38"/>
      <c r="C168" s="247" t="s">
        <v>451</v>
      </c>
      <c r="D168" s="247" t="s">
        <v>519</v>
      </c>
      <c r="E168" s="248" t="s">
        <v>7220</v>
      </c>
      <c r="F168" s="249" t="s">
        <v>7221</v>
      </c>
      <c r="G168" s="250" t="s">
        <v>3845</v>
      </c>
      <c r="H168" s="251">
        <v>2</v>
      </c>
      <c r="I168" s="252"/>
      <c r="J168" s="253">
        <f>ROUND(I168*H168,2)</f>
        <v>0</v>
      </c>
      <c r="K168" s="249" t="s">
        <v>28</v>
      </c>
      <c r="L168" s="254"/>
      <c r="M168" s="255" t="s">
        <v>28</v>
      </c>
      <c r="N168" s="256"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2471</v>
      </c>
      <c r="AT168" s="192" t="s">
        <v>519</v>
      </c>
      <c r="AU168" s="192" t="s">
        <v>82</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526</v>
      </c>
      <c r="BM168" s="192" t="s">
        <v>1410</v>
      </c>
    </row>
    <row r="169" spans="1:65" s="2" customFormat="1" ht="19.5">
      <c r="A169" s="37"/>
      <c r="B169" s="38"/>
      <c r="C169" s="39"/>
      <c r="D169" s="201" t="s">
        <v>4147</v>
      </c>
      <c r="E169" s="39"/>
      <c r="F169" s="261" t="s">
        <v>7222</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4147</v>
      </c>
      <c r="AU169" s="20" t="s">
        <v>82</v>
      </c>
    </row>
    <row r="170" spans="1:65" s="2" customFormat="1" ht="16.5" customHeight="1">
      <c r="A170" s="37"/>
      <c r="B170" s="38"/>
      <c r="C170" s="247" t="s">
        <v>457</v>
      </c>
      <c r="D170" s="247" t="s">
        <v>519</v>
      </c>
      <c r="E170" s="248" t="s">
        <v>7223</v>
      </c>
      <c r="F170" s="249" t="s">
        <v>7224</v>
      </c>
      <c r="G170" s="250" t="s">
        <v>3845</v>
      </c>
      <c r="H170" s="251">
        <v>2</v>
      </c>
      <c r="I170" s="252"/>
      <c r="J170" s="253">
        <f>ROUND(I170*H170,2)</f>
        <v>0</v>
      </c>
      <c r="K170" s="249" t="s">
        <v>28</v>
      </c>
      <c r="L170" s="254"/>
      <c r="M170" s="255" t="s">
        <v>28</v>
      </c>
      <c r="N170" s="256" t="s">
        <v>45</v>
      </c>
      <c r="O170" s="67"/>
      <c r="P170" s="190">
        <f>O170*H170</f>
        <v>0</v>
      </c>
      <c r="Q170" s="190">
        <v>0</v>
      </c>
      <c r="R170" s="190">
        <f>Q170*H170</f>
        <v>0</v>
      </c>
      <c r="S170" s="190">
        <v>0</v>
      </c>
      <c r="T170" s="191">
        <f>S170*H170</f>
        <v>0</v>
      </c>
      <c r="U170" s="37"/>
      <c r="V170" s="37"/>
      <c r="W170" s="37"/>
      <c r="X170" s="37"/>
      <c r="Y170" s="37"/>
      <c r="Z170" s="37"/>
      <c r="AA170" s="37"/>
      <c r="AB170" s="37"/>
      <c r="AC170" s="37"/>
      <c r="AD170" s="37"/>
      <c r="AE170" s="37"/>
      <c r="AR170" s="192" t="s">
        <v>2471</v>
      </c>
      <c r="AT170" s="192" t="s">
        <v>519</v>
      </c>
      <c r="AU170" s="192" t="s">
        <v>82</v>
      </c>
      <c r="AY170" s="20" t="s">
        <v>197</v>
      </c>
      <c r="BE170" s="193">
        <f>IF(N170="základní",J170,0)</f>
        <v>0</v>
      </c>
      <c r="BF170" s="193">
        <f>IF(N170="snížená",J170,0)</f>
        <v>0</v>
      </c>
      <c r="BG170" s="193">
        <f>IF(N170="zákl. přenesená",J170,0)</f>
        <v>0</v>
      </c>
      <c r="BH170" s="193">
        <f>IF(N170="sníž. přenesená",J170,0)</f>
        <v>0</v>
      </c>
      <c r="BI170" s="193">
        <f>IF(N170="nulová",J170,0)</f>
        <v>0</v>
      </c>
      <c r="BJ170" s="20" t="s">
        <v>82</v>
      </c>
      <c r="BK170" s="193">
        <f>ROUND(I170*H170,2)</f>
        <v>0</v>
      </c>
      <c r="BL170" s="20" t="s">
        <v>526</v>
      </c>
      <c r="BM170" s="192" t="s">
        <v>1422</v>
      </c>
    </row>
    <row r="171" spans="1:65" s="2" customFormat="1" ht="19.5">
      <c r="A171" s="37"/>
      <c r="B171" s="38"/>
      <c r="C171" s="39"/>
      <c r="D171" s="201" t="s">
        <v>4147</v>
      </c>
      <c r="E171" s="39"/>
      <c r="F171" s="261" t="s">
        <v>7214</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4147</v>
      </c>
      <c r="AU171" s="20" t="s">
        <v>82</v>
      </c>
    </row>
    <row r="172" spans="1:65" s="2" customFormat="1" ht="16.5" customHeight="1">
      <c r="A172" s="37"/>
      <c r="B172" s="38"/>
      <c r="C172" s="247" t="s">
        <v>463</v>
      </c>
      <c r="D172" s="247" t="s">
        <v>519</v>
      </c>
      <c r="E172" s="248" t="s">
        <v>7225</v>
      </c>
      <c r="F172" s="249" t="s">
        <v>7226</v>
      </c>
      <c r="G172" s="250" t="s">
        <v>3845</v>
      </c>
      <c r="H172" s="251">
        <v>10</v>
      </c>
      <c r="I172" s="252"/>
      <c r="J172" s="253">
        <f>ROUND(I172*H172,2)</f>
        <v>0</v>
      </c>
      <c r="K172" s="249" t="s">
        <v>28</v>
      </c>
      <c r="L172" s="254"/>
      <c r="M172" s="255" t="s">
        <v>28</v>
      </c>
      <c r="N172" s="256" t="s">
        <v>45</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2471</v>
      </c>
      <c r="AT172" s="192" t="s">
        <v>519</v>
      </c>
      <c r="AU172" s="192" t="s">
        <v>82</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526</v>
      </c>
      <c r="BM172" s="192" t="s">
        <v>1432</v>
      </c>
    </row>
    <row r="173" spans="1:65" s="2" customFormat="1" ht="19.5">
      <c r="A173" s="37"/>
      <c r="B173" s="38"/>
      <c r="C173" s="39"/>
      <c r="D173" s="201" t="s">
        <v>4147</v>
      </c>
      <c r="E173" s="39"/>
      <c r="F173" s="261" t="s">
        <v>7227</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4147</v>
      </c>
      <c r="AU173" s="20" t="s">
        <v>82</v>
      </c>
    </row>
    <row r="174" spans="1:65" s="2" customFormat="1" ht="16.5" customHeight="1">
      <c r="A174" s="37"/>
      <c r="B174" s="38"/>
      <c r="C174" s="247" t="s">
        <v>470</v>
      </c>
      <c r="D174" s="247" t="s">
        <v>519</v>
      </c>
      <c r="E174" s="248" t="s">
        <v>7228</v>
      </c>
      <c r="F174" s="249" t="s">
        <v>7229</v>
      </c>
      <c r="G174" s="250" t="s">
        <v>265</v>
      </c>
      <c r="H174" s="251">
        <v>93</v>
      </c>
      <c r="I174" s="252"/>
      <c r="J174" s="253">
        <f>ROUND(I174*H174,2)</f>
        <v>0</v>
      </c>
      <c r="K174" s="249" t="s">
        <v>28</v>
      </c>
      <c r="L174" s="254"/>
      <c r="M174" s="255" t="s">
        <v>28</v>
      </c>
      <c r="N174" s="256"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2471</v>
      </c>
      <c r="AT174" s="192" t="s">
        <v>519</v>
      </c>
      <c r="AU174" s="192" t="s">
        <v>82</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526</v>
      </c>
      <c r="BM174" s="192" t="s">
        <v>1442</v>
      </c>
    </row>
    <row r="175" spans="1:65" s="2" customFormat="1" ht="19.5">
      <c r="A175" s="37"/>
      <c r="B175" s="38"/>
      <c r="C175" s="39"/>
      <c r="D175" s="201" t="s">
        <v>4147</v>
      </c>
      <c r="E175" s="39"/>
      <c r="F175" s="261" t="s">
        <v>7230</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4147</v>
      </c>
      <c r="AU175" s="20" t="s">
        <v>82</v>
      </c>
    </row>
    <row r="176" spans="1:65" s="2" customFormat="1" ht="16.5" customHeight="1">
      <c r="A176" s="37"/>
      <c r="B176" s="38"/>
      <c r="C176" s="247" t="s">
        <v>476</v>
      </c>
      <c r="D176" s="247" t="s">
        <v>519</v>
      </c>
      <c r="E176" s="248" t="s">
        <v>7231</v>
      </c>
      <c r="F176" s="249" t="s">
        <v>7232</v>
      </c>
      <c r="G176" s="250" t="s">
        <v>265</v>
      </c>
      <c r="H176" s="251">
        <v>14</v>
      </c>
      <c r="I176" s="252"/>
      <c r="J176" s="253">
        <f>ROUND(I176*H176,2)</f>
        <v>0</v>
      </c>
      <c r="K176" s="249" t="s">
        <v>28</v>
      </c>
      <c r="L176" s="254"/>
      <c r="M176" s="255" t="s">
        <v>28</v>
      </c>
      <c r="N176" s="256" t="s">
        <v>45</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2471</v>
      </c>
      <c r="AT176" s="192" t="s">
        <v>519</v>
      </c>
      <c r="AU176" s="192" t="s">
        <v>82</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526</v>
      </c>
      <c r="BM176" s="192" t="s">
        <v>1458</v>
      </c>
    </row>
    <row r="177" spans="1:65" s="2" customFormat="1" ht="19.5">
      <c r="A177" s="37"/>
      <c r="B177" s="38"/>
      <c r="C177" s="39"/>
      <c r="D177" s="201" t="s">
        <v>4147</v>
      </c>
      <c r="E177" s="39"/>
      <c r="F177" s="261" t="s">
        <v>7233</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4147</v>
      </c>
      <c r="AU177" s="20" t="s">
        <v>82</v>
      </c>
    </row>
    <row r="178" spans="1:65" s="2" customFormat="1" ht="16.5" customHeight="1">
      <c r="A178" s="37"/>
      <c r="B178" s="38"/>
      <c r="C178" s="247" t="s">
        <v>482</v>
      </c>
      <c r="D178" s="247" t="s">
        <v>519</v>
      </c>
      <c r="E178" s="248" t="s">
        <v>7234</v>
      </c>
      <c r="F178" s="249" t="s">
        <v>7235</v>
      </c>
      <c r="G178" s="250" t="s">
        <v>3845</v>
      </c>
      <c r="H178" s="251">
        <v>2</v>
      </c>
      <c r="I178" s="252"/>
      <c r="J178" s="253">
        <f>ROUND(I178*H178,2)</f>
        <v>0</v>
      </c>
      <c r="K178" s="249" t="s">
        <v>28</v>
      </c>
      <c r="L178" s="254"/>
      <c r="M178" s="255" t="s">
        <v>28</v>
      </c>
      <c r="N178" s="256"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2471</v>
      </c>
      <c r="AT178" s="192" t="s">
        <v>519</v>
      </c>
      <c r="AU178" s="192" t="s">
        <v>82</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526</v>
      </c>
      <c r="BM178" s="192" t="s">
        <v>1473</v>
      </c>
    </row>
    <row r="179" spans="1:65" s="2" customFormat="1" ht="19.5">
      <c r="A179" s="37"/>
      <c r="B179" s="38"/>
      <c r="C179" s="39"/>
      <c r="D179" s="201" t="s">
        <v>4147</v>
      </c>
      <c r="E179" s="39"/>
      <c r="F179" s="261" t="s">
        <v>7236</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4147</v>
      </c>
      <c r="AU179" s="20" t="s">
        <v>82</v>
      </c>
    </row>
    <row r="180" spans="1:65" s="2" customFormat="1" ht="16.5" customHeight="1">
      <c r="A180" s="37"/>
      <c r="B180" s="38"/>
      <c r="C180" s="247" t="s">
        <v>489</v>
      </c>
      <c r="D180" s="247" t="s">
        <v>519</v>
      </c>
      <c r="E180" s="248" t="s">
        <v>7237</v>
      </c>
      <c r="F180" s="249" t="s">
        <v>7238</v>
      </c>
      <c r="G180" s="250" t="s">
        <v>3845</v>
      </c>
      <c r="H180" s="251">
        <v>4</v>
      </c>
      <c r="I180" s="252"/>
      <c r="J180" s="253">
        <f>ROUND(I180*H180,2)</f>
        <v>0</v>
      </c>
      <c r="K180" s="249" t="s">
        <v>28</v>
      </c>
      <c r="L180" s="254"/>
      <c r="M180" s="255" t="s">
        <v>28</v>
      </c>
      <c r="N180" s="256" t="s">
        <v>45</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2471</v>
      </c>
      <c r="AT180" s="192" t="s">
        <v>519</v>
      </c>
      <c r="AU180" s="192" t="s">
        <v>82</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526</v>
      </c>
      <c r="BM180" s="192" t="s">
        <v>1494</v>
      </c>
    </row>
    <row r="181" spans="1:65" s="2" customFormat="1" ht="19.5">
      <c r="A181" s="37"/>
      <c r="B181" s="38"/>
      <c r="C181" s="39"/>
      <c r="D181" s="201" t="s">
        <v>4147</v>
      </c>
      <c r="E181" s="39"/>
      <c r="F181" s="261" t="s">
        <v>7239</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4147</v>
      </c>
      <c r="AU181" s="20" t="s">
        <v>82</v>
      </c>
    </row>
    <row r="182" spans="1:65" s="2" customFormat="1" ht="16.5" customHeight="1">
      <c r="A182" s="37"/>
      <c r="B182" s="38"/>
      <c r="C182" s="247" t="s">
        <v>495</v>
      </c>
      <c r="D182" s="247" t="s">
        <v>519</v>
      </c>
      <c r="E182" s="248" t="s">
        <v>7240</v>
      </c>
      <c r="F182" s="249" t="s">
        <v>7205</v>
      </c>
      <c r="G182" s="250" t="s">
        <v>3845</v>
      </c>
      <c r="H182" s="251">
        <v>3</v>
      </c>
      <c r="I182" s="252"/>
      <c r="J182" s="253">
        <f>ROUND(I182*H182,2)</f>
        <v>0</v>
      </c>
      <c r="K182" s="249" t="s">
        <v>28</v>
      </c>
      <c r="L182" s="254"/>
      <c r="M182" s="255" t="s">
        <v>28</v>
      </c>
      <c r="N182" s="256" t="s">
        <v>45</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2471</v>
      </c>
      <c r="AT182" s="192" t="s">
        <v>519</v>
      </c>
      <c r="AU182" s="192" t="s">
        <v>82</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526</v>
      </c>
      <c r="BM182" s="192" t="s">
        <v>1509</v>
      </c>
    </row>
    <row r="183" spans="1:65" s="12" customFormat="1" ht="25.9" customHeight="1">
      <c r="B183" s="165"/>
      <c r="C183" s="166"/>
      <c r="D183" s="167" t="s">
        <v>73</v>
      </c>
      <c r="E183" s="168" t="s">
        <v>73</v>
      </c>
      <c r="F183" s="168" t="s">
        <v>7241</v>
      </c>
      <c r="G183" s="166"/>
      <c r="H183" s="166"/>
      <c r="I183" s="169"/>
      <c r="J183" s="170">
        <f>BK183</f>
        <v>0</v>
      </c>
      <c r="K183" s="166"/>
      <c r="L183" s="171"/>
      <c r="M183" s="172"/>
      <c r="N183" s="173"/>
      <c r="O183" s="173"/>
      <c r="P183" s="174">
        <f>SUM(P184:P187)</f>
        <v>0</v>
      </c>
      <c r="Q183" s="173"/>
      <c r="R183" s="174">
        <f>SUM(R184:R187)</f>
        <v>0</v>
      </c>
      <c r="S183" s="173"/>
      <c r="T183" s="175">
        <f>SUM(T184:T187)</f>
        <v>0</v>
      </c>
      <c r="AR183" s="176" t="s">
        <v>82</v>
      </c>
      <c r="AT183" s="177" t="s">
        <v>73</v>
      </c>
      <c r="AU183" s="177" t="s">
        <v>74</v>
      </c>
      <c r="AY183" s="176" t="s">
        <v>197</v>
      </c>
      <c r="BK183" s="178">
        <f>SUM(BK184:BK187)</f>
        <v>0</v>
      </c>
    </row>
    <row r="184" spans="1:65" s="2" customFormat="1" ht="16.5" customHeight="1">
      <c r="A184" s="37"/>
      <c r="B184" s="38"/>
      <c r="C184" s="181" t="s">
        <v>500</v>
      </c>
      <c r="D184" s="181" t="s">
        <v>199</v>
      </c>
      <c r="E184" s="182" t="s">
        <v>4523</v>
      </c>
      <c r="F184" s="183" t="s">
        <v>7242</v>
      </c>
      <c r="G184" s="184" t="s">
        <v>3845</v>
      </c>
      <c r="H184" s="185">
        <v>7</v>
      </c>
      <c r="I184" s="186"/>
      <c r="J184" s="187">
        <f>ROUND(I184*H184,2)</f>
        <v>0</v>
      </c>
      <c r="K184" s="183" t="s">
        <v>28</v>
      </c>
      <c r="L184" s="42"/>
      <c r="M184" s="188" t="s">
        <v>28</v>
      </c>
      <c r="N184" s="189" t="s">
        <v>45</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526</v>
      </c>
      <c r="AT184" s="192" t="s">
        <v>199</v>
      </c>
      <c r="AU184" s="192" t="s">
        <v>82</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526</v>
      </c>
      <c r="BM184" s="192" t="s">
        <v>1522</v>
      </c>
    </row>
    <row r="185" spans="1:65" s="2" customFormat="1" ht="19.5">
      <c r="A185" s="37"/>
      <c r="B185" s="38"/>
      <c r="C185" s="39"/>
      <c r="D185" s="201" t="s">
        <v>4147</v>
      </c>
      <c r="E185" s="39"/>
      <c r="F185" s="261" t="s">
        <v>7243</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4147</v>
      </c>
      <c r="AU185" s="20" t="s">
        <v>82</v>
      </c>
    </row>
    <row r="186" spans="1:65" s="2" customFormat="1" ht="16.5" customHeight="1">
      <c r="A186" s="37"/>
      <c r="B186" s="38"/>
      <c r="C186" s="181" t="s">
        <v>505</v>
      </c>
      <c r="D186" s="181" t="s">
        <v>199</v>
      </c>
      <c r="E186" s="182" t="s">
        <v>4525</v>
      </c>
      <c r="F186" s="183" t="s">
        <v>7244</v>
      </c>
      <c r="G186" s="184" t="s">
        <v>3845</v>
      </c>
      <c r="H186" s="185">
        <v>2</v>
      </c>
      <c r="I186" s="186"/>
      <c r="J186" s="187">
        <f>ROUND(I186*H186,2)</f>
        <v>0</v>
      </c>
      <c r="K186" s="183" t="s">
        <v>28</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526</v>
      </c>
      <c r="AT186" s="192" t="s">
        <v>199</v>
      </c>
      <c r="AU186" s="192" t="s">
        <v>82</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526</v>
      </c>
      <c r="BM186" s="192" t="s">
        <v>1533</v>
      </c>
    </row>
    <row r="187" spans="1:65" s="2" customFormat="1" ht="19.5">
      <c r="A187" s="37"/>
      <c r="B187" s="38"/>
      <c r="C187" s="39"/>
      <c r="D187" s="201" t="s">
        <v>4147</v>
      </c>
      <c r="E187" s="39"/>
      <c r="F187" s="261" t="s">
        <v>7245</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4147</v>
      </c>
      <c r="AU187" s="20" t="s">
        <v>82</v>
      </c>
    </row>
    <row r="188" spans="1:65" s="12" customFormat="1" ht="25.9" customHeight="1">
      <c r="B188" s="165"/>
      <c r="C188" s="166"/>
      <c r="D188" s="167" t="s">
        <v>73</v>
      </c>
      <c r="E188" s="168" t="s">
        <v>4386</v>
      </c>
      <c r="F188" s="168" t="s">
        <v>4577</v>
      </c>
      <c r="G188" s="166"/>
      <c r="H188" s="166"/>
      <c r="I188" s="169"/>
      <c r="J188" s="170">
        <f>BK188</f>
        <v>0</v>
      </c>
      <c r="K188" s="166"/>
      <c r="L188" s="171"/>
      <c r="M188" s="172"/>
      <c r="N188" s="173"/>
      <c r="O188" s="173"/>
      <c r="P188" s="174">
        <f>SUM(P189:P202)</f>
        <v>0</v>
      </c>
      <c r="Q188" s="173"/>
      <c r="R188" s="174">
        <f>SUM(R189:R202)</f>
        <v>0</v>
      </c>
      <c r="S188" s="173"/>
      <c r="T188" s="175">
        <f>SUM(T189:T202)</f>
        <v>0</v>
      </c>
      <c r="AR188" s="176" t="s">
        <v>82</v>
      </c>
      <c r="AT188" s="177" t="s">
        <v>73</v>
      </c>
      <c r="AU188" s="177" t="s">
        <v>74</v>
      </c>
      <c r="AY188" s="176" t="s">
        <v>197</v>
      </c>
      <c r="BK188" s="178">
        <f>SUM(BK189:BK202)</f>
        <v>0</v>
      </c>
    </row>
    <row r="189" spans="1:65" s="2" customFormat="1" ht="16.5" customHeight="1">
      <c r="A189" s="37"/>
      <c r="B189" s="38"/>
      <c r="C189" s="181" t="s">
        <v>510</v>
      </c>
      <c r="D189" s="181" t="s">
        <v>199</v>
      </c>
      <c r="E189" s="182" t="s">
        <v>4560</v>
      </c>
      <c r="F189" s="183" t="s">
        <v>7246</v>
      </c>
      <c r="G189" s="184" t="s">
        <v>4134</v>
      </c>
      <c r="H189" s="185">
        <v>16</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526</v>
      </c>
      <c r="AT189" s="192" t="s">
        <v>199</v>
      </c>
      <c r="AU189" s="192" t="s">
        <v>82</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526</v>
      </c>
      <c r="BM189" s="192" t="s">
        <v>1543</v>
      </c>
    </row>
    <row r="190" spans="1:65" s="2" customFormat="1" ht="19.5">
      <c r="A190" s="37"/>
      <c r="B190" s="38"/>
      <c r="C190" s="39"/>
      <c r="D190" s="201" t="s">
        <v>4147</v>
      </c>
      <c r="E190" s="39"/>
      <c r="F190" s="261" t="s">
        <v>7247</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4147</v>
      </c>
      <c r="AU190" s="20" t="s">
        <v>82</v>
      </c>
    </row>
    <row r="191" spans="1:65" s="2" customFormat="1" ht="16.5" customHeight="1">
      <c r="A191" s="37"/>
      <c r="B191" s="38"/>
      <c r="C191" s="181" t="s">
        <v>514</v>
      </c>
      <c r="D191" s="181" t="s">
        <v>199</v>
      </c>
      <c r="E191" s="182" t="s">
        <v>4563</v>
      </c>
      <c r="F191" s="183" t="s">
        <v>7248</v>
      </c>
      <c r="G191" s="184" t="s">
        <v>3845</v>
      </c>
      <c r="H191" s="185">
        <v>1</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526</v>
      </c>
      <c r="AT191" s="192" t="s">
        <v>199</v>
      </c>
      <c r="AU191" s="192" t="s">
        <v>82</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526</v>
      </c>
      <c r="BM191" s="192" t="s">
        <v>1558</v>
      </c>
    </row>
    <row r="192" spans="1:65" s="2" customFormat="1" ht="19.5">
      <c r="A192" s="37"/>
      <c r="B192" s="38"/>
      <c r="C192" s="39"/>
      <c r="D192" s="201" t="s">
        <v>4147</v>
      </c>
      <c r="E192" s="39"/>
      <c r="F192" s="261" t="s">
        <v>7249</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4147</v>
      </c>
      <c r="AU192" s="20" t="s">
        <v>82</v>
      </c>
    </row>
    <row r="193" spans="1:65" s="2" customFormat="1" ht="16.5" customHeight="1">
      <c r="A193" s="37"/>
      <c r="B193" s="38"/>
      <c r="C193" s="181" t="s">
        <v>523</v>
      </c>
      <c r="D193" s="181" t="s">
        <v>199</v>
      </c>
      <c r="E193" s="182" t="s">
        <v>4566</v>
      </c>
      <c r="F193" s="183" t="s">
        <v>7250</v>
      </c>
      <c r="G193" s="184" t="s">
        <v>3845</v>
      </c>
      <c r="H193" s="185">
        <v>1</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526</v>
      </c>
      <c r="AT193" s="192" t="s">
        <v>199</v>
      </c>
      <c r="AU193" s="192" t="s">
        <v>82</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526</v>
      </c>
      <c r="BM193" s="192" t="s">
        <v>1572</v>
      </c>
    </row>
    <row r="194" spans="1:65" s="2" customFormat="1" ht="19.5">
      <c r="A194" s="37"/>
      <c r="B194" s="38"/>
      <c r="C194" s="39"/>
      <c r="D194" s="201" t="s">
        <v>4147</v>
      </c>
      <c r="E194" s="39"/>
      <c r="F194" s="261" t="s">
        <v>7251</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4147</v>
      </c>
      <c r="AU194" s="20" t="s">
        <v>82</v>
      </c>
    </row>
    <row r="195" spans="1:65" s="2" customFormat="1" ht="16.5" customHeight="1">
      <c r="A195" s="37"/>
      <c r="B195" s="38"/>
      <c r="C195" s="181" t="s">
        <v>532</v>
      </c>
      <c r="D195" s="181" t="s">
        <v>199</v>
      </c>
      <c r="E195" s="182" t="s">
        <v>4569</v>
      </c>
      <c r="F195" s="183" t="s">
        <v>7252</v>
      </c>
      <c r="G195" s="184" t="s">
        <v>4134</v>
      </c>
      <c r="H195" s="185">
        <v>8</v>
      </c>
      <c r="I195" s="186"/>
      <c r="J195" s="187">
        <f>ROUND(I195*H195,2)</f>
        <v>0</v>
      </c>
      <c r="K195" s="183" t="s">
        <v>28</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526</v>
      </c>
      <c r="AT195" s="192" t="s">
        <v>199</v>
      </c>
      <c r="AU195" s="192" t="s">
        <v>82</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526</v>
      </c>
      <c r="BM195" s="192" t="s">
        <v>1587</v>
      </c>
    </row>
    <row r="196" spans="1:65" s="2" customFormat="1" ht="29.25">
      <c r="A196" s="37"/>
      <c r="B196" s="38"/>
      <c r="C196" s="39"/>
      <c r="D196" s="201" t="s">
        <v>4147</v>
      </c>
      <c r="E196" s="39"/>
      <c r="F196" s="261" t="s">
        <v>7253</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4147</v>
      </c>
      <c r="AU196" s="20" t="s">
        <v>82</v>
      </c>
    </row>
    <row r="197" spans="1:65" s="2" customFormat="1" ht="16.5" customHeight="1">
      <c r="A197" s="37"/>
      <c r="B197" s="38"/>
      <c r="C197" s="181" t="s">
        <v>1046</v>
      </c>
      <c r="D197" s="181" t="s">
        <v>199</v>
      </c>
      <c r="E197" s="182" t="s">
        <v>4572</v>
      </c>
      <c r="F197" s="183" t="s">
        <v>7254</v>
      </c>
      <c r="G197" s="184" t="s">
        <v>3845</v>
      </c>
      <c r="H197" s="185">
        <v>1</v>
      </c>
      <c r="I197" s="186"/>
      <c r="J197" s="187">
        <f>ROUND(I197*H197,2)</f>
        <v>0</v>
      </c>
      <c r="K197" s="183" t="s">
        <v>28</v>
      </c>
      <c r="L197" s="42"/>
      <c r="M197" s="188" t="s">
        <v>28</v>
      </c>
      <c r="N197" s="189" t="s">
        <v>45</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526</v>
      </c>
      <c r="AT197" s="192" t="s">
        <v>199</v>
      </c>
      <c r="AU197" s="192" t="s">
        <v>82</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526</v>
      </c>
      <c r="BM197" s="192" t="s">
        <v>1599</v>
      </c>
    </row>
    <row r="198" spans="1:65" s="2" customFormat="1" ht="16.5" customHeight="1">
      <c r="A198" s="37"/>
      <c r="B198" s="38"/>
      <c r="C198" s="181" t="s">
        <v>1057</v>
      </c>
      <c r="D198" s="181" t="s">
        <v>199</v>
      </c>
      <c r="E198" s="182" t="s">
        <v>4575</v>
      </c>
      <c r="F198" s="183" t="s">
        <v>7252</v>
      </c>
      <c r="G198" s="184" t="s">
        <v>4134</v>
      </c>
      <c r="H198" s="185">
        <v>4</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526</v>
      </c>
      <c r="AT198" s="192" t="s">
        <v>199</v>
      </c>
      <c r="AU198" s="192" t="s">
        <v>82</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526</v>
      </c>
      <c r="BM198" s="192" t="s">
        <v>1608</v>
      </c>
    </row>
    <row r="199" spans="1:65" s="2" customFormat="1" ht="19.5">
      <c r="A199" s="37"/>
      <c r="B199" s="38"/>
      <c r="C199" s="39"/>
      <c r="D199" s="201" t="s">
        <v>4147</v>
      </c>
      <c r="E199" s="39"/>
      <c r="F199" s="261" t="s">
        <v>7255</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4147</v>
      </c>
      <c r="AU199" s="20" t="s">
        <v>82</v>
      </c>
    </row>
    <row r="200" spans="1:65" s="2" customFormat="1" ht="16.5" customHeight="1">
      <c r="A200" s="37"/>
      <c r="B200" s="38"/>
      <c r="C200" s="181" t="s">
        <v>1063</v>
      </c>
      <c r="D200" s="181" t="s">
        <v>199</v>
      </c>
      <c r="E200" s="182" t="s">
        <v>7256</v>
      </c>
      <c r="F200" s="183" t="s">
        <v>5209</v>
      </c>
      <c r="G200" s="184" t="s">
        <v>3845</v>
      </c>
      <c r="H200" s="185">
        <v>1</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526</v>
      </c>
      <c r="AT200" s="192" t="s">
        <v>199</v>
      </c>
      <c r="AU200" s="192" t="s">
        <v>82</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526</v>
      </c>
      <c r="BM200" s="192" t="s">
        <v>21</v>
      </c>
    </row>
    <row r="201" spans="1:65" s="2" customFormat="1" ht="16.5" customHeight="1">
      <c r="A201" s="37"/>
      <c r="B201" s="38"/>
      <c r="C201" s="181" t="s">
        <v>1088</v>
      </c>
      <c r="D201" s="181" t="s">
        <v>199</v>
      </c>
      <c r="E201" s="182" t="s">
        <v>7257</v>
      </c>
      <c r="F201" s="183" t="s">
        <v>7258</v>
      </c>
      <c r="G201" s="184" t="s">
        <v>3845</v>
      </c>
      <c r="H201" s="185">
        <v>1</v>
      </c>
      <c r="I201" s="186"/>
      <c r="J201" s="187">
        <f>ROUND(I201*H201,2)</f>
        <v>0</v>
      </c>
      <c r="K201" s="183" t="s">
        <v>28</v>
      </c>
      <c r="L201" s="42"/>
      <c r="M201" s="188" t="s">
        <v>28</v>
      </c>
      <c r="N201" s="189" t="s">
        <v>45</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526</v>
      </c>
      <c r="AT201" s="192" t="s">
        <v>199</v>
      </c>
      <c r="AU201" s="192" t="s">
        <v>82</v>
      </c>
      <c r="AY201" s="20" t="s">
        <v>197</v>
      </c>
      <c r="BE201" s="193">
        <f>IF(N201="základní",J201,0)</f>
        <v>0</v>
      </c>
      <c r="BF201" s="193">
        <f>IF(N201="snížená",J201,0)</f>
        <v>0</v>
      </c>
      <c r="BG201" s="193">
        <f>IF(N201="zákl. přenesená",J201,0)</f>
        <v>0</v>
      </c>
      <c r="BH201" s="193">
        <f>IF(N201="sníž. přenesená",J201,0)</f>
        <v>0</v>
      </c>
      <c r="BI201" s="193">
        <f>IF(N201="nulová",J201,0)</f>
        <v>0</v>
      </c>
      <c r="BJ201" s="20" t="s">
        <v>82</v>
      </c>
      <c r="BK201" s="193">
        <f>ROUND(I201*H201,2)</f>
        <v>0</v>
      </c>
      <c r="BL201" s="20" t="s">
        <v>526</v>
      </c>
      <c r="BM201" s="192" t="s">
        <v>1639</v>
      </c>
    </row>
    <row r="202" spans="1:65" s="2" customFormat="1" ht="16.5" customHeight="1">
      <c r="A202" s="37"/>
      <c r="B202" s="38"/>
      <c r="C202" s="181" t="s">
        <v>526</v>
      </c>
      <c r="D202" s="181" t="s">
        <v>199</v>
      </c>
      <c r="E202" s="182" t="s">
        <v>7259</v>
      </c>
      <c r="F202" s="183" t="s">
        <v>7260</v>
      </c>
      <c r="G202" s="184" t="s">
        <v>7261</v>
      </c>
      <c r="H202" s="185">
        <v>79</v>
      </c>
      <c r="I202" s="186"/>
      <c r="J202" s="187">
        <f>ROUND(I202*H202,2)</f>
        <v>0</v>
      </c>
      <c r="K202" s="183" t="s">
        <v>28</v>
      </c>
      <c r="L202" s="42"/>
      <c r="M202" s="266" t="s">
        <v>28</v>
      </c>
      <c r="N202" s="267" t="s">
        <v>45</v>
      </c>
      <c r="O202" s="264"/>
      <c r="P202" s="268">
        <f>O202*H202</f>
        <v>0</v>
      </c>
      <c r="Q202" s="268">
        <v>0</v>
      </c>
      <c r="R202" s="268">
        <f>Q202*H202</f>
        <v>0</v>
      </c>
      <c r="S202" s="268">
        <v>0</v>
      </c>
      <c r="T202" s="269">
        <f>S202*H202</f>
        <v>0</v>
      </c>
      <c r="U202" s="37"/>
      <c r="V202" s="37"/>
      <c r="W202" s="37"/>
      <c r="X202" s="37"/>
      <c r="Y202" s="37"/>
      <c r="Z202" s="37"/>
      <c r="AA202" s="37"/>
      <c r="AB202" s="37"/>
      <c r="AC202" s="37"/>
      <c r="AD202" s="37"/>
      <c r="AE202" s="37"/>
      <c r="AR202" s="192" t="s">
        <v>526</v>
      </c>
      <c r="AT202" s="192" t="s">
        <v>199</v>
      </c>
      <c r="AU202" s="192" t="s">
        <v>82</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526</v>
      </c>
      <c r="BM202" s="192" t="s">
        <v>1670</v>
      </c>
    </row>
    <row r="203" spans="1:65" s="2" customFormat="1" ht="6.95" customHeight="1">
      <c r="A203" s="37"/>
      <c r="B203" s="50"/>
      <c r="C203" s="51"/>
      <c r="D203" s="51"/>
      <c r="E203" s="51"/>
      <c r="F203" s="51"/>
      <c r="G203" s="51"/>
      <c r="H203" s="51"/>
      <c r="I203" s="51"/>
      <c r="J203" s="51"/>
      <c r="K203" s="51"/>
      <c r="L203" s="42"/>
      <c r="M203" s="37"/>
      <c r="O203" s="37"/>
      <c r="P203" s="37"/>
      <c r="Q203" s="37"/>
      <c r="R203" s="37"/>
      <c r="S203" s="37"/>
      <c r="T203" s="37"/>
      <c r="U203" s="37"/>
      <c r="V203" s="37"/>
      <c r="W203" s="37"/>
      <c r="X203" s="37"/>
      <c r="Y203" s="37"/>
      <c r="Z203" s="37"/>
      <c r="AA203" s="37"/>
      <c r="AB203" s="37"/>
      <c r="AC203" s="37"/>
      <c r="AD203" s="37"/>
      <c r="AE203" s="37"/>
    </row>
  </sheetData>
  <sheetProtection algorithmName="SHA-512" hashValue="o2/fWK1S+0ZodWr2pDbKM87jQDgZqLx+RXkflKphRC6sz2c7dqIkvlQUS4oOkJJiZN2NbqerIN5Z2avi27Y1lQ==" saltValue="TO3PCvNSOiErPgIKrlcLOB9hSD7EMuCssvSSxHo1dpa/rB0qhDpqoenw31z/hLNspnALHCQ1e3PPstoSHlFMtg==" spinCount="100000" sheet="1" objects="1" scenarios="1" formatColumns="0" formatRows="0" autoFilter="0"/>
  <autoFilter ref="C83:K202" xr:uid="{00000000-0009-0000-0000-000011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BM15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138</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7262</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tr">
        <f>IF('Rekapitulace stavby'!AN19="","",'Rekapitulace stavby'!AN19)</f>
        <v>---</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tr">
        <f>IF('Rekapitulace stavby'!E20="","",'Rekapitulace stavby'!E20)</f>
        <v>---</v>
      </c>
      <c r="F24" s="37"/>
      <c r="G24" s="37"/>
      <c r="H24" s="37"/>
      <c r="I24" s="115" t="s">
        <v>30</v>
      </c>
      <c r="J24" s="106" t="str">
        <f>IF('Rekapitulace stavby'!AN20="","",'Rekapitulace stavby'!AN20)</f>
        <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47.25" customHeight="1">
      <c r="A27" s="118"/>
      <c r="B27" s="119"/>
      <c r="C27" s="118"/>
      <c r="D27" s="118"/>
      <c r="E27" s="426" t="s">
        <v>7110</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ROUND(J83,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ROUND((SUM(BE83:BE156)),  2)</f>
        <v>0</v>
      </c>
      <c r="G33" s="37"/>
      <c r="H33" s="37"/>
      <c r="I33" s="127">
        <v>0.21</v>
      </c>
      <c r="J33" s="126">
        <f>ROUND(((SUM(BE83:BE156))*I33),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ROUND((SUM(BF83:BF156)),  2)</f>
        <v>0</v>
      </c>
      <c r="G34" s="37"/>
      <c r="H34" s="37"/>
      <c r="I34" s="127">
        <v>0.12</v>
      </c>
      <c r="J34" s="126">
        <f>ROUND(((SUM(BF83:BF156))*I34),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ROUND((SUM(BG83:BG156)),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ROUND((SUM(BH83:BH156)),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ROUND((SUM(BI83:BI156)),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07 - Areálové rozvody NN</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J83</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7111</v>
      </c>
      <c r="E60" s="146"/>
      <c r="F60" s="146"/>
      <c r="G60" s="146"/>
      <c r="H60" s="146"/>
      <c r="I60" s="146"/>
      <c r="J60" s="147">
        <f>J84</f>
        <v>0</v>
      </c>
      <c r="K60" s="144"/>
      <c r="L60" s="148"/>
    </row>
    <row r="61" spans="1:47" s="9" customFormat="1" ht="24.95" customHeight="1">
      <c r="B61" s="143"/>
      <c r="C61" s="144"/>
      <c r="D61" s="145" t="s">
        <v>7112</v>
      </c>
      <c r="E61" s="146"/>
      <c r="F61" s="146"/>
      <c r="G61" s="146"/>
      <c r="H61" s="146"/>
      <c r="I61" s="146"/>
      <c r="J61" s="147">
        <f>J125</f>
        <v>0</v>
      </c>
      <c r="K61" s="144"/>
      <c r="L61" s="148"/>
    </row>
    <row r="62" spans="1:47" s="9" customFormat="1" ht="24.95" customHeight="1">
      <c r="B62" s="143"/>
      <c r="C62" s="144"/>
      <c r="D62" s="145" t="s">
        <v>7113</v>
      </c>
      <c r="E62" s="146"/>
      <c r="F62" s="146"/>
      <c r="G62" s="146"/>
      <c r="H62" s="146"/>
      <c r="I62" s="146"/>
      <c r="J62" s="147">
        <f>J134</f>
        <v>0</v>
      </c>
      <c r="K62" s="144"/>
      <c r="L62" s="148"/>
    </row>
    <row r="63" spans="1:47" s="9" customFormat="1" ht="24.95" customHeight="1">
      <c r="B63" s="143"/>
      <c r="C63" s="144"/>
      <c r="D63" s="145" t="s">
        <v>7115</v>
      </c>
      <c r="E63" s="146"/>
      <c r="F63" s="146"/>
      <c r="G63" s="146"/>
      <c r="H63" s="146"/>
      <c r="I63" s="146"/>
      <c r="J63" s="147">
        <f>J149</f>
        <v>0</v>
      </c>
      <c r="K63" s="144"/>
      <c r="L63" s="148"/>
    </row>
    <row r="64" spans="1:47" s="2" customFormat="1" ht="21.75" customHeight="1">
      <c r="A64" s="37"/>
      <c r="B64" s="38"/>
      <c r="C64" s="39"/>
      <c r="D64" s="39"/>
      <c r="E64" s="39"/>
      <c r="F64" s="39"/>
      <c r="G64" s="39"/>
      <c r="H64" s="39"/>
      <c r="I64" s="39"/>
      <c r="J64" s="39"/>
      <c r="K64" s="39"/>
      <c r="L64" s="116"/>
      <c r="S64" s="37"/>
      <c r="T64" s="37"/>
      <c r="U64" s="37"/>
      <c r="V64" s="37"/>
      <c r="W64" s="37"/>
      <c r="X64" s="37"/>
      <c r="Y64" s="37"/>
      <c r="Z64" s="37"/>
      <c r="AA64" s="37"/>
      <c r="AB64" s="37"/>
      <c r="AC64" s="37"/>
      <c r="AD64" s="37"/>
      <c r="AE64" s="37"/>
    </row>
    <row r="65" spans="1:31" s="2" customFormat="1" ht="6.95" customHeight="1">
      <c r="A65" s="37"/>
      <c r="B65" s="50"/>
      <c r="C65" s="51"/>
      <c r="D65" s="51"/>
      <c r="E65" s="51"/>
      <c r="F65" s="51"/>
      <c r="G65" s="51"/>
      <c r="H65" s="51"/>
      <c r="I65" s="51"/>
      <c r="J65" s="51"/>
      <c r="K65" s="51"/>
      <c r="L65" s="116"/>
      <c r="S65" s="37"/>
      <c r="T65" s="37"/>
      <c r="U65" s="37"/>
      <c r="V65" s="37"/>
      <c r="W65" s="37"/>
      <c r="X65" s="37"/>
      <c r="Y65" s="37"/>
      <c r="Z65" s="37"/>
      <c r="AA65" s="37"/>
      <c r="AB65" s="37"/>
      <c r="AC65" s="37"/>
      <c r="AD65" s="37"/>
      <c r="AE65" s="37"/>
    </row>
    <row r="69" spans="1:31" s="2" customFormat="1" ht="6.95" customHeight="1">
      <c r="A69" s="37"/>
      <c r="B69" s="52"/>
      <c r="C69" s="53"/>
      <c r="D69" s="53"/>
      <c r="E69" s="53"/>
      <c r="F69" s="53"/>
      <c r="G69" s="53"/>
      <c r="H69" s="53"/>
      <c r="I69" s="53"/>
      <c r="J69" s="53"/>
      <c r="K69" s="53"/>
      <c r="L69" s="116"/>
      <c r="S69" s="37"/>
      <c r="T69" s="37"/>
      <c r="U69" s="37"/>
      <c r="V69" s="37"/>
      <c r="W69" s="37"/>
      <c r="X69" s="37"/>
      <c r="Y69" s="37"/>
      <c r="Z69" s="37"/>
      <c r="AA69" s="37"/>
      <c r="AB69" s="37"/>
      <c r="AC69" s="37"/>
      <c r="AD69" s="37"/>
      <c r="AE69" s="37"/>
    </row>
    <row r="70" spans="1:31" s="2" customFormat="1" ht="24.95" customHeight="1">
      <c r="A70" s="37"/>
      <c r="B70" s="38"/>
      <c r="C70" s="26" t="s">
        <v>182</v>
      </c>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6.9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12" customHeight="1">
      <c r="A72" s="37"/>
      <c r="B72" s="38"/>
      <c r="C72" s="32" t="s">
        <v>16</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6.5" customHeight="1">
      <c r="A73" s="37"/>
      <c r="B73" s="38"/>
      <c r="C73" s="39"/>
      <c r="D73" s="39"/>
      <c r="E73" s="427" t="str">
        <f>E7</f>
        <v>Zpracování PD - ZŠ F-M, ul. J. Čapka 2555 - tělocvična II.</v>
      </c>
      <c r="F73" s="428"/>
      <c r="G73" s="428"/>
      <c r="H73" s="428"/>
      <c r="I73" s="39"/>
      <c r="J73" s="39"/>
      <c r="K73" s="39"/>
      <c r="L73" s="116"/>
      <c r="S73" s="37"/>
      <c r="T73" s="37"/>
      <c r="U73" s="37"/>
      <c r="V73" s="37"/>
      <c r="W73" s="37"/>
      <c r="X73" s="37"/>
      <c r="Y73" s="37"/>
      <c r="Z73" s="37"/>
      <c r="AA73" s="37"/>
      <c r="AB73" s="37"/>
      <c r="AC73" s="37"/>
      <c r="AD73" s="37"/>
      <c r="AE73" s="37"/>
    </row>
    <row r="74" spans="1:31" s="2" customFormat="1" ht="12" customHeight="1">
      <c r="A74" s="37"/>
      <c r="B74" s="38"/>
      <c r="C74" s="32" t="s">
        <v>167</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6.5" customHeight="1">
      <c r="A75" s="37"/>
      <c r="B75" s="38"/>
      <c r="C75" s="39"/>
      <c r="D75" s="39"/>
      <c r="E75" s="383" t="str">
        <f>E9</f>
        <v>SO 07 - Areálové rozvody NN</v>
      </c>
      <c r="F75" s="429"/>
      <c r="G75" s="429"/>
      <c r="H75" s="429"/>
      <c r="I75" s="39"/>
      <c r="J75" s="39"/>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22</v>
      </c>
      <c r="D77" s="39"/>
      <c r="E77" s="39"/>
      <c r="F77" s="30" t="str">
        <f>F12</f>
        <v>J. Čapka 2555, Frýdek Místek</v>
      </c>
      <c r="G77" s="39"/>
      <c r="H77" s="39"/>
      <c r="I77" s="32" t="s">
        <v>24</v>
      </c>
      <c r="J77" s="62" t="str">
        <f>IF(J12="","",J12)</f>
        <v>19. 3. 2025</v>
      </c>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25.7" customHeight="1">
      <c r="A79" s="37"/>
      <c r="B79" s="38"/>
      <c r="C79" s="32" t="s">
        <v>26</v>
      </c>
      <c r="D79" s="39"/>
      <c r="E79" s="39"/>
      <c r="F79" s="30" t="str">
        <f>E15</f>
        <v>Statutární město Frýdek - Místek</v>
      </c>
      <c r="G79" s="39"/>
      <c r="H79" s="39"/>
      <c r="I79" s="32" t="s">
        <v>33</v>
      </c>
      <c r="J79" s="35" t="str">
        <f>E21</f>
        <v>Energy Benefit Centre a.s., Ostrava</v>
      </c>
      <c r="K79" s="39"/>
      <c r="L79" s="116"/>
      <c r="S79" s="37"/>
      <c r="T79" s="37"/>
      <c r="U79" s="37"/>
      <c r="V79" s="37"/>
      <c r="W79" s="37"/>
      <c r="X79" s="37"/>
      <c r="Y79" s="37"/>
      <c r="Z79" s="37"/>
      <c r="AA79" s="37"/>
      <c r="AB79" s="37"/>
      <c r="AC79" s="37"/>
      <c r="AD79" s="37"/>
      <c r="AE79" s="37"/>
    </row>
    <row r="80" spans="1:31" s="2" customFormat="1" ht="15.2" customHeight="1">
      <c r="A80" s="37"/>
      <c r="B80" s="38"/>
      <c r="C80" s="32" t="s">
        <v>31</v>
      </c>
      <c r="D80" s="39"/>
      <c r="E80" s="39"/>
      <c r="F80" s="30" t="str">
        <f>IF(E18="","",E18)</f>
        <v>Vyplň údaj</v>
      </c>
      <c r="G80" s="39"/>
      <c r="H80" s="39"/>
      <c r="I80" s="32" t="s">
        <v>36</v>
      </c>
      <c r="J80" s="35" t="str">
        <f>E24</f>
        <v>---</v>
      </c>
      <c r="K80" s="39"/>
      <c r="L80" s="116"/>
      <c r="S80" s="37"/>
      <c r="T80" s="37"/>
      <c r="U80" s="37"/>
      <c r="V80" s="37"/>
      <c r="W80" s="37"/>
      <c r="X80" s="37"/>
      <c r="Y80" s="37"/>
      <c r="Z80" s="37"/>
      <c r="AA80" s="37"/>
      <c r="AB80" s="37"/>
      <c r="AC80" s="37"/>
      <c r="AD80" s="37"/>
      <c r="AE80" s="37"/>
    </row>
    <row r="81" spans="1:65" s="2" customFormat="1" ht="10.3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11" customFormat="1" ht="29.25" customHeight="1">
      <c r="A82" s="154"/>
      <c r="B82" s="155"/>
      <c r="C82" s="156" t="s">
        <v>183</v>
      </c>
      <c r="D82" s="157" t="s">
        <v>59</v>
      </c>
      <c r="E82" s="157" t="s">
        <v>55</v>
      </c>
      <c r="F82" s="157" t="s">
        <v>56</v>
      </c>
      <c r="G82" s="157" t="s">
        <v>184</v>
      </c>
      <c r="H82" s="157" t="s">
        <v>185</v>
      </c>
      <c r="I82" s="157" t="s">
        <v>186</v>
      </c>
      <c r="J82" s="157" t="s">
        <v>173</v>
      </c>
      <c r="K82" s="158" t="s">
        <v>187</v>
      </c>
      <c r="L82" s="159"/>
      <c r="M82" s="71" t="s">
        <v>28</v>
      </c>
      <c r="N82" s="72" t="s">
        <v>44</v>
      </c>
      <c r="O82" s="72" t="s">
        <v>188</v>
      </c>
      <c r="P82" s="72" t="s">
        <v>189</v>
      </c>
      <c r="Q82" s="72" t="s">
        <v>190</v>
      </c>
      <c r="R82" s="72" t="s">
        <v>191</v>
      </c>
      <c r="S82" s="72" t="s">
        <v>192</v>
      </c>
      <c r="T82" s="73" t="s">
        <v>193</v>
      </c>
      <c r="U82" s="154"/>
      <c r="V82" s="154"/>
      <c r="W82" s="154"/>
      <c r="X82" s="154"/>
      <c r="Y82" s="154"/>
      <c r="Z82" s="154"/>
      <c r="AA82" s="154"/>
      <c r="AB82" s="154"/>
      <c r="AC82" s="154"/>
      <c r="AD82" s="154"/>
      <c r="AE82" s="154"/>
    </row>
    <row r="83" spans="1:65" s="2" customFormat="1" ht="22.9" customHeight="1">
      <c r="A83" s="37"/>
      <c r="B83" s="38"/>
      <c r="C83" s="78" t="s">
        <v>194</v>
      </c>
      <c r="D83" s="39"/>
      <c r="E83" s="39"/>
      <c r="F83" s="39"/>
      <c r="G83" s="39"/>
      <c r="H83" s="39"/>
      <c r="I83" s="39"/>
      <c r="J83" s="160">
        <f>BK83</f>
        <v>0</v>
      </c>
      <c r="K83" s="39"/>
      <c r="L83" s="42"/>
      <c r="M83" s="74"/>
      <c r="N83" s="161"/>
      <c r="O83" s="75"/>
      <c r="P83" s="162">
        <f>P84+P125+P134+P149</f>
        <v>0</v>
      </c>
      <c r="Q83" s="75"/>
      <c r="R83" s="162">
        <f>R84+R125+R134+R149</f>
        <v>0</v>
      </c>
      <c r="S83" s="75"/>
      <c r="T83" s="163">
        <f>T84+T125+T134+T149</f>
        <v>0</v>
      </c>
      <c r="U83" s="37"/>
      <c r="V83" s="37"/>
      <c r="W83" s="37"/>
      <c r="X83" s="37"/>
      <c r="Y83" s="37"/>
      <c r="Z83" s="37"/>
      <c r="AA83" s="37"/>
      <c r="AB83" s="37"/>
      <c r="AC83" s="37"/>
      <c r="AD83" s="37"/>
      <c r="AE83" s="37"/>
      <c r="AT83" s="20" t="s">
        <v>73</v>
      </c>
      <c r="AU83" s="20" t="s">
        <v>174</v>
      </c>
      <c r="BK83" s="164">
        <f>BK84+BK125+BK134+BK149</f>
        <v>0</v>
      </c>
    </row>
    <row r="84" spans="1:65" s="12" customFormat="1" ht="25.9" customHeight="1">
      <c r="B84" s="165"/>
      <c r="C84" s="166"/>
      <c r="D84" s="167" t="s">
        <v>73</v>
      </c>
      <c r="E84" s="168" t="s">
        <v>4373</v>
      </c>
      <c r="F84" s="168" t="s">
        <v>198</v>
      </c>
      <c r="G84" s="166"/>
      <c r="H84" s="166"/>
      <c r="I84" s="169"/>
      <c r="J84" s="170">
        <f>BK84</f>
        <v>0</v>
      </c>
      <c r="K84" s="166"/>
      <c r="L84" s="171"/>
      <c r="M84" s="172"/>
      <c r="N84" s="173"/>
      <c r="O84" s="173"/>
      <c r="P84" s="174">
        <f>SUM(P85:P124)</f>
        <v>0</v>
      </c>
      <c r="Q84" s="173"/>
      <c r="R84" s="174">
        <f>SUM(R85:R124)</f>
        <v>0</v>
      </c>
      <c r="S84" s="173"/>
      <c r="T84" s="175">
        <f>SUM(T85:T124)</f>
        <v>0</v>
      </c>
      <c r="AR84" s="176" t="s">
        <v>82</v>
      </c>
      <c r="AT84" s="177" t="s">
        <v>73</v>
      </c>
      <c r="AU84" s="177" t="s">
        <v>74</v>
      </c>
      <c r="AY84" s="176" t="s">
        <v>197</v>
      </c>
      <c r="BK84" s="178">
        <f>SUM(BK85:BK124)</f>
        <v>0</v>
      </c>
    </row>
    <row r="85" spans="1:65" s="2" customFormat="1" ht="16.5" customHeight="1">
      <c r="A85" s="37"/>
      <c r="B85" s="38"/>
      <c r="C85" s="181" t="s">
        <v>82</v>
      </c>
      <c r="D85" s="181" t="s">
        <v>199</v>
      </c>
      <c r="E85" s="182" t="s">
        <v>7116</v>
      </c>
      <c r="F85" s="183" t="s">
        <v>7117</v>
      </c>
      <c r="G85" s="184" t="s">
        <v>265</v>
      </c>
      <c r="H85" s="185">
        <v>3</v>
      </c>
      <c r="I85" s="186"/>
      <c r="J85" s="187">
        <f>ROUND(I85*H85,2)</f>
        <v>0</v>
      </c>
      <c r="K85" s="183" t="s">
        <v>28</v>
      </c>
      <c r="L85" s="42"/>
      <c r="M85" s="188" t="s">
        <v>28</v>
      </c>
      <c r="N85" s="189" t="s">
        <v>45</v>
      </c>
      <c r="O85" s="67"/>
      <c r="P85" s="190">
        <f>O85*H85</f>
        <v>0</v>
      </c>
      <c r="Q85" s="190">
        <v>0</v>
      </c>
      <c r="R85" s="190">
        <f>Q85*H85</f>
        <v>0</v>
      </c>
      <c r="S85" s="190">
        <v>0</v>
      </c>
      <c r="T85" s="191">
        <f>S85*H85</f>
        <v>0</v>
      </c>
      <c r="U85" s="37"/>
      <c r="V85" s="37"/>
      <c r="W85" s="37"/>
      <c r="X85" s="37"/>
      <c r="Y85" s="37"/>
      <c r="Z85" s="37"/>
      <c r="AA85" s="37"/>
      <c r="AB85" s="37"/>
      <c r="AC85" s="37"/>
      <c r="AD85" s="37"/>
      <c r="AE85" s="37"/>
      <c r="AR85" s="192" t="s">
        <v>204</v>
      </c>
      <c r="AT85" s="192" t="s">
        <v>199</v>
      </c>
      <c r="AU85" s="192" t="s">
        <v>82</v>
      </c>
      <c r="AY85" s="20" t="s">
        <v>197</v>
      </c>
      <c r="BE85" s="193">
        <f>IF(N85="základní",J85,0)</f>
        <v>0</v>
      </c>
      <c r="BF85" s="193">
        <f>IF(N85="snížená",J85,0)</f>
        <v>0</v>
      </c>
      <c r="BG85" s="193">
        <f>IF(N85="zákl. přenesená",J85,0)</f>
        <v>0</v>
      </c>
      <c r="BH85" s="193">
        <f>IF(N85="sníž. přenesená",J85,0)</f>
        <v>0</v>
      </c>
      <c r="BI85" s="193">
        <f>IF(N85="nulová",J85,0)</f>
        <v>0</v>
      </c>
      <c r="BJ85" s="20" t="s">
        <v>82</v>
      </c>
      <c r="BK85" s="193">
        <f>ROUND(I85*H85,2)</f>
        <v>0</v>
      </c>
      <c r="BL85" s="20" t="s">
        <v>204</v>
      </c>
      <c r="BM85" s="192" t="s">
        <v>204</v>
      </c>
    </row>
    <row r="86" spans="1:65" s="2" customFormat="1" ht="19.5">
      <c r="A86" s="37"/>
      <c r="B86" s="38"/>
      <c r="C86" s="39"/>
      <c r="D86" s="201" t="s">
        <v>4147</v>
      </c>
      <c r="E86" s="39"/>
      <c r="F86" s="261" t="s">
        <v>7263</v>
      </c>
      <c r="G86" s="39"/>
      <c r="H86" s="39"/>
      <c r="I86" s="196"/>
      <c r="J86" s="39"/>
      <c r="K86" s="39"/>
      <c r="L86" s="42"/>
      <c r="M86" s="197"/>
      <c r="N86" s="198"/>
      <c r="O86" s="67"/>
      <c r="P86" s="67"/>
      <c r="Q86" s="67"/>
      <c r="R86" s="67"/>
      <c r="S86" s="67"/>
      <c r="T86" s="68"/>
      <c r="U86" s="37"/>
      <c r="V86" s="37"/>
      <c r="W86" s="37"/>
      <c r="X86" s="37"/>
      <c r="Y86" s="37"/>
      <c r="Z86" s="37"/>
      <c r="AA86" s="37"/>
      <c r="AB86" s="37"/>
      <c r="AC86" s="37"/>
      <c r="AD86" s="37"/>
      <c r="AE86" s="37"/>
      <c r="AT86" s="20" t="s">
        <v>4147</v>
      </c>
      <c r="AU86" s="20" t="s">
        <v>82</v>
      </c>
    </row>
    <row r="87" spans="1:65" s="2" customFormat="1" ht="16.5" customHeight="1">
      <c r="A87" s="37"/>
      <c r="B87" s="38"/>
      <c r="C87" s="181" t="s">
        <v>84</v>
      </c>
      <c r="D87" s="181" t="s">
        <v>199</v>
      </c>
      <c r="E87" s="182" t="s">
        <v>7119</v>
      </c>
      <c r="F87" s="183" t="s">
        <v>7120</v>
      </c>
      <c r="G87" s="184" t="s">
        <v>265</v>
      </c>
      <c r="H87" s="185">
        <v>2</v>
      </c>
      <c r="I87" s="186"/>
      <c r="J87" s="187">
        <f>ROUND(I87*H87,2)</f>
        <v>0</v>
      </c>
      <c r="K87" s="183" t="s">
        <v>28</v>
      </c>
      <c r="L87" s="42"/>
      <c r="M87" s="188" t="s">
        <v>28</v>
      </c>
      <c r="N87" s="189" t="s">
        <v>45</v>
      </c>
      <c r="O87" s="67"/>
      <c r="P87" s="190">
        <f>O87*H87</f>
        <v>0</v>
      </c>
      <c r="Q87" s="190">
        <v>0</v>
      </c>
      <c r="R87" s="190">
        <f>Q87*H87</f>
        <v>0</v>
      </c>
      <c r="S87" s="190">
        <v>0</v>
      </c>
      <c r="T87" s="191">
        <f>S87*H87</f>
        <v>0</v>
      </c>
      <c r="U87" s="37"/>
      <c r="V87" s="37"/>
      <c r="W87" s="37"/>
      <c r="X87" s="37"/>
      <c r="Y87" s="37"/>
      <c r="Z87" s="37"/>
      <c r="AA87" s="37"/>
      <c r="AB87" s="37"/>
      <c r="AC87" s="37"/>
      <c r="AD87" s="37"/>
      <c r="AE87" s="37"/>
      <c r="AR87" s="192" t="s">
        <v>204</v>
      </c>
      <c r="AT87" s="192" t="s">
        <v>199</v>
      </c>
      <c r="AU87" s="192" t="s">
        <v>82</v>
      </c>
      <c r="AY87" s="20" t="s">
        <v>197</v>
      </c>
      <c r="BE87" s="193">
        <f>IF(N87="základní",J87,0)</f>
        <v>0</v>
      </c>
      <c r="BF87" s="193">
        <f>IF(N87="snížená",J87,0)</f>
        <v>0</v>
      </c>
      <c r="BG87" s="193">
        <f>IF(N87="zákl. přenesená",J87,0)</f>
        <v>0</v>
      </c>
      <c r="BH87" s="193">
        <f>IF(N87="sníž. přenesená",J87,0)</f>
        <v>0</v>
      </c>
      <c r="BI87" s="193">
        <f>IF(N87="nulová",J87,0)</f>
        <v>0</v>
      </c>
      <c r="BJ87" s="20" t="s">
        <v>82</v>
      </c>
      <c r="BK87" s="193">
        <f>ROUND(I87*H87,2)</f>
        <v>0</v>
      </c>
      <c r="BL87" s="20" t="s">
        <v>204</v>
      </c>
      <c r="BM87" s="192" t="s">
        <v>233</v>
      </c>
    </row>
    <row r="88" spans="1:65" s="2" customFormat="1" ht="19.5">
      <c r="A88" s="37"/>
      <c r="B88" s="38"/>
      <c r="C88" s="39"/>
      <c r="D88" s="201" t="s">
        <v>4147</v>
      </c>
      <c r="E88" s="39"/>
      <c r="F88" s="261" t="s">
        <v>7264</v>
      </c>
      <c r="G88" s="39"/>
      <c r="H88" s="39"/>
      <c r="I88" s="196"/>
      <c r="J88" s="39"/>
      <c r="K88" s="39"/>
      <c r="L88" s="42"/>
      <c r="M88" s="197"/>
      <c r="N88" s="198"/>
      <c r="O88" s="67"/>
      <c r="P88" s="67"/>
      <c r="Q88" s="67"/>
      <c r="R88" s="67"/>
      <c r="S88" s="67"/>
      <c r="T88" s="68"/>
      <c r="U88" s="37"/>
      <c r="V88" s="37"/>
      <c r="W88" s="37"/>
      <c r="X88" s="37"/>
      <c r="Y88" s="37"/>
      <c r="Z88" s="37"/>
      <c r="AA88" s="37"/>
      <c r="AB88" s="37"/>
      <c r="AC88" s="37"/>
      <c r="AD88" s="37"/>
      <c r="AE88" s="37"/>
      <c r="AT88" s="20" t="s">
        <v>4147</v>
      </c>
      <c r="AU88" s="20" t="s">
        <v>82</v>
      </c>
    </row>
    <row r="89" spans="1:65" s="2" customFormat="1" ht="16.5" customHeight="1">
      <c r="A89" s="37"/>
      <c r="B89" s="38"/>
      <c r="C89" s="181" t="s">
        <v>160</v>
      </c>
      <c r="D89" s="181" t="s">
        <v>199</v>
      </c>
      <c r="E89" s="182" t="s">
        <v>6824</v>
      </c>
      <c r="F89" s="183" t="s">
        <v>7122</v>
      </c>
      <c r="G89" s="184" t="s">
        <v>265</v>
      </c>
      <c r="H89" s="185">
        <v>4.2</v>
      </c>
      <c r="I89" s="186"/>
      <c r="J89" s="187">
        <f>ROUND(I89*H89,2)</f>
        <v>0</v>
      </c>
      <c r="K89" s="183" t="s">
        <v>28</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82</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243</v>
      </c>
    </row>
    <row r="90" spans="1:65" s="2" customFormat="1" ht="19.5">
      <c r="A90" s="37"/>
      <c r="B90" s="38"/>
      <c r="C90" s="39"/>
      <c r="D90" s="201" t="s">
        <v>4147</v>
      </c>
      <c r="E90" s="39"/>
      <c r="F90" s="261" t="s">
        <v>7263</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4147</v>
      </c>
      <c r="AU90" s="20" t="s">
        <v>82</v>
      </c>
    </row>
    <row r="91" spans="1:65" s="2" customFormat="1" ht="16.5" customHeight="1">
      <c r="A91" s="37"/>
      <c r="B91" s="38"/>
      <c r="C91" s="181" t="s">
        <v>204</v>
      </c>
      <c r="D91" s="181" t="s">
        <v>199</v>
      </c>
      <c r="E91" s="182" t="s">
        <v>7123</v>
      </c>
      <c r="F91" s="183" t="s">
        <v>7124</v>
      </c>
      <c r="G91" s="184" t="s">
        <v>265</v>
      </c>
      <c r="H91" s="185">
        <v>2.8</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82</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253</v>
      </c>
    </row>
    <row r="92" spans="1:65" s="2" customFormat="1" ht="19.5">
      <c r="A92" s="37"/>
      <c r="B92" s="38"/>
      <c r="C92" s="39"/>
      <c r="D92" s="201" t="s">
        <v>4147</v>
      </c>
      <c r="E92" s="39"/>
      <c r="F92" s="261" t="s">
        <v>7264</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4147</v>
      </c>
      <c r="AU92" s="20" t="s">
        <v>82</v>
      </c>
    </row>
    <row r="93" spans="1:65" s="2" customFormat="1" ht="24.2" customHeight="1">
      <c r="A93" s="37"/>
      <c r="B93" s="38"/>
      <c r="C93" s="181" t="s">
        <v>227</v>
      </c>
      <c r="D93" s="181" t="s">
        <v>199</v>
      </c>
      <c r="E93" s="182" t="s">
        <v>7125</v>
      </c>
      <c r="F93" s="183" t="s">
        <v>7126</v>
      </c>
      <c r="G93" s="184" t="s">
        <v>265</v>
      </c>
      <c r="H93" s="185">
        <v>5</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204</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8</v>
      </c>
    </row>
    <row r="94" spans="1:65" s="2" customFormat="1" ht="16.5" customHeight="1">
      <c r="A94" s="37"/>
      <c r="B94" s="38"/>
      <c r="C94" s="181" t="s">
        <v>233</v>
      </c>
      <c r="D94" s="181" t="s">
        <v>199</v>
      </c>
      <c r="E94" s="182" t="s">
        <v>7127</v>
      </c>
      <c r="F94" s="183" t="s">
        <v>7128</v>
      </c>
      <c r="G94" s="184" t="s">
        <v>409</v>
      </c>
      <c r="H94" s="185">
        <v>1.4</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273</v>
      </c>
    </row>
    <row r="95" spans="1:65" s="2" customFormat="1" ht="16.5" customHeight="1">
      <c r="A95" s="37"/>
      <c r="B95" s="38"/>
      <c r="C95" s="181" t="s">
        <v>238</v>
      </c>
      <c r="D95" s="181" t="s">
        <v>199</v>
      </c>
      <c r="E95" s="182" t="s">
        <v>7129</v>
      </c>
      <c r="F95" s="183" t="s">
        <v>7130</v>
      </c>
      <c r="G95" s="184" t="s">
        <v>409</v>
      </c>
      <c r="H95" s="185">
        <v>2.1</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283</v>
      </c>
    </row>
    <row r="96" spans="1:65" s="2" customFormat="1" ht="29.25">
      <c r="A96" s="37"/>
      <c r="B96" s="38"/>
      <c r="C96" s="39"/>
      <c r="D96" s="201" t="s">
        <v>4147</v>
      </c>
      <c r="E96" s="39"/>
      <c r="F96" s="261" t="s">
        <v>7131</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4147</v>
      </c>
      <c r="AU96" s="20" t="s">
        <v>82</v>
      </c>
    </row>
    <row r="97" spans="1:65" s="2" customFormat="1" ht="16.5" customHeight="1">
      <c r="A97" s="37"/>
      <c r="B97" s="38"/>
      <c r="C97" s="181" t="s">
        <v>243</v>
      </c>
      <c r="D97" s="181" t="s">
        <v>199</v>
      </c>
      <c r="E97" s="182" t="s">
        <v>7132</v>
      </c>
      <c r="F97" s="183" t="s">
        <v>7133</v>
      </c>
      <c r="G97" s="184" t="s">
        <v>265</v>
      </c>
      <c r="H97" s="185">
        <v>3</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293</v>
      </c>
    </row>
    <row r="98" spans="1:65" s="2" customFormat="1" ht="29.25">
      <c r="A98" s="37"/>
      <c r="B98" s="38"/>
      <c r="C98" s="39"/>
      <c r="D98" s="201" t="s">
        <v>4147</v>
      </c>
      <c r="E98" s="39"/>
      <c r="F98" s="261" t="s">
        <v>7134</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4147</v>
      </c>
      <c r="AU98" s="20" t="s">
        <v>82</v>
      </c>
    </row>
    <row r="99" spans="1:65" s="2" customFormat="1" ht="16.5" customHeight="1">
      <c r="A99" s="37"/>
      <c r="B99" s="38"/>
      <c r="C99" s="181" t="s">
        <v>248</v>
      </c>
      <c r="D99" s="181" t="s">
        <v>199</v>
      </c>
      <c r="E99" s="182" t="s">
        <v>7135</v>
      </c>
      <c r="F99" s="183" t="s">
        <v>7136</v>
      </c>
      <c r="G99" s="184" t="s">
        <v>265</v>
      </c>
      <c r="H99" s="185">
        <v>2</v>
      </c>
      <c r="I99" s="186"/>
      <c r="J99" s="187">
        <f>ROUND(I99*H99,2)</f>
        <v>0</v>
      </c>
      <c r="K99" s="183" t="s">
        <v>28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204</v>
      </c>
      <c r="AT99" s="192" t="s">
        <v>199</v>
      </c>
      <c r="AU99" s="192" t="s">
        <v>82</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303</v>
      </c>
    </row>
    <row r="100" spans="1:65" s="2" customFormat="1" ht="29.25">
      <c r="A100" s="37"/>
      <c r="B100" s="38"/>
      <c r="C100" s="39"/>
      <c r="D100" s="201" t="s">
        <v>4147</v>
      </c>
      <c r="E100" s="39"/>
      <c r="F100" s="261" t="s">
        <v>7137</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4147</v>
      </c>
      <c r="AU100" s="20" t="s">
        <v>82</v>
      </c>
    </row>
    <row r="101" spans="1:65" s="2" customFormat="1" ht="16.5" customHeight="1">
      <c r="A101" s="37"/>
      <c r="B101" s="38"/>
      <c r="C101" s="181" t="s">
        <v>253</v>
      </c>
      <c r="D101" s="181" t="s">
        <v>199</v>
      </c>
      <c r="E101" s="182" t="s">
        <v>7138</v>
      </c>
      <c r="F101" s="183" t="s">
        <v>7139</v>
      </c>
      <c r="G101" s="184" t="s">
        <v>265</v>
      </c>
      <c r="H101" s="185">
        <v>4.2</v>
      </c>
      <c r="I101" s="186"/>
      <c r="J101" s="187">
        <f>ROUND(I101*H101,2)</f>
        <v>0</v>
      </c>
      <c r="K101" s="183" t="s">
        <v>28</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82</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312</v>
      </c>
    </row>
    <row r="102" spans="1:65" s="2" customFormat="1" ht="29.25">
      <c r="A102" s="37"/>
      <c r="B102" s="38"/>
      <c r="C102" s="39"/>
      <c r="D102" s="201" t="s">
        <v>4147</v>
      </c>
      <c r="E102" s="39"/>
      <c r="F102" s="261" t="s">
        <v>7140</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4147</v>
      </c>
      <c r="AU102" s="20" t="s">
        <v>82</v>
      </c>
    </row>
    <row r="103" spans="1:65" s="2" customFormat="1" ht="16.5" customHeight="1">
      <c r="A103" s="37"/>
      <c r="B103" s="38"/>
      <c r="C103" s="181" t="s">
        <v>258</v>
      </c>
      <c r="D103" s="181" t="s">
        <v>199</v>
      </c>
      <c r="E103" s="182" t="s">
        <v>7141</v>
      </c>
      <c r="F103" s="183" t="s">
        <v>7142</v>
      </c>
      <c r="G103" s="184" t="s">
        <v>265</v>
      </c>
      <c r="H103" s="185">
        <v>2.8</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204</v>
      </c>
      <c r="AT103" s="192" t="s">
        <v>199</v>
      </c>
      <c r="AU103" s="192" t="s">
        <v>82</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322</v>
      </c>
    </row>
    <row r="104" spans="1:65" s="2" customFormat="1" ht="29.25">
      <c r="A104" s="37"/>
      <c r="B104" s="38"/>
      <c r="C104" s="39"/>
      <c r="D104" s="201" t="s">
        <v>4147</v>
      </c>
      <c r="E104" s="39"/>
      <c r="F104" s="261" t="s">
        <v>7143</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4147</v>
      </c>
      <c r="AU104" s="20" t="s">
        <v>82</v>
      </c>
    </row>
    <row r="105" spans="1:65" s="2" customFormat="1" ht="16.5" customHeight="1">
      <c r="A105" s="37"/>
      <c r="B105" s="38"/>
      <c r="C105" s="181" t="s">
        <v>8</v>
      </c>
      <c r="D105" s="181" t="s">
        <v>199</v>
      </c>
      <c r="E105" s="182" t="s">
        <v>7144</v>
      </c>
      <c r="F105" s="183" t="s">
        <v>7145</v>
      </c>
      <c r="G105" s="184" t="s">
        <v>428</v>
      </c>
      <c r="H105" s="185">
        <v>4.12</v>
      </c>
      <c r="I105" s="186"/>
      <c r="J105" s="187">
        <f>ROUND(I105*H105,2)</f>
        <v>0</v>
      </c>
      <c r="K105" s="183" t="s">
        <v>28</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204</v>
      </c>
      <c r="AT105" s="192" t="s">
        <v>199</v>
      </c>
      <c r="AU105" s="192" t="s">
        <v>82</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204</v>
      </c>
      <c r="BM105" s="192" t="s">
        <v>332</v>
      </c>
    </row>
    <row r="106" spans="1:65" s="2" customFormat="1" ht="19.5">
      <c r="A106" s="37"/>
      <c r="B106" s="38"/>
      <c r="C106" s="39"/>
      <c r="D106" s="201" t="s">
        <v>4147</v>
      </c>
      <c r="E106" s="39"/>
      <c r="F106" s="261" t="s">
        <v>7146</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4147</v>
      </c>
      <c r="AU106" s="20" t="s">
        <v>82</v>
      </c>
    </row>
    <row r="107" spans="1:65" s="2" customFormat="1" ht="16.5" customHeight="1">
      <c r="A107" s="37"/>
      <c r="B107" s="38"/>
      <c r="C107" s="181" t="s">
        <v>268</v>
      </c>
      <c r="D107" s="181" t="s">
        <v>199</v>
      </c>
      <c r="E107" s="182" t="s">
        <v>7147</v>
      </c>
      <c r="F107" s="183" t="s">
        <v>7148</v>
      </c>
      <c r="G107" s="184" t="s">
        <v>428</v>
      </c>
      <c r="H107" s="185">
        <v>7.6</v>
      </c>
      <c r="I107" s="186"/>
      <c r="J107" s="187">
        <f>ROUND(I107*H107,2)</f>
        <v>0</v>
      </c>
      <c r="K107" s="183" t="s">
        <v>28</v>
      </c>
      <c r="L107" s="42"/>
      <c r="M107" s="188" t="s">
        <v>28</v>
      </c>
      <c r="N107" s="189"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204</v>
      </c>
      <c r="AT107" s="192" t="s">
        <v>199</v>
      </c>
      <c r="AU107" s="192" t="s">
        <v>82</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204</v>
      </c>
      <c r="BM107" s="192" t="s">
        <v>343</v>
      </c>
    </row>
    <row r="108" spans="1:65" s="2" customFormat="1" ht="29.25">
      <c r="A108" s="37"/>
      <c r="B108" s="38"/>
      <c r="C108" s="39"/>
      <c r="D108" s="201" t="s">
        <v>4147</v>
      </c>
      <c r="E108" s="39"/>
      <c r="F108" s="261" t="s">
        <v>7149</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4147</v>
      </c>
      <c r="AU108" s="20" t="s">
        <v>82</v>
      </c>
    </row>
    <row r="109" spans="1:65" s="2" customFormat="1" ht="16.5" customHeight="1">
      <c r="A109" s="37"/>
      <c r="B109" s="38"/>
      <c r="C109" s="181" t="s">
        <v>273</v>
      </c>
      <c r="D109" s="181" t="s">
        <v>199</v>
      </c>
      <c r="E109" s="182" t="s">
        <v>7150</v>
      </c>
      <c r="F109" s="183" t="s">
        <v>7151</v>
      </c>
      <c r="G109" s="184" t="s">
        <v>409</v>
      </c>
      <c r="H109" s="185">
        <v>2.1</v>
      </c>
      <c r="I109" s="186"/>
      <c r="J109" s="187">
        <f>ROUND(I109*H109,2)</f>
        <v>0</v>
      </c>
      <c r="K109" s="183" t="s">
        <v>28</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82</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354</v>
      </c>
    </row>
    <row r="110" spans="1:65" s="2" customFormat="1" ht="19.5">
      <c r="A110" s="37"/>
      <c r="B110" s="38"/>
      <c r="C110" s="39"/>
      <c r="D110" s="201" t="s">
        <v>4147</v>
      </c>
      <c r="E110" s="39"/>
      <c r="F110" s="261" t="s">
        <v>7152</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4147</v>
      </c>
      <c r="AU110" s="20" t="s">
        <v>82</v>
      </c>
    </row>
    <row r="111" spans="1:65" s="2" customFormat="1" ht="16.5" customHeight="1">
      <c r="A111" s="37"/>
      <c r="B111" s="38"/>
      <c r="C111" s="181" t="s">
        <v>278</v>
      </c>
      <c r="D111" s="181" t="s">
        <v>199</v>
      </c>
      <c r="E111" s="182" t="s">
        <v>7153</v>
      </c>
      <c r="F111" s="183" t="s">
        <v>7154</v>
      </c>
      <c r="G111" s="184" t="s">
        <v>428</v>
      </c>
      <c r="H111" s="185">
        <v>3.36</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82</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365</v>
      </c>
    </row>
    <row r="112" spans="1:65" s="2" customFormat="1" ht="19.5">
      <c r="A112" s="37"/>
      <c r="B112" s="38"/>
      <c r="C112" s="39"/>
      <c r="D112" s="201" t="s">
        <v>4147</v>
      </c>
      <c r="E112" s="39"/>
      <c r="F112" s="261" t="s">
        <v>7155</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4147</v>
      </c>
      <c r="AU112" s="20" t="s">
        <v>82</v>
      </c>
    </row>
    <row r="113" spans="1:65" s="2" customFormat="1" ht="16.5" customHeight="1">
      <c r="A113" s="37"/>
      <c r="B113" s="38"/>
      <c r="C113" s="181" t="s">
        <v>283</v>
      </c>
      <c r="D113" s="181" t="s">
        <v>199</v>
      </c>
      <c r="E113" s="182" t="s">
        <v>7156</v>
      </c>
      <c r="F113" s="183" t="s">
        <v>7157</v>
      </c>
      <c r="G113" s="184" t="s">
        <v>428</v>
      </c>
      <c r="H113" s="185">
        <v>0.36</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82</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375</v>
      </c>
    </row>
    <row r="114" spans="1:65" s="2" customFormat="1" ht="19.5">
      <c r="A114" s="37"/>
      <c r="B114" s="38"/>
      <c r="C114" s="39"/>
      <c r="D114" s="201" t="s">
        <v>4147</v>
      </c>
      <c r="E114" s="39"/>
      <c r="F114" s="261" t="s">
        <v>7158</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4147</v>
      </c>
      <c r="AU114" s="20" t="s">
        <v>82</v>
      </c>
    </row>
    <row r="115" spans="1:65" s="2" customFormat="1" ht="16.5" customHeight="1">
      <c r="A115" s="37"/>
      <c r="B115" s="38"/>
      <c r="C115" s="181" t="s">
        <v>288</v>
      </c>
      <c r="D115" s="181" t="s">
        <v>199</v>
      </c>
      <c r="E115" s="182" t="s">
        <v>7159</v>
      </c>
      <c r="F115" s="183" t="s">
        <v>7160</v>
      </c>
      <c r="G115" s="184" t="s">
        <v>428</v>
      </c>
      <c r="H115" s="185">
        <v>0.2</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82</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385</v>
      </c>
    </row>
    <row r="116" spans="1:65" s="2" customFormat="1" ht="19.5">
      <c r="A116" s="37"/>
      <c r="B116" s="38"/>
      <c r="C116" s="39"/>
      <c r="D116" s="201" t="s">
        <v>4147</v>
      </c>
      <c r="E116" s="39"/>
      <c r="F116" s="261" t="s">
        <v>7158</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4147</v>
      </c>
      <c r="AU116" s="20" t="s">
        <v>82</v>
      </c>
    </row>
    <row r="117" spans="1:65" s="2" customFormat="1" ht="16.5" customHeight="1">
      <c r="A117" s="37"/>
      <c r="B117" s="38"/>
      <c r="C117" s="181" t="s">
        <v>293</v>
      </c>
      <c r="D117" s="181" t="s">
        <v>199</v>
      </c>
      <c r="E117" s="182" t="s">
        <v>7161</v>
      </c>
      <c r="F117" s="183" t="s">
        <v>7162</v>
      </c>
      <c r="G117" s="184" t="s">
        <v>428</v>
      </c>
      <c r="H117" s="185">
        <v>0.1</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204</v>
      </c>
      <c r="AT117" s="192" t="s">
        <v>199</v>
      </c>
      <c r="AU117" s="192" t="s">
        <v>82</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395</v>
      </c>
    </row>
    <row r="118" spans="1:65" s="2" customFormat="1" ht="19.5">
      <c r="A118" s="37"/>
      <c r="B118" s="38"/>
      <c r="C118" s="39"/>
      <c r="D118" s="201" t="s">
        <v>4147</v>
      </c>
      <c r="E118" s="39"/>
      <c r="F118" s="261" t="s">
        <v>7163</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4147</v>
      </c>
      <c r="AU118" s="20" t="s">
        <v>82</v>
      </c>
    </row>
    <row r="119" spans="1:65" s="2" customFormat="1" ht="16.5" customHeight="1">
      <c r="A119" s="37"/>
      <c r="B119" s="38"/>
      <c r="C119" s="181" t="s">
        <v>298</v>
      </c>
      <c r="D119" s="181" t="s">
        <v>199</v>
      </c>
      <c r="E119" s="182" t="s">
        <v>7164</v>
      </c>
      <c r="F119" s="183" t="s">
        <v>7265</v>
      </c>
      <c r="G119" s="184" t="s">
        <v>428</v>
      </c>
      <c r="H119" s="185">
        <v>0.1</v>
      </c>
      <c r="I119" s="186"/>
      <c r="J119" s="187">
        <f>ROUND(I119*H119,2)</f>
        <v>0</v>
      </c>
      <c r="K119" s="183" t="s">
        <v>28</v>
      </c>
      <c r="L119" s="42"/>
      <c r="M119" s="188" t="s">
        <v>28</v>
      </c>
      <c r="N119" s="189" t="s">
        <v>45</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204</v>
      </c>
      <c r="AT119" s="192" t="s">
        <v>199</v>
      </c>
      <c r="AU119" s="192" t="s">
        <v>82</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406</v>
      </c>
    </row>
    <row r="120" spans="1:65" s="2" customFormat="1" ht="19.5">
      <c r="A120" s="37"/>
      <c r="B120" s="38"/>
      <c r="C120" s="39"/>
      <c r="D120" s="201" t="s">
        <v>4147</v>
      </c>
      <c r="E120" s="39"/>
      <c r="F120" s="261" t="s">
        <v>7266</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4147</v>
      </c>
      <c r="AU120" s="20" t="s">
        <v>82</v>
      </c>
    </row>
    <row r="121" spans="1:65" s="2" customFormat="1" ht="16.5" customHeight="1">
      <c r="A121" s="37"/>
      <c r="B121" s="38"/>
      <c r="C121" s="181" t="s">
        <v>303</v>
      </c>
      <c r="D121" s="181" t="s">
        <v>199</v>
      </c>
      <c r="E121" s="182" t="s">
        <v>7166</v>
      </c>
      <c r="F121" s="183" t="s">
        <v>7167</v>
      </c>
      <c r="G121" s="184" t="s">
        <v>409</v>
      </c>
      <c r="H121" s="185">
        <v>0.2</v>
      </c>
      <c r="I121" s="186"/>
      <c r="J121" s="187">
        <f>ROUND(I121*H121,2)</f>
        <v>0</v>
      </c>
      <c r="K121" s="183" t="s">
        <v>28</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204</v>
      </c>
      <c r="AT121" s="192" t="s">
        <v>199</v>
      </c>
      <c r="AU121" s="192" t="s">
        <v>82</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425</v>
      </c>
    </row>
    <row r="122" spans="1:65" s="2" customFormat="1" ht="29.25">
      <c r="A122" s="37"/>
      <c r="B122" s="38"/>
      <c r="C122" s="39"/>
      <c r="D122" s="201" t="s">
        <v>4147</v>
      </c>
      <c r="E122" s="39"/>
      <c r="F122" s="261" t="s">
        <v>7267</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4147</v>
      </c>
      <c r="AU122" s="20" t="s">
        <v>82</v>
      </c>
    </row>
    <row r="123" spans="1:65" s="2" customFormat="1" ht="16.5" customHeight="1">
      <c r="A123" s="37"/>
      <c r="B123" s="38"/>
      <c r="C123" s="181" t="s">
        <v>7</v>
      </c>
      <c r="D123" s="181" t="s">
        <v>199</v>
      </c>
      <c r="E123" s="182" t="s">
        <v>7178</v>
      </c>
      <c r="F123" s="183" t="s">
        <v>7179</v>
      </c>
      <c r="G123" s="184" t="s">
        <v>202</v>
      </c>
      <c r="H123" s="185">
        <v>5</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439</v>
      </c>
    </row>
    <row r="124" spans="1:65" s="2" customFormat="1" ht="19.5">
      <c r="A124" s="37"/>
      <c r="B124" s="38"/>
      <c r="C124" s="39"/>
      <c r="D124" s="201" t="s">
        <v>4147</v>
      </c>
      <c r="E124" s="39"/>
      <c r="F124" s="261" t="s">
        <v>7180</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4147</v>
      </c>
      <c r="AU124" s="20" t="s">
        <v>82</v>
      </c>
    </row>
    <row r="125" spans="1:65" s="12" customFormat="1" ht="25.9" customHeight="1">
      <c r="B125" s="165"/>
      <c r="C125" s="166"/>
      <c r="D125" s="167" t="s">
        <v>73</v>
      </c>
      <c r="E125" s="168" t="s">
        <v>4378</v>
      </c>
      <c r="F125" s="168" t="s">
        <v>7181</v>
      </c>
      <c r="G125" s="166"/>
      <c r="H125" s="166"/>
      <c r="I125" s="169"/>
      <c r="J125" s="170">
        <f>BK125</f>
        <v>0</v>
      </c>
      <c r="K125" s="166"/>
      <c r="L125" s="171"/>
      <c r="M125" s="172"/>
      <c r="N125" s="173"/>
      <c r="O125" s="173"/>
      <c r="P125" s="174">
        <f>SUM(P126:P133)</f>
        <v>0</v>
      </c>
      <c r="Q125" s="173"/>
      <c r="R125" s="174">
        <f>SUM(R126:R133)</f>
        <v>0</v>
      </c>
      <c r="S125" s="173"/>
      <c r="T125" s="175">
        <f>SUM(T126:T133)</f>
        <v>0</v>
      </c>
      <c r="AR125" s="176" t="s">
        <v>82</v>
      </c>
      <c r="AT125" s="177" t="s">
        <v>73</v>
      </c>
      <c r="AU125" s="177" t="s">
        <v>74</v>
      </c>
      <c r="AY125" s="176" t="s">
        <v>197</v>
      </c>
      <c r="BK125" s="178">
        <f>SUM(BK126:BK133)</f>
        <v>0</v>
      </c>
    </row>
    <row r="126" spans="1:65" s="2" customFormat="1" ht="21.75" customHeight="1">
      <c r="A126" s="37"/>
      <c r="B126" s="38"/>
      <c r="C126" s="181" t="s">
        <v>312</v>
      </c>
      <c r="D126" s="181" t="s">
        <v>199</v>
      </c>
      <c r="E126" s="182" t="s">
        <v>4429</v>
      </c>
      <c r="F126" s="183" t="s">
        <v>7268</v>
      </c>
      <c r="G126" s="184" t="s">
        <v>265</v>
      </c>
      <c r="H126" s="185">
        <v>18</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526</v>
      </c>
      <c r="AT126" s="192" t="s">
        <v>199</v>
      </c>
      <c r="AU126" s="192" t="s">
        <v>82</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526</v>
      </c>
      <c r="BM126" s="192" t="s">
        <v>451</v>
      </c>
    </row>
    <row r="127" spans="1:65" s="2" customFormat="1" ht="19.5">
      <c r="A127" s="37"/>
      <c r="B127" s="38"/>
      <c r="C127" s="39"/>
      <c r="D127" s="201" t="s">
        <v>4147</v>
      </c>
      <c r="E127" s="39"/>
      <c r="F127" s="261" t="s">
        <v>7269</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4147</v>
      </c>
      <c r="AU127" s="20" t="s">
        <v>82</v>
      </c>
    </row>
    <row r="128" spans="1:65" s="2" customFormat="1" ht="24.2" customHeight="1">
      <c r="A128" s="37"/>
      <c r="B128" s="38"/>
      <c r="C128" s="181" t="s">
        <v>317</v>
      </c>
      <c r="D128" s="181" t="s">
        <v>199</v>
      </c>
      <c r="E128" s="182" t="s">
        <v>4437</v>
      </c>
      <c r="F128" s="183" t="s">
        <v>7186</v>
      </c>
      <c r="G128" s="184" t="s">
        <v>265</v>
      </c>
      <c r="H128" s="185">
        <v>13</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526</v>
      </c>
      <c r="AT128" s="192" t="s">
        <v>199</v>
      </c>
      <c r="AU128" s="192" t="s">
        <v>82</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526</v>
      </c>
      <c r="BM128" s="192" t="s">
        <v>463</v>
      </c>
    </row>
    <row r="129" spans="1:65" s="2" customFormat="1" ht="16.5" customHeight="1">
      <c r="A129" s="37"/>
      <c r="B129" s="38"/>
      <c r="C129" s="181" t="s">
        <v>322</v>
      </c>
      <c r="D129" s="181" t="s">
        <v>199</v>
      </c>
      <c r="E129" s="182" t="s">
        <v>7187</v>
      </c>
      <c r="F129" s="183" t="s">
        <v>7188</v>
      </c>
      <c r="G129" s="184" t="s">
        <v>265</v>
      </c>
      <c r="H129" s="185">
        <v>2</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526</v>
      </c>
      <c r="AT129" s="192" t="s">
        <v>199</v>
      </c>
      <c r="AU129" s="192" t="s">
        <v>82</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526</v>
      </c>
      <c r="BM129" s="192" t="s">
        <v>476</v>
      </c>
    </row>
    <row r="130" spans="1:65" s="2" customFormat="1" ht="16.5" customHeight="1">
      <c r="A130" s="37"/>
      <c r="B130" s="38"/>
      <c r="C130" s="181" t="s">
        <v>327</v>
      </c>
      <c r="D130" s="181" t="s">
        <v>199</v>
      </c>
      <c r="E130" s="182" t="s">
        <v>4439</v>
      </c>
      <c r="F130" s="183" t="s">
        <v>7189</v>
      </c>
      <c r="G130" s="184" t="s">
        <v>265</v>
      </c>
      <c r="H130" s="185">
        <v>26</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526</v>
      </c>
      <c r="AT130" s="192" t="s">
        <v>199</v>
      </c>
      <c r="AU130" s="192" t="s">
        <v>82</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526</v>
      </c>
      <c r="BM130" s="192" t="s">
        <v>489</v>
      </c>
    </row>
    <row r="131" spans="1:65" s="2" customFormat="1" ht="19.5">
      <c r="A131" s="37"/>
      <c r="B131" s="38"/>
      <c r="C131" s="39"/>
      <c r="D131" s="201" t="s">
        <v>4147</v>
      </c>
      <c r="E131" s="39"/>
      <c r="F131" s="261" t="s">
        <v>7190</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4147</v>
      </c>
      <c r="AU131" s="20" t="s">
        <v>82</v>
      </c>
    </row>
    <row r="132" spans="1:65" s="2" customFormat="1" ht="16.5" customHeight="1">
      <c r="A132" s="37"/>
      <c r="B132" s="38"/>
      <c r="C132" s="181" t="s">
        <v>332</v>
      </c>
      <c r="D132" s="181" t="s">
        <v>199</v>
      </c>
      <c r="E132" s="182" t="s">
        <v>4453</v>
      </c>
      <c r="F132" s="183" t="s">
        <v>7199</v>
      </c>
      <c r="G132" s="184" t="s">
        <v>3845</v>
      </c>
      <c r="H132" s="185">
        <v>3</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526</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526</v>
      </c>
      <c r="BM132" s="192" t="s">
        <v>500</v>
      </c>
    </row>
    <row r="133" spans="1:65" s="2" customFormat="1" ht="19.5">
      <c r="A133" s="37"/>
      <c r="B133" s="38"/>
      <c r="C133" s="39"/>
      <c r="D133" s="201" t="s">
        <v>4147</v>
      </c>
      <c r="E133" s="39"/>
      <c r="F133" s="261" t="s">
        <v>7200</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4147</v>
      </c>
      <c r="AU133" s="20" t="s">
        <v>82</v>
      </c>
    </row>
    <row r="134" spans="1:65" s="12" customFormat="1" ht="25.9" customHeight="1">
      <c r="B134" s="165"/>
      <c r="C134" s="166"/>
      <c r="D134" s="167" t="s">
        <v>73</v>
      </c>
      <c r="E134" s="168" t="s">
        <v>4384</v>
      </c>
      <c r="F134" s="168" t="s">
        <v>7206</v>
      </c>
      <c r="G134" s="166"/>
      <c r="H134" s="166"/>
      <c r="I134" s="169"/>
      <c r="J134" s="170">
        <f>BK134</f>
        <v>0</v>
      </c>
      <c r="K134" s="166"/>
      <c r="L134" s="171"/>
      <c r="M134" s="172"/>
      <c r="N134" s="173"/>
      <c r="O134" s="173"/>
      <c r="P134" s="174">
        <f>SUM(P135:P148)</f>
        <v>0</v>
      </c>
      <c r="Q134" s="173"/>
      <c r="R134" s="174">
        <f>SUM(R135:R148)</f>
        <v>0</v>
      </c>
      <c r="S134" s="173"/>
      <c r="T134" s="175">
        <f>SUM(T135:T148)</f>
        <v>0</v>
      </c>
      <c r="AR134" s="176" t="s">
        <v>82</v>
      </c>
      <c r="AT134" s="177" t="s">
        <v>73</v>
      </c>
      <c r="AU134" s="177" t="s">
        <v>74</v>
      </c>
      <c r="AY134" s="176" t="s">
        <v>197</v>
      </c>
      <c r="BK134" s="178">
        <f>SUM(BK135:BK148)</f>
        <v>0</v>
      </c>
    </row>
    <row r="135" spans="1:65" s="2" customFormat="1" ht="16.5" customHeight="1">
      <c r="A135" s="37"/>
      <c r="B135" s="38"/>
      <c r="C135" s="247" t="s">
        <v>337</v>
      </c>
      <c r="D135" s="247" t="s">
        <v>519</v>
      </c>
      <c r="E135" s="248" t="s">
        <v>4476</v>
      </c>
      <c r="F135" s="249" t="s">
        <v>7270</v>
      </c>
      <c r="G135" s="250" t="s">
        <v>265</v>
      </c>
      <c r="H135" s="251">
        <v>19</v>
      </c>
      <c r="I135" s="252"/>
      <c r="J135" s="253">
        <f>ROUND(I135*H135,2)</f>
        <v>0</v>
      </c>
      <c r="K135" s="249" t="s">
        <v>28</v>
      </c>
      <c r="L135" s="254"/>
      <c r="M135" s="255" t="s">
        <v>28</v>
      </c>
      <c r="N135" s="256"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2471</v>
      </c>
      <c r="AT135" s="192" t="s">
        <v>519</v>
      </c>
      <c r="AU135" s="192" t="s">
        <v>82</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526</v>
      </c>
      <c r="BM135" s="192" t="s">
        <v>510</v>
      </c>
    </row>
    <row r="136" spans="1:65" s="2" customFormat="1" ht="19.5">
      <c r="A136" s="37"/>
      <c r="B136" s="38"/>
      <c r="C136" s="39"/>
      <c r="D136" s="201" t="s">
        <v>4147</v>
      </c>
      <c r="E136" s="39"/>
      <c r="F136" s="261" t="s">
        <v>7208</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4147</v>
      </c>
      <c r="AU136" s="20" t="s">
        <v>82</v>
      </c>
    </row>
    <row r="137" spans="1:65" s="2" customFormat="1" ht="16.5" customHeight="1">
      <c r="A137" s="37"/>
      <c r="B137" s="38"/>
      <c r="C137" s="247" t="s">
        <v>343</v>
      </c>
      <c r="D137" s="247" t="s">
        <v>519</v>
      </c>
      <c r="E137" s="248" t="s">
        <v>7211</v>
      </c>
      <c r="F137" s="249" t="s">
        <v>7271</v>
      </c>
      <c r="G137" s="250" t="s">
        <v>265</v>
      </c>
      <c r="H137" s="251">
        <v>2</v>
      </c>
      <c r="I137" s="252"/>
      <c r="J137" s="253">
        <f>ROUND(I137*H137,2)</f>
        <v>0</v>
      </c>
      <c r="K137" s="249" t="s">
        <v>28</v>
      </c>
      <c r="L137" s="254"/>
      <c r="M137" s="255" t="s">
        <v>28</v>
      </c>
      <c r="N137" s="256"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2471</v>
      </c>
      <c r="AT137" s="192" t="s">
        <v>519</v>
      </c>
      <c r="AU137" s="192" t="s">
        <v>82</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526</v>
      </c>
      <c r="BM137" s="192" t="s">
        <v>523</v>
      </c>
    </row>
    <row r="138" spans="1:65" s="2" customFormat="1" ht="19.5">
      <c r="A138" s="37"/>
      <c r="B138" s="38"/>
      <c r="C138" s="39"/>
      <c r="D138" s="201" t="s">
        <v>4147</v>
      </c>
      <c r="E138" s="39"/>
      <c r="F138" s="261" t="s">
        <v>7214</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4147</v>
      </c>
      <c r="AU138" s="20" t="s">
        <v>82</v>
      </c>
    </row>
    <row r="139" spans="1:65" s="2" customFormat="1" ht="16.5" customHeight="1">
      <c r="A139" s="37"/>
      <c r="B139" s="38"/>
      <c r="C139" s="247" t="s">
        <v>348</v>
      </c>
      <c r="D139" s="247" t="s">
        <v>519</v>
      </c>
      <c r="E139" s="248" t="s">
        <v>4480</v>
      </c>
      <c r="F139" s="249" t="s">
        <v>7213</v>
      </c>
      <c r="G139" s="250" t="s">
        <v>3453</v>
      </c>
      <c r="H139" s="251">
        <v>14</v>
      </c>
      <c r="I139" s="252"/>
      <c r="J139" s="253">
        <f>ROUND(I139*H139,2)</f>
        <v>0</v>
      </c>
      <c r="K139" s="249" t="s">
        <v>28</v>
      </c>
      <c r="L139" s="254"/>
      <c r="M139" s="255" t="s">
        <v>28</v>
      </c>
      <c r="N139" s="256"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2471</v>
      </c>
      <c r="AT139" s="192" t="s">
        <v>519</v>
      </c>
      <c r="AU139" s="192" t="s">
        <v>82</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526</v>
      </c>
      <c r="BM139" s="192" t="s">
        <v>1046</v>
      </c>
    </row>
    <row r="140" spans="1:65" s="2" customFormat="1" ht="19.5">
      <c r="A140" s="37"/>
      <c r="B140" s="38"/>
      <c r="C140" s="39"/>
      <c r="D140" s="201" t="s">
        <v>4147</v>
      </c>
      <c r="E140" s="39"/>
      <c r="F140" s="261" t="s">
        <v>7214</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4147</v>
      </c>
      <c r="AU140" s="20" t="s">
        <v>82</v>
      </c>
    </row>
    <row r="141" spans="1:65" s="2" customFormat="1" ht="16.5" customHeight="1">
      <c r="A141" s="37"/>
      <c r="B141" s="38"/>
      <c r="C141" s="247" t="s">
        <v>354</v>
      </c>
      <c r="D141" s="247" t="s">
        <v>519</v>
      </c>
      <c r="E141" s="248" t="s">
        <v>7225</v>
      </c>
      <c r="F141" s="249" t="s">
        <v>7226</v>
      </c>
      <c r="G141" s="250" t="s">
        <v>3845</v>
      </c>
      <c r="H141" s="251">
        <v>3</v>
      </c>
      <c r="I141" s="252"/>
      <c r="J141" s="253">
        <f>ROUND(I141*H141,2)</f>
        <v>0</v>
      </c>
      <c r="K141" s="249" t="s">
        <v>28</v>
      </c>
      <c r="L141" s="254"/>
      <c r="M141" s="255" t="s">
        <v>28</v>
      </c>
      <c r="N141" s="256"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2471</v>
      </c>
      <c r="AT141" s="192" t="s">
        <v>519</v>
      </c>
      <c r="AU141" s="192" t="s">
        <v>82</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526</v>
      </c>
      <c r="BM141" s="192" t="s">
        <v>1063</v>
      </c>
    </row>
    <row r="142" spans="1:65" s="2" customFormat="1" ht="19.5">
      <c r="A142" s="37"/>
      <c r="B142" s="38"/>
      <c r="C142" s="39"/>
      <c r="D142" s="201" t="s">
        <v>4147</v>
      </c>
      <c r="E142" s="39"/>
      <c r="F142" s="261" t="s">
        <v>7227</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4147</v>
      </c>
      <c r="AU142" s="20" t="s">
        <v>82</v>
      </c>
    </row>
    <row r="143" spans="1:65" s="2" customFormat="1" ht="16.5" customHeight="1">
      <c r="A143" s="37"/>
      <c r="B143" s="38"/>
      <c r="C143" s="247" t="s">
        <v>360</v>
      </c>
      <c r="D143" s="247" t="s">
        <v>519</v>
      </c>
      <c r="E143" s="248" t="s">
        <v>7228</v>
      </c>
      <c r="F143" s="249" t="s">
        <v>7272</v>
      </c>
      <c r="G143" s="250" t="s">
        <v>265</v>
      </c>
      <c r="H143" s="251">
        <v>12</v>
      </c>
      <c r="I143" s="252"/>
      <c r="J143" s="253">
        <f>ROUND(I143*H143,2)</f>
        <v>0</v>
      </c>
      <c r="K143" s="249" t="s">
        <v>28</v>
      </c>
      <c r="L143" s="254"/>
      <c r="M143" s="255" t="s">
        <v>28</v>
      </c>
      <c r="N143" s="256"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2471</v>
      </c>
      <c r="AT143" s="192" t="s">
        <v>519</v>
      </c>
      <c r="AU143" s="192" t="s">
        <v>82</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526</v>
      </c>
      <c r="BM143" s="192" t="s">
        <v>526</v>
      </c>
    </row>
    <row r="144" spans="1:65" s="2" customFormat="1" ht="19.5">
      <c r="A144" s="37"/>
      <c r="B144" s="38"/>
      <c r="C144" s="39"/>
      <c r="D144" s="201" t="s">
        <v>4147</v>
      </c>
      <c r="E144" s="39"/>
      <c r="F144" s="261" t="s">
        <v>7273</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4147</v>
      </c>
      <c r="AU144" s="20" t="s">
        <v>82</v>
      </c>
    </row>
    <row r="145" spans="1:65" s="2" customFormat="1" ht="16.5" customHeight="1">
      <c r="A145" s="37"/>
      <c r="B145" s="38"/>
      <c r="C145" s="247" t="s">
        <v>365</v>
      </c>
      <c r="D145" s="247" t="s">
        <v>519</v>
      </c>
      <c r="E145" s="248" t="s">
        <v>7231</v>
      </c>
      <c r="F145" s="249" t="s">
        <v>7232</v>
      </c>
      <c r="G145" s="250" t="s">
        <v>265</v>
      </c>
      <c r="H145" s="251">
        <v>14</v>
      </c>
      <c r="I145" s="252"/>
      <c r="J145" s="253">
        <f>ROUND(I145*H145,2)</f>
        <v>0</v>
      </c>
      <c r="K145" s="249" t="s">
        <v>28</v>
      </c>
      <c r="L145" s="254"/>
      <c r="M145" s="255" t="s">
        <v>28</v>
      </c>
      <c r="N145" s="256"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2471</v>
      </c>
      <c r="AT145" s="192" t="s">
        <v>519</v>
      </c>
      <c r="AU145" s="192" t="s">
        <v>82</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526</v>
      </c>
      <c r="BM145" s="192" t="s">
        <v>1121</v>
      </c>
    </row>
    <row r="146" spans="1:65" s="2" customFormat="1" ht="19.5">
      <c r="A146" s="37"/>
      <c r="B146" s="38"/>
      <c r="C146" s="39"/>
      <c r="D146" s="201" t="s">
        <v>4147</v>
      </c>
      <c r="E146" s="39"/>
      <c r="F146" s="261" t="s">
        <v>7233</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4147</v>
      </c>
      <c r="AU146" s="20" t="s">
        <v>82</v>
      </c>
    </row>
    <row r="147" spans="1:65" s="2" customFormat="1" ht="16.5" customHeight="1">
      <c r="A147" s="37"/>
      <c r="B147" s="38"/>
      <c r="C147" s="247" t="s">
        <v>370</v>
      </c>
      <c r="D147" s="247" t="s">
        <v>519</v>
      </c>
      <c r="E147" s="248" t="s">
        <v>7237</v>
      </c>
      <c r="F147" s="249" t="s">
        <v>7238</v>
      </c>
      <c r="G147" s="250" t="s">
        <v>3845</v>
      </c>
      <c r="H147" s="251">
        <v>5</v>
      </c>
      <c r="I147" s="252"/>
      <c r="J147" s="253">
        <f>ROUND(I147*H147,2)</f>
        <v>0</v>
      </c>
      <c r="K147" s="249" t="s">
        <v>28</v>
      </c>
      <c r="L147" s="254"/>
      <c r="M147" s="255" t="s">
        <v>28</v>
      </c>
      <c r="N147" s="256"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2471</v>
      </c>
      <c r="AT147" s="192" t="s">
        <v>519</v>
      </c>
      <c r="AU147" s="192" t="s">
        <v>82</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526</v>
      </c>
      <c r="BM147" s="192" t="s">
        <v>1145</v>
      </c>
    </row>
    <row r="148" spans="1:65" s="2" customFormat="1" ht="19.5">
      <c r="A148" s="37"/>
      <c r="B148" s="38"/>
      <c r="C148" s="39"/>
      <c r="D148" s="201" t="s">
        <v>4147</v>
      </c>
      <c r="E148" s="39"/>
      <c r="F148" s="261" t="s">
        <v>7274</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4147</v>
      </c>
      <c r="AU148" s="20" t="s">
        <v>82</v>
      </c>
    </row>
    <row r="149" spans="1:65" s="12" customFormat="1" ht="25.9" customHeight="1">
      <c r="B149" s="165"/>
      <c r="C149" s="166"/>
      <c r="D149" s="167" t="s">
        <v>73</v>
      </c>
      <c r="E149" s="168" t="s">
        <v>4386</v>
      </c>
      <c r="F149" s="168" t="s">
        <v>4577</v>
      </c>
      <c r="G149" s="166"/>
      <c r="H149" s="166"/>
      <c r="I149" s="169"/>
      <c r="J149" s="170">
        <f>BK149</f>
        <v>0</v>
      </c>
      <c r="K149" s="166"/>
      <c r="L149" s="171"/>
      <c r="M149" s="172"/>
      <c r="N149" s="173"/>
      <c r="O149" s="173"/>
      <c r="P149" s="174">
        <f>SUM(P150:P156)</f>
        <v>0</v>
      </c>
      <c r="Q149" s="173"/>
      <c r="R149" s="174">
        <f>SUM(R150:R156)</f>
        <v>0</v>
      </c>
      <c r="S149" s="173"/>
      <c r="T149" s="175">
        <f>SUM(T150:T156)</f>
        <v>0</v>
      </c>
      <c r="AR149" s="176" t="s">
        <v>82</v>
      </c>
      <c r="AT149" s="177" t="s">
        <v>73</v>
      </c>
      <c r="AU149" s="177" t="s">
        <v>74</v>
      </c>
      <c r="AY149" s="176" t="s">
        <v>197</v>
      </c>
      <c r="BK149" s="178">
        <f>SUM(BK150:BK156)</f>
        <v>0</v>
      </c>
    </row>
    <row r="150" spans="1:65" s="2" customFormat="1" ht="16.5" customHeight="1">
      <c r="A150" s="37"/>
      <c r="B150" s="38"/>
      <c r="C150" s="181" t="s">
        <v>375</v>
      </c>
      <c r="D150" s="181" t="s">
        <v>199</v>
      </c>
      <c r="E150" s="182" t="s">
        <v>4560</v>
      </c>
      <c r="F150" s="183" t="s">
        <v>7246</v>
      </c>
      <c r="G150" s="184" t="s">
        <v>4134</v>
      </c>
      <c r="H150" s="185">
        <v>4</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526</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526</v>
      </c>
      <c r="BM150" s="192" t="s">
        <v>1167</v>
      </c>
    </row>
    <row r="151" spans="1:65" s="2" customFormat="1" ht="19.5">
      <c r="A151" s="37"/>
      <c r="B151" s="38"/>
      <c r="C151" s="39"/>
      <c r="D151" s="201" t="s">
        <v>4147</v>
      </c>
      <c r="E151" s="39"/>
      <c r="F151" s="261" t="s">
        <v>7247</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4147</v>
      </c>
      <c r="AU151" s="20" t="s">
        <v>82</v>
      </c>
    </row>
    <row r="152" spans="1:65" s="2" customFormat="1" ht="16.5" customHeight="1">
      <c r="A152" s="37"/>
      <c r="B152" s="38"/>
      <c r="C152" s="181" t="s">
        <v>380</v>
      </c>
      <c r="D152" s="181" t="s">
        <v>199</v>
      </c>
      <c r="E152" s="182" t="s">
        <v>4563</v>
      </c>
      <c r="F152" s="183" t="s">
        <v>7248</v>
      </c>
      <c r="G152" s="184" t="s">
        <v>3845</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526</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526</v>
      </c>
      <c r="BM152" s="192" t="s">
        <v>1182</v>
      </c>
    </row>
    <row r="153" spans="1:65" s="2" customFormat="1" ht="19.5">
      <c r="A153" s="37"/>
      <c r="B153" s="38"/>
      <c r="C153" s="39"/>
      <c r="D153" s="201" t="s">
        <v>4147</v>
      </c>
      <c r="E153" s="39"/>
      <c r="F153" s="261" t="s">
        <v>7249</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4147</v>
      </c>
      <c r="AU153" s="20" t="s">
        <v>82</v>
      </c>
    </row>
    <row r="154" spans="1:65" s="2" customFormat="1" ht="16.5" customHeight="1">
      <c r="A154" s="37"/>
      <c r="B154" s="38"/>
      <c r="C154" s="181" t="s">
        <v>385</v>
      </c>
      <c r="D154" s="181" t="s">
        <v>199</v>
      </c>
      <c r="E154" s="182" t="s">
        <v>7256</v>
      </c>
      <c r="F154" s="183" t="s">
        <v>5209</v>
      </c>
      <c r="G154" s="184" t="s">
        <v>3845</v>
      </c>
      <c r="H154" s="185">
        <v>1</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526</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526</v>
      </c>
      <c r="BM154" s="192" t="s">
        <v>1204</v>
      </c>
    </row>
    <row r="155" spans="1:65" s="2" customFormat="1" ht="16.5" customHeight="1">
      <c r="A155" s="37"/>
      <c r="B155" s="38"/>
      <c r="C155" s="181" t="s">
        <v>390</v>
      </c>
      <c r="D155" s="181" t="s">
        <v>199</v>
      </c>
      <c r="E155" s="182" t="s">
        <v>7257</v>
      </c>
      <c r="F155" s="183" t="s">
        <v>7258</v>
      </c>
      <c r="G155" s="184" t="s">
        <v>3845</v>
      </c>
      <c r="H155" s="185">
        <v>1</v>
      </c>
      <c r="I155" s="186"/>
      <c r="J155" s="187">
        <f>ROUND(I155*H155,2)</f>
        <v>0</v>
      </c>
      <c r="K155" s="183" t="s">
        <v>28</v>
      </c>
      <c r="L155" s="42"/>
      <c r="M155" s="188" t="s">
        <v>28</v>
      </c>
      <c r="N155" s="189" t="s">
        <v>45</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526</v>
      </c>
      <c r="AT155" s="192" t="s">
        <v>199</v>
      </c>
      <c r="AU155" s="192" t="s">
        <v>82</v>
      </c>
      <c r="AY155" s="20" t="s">
        <v>197</v>
      </c>
      <c r="BE155" s="193">
        <f>IF(N155="základní",J155,0)</f>
        <v>0</v>
      </c>
      <c r="BF155" s="193">
        <f>IF(N155="snížená",J155,0)</f>
        <v>0</v>
      </c>
      <c r="BG155" s="193">
        <f>IF(N155="zákl. přenesená",J155,0)</f>
        <v>0</v>
      </c>
      <c r="BH155" s="193">
        <f>IF(N155="sníž. přenesená",J155,0)</f>
        <v>0</v>
      </c>
      <c r="BI155" s="193">
        <f>IF(N155="nulová",J155,0)</f>
        <v>0</v>
      </c>
      <c r="BJ155" s="20" t="s">
        <v>82</v>
      </c>
      <c r="BK155" s="193">
        <f>ROUND(I155*H155,2)</f>
        <v>0</v>
      </c>
      <c r="BL155" s="20" t="s">
        <v>526</v>
      </c>
      <c r="BM155" s="192" t="s">
        <v>1222</v>
      </c>
    </row>
    <row r="156" spans="1:65" s="2" customFormat="1" ht="16.5" customHeight="1">
      <c r="A156" s="37"/>
      <c r="B156" s="38"/>
      <c r="C156" s="181" t="s">
        <v>395</v>
      </c>
      <c r="D156" s="181" t="s">
        <v>199</v>
      </c>
      <c r="E156" s="182" t="s">
        <v>7259</v>
      </c>
      <c r="F156" s="183" t="s">
        <v>7260</v>
      </c>
      <c r="G156" s="184" t="s">
        <v>7261</v>
      </c>
      <c r="H156" s="185">
        <v>4</v>
      </c>
      <c r="I156" s="186"/>
      <c r="J156" s="187">
        <f>ROUND(I156*H156,2)</f>
        <v>0</v>
      </c>
      <c r="K156" s="183" t="s">
        <v>28</v>
      </c>
      <c r="L156" s="42"/>
      <c r="M156" s="266" t="s">
        <v>28</v>
      </c>
      <c r="N156" s="267" t="s">
        <v>45</v>
      </c>
      <c r="O156" s="264"/>
      <c r="P156" s="268">
        <f>O156*H156</f>
        <v>0</v>
      </c>
      <c r="Q156" s="268">
        <v>0</v>
      </c>
      <c r="R156" s="268">
        <f>Q156*H156</f>
        <v>0</v>
      </c>
      <c r="S156" s="268">
        <v>0</v>
      </c>
      <c r="T156" s="269">
        <f>S156*H156</f>
        <v>0</v>
      </c>
      <c r="U156" s="37"/>
      <c r="V156" s="37"/>
      <c r="W156" s="37"/>
      <c r="X156" s="37"/>
      <c r="Y156" s="37"/>
      <c r="Z156" s="37"/>
      <c r="AA156" s="37"/>
      <c r="AB156" s="37"/>
      <c r="AC156" s="37"/>
      <c r="AD156" s="37"/>
      <c r="AE156" s="37"/>
      <c r="AR156" s="192" t="s">
        <v>526</v>
      </c>
      <c r="AT156" s="192" t="s">
        <v>199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526</v>
      </c>
      <c r="BM156" s="192" t="s">
        <v>1233</v>
      </c>
    </row>
    <row r="157" spans="1:65" s="2" customFormat="1" ht="6.95" customHeight="1">
      <c r="A157" s="37"/>
      <c r="B157" s="50"/>
      <c r="C157" s="51"/>
      <c r="D157" s="51"/>
      <c r="E157" s="51"/>
      <c r="F157" s="51"/>
      <c r="G157" s="51"/>
      <c r="H157" s="51"/>
      <c r="I157" s="51"/>
      <c r="J157" s="51"/>
      <c r="K157" s="51"/>
      <c r="L157" s="42"/>
      <c r="M157" s="37"/>
      <c r="O157" s="37"/>
      <c r="P157" s="37"/>
      <c r="Q157" s="37"/>
      <c r="R157" s="37"/>
      <c r="S157" s="37"/>
      <c r="T157" s="37"/>
      <c r="U157" s="37"/>
      <c r="V157" s="37"/>
      <c r="W157" s="37"/>
      <c r="X157" s="37"/>
      <c r="Y157" s="37"/>
      <c r="Z157" s="37"/>
      <c r="AA157" s="37"/>
      <c r="AB157" s="37"/>
      <c r="AC157" s="37"/>
      <c r="AD157" s="37"/>
      <c r="AE157" s="37"/>
    </row>
  </sheetData>
  <sheetProtection algorithmName="SHA-512" hashValue="Em7FvwOc3EdfTl7Gu1aAGKG4GvHhjyxtDlkYTRO6TyNb8dmSNtaS5oL9RweSPEgRZjvOC4DMp8KapAIaTCHqmA==" saltValue="mHRV4jh17GF7nUeIUY3R51cOZC2z3/fv+Hpzu8R0hE18obK4ozViNRz/SsVdqyPvptoYHZnHnbJN01dIizLx5Q==" spinCount="100000" sheet="1" objects="1" scenarios="1" formatColumns="0" formatRows="0" autoFilter="0"/>
  <autoFilter ref="C82:K156" xr:uid="{00000000-0009-0000-0000-000012000000}"/>
  <mergeCells count="9">
    <mergeCell ref="E50:H50"/>
    <mergeCell ref="E73:H73"/>
    <mergeCell ref="E75:H75"/>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M261"/>
  <sheetViews>
    <sheetView showGridLines="0" tabSelected="1"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83</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168</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ROUND(J86,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ROUND((SUM(BE86:BE260)),  2)</f>
        <v>0</v>
      </c>
      <c r="G33" s="37"/>
      <c r="H33" s="37"/>
      <c r="I33" s="127">
        <v>0.21</v>
      </c>
      <c r="J33" s="126">
        <f>ROUND(((SUM(BE86:BE260))*I33),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ROUND((SUM(BF86:BF260)),  2)</f>
        <v>0</v>
      </c>
      <c r="G34" s="37"/>
      <c r="H34" s="37"/>
      <c r="I34" s="127">
        <v>0.12</v>
      </c>
      <c r="J34" s="126">
        <f>ROUND(((SUM(BF86:BF260))*I34),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ROUND((SUM(BG86:BG260)),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ROUND((SUM(BH86:BH260)),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ROUND((SUM(BI86:BI260)),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01 - Příprava území</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J86</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J87</f>
        <v>0</v>
      </c>
      <c r="K60" s="144"/>
      <c r="L60" s="148"/>
    </row>
    <row r="61" spans="1:47" s="10" customFormat="1" ht="19.899999999999999" customHeight="1">
      <c r="B61" s="149"/>
      <c r="C61" s="100"/>
      <c r="D61" s="150" t="s">
        <v>176</v>
      </c>
      <c r="E61" s="151"/>
      <c r="F61" s="151"/>
      <c r="G61" s="151"/>
      <c r="H61" s="151"/>
      <c r="I61" s="151"/>
      <c r="J61" s="152">
        <f>J88</f>
        <v>0</v>
      </c>
      <c r="K61" s="100"/>
      <c r="L61" s="153"/>
    </row>
    <row r="62" spans="1:47" s="10" customFormat="1" ht="19.899999999999999" customHeight="1">
      <c r="B62" s="149"/>
      <c r="C62" s="100"/>
      <c r="D62" s="150" t="s">
        <v>177</v>
      </c>
      <c r="E62" s="151"/>
      <c r="F62" s="151"/>
      <c r="G62" s="151"/>
      <c r="H62" s="151"/>
      <c r="I62" s="151"/>
      <c r="J62" s="152">
        <f>J211</f>
        <v>0</v>
      </c>
      <c r="K62" s="100"/>
      <c r="L62" s="153"/>
    </row>
    <row r="63" spans="1:47" s="10" customFormat="1" ht="19.899999999999999" customHeight="1">
      <c r="B63" s="149"/>
      <c r="C63" s="100"/>
      <c r="D63" s="150" t="s">
        <v>178</v>
      </c>
      <c r="E63" s="151"/>
      <c r="F63" s="151"/>
      <c r="G63" s="151"/>
      <c r="H63" s="151"/>
      <c r="I63" s="151"/>
      <c r="J63" s="152">
        <f>J227</f>
        <v>0</v>
      </c>
      <c r="K63" s="100"/>
      <c r="L63" s="153"/>
    </row>
    <row r="64" spans="1:47" s="9" customFormat="1" ht="24.95" customHeight="1">
      <c r="B64" s="143"/>
      <c r="C64" s="144"/>
      <c r="D64" s="145" t="s">
        <v>179</v>
      </c>
      <c r="E64" s="146"/>
      <c r="F64" s="146"/>
      <c r="G64" s="146"/>
      <c r="H64" s="146"/>
      <c r="I64" s="146"/>
      <c r="J64" s="147">
        <f>J252</f>
        <v>0</v>
      </c>
      <c r="K64" s="144"/>
      <c r="L64" s="148"/>
    </row>
    <row r="65" spans="1:31" s="10" customFormat="1" ht="19.899999999999999" customHeight="1">
      <c r="B65" s="149"/>
      <c r="C65" s="100"/>
      <c r="D65" s="150" t="s">
        <v>180</v>
      </c>
      <c r="E65" s="151"/>
      <c r="F65" s="151"/>
      <c r="G65" s="151"/>
      <c r="H65" s="151"/>
      <c r="I65" s="151"/>
      <c r="J65" s="152">
        <f>J253</f>
        <v>0</v>
      </c>
      <c r="K65" s="100"/>
      <c r="L65" s="153"/>
    </row>
    <row r="66" spans="1:31" s="10" customFormat="1" ht="19.899999999999999" customHeight="1">
      <c r="B66" s="149"/>
      <c r="C66" s="100"/>
      <c r="D66" s="150" t="s">
        <v>181</v>
      </c>
      <c r="E66" s="151"/>
      <c r="F66" s="151"/>
      <c r="G66" s="151"/>
      <c r="H66" s="151"/>
      <c r="I66" s="151"/>
      <c r="J66" s="152">
        <f>J257</f>
        <v>0</v>
      </c>
      <c r="K66" s="100"/>
      <c r="L66" s="153"/>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383" t="str">
        <f>E9</f>
        <v>SO 01 - Příprava území</v>
      </c>
      <c r="F78" s="429"/>
      <c r="G78" s="429"/>
      <c r="H78" s="42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22</v>
      </c>
      <c r="D80" s="39"/>
      <c r="E80" s="39"/>
      <c r="F80" s="30" t="str">
        <f>F12</f>
        <v>J. Čapka 2555, Frýdek Místek</v>
      </c>
      <c r="G80" s="39"/>
      <c r="H80" s="39"/>
      <c r="I80" s="32" t="s">
        <v>24</v>
      </c>
      <c r="J80" s="62" t="str">
        <f>IF(J12="","",J12)</f>
        <v>19. 3. 2025</v>
      </c>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25.7" customHeight="1">
      <c r="A82" s="37"/>
      <c r="B82" s="38"/>
      <c r="C82" s="32" t="s">
        <v>26</v>
      </c>
      <c r="D82" s="39"/>
      <c r="E82" s="39"/>
      <c r="F82" s="30" t="str">
        <f>E15</f>
        <v>Statutární město Frýdek - Místek</v>
      </c>
      <c r="G82" s="39"/>
      <c r="H82" s="39"/>
      <c r="I82" s="32" t="s">
        <v>33</v>
      </c>
      <c r="J82" s="35" t="str">
        <f>E21</f>
        <v>Energy Benefit Centre a.s., Ostrava</v>
      </c>
      <c r="K82" s="39"/>
      <c r="L82" s="116"/>
      <c r="S82" s="37"/>
      <c r="T82" s="37"/>
      <c r="U82" s="37"/>
      <c r="V82" s="37"/>
      <c r="W82" s="37"/>
      <c r="X82" s="37"/>
      <c r="Y82" s="37"/>
      <c r="Z82" s="37"/>
      <c r="AA82" s="37"/>
      <c r="AB82" s="37"/>
      <c r="AC82" s="37"/>
      <c r="AD82" s="37"/>
      <c r="AE82" s="37"/>
    </row>
    <row r="83" spans="1:65" s="2" customFormat="1" ht="25.7" customHeight="1">
      <c r="A83" s="37"/>
      <c r="B83" s="38"/>
      <c r="C83" s="32" t="s">
        <v>31</v>
      </c>
      <c r="D83" s="39"/>
      <c r="E83" s="39"/>
      <c r="F83" s="30" t="str">
        <f>IF(E18="","",E18)</f>
        <v>Vyplň údaj</v>
      </c>
      <c r="G83" s="39"/>
      <c r="H83" s="39"/>
      <c r="I83" s="32" t="s">
        <v>36</v>
      </c>
      <c r="J83" s="35" t="str">
        <f>E24</f>
        <v>Ing. Alena Chmelová, Opava</v>
      </c>
      <c r="K83" s="39"/>
      <c r="L83" s="116"/>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11" customFormat="1" ht="29.25" customHeight="1">
      <c r="A85" s="154"/>
      <c r="B85" s="155"/>
      <c r="C85" s="156" t="s">
        <v>183</v>
      </c>
      <c r="D85" s="157" t="s">
        <v>59</v>
      </c>
      <c r="E85" s="157" t="s">
        <v>55</v>
      </c>
      <c r="F85" s="157" t="s">
        <v>56</v>
      </c>
      <c r="G85" s="157" t="s">
        <v>184</v>
      </c>
      <c r="H85" s="157" t="s">
        <v>185</v>
      </c>
      <c r="I85" s="157" t="s">
        <v>186</v>
      </c>
      <c r="J85" s="157" t="s">
        <v>173</v>
      </c>
      <c r="K85" s="158" t="s">
        <v>187</v>
      </c>
      <c r="L85" s="159"/>
      <c r="M85" s="71" t="s">
        <v>28</v>
      </c>
      <c r="N85" s="72" t="s">
        <v>44</v>
      </c>
      <c r="O85" s="72" t="s">
        <v>188</v>
      </c>
      <c r="P85" s="72" t="s">
        <v>189</v>
      </c>
      <c r="Q85" s="72" t="s">
        <v>190</v>
      </c>
      <c r="R85" s="72" t="s">
        <v>191</v>
      </c>
      <c r="S85" s="72" t="s">
        <v>192</v>
      </c>
      <c r="T85" s="73" t="s">
        <v>193</v>
      </c>
      <c r="U85" s="154"/>
      <c r="V85" s="154"/>
      <c r="W85" s="154"/>
      <c r="X85" s="154"/>
      <c r="Y85" s="154"/>
      <c r="Z85" s="154"/>
      <c r="AA85" s="154"/>
      <c r="AB85" s="154"/>
      <c r="AC85" s="154"/>
      <c r="AD85" s="154"/>
      <c r="AE85" s="154"/>
    </row>
    <row r="86" spans="1:65" s="2" customFormat="1" ht="22.9" customHeight="1">
      <c r="A86" s="37"/>
      <c r="B86" s="38"/>
      <c r="C86" s="78" t="s">
        <v>194</v>
      </c>
      <c r="D86" s="39"/>
      <c r="E86" s="39"/>
      <c r="F86" s="39"/>
      <c r="G86" s="39"/>
      <c r="H86" s="39"/>
      <c r="I86" s="39"/>
      <c r="J86" s="160">
        <f>BK86</f>
        <v>0</v>
      </c>
      <c r="K86" s="39"/>
      <c r="L86" s="42"/>
      <c r="M86" s="74"/>
      <c r="N86" s="161"/>
      <c r="O86" s="75"/>
      <c r="P86" s="162">
        <f>P87+P252</f>
        <v>0</v>
      </c>
      <c r="Q86" s="75"/>
      <c r="R86" s="162">
        <f>R87+R252</f>
        <v>0</v>
      </c>
      <c r="S86" s="75"/>
      <c r="T86" s="163">
        <f>T87+T252</f>
        <v>502.60704999999996</v>
      </c>
      <c r="U86" s="37"/>
      <c r="V86" s="37"/>
      <c r="W86" s="37"/>
      <c r="X86" s="37"/>
      <c r="Y86" s="37"/>
      <c r="Z86" s="37"/>
      <c r="AA86" s="37"/>
      <c r="AB86" s="37"/>
      <c r="AC86" s="37"/>
      <c r="AD86" s="37"/>
      <c r="AE86" s="37"/>
      <c r="AT86" s="20" t="s">
        <v>73</v>
      </c>
      <c r="AU86" s="20" t="s">
        <v>174</v>
      </c>
      <c r="BK86" s="164">
        <f>BK87+BK252</f>
        <v>0</v>
      </c>
    </row>
    <row r="87" spans="1:65" s="12" customFormat="1" ht="25.9" customHeight="1">
      <c r="B87" s="165"/>
      <c r="C87" s="166"/>
      <c r="D87" s="167" t="s">
        <v>73</v>
      </c>
      <c r="E87" s="168" t="s">
        <v>195</v>
      </c>
      <c r="F87" s="168" t="s">
        <v>196</v>
      </c>
      <c r="G87" s="166"/>
      <c r="H87" s="166"/>
      <c r="I87" s="169"/>
      <c r="J87" s="170">
        <f>BK87</f>
        <v>0</v>
      </c>
      <c r="K87" s="166"/>
      <c r="L87" s="171"/>
      <c r="M87" s="172"/>
      <c r="N87" s="173"/>
      <c r="O87" s="173"/>
      <c r="P87" s="174">
        <f>P88+P211+P227</f>
        <v>0</v>
      </c>
      <c r="Q87" s="173"/>
      <c r="R87" s="174">
        <f>R88+R211+R227</f>
        <v>0</v>
      </c>
      <c r="S87" s="173"/>
      <c r="T87" s="175">
        <f>T88+T211+T227</f>
        <v>500.40704999999997</v>
      </c>
      <c r="AR87" s="176" t="s">
        <v>82</v>
      </c>
      <c r="AT87" s="177" t="s">
        <v>73</v>
      </c>
      <c r="AU87" s="177" t="s">
        <v>74</v>
      </c>
      <c r="AY87" s="176" t="s">
        <v>197</v>
      </c>
      <c r="BK87" s="178">
        <f>BK88+BK211+BK227</f>
        <v>0</v>
      </c>
    </row>
    <row r="88" spans="1:65" s="12" customFormat="1" ht="22.9" customHeight="1">
      <c r="B88" s="165"/>
      <c r="C88" s="166"/>
      <c r="D88" s="167" t="s">
        <v>73</v>
      </c>
      <c r="E88" s="179" t="s">
        <v>82</v>
      </c>
      <c r="F88" s="179" t="s">
        <v>198</v>
      </c>
      <c r="G88" s="166"/>
      <c r="H88" s="166"/>
      <c r="I88" s="169"/>
      <c r="J88" s="180">
        <f>BK88</f>
        <v>0</v>
      </c>
      <c r="K88" s="166"/>
      <c r="L88" s="171"/>
      <c r="M88" s="172"/>
      <c r="N88" s="173"/>
      <c r="O88" s="173"/>
      <c r="P88" s="174">
        <f>SUM(P89:P210)</f>
        <v>0</v>
      </c>
      <c r="Q88" s="173"/>
      <c r="R88" s="174">
        <f>SUM(R89:R210)</f>
        <v>0</v>
      </c>
      <c r="S88" s="173"/>
      <c r="T88" s="175">
        <f>SUM(T89:T210)</f>
        <v>472.9</v>
      </c>
      <c r="AR88" s="176" t="s">
        <v>82</v>
      </c>
      <c r="AT88" s="177" t="s">
        <v>73</v>
      </c>
      <c r="AU88" s="177" t="s">
        <v>82</v>
      </c>
      <c r="AY88" s="176" t="s">
        <v>197</v>
      </c>
      <c r="BK88" s="178">
        <f>SUM(BK89:BK210)</f>
        <v>0</v>
      </c>
    </row>
    <row r="89" spans="1:65" s="2" customFormat="1" ht="24.2" customHeight="1">
      <c r="A89" s="37"/>
      <c r="B89" s="38"/>
      <c r="C89" s="181" t="s">
        <v>82</v>
      </c>
      <c r="D89" s="181" t="s">
        <v>199</v>
      </c>
      <c r="E89" s="182" t="s">
        <v>200</v>
      </c>
      <c r="F89" s="183" t="s">
        <v>201</v>
      </c>
      <c r="G89" s="184" t="s">
        <v>202</v>
      </c>
      <c r="H89" s="185">
        <v>168</v>
      </c>
      <c r="I89" s="186"/>
      <c r="J89" s="187">
        <f>ROUND(I89*H89,2)</f>
        <v>0</v>
      </c>
      <c r="K89" s="183" t="s">
        <v>203</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205</v>
      </c>
    </row>
    <row r="90" spans="1:65" s="2" customFormat="1" ht="11.25">
      <c r="A90" s="37"/>
      <c r="B90" s="38"/>
      <c r="C90" s="39"/>
      <c r="D90" s="194" t="s">
        <v>206</v>
      </c>
      <c r="E90" s="39"/>
      <c r="F90" s="195" t="s">
        <v>207</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206</v>
      </c>
      <c r="AU90" s="20" t="s">
        <v>84</v>
      </c>
    </row>
    <row r="91" spans="1:65" s="2" customFormat="1" ht="21.75" customHeight="1">
      <c r="A91" s="37"/>
      <c r="B91" s="38"/>
      <c r="C91" s="181" t="s">
        <v>84</v>
      </c>
      <c r="D91" s="181" t="s">
        <v>199</v>
      </c>
      <c r="E91" s="182" t="s">
        <v>208</v>
      </c>
      <c r="F91" s="183" t="s">
        <v>209</v>
      </c>
      <c r="G91" s="184" t="s">
        <v>210</v>
      </c>
      <c r="H91" s="185">
        <v>1</v>
      </c>
      <c r="I91" s="186"/>
      <c r="J91" s="187">
        <f>ROUND(I91*H91,2)</f>
        <v>0</v>
      </c>
      <c r="K91" s="183" t="s">
        <v>203</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211</v>
      </c>
    </row>
    <row r="92" spans="1:65" s="2" customFormat="1" ht="11.25">
      <c r="A92" s="37"/>
      <c r="B92" s="38"/>
      <c r="C92" s="39"/>
      <c r="D92" s="194" t="s">
        <v>206</v>
      </c>
      <c r="E92" s="39"/>
      <c r="F92" s="195" t="s">
        <v>212</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206</v>
      </c>
      <c r="AU92" s="20" t="s">
        <v>84</v>
      </c>
    </row>
    <row r="93" spans="1:65" s="13" customFormat="1" ht="11.25">
      <c r="B93" s="199"/>
      <c r="C93" s="200"/>
      <c r="D93" s="201" t="s">
        <v>213</v>
      </c>
      <c r="E93" s="202" t="s">
        <v>28</v>
      </c>
      <c r="F93" s="203" t="s">
        <v>214</v>
      </c>
      <c r="G93" s="200"/>
      <c r="H93" s="204">
        <v>1</v>
      </c>
      <c r="I93" s="205"/>
      <c r="J93" s="200"/>
      <c r="K93" s="200"/>
      <c r="L93" s="206"/>
      <c r="M93" s="207"/>
      <c r="N93" s="208"/>
      <c r="O93" s="208"/>
      <c r="P93" s="208"/>
      <c r="Q93" s="208"/>
      <c r="R93" s="208"/>
      <c r="S93" s="208"/>
      <c r="T93" s="209"/>
      <c r="AT93" s="210" t="s">
        <v>213</v>
      </c>
      <c r="AU93" s="210" t="s">
        <v>84</v>
      </c>
      <c r="AV93" s="13" t="s">
        <v>84</v>
      </c>
      <c r="AW93" s="13" t="s">
        <v>35</v>
      </c>
      <c r="AX93" s="13" t="s">
        <v>82</v>
      </c>
      <c r="AY93" s="210" t="s">
        <v>197</v>
      </c>
    </row>
    <row r="94" spans="1:65" s="2" customFormat="1" ht="21.75" customHeight="1">
      <c r="A94" s="37"/>
      <c r="B94" s="38"/>
      <c r="C94" s="181" t="s">
        <v>160</v>
      </c>
      <c r="D94" s="181" t="s">
        <v>199</v>
      </c>
      <c r="E94" s="182" t="s">
        <v>215</v>
      </c>
      <c r="F94" s="183" t="s">
        <v>216</v>
      </c>
      <c r="G94" s="184" t="s">
        <v>210</v>
      </c>
      <c r="H94" s="185">
        <v>1</v>
      </c>
      <c r="I94" s="186"/>
      <c r="J94" s="187">
        <f>ROUND(I94*H94,2)</f>
        <v>0</v>
      </c>
      <c r="K94" s="183" t="s">
        <v>203</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217</v>
      </c>
    </row>
    <row r="95" spans="1:65" s="2" customFormat="1" ht="11.25">
      <c r="A95" s="37"/>
      <c r="B95" s="38"/>
      <c r="C95" s="39"/>
      <c r="D95" s="194" t="s">
        <v>206</v>
      </c>
      <c r="E95" s="39"/>
      <c r="F95" s="195" t="s">
        <v>218</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206</v>
      </c>
      <c r="AU95" s="20" t="s">
        <v>84</v>
      </c>
    </row>
    <row r="96" spans="1:65" s="13" customFormat="1" ht="11.25">
      <c r="B96" s="199"/>
      <c r="C96" s="200"/>
      <c r="D96" s="201" t="s">
        <v>213</v>
      </c>
      <c r="E96" s="202" t="s">
        <v>28</v>
      </c>
      <c r="F96" s="203" t="s">
        <v>219</v>
      </c>
      <c r="G96" s="200"/>
      <c r="H96" s="204">
        <v>1</v>
      </c>
      <c r="I96" s="205"/>
      <c r="J96" s="200"/>
      <c r="K96" s="200"/>
      <c r="L96" s="206"/>
      <c r="M96" s="207"/>
      <c r="N96" s="208"/>
      <c r="O96" s="208"/>
      <c r="P96" s="208"/>
      <c r="Q96" s="208"/>
      <c r="R96" s="208"/>
      <c r="S96" s="208"/>
      <c r="T96" s="209"/>
      <c r="AT96" s="210" t="s">
        <v>213</v>
      </c>
      <c r="AU96" s="210" t="s">
        <v>84</v>
      </c>
      <c r="AV96" s="13" t="s">
        <v>84</v>
      </c>
      <c r="AW96" s="13" t="s">
        <v>35</v>
      </c>
      <c r="AX96" s="13" t="s">
        <v>82</v>
      </c>
      <c r="AY96" s="210" t="s">
        <v>197</v>
      </c>
    </row>
    <row r="97" spans="1:65" s="2" customFormat="1" ht="21.75" customHeight="1">
      <c r="A97" s="37"/>
      <c r="B97" s="38"/>
      <c r="C97" s="181" t="s">
        <v>204</v>
      </c>
      <c r="D97" s="181" t="s">
        <v>199</v>
      </c>
      <c r="E97" s="182" t="s">
        <v>220</v>
      </c>
      <c r="F97" s="183" t="s">
        <v>221</v>
      </c>
      <c r="G97" s="184" t="s">
        <v>210</v>
      </c>
      <c r="H97" s="185">
        <v>9</v>
      </c>
      <c r="I97" s="186"/>
      <c r="J97" s="187">
        <f>ROUND(I97*H97,2)</f>
        <v>0</v>
      </c>
      <c r="K97" s="183" t="s">
        <v>203</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222</v>
      </c>
    </row>
    <row r="98" spans="1:65" s="2" customFormat="1" ht="11.25">
      <c r="A98" s="37"/>
      <c r="B98" s="38"/>
      <c r="C98" s="39"/>
      <c r="D98" s="194" t="s">
        <v>206</v>
      </c>
      <c r="E98" s="39"/>
      <c r="F98" s="195" t="s">
        <v>223</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206</v>
      </c>
      <c r="AU98" s="20" t="s">
        <v>84</v>
      </c>
    </row>
    <row r="99" spans="1:65" s="13" customFormat="1" ht="11.25">
      <c r="B99" s="199"/>
      <c r="C99" s="200"/>
      <c r="D99" s="201" t="s">
        <v>213</v>
      </c>
      <c r="E99" s="202" t="s">
        <v>28</v>
      </c>
      <c r="F99" s="203" t="s">
        <v>224</v>
      </c>
      <c r="G99" s="200"/>
      <c r="H99" s="204">
        <v>1</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3" customFormat="1" ht="11.25">
      <c r="B100" s="199"/>
      <c r="C100" s="200"/>
      <c r="D100" s="201" t="s">
        <v>213</v>
      </c>
      <c r="E100" s="202" t="s">
        <v>28</v>
      </c>
      <c r="F100" s="203" t="s">
        <v>219</v>
      </c>
      <c r="G100" s="200"/>
      <c r="H100" s="204">
        <v>1</v>
      </c>
      <c r="I100" s="205"/>
      <c r="J100" s="200"/>
      <c r="K100" s="200"/>
      <c r="L100" s="206"/>
      <c r="M100" s="207"/>
      <c r="N100" s="208"/>
      <c r="O100" s="208"/>
      <c r="P100" s="208"/>
      <c r="Q100" s="208"/>
      <c r="R100" s="208"/>
      <c r="S100" s="208"/>
      <c r="T100" s="209"/>
      <c r="AT100" s="210" t="s">
        <v>213</v>
      </c>
      <c r="AU100" s="210" t="s">
        <v>84</v>
      </c>
      <c r="AV100" s="13" t="s">
        <v>84</v>
      </c>
      <c r="AW100" s="13" t="s">
        <v>35</v>
      </c>
      <c r="AX100" s="13" t="s">
        <v>74</v>
      </c>
      <c r="AY100" s="210" t="s">
        <v>197</v>
      </c>
    </row>
    <row r="101" spans="1:65" s="13" customFormat="1" ht="11.25">
      <c r="B101" s="199"/>
      <c r="C101" s="200"/>
      <c r="D101" s="201" t="s">
        <v>213</v>
      </c>
      <c r="E101" s="202" t="s">
        <v>28</v>
      </c>
      <c r="F101" s="203" t="s">
        <v>225</v>
      </c>
      <c r="G101" s="200"/>
      <c r="H101" s="204">
        <v>6</v>
      </c>
      <c r="I101" s="205"/>
      <c r="J101" s="200"/>
      <c r="K101" s="200"/>
      <c r="L101" s="206"/>
      <c r="M101" s="207"/>
      <c r="N101" s="208"/>
      <c r="O101" s="208"/>
      <c r="P101" s="208"/>
      <c r="Q101" s="208"/>
      <c r="R101" s="208"/>
      <c r="S101" s="208"/>
      <c r="T101" s="209"/>
      <c r="AT101" s="210" t="s">
        <v>213</v>
      </c>
      <c r="AU101" s="210" t="s">
        <v>84</v>
      </c>
      <c r="AV101" s="13" t="s">
        <v>84</v>
      </c>
      <c r="AW101" s="13" t="s">
        <v>35</v>
      </c>
      <c r="AX101" s="13" t="s">
        <v>74</v>
      </c>
      <c r="AY101" s="210" t="s">
        <v>197</v>
      </c>
    </row>
    <row r="102" spans="1:65" s="13" customFormat="1" ht="11.25">
      <c r="B102" s="199"/>
      <c r="C102" s="200"/>
      <c r="D102" s="201" t="s">
        <v>213</v>
      </c>
      <c r="E102" s="202" t="s">
        <v>28</v>
      </c>
      <c r="F102" s="203" t="s">
        <v>214</v>
      </c>
      <c r="G102" s="200"/>
      <c r="H102" s="204">
        <v>1</v>
      </c>
      <c r="I102" s="205"/>
      <c r="J102" s="200"/>
      <c r="K102" s="200"/>
      <c r="L102" s="206"/>
      <c r="M102" s="207"/>
      <c r="N102" s="208"/>
      <c r="O102" s="208"/>
      <c r="P102" s="208"/>
      <c r="Q102" s="208"/>
      <c r="R102" s="208"/>
      <c r="S102" s="208"/>
      <c r="T102" s="209"/>
      <c r="AT102" s="210" t="s">
        <v>213</v>
      </c>
      <c r="AU102" s="210" t="s">
        <v>84</v>
      </c>
      <c r="AV102" s="13" t="s">
        <v>84</v>
      </c>
      <c r="AW102" s="13" t="s">
        <v>35</v>
      </c>
      <c r="AX102" s="13" t="s">
        <v>74</v>
      </c>
      <c r="AY102" s="210" t="s">
        <v>197</v>
      </c>
    </row>
    <row r="103" spans="1:65" s="14" customFormat="1" ht="11.25">
      <c r="B103" s="211"/>
      <c r="C103" s="212"/>
      <c r="D103" s="201" t="s">
        <v>213</v>
      </c>
      <c r="E103" s="213" t="s">
        <v>28</v>
      </c>
      <c r="F103" s="214" t="s">
        <v>226</v>
      </c>
      <c r="G103" s="212"/>
      <c r="H103" s="215">
        <v>9</v>
      </c>
      <c r="I103" s="216"/>
      <c r="J103" s="212"/>
      <c r="K103" s="212"/>
      <c r="L103" s="217"/>
      <c r="M103" s="218"/>
      <c r="N103" s="219"/>
      <c r="O103" s="219"/>
      <c r="P103" s="219"/>
      <c r="Q103" s="219"/>
      <c r="R103" s="219"/>
      <c r="S103" s="219"/>
      <c r="T103" s="220"/>
      <c r="AT103" s="221" t="s">
        <v>213</v>
      </c>
      <c r="AU103" s="221" t="s">
        <v>84</v>
      </c>
      <c r="AV103" s="14" t="s">
        <v>204</v>
      </c>
      <c r="AW103" s="14" t="s">
        <v>35</v>
      </c>
      <c r="AX103" s="14" t="s">
        <v>82</v>
      </c>
      <c r="AY103" s="221" t="s">
        <v>197</v>
      </c>
    </row>
    <row r="104" spans="1:65" s="2" customFormat="1" ht="21.75" customHeight="1">
      <c r="A104" s="37"/>
      <c r="B104" s="38"/>
      <c r="C104" s="181" t="s">
        <v>227</v>
      </c>
      <c r="D104" s="181" t="s">
        <v>199</v>
      </c>
      <c r="E104" s="182" t="s">
        <v>228</v>
      </c>
      <c r="F104" s="183" t="s">
        <v>229</v>
      </c>
      <c r="G104" s="184" t="s">
        <v>210</v>
      </c>
      <c r="H104" s="185">
        <v>2</v>
      </c>
      <c r="I104" s="186"/>
      <c r="J104" s="187">
        <f>ROUND(I104*H104,2)</f>
        <v>0</v>
      </c>
      <c r="K104" s="183" t="s">
        <v>203</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230</v>
      </c>
    </row>
    <row r="105" spans="1:65" s="2" customFormat="1" ht="11.25">
      <c r="A105" s="37"/>
      <c r="B105" s="38"/>
      <c r="C105" s="39"/>
      <c r="D105" s="194" t="s">
        <v>206</v>
      </c>
      <c r="E105" s="39"/>
      <c r="F105" s="195" t="s">
        <v>231</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206</v>
      </c>
      <c r="AU105" s="20" t="s">
        <v>84</v>
      </c>
    </row>
    <row r="106" spans="1:65" s="13" customFormat="1" ht="11.25">
      <c r="B106" s="199"/>
      <c r="C106" s="200"/>
      <c r="D106" s="201" t="s">
        <v>213</v>
      </c>
      <c r="E106" s="202" t="s">
        <v>28</v>
      </c>
      <c r="F106" s="203" t="s">
        <v>219</v>
      </c>
      <c r="G106" s="200"/>
      <c r="H106" s="204">
        <v>1</v>
      </c>
      <c r="I106" s="205"/>
      <c r="J106" s="200"/>
      <c r="K106" s="200"/>
      <c r="L106" s="206"/>
      <c r="M106" s="207"/>
      <c r="N106" s="208"/>
      <c r="O106" s="208"/>
      <c r="P106" s="208"/>
      <c r="Q106" s="208"/>
      <c r="R106" s="208"/>
      <c r="S106" s="208"/>
      <c r="T106" s="209"/>
      <c r="AT106" s="210" t="s">
        <v>213</v>
      </c>
      <c r="AU106" s="210" t="s">
        <v>84</v>
      </c>
      <c r="AV106" s="13" t="s">
        <v>84</v>
      </c>
      <c r="AW106" s="13" t="s">
        <v>35</v>
      </c>
      <c r="AX106" s="13" t="s">
        <v>74</v>
      </c>
      <c r="AY106" s="210" t="s">
        <v>197</v>
      </c>
    </row>
    <row r="107" spans="1:65" s="13" customFormat="1" ht="11.25">
      <c r="B107" s="199"/>
      <c r="C107" s="200"/>
      <c r="D107" s="201" t="s">
        <v>213</v>
      </c>
      <c r="E107" s="202" t="s">
        <v>28</v>
      </c>
      <c r="F107" s="203" t="s">
        <v>232</v>
      </c>
      <c r="G107" s="200"/>
      <c r="H107" s="204">
        <v>1</v>
      </c>
      <c r="I107" s="205"/>
      <c r="J107" s="200"/>
      <c r="K107" s="200"/>
      <c r="L107" s="206"/>
      <c r="M107" s="207"/>
      <c r="N107" s="208"/>
      <c r="O107" s="208"/>
      <c r="P107" s="208"/>
      <c r="Q107" s="208"/>
      <c r="R107" s="208"/>
      <c r="S107" s="208"/>
      <c r="T107" s="209"/>
      <c r="AT107" s="210" t="s">
        <v>213</v>
      </c>
      <c r="AU107" s="210" t="s">
        <v>84</v>
      </c>
      <c r="AV107" s="13" t="s">
        <v>84</v>
      </c>
      <c r="AW107" s="13" t="s">
        <v>35</v>
      </c>
      <c r="AX107" s="13" t="s">
        <v>74</v>
      </c>
      <c r="AY107" s="210" t="s">
        <v>197</v>
      </c>
    </row>
    <row r="108" spans="1:65" s="14" customFormat="1" ht="11.25">
      <c r="B108" s="211"/>
      <c r="C108" s="212"/>
      <c r="D108" s="201" t="s">
        <v>213</v>
      </c>
      <c r="E108" s="213" t="s">
        <v>28</v>
      </c>
      <c r="F108" s="214" t="s">
        <v>226</v>
      </c>
      <c r="G108" s="212"/>
      <c r="H108" s="215">
        <v>2</v>
      </c>
      <c r="I108" s="216"/>
      <c r="J108" s="212"/>
      <c r="K108" s="212"/>
      <c r="L108" s="217"/>
      <c r="M108" s="218"/>
      <c r="N108" s="219"/>
      <c r="O108" s="219"/>
      <c r="P108" s="219"/>
      <c r="Q108" s="219"/>
      <c r="R108" s="219"/>
      <c r="S108" s="219"/>
      <c r="T108" s="220"/>
      <c r="AT108" s="221" t="s">
        <v>213</v>
      </c>
      <c r="AU108" s="221" t="s">
        <v>84</v>
      </c>
      <c r="AV108" s="14" t="s">
        <v>204</v>
      </c>
      <c r="AW108" s="14" t="s">
        <v>35</v>
      </c>
      <c r="AX108" s="14" t="s">
        <v>82</v>
      </c>
      <c r="AY108" s="221" t="s">
        <v>197</v>
      </c>
    </row>
    <row r="109" spans="1:65" s="2" customFormat="1" ht="16.5" customHeight="1">
      <c r="A109" s="37"/>
      <c r="B109" s="38"/>
      <c r="C109" s="181" t="s">
        <v>233</v>
      </c>
      <c r="D109" s="181" t="s">
        <v>199</v>
      </c>
      <c r="E109" s="182" t="s">
        <v>234</v>
      </c>
      <c r="F109" s="183" t="s">
        <v>235</v>
      </c>
      <c r="G109" s="184" t="s">
        <v>210</v>
      </c>
      <c r="H109" s="185">
        <v>1</v>
      </c>
      <c r="I109" s="186"/>
      <c r="J109" s="187">
        <f>ROUND(I109*H109,2)</f>
        <v>0</v>
      </c>
      <c r="K109" s="183" t="s">
        <v>203</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236</v>
      </c>
    </row>
    <row r="110" spans="1:65" s="2" customFormat="1" ht="11.25">
      <c r="A110" s="37"/>
      <c r="B110" s="38"/>
      <c r="C110" s="39"/>
      <c r="D110" s="194" t="s">
        <v>206</v>
      </c>
      <c r="E110" s="39"/>
      <c r="F110" s="195" t="s">
        <v>237</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206</v>
      </c>
      <c r="AU110" s="20" t="s">
        <v>84</v>
      </c>
    </row>
    <row r="111" spans="1:65" s="2" customFormat="1" ht="16.5" customHeight="1">
      <c r="A111" s="37"/>
      <c r="B111" s="38"/>
      <c r="C111" s="181" t="s">
        <v>238</v>
      </c>
      <c r="D111" s="181" t="s">
        <v>199</v>
      </c>
      <c r="E111" s="182" t="s">
        <v>239</v>
      </c>
      <c r="F111" s="183" t="s">
        <v>240</v>
      </c>
      <c r="G111" s="184" t="s">
        <v>210</v>
      </c>
      <c r="H111" s="185">
        <v>1</v>
      </c>
      <c r="I111" s="186"/>
      <c r="J111" s="187">
        <f>ROUND(I111*H111,2)</f>
        <v>0</v>
      </c>
      <c r="K111" s="183" t="s">
        <v>203</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241</v>
      </c>
    </row>
    <row r="112" spans="1:65" s="2" customFormat="1" ht="11.25">
      <c r="A112" s="37"/>
      <c r="B112" s="38"/>
      <c r="C112" s="39"/>
      <c r="D112" s="194" t="s">
        <v>206</v>
      </c>
      <c r="E112" s="39"/>
      <c r="F112" s="195" t="s">
        <v>242</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206</v>
      </c>
      <c r="AU112" s="20" t="s">
        <v>84</v>
      </c>
    </row>
    <row r="113" spans="1:65" s="2" customFormat="1" ht="16.5" customHeight="1">
      <c r="A113" s="37"/>
      <c r="B113" s="38"/>
      <c r="C113" s="181" t="s">
        <v>243</v>
      </c>
      <c r="D113" s="181" t="s">
        <v>199</v>
      </c>
      <c r="E113" s="182" t="s">
        <v>244</v>
      </c>
      <c r="F113" s="183" t="s">
        <v>245</v>
      </c>
      <c r="G113" s="184" t="s">
        <v>210</v>
      </c>
      <c r="H113" s="185">
        <v>9</v>
      </c>
      <c r="I113" s="186"/>
      <c r="J113" s="187">
        <f>ROUND(I113*H113,2)</f>
        <v>0</v>
      </c>
      <c r="K113" s="183" t="s">
        <v>203</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246</v>
      </c>
    </row>
    <row r="114" spans="1:65" s="2" customFormat="1" ht="11.25">
      <c r="A114" s="37"/>
      <c r="B114" s="38"/>
      <c r="C114" s="39"/>
      <c r="D114" s="194" t="s">
        <v>206</v>
      </c>
      <c r="E114" s="39"/>
      <c r="F114" s="195" t="s">
        <v>247</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206</v>
      </c>
      <c r="AU114" s="20" t="s">
        <v>84</v>
      </c>
    </row>
    <row r="115" spans="1:65" s="2" customFormat="1" ht="16.5" customHeight="1">
      <c r="A115" s="37"/>
      <c r="B115" s="38"/>
      <c r="C115" s="181" t="s">
        <v>248</v>
      </c>
      <c r="D115" s="181" t="s">
        <v>199</v>
      </c>
      <c r="E115" s="182" t="s">
        <v>249</v>
      </c>
      <c r="F115" s="183" t="s">
        <v>250</v>
      </c>
      <c r="G115" s="184" t="s">
        <v>210</v>
      </c>
      <c r="H115" s="185">
        <v>2</v>
      </c>
      <c r="I115" s="186"/>
      <c r="J115" s="187">
        <f>ROUND(I115*H115,2)</f>
        <v>0</v>
      </c>
      <c r="K115" s="183" t="s">
        <v>203</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251</v>
      </c>
    </row>
    <row r="116" spans="1:65" s="2" customFormat="1" ht="11.25">
      <c r="A116" s="37"/>
      <c r="B116" s="38"/>
      <c r="C116" s="39"/>
      <c r="D116" s="194" t="s">
        <v>206</v>
      </c>
      <c r="E116" s="39"/>
      <c r="F116" s="195" t="s">
        <v>252</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206</v>
      </c>
      <c r="AU116" s="20" t="s">
        <v>84</v>
      </c>
    </row>
    <row r="117" spans="1:65" s="2" customFormat="1" ht="37.9" customHeight="1">
      <c r="A117" s="37"/>
      <c r="B117" s="38"/>
      <c r="C117" s="181" t="s">
        <v>253</v>
      </c>
      <c r="D117" s="181" t="s">
        <v>199</v>
      </c>
      <c r="E117" s="182" t="s">
        <v>254</v>
      </c>
      <c r="F117" s="183" t="s">
        <v>255</v>
      </c>
      <c r="G117" s="184" t="s">
        <v>202</v>
      </c>
      <c r="H117" s="185">
        <v>480</v>
      </c>
      <c r="I117" s="186"/>
      <c r="J117" s="187">
        <f>ROUND(I117*H117,2)</f>
        <v>0</v>
      </c>
      <c r="K117" s="183" t="s">
        <v>203</v>
      </c>
      <c r="L117" s="42"/>
      <c r="M117" s="188" t="s">
        <v>28</v>
      </c>
      <c r="N117" s="189" t="s">
        <v>45</v>
      </c>
      <c r="O117" s="67"/>
      <c r="P117" s="190">
        <f>O117*H117</f>
        <v>0</v>
      </c>
      <c r="Q117" s="190">
        <v>0</v>
      </c>
      <c r="R117" s="190">
        <f>Q117*H117</f>
        <v>0</v>
      </c>
      <c r="S117" s="190">
        <v>0.26</v>
      </c>
      <c r="T117" s="191">
        <f>S117*H117</f>
        <v>124.80000000000001</v>
      </c>
      <c r="U117" s="37"/>
      <c r="V117" s="37"/>
      <c r="W117" s="37"/>
      <c r="X117" s="37"/>
      <c r="Y117" s="37"/>
      <c r="Z117" s="37"/>
      <c r="AA117" s="37"/>
      <c r="AB117" s="37"/>
      <c r="AC117" s="37"/>
      <c r="AD117" s="37"/>
      <c r="AE117" s="37"/>
      <c r="AR117" s="192" t="s">
        <v>204</v>
      </c>
      <c r="AT117" s="192" t="s">
        <v>199</v>
      </c>
      <c r="AU117" s="192" t="s">
        <v>84</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256</v>
      </c>
    </row>
    <row r="118" spans="1:65" s="2" customFormat="1" ht="11.25">
      <c r="A118" s="37"/>
      <c r="B118" s="38"/>
      <c r="C118" s="39"/>
      <c r="D118" s="194" t="s">
        <v>206</v>
      </c>
      <c r="E118" s="39"/>
      <c r="F118" s="195" t="s">
        <v>257</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206</v>
      </c>
      <c r="AU118" s="20" t="s">
        <v>84</v>
      </c>
    </row>
    <row r="119" spans="1:65" s="2" customFormat="1" ht="37.9" customHeight="1">
      <c r="A119" s="37"/>
      <c r="B119" s="38"/>
      <c r="C119" s="181" t="s">
        <v>258</v>
      </c>
      <c r="D119" s="181" t="s">
        <v>199</v>
      </c>
      <c r="E119" s="182" t="s">
        <v>259</v>
      </c>
      <c r="F119" s="183" t="s">
        <v>260</v>
      </c>
      <c r="G119" s="184" t="s">
        <v>202</v>
      </c>
      <c r="H119" s="185">
        <v>480</v>
      </c>
      <c r="I119" s="186"/>
      <c r="J119" s="187">
        <f>ROUND(I119*H119,2)</f>
        <v>0</v>
      </c>
      <c r="K119" s="183" t="s">
        <v>203</v>
      </c>
      <c r="L119" s="42"/>
      <c r="M119" s="188" t="s">
        <v>28</v>
      </c>
      <c r="N119" s="189" t="s">
        <v>45</v>
      </c>
      <c r="O119" s="67"/>
      <c r="P119" s="190">
        <f>O119*H119</f>
        <v>0</v>
      </c>
      <c r="Q119" s="190">
        <v>0</v>
      </c>
      <c r="R119" s="190">
        <f>Q119*H119</f>
        <v>0</v>
      </c>
      <c r="S119" s="190">
        <v>0.57999999999999996</v>
      </c>
      <c r="T119" s="191">
        <f>S119*H119</f>
        <v>278.39999999999998</v>
      </c>
      <c r="U119" s="37"/>
      <c r="V119" s="37"/>
      <c r="W119" s="37"/>
      <c r="X119" s="37"/>
      <c r="Y119" s="37"/>
      <c r="Z119" s="37"/>
      <c r="AA119" s="37"/>
      <c r="AB119" s="37"/>
      <c r="AC119" s="37"/>
      <c r="AD119" s="37"/>
      <c r="AE119" s="37"/>
      <c r="AR119" s="192" t="s">
        <v>204</v>
      </c>
      <c r="AT119" s="192" t="s">
        <v>199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261</v>
      </c>
    </row>
    <row r="120" spans="1:65" s="2" customFormat="1" ht="11.25">
      <c r="A120" s="37"/>
      <c r="B120" s="38"/>
      <c r="C120" s="39"/>
      <c r="D120" s="194" t="s">
        <v>206</v>
      </c>
      <c r="E120" s="39"/>
      <c r="F120" s="195" t="s">
        <v>262</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206</v>
      </c>
      <c r="AU120" s="20" t="s">
        <v>84</v>
      </c>
    </row>
    <row r="121" spans="1:65" s="2" customFormat="1" ht="24.2" customHeight="1">
      <c r="A121" s="37"/>
      <c r="B121" s="38"/>
      <c r="C121" s="181" t="s">
        <v>8</v>
      </c>
      <c r="D121" s="181" t="s">
        <v>199</v>
      </c>
      <c r="E121" s="182" t="s">
        <v>263</v>
      </c>
      <c r="F121" s="183" t="s">
        <v>264</v>
      </c>
      <c r="G121" s="184" t="s">
        <v>265</v>
      </c>
      <c r="H121" s="185">
        <v>340</v>
      </c>
      <c r="I121" s="186"/>
      <c r="J121" s="187">
        <f>ROUND(I121*H121,2)</f>
        <v>0</v>
      </c>
      <c r="K121" s="183" t="s">
        <v>203</v>
      </c>
      <c r="L121" s="42"/>
      <c r="M121" s="188" t="s">
        <v>28</v>
      </c>
      <c r="N121" s="189" t="s">
        <v>45</v>
      </c>
      <c r="O121" s="67"/>
      <c r="P121" s="190">
        <f>O121*H121</f>
        <v>0</v>
      </c>
      <c r="Q121" s="190">
        <v>0</v>
      </c>
      <c r="R121" s="190">
        <f>Q121*H121</f>
        <v>0</v>
      </c>
      <c r="S121" s="190">
        <v>0.20499999999999999</v>
      </c>
      <c r="T121" s="191">
        <f>S121*H121</f>
        <v>69.7</v>
      </c>
      <c r="U121" s="37"/>
      <c r="V121" s="37"/>
      <c r="W121" s="37"/>
      <c r="X121" s="37"/>
      <c r="Y121" s="37"/>
      <c r="Z121" s="37"/>
      <c r="AA121" s="37"/>
      <c r="AB121" s="37"/>
      <c r="AC121" s="37"/>
      <c r="AD121" s="37"/>
      <c r="AE121" s="37"/>
      <c r="AR121" s="192" t="s">
        <v>204</v>
      </c>
      <c r="AT121" s="192" t="s">
        <v>199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266</v>
      </c>
    </row>
    <row r="122" spans="1:65" s="2" customFormat="1" ht="11.25">
      <c r="A122" s="37"/>
      <c r="B122" s="38"/>
      <c r="C122" s="39"/>
      <c r="D122" s="194" t="s">
        <v>206</v>
      </c>
      <c r="E122" s="39"/>
      <c r="F122" s="195" t="s">
        <v>267</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206</v>
      </c>
      <c r="AU122" s="20" t="s">
        <v>84</v>
      </c>
    </row>
    <row r="123" spans="1:65" s="2" customFormat="1" ht="16.5" customHeight="1">
      <c r="A123" s="37"/>
      <c r="B123" s="38"/>
      <c r="C123" s="181" t="s">
        <v>268</v>
      </c>
      <c r="D123" s="181" t="s">
        <v>199</v>
      </c>
      <c r="E123" s="182" t="s">
        <v>269</v>
      </c>
      <c r="F123" s="183" t="s">
        <v>270</v>
      </c>
      <c r="G123" s="184" t="s">
        <v>202</v>
      </c>
      <c r="H123" s="185">
        <v>2850</v>
      </c>
      <c r="I123" s="186"/>
      <c r="J123" s="187">
        <f>ROUND(I123*H123,2)</f>
        <v>0</v>
      </c>
      <c r="K123" s="183" t="s">
        <v>203</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271</v>
      </c>
    </row>
    <row r="124" spans="1:65" s="2" customFormat="1" ht="11.25">
      <c r="A124" s="37"/>
      <c r="B124" s="38"/>
      <c r="C124" s="39"/>
      <c r="D124" s="194" t="s">
        <v>206</v>
      </c>
      <c r="E124" s="39"/>
      <c r="F124" s="195" t="s">
        <v>272</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206</v>
      </c>
      <c r="AU124" s="20" t="s">
        <v>84</v>
      </c>
    </row>
    <row r="125" spans="1:65" s="2" customFormat="1" ht="24.2" customHeight="1">
      <c r="A125" s="37"/>
      <c r="B125" s="38"/>
      <c r="C125" s="181" t="s">
        <v>273</v>
      </c>
      <c r="D125" s="181" t="s">
        <v>199</v>
      </c>
      <c r="E125" s="182" t="s">
        <v>274</v>
      </c>
      <c r="F125" s="183" t="s">
        <v>275</v>
      </c>
      <c r="G125" s="184" t="s">
        <v>210</v>
      </c>
      <c r="H125" s="185">
        <v>1</v>
      </c>
      <c r="I125" s="186"/>
      <c r="J125" s="187">
        <f>ROUND(I125*H125,2)</f>
        <v>0</v>
      </c>
      <c r="K125" s="183" t="s">
        <v>203</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276</v>
      </c>
    </row>
    <row r="126" spans="1:65" s="2" customFormat="1" ht="11.25">
      <c r="A126" s="37"/>
      <c r="B126" s="38"/>
      <c r="C126" s="39"/>
      <c r="D126" s="194" t="s">
        <v>206</v>
      </c>
      <c r="E126" s="39"/>
      <c r="F126" s="195" t="s">
        <v>277</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206</v>
      </c>
      <c r="AU126" s="20" t="s">
        <v>84</v>
      </c>
    </row>
    <row r="127" spans="1:65" s="2" customFormat="1" ht="24.2" customHeight="1">
      <c r="A127" s="37"/>
      <c r="B127" s="38"/>
      <c r="C127" s="181" t="s">
        <v>278</v>
      </c>
      <c r="D127" s="181" t="s">
        <v>199</v>
      </c>
      <c r="E127" s="182" t="s">
        <v>279</v>
      </c>
      <c r="F127" s="183" t="s">
        <v>280</v>
      </c>
      <c r="G127" s="184" t="s">
        <v>210</v>
      </c>
      <c r="H127" s="185">
        <v>1</v>
      </c>
      <c r="I127" s="186"/>
      <c r="J127" s="187">
        <f>ROUND(I127*H127,2)</f>
        <v>0</v>
      </c>
      <c r="K127" s="183" t="s">
        <v>203</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281</v>
      </c>
    </row>
    <row r="128" spans="1:65" s="2" customFormat="1" ht="11.25">
      <c r="A128" s="37"/>
      <c r="B128" s="38"/>
      <c r="C128" s="39"/>
      <c r="D128" s="194" t="s">
        <v>206</v>
      </c>
      <c r="E128" s="39"/>
      <c r="F128" s="195" t="s">
        <v>282</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206</v>
      </c>
      <c r="AU128" s="20" t="s">
        <v>84</v>
      </c>
    </row>
    <row r="129" spans="1:65" s="2" customFormat="1" ht="24.2" customHeight="1">
      <c r="A129" s="37"/>
      <c r="B129" s="38"/>
      <c r="C129" s="181" t="s">
        <v>283</v>
      </c>
      <c r="D129" s="181" t="s">
        <v>199</v>
      </c>
      <c r="E129" s="182" t="s">
        <v>284</v>
      </c>
      <c r="F129" s="183" t="s">
        <v>285</v>
      </c>
      <c r="G129" s="184" t="s">
        <v>210</v>
      </c>
      <c r="H129" s="185">
        <v>9</v>
      </c>
      <c r="I129" s="186"/>
      <c r="J129" s="187">
        <f>ROUND(I129*H129,2)</f>
        <v>0</v>
      </c>
      <c r="K129" s="183" t="s">
        <v>203</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286</v>
      </c>
    </row>
    <row r="130" spans="1:65" s="2" customFormat="1" ht="11.25">
      <c r="A130" s="37"/>
      <c r="B130" s="38"/>
      <c r="C130" s="39"/>
      <c r="D130" s="194" t="s">
        <v>206</v>
      </c>
      <c r="E130" s="39"/>
      <c r="F130" s="195" t="s">
        <v>287</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206</v>
      </c>
      <c r="AU130" s="20" t="s">
        <v>84</v>
      </c>
    </row>
    <row r="131" spans="1:65" s="2" customFormat="1" ht="24.2" customHeight="1">
      <c r="A131" s="37"/>
      <c r="B131" s="38"/>
      <c r="C131" s="181" t="s">
        <v>288</v>
      </c>
      <c r="D131" s="181" t="s">
        <v>199</v>
      </c>
      <c r="E131" s="182" t="s">
        <v>289</v>
      </c>
      <c r="F131" s="183" t="s">
        <v>290</v>
      </c>
      <c r="G131" s="184" t="s">
        <v>210</v>
      </c>
      <c r="H131" s="185">
        <v>2</v>
      </c>
      <c r="I131" s="186"/>
      <c r="J131" s="187">
        <f>ROUND(I131*H131,2)</f>
        <v>0</v>
      </c>
      <c r="K131" s="183" t="s">
        <v>203</v>
      </c>
      <c r="L131" s="42"/>
      <c r="M131" s="188" t="s">
        <v>28</v>
      </c>
      <c r="N131" s="189"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204</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291</v>
      </c>
    </row>
    <row r="132" spans="1:65" s="2" customFormat="1" ht="11.25">
      <c r="A132" s="37"/>
      <c r="B132" s="38"/>
      <c r="C132" s="39"/>
      <c r="D132" s="194" t="s">
        <v>206</v>
      </c>
      <c r="E132" s="39"/>
      <c r="F132" s="195" t="s">
        <v>292</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206</v>
      </c>
      <c r="AU132" s="20" t="s">
        <v>84</v>
      </c>
    </row>
    <row r="133" spans="1:65" s="2" customFormat="1" ht="24.2" customHeight="1">
      <c r="A133" s="37"/>
      <c r="B133" s="38"/>
      <c r="C133" s="181" t="s">
        <v>293</v>
      </c>
      <c r="D133" s="181" t="s">
        <v>199</v>
      </c>
      <c r="E133" s="182" t="s">
        <v>294</v>
      </c>
      <c r="F133" s="183" t="s">
        <v>295</v>
      </c>
      <c r="G133" s="184" t="s">
        <v>210</v>
      </c>
      <c r="H133" s="185">
        <v>1</v>
      </c>
      <c r="I133" s="186"/>
      <c r="J133" s="187">
        <f>ROUND(I133*H133,2)</f>
        <v>0</v>
      </c>
      <c r="K133" s="183" t="s">
        <v>203</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296</v>
      </c>
    </row>
    <row r="134" spans="1:65" s="2" customFormat="1" ht="11.25">
      <c r="A134" s="37"/>
      <c r="B134" s="38"/>
      <c r="C134" s="39"/>
      <c r="D134" s="194" t="s">
        <v>206</v>
      </c>
      <c r="E134" s="39"/>
      <c r="F134" s="195" t="s">
        <v>297</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206</v>
      </c>
      <c r="AU134" s="20" t="s">
        <v>84</v>
      </c>
    </row>
    <row r="135" spans="1:65" s="2" customFormat="1" ht="24.2" customHeight="1">
      <c r="A135" s="37"/>
      <c r="B135" s="38"/>
      <c r="C135" s="181" t="s">
        <v>298</v>
      </c>
      <c r="D135" s="181" t="s">
        <v>199</v>
      </c>
      <c r="E135" s="182" t="s">
        <v>299</v>
      </c>
      <c r="F135" s="183" t="s">
        <v>300</v>
      </c>
      <c r="G135" s="184" t="s">
        <v>210</v>
      </c>
      <c r="H135" s="185">
        <v>1</v>
      </c>
      <c r="I135" s="186"/>
      <c r="J135" s="187">
        <f>ROUND(I135*H135,2)</f>
        <v>0</v>
      </c>
      <c r="K135" s="183" t="s">
        <v>203</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301</v>
      </c>
    </row>
    <row r="136" spans="1:65" s="2" customFormat="1" ht="11.25">
      <c r="A136" s="37"/>
      <c r="B136" s="38"/>
      <c r="C136" s="39"/>
      <c r="D136" s="194" t="s">
        <v>206</v>
      </c>
      <c r="E136" s="39"/>
      <c r="F136" s="195" t="s">
        <v>302</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2" customFormat="1" ht="24.2" customHeight="1">
      <c r="A137" s="37"/>
      <c r="B137" s="38"/>
      <c r="C137" s="181" t="s">
        <v>303</v>
      </c>
      <c r="D137" s="181" t="s">
        <v>199</v>
      </c>
      <c r="E137" s="182" t="s">
        <v>304</v>
      </c>
      <c r="F137" s="183" t="s">
        <v>305</v>
      </c>
      <c r="G137" s="184" t="s">
        <v>210</v>
      </c>
      <c r="H137" s="185">
        <v>9</v>
      </c>
      <c r="I137" s="186"/>
      <c r="J137" s="187">
        <f>ROUND(I137*H137,2)</f>
        <v>0</v>
      </c>
      <c r="K137" s="183" t="s">
        <v>203</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306</v>
      </c>
    </row>
    <row r="138" spans="1:65" s="2" customFormat="1" ht="11.25">
      <c r="A138" s="37"/>
      <c r="B138" s="38"/>
      <c r="C138" s="39"/>
      <c r="D138" s="194" t="s">
        <v>206</v>
      </c>
      <c r="E138" s="39"/>
      <c r="F138" s="195" t="s">
        <v>307</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206</v>
      </c>
      <c r="AU138" s="20" t="s">
        <v>84</v>
      </c>
    </row>
    <row r="139" spans="1:65" s="2" customFormat="1" ht="24.2" customHeight="1">
      <c r="A139" s="37"/>
      <c r="B139" s="38"/>
      <c r="C139" s="181" t="s">
        <v>7</v>
      </c>
      <c r="D139" s="181" t="s">
        <v>199</v>
      </c>
      <c r="E139" s="182" t="s">
        <v>308</v>
      </c>
      <c r="F139" s="183" t="s">
        <v>309</v>
      </c>
      <c r="G139" s="184" t="s">
        <v>210</v>
      </c>
      <c r="H139" s="185">
        <v>2</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310</v>
      </c>
    </row>
    <row r="140" spans="1:65" s="2" customFormat="1" ht="11.25">
      <c r="A140" s="37"/>
      <c r="B140" s="38"/>
      <c r="C140" s="39"/>
      <c r="D140" s="194" t="s">
        <v>206</v>
      </c>
      <c r="E140" s="39"/>
      <c r="F140" s="195" t="s">
        <v>311</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2" customFormat="1" ht="24.2" customHeight="1">
      <c r="A141" s="37"/>
      <c r="B141" s="38"/>
      <c r="C141" s="181" t="s">
        <v>312</v>
      </c>
      <c r="D141" s="181" t="s">
        <v>199</v>
      </c>
      <c r="E141" s="182" t="s">
        <v>313</v>
      </c>
      <c r="F141" s="183" t="s">
        <v>314</v>
      </c>
      <c r="G141" s="184" t="s">
        <v>210</v>
      </c>
      <c r="H141" s="185">
        <v>1</v>
      </c>
      <c r="I141" s="186"/>
      <c r="J141" s="187">
        <f>ROUND(I141*H141,2)</f>
        <v>0</v>
      </c>
      <c r="K141" s="183" t="s">
        <v>203</v>
      </c>
      <c r="L141" s="42"/>
      <c r="M141" s="188" t="s">
        <v>28</v>
      </c>
      <c r="N141" s="189"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204</v>
      </c>
      <c r="AT141" s="192" t="s">
        <v>199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204</v>
      </c>
      <c r="BM141" s="192" t="s">
        <v>315</v>
      </c>
    </row>
    <row r="142" spans="1:65" s="2" customFormat="1" ht="11.25">
      <c r="A142" s="37"/>
      <c r="B142" s="38"/>
      <c r="C142" s="39"/>
      <c r="D142" s="194" t="s">
        <v>206</v>
      </c>
      <c r="E142" s="39"/>
      <c r="F142" s="195" t="s">
        <v>316</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206</v>
      </c>
      <c r="AU142" s="20" t="s">
        <v>84</v>
      </c>
    </row>
    <row r="143" spans="1:65" s="2" customFormat="1" ht="24.2" customHeight="1">
      <c r="A143" s="37"/>
      <c r="B143" s="38"/>
      <c r="C143" s="181" t="s">
        <v>317</v>
      </c>
      <c r="D143" s="181" t="s">
        <v>199</v>
      </c>
      <c r="E143" s="182" t="s">
        <v>318</v>
      </c>
      <c r="F143" s="183" t="s">
        <v>319</v>
      </c>
      <c r="G143" s="184" t="s">
        <v>210</v>
      </c>
      <c r="H143" s="185">
        <v>1</v>
      </c>
      <c r="I143" s="186"/>
      <c r="J143" s="187">
        <f>ROUND(I143*H143,2)</f>
        <v>0</v>
      </c>
      <c r="K143" s="183" t="s">
        <v>203</v>
      </c>
      <c r="L143" s="42"/>
      <c r="M143" s="188" t="s">
        <v>28</v>
      </c>
      <c r="N143" s="189"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204</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320</v>
      </c>
    </row>
    <row r="144" spans="1:65" s="2" customFormat="1" ht="11.25">
      <c r="A144" s="37"/>
      <c r="B144" s="38"/>
      <c r="C144" s="39"/>
      <c r="D144" s="194" t="s">
        <v>206</v>
      </c>
      <c r="E144" s="39"/>
      <c r="F144" s="195" t="s">
        <v>321</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206</v>
      </c>
      <c r="AU144" s="20" t="s">
        <v>84</v>
      </c>
    </row>
    <row r="145" spans="1:65" s="2" customFormat="1" ht="24.2" customHeight="1">
      <c r="A145" s="37"/>
      <c r="B145" s="38"/>
      <c r="C145" s="181" t="s">
        <v>322</v>
      </c>
      <c r="D145" s="181" t="s">
        <v>199</v>
      </c>
      <c r="E145" s="182" t="s">
        <v>323</v>
      </c>
      <c r="F145" s="183" t="s">
        <v>324</v>
      </c>
      <c r="G145" s="184" t="s">
        <v>210</v>
      </c>
      <c r="H145" s="185">
        <v>9</v>
      </c>
      <c r="I145" s="186"/>
      <c r="J145" s="187">
        <f>ROUND(I145*H145,2)</f>
        <v>0</v>
      </c>
      <c r="K145" s="183" t="s">
        <v>203</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204</v>
      </c>
      <c r="AT145" s="192" t="s">
        <v>199</v>
      </c>
      <c r="AU145" s="192" t="s">
        <v>84</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204</v>
      </c>
      <c r="BM145" s="192" t="s">
        <v>325</v>
      </c>
    </row>
    <row r="146" spans="1:65" s="2" customFormat="1" ht="11.25">
      <c r="A146" s="37"/>
      <c r="B146" s="38"/>
      <c r="C146" s="39"/>
      <c r="D146" s="194" t="s">
        <v>206</v>
      </c>
      <c r="E146" s="39"/>
      <c r="F146" s="195" t="s">
        <v>326</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206</v>
      </c>
      <c r="AU146" s="20" t="s">
        <v>84</v>
      </c>
    </row>
    <row r="147" spans="1:65" s="2" customFormat="1" ht="24.2" customHeight="1">
      <c r="A147" s="37"/>
      <c r="B147" s="38"/>
      <c r="C147" s="181" t="s">
        <v>327</v>
      </c>
      <c r="D147" s="181" t="s">
        <v>199</v>
      </c>
      <c r="E147" s="182" t="s">
        <v>328</v>
      </c>
      <c r="F147" s="183" t="s">
        <v>329</v>
      </c>
      <c r="G147" s="184" t="s">
        <v>210</v>
      </c>
      <c r="H147" s="185">
        <v>2</v>
      </c>
      <c r="I147" s="186"/>
      <c r="J147" s="187">
        <f>ROUND(I147*H147,2)</f>
        <v>0</v>
      </c>
      <c r="K147" s="183" t="s">
        <v>203</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204</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204</v>
      </c>
      <c r="BM147" s="192" t="s">
        <v>330</v>
      </c>
    </row>
    <row r="148" spans="1:65" s="2" customFormat="1" ht="11.25">
      <c r="A148" s="37"/>
      <c r="B148" s="38"/>
      <c r="C148" s="39"/>
      <c r="D148" s="194" t="s">
        <v>206</v>
      </c>
      <c r="E148" s="39"/>
      <c r="F148" s="195" t="s">
        <v>331</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206</v>
      </c>
      <c r="AU148" s="20" t="s">
        <v>84</v>
      </c>
    </row>
    <row r="149" spans="1:65" s="2" customFormat="1" ht="21.75" customHeight="1">
      <c r="A149" s="37"/>
      <c r="B149" s="38"/>
      <c r="C149" s="181" t="s">
        <v>332</v>
      </c>
      <c r="D149" s="181" t="s">
        <v>199</v>
      </c>
      <c r="E149" s="182" t="s">
        <v>333</v>
      </c>
      <c r="F149" s="183" t="s">
        <v>334</v>
      </c>
      <c r="G149" s="184" t="s">
        <v>202</v>
      </c>
      <c r="H149" s="185">
        <v>168</v>
      </c>
      <c r="I149" s="186"/>
      <c r="J149" s="187">
        <f>ROUND(I149*H149,2)</f>
        <v>0</v>
      </c>
      <c r="K149" s="183" t="s">
        <v>203</v>
      </c>
      <c r="L149" s="42"/>
      <c r="M149" s="188" t="s">
        <v>28</v>
      </c>
      <c r="N149" s="189" t="s">
        <v>45</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204</v>
      </c>
      <c r="AT149" s="192" t="s">
        <v>199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204</v>
      </c>
      <c r="BM149" s="192" t="s">
        <v>335</v>
      </c>
    </row>
    <row r="150" spans="1:65" s="2" customFormat="1" ht="11.25">
      <c r="A150" s="37"/>
      <c r="B150" s="38"/>
      <c r="C150" s="39"/>
      <c r="D150" s="194" t="s">
        <v>206</v>
      </c>
      <c r="E150" s="39"/>
      <c r="F150" s="195" t="s">
        <v>336</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206</v>
      </c>
      <c r="AU150" s="20" t="s">
        <v>84</v>
      </c>
    </row>
    <row r="151" spans="1:65" s="2" customFormat="1" ht="37.9" customHeight="1">
      <c r="A151" s="37"/>
      <c r="B151" s="38"/>
      <c r="C151" s="181" t="s">
        <v>337</v>
      </c>
      <c r="D151" s="181" t="s">
        <v>199</v>
      </c>
      <c r="E151" s="182" t="s">
        <v>338</v>
      </c>
      <c r="F151" s="183" t="s">
        <v>339</v>
      </c>
      <c r="G151" s="184" t="s">
        <v>210</v>
      </c>
      <c r="H151" s="185">
        <v>14</v>
      </c>
      <c r="I151" s="186"/>
      <c r="J151" s="187">
        <f>ROUND(I151*H151,2)</f>
        <v>0</v>
      </c>
      <c r="K151" s="183" t="s">
        <v>203</v>
      </c>
      <c r="L151" s="42"/>
      <c r="M151" s="188" t="s">
        <v>28</v>
      </c>
      <c r="N151" s="189" t="s">
        <v>45</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204</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204</v>
      </c>
      <c r="BM151" s="192" t="s">
        <v>340</v>
      </c>
    </row>
    <row r="152" spans="1:65" s="2" customFormat="1" ht="11.25">
      <c r="A152" s="37"/>
      <c r="B152" s="38"/>
      <c r="C152" s="39"/>
      <c r="D152" s="194" t="s">
        <v>206</v>
      </c>
      <c r="E152" s="39"/>
      <c r="F152" s="195" t="s">
        <v>341</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206</v>
      </c>
      <c r="AU152" s="20" t="s">
        <v>84</v>
      </c>
    </row>
    <row r="153" spans="1:65" s="13" customFormat="1" ht="11.25">
      <c r="B153" s="199"/>
      <c r="C153" s="200"/>
      <c r="D153" s="201" t="s">
        <v>213</v>
      </c>
      <c r="E153" s="200"/>
      <c r="F153" s="203" t="s">
        <v>342</v>
      </c>
      <c r="G153" s="200"/>
      <c r="H153" s="204">
        <v>14</v>
      </c>
      <c r="I153" s="205"/>
      <c r="J153" s="200"/>
      <c r="K153" s="200"/>
      <c r="L153" s="206"/>
      <c r="M153" s="207"/>
      <c r="N153" s="208"/>
      <c r="O153" s="208"/>
      <c r="P153" s="208"/>
      <c r="Q153" s="208"/>
      <c r="R153" s="208"/>
      <c r="S153" s="208"/>
      <c r="T153" s="209"/>
      <c r="AT153" s="210" t="s">
        <v>213</v>
      </c>
      <c r="AU153" s="210" t="s">
        <v>84</v>
      </c>
      <c r="AV153" s="13" t="s">
        <v>84</v>
      </c>
      <c r="AW153" s="13" t="s">
        <v>4</v>
      </c>
      <c r="AX153" s="13" t="s">
        <v>82</v>
      </c>
      <c r="AY153" s="210" t="s">
        <v>197</v>
      </c>
    </row>
    <row r="154" spans="1:65" s="2" customFormat="1" ht="37.9" customHeight="1">
      <c r="A154" s="37"/>
      <c r="B154" s="38"/>
      <c r="C154" s="181" t="s">
        <v>343</v>
      </c>
      <c r="D154" s="181" t="s">
        <v>199</v>
      </c>
      <c r="E154" s="182" t="s">
        <v>344</v>
      </c>
      <c r="F154" s="183" t="s">
        <v>345</v>
      </c>
      <c r="G154" s="184" t="s">
        <v>210</v>
      </c>
      <c r="H154" s="185">
        <v>14</v>
      </c>
      <c r="I154" s="186"/>
      <c r="J154" s="187">
        <f>ROUND(I154*H154,2)</f>
        <v>0</v>
      </c>
      <c r="K154" s="183" t="s">
        <v>203</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204</v>
      </c>
      <c r="AT154" s="192" t="s">
        <v>199</v>
      </c>
      <c r="AU154" s="192" t="s">
        <v>84</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346</v>
      </c>
    </row>
    <row r="155" spans="1:65" s="2" customFormat="1" ht="11.25">
      <c r="A155" s="37"/>
      <c r="B155" s="38"/>
      <c r="C155" s="39"/>
      <c r="D155" s="194" t="s">
        <v>206</v>
      </c>
      <c r="E155" s="39"/>
      <c r="F155" s="195" t="s">
        <v>347</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206</v>
      </c>
      <c r="AU155" s="20" t="s">
        <v>84</v>
      </c>
    </row>
    <row r="156" spans="1:65" s="13" customFormat="1" ht="11.25">
      <c r="B156" s="199"/>
      <c r="C156" s="200"/>
      <c r="D156" s="201" t="s">
        <v>213</v>
      </c>
      <c r="E156" s="200"/>
      <c r="F156" s="203" t="s">
        <v>342</v>
      </c>
      <c r="G156" s="200"/>
      <c r="H156" s="204">
        <v>14</v>
      </c>
      <c r="I156" s="205"/>
      <c r="J156" s="200"/>
      <c r="K156" s="200"/>
      <c r="L156" s="206"/>
      <c r="M156" s="207"/>
      <c r="N156" s="208"/>
      <c r="O156" s="208"/>
      <c r="P156" s="208"/>
      <c r="Q156" s="208"/>
      <c r="R156" s="208"/>
      <c r="S156" s="208"/>
      <c r="T156" s="209"/>
      <c r="AT156" s="210" t="s">
        <v>213</v>
      </c>
      <c r="AU156" s="210" t="s">
        <v>84</v>
      </c>
      <c r="AV156" s="13" t="s">
        <v>84</v>
      </c>
      <c r="AW156" s="13" t="s">
        <v>4</v>
      </c>
      <c r="AX156" s="13" t="s">
        <v>82</v>
      </c>
      <c r="AY156" s="210" t="s">
        <v>197</v>
      </c>
    </row>
    <row r="157" spans="1:65" s="2" customFormat="1" ht="37.9" customHeight="1">
      <c r="A157" s="37"/>
      <c r="B157" s="38"/>
      <c r="C157" s="181" t="s">
        <v>348</v>
      </c>
      <c r="D157" s="181" t="s">
        <v>199</v>
      </c>
      <c r="E157" s="182" t="s">
        <v>349</v>
      </c>
      <c r="F157" s="183" t="s">
        <v>350</v>
      </c>
      <c r="G157" s="184" t="s">
        <v>210</v>
      </c>
      <c r="H157" s="185">
        <v>126</v>
      </c>
      <c r="I157" s="186"/>
      <c r="J157" s="187">
        <f>ROUND(I157*H157,2)</f>
        <v>0</v>
      </c>
      <c r="K157" s="183" t="s">
        <v>203</v>
      </c>
      <c r="L157" s="42"/>
      <c r="M157" s="188" t="s">
        <v>28</v>
      </c>
      <c r="N157" s="189" t="s">
        <v>45</v>
      </c>
      <c r="O157" s="67"/>
      <c r="P157" s="190">
        <f>O157*H157</f>
        <v>0</v>
      </c>
      <c r="Q157" s="190">
        <v>0</v>
      </c>
      <c r="R157" s="190">
        <f>Q157*H157</f>
        <v>0</v>
      </c>
      <c r="S157" s="190">
        <v>0</v>
      </c>
      <c r="T157" s="191">
        <f>S157*H157</f>
        <v>0</v>
      </c>
      <c r="U157" s="37"/>
      <c r="V157" s="37"/>
      <c r="W157" s="37"/>
      <c r="X157" s="37"/>
      <c r="Y157" s="37"/>
      <c r="Z157" s="37"/>
      <c r="AA157" s="37"/>
      <c r="AB157" s="37"/>
      <c r="AC157" s="37"/>
      <c r="AD157" s="37"/>
      <c r="AE157" s="37"/>
      <c r="AR157" s="192" t="s">
        <v>204</v>
      </c>
      <c r="AT157" s="192" t="s">
        <v>199</v>
      </c>
      <c r="AU157" s="192" t="s">
        <v>84</v>
      </c>
      <c r="AY157" s="20" t="s">
        <v>197</v>
      </c>
      <c r="BE157" s="193">
        <f>IF(N157="základní",J157,0)</f>
        <v>0</v>
      </c>
      <c r="BF157" s="193">
        <f>IF(N157="snížená",J157,0)</f>
        <v>0</v>
      </c>
      <c r="BG157" s="193">
        <f>IF(N157="zákl. přenesená",J157,0)</f>
        <v>0</v>
      </c>
      <c r="BH157" s="193">
        <f>IF(N157="sníž. přenesená",J157,0)</f>
        <v>0</v>
      </c>
      <c r="BI157" s="193">
        <f>IF(N157="nulová",J157,0)</f>
        <v>0</v>
      </c>
      <c r="BJ157" s="20" t="s">
        <v>82</v>
      </c>
      <c r="BK157" s="193">
        <f>ROUND(I157*H157,2)</f>
        <v>0</v>
      </c>
      <c r="BL157" s="20" t="s">
        <v>204</v>
      </c>
      <c r="BM157" s="192" t="s">
        <v>351</v>
      </c>
    </row>
    <row r="158" spans="1:65" s="2" customFormat="1" ht="11.25">
      <c r="A158" s="37"/>
      <c r="B158" s="38"/>
      <c r="C158" s="39"/>
      <c r="D158" s="194" t="s">
        <v>206</v>
      </c>
      <c r="E158" s="39"/>
      <c r="F158" s="195" t="s">
        <v>352</v>
      </c>
      <c r="G158" s="39"/>
      <c r="H158" s="39"/>
      <c r="I158" s="196"/>
      <c r="J158" s="39"/>
      <c r="K158" s="39"/>
      <c r="L158" s="42"/>
      <c r="M158" s="197"/>
      <c r="N158" s="198"/>
      <c r="O158" s="67"/>
      <c r="P158" s="67"/>
      <c r="Q158" s="67"/>
      <c r="R158" s="67"/>
      <c r="S158" s="67"/>
      <c r="T158" s="68"/>
      <c r="U158" s="37"/>
      <c r="V158" s="37"/>
      <c r="W158" s="37"/>
      <c r="X158" s="37"/>
      <c r="Y158" s="37"/>
      <c r="Z158" s="37"/>
      <c r="AA158" s="37"/>
      <c r="AB158" s="37"/>
      <c r="AC158" s="37"/>
      <c r="AD158" s="37"/>
      <c r="AE158" s="37"/>
      <c r="AT158" s="20" t="s">
        <v>206</v>
      </c>
      <c r="AU158" s="20" t="s">
        <v>84</v>
      </c>
    </row>
    <row r="159" spans="1:65" s="13" customFormat="1" ht="11.25">
      <c r="B159" s="199"/>
      <c r="C159" s="200"/>
      <c r="D159" s="201" t="s">
        <v>213</v>
      </c>
      <c r="E159" s="200"/>
      <c r="F159" s="203" t="s">
        <v>353</v>
      </c>
      <c r="G159" s="200"/>
      <c r="H159" s="204">
        <v>126</v>
      </c>
      <c r="I159" s="205"/>
      <c r="J159" s="200"/>
      <c r="K159" s="200"/>
      <c r="L159" s="206"/>
      <c r="M159" s="207"/>
      <c r="N159" s="208"/>
      <c r="O159" s="208"/>
      <c r="P159" s="208"/>
      <c r="Q159" s="208"/>
      <c r="R159" s="208"/>
      <c r="S159" s="208"/>
      <c r="T159" s="209"/>
      <c r="AT159" s="210" t="s">
        <v>213</v>
      </c>
      <c r="AU159" s="210" t="s">
        <v>84</v>
      </c>
      <c r="AV159" s="13" t="s">
        <v>84</v>
      </c>
      <c r="AW159" s="13" t="s">
        <v>4</v>
      </c>
      <c r="AX159" s="13" t="s">
        <v>82</v>
      </c>
      <c r="AY159" s="210" t="s">
        <v>197</v>
      </c>
    </row>
    <row r="160" spans="1:65" s="2" customFormat="1" ht="37.9" customHeight="1">
      <c r="A160" s="37"/>
      <c r="B160" s="38"/>
      <c r="C160" s="181" t="s">
        <v>354</v>
      </c>
      <c r="D160" s="181" t="s">
        <v>199</v>
      </c>
      <c r="E160" s="182" t="s">
        <v>355</v>
      </c>
      <c r="F160" s="183" t="s">
        <v>356</v>
      </c>
      <c r="G160" s="184" t="s">
        <v>210</v>
      </c>
      <c r="H160" s="185">
        <v>28</v>
      </c>
      <c r="I160" s="186"/>
      <c r="J160" s="187">
        <f>ROUND(I160*H160,2)</f>
        <v>0</v>
      </c>
      <c r="K160" s="183" t="s">
        <v>203</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204</v>
      </c>
      <c r="AT160" s="192" t="s">
        <v>199</v>
      </c>
      <c r="AU160" s="192" t="s">
        <v>84</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204</v>
      </c>
      <c r="BM160" s="192" t="s">
        <v>357</v>
      </c>
    </row>
    <row r="161" spans="1:65" s="2" customFormat="1" ht="11.25">
      <c r="A161" s="37"/>
      <c r="B161" s="38"/>
      <c r="C161" s="39"/>
      <c r="D161" s="194" t="s">
        <v>206</v>
      </c>
      <c r="E161" s="39"/>
      <c r="F161" s="195" t="s">
        <v>358</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206</v>
      </c>
      <c r="AU161" s="20" t="s">
        <v>84</v>
      </c>
    </row>
    <row r="162" spans="1:65" s="13" customFormat="1" ht="11.25">
      <c r="B162" s="199"/>
      <c r="C162" s="200"/>
      <c r="D162" s="201" t="s">
        <v>213</v>
      </c>
      <c r="E162" s="200"/>
      <c r="F162" s="203" t="s">
        <v>359</v>
      </c>
      <c r="G162" s="200"/>
      <c r="H162" s="204">
        <v>28</v>
      </c>
      <c r="I162" s="205"/>
      <c r="J162" s="200"/>
      <c r="K162" s="200"/>
      <c r="L162" s="206"/>
      <c r="M162" s="207"/>
      <c r="N162" s="208"/>
      <c r="O162" s="208"/>
      <c r="P162" s="208"/>
      <c r="Q162" s="208"/>
      <c r="R162" s="208"/>
      <c r="S162" s="208"/>
      <c r="T162" s="209"/>
      <c r="AT162" s="210" t="s">
        <v>213</v>
      </c>
      <c r="AU162" s="210" t="s">
        <v>84</v>
      </c>
      <c r="AV162" s="13" t="s">
        <v>84</v>
      </c>
      <c r="AW162" s="13" t="s">
        <v>4</v>
      </c>
      <c r="AX162" s="13" t="s">
        <v>82</v>
      </c>
      <c r="AY162" s="210" t="s">
        <v>197</v>
      </c>
    </row>
    <row r="163" spans="1:65" s="2" customFormat="1" ht="33" customHeight="1">
      <c r="A163" s="37"/>
      <c r="B163" s="38"/>
      <c r="C163" s="181" t="s">
        <v>360</v>
      </c>
      <c r="D163" s="181" t="s">
        <v>199</v>
      </c>
      <c r="E163" s="182" t="s">
        <v>361</v>
      </c>
      <c r="F163" s="183" t="s">
        <v>362</v>
      </c>
      <c r="G163" s="184" t="s">
        <v>210</v>
      </c>
      <c r="H163" s="185">
        <v>14</v>
      </c>
      <c r="I163" s="186"/>
      <c r="J163" s="187">
        <f>ROUND(I163*H163,2)</f>
        <v>0</v>
      </c>
      <c r="K163" s="183" t="s">
        <v>203</v>
      </c>
      <c r="L163" s="42"/>
      <c r="M163" s="188" t="s">
        <v>28</v>
      </c>
      <c r="N163" s="189" t="s">
        <v>45</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204</v>
      </c>
      <c r="AT163" s="192" t="s">
        <v>199</v>
      </c>
      <c r="AU163" s="192" t="s">
        <v>84</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204</v>
      </c>
      <c r="BM163" s="192" t="s">
        <v>363</v>
      </c>
    </row>
    <row r="164" spans="1:65" s="2" customFormat="1" ht="11.25">
      <c r="A164" s="37"/>
      <c r="B164" s="38"/>
      <c r="C164" s="39"/>
      <c r="D164" s="194" t="s">
        <v>206</v>
      </c>
      <c r="E164" s="39"/>
      <c r="F164" s="195" t="s">
        <v>364</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206</v>
      </c>
      <c r="AU164" s="20" t="s">
        <v>84</v>
      </c>
    </row>
    <row r="165" spans="1:65" s="13" customFormat="1" ht="11.25">
      <c r="B165" s="199"/>
      <c r="C165" s="200"/>
      <c r="D165" s="201" t="s">
        <v>213</v>
      </c>
      <c r="E165" s="200"/>
      <c r="F165" s="203" t="s">
        <v>342</v>
      </c>
      <c r="G165" s="200"/>
      <c r="H165" s="204">
        <v>14</v>
      </c>
      <c r="I165" s="205"/>
      <c r="J165" s="200"/>
      <c r="K165" s="200"/>
      <c r="L165" s="206"/>
      <c r="M165" s="207"/>
      <c r="N165" s="208"/>
      <c r="O165" s="208"/>
      <c r="P165" s="208"/>
      <c r="Q165" s="208"/>
      <c r="R165" s="208"/>
      <c r="S165" s="208"/>
      <c r="T165" s="209"/>
      <c r="AT165" s="210" t="s">
        <v>213</v>
      </c>
      <c r="AU165" s="210" t="s">
        <v>84</v>
      </c>
      <c r="AV165" s="13" t="s">
        <v>84</v>
      </c>
      <c r="AW165" s="13" t="s">
        <v>4</v>
      </c>
      <c r="AX165" s="13" t="s">
        <v>82</v>
      </c>
      <c r="AY165" s="210" t="s">
        <v>197</v>
      </c>
    </row>
    <row r="166" spans="1:65" s="2" customFormat="1" ht="33" customHeight="1">
      <c r="A166" s="37"/>
      <c r="B166" s="38"/>
      <c r="C166" s="181" t="s">
        <v>365</v>
      </c>
      <c r="D166" s="181" t="s">
        <v>199</v>
      </c>
      <c r="E166" s="182" t="s">
        <v>366</v>
      </c>
      <c r="F166" s="183" t="s">
        <v>367</v>
      </c>
      <c r="G166" s="184" t="s">
        <v>210</v>
      </c>
      <c r="H166" s="185">
        <v>14</v>
      </c>
      <c r="I166" s="186"/>
      <c r="J166" s="187">
        <f>ROUND(I166*H166,2)</f>
        <v>0</v>
      </c>
      <c r="K166" s="183" t="s">
        <v>203</v>
      </c>
      <c r="L166" s="42"/>
      <c r="M166" s="188" t="s">
        <v>28</v>
      </c>
      <c r="N166" s="189" t="s">
        <v>45</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204</v>
      </c>
      <c r="AT166" s="192" t="s">
        <v>199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368</v>
      </c>
    </row>
    <row r="167" spans="1:65" s="2" customFormat="1" ht="11.25">
      <c r="A167" s="37"/>
      <c r="B167" s="38"/>
      <c r="C167" s="39"/>
      <c r="D167" s="194" t="s">
        <v>206</v>
      </c>
      <c r="E167" s="39"/>
      <c r="F167" s="195" t="s">
        <v>369</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206</v>
      </c>
      <c r="AU167" s="20" t="s">
        <v>84</v>
      </c>
    </row>
    <row r="168" spans="1:65" s="13" customFormat="1" ht="11.25">
      <c r="B168" s="199"/>
      <c r="C168" s="200"/>
      <c r="D168" s="201" t="s">
        <v>213</v>
      </c>
      <c r="E168" s="200"/>
      <c r="F168" s="203" t="s">
        <v>342</v>
      </c>
      <c r="G168" s="200"/>
      <c r="H168" s="204">
        <v>14</v>
      </c>
      <c r="I168" s="205"/>
      <c r="J168" s="200"/>
      <c r="K168" s="200"/>
      <c r="L168" s="206"/>
      <c r="M168" s="207"/>
      <c r="N168" s="208"/>
      <c r="O168" s="208"/>
      <c r="P168" s="208"/>
      <c r="Q168" s="208"/>
      <c r="R168" s="208"/>
      <c r="S168" s="208"/>
      <c r="T168" s="209"/>
      <c r="AT168" s="210" t="s">
        <v>213</v>
      </c>
      <c r="AU168" s="210" t="s">
        <v>84</v>
      </c>
      <c r="AV168" s="13" t="s">
        <v>84</v>
      </c>
      <c r="AW168" s="13" t="s">
        <v>4</v>
      </c>
      <c r="AX168" s="13" t="s">
        <v>82</v>
      </c>
      <c r="AY168" s="210" t="s">
        <v>197</v>
      </c>
    </row>
    <row r="169" spans="1:65" s="2" customFormat="1" ht="33" customHeight="1">
      <c r="A169" s="37"/>
      <c r="B169" s="38"/>
      <c r="C169" s="181" t="s">
        <v>370</v>
      </c>
      <c r="D169" s="181" t="s">
        <v>199</v>
      </c>
      <c r="E169" s="182" t="s">
        <v>371</v>
      </c>
      <c r="F169" s="183" t="s">
        <v>372</v>
      </c>
      <c r="G169" s="184" t="s">
        <v>210</v>
      </c>
      <c r="H169" s="185">
        <v>126</v>
      </c>
      <c r="I169" s="186"/>
      <c r="J169" s="187">
        <f>ROUND(I169*H169,2)</f>
        <v>0</v>
      </c>
      <c r="K169" s="183" t="s">
        <v>203</v>
      </c>
      <c r="L169" s="42"/>
      <c r="M169" s="188" t="s">
        <v>28</v>
      </c>
      <c r="N169" s="189" t="s">
        <v>45</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204</v>
      </c>
      <c r="AT169" s="192" t="s">
        <v>199</v>
      </c>
      <c r="AU169" s="192" t="s">
        <v>84</v>
      </c>
      <c r="AY169" s="20" t="s">
        <v>197</v>
      </c>
      <c r="BE169" s="193">
        <f>IF(N169="základní",J169,0)</f>
        <v>0</v>
      </c>
      <c r="BF169" s="193">
        <f>IF(N169="snížená",J169,0)</f>
        <v>0</v>
      </c>
      <c r="BG169" s="193">
        <f>IF(N169="zákl. přenesená",J169,0)</f>
        <v>0</v>
      </c>
      <c r="BH169" s="193">
        <f>IF(N169="sníž. přenesená",J169,0)</f>
        <v>0</v>
      </c>
      <c r="BI169" s="193">
        <f>IF(N169="nulová",J169,0)</f>
        <v>0</v>
      </c>
      <c r="BJ169" s="20" t="s">
        <v>82</v>
      </c>
      <c r="BK169" s="193">
        <f>ROUND(I169*H169,2)</f>
        <v>0</v>
      </c>
      <c r="BL169" s="20" t="s">
        <v>204</v>
      </c>
      <c r="BM169" s="192" t="s">
        <v>373</v>
      </c>
    </row>
    <row r="170" spans="1:65" s="2" customFormat="1" ht="11.25">
      <c r="A170" s="37"/>
      <c r="B170" s="38"/>
      <c r="C170" s="39"/>
      <c r="D170" s="194" t="s">
        <v>206</v>
      </c>
      <c r="E170" s="39"/>
      <c r="F170" s="195" t="s">
        <v>374</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206</v>
      </c>
      <c r="AU170" s="20" t="s">
        <v>84</v>
      </c>
    </row>
    <row r="171" spans="1:65" s="13" customFormat="1" ht="11.25">
      <c r="B171" s="199"/>
      <c r="C171" s="200"/>
      <c r="D171" s="201" t="s">
        <v>213</v>
      </c>
      <c r="E171" s="200"/>
      <c r="F171" s="203" t="s">
        <v>353</v>
      </c>
      <c r="G171" s="200"/>
      <c r="H171" s="204">
        <v>126</v>
      </c>
      <c r="I171" s="205"/>
      <c r="J171" s="200"/>
      <c r="K171" s="200"/>
      <c r="L171" s="206"/>
      <c r="M171" s="207"/>
      <c r="N171" s="208"/>
      <c r="O171" s="208"/>
      <c r="P171" s="208"/>
      <c r="Q171" s="208"/>
      <c r="R171" s="208"/>
      <c r="S171" s="208"/>
      <c r="T171" s="209"/>
      <c r="AT171" s="210" t="s">
        <v>213</v>
      </c>
      <c r="AU171" s="210" t="s">
        <v>84</v>
      </c>
      <c r="AV171" s="13" t="s">
        <v>84</v>
      </c>
      <c r="AW171" s="13" t="s">
        <v>4</v>
      </c>
      <c r="AX171" s="13" t="s">
        <v>82</v>
      </c>
      <c r="AY171" s="210" t="s">
        <v>197</v>
      </c>
    </row>
    <row r="172" spans="1:65" s="2" customFormat="1" ht="37.9" customHeight="1">
      <c r="A172" s="37"/>
      <c r="B172" s="38"/>
      <c r="C172" s="181" t="s">
        <v>375</v>
      </c>
      <c r="D172" s="181" t="s">
        <v>199</v>
      </c>
      <c r="E172" s="182" t="s">
        <v>376</v>
      </c>
      <c r="F172" s="183" t="s">
        <v>377</v>
      </c>
      <c r="G172" s="184" t="s">
        <v>210</v>
      </c>
      <c r="H172" s="185">
        <v>28</v>
      </c>
      <c r="I172" s="186"/>
      <c r="J172" s="187">
        <f>ROUND(I172*H172,2)</f>
        <v>0</v>
      </c>
      <c r="K172" s="183" t="s">
        <v>203</v>
      </c>
      <c r="L172" s="42"/>
      <c r="M172" s="188" t="s">
        <v>28</v>
      </c>
      <c r="N172" s="189" t="s">
        <v>45</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378</v>
      </c>
    </row>
    <row r="173" spans="1:65" s="2" customFormat="1" ht="11.25">
      <c r="A173" s="37"/>
      <c r="B173" s="38"/>
      <c r="C173" s="39"/>
      <c r="D173" s="194" t="s">
        <v>206</v>
      </c>
      <c r="E173" s="39"/>
      <c r="F173" s="195" t="s">
        <v>379</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13" customFormat="1" ht="11.25">
      <c r="B174" s="199"/>
      <c r="C174" s="200"/>
      <c r="D174" s="201" t="s">
        <v>213</v>
      </c>
      <c r="E174" s="200"/>
      <c r="F174" s="203" t="s">
        <v>359</v>
      </c>
      <c r="G174" s="200"/>
      <c r="H174" s="204">
        <v>28</v>
      </c>
      <c r="I174" s="205"/>
      <c r="J174" s="200"/>
      <c r="K174" s="200"/>
      <c r="L174" s="206"/>
      <c r="M174" s="207"/>
      <c r="N174" s="208"/>
      <c r="O174" s="208"/>
      <c r="P174" s="208"/>
      <c r="Q174" s="208"/>
      <c r="R174" s="208"/>
      <c r="S174" s="208"/>
      <c r="T174" s="209"/>
      <c r="AT174" s="210" t="s">
        <v>213</v>
      </c>
      <c r="AU174" s="210" t="s">
        <v>84</v>
      </c>
      <c r="AV174" s="13" t="s">
        <v>84</v>
      </c>
      <c r="AW174" s="13" t="s">
        <v>4</v>
      </c>
      <c r="AX174" s="13" t="s">
        <v>82</v>
      </c>
      <c r="AY174" s="210" t="s">
        <v>197</v>
      </c>
    </row>
    <row r="175" spans="1:65" s="2" customFormat="1" ht="33" customHeight="1">
      <c r="A175" s="37"/>
      <c r="B175" s="38"/>
      <c r="C175" s="181" t="s">
        <v>380</v>
      </c>
      <c r="D175" s="181" t="s">
        <v>199</v>
      </c>
      <c r="E175" s="182" t="s">
        <v>381</v>
      </c>
      <c r="F175" s="183" t="s">
        <v>382</v>
      </c>
      <c r="G175" s="184" t="s">
        <v>210</v>
      </c>
      <c r="H175" s="185">
        <v>14</v>
      </c>
      <c r="I175" s="186"/>
      <c r="J175" s="187">
        <f>ROUND(I175*H175,2)</f>
        <v>0</v>
      </c>
      <c r="K175" s="183" t="s">
        <v>203</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383</v>
      </c>
    </row>
    <row r="176" spans="1:65" s="2" customFormat="1" ht="11.25">
      <c r="A176" s="37"/>
      <c r="B176" s="38"/>
      <c r="C176" s="39"/>
      <c r="D176" s="194" t="s">
        <v>206</v>
      </c>
      <c r="E176" s="39"/>
      <c r="F176" s="195" t="s">
        <v>384</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206</v>
      </c>
      <c r="AU176" s="20" t="s">
        <v>84</v>
      </c>
    </row>
    <row r="177" spans="1:65" s="13" customFormat="1" ht="11.25">
      <c r="B177" s="199"/>
      <c r="C177" s="200"/>
      <c r="D177" s="201" t="s">
        <v>213</v>
      </c>
      <c r="E177" s="200"/>
      <c r="F177" s="203" t="s">
        <v>342</v>
      </c>
      <c r="G177" s="200"/>
      <c r="H177" s="204">
        <v>14</v>
      </c>
      <c r="I177" s="205"/>
      <c r="J177" s="200"/>
      <c r="K177" s="200"/>
      <c r="L177" s="206"/>
      <c r="M177" s="207"/>
      <c r="N177" s="208"/>
      <c r="O177" s="208"/>
      <c r="P177" s="208"/>
      <c r="Q177" s="208"/>
      <c r="R177" s="208"/>
      <c r="S177" s="208"/>
      <c r="T177" s="209"/>
      <c r="AT177" s="210" t="s">
        <v>213</v>
      </c>
      <c r="AU177" s="210" t="s">
        <v>84</v>
      </c>
      <c r="AV177" s="13" t="s">
        <v>84</v>
      </c>
      <c r="AW177" s="13" t="s">
        <v>4</v>
      </c>
      <c r="AX177" s="13" t="s">
        <v>82</v>
      </c>
      <c r="AY177" s="210" t="s">
        <v>197</v>
      </c>
    </row>
    <row r="178" spans="1:65" s="2" customFormat="1" ht="33" customHeight="1">
      <c r="A178" s="37"/>
      <c r="B178" s="38"/>
      <c r="C178" s="181" t="s">
        <v>385</v>
      </c>
      <c r="D178" s="181" t="s">
        <v>199</v>
      </c>
      <c r="E178" s="182" t="s">
        <v>386</v>
      </c>
      <c r="F178" s="183" t="s">
        <v>387</v>
      </c>
      <c r="G178" s="184" t="s">
        <v>210</v>
      </c>
      <c r="H178" s="185">
        <v>14</v>
      </c>
      <c r="I178" s="186"/>
      <c r="J178" s="187">
        <f>ROUND(I178*H178,2)</f>
        <v>0</v>
      </c>
      <c r="K178" s="183" t="s">
        <v>203</v>
      </c>
      <c r="L178" s="42"/>
      <c r="M178" s="188" t="s">
        <v>28</v>
      </c>
      <c r="N178" s="189"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388</v>
      </c>
    </row>
    <row r="179" spans="1:65" s="2" customFormat="1" ht="11.25">
      <c r="A179" s="37"/>
      <c r="B179" s="38"/>
      <c r="C179" s="39"/>
      <c r="D179" s="194" t="s">
        <v>206</v>
      </c>
      <c r="E179" s="39"/>
      <c r="F179" s="195" t="s">
        <v>389</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13" customFormat="1" ht="11.25">
      <c r="B180" s="199"/>
      <c r="C180" s="200"/>
      <c r="D180" s="201" t="s">
        <v>213</v>
      </c>
      <c r="E180" s="200"/>
      <c r="F180" s="203" t="s">
        <v>342</v>
      </c>
      <c r="G180" s="200"/>
      <c r="H180" s="204">
        <v>14</v>
      </c>
      <c r="I180" s="205"/>
      <c r="J180" s="200"/>
      <c r="K180" s="200"/>
      <c r="L180" s="206"/>
      <c r="M180" s="207"/>
      <c r="N180" s="208"/>
      <c r="O180" s="208"/>
      <c r="P180" s="208"/>
      <c r="Q180" s="208"/>
      <c r="R180" s="208"/>
      <c r="S180" s="208"/>
      <c r="T180" s="209"/>
      <c r="AT180" s="210" t="s">
        <v>213</v>
      </c>
      <c r="AU180" s="210" t="s">
        <v>84</v>
      </c>
      <c r="AV180" s="13" t="s">
        <v>84</v>
      </c>
      <c r="AW180" s="13" t="s">
        <v>4</v>
      </c>
      <c r="AX180" s="13" t="s">
        <v>82</v>
      </c>
      <c r="AY180" s="210" t="s">
        <v>197</v>
      </c>
    </row>
    <row r="181" spans="1:65" s="2" customFormat="1" ht="33" customHeight="1">
      <c r="A181" s="37"/>
      <c r="B181" s="38"/>
      <c r="C181" s="181" t="s">
        <v>390</v>
      </c>
      <c r="D181" s="181" t="s">
        <v>199</v>
      </c>
      <c r="E181" s="182" t="s">
        <v>391</v>
      </c>
      <c r="F181" s="183" t="s">
        <v>392</v>
      </c>
      <c r="G181" s="184" t="s">
        <v>210</v>
      </c>
      <c r="H181" s="185">
        <v>126</v>
      </c>
      <c r="I181" s="186"/>
      <c r="J181" s="187">
        <f>ROUND(I181*H181,2)</f>
        <v>0</v>
      </c>
      <c r="K181" s="183" t="s">
        <v>203</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204</v>
      </c>
      <c r="AT181" s="192" t="s">
        <v>199</v>
      </c>
      <c r="AU181" s="192" t="s">
        <v>84</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204</v>
      </c>
      <c r="BM181" s="192" t="s">
        <v>393</v>
      </c>
    </row>
    <row r="182" spans="1:65" s="2" customFormat="1" ht="11.25">
      <c r="A182" s="37"/>
      <c r="B182" s="38"/>
      <c r="C182" s="39"/>
      <c r="D182" s="194" t="s">
        <v>206</v>
      </c>
      <c r="E182" s="39"/>
      <c r="F182" s="195" t="s">
        <v>394</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206</v>
      </c>
      <c r="AU182" s="20" t="s">
        <v>84</v>
      </c>
    </row>
    <row r="183" spans="1:65" s="13" customFormat="1" ht="11.25">
      <c r="B183" s="199"/>
      <c r="C183" s="200"/>
      <c r="D183" s="201" t="s">
        <v>213</v>
      </c>
      <c r="E183" s="200"/>
      <c r="F183" s="203" t="s">
        <v>353</v>
      </c>
      <c r="G183" s="200"/>
      <c r="H183" s="204">
        <v>126</v>
      </c>
      <c r="I183" s="205"/>
      <c r="J183" s="200"/>
      <c r="K183" s="200"/>
      <c r="L183" s="206"/>
      <c r="M183" s="207"/>
      <c r="N183" s="208"/>
      <c r="O183" s="208"/>
      <c r="P183" s="208"/>
      <c r="Q183" s="208"/>
      <c r="R183" s="208"/>
      <c r="S183" s="208"/>
      <c r="T183" s="209"/>
      <c r="AT183" s="210" t="s">
        <v>213</v>
      </c>
      <c r="AU183" s="210" t="s">
        <v>84</v>
      </c>
      <c r="AV183" s="13" t="s">
        <v>84</v>
      </c>
      <c r="AW183" s="13" t="s">
        <v>4</v>
      </c>
      <c r="AX183" s="13" t="s">
        <v>82</v>
      </c>
      <c r="AY183" s="210" t="s">
        <v>197</v>
      </c>
    </row>
    <row r="184" spans="1:65" s="2" customFormat="1" ht="33" customHeight="1">
      <c r="A184" s="37"/>
      <c r="B184" s="38"/>
      <c r="C184" s="181" t="s">
        <v>395</v>
      </c>
      <c r="D184" s="181" t="s">
        <v>199</v>
      </c>
      <c r="E184" s="182" t="s">
        <v>396</v>
      </c>
      <c r="F184" s="183" t="s">
        <v>397</v>
      </c>
      <c r="G184" s="184" t="s">
        <v>210</v>
      </c>
      <c r="H184" s="185">
        <v>2</v>
      </c>
      <c r="I184" s="186"/>
      <c r="J184" s="187">
        <f>ROUND(I184*H184,2)</f>
        <v>0</v>
      </c>
      <c r="K184" s="183" t="s">
        <v>203</v>
      </c>
      <c r="L184" s="42"/>
      <c r="M184" s="188" t="s">
        <v>28</v>
      </c>
      <c r="N184" s="189" t="s">
        <v>45</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204</v>
      </c>
      <c r="AT184" s="192" t="s">
        <v>199</v>
      </c>
      <c r="AU184" s="192" t="s">
        <v>84</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204</v>
      </c>
      <c r="BM184" s="192" t="s">
        <v>398</v>
      </c>
    </row>
    <row r="185" spans="1:65" s="2" customFormat="1" ht="11.25">
      <c r="A185" s="37"/>
      <c r="B185" s="38"/>
      <c r="C185" s="39"/>
      <c r="D185" s="194" t="s">
        <v>206</v>
      </c>
      <c r="E185" s="39"/>
      <c r="F185" s="195" t="s">
        <v>399</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206</v>
      </c>
      <c r="AU185" s="20" t="s">
        <v>84</v>
      </c>
    </row>
    <row r="186" spans="1:65" s="2" customFormat="1" ht="21.75" customHeight="1">
      <c r="A186" s="37"/>
      <c r="B186" s="38"/>
      <c r="C186" s="181" t="s">
        <v>400</v>
      </c>
      <c r="D186" s="181" t="s">
        <v>199</v>
      </c>
      <c r="E186" s="182" t="s">
        <v>401</v>
      </c>
      <c r="F186" s="183" t="s">
        <v>402</v>
      </c>
      <c r="G186" s="184" t="s">
        <v>202</v>
      </c>
      <c r="H186" s="185">
        <v>1680</v>
      </c>
      <c r="I186" s="186"/>
      <c r="J186" s="187">
        <f>ROUND(I186*H186,2)</f>
        <v>0</v>
      </c>
      <c r="K186" s="183" t="s">
        <v>203</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204</v>
      </c>
      <c r="AT186" s="192" t="s">
        <v>199</v>
      </c>
      <c r="AU186" s="192" t="s">
        <v>84</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204</v>
      </c>
      <c r="BM186" s="192" t="s">
        <v>403</v>
      </c>
    </row>
    <row r="187" spans="1:65" s="2" customFormat="1" ht="11.25">
      <c r="A187" s="37"/>
      <c r="B187" s="38"/>
      <c r="C187" s="39"/>
      <c r="D187" s="194" t="s">
        <v>206</v>
      </c>
      <c r="E187" s="39"/>
      <c r="F187" s="195" t="s">
        <v>404</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206</v>
      </c>
      <c r="AU187" s="20" t="s">
        <v>84</v>
      </c>
    </row>
    <row r="188" spans="1:65" s="13" customFormat="1" ht="11.25">
      <c r="B188" s="199"/>
      <c r="C188" s="200"/>
      <c r="D188" s="201" t="s">
        <v>213</v>
      </c>
      <c r="E188" s="200"/>
      <c r="F188" s="203" t="s">
        <v>405</v>
      </c>
      <c r="G188" s="200"/>
      <c r="H188" s="204">
        <v>1680</v>
      </c>
      <c r="I188" s="205"/>
      <c r="J188" s="200"/>
      <c r="K188" s="200"/>
      <c r="L188" s="206"/>
      <c r="M188" s="207"/>
      <c r="N188" s="208"/>
      <c r="O188" s="208"/>
      <c r="P188" s="208"/>
      <c r="Q188" s="208"/>
      <c r="R188" s="208"/>
      <c r="S188" s="208"/>
      <c r="T188" s="209"/>
      <c r="AT188" s="210" t="s">
        <v>213</v>
      </c>
      <c r="AU188" s="210" t="s">
        <v>84</v>
      </c>
      <c r="AV188" s="13" t="s">
        <v>84</v>
      </c>
      <c r="AW188" s="13" t="s">
        <v>4</v>
      </c>
      <c r="AX188" s="13" t="s">
        <v>82</v>
      </c>
      <c r="AY188" s="210" t="s">
        <v>197</v>
      </c>
    </row>
    <row r="189" spans="1:65" s="2" customFormat="1" ht="37.9" customHeight="1">
      <c r="A189" s="37"/>
      <c r="B189" s="38"/>
      <c r="C189" s="181" t="s">
        <v>406</v>
      </c>
      <c r="D189" s="181" t="s">
        <v>199</v>
      </c>
      <c r="E189" s="182" t="s">
        <v>407</v>
      </c>
      <c r="F189" s="183" t="s">
        <v>408</v>
      </c>
      <c r="G189" s="184" t="s">
        <v>409</v>
      </c>
      <c r="H189" s="185">
        <v>1140</v>
      </c>
      <c r="I189" s="186"/>
      <c r="J189" s="187">
        <f>ROUND(I189*H189,2)</f>
        <v>0</v>
      </c>
      <c r="K189" s="183" t="s">
        <v>203</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204</v>
      </c>
      <c r="AT189" s="192" t="s">
        <v>199</v>
      </c>
      <c r="AU189" s="192" t="s">
        <v>84</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204</v>
      </c>
      <c r="BM189" s="192" t="s">
        <v>410</v>
      </c>
    </row>
    <row r="190" spans="1:65" s="2" customFormat="1" ht="11.25">
      <c r="A190" s="37"/>
      <c r="B190" s="38"/>
      <c r="C190" s="39"/>
      <c r="D190" s="194" t="s">
        <v>206</v>
      </c>
      <c r="E190" s="39"/>
      <c r="F190" s="195" t="s">
        <v>411</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206</v>
      </c>
      <c r="AU190" s="20" t="s">
        <v>84</v>
      </c>
    </row>
    <row r="191" spans="1:65" s="15" customFormat="1" ht="11.25">
      <c r="B191" s="222"/>
      <c r="C191" s="223"/>
      <c r="D191" s="201" t="s">
        <v>213</v>
      </c>
      <c r="E191" s="224" t="s">
        <v>28</v>
      </c>
      <c r="F191" s="225" t="s">
        <v>412</v>
      </c>
      <c r="G191" s="223"/>
      <c r="H191" s="224" t="s">
        <v>28</v>
      </c>
      <c r="I191" s="226"/>
      <c r="J191" s="223"/>
      <c r="K191" s="223"/>
      <c r="L191" s="227"/>
      <c r="M191" s="228"/>
      <c r="N191" s="229"/>
      <c r="O191" s="229"/>
      <c r="P191" s="229"/>
      <c r="Q191" s="229"/>
      <c r="R191" s="229"/>
      <c r="S191" s="229"/>
      <c r="T191" s="230"/>
      <c r="AT191" s="231" t="s">
        <v>213</v>
      </c>
      <c r="AU191" s="231" t="s">
        <v>84</v>
      </c>
      <c r="AV191" s="15" t="s">
        <v>82</v>
      </c>
      <c r="AW191" s="15" t="s">
        <v>35</v>
      </c>
      <c r="AX191" s="15" t="s">
        <v>74</v>
      </c>
      <c r="AY191" s="231" t="s">
        <v>197</v>
      </c>
    </row>
    <row r="192" spans="1:65" s="15" customFormat="1" ht="11.25">
      <c r="B192" s="222"/>
      <c r="C192" s="223"/>
      <c r="D192" s="201" t="s">
        <v>213</v>
      </c>
      <c r="E192" s="224" t="s">
        <v>28</v>
      </c>
      <c r="F192" s="225" t="s">
        <v>413</v>
      </c>
      <c r="G192" s="223"/>
      <c r="H192" s="224" t="s">
        <v>28</v>
      </c>
      <c r="I192" s="226"/>
      <c r="J192" s="223"/>
      <c r="K192" s="223"/>
      <c r="L192" s="227"/>
      <c r="M192" s="228"/>
      <c r="N192" s="229"/>
      <c r="O192" s="229"/>
      <c r="P192" s="229"/>
      <c r="Q192" s="229"/>
      <c r="R192" s="229"/>
      <c r="S192" s="229"/>
      <c r="T192" s="230"/>
      <c r="AT192" s="231" t="s">
        <v>213</v>
      </c>
      <c r="AU192" s="231" t="s">
        <v>84</v>
      </c>
      <c r="AV192" s="15" t="s">
        <v>82</v>
      </c>
      <c r="AW192" s="15" t="s">
        <v>35</v>
      </c>
      <c r="AX192" s="15" t="s">
        <v>74</v>
      </c>
      <c r="AY192" s="231" t="s">
        <v>197</v>
      </c>
    </row>
    <row r="193" spans="1:65" s="13" customFormat="1" ht="11.25">
      <c r="B193" s="199"/>
      <c r="C193" s="200"/>
      <c r="D193" s="201" t="s">
        <v>213</v>
      </c>
      <c r="E193" s="202" t="s">
        <v>28</v>
      </c>
      <c r="F193" s="203" t="s">
        <v>414</v>
      </c>
      <c r="G193" s="200"/>
      <c r="H193" s="204">
        <v>126.6</v>
      </c>
      <c r="I193" s="205"/>
      <c r="J193" s="200"/>
      <c r="K193" s="200"/>
      <c r="L193" s="206"/>
      <c r="M193" s="207"/>
      <c r="N193" s="208"/>
      <c r="O193" s="208"/>
      <c r="P193" s="208"/>
      <c r="Q193" s="208"/>
      <c r="R193" s="208"/>
      <c r="S193" s="208"/>
      <c r="T193" s="209"/>
      <c r="AT193" s="210" t="s">
        <v>213</v>
      </c>
      <c r="AU193" s="210" t="s">
        <v>84</v>
      </c>
      <c r="AV193" s="13" t="s">
        <v>84</v>
      </c>
      <c r="AW193" s="13" t="s">
        <v>35</v>
      </c>
      <c r="AX193" s="13" t="s">
        <v>74</v>
      </c>
      <c r="AY193" s="210" t="s">
        <v>197</v>
      </c>
    </row>
    <row r="194" spans="1:65" s="13" customFormat="1" ht="11.25">
      <c r="B194" s="199"/>
      <c r="C194" s="200"/>
      <c r="D194" s="201" t="s">
        <v>213</v>
      </c>
      <c r="E194" s="202" t="s">
        <v>28</v>
      </c>
      <c r="F194" s="203" t="s">
        <v>415</v>
      </c>
      <c r="G194" s="200"/>
      <c r="H194" s="204">
        <v>3</v>
      </c>
      <c r="I194" s="205"/>
      <c r="J194" s="200"/>
      <c r="K194" s="200"/>
      <c r="L194" s="206"/>
      <c r="M194" s="207"/>
      <c r="N194" s="208"/>
      <c r="O194" s="208"/>
      <c r="P194" s="208"/>
      <c r="Q194" s="208"/>
      <c r="R194" s="208"/>
      <c r="S194" s="208"/>
      <c r="T194" s="209"/>
      <c r="AT194" s="210" t="s">
        <v>213</v>
      </c>
      <c r="AU194" s="210" t="s">
        <v>84</v>
      </c>
      <c r="AV194" s="13" t="s">
        <v>84</v>
      </c>
      <c r="AW194" s="13" t="s">
        <v>35</v>
      </c>
      <c r="AX194" s="13" t="s">
        <v>74</v>
      </c>
      <c r="AY194" s="210" t="s">
        <v>197</v>
      </c>
    </row>
    <row r="195" spans="1:65" s="16" customFormat="1" ht="11.25">
      <c r="B195" s="232"/>
      <c r="C195" s="233"/>
      <c r="D195" s="201" t="s">
        <v>213</v>
      </c>
      <c r="E195" s="234" t="s">
        <v>28</v>
      </c>
      <c r="F195" s="235" t="s">
        <v>416</v>
      </c>
      <c r="G195" s="233"/>
      <c r="H195" s="236">
        <v>129.6</v>
      </c>
      <c r="I195" s="237"/>
      <c r="J195" s="233"/>
      <c r="K195" s="233"/>
      <c r="L195" s="238"/>
      <c r="M195" s="239"/>
      <c r="N195" s="240"/>
      <c r="O195" s="240"/>
      <c r="P195" s="240"/>
      <c r="Q195" s="240"/>
      <c r="R195" s="240"/>
      <c r="S195" s="240"/>
      <c r="T195" s="241"/>
      <c r="AT195" s="242" t="s">
        <v>213</v>
      </c>
      <c r="AU195" s="242" t="s">
        <v>84</v>
      </c>
      <c r="AV195" s="16" t="s">
        <v>160</v>
      </c>
      <c r="AW195" s="16" t="s">
        <v>35</v>
      </c>
      <c r="AX195" s="16" t="s">
        <v>74</v>
      </c>
      <c r="AY195" s="242" t="s">
        <v>197</v>
      </c>
    </row>
    <row r="196" spans="1:65" s="15" customFormat="1" ht="11.25">
      <c r="B196" s="222"/>
      <c r="C196" s="223"/>
      <c r="D196" s="201" t="s">
        <v>213</v>
      </c>
      <c r="E196" s="224" t="s">
        <v>28</v>
      </c>
      <c r="F196" s="225" t="s">
        <v>417</v>
      </c>
      <c r="G196" s="223"/>
      <c r="H196" s="224" t="s">
        <v>28</v>
      </c>
      <c r="I196" s="226"/>
      <c r="J196" s="223"/>
      <c r="K196" s="223"/>
      <c r="L196" s="227"/>
      <c r="M196" s="228"/>
      <c r="N196" s="229"/>
      <c r="O196" s="229"/>
      <c r="P196" s="229"/>
      <c r="Q196" s="229"/>
      <c r="R196" s="229"/>
      <c r="S196" s="229"/>
      <c r="T196" s="230"/>
      <c r="AT196" s="231" t="s">
        <v>213</v>
      </c>
      <c r="AU196" s="231" t="s">
        <v>84</v>
      </c>
      <c r="AV196" s="15" t="s">
        <v>82</v>
      </c>
      <c r="AW196" s="15" t="s">
        <v>35</v>
      </c>
      <c r="AX196" s="15" t="s">
        <v>74</v>
      </c>
      <c r="AY196" s="231" t="s">
        <v>197</v>
      </c>
    </row>
    <row r="197" spans="1:65" s="13" customFormat="1" ht="11.25">
      <c r="B197" s="199"/>
      <c r="C197" s="200"/>
      <c r="D197" s="201" t="s">
        <v>213</v>
      </c>
      <c r="E197" s="202" t="s">
        <v>28</v>
      </c>
      <c r="F197" s="203" t="s">
        <v>418</v>
      </c>
      <c r="G197" s="200"/>
      <c r="H197" s="204">
        <v>1010.4</v>
      </c>
      <c r="I197" s="205"/>
      <c r="J197" s="200"/>
      <c r="K197" s="200"/>
      <c r="L197" s="206"/>
      <c r="M197" s="207"/>
      <c r="N197" s="208"/>
      <c r="O197" s="208"/>
      <c r="P197" s="208"/>
      <c r="Q197" s="208"/>
      <c r="R197" s="208"/>
      <c r="S197" s="208"/>
      <c r="T197" s="209"/>
      <c r="AT197" s="210" t="s">
        <v>213</v>
      </c>
      <c r="AU197" s="210" t="s">
        <v>84</v>
      </c>
      <c r="AV197" s="13" t="s">
        <v>84</v>
      </c>
      <c r="AW197" s="13" t="s">
        <v>35</v>
      </c>
      <c r="AX197" s="13" t="s">
        <v>74</v>
      </c>
      <c r="AY197" s="210" t="s">
        <v>197</v>
      </c>
    </row>
    <row r="198" spans="1:65" s="14" customFormat="1" ht="11.25">
      <c r="B198" s="211"/>
      <c r="C198" s="212"/>
      <c r="D198" s="201" t="s">
        <v>213</v>
      </c>
      <c r="E198" s="213" t="s">
        <v>28</v>
      </c>
      <c r="F198" s="214" t="s">
        <v>226</v>
      </c>
      <c r="G198" s="212"/>
      <c r="H198" s="215">
        <v>1140</v>
      </c>
      <c r="I198" s="216"/>
      <c r="J198" s="212"/>
      <c r="K198" s="212"/>
      <c r="L198" s="217"/>
      <c r="M198" s="218"/>
      <c r="N198" s="219"/>
      <c r="O198" s="219"/>
      <c r="P198" s="219"/>
      <c r="Q198" s="219"/>
      <c r="R198" s="219"/>
      <c r="S198" s="219"/>
      <c r="T198" s="220"/>
      <c r="AT198" s="221" t="s">
        <v>213</v>
      </c>
      <c r="AU198" s="221" t="s">
        <v>84</v>
      </c>
      <c r="AV198" s="14" t="s">
        <v>204</v>
      </c>
      <c r="AW198" s="14" t="s">
        <v>35</v>
      </c>
      <c r="AX198" s="14" t="s">
        <v>82</v>
      </c>
      <c r="AY198" s="221" t="s">
        <v>197</v>
      </c>
    </row>
    <row r="199" spans="1:65" s="2" customFormat="1" ht="37.9" customHeight="1">
      <c r="A199" s="37"/>
      <c r="B199" s="38"/>
      <c r="C199" s="181" t="s">
        <v>419</v>
      </c>
      <c r="D199" s="181" t="s">
        <v>199</v>
      </c>
      <c r="E199" s="182" t="s">
        <v>420</v>
      </c>
      <c r="F199" s="183" t="s">
        <v>421</v>
      </c>
      <c r="G199" s="184" t="s">
        <v>409</v>
      </c>
      <c r="H199" s="185">
        <v>12124.8</v>
      </c>
      <c r="I199" s="186"/>
      <c r="J199" s="187">
        <f>ROUND(I199*H199,2)</f>
        <v>0</v>
      </c>
      <c r="K199" s="183" t="s">
        <v>203</v>
      </c>
      <c r="L199" s="42"/>
      <c r="M199" s="188" t="s">
        <v>28</v>
      </c>
      <c r="N199" s="189" t="s">
        <v>45</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204</v>
      </c>
      <c r="AT199" s="192" t="s">
        <v>199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422</v>
      </c>
    </row>
    <row r="200" spans="1:65" s="2" customFormat="1" ht="11.25">
      <c r="A200" s="37"/>
      <c r="B200" s="38"/>
      <c r="C200" s="39"/>
      <c r="D200" s="194" t="s">
        <v>206</v>
      </c>
      <c r="E200" s="39"/>
      <c r="F200" s="195" t="s">
        <v>423</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206</v>
      </c>
      <c r="AU200" s="20" t="s">
        <v>84</v>
      </c>
    </row>
    <row r="201" spans="1:65" s="15" customFormat="1" ht="11.25">
      <c r="B201" s="222"/>
      <c r="C201" s="223"/>
      <c r="D201" s="201" t="s">
        <v>213</v>
      </c>
      <c r="E201" s="224" t="s">
        <v>28</v>
      </c>
      <c r="F201" s="225" t="s">
        <v>417</v>
      </c>
      <c r="G201" s="223"/>
      <c r="H201" s="224" t="s">
        <v>28</v>
      </c>
      <c r="I201" s="226"/>
      <c r="J201" s="223"/>
      <c r="K201" s="223"/>
      <c r="L201" s="227"/>
      <c r="M201" s="228"/>
      <c r="N201" s="229"/>
      <c r="O201" s="229"/>
      <c r="P201" s="229"/>
      <c r="Q201" s="229"/>
      <c r="R201" s="229"/>
      <c r="S201" s="229"/>
      <c r="T201" s="230"/>
      <c r="AT201" s="231" t="s">
        <v>213</v>
      </c>
      <c r="AU201" s="231" t="s">
        <v>84</v>
      </c>
      <c r="AV201" s="15" t="s">
        <v>82</v>
      </c>
      <c r="AW201" s="15" t="s">
        <v>35</v>
      </c>
      <c r="AX201" s="15" t="s">
        <v>74</v>
      </c>
      <c r="AY201" s="231" t="s">
        <v>197</v>
      </c>
    </row>
    <row r="202" spans="1:65" s="13" customFormat="1" ht="11.25">
      <c r="B202" s="199"/>
      <c r="C202" s="200"/>
      <c r="D202" s="201" t="s">
        <v>213</v>
      </c>
      <c r="E202" s="202" t="s">
        <v>28</v>
      </c>
      <c r="F202" s="203" t="s">
        <v>418</v>
      </c>
      <c r="G202" s="200"/>
      <c r="H202" s="204">
        <v>1010.4</v>
      </c>
      <c r="I202" s="205"/>
      <c r="J202" s="200"/>
      <c r="K202" s="200"/>
      <c r="L202" s="206"/>
      <c r="M202" s="207"/>
      <c r="N202" s="208"/>
      <c r="O202" s="208"/>
      <c r="P202" s="208"/>
      <c r="Q202" s="208"/>
      <c r="R202" s="208"/>
      <c r="S202" s="208"/>
      <c r="T202" s="209"/>
      <c r="AT202" s="210" t="s">
        <v>213</v>
      </c>
      <c r="AU202" s="210" t="s">
        <v>84</v>
      </c>
      <c r="AV202" s="13" t="s">
        <v>84</v>
      </c>
      <c r="AW202" s="13" t="s">
        <v>35</v>
      </c>
      <c r="AX202" s="13" t="s">
        <v>82</v>
      </c>
      <c r="AY202" s="210" t="s">
        <v>197</v>
      </c>
    </row>
    <row r="203" spans="1:65" s="13" customFormat="1" ht="11.25">
      <c r="B203" s="199"/>
      <c r="C203" s="200"/>
      <c r="D203" s="201" t="s">
        <v>213</v>
      </c>
      <c r="E203" s="200"/>
      <c r="F203" s="203" t="s">
        <v>424</v>
      </c>
      <c r="G203" s="200"/>
      <c r="H203" s="204">
        <v>12124.8</v>
      </c>
      <c r="I203" s="205"/>
      <c r="J203" s="200"/>
      <c r="K203" s="200"/>
      <c r="L203" s="206"/>
      <c r="M203" s="207"/>
      <c r="N203" s="208"/>
      <c r="O203" s="208"/>
      <c r="P203" s="208"/>
      <c r="Q203" s="208"/>
      <c r="R203" s="208"/>
      <c r="S203" s="208"/>
      <c r="T203" s="209"/>
      <c r="AT203" s="210" t="s">
        <v>213</v>
      </c>
      <c r="AU203" s="210" t="s">
        <v>84</v>
      </c>
      <c r="AV203" s="13" t="s">
        <v>84</v>
      </c>
      <c r="AW203" s="13" t="s">
        <v>4</v>
      </c>
      <c r="AX203" s="13" t="s">
        <v>82</v>
      </c>
      <c r="AY203" s="210" t="s">
        <v>197</v>
      </c>
    </row>
    <row r="204" spans="1:65" s="2" customFormat="1" ht="24.2" customHeight="1">
      <c r="A204" s="37"/>
      <c r="B204" s="38"/>
      <c r="C204" s="181" t="s">
        <v>425</v>
      </c>
      <c r="D204" s="181" t="s">
        <v>199</v>
      </c>
      <c r="E204" s="182" t="s">
        <v>426</v>
      </c>
      <c r="F204" s="183" t="s">
        <v>427</v>
      </c>
      <c r="G204" s="184" t="s">
        <v>428</v>
      </c>
      <c r="H204" s="185">
        <v>1818.72</v>
      </c>
      <c r="I204" s="186"/>
      <c r="J204" s="187">
        <f>ROUND(I204*H204,2)</f>
        <v>0</v>
      </c>
      <c r="K204" s="183" t="s">
        <v>203</v>
      </c>
      <c r="L204" s="42"/>
      <c r="M204" s="188" t="s">
        <v>28</v>
      </c>
      <c r="N204" s="189" t="s">
        <v>45</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204</v>
      </c>
      <c r="AT204" s="192" t="s">
        <v>199</v>
      </c>
      <c r="AU204" s="192" t="s">
        <v>84</v>
      </c>
      <c r="AY204" s="20" t="s">
        <v>197</v>
      </c>
      <c r="BE204" s="193">
        <f>IF(N204="základní",J204,0)</f>
        <v>0</v>
      </c>
      <c r="BF204" s="193">
        <f>IF(N204="snížená",J204,0)</f>
        <v>0</v>
      </c>
      <c r="BG204" s="193">
        <f>IF(N204="zákl. přenesená",J204,0)</f>
        <v>0</v>
      </c>
      <c r="BH204" s="193">
        <f>IF(N204="sníž. přenesená",J204,0)</f>
        <v>0</v>
      </c>
      <c r="BI204" s="193">
        <f>IF(N204="nulová",J204,0)</f>
        <v>0</v>
      </c>
      <c r="BJ204" s="20" t="s">
        <v>82</v>
      </c>
      <c r="BK204" s="193">
        <f>ROUND(I204*H204,2)</f>
        <v>0</v>
      </c>
      <c r="BL204" s="20" t="s">
        <v>204</v>
      </c>
      <c r="BM204" s="192" t="s">
        <v>429</v>
      </c>
    </row>
    <row r="205" spans="1:65" s="2" customFormat="1" ht="11.25">
      <c r="A205" s="37"/>
      <c r="B205" s="38"/>
      <c r="C205" s="39"/>
      <c r="D205" s="194" t="s">
        <v>206</v>
      </c>
      <c r="E205" s="39"/>
      <c r="F205" s="195" t="s">
        <v>430</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206</v>
      </c>
      <c r="AU205" s="20" t="s">
        <v>84</v>
      </c>
    </row>
    <row r="206" spans="1:65" s="15" customFormat="1" ht="11.25">
      <c r="B206" s="222"/>
      <c r="C206" s="223"/>
      <c r="D206" s="201" t="s">
        <v>213</v>
      </c>
      <c r="E206" s="224" t="s">
        <v>28</v>
      </c>
      <c r="F206" s="225" t="s">
        <v>431</v>
      </c>
      <c r="G206" s="223"/>
      <c r="H206" s="224" t="s">
        <v>28</v>
      </c>
      <c r="I206" s="226"/>
      <c r="J206" s="223"/>
      <c r="K206" s="223"/>
      <c r="L206" s="227"/>
      <c r="M206" s="228"/>
      <c r="N206" s="229"/>
      <c r="O206" s="229"/>
      <c r="P206" s="229"/>
      <c r="Q206" s="229"/>
      <c r="R206" s="229"/>
      <c r="S206" s="229"/>
      <c r="T206" s="230"/>
      <c r="AT206" s="231" t="s">
        <v>213</v>
      </c>
      <c r="AU206" s="231" t="s">
        <v>84</v>
      </c>
      <c r="AV206" s="15" t="s">
        <v>82</v>
      </c>
      <c r="AW206" s="15" t="s">
        <v>35</v>
      </c>
      <c r="AX206" s="15" t="s">
        <v>74</v>
      </c>
      <c r="AY206" s="231" t="s">
        <v>197</v>
      </c>
    </row>
    <row r="207" spans="1:65" s="13" customFormat="1" ht="11.25">
      <c r="B207" s="199"/>
      <c r="C207" s="200"/>
      <c r="D207" s="201" t="s">
        <v>213</v>
      </c>
      <c r="E207" s="202" t="s">
        <v>28</v>
      </c>
      <c r="F207" s="203" t="s">
        <v>418</v>
      </c>
      <c r="G207" s="200"/>
      <c r="H207" s="204">
        <v>1010.4</v>
      </c>
      <c r="I207" s="205"/>
      <c r="J207" s="200"/>
      <c r="K207" s="200"/>
      <c r="L207" s="206"/>
      <c r="M207" s="207"/>
      <c r="N207" s="208"/>
      <c r="O207" s="208"/>
      <c r="P207" s="208"/>
      <c r="Q207" s="208"/>
      <c r="R207" s="208"/>
      <c r="S207" s="208"/>
      <c r="T207" s="209"/>
      <c r="AT207" s="210" t="s">
        <v>213</v>
      </c>
      <c r="AU207" s="210" t="s">
        <v>84</v>
      </c>
      <c r="AV207" s="13" t="s">
        <v>84</v>
      </c>
      <c r="AW207" s="13" t="s">
        <v>35</v>
      </c>
      <c r="AX207" s="13" t="s">
        <v>82</v>
      </c>
      <c r="AY207" s="210" t="s">
        <v>197</v>
      </c>
    </row>
    <row r="208" spans="1:65" s="13" customFormat="1" ht="11.25">
      <c r="B208" s="199"/>
      <c r="C208" s="200"/>
      <c r="D208" s="201" t="s">
        <v>213</v>
      </c>
      <c r="E208" s="200"/>
      <c r="F208" s="203" t="s">
        <v>432</v>
      </c>
      <c r="G208" s="200"/>
      <c r="H208" s="204">
        <v>1818.72</v>
      </c>
      <c r="I208" s="205"/>
      <c r="J208" s="200"/>
      <c r="K208" s="200"/>
      <c r="L208" s="206"/>
      <c r="M208" s="207"/>
      <c r="N208" s="208"/>
      <c r="O208" s="208"/>
      <c r="P208" s="208"/>
      <c r="Q208" s="208"/>
      <c r="R208" s="208"/>
      <c r="S208" s="208"/>
      <c r="T208" s="209"/>
      <c r="AT208" s="210" t="s">
        <v>213</v>
      </c>
      <c r="AU208" s="210" t="s">
        <v>84</v>
      </c>
      <c r="AV208" s="13" t="s">
        <v>84</v>
      </c>
      <c r="AW208" s="13" t="s">
        <v>4</v>
      </c>
      <c r="AX208" s="13" t="s">
        <v>82</v>
      </c>
      <c r="AY208" s="210" t="s">
        <v>197</v>
      </c>
    </row>
    <row r="209" spans="1:65" s="2" customFormat="1" ht="24.2" customHeight="1">
      <c r="A209" s="37"/>
      <c r="B209" s="38"/>
      <c r="C209" s="181" t="s">
        <v>433</v>
      </c>
      <c r="D209" s="181" t="s">
        <v>199</v>
      </c>
      <c r="E209" s="182" t="s">
        <v>434</v>
      </c>
      <c r="F209" s="183" t="s">
        <v>435</v>
      </c>
      <c r="G209" s="184" t="s">
        <v>409</v>
      </c>
      <c r="H209" s="185">
        <v>1140</v>
      </c>
      <c r="I209" s="186"/>
      <c r="J209" s="187">
        <f>ROUND(I209*H209,2)</f>
        <v>0</v>
      </c>
      <c r="K209" s="183" t="s">
        <v>203</v>
      </c>
      <c r="L209" s="42"/>
      <c r="M209" s="188" t="s">
        <v>28</v>
      </c>
      <c r="N209" s="189" t="s">
        <v>45</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204</v>
      </c>
      <c r="AT209" s="192" t="s">
        <v>199</v>
      </c>
      <c r="AU209" s="192" t="s">
        <v>84</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436</v>
      </c>
    </row>
    <row r="210" spans="1:65" s="2" customFormat="1" ht="11.25">
      <c r="A210" s="37"/>
      <c r="B210" s="38"/>
      <c r="C210" s="39"/>
      <c r="D210" s="194" t="s">
        <v>206</v>
      </c>
      <c r="E210" s="39"/>
      <c r="F210" s="195" t="s">
        <v>437</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206</v>
      </c>
      <c r="AU210" s="20" t="s">
        <v>84</v>
      </c>
    </row>
    <row r="211" spans="1:65" s="12" customFormat="1" ht="22.9" customHeight="1">
      <c r="B211" s="165"/>
      <c r="C211" s="166"/>
      <c r="D211" s="167" t="s">
        <v>73</v>
      </c>
      <c r="E211" s="179" t="s">
        <v>248</v>
      </c>
      <c r="F211" s="179" t="s">
        <v>438</v>
      </c>
      <c r="G211" s="166"/>
      <c r="H211" s="166"/>
      <c r="I211" s="169"/>
      <c r="J211" s="180">
        <f>BK211</f>
        <v>0</v>
      </c>
      <c r="K211" s="166"/>
      <c r="L211" s="171"/>
      <c r="M211" s="172"/>
      <c r="N211" s="173"/>
      <c r="O211" s="173"/>
      <c r="P211" s="174">
        <f>SUM(P212:P226)</f>
        <v>0</v>
      </c>
      <c r="Q211" s="173"/>
      <c r="R211" s="174">
        <f>SUM(R212:R226)</f>
        <v>0</v>
      </c>
      <c r="S211" s="173"/>
      <c r="T211" s="175">
        <f>SUM(T212:T226)</f>
        <v>27.507049999999996</v>
      </c>
      <c r="AR211" s="176" t="s">
        <v>82</v>
      </c>
      <c r="AT211" s="177" t="s">
        <v>73</v>
      </c>
      <c r="AU211" s="177" t="s">
        <v>82</v>
      </c>
      <c r="AY211" s="176" t="s">
        <v>197</v>
      </c>
      <c r="BK211" s="178">
        <f>SUM(BK212:BK226)</f>
        <v>0</v>
      </c>
    </row>
    <row r="212" spans="1:65" s="2" customFormat="1" ht="16.5" customHeight="1">
      <c r="A212" s="37"/>
      <c r="B212" s="38"/>
      <c r="C212" s="181" t="s">
        <v>439</v>
      </c>
      <c r="D212" s="181" t="s">
        <v>199</v>
      </c>
      <c r="E212" s="182" t="s">
        <v>440</v>
      </c>
      <c r="F212" s="183" t="s">
        <v>441</v>
      </c>
      <c r="G212" s="184" t="s">
        <v>409</v>
      </c>
      <c r="H212" s="185">
        <v>8.6</v>
      </c>
      <c r="I212" s="186"/>
      <c r="J212" s="187">
        <f>ROUND(I212*H212,2)</f>
        <v>0</v>
      </c>
      <c r="K212" s="183" t="s">
        <v>203</v>
      </c>
      <c r="L212" s="42"/>
      <c r="M212" s="188" t="s">
        <v>28</v>
      </c>
      <c r="N212" s="189" t="s">
        <v>45</v>
      </c>
      <c r="O212" s="67"/>
      <c r="P212" s="190">
        <f>O212*H212</f>
        <v>0</v>
      </c>
      <c r="Q212" s="190">
        <v>0</v>
      </c>
      <c r="R212" s="190">
        <f>Q212*H212</f>
        <v>0</v>
      </c>
      <c r="S212" s="190">
        <v>2</v>
      </c>
      <c r="T212" s="191">
        <f>S212*H212</f>
        <v>17.2</v>
      </c>
      <c r="U212" s="37"/>
      <c r="V212" s="37"/>
      <c r="W212" s="37"/>
      <c r="X212" s="37"/>
      <c r="Y212" s="37"/>
      <c r="Z212" s="37"/>
      <c r="AA212" s="37"/>
      <c r="AB212" s="37"/>
      <c r="AC212" s="37"/>
      <c r="AD212" s="37"/>
      <c r="AE212" s="37"/>
      <c r="AR212" s="192" t="s">
        <v>204</v>
      </c>
      <c r="AT212" s="192" t="s">
        <v>199</v>
      </c>
      <c r="AU212" s="192" t="s">
        <v>84</v>
      </c>
      <c r="AY212" s="20" t="s">
        <v>197</v>
      </c>
      <c r="BE212" s="193">
        <f>IF(N212="základní",J212,0)</f>
        <v>0</v>
      </c>
      <c r="BF212" s="193">
        <f>IF(N212="snížená",J212,0)</f>
        <v>0</v>
      </c>
      <c r="BG212" s="193">
        <f>IF(N212="zákl. přenesená",J212,0)</f>
        <v>0</v>
      </c>
      <c r="BH212" s="193">
        <f>IF(N212="sníž. přenesená",J212,0)</f>
        <v>0</v>
      </c>
      <c r="BI212" s="193">
        <f>IF(N212="nulová",J212,0)</f>
        <v>0</v>
      </c>
      <c r="BJ212" s="20" t="s">
        <v>82</v>
      </c>
      <c r="BK212" s="193">
        <f>ROUND(I212*H212,2)</f>
        <v>0</v>
      </c>
      <c r="BL212" s="20" t="s">
        <v>204</v>
      </c>
      <c r="BM212" s="192" t="s">
        <v>442</v>
      </c>
    </row>
    <row r="213" spans="1:65" s="2" customFormat="1" ht="11.25">
      <c r="A213" s="37"/>
      <c r="B213" s="38"/>
      <c r="C213" s="39"/>
      <c r="D213" s="194" t="s">
        <v>206</v>
      </c>
      <c r="E213" s="39"/>
      <c r="F213" s="195" t="s">
        <v>443</v>
      </c>
      <c r="G213" s="39"/>
      <c r="H213" s="39"/>
      <c r="I213" s="196"/>
      <c r="J213" s="39"/>
      <c r="K213" s="39"/>
      <c r="L213" s="42"/>
      <c r="M213" s="197"/>
      <c r="N213" s="198"/>
      <c r="O213" s="67"/>
      <c r="P213" s="67"/>
      <c r="Q213" s="67"/>
      <c r="R213" s="67"/>
      <c r="S213" s="67"/>
      <c r="T213" s="68"/>
      <c r="U213" s="37"/>
      <c r="V213" s="37"/>
      <c r="W213" s="37"/>
      <c r="X213" s="37"/>
      <c r="Y213" s="37"/>
      <c r="Z213" s="37"/>
      <c r="AA213" s="37"/>
      <c r="AB213" s="37"/>
      <c r="AC213" s="37"/>
      <c r="AD213" s="37"/>
      <c r="AE213" s="37"/>
      <c r="AT213" s="20" t="s">
        <v>206</v>
      </c>
      <c r="AU213" s="20" t="s">
        <v>84</v>
      </c>
    </row>
    <row r="214" spans="1:65" s="13" customFormat="1" ht="11.25">
      <c r="B214" s="199"/>
      <c r="C214" s="200"/>
      <c r="D214" s="201" t="s">
        <v>213</v>
      </c>
      <c r="E214" s="202" t="s">
        <v>28</v>
      </c>
      <c r="F214" s="203" t="s">
        <v>444</v>
      </c>
      <c r="G214" s="200"/>
      <c r="H214" s="204">
        <v>8.6</v>
      </c>
      <c r="I214" s="205"/>
      <c r="J214" s="200"/>
      <c r="K214" s="200"/>
      <c r="L214" s="206"/>
      <c r="M214" s="207"/>
      <c r="N214" s="208"/>
      <c r="O214" s="208"/>
      <c r="P214" s="208"/>
      <c r="Q214" s="208"/>
      <c r="R214" s="208"/>
      <c r="S214" s="208"/>
      <c r="T214" s="209"/>
      <c r="AT214" s="210" t="s">
        <v>213</v>
      </c>
      <c r="AU214" s="210" t="s">
        <v>84</v>
      </c>
      <c r="AV214" s="13" t="s">
        <v>84</v>
      </c>
      <c r="AW214" s="13" t="s">
        <v>35</v>
      </c>
      <c r="AX214" s="13" t="s">
        <v>82</v>
      </c>
      <c r="AY214" s="210" t="s">
        <v>197</v>
      </c>
    </row>
    <row r="215" spans="1:65" s="2" customFormat="1" ht="16.5" customHeight="1">
      <c r="A215" s="37"/>
      <c r="B215" s="38"/>
      <c r="C215" s="181" t="s">
        <v>445</v>
      </c>
      <c r="D215" s="181" t="s">
        <v>199</v>
      </c>
      <c r="E215" s="182" t="s">
        <v>446</v>
      </c>
      <c r="F215" s="183" t="s">
        <v>447</v>
      </c>
      <c r="G215" s="184" t="s">
        <v>210</v>
      </c>
      <c r="H215" s="185">
        <v>25</v>
      </c>
      <c r="I215" s="186"/>
      <c r="J215" s="187">
        <f>ROUND(I215*H215,2)</f>
        <v>0</v>
      </c>
      <c r="K215" s="183" t="s">
        <v>203</v>
      </c>
      <c r="L215" s="42"/>
      <c r="M215" s="188" t="s">
        <v>28</v>
      </c>
      <c r="N215" s="189" t="s">
        <v>45</v>
      </c>
      <c r="O215" s="67"/>
      <c r="P215" s="190">
        <f>O215*H215</f>
        <v>0</v>
      </c>
      <c r="Q215" s="190">
        <v>0</v>
      </c>
      <c r="R215" s="190">
        <f>Q215*H215</f>
        <v>0</v>
      </c>
      <c r="S215" s="190">
        <v>8.7999999999999995E-2</v>
      </c>
      <c r="T215" s="191">
        <f>S215*H215</f>
        <v>2.1999999999999997</v>
      </c>
      <c r="U215" s="37"/>
      <c r="V215" s="37"/>
      <c r="W215" s="37"/>
      <c r="X215" s="37"/>
      <c r="Y215" s="37"/>
      <c r="Z215" s="37"/>
      <c r="AA215" s="37"/>
      <c r="AB215" s="37"/>
      <c r="AC215" s="37"/>
      <c r="AD215" s="37"/>
      <c r="AE215" s="37"/>
      <c r="AR215" s="192" t="s">
        <v>204</v>
      </c>
      <c r="AT215" s="192" t="s">
        <v>199</v>
      </c>
      <c r="AU215" s="192" t="s">
        <v>84</v>
      </c>
      <c r="AY215" s="20" t="s">
        <v>197</v>
      </c>
      <c r="BE215" s="193">
        <f>IF(N215="základní",J215,0)</f>
        <v>0</v>
      </c>
      <c r="BF215" s="193">
        <f>IF(N215="snížená",J215,0)</f>
        <v>0</v>
      </c>
      <c r="BG215" s="193">
        <f>IF(N215="zákl. přenesená",J215,0)</f>
        <v>0</v>
      </c>
      <c r="BH215" s="193">
        <f>IF(N215="sníž. přenesená",J215,0)</f>
        <v>0</v>
      </c>
      <c r="BI215" s="193">
        <f>IF(N215="nulová",J215,0)</f>
        <v>0</v>
      </c>
      <c r="BJ215" s="20" t="s">
        <v>82</v>
      </c>
      <c r="BK215" s="193">
        <f>ROUND(I215*H215,2)</f>
        <v>0</v>
      </c>
      <c r="BL215" s="20" t="s">
        <v>204</v>
      </c>
      <c r="BM215" s="192" t="s">
        <v>448</v>
      </c>
    </row>
    <row r="216" spans="1:65" s="2" customFormat="1" ht="11.25">
      <c r="A216" s="37"/>
      <c r="B216" s="38"/>
      <c r="C216" s="39"/>
      <c r="D216" s="194" t="s">
        <v>206</v>
      </c>
      <c r="E216" s="39"/>
      <c r="F216" s="195" t="s">
        <v>449</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206</v>
      </c>
      <c r="AU216" s="20" t="s">
        <v>84</v>
      </c>
    </row>
    <row r="217" spans="1:65" s="13" customFormat="1" ht="11.25">
      <c r="B217" s="199"/>
      <c r="C217" s="200"/>
      <c r="D217" s="201" t="s">
        <v>213</v>
      </c>
      <c r="E217" s="202" t="s">
        <v>28</v>
      </c>
      <c r="F217" s="203" t="s">
        <v>450</v>
      </c>
      <c r="G217" s="200"/>
      <c r="H217" s="204">
        <v>25</v>
      </c>
      <c r="I217" s="205"/>
      <c r="J217" s="200"/>
      <c r="K217" s="200"/>
      <c r="L217" s="206"/>
      <c r="M217" s="207"/>
      <c r="N217" s="208"/>
      <c r="O217" s="208"/>
      <c r="P217" s="208"/>
      <c r="Q217" s="208"/>
      <c r="R217" s="208"/>
      <c r="S217" s="208"/>
      <c r="T217" s="209"/>
      <c r="AT217" s="210" t="s">
        <v>213</v>
      </c>
      <c r="AU217" s="210" t="s">
        <v>84</v>
      </c>
      <c r="AV217" s="13" t="s">
        <v>84</v>
      </c>
      <c r="AW217" s="13" t="s">
        <v>35</v>
      </c>
      <c r="AX217" s="13" t="s">
        <v>82</v>
      </c>
      <c r="AY217" s="210" t="s">
        <v>197</v>
      </c>
    </row>
    <row r="218" spans="1:65" s="2" customFormat="1" ht="21.75" customHeight="1">
      <c r="A218" s="37"/>
      <c r="B218" s="38"/>
      <c r="C218" s="181" t="s">
        <v>451</v>
      </c>
      <c r="D218" s="181" t="s">
        <v>199</v>
      </c>
      <c r="E218" s="182" t="s">
        <v>452</v>
      </c>
      <c r="F218" s="183" t="s">
        <v>453</v>
      </c>
      <c r="G218" s="184" t="s">
        <v>210</v>
      </c>
      <c r="H218" s="185">
        <v>43</v>
      </c>
      <c r="I218" s="186"/>
      <c r="J218" s="187">
        <f>ROUND(I218*H218,2)</f>
        <v>0</v>
      </c>
      <c r="K218" s="183" t="s">
        <v>203</v>
      </c>
      <c r="L218" s="42"/>
      <c r="M218" s="188" t="s">
        <v>28</v>
      </c>
      <c r="N218" s="189" t="s">
        <v>45</v>
      </c>
      <c r="O218" s="67"/>
      <c r="P218" s="190">
        <f>O218*H218</f>
        <v>0</v>
      </c>
      <c r="Q218" s="190">
        <v>0</v>
      </c>
      <c r="R218" s="190">
        <f>Q218*H218</f>
        <v>0</v>
      </c>
      <c r="S218" s="190">
        <v>0.16500000000000001</v>
      </c>
      <c r="T218" s="191">
        <f>S218*H218</f>
        <v>7.0950000000000006</v>
      </c>
      <c r="U218" s="37"/>
      <c r="V218" s="37"/>
      <c r="W218" s="37"/>
      <c r="X218" s="37"/>
      <c r="Y218" s="37"/>
      <c r="Z218" s="37"/>
      <c r="AA218" s="37"/>
      <c r="AB218" s="37"/>
      <c r="AC218" s="37"/>
      <c r="AD218" s="37"/>
      <c r="AE218" s="37"/>
      <c r="AR218" s="192" t="s">
        <v>204</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204</v>
      </c>
      <c r="BM218" s="192" t="s">
        <v>454</v>
      </c>
    </row>
    <row r="219" spans="1:65" s="2" customFormat="1" ht="11.25">
      <c r="A219" s="37"/>
      <c r="B219" s="38"/>
      <c r="C219" s="39"/>
      <c r="D219" s="194" t="s">
        <v>206</v>
      </c>
      <c r="E219" s="39"/>
      <c r="F219" s="195" t="s">
        <v>455</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206</v>
      </c>
      <c r="AU219" s="20" t="s">
        <v>84</v>
      </c>
    </row>
    <row r="220" spans="1:65" s="13" customFormat="1" ht="11.25">
      <c r="B220" s="199"/>
      <c r="C220" s="200"/>
      <c r="D220" s="201" t="s">
        <v>213</v>
      </c>
      <c r="E220" s="202" t="s">
        <v>28</v>
      </c>
      <c r="F220" s="203" t="s">
        <v>456</v>
      </c>
      <c r="G220" s="200"/>
      <c r="H220" s="204">
        <v>39.299999999999997</v>
      </c>
      <c r="I220" s="205"/>
      <c r="J220" s="200"/>
      <c r="K220" s="200"/>
      <c r="L220" s="206"/>
      <c r="M220" s="207"/>
      <c r="N220" s="208"/>
      <c r="O220" s="208"/>
      <c r="P220" s="208"/>
      <c r="Q220" s="208"/>
      <c r="R220" s="208"/>
      <c r="S220" s="208"/>
      <c r="T220" s="209"/>
      <c r="AT220" s="210" t="s">
        <v>213</v>
      </c>
      <c r="AU220" s="210" t="s">
        <v>84</v>
      </c>
      <c r="AV220" s="13" t="s">
        <v>84</v>
      </c>
      <c r="AW220" s="13" t="s">
        <v>35</v>
      </c>
      <c r="AX220" s="13" t="s">
        <v>74</v>
      </c>
      <c r="AY220" s="210" t="s">
        <v>197</v>
      </c>
    </row>
    <row r="221" spans="1:65" s="13" customFormat="1" ht="11.25">
      <c r="B221" s="199"/>
      <c r="C221" s="200"/>
      <c r="D221" s="201" t="s">
        <v>213</v>
      </c>
      <c r="E221" s="202" t="s">
        <v>28</v>
      </c>
      <c r="F221" s="203" t="s">
        <v>433</v>
      </c>
      <c r="G221" s="200"/>
      <c r="H221" s="204">
        <v>43</v>
      </c>
      <c r="I221" s="205"/>
      <c r="J221" s="200"/>
      <c r="K221" s="200"/>
      <c r="L221" s="206"/>
      <c r="M221" s="207"/>
      <c r="N221" s="208"/>
      <c r="O221" s="208"/>
      <c r="P221" s="208"/>
      <c r="Q221" s="208"/>
      <c r="R221" s="208"/>
      <c r="S221" s="208"/>
      <c r="T221" s="209"/>
      <c r="AT221" s="210" t="s">
        <v>213</v>
      </c>
      <c r="AU221" s="210" t="s">
        <v>84</v>
      </c>
      <c r="AV221" s="13" t="s">
        <v>84</v>
      </c>
      <c r="AW221" s="13" t="s">
        <v>35</v>
      </c>
      <c r="AX221" s="13" t="s">
        <v>82</v>
      </c>
      <c r="AY221" s="210" t="s">
        <v>197</v>
      </c>
    </row>
    <row r="222" spans="1:65" s="2" customFormat="1" ht="16.5" customHeight="1">
      <c r="A222" s="37"/>
      <c r="B222" s="38"/>
      <c r="C222" s="181" t="s">
        <v>457</v>
      </c>
      <c r="D222" s="181" t="s">
        <v>199</v>
      </c>
      <c r="E222" s="182" t="s">
        <v>458</v>
      </c>
      <c r="F222" s="183" t="s">
        <v>459</v>
      </c>
      <c r="G222" s="184" t="s">
        <v>265</v>
      </c>
      <c r="H222" s="185">
        <v>78.599999999999994</v>
      </c>
      <c r="I222" s="186"/>
      <c r="J222" s="187">
        <f>ROUND(I222*H222,2)</f>
        <v>0</v>
      </c>
      <c r="K222" s="183" t="s">
        <v>203</v>
      </c>
      <c r="L222" s="42"/>
      <c r="M222" s="188" t="s">
        <v>28</v>
      </c>
      <c r="N222" s="189" t="s">
        <v>45</v>
      </c>
      <c r="O222" s="67"/>
      <c r="P222" s="190">
        <f>O222*H222</f>
        <v>0</v>
      </c>
      <c r="Q222" s="190">
        <v>0</v>
      </c>
      <c r="R222" s="190">
        <f>Q222*H222</f>
        <v>0</v>
      </c>
      <c r="S222" s="190">
        <v>9.2499999999999995E-3</v>
      </c>
      <c r="T222" s="191">
        <f>S222*H222</f>
        <v>0.72704999999999986</v>
      </c>
      <c r="U222" s="37"/>
      <c r="V222" s="37"/>
      <c r="W222" s="37"/>
      <c r="X222" s="37"/>
      <c r="Y222" s="37"/>
      <c r="Z222" s="37"/>
      <c r="AA222" s="37"/>
      <c r="AB222" s="37"/>
      <c r="AC222" s="37"/>
      <c r="AD222" s="37"/>
      <c r="AE222" s="37"/>
      <c r="AR222" s="192" t="s">
        <v>204</v>
      </c>
      <c r="AT222" s="192" t="s">
        <v>199</v>
      </c>
      <c r="AU222" s="192" t="s">
        <v>84</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460</v>
      </c>
    </row>
    <row r="223" spans="1:65" s="2" customFormat="1" ht="11.25">
      <c r="A223" s="37"/>
      <c r="B223" s="38"/>
      <c r="C223" s="39"/>
      <c r="D223" s="194" t="s">
        <v>206</v>
      </c>
      <c r="E223" s="39"/>
      <c r="F223" s="195" t="s">
        <v>461</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206</v>
      </c>
      <c r="AU223" s="20" t="s">
        <v>84</v>
      </c>
    </row>
    <row r="224" spans="1:65" s="13" customFormat="1" ht="11.25">
      <c r="B224" s="199"/>
      <c r="C224" s="200"/>
      <c r="D224" s="201" t="s">
        <v>213</v>
      </c>
      <c r="E224" s="202" t="s">
        <v>28</v>
      </c>
      <c r="F224" s="203" t="s">
        <v>462</v>
      </c>
      <c r="G224" s="200"/>
      <c r="H224" s="204">
        <v>78.599999999999994</v>
      </c>
      <c r="I224" s="205"/>
      <c r="J224" s="200"/>
      <c r="K224" s="200"/>
      <c r="L224" s="206"/>
      <c r="M224" s="207"/>
      <c r="N224" s="208"/>
      <c r="O224" s="208"/>
      <c r="P224" s="208"/>
      <c r="Q224" s="208"/>
      <c r="R224" s="208"/>
      <c r="S224" s="208"/>
      <c r="T224" s="209"/>
      <c r="AT224" s="210" t="s">
        <v>213</v>
      </c>
      <c r="AU224" s="210" t="s">
        <v>84</v>
      </c>
      <c r="AV224" s="13" t="s">
        <v>84</v>
      </c>
      <c r="AW224" s="13" t="s">
        <v>35</v>
      </c>
      <c r="AX224" s="13" t="s">
        <v>82</v>
      </c>
      <c r="AY224" s="210" t="s">
        <v>197</v>
      </c>
    </row>
    <row r="225" spans="1:65" s="2" customFormat="1" ht="16.5" customHeight="1">
      <c r="A225" s="37"/>
      <c r="B225" s="38"/>
      <c r="C225" s="181" t="s">
        <v>463</v>
      </c>
      <c r="D225" s="181" t="s">
        <v>199</v>
      </c>
      <c r="E225" s="182" t="s">
        <v>464</v>
      </c>
      <c r="F225" s="183" t="s">
        <v>465</v>
      </c>
      <c r="G225" s="184" t="s">
        <v>210</v>
      </c>
      <c r="H225" s="185">
        <v>1</v>
      </c>
      <c r="I225" s="186"/>
      <c r="J225" s="187">
        <f>ROUND(I225*H225,2)</f>
        <v>0</v>
      </c>
      <c r="K225" s="183" t="s">
        <v>203</v>
      </c>
      <c r="L225" s="42"/>
      <c r="M225" s="188" t="s">
        <v>28</v>
      </c>
      <c r="N225" s="189" t="s">
        <v>45</v>
      </c>
      <c r="O225" s="67"/>
      <c r="P225" s="190">
        <f>O225*H225</f>
        <v>0</v>
      </c>
      <c r="Q225" s="190">
        <v>0</v>
      </c>
      <c r="R225" s="190">
        <f>Q225*H225</f>
        <v>0</v>
      </c>
      <c r="S225" s="190">
        <v>0.28499999999999998</v>
      </c>
      <c r="T225" s="191">
        <f>S225*H225</f>
        <v>0.28499999999999998</v>
      </c>
      <c r="U225" s="37"/>
      <c r="V225" s="37"/>
      <c r="W225" s="37"/>
      <c r="X225" s="37"/>
      <c r="Y225" s="37"/>
      <c r="Z225" s="37"/>
      <c r="AA225" s="37"/>
      <c r="AB225" s="37"/>
      <c r="AC225" s="37"/>
      <c r="AD225" s="37"/>
      <c r="AE225" s="37"/>
      <c r="AR225" s="192" t="s">
        <v>204</v>
      </c>
      <c r="AT225" s="192" t="s">
        <v>199</v>
      </c>
      <c r="AU225" s="192" t="s">
        <v>84</v>
      </c>
      <c r="AY225" s="20" t="s">
        <v>197</v>
      </c>
      <c r="BE225" s="193">
        <f>IF(N225="základní",J225,0)</f>
        <v>0</v>
      </c>
      <c r="BF225" s="193">
        <f>IF(N225="snížená",J225,0)</f>
        <v>0</v>
      </c>
      <c r="BG225" s="193">
        <f>IF(N225="zákl. přenesená",J225,0)</f>
        <v>0</v>
      </c>
      <c r="BH225" s="193">
        <f>IF(N225="sníž. přenesená",J225,0)</f>
        <v>0</v>
      </c>
      <c r="BI225" s="193">
        <f>IF(N225="nulová",J225,0)</f>
        <v>0</v>
      </c>
      <c r="BJ225" s="20" t="s">
        <v>82</v>
      </c>
      <c r="BK225" s="193">
        <f>ROUND(I225*H225,2)</f>
        <v>0</v>
      </c>
      <c r="BL225" s="20" t="s">
        <v>204</v>
      </c>
      <c r="BM225" s="192" t="s">
        <v>466</v>
      </c>
    </row>
    <row r="226" spans="1:65" s="2" customFormat="1" ht="11.25">
      <c r="A226" s="37"/>
      <c r="B226" s="38"/>
      <c r="C226" s="39"/>
      <c r="D226" s="194" t="s">
        <v>206</v>
      </c>
      <c r="E226" s="39"/>
      <c r="F226" s="195" t="s">
        <v>467</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206</v>
      </c>
      <c r="AU226" s="20" t="s">
        <v>84</v>
      </c>
    </row>
    <row r="227" spans="1:65" s="12" customFormat="1" ht="22.9" customHeight="1">
      <c r="B227" s="165"/>
      <c r="C227" s="166"/>
      <c r="D227" s="167" t="s">
        <v>73</v>
      </c>
      <c r="E227" s="179" t="s">
        <v>468</v>
      </c>
      <c r="F227" s="179" t="s">
        <v>469</v>
      </c>
      <c r="G227" s="166"/>
      <c r="H227" s="166"/>
      <c r="I227" s="169"/>
      <c r="J227" s="180">
        <f>BK227</f>
        <v>0</v>
      </c>
      <c r="K227" s="166"/>
      <c r="L227" s="171"/>
      <c r="M227" s="172"/>
      <c r="N227" s="173"/>
      <c r="O227" s="173"/>
      <c r="P227" s="174">
        <f>SUM(P228:P251)</f>
        <v>0</v>
      </c>
      <c r="Q227" s="173"/>
      <c r="R227" s="174">
        <f>SUM(R228:R251)</f>
        <v>0</v>
      </c>
      <c r="S227" s="173"/>
      <c r="T227" s="175">
        <f>SUM(T228:T251)</f>
        <v>0</v>
      </c>
      <c r="AR227" s="176" t="s">
        <v>82</v>
      </c>
      <c r="AT227" s="177" t="s">
        <v>73</v>
      </c>
      <c r="AU227" s="177" t="s">
        <v>82</v>
      </c>
      <c r="AY227" s="176" t="s">
        <v>197</v>
      </c>
      <c r="BK227" s="178">
        <f>SUM(BK228:BK251)</f>
        <v>0</v>
      </c>
    </row>
    <row r="228" spans="1:65" s="2" customFormat="1" ht="24.2" customHeight="1">
      <c r="A228" s="37"/>
      <c r="B228" s="38"/>
      <c r="C228" s="181" t="s">
        <v>470</v>
      </c>
      <c r="D228" s="181" t="s">
        <v>199</v>
      </c>
      <c r="E228" s="182" t="s">
        <v>471</v>
      </c>
      <c r="F228" s="183" t="s">
        <v>472</v>
      </c>
      <c r="G228" s="184" t="s">
        <v>428</v>
      </c>
      <c r="H228" s="185">
        <v>278.39999999999998</v>
      </c>
      <c r="I228" s="186"/>
      <c r="J228" s="187">
        <f>ROUND(I228*H228,2)</f>
        <v>0</v>
      </c>
      <c r="K228" s="183" t="s">
        <v>203</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204</v>
      </c>
      <c r="AT228" s="192" t="s">
        <v>199</v>
      </c>
      <c r="AU228" s="192" t="s">
        <v>84</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473</v>
      </c>
    </row>
    <row r="229" spans="1:65" s="2" customFormat="1" ht="11.25">
      <c r="A229" s="37"/>
      <c r="B229" s="38"/>
      <c r="C229" s="39"/>
      <c r="D229" s="194" t="s">
        <v>206</v>
      </c>
      <c r="E229" s="39"/>
      <c r="F229" s="195" t="s">
        <v>474</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206</v>
      </c>
      <c r="AU229" s="20" t="s">
        <v>84</v>
      </c>
    </row>
    <row r="230" spans="1:65" s="13" customFormat="1" ht="11.25">
      <c r="B230" s="199"/>
      <c r="C230" s="200"/>
      <c r="D230" s="201" t="s">
        <v>213</v>
      </c>
      <c r="E230" s="202" t="s">
        <v>28</v>
      </c>
      <c r="F230" s="203" t="s">
        <v>475</v>
      </c>
      <c r="G230" s="200"/>
      <c r="H230" s="204">
        <v>278.39999999999998</v>
      </c>
      <c r="I230" s="205"/>
      <c r="J230" s="200"/>
      <c r="K230" s="200"/>
      <c r="L230" s="206"/>
      <c r="M230" s="207"/>
      <c r="N230" s="208"/>
      <c r="O230" s="208"/>
      <c r="P230" s="208"/>
      <c r="Q230" s="208"/>
      <c r="R230" s="208"/>
      <c r="S230" s="208"/>
      <c r="T230" s="209"/>
      <c r="AT230" s="210" t="s">
        <v>213</v>
      </c>
      <c r="AU230" s="210" t="s">
        <v>84</v>
      </c>
      <c r="AV230" s="13" t="s">
        <v>84</v>
      </c>
      <c r="AW230" s="13" t="s">
        <v>35</v>
      </c>
      <c r="AX230" s="13" t="s">
        <v>82</v>
      </c>
      <c r="AY230" s="210" t="s">
        <v>197</v>
      </c>
    </row>
    <row r="231" spans="1:65" s="2" customFormat="1" ht="24.2" customHeight="1">
      <c r="A231" s="37"/>
      <c r="B231" s="38"/>
      <c r="C231" s="181" t="s">
        <v>476</v>
      </c>
      <c r="D231" s="181" t="s">
        <v>199</v>
      </c>
      <c r="E231" s="182" t="s">
        <v>477</v>
      </c>
      <c r="F231" s="183" t="s">
        <v>478</v>
      </c>
      <c r="G231" s="184" t="s">
        <v>428</v>
      </c>
      <c r="H231" s="185">
        <v>6124.8</v>
      </c>
      <c r="I231" s="186"/>
      <c r="J231" s="187">
        <f>ROUND(I231*H231,2)</f>
        <v>0</v>
      </c>
      <c r="K231" s="183" t="s">
        <v>203</v>
      </c>
      <c r="L231" s="42"/>
      <c r="M231" s="188" t="s">
        <v>28</v>
      </c>
      <c r="N231" s="189" t="s">
        <v>45</v>
      </c>
      <c r="O231" s="67"/>
      <c r="P231" s="190">
        <f>O231*H231</f>
        <v>0</v>
      </c>
      <c r="Q231" s="190">
        <v>0</v>
      </c>
      <c r="R231" s="190">
        <f>Q231*H231</f>
        <v>0</v>
      </c>
      <c r="S231" s="190">
        <v>0</v>
      </c>
      <c r="T231" s="191">
        <f>S231*H231</f>
        <v>0</v>
      </c>
      <c r="U231" s="37"/>
      <c r="V231" s="37"/>
      <c r="W231" s="37"/>
      <c r="X231" s="37"/>
      <c r="Y231" s="37"/>
      <c r="Z231" s="37"/>
      <c r="AA231" s="37"/>
      <c r="AB231" s="37"/>
      <c r="AC231" s="37"/>
      <c r="AD231" s="37"/>
      <c r="AE231" s="37"/>
      <c r="AR231" s="192" t="s">
        <v>204</v>
      </c>
      <c r="AT231" s="192" t="s">
        <v>199</v>
      </c>
      <c r="AU231" s="192" t="s">
        <v>84</v>
      </c>
      <c r="AY231" s="20" t="s">
        <v>197</v>
      </c>
      <c r="BE231" s="193">
        <f>IF(N231="základní",J231,0)</f>
        <v>0</v>
      </c>
      <c r="BF231" s="193">
        <f>IF(N231="snížená",J231,0)</f>
        <v>0</v>
      </c>
      <c r="BG231" s="193">
        <f>IF(N231="zákl. přenesená",J231,0)</f>
        <v>0</v>
      </c>
      <c r="BH231" s="193">
        <f>IF(N231="sníž. přenesená",J231,0)</f>
        <v>0</v>
      </c>
      <c r="BI231" s="193">
        <f>IF(N231="nulová",J231,0)</f>
        <v>0</v>
      </c>
      <c r="BJ231" s="20" t="s">
        <v>82</v>
      </c>
      <c r="BK231" s="193">
        <f>ROUND(I231*H231,2)</f>
        <v>0</v>
      </c>
      <c r="BL231" s="20" t="s">
        <v>204</v>
      </c>
      <c r="BM231" s="192" t="s">
        <v>479</v>
      </c>
    </row>
    <row r="232" spans="1:65" s="2" customFormat="1" ht="11.25">
      <c r="A232" s="37"/>
      <c r="B232" s="38"/>
      <c r="C232" s="39"/>
      <c r="D232" s="194" t="s">
        <v>206</v>
      </c>
      <c r="E232" s="39"/>
      <c r="F232" s="195" t="s">
        <v>480</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206</v>
      </c>
      <c r="AU232" s="20" t="s">
        <v>84</v>
      </c>
    </row>
    <row r="233" spans="1:65" s="13" customFormat="1" ht="11.25">
      <c r="B233" s="199"/>
      <c r="C233" s="200"/>
      <c r="D233" s="201" t="s">
        <v>213</v>
      </c>
      <c r="E233" s="200"/>
      <c r="F233" s="203" t="s">
        <v>481</v>
      </c>
      <c r="G233" s="200"/>
      <c r="H233" s="204">
        <v>6124.8</v>
      </c>
      <c r="I233" s="205"/>
      <c r="J233" s="200"/>
      <c r="K233" s="200"/>
      <c r="L233" s="206"/>
      <c r="M233" s="207"/>
      <c r="N233" s="208"/>
      <c r="O233" s="208"/>
      <c r="P233" s="208"/>
      <c r="Q233" s="208"/>
      <c r="R233" s="208"/>
      <c r="S233" s="208"/>
      <c r="T233" s="209"/>
      <c r="AT233" s="210" t="s">
        <v>213</v>
      </c>
      <c r="AU233" s="210" t="s">
        <v>84</v>
      </c>
      <c r="AV233" s="13" t="s">
        <v>84</v>
      </c>
      <c r="AW233" s="13" t="s">
        <v>4</v>
      </c>
      <c r="AX233" s="13" t="s">
        <v>82</v>
      </c>
      <c r="AY233" s="210" t="s">
        <v>197</v>
      </c>
    </row>
    <row r="234" spans="1:65" s="2" customFormat="1" ht="24.2" customHeight="1">
      <c r="A234" s="37"/>
      <c r="B234" s="38"/>
      <c r="C234" s="181" t="s">
        <v>482</v>
      </c>
      <c r="D234" s="181" t="s">
        <v>199</v>
      </c>
      <c r="E234" s="182" t="s">
        <v>483</v>
      </c>
      <c r="F234" s="183" t="s">
        <v>484</v>
      </c>
      <c r="G234" s="184" t="s">
        <v>428</v>
      </c>
      <c r="H234" s="185">
        <v>224.20699999999999</v>
      </c>
      <c r="I234" s="186"/>
      <c r="J234" s="187">
        <f>ROUND(I234*H234,2)</f>
        <v>0</v>
      </c>
      <c r="K234" s="183" t="s">
        <v>203</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204</v>
      </c>
      <c r="AT234" s="192" t="s">
        <v>199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485</v>
      </c>
    </row>
    <row r="235" spans="1:65" s="2" customFormat="1" ht="11.25">
      <c r="A235" s="37"/>
      <c r="B235" s="38"/>
      <c r="C235" s="39"/>
      <c r="D235" s="194" t="s">
        <v>206</v>
      </c>
      <c r="E235" s="39"/>
      <c r="F235" s="195" t="s">
        <v>486</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206</v>
      </c>
      <c r="AU235" s="20" t="s">
        <v>84</v>
      </c>
    </row>
    <row r="236" spans="1:65" s="13" customFormat="1" ht="11.25">
      <c r="B236" s="199"/>
      <c r="C236" s="200"/>
      <c r="D236" s="201" t="s">
        <v>213</v>
      </c>
      <c r="E236" s="202" t="s">
        <v>28</v>
      </c>
      <c r="F236" s="203" t="s">
        <v>487</v>
      </c>
      <c r="G236" s="200"/>
      <c r="H236" s="204">
        <v>196.7</v>
      </c>
      <c r="I236" s="205"/>
      <c r="J236" s="200"/>
      <c r="K236" s="200"/>
      <c r="L236" s="206"/>
      <c r="M236" s="207"/>
      <c r="N236" s="208"/>
      <c r="O236" s="208"/>
      <c r="P236" s="208"/>
      <c r="Q236" s="208"/>
      <c r="R236" s="208"/>
      <c r="S236" s="208"/>
      <c r="T236" s="209"/>
      <c r="AT236" s="210" t="s">
        <v>213</v>
      </c>
      <c r="AU236" s="210" t="s">
        <v>84</v>
      </c>
      <c r="AV236" s="13" t="s">
        <v>84</v>
      </c>
      <c r="AW236" s="13" t="s">
        <v>35</v>
      </c>
      <c r="AX236" s="13" t="s">
        <v>74</v>
      </c>
      <c r="AY236" s="210" t="s">
        <v>197</v>
      </c>
    </row>
    <row r="237" spans="1:65" s="13" customFormat="1" ht="11.25">
      <c r="B237" s="199"/>
      <c r="C237" s="200"/>
      <c r="D237" s="201" t="s">
        <v>213</v>
      </c>
      <c r="E237" s="202" t="s">
        <v>28</v>
      </c>
      <c r="F237" s="203" t="s">
        <v>488</v>
      </c>
      <c r="G237" s="200"/>
      <c r="H237" s="204">
        <v>27.507000000000001</v>
      </c>
      <c r="I237" s="205"/>
      <c r="J237" s="200"/>
      <c r="K237" s="200"/>
      <c r="L237" s="206"/>
      <c r="M237" s="207"/>
      <c r="N237" s="208"/>
      <c r="O237" s="208"/>
      <c r="P237" s="208"/>
      <c r="Q237" s="208"/>
      <c r="R237" s="208"/>
      <c r="S237" s="208"/>
      <c r="T237" s="209"/>
      <c r="AT237" s="210" t="s">
        <v>213</v>
      </c>
      <c r="AU237" s="210" t="s">
        <v>84</v>
      </c>
      <c r="AV237" s="13" t="s">
        <v>84</v>
      </c>
      <c r="AW237" s="13" t="s">
        <v>35</v>
      </c>
      <c r="AX237" s="13" t="s">
        <v>74</v>
      </c>
      <c r="AY237" s="210" t="s">
        <v>197</v>
      </c>
    </row>
    <row r="238" spans="1:65" s="14" customFormat="1" ht="11.25">
      <c r="B238" s="211"/>
      <c r="C238" s="212"/>
      <c r="D238" s="201" t="s">
        <v>213</v>
      </c>
      <c r="E238" s="213" t="s">
        <v>28</v>
      </c>
      <c r="F238" s="214" t="s">
        <v>226</v>
      </c>
      <c r="G238" s="212"/>
      <c r="H238" s="215">
        <v>224.20699999999999</v>
      </c>
      <c r="I238" s="216"/>
      <c r="J238" s="212"/>
      <c r="K238" s="212"/>
      <c r="L238" s="217"/>
      <c r="M238" s="218"/>
      <c r="N238" s="219"/>
      <c r="O238" s="219"/>
      <c r="P238" s="219"/>
      <c r="Q238" s="219"/>
      <c r="R238" s="219"/>
      <c r="S238" s="219"/>
      <c r="T238" s="220"/>
      <c r="AT238" s="221" t="s">
        <v>213</v>
      </c>
      <c r="AU238" s="221" t="s">
        <v>84</v>
      </c>
      <c r="AV238" s="14" t="s">
        <v>204</v>
      </c>
      <c r="AW238" s="14" t="s">
        <v>35</v>
      </c>
      <c r="AX238" s="14" t="s">
        <v>82</v>
      </c>
      <c r="AY238" s="221" t="s">
        <v>197</v>
      </c>
    </row>
    <row r="239" spans="1:65" s="2" customFormat="1" ht="24.2" customHeight="1">
      <c r="A239" s="37"/>
      <c r="B239" s="38"/>
      <c r="C239" s="181" t="s">
        <v>489</v>
      </c>
      <c r="D239" s="181" t="s">
        <v>199</v>
      </c>
      <c r="E239" s="182" t="s">
        <v>490</v>
      </c>
      <c r="F239" s="183" t="s">
        <v>491</v>
      </c>
      <c r="G239" s="184" t="s">
        <v>428</v>
      </c>
      <c r="H239" s="185">
        <v>4932.5540000000001</v>
      </c>
      <c r="I239" s="186"/>
      <c r="J239" s="187">
        <f>ROUND(I239*H239,2)</f>
        <v>0</v>
      </c>
      <c r="K239" s="183" t="s">
        <v>203</v>
      </c>
      <c r="L239" s="42"/>
      <c r="M239" s="188" t="s">
        <v>28</v>
      </c>
      <c r="N239" s="189" t="s">
        <v>45</v>
      </c>
      <c r="O239" s="67"/>
      <c r="P239" s="190">
        <f>O239*H239</f>
        <v>0</v>
      </c>
      <c r="Q239" s="190">
        <v>0</v>
      </c>
      <c r="R239" s="190">
        <f>Q239*H239</f>
        <v>0</v>
      </c>
      <c r="S239" s="190">
        <v>0</v>
      </c>
      <c r="T239" s="191">
        <f>S239*H239</f>
        <v>0</v>
      </c>
      <c r="U239" s="37"/>
      <c r="V239" s="37"/>
      <c r="W239" s="37"/>
      <c r="X239" s="37"/>
      <c r="Y239" s="37"/>
      <c r="Z239" s="37"/>
      <c r="AA239" s="37"/>
      <c r="AB239" s="37"/>
      <c r="AC239" s="37"/>
      <c r="AD239" s="37"/>
      <c r="AE239" s="37"/>
      <c r="AR239" s="192" t="s">
        <v>204</v>
      </c>
      <c r="AT239" s="192" t="s">
        <v>199</v>
      </c>
      <c r="AU239" s="192" t="s">
        <v>84</v>
      </c>
      <c r="AY239" s="20" t="s">
        <v>197</v>
      </c>
      <c r="BE239" s="193">
        <f>IF(N239="základní",J239,0)</f>
        <v>0</v>
      </c>
      <c r="BF239" s="193">
        <f>IF(N239="snížená",J239,0)</f>
        <v>0</v>
      </c>
      <c r="BG239" s="193">
        <f>IF(N239="zákl. přenesená",J239,0)</f>
        <v>0</v>
      </c>
      <c r="BH239" s="193">
        <f>IF(N239="sníž. přenesená",J239,0)</f>
        <v>0</v>
      </c>
      <c r="BI239" s="193">
        <f>IF(N239="nulová",J239,0)</f>
        <v>0</v>
      </c>
      <c r="BJ239" s="20" t="s">
        <v>82</v>
      </c>
      <c r="BK239" s="193">
        <f>ROUND(I239*H239,2)</f>
        <v>0</v>
      </c>
      <c r="BL239" s="20" t="s">
        <v>204</v>
      </c>
      <c r="BM239" s="192" t="s">
        <v>492</v>
      </c>
    </row>
    <row r="240" spans="1:65" s="2" customFormat="1" ht="11.25">
      <c r="A240" s="37"/>
      <c r="B240" s="38"/>
      <c r="C240" s="39"/>
      <c r="D240" s="194" t="s">
        <v>206</v>
      </c>
      <c r="E240" s="39"/>
      <c r="F240" s="195" t="s">
        <v>493</v>
      </c>
      <c r="G240" s="39"/>
      <c r="H240" s="39"/>
      <c r="I240" s="196"/>
      <c r="J240" s="39"/>
      <c r="K240" s="39"/>
      <c r="L240" s="42"/>
      <c r="M240" s="197"/>
      <c r="N240" s="198"/>
      <c r="O240" s="67"/>
      <c r="P240" s="67"/>
      <c r="Q240" s="67"/>
      <c r="R240" s="67"/>
      <c r="S240" s="67"/>
      <c r="T240" s="68"/>
      <c r="U240" s="37"/>
      <c r="V240" s="37"/>
      <c r="W240" s="37"/>
      <c r="X240" s="37"/>
      <c r="Y240" s="37"/>
      <c r="Z240" s="37"/>
      <c r="AA240" s="37"/>
      <c r="AB240" s="37"/>
      <c r="AC240" s="37"/>
      <c r="AD240" s="37"/>
      <c r="AE240" s="37"/>
      <c r="AT240" s="20" t="s">
        <v>206</v>
      </c>
      <c r="AU240" s="20" t="s">
        <v>84</v>
      </c>
    </row>
    <row r="241" spans="1:65" s="13" customFormat="1" ht="11.25">
      <c r="B241" s="199"/>
      <c r="C241" s="200"/>
      <c r="D241" s="201" t="s">
        <v>213</v>
      </c>
      <c r="E241" s="200"/>
      <c r="F241" s="203" t="s">
        <v>494</v>
      </c>
      <c r="G241" s="200"/>
      <c r="H241" s="204">
        <v>4932.5540000000001</v>
      </c>
      <c r="I241" s="205"/>
      <c r="J241" s="200"/>
      <c r="K241" s="200"/>
      <c r="L241" s="206"/>
      <c r="M241" s="207"/>
      <c r="N241" s="208"/>
      <c r="O241" s="208"/>
      <c r="P241" s="208"/>
      <c r="Q241" s="208"/>
      <c r="R241" s="208"/>
      <c r="S241" s="208"/>
      <c r="T241" s="209"/>
      <c r="AT241" s="210" t="s">
        <v>213</v>
      </c>
      <c r="AU241" s="210" t="s">
        <v>84</v>
      </c>
      <c r="AV241" s="13" t="s">
        <v>84</v>
      </c>
      <c r="AW241" s="13" t="s">
        <v>4</v>
      </c>
      <c r="AX241" s="13" t="s">
        <v>82</v>
      </c>
      <c r="AY241" s="210" t="s">
        <v>197</v>
      </c>
    </row>
    <row r="242" spans="1:65" s="2" customFormat="1" ht="16.5" customHeight="1">
      <c r="A242" s="37"/>
      <c r="B242" s="38"/>
      <c r="C242" s="181" t="s">
        <v>495</v>
      </c>
      <c r="D242" s="181" t="s">
        <v>199</v>
      </c>
      <c r="E242" s="182" t="s">
        <v>496</v>
      </c>
      <c r="F242" s="183" t="s">
        <v>497</v>
      </c>
      <c r="G242" s="184" t="s">
        <v>428</v>
      </c>
      <c r="H242" s="185">
        <v>278.39999999999998</v>
      </c>
      <c r="I242" s="186"/>
      <c r="J242" s="187">
        <f>ROUND(I242*H242,2)</f>
        <v>0</v>
      </c>
      <c r="K242" s="183" t="s">
        <v>203</v>
      </c>
      <c r="L242" s="42"/>
      <c r="M242" s="188" t="s">
        <v>28</v>
      </c>
      <c r="N242" s="189" t="s">
        <v>45</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204</v>
      </c>
      <c r="AT242" s="192" t="s">
        <v>199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204</v>
      </c>
      <c r="BM242" s="192" t="s">
        <v>498</v>
      </c>
    </row>
    <row r="243" spans="1:65" s="2" customFormat="1" ht="11.25">
      <c r="A243" s="37"/>
      <c r="B243" s="38"/>
      <c r="C243" s="39"/>
      <c r="D243" s="194" t="s">
        <v>206</v>
      </c>
      <c r="E243" s="39"/>
      <c r="F243" s="195" t="s">
        <v>499</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206</v>
      </c>
      <c r="AU243" s="20" t="s">
        <v>84</v>
      </c>
    </row>
    <row r="244" spans="1:65" s="2" customFormat="1" ht="16.5" customHeight="1">
      <c r="A244" s="37"/>
      <c r="B244" s="38"/>
      <c r="C244" s="181" t="s">
        <v>500</v>
      </c>
      <c r="D244" s="181" t="s">
        <v>199</v>
      </c>
      <c r="E244" s="182" t="s">
        <v>501</v>
      </c>
      <c r="F244" s="183" t="s">
        <v>502</v>
      </c>
      <c r="G244" s="184" t="s">
        <v>428</v>
      </c>
      <c r="H244" s="185">
        <v>224.20699999999999</v>
      </c>
      <c r="I244" s="186"/>
      <c r="J244" s="187">
        <f>ROUND(I244*H244,2)</f>
        <v>0</v>
      </c>
      <c r="K244" s="183" t="s">
        <v>203</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204</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204</v>
      </c>
      <c r="BM244" s="192" t="s">
        <v>503</v>
      </c>
    </row>
    <row r="245" spans="1:65" s="2" customFormat="1" ht="11.25">
      <c r="A245" s="37"/>
      <c r="B245" s="38"/>
      <c r="C245" s="39"/>
      <c r="D245" s="194" t="s">
        <v>206</v>
      </c>
      <c r="E245" s="39"/>
      <c r="F245" s="195" t="s">
        <v>504</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206</v>
      </c>
      <c r="AU245" s="20" t="s">
        <v>84</v>
      </c>
    </row>
    <row r="246" spans="1:65" s="2" customFormat="1" ht="24.2" customHeight="1">
      <c r="A246" s="37"/>
      <c r="B246" s="38"/>
      <c r="C246" s="181" t="s">
        <v>505</v>
      </c>
      <c r="D246" s="181" t="s">
        <v>199</v>
      </c>
      <c r="E246" s="182" t="s">
        <v>506</v>
      </c>
      <c r="F246" s="183" t="s">
        <v>507</v>
      </c>
      <c r="G246" s="184" t="s">
        <v>428</v>
      </c>
      <c r="H246" s="185">
        <v>194.5</v>
      </c>
      <c r="I246" s="186"/>
      <c r="J246" s="187">
        <f>ROUND(I246*H246,2)</f>
        <v>0</v>
      </c>
      <c r="K246" s="183" t="s">
        <v>203</v>
      </c>
      <c r="L246" s="42"/>
      <c r="M246" s="188" t="s">
        <v>28</v>
      </c>
      <c r="N246" s="189" t="s">
        <v>45</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204</v>
      </c>
      <c r="AT246" s="192" t="s">
        <v>199</v>
      </c>
      <c r="AU246" s="192" t="s">
        <v>84</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204</v>
      </c>
      <c r="BM246" s="192" t="s">
        <v>508</v>
      </c>
    </row>
    <row r="247" spans="1:65" s="2" customFormat="1" ht="11.25">
      <c r="A247" s="37"/>
      <c r="B247" s="38"/>
      <c r="C247" s="39"/>
      <c r="D247" s="194" t="s">
        <v>206</v>
      </c>
      <c r="E247" s="39"/>
      <c r="F247" s="195" t="s">
        <v>509</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206</v>
      </c>
      <c r="AU247" s="20" t="s">
        <v>84</v>
      </c>
    </row>
    <row r="248" spans="1:65" s="2" customFormat="1" ht="24.2" customHeight="1">
      <c r="A248" s="37"/>
      <c r="B248" s="38"/>
      <c r="C248" s="181" t="s">
        <v>510</v>
      </c>
      <c r="D248" s="181" t="s">
        <v>199</v>
      </c>
      <c r="E248" s="182" t="s">
        <v>511</v>
      </c>
      <c r="F248" s="183" t="s">
        <v>427</v>
      </c>
      <c r="G248" s="184" t="s">
        <v>428</v>
      </c>
      <c r="H248" s="185">
        <v>196.7</v>
      </c>
      <c r="I248" s="186"/>
      <c r="J248" s="187">
        <f>ROUND(I248*H248,2)</f>
        <v>0</v>
      </c>
      <c r="K248" s="183" t="s">
        <v>203</v>
      </c>
      <c r="L248" s="42"/>
      <c r="M248" s="188" t="s">
        <v>28</v>
      </c>
      <c r="N248" s="189" t="s">
        <v>45</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204</v>
      </c>
      <c r="AT248" s="192" t="s">
        <v>199</v>
      </c>
      <c r="AU248" s="192" t="s">
        <v>84</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204</v>
      </c>
      <c r="BM248" s="192" t="s">
        <v>512</v>
      </c>
    </row>
    <row r="249" spans="1:65" s="2" customFormat="1" ht="11.25">
      <c r="A249" s="37"/>
      <c r="B249" s="38"/>
      <c r="C249" s="39"/>
      <c r="D249" s="194" t="s">
        <v>206</v>
      </c>
      <c r="E249" s="39"/>
      <c r="F249" s="195" t="s">
        <v>513</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206</v>
      </c>
      <c r="AU249" s="20" t="s">
        <v>84</v>
      </c>
    </row>
    <row r="250" spans="1:65" s="2" customFormat="1" ht="24.2" customHeight="1">
      <c r="A250" s="37"/>
      <c r="B250" s="38"/>
      <c r="C250" s="181" t="s">
        <v>514</v>
      </c>
      <c r="D250" s="181" t="s">
        <v>199</v>
      </c>
      <c r="E250" s="182" t="s">
        <v>515</v>
      </c>
      <c r="F250" s="183" t="s">
        <v>516</v>
      </c>
      <c r="G250" s="184" t="s">
        <v>428</v>
      </c>
      <c r="H250" s="185">
        <v>27.507000000000001</v>
      </c>
      <c r="I250" s="186"/>
      <c r="J250" s="187">
        <f>ROUND(I250*H250,2)</f>
        <v>0</v>
      </c>
      <c r="K250" s="183" t="s">
        <v>203</v>
      </c>
      <c r="L250" s="42"/>
      <c r="M250" s="188" t="s">
        <v>28</v>
      </c>
      <c r="N250" s="189" t="s">
        <v>45</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204</v>
      </c>
      <c r="AT250" s="192" t="s">
        <v>199</v>
      </c>
      <c r="AU250" s="192" t="s">
        <v>84</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204</v>
      </c>
      <c r="BM250" s="192" t="s">
        <v>517</v>
      </c>
    </row>
    <row r="251" spans="1:65" s="2" customFormat="1" ht="11.25">
      <c r="A251" s="37"/>
      <c r="B251" s="38"/>
      <c r="C251" s="39"/>
      <c r="D251" s="194" t="s">
        <v>206</v>
      </c>
      <c r="E251" s="39"/>
      <c r="F251" s="195" t="s">
        <v>518</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206</v>
      </c>
      <c r="AU251" s="20" t="s">
        <v>84</v>
      </c>
    </row>
    <row r="252" spans="1:65" s="12" customFormat="1" ht="25.9" customHeight="1">
      <c r="B252" s="165"/>
      <c r="C252" s="166"/>
      <c r="D252" s="167" t="s">
        <v>73</v>
      </c>
      <c r="E252" s="168" t="s">
        <v>519</v>
      </c>
      <c r="F252" s="168" t="s">
        <v>520</v>
      </c>
      <c r="G252" s="166"/>
      <c r="H252" s="166"/>
      <c r="I252" s="169"/>
      <c r="J252" s="170">
        <f>BK252</f>
        <v>0</v>
      </c>
      <c r="K252" s="166"/>
      <c r="L252" s="171"/>
      <c r="M252" s="172"/>
      <c r="N252" s="173"/>
      <c r="O252" s="173"/>
      <c r="P252" s="174">
        <f>P253+P257</f>
        <v>0</v>
      </c>
      <c r="Q252" s="173"/>
      <c r="R252" s="174">
        <f>R253+R257</f>
        <v>0</v>
      </c>
      <c r="S252" s="173"/>
      <c r="T252" s="175">
        <f>T253+T257</f>
        <v>2.2000000000000002</v>
      </c>
      <c r="AR252" s="176" t="s">
        <v>160</v>
      </c>
      <c r="AT252" s="177" t="s">
        <v>73</v>
      </c>
      <c r="AU252" s="177" t="s">
        <v>74</v>
      </c>
      <c r="AY252" s="176" t="s">
        <v>197</v>
      </c>
      <c r="BK252" s="178">
        <f>BK253+BK257</f>
        <v>0</v>
      </c>
    </row>
    <row r="253" spans="1:65" s="12" customFormat="1" ht="22.9" customHeight="1">
      <c r="B253" s="165"/>
      <c r="C253" s="166"/>
      <c r="D253" s="167" t="s">
        <v>73</v>
      </c>
      <c r="E253" s="179" t="s">
        <v>521</v>
      </c>
      <c r="F253" s="179" t="s">
        <v>522</v>
      </c>
      <c r="G253" s="166"/>
      <c r="H253" s="166"/>
      <c r="I253" s="169"/>
      <c r="J253" s="180">
        <f>BK253</f>
        <v>0</v>
      </c>
      <c r="K253" s="166"/>
      <c r="L253" s="171"/>
      <c r="M253" s="172"/>
      <c r="N253" s="173"/>
      <c r="O253" s="173"/>
      <c r="P253" s="174">
        <f>SUM(P254:P256)</f>
        <v>0</v>
      </c>
      <c r="Q253" s="173"/>
      <c r="R253" s="174">
        <f>SUM(R254:R256)</f>
        <v>0</v>
      </c>
      <c r="S253" s="173"/>
      <c r="T253" s="175">
        <f>SUM(T254:T256)</f>
        <v>0</v>
      </c>
      <c r="AR253" s="176" t="s">
        <v>160</v>
      </c>
      <c r="AT253" s="177" t="s">
        <v>73</v>
      </c>
      <c r="AU253" s="177" t="s">
        <v>82</v>
      </c>
      <c r="AY253" s="176" t="s">
        <v>197</v>
      </c>
      <c r="BK253" s="178">
        <f>SUM(BK254:BK256)</f>
        <v>0</v>
      </c>
    </row>
    <row r="254" spans="1:65" s="2" customFormat="1" ht="37.9" customHeight="1">
      <c r="A254" s="37"/>
      <c r="B254" s="38"/>
      <c r="C254" s="181" t="s">
        <v>523</v>
      </c>
      <c r="D254" s="181" t="s">
        <v>199</v>
      </c>
      <c r="E254" s="182" t="s">
        <v>524</v>
      </c>
      <c r="F254" s="183" t="s">
        <v>525</v>
      </c>
      <c r="G254" s="184" t="s">
        <v>210</v>
      </c>
      <c r="H254" s="185">
        <v>2</v>
      </c>
      <c r="I254" s="186"/>
      <c r="J254" s="187">
        <f>ROUND(I254*H254,2)</f>
        <v>0</v>
      </c>
      <c r="K254" s="183" t="s">
        <v>203</v>
      </c>
      <c r="L254" s="42"/>
      <c r="M254" s="188" t="s">
        <v>28</v>
      </c>
      <c r="N254" s="189" t="s">
        <v>45</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526</v>
      </c>
      <c r="AT254" s="192" t="s">
        <v>199</v>
      </c>
      <c r="AU254" s="192" t="s">
        <v>84</v>
      </c>
      <c r="AY254" s="20" t="s">
        <v>197</v>
      </c>
      <c r="BE254" s="193">
        <f>IF(N254="základní",J254,0)</f>
        <v>0</v>
      </c>
      <c r="BF254" s="193">
        <f>IF(N254="snížená",J254,0)</f>
        <v>0</v>
      </c>
      <c r="BG254" s="193">
        <f>IF(N254="zákl. přenesená",J254,0)</f>
        <v>0</v>
      </c>
      <c r="BH254" s="193">
        <f>IF(N254="sníž. přenesená",J254,0)</f>
        <v>0</v>
      </c>
      <c r="BI254" s="193">
        <f>IF(N254="nulová",J254,0)</f>
        <v>0</v>
      </c>
      <c r="BJ254" s="20" t="s">
        <v>82</v>
      </c>
      <c r="BK254" s="193">
        <f>ROUND(I254*H254,2)</f>
        <v>0</v>
      </c>
      <c r="BL254" s="20" t="s">
        <v>526</v>
      </c>
      <c r="BM254" s="192" t="s">
        <v>527</v>
      </c>
    </row>
    <row r="255" spans="1:65" s="2" customFormat="1" ht="11.25">
      <c r="A255" s="37"/>
      <c r="B255" s="38"/>
      <c r="C255" s="39"/>
      <c r="D255" s="194" t="s">
        <v>206</v>
      </c>
      <c r="E255" s="39"/>
      <c r="F255" s="195" t="s">
        <v>528</v>
      </c>
      <c r="G255" s="39"/>
      <c r="H255" s="39"/>
      <c r="I255" s="196"/>
      <c r="J255" s="39"/>
      <c r="K255" s="39"/>
      <c r="L255" s="42"/>
      <c r="M255" s="197"/>
      <c r="N255" s="198"/>
      <c r="O255" s="67"/>
      <c r="P255" s="67"/>
      <c r="Q255" s="67"/>
      <c r="R255" s="67"/>
      <c r="S255" s="67"/>
      <c r="T255" s="68"/>
      <c r="U255" s="37"/>
      <c r="V255" s="37"/>
      <c r="W255" s="37"/>
      <c r="X255" s="37"/>
      <c r="Y255" s="37"/>
      <c r="Z255" s="37"/>
      <c r="AA255" s="37"/>
      <c r="AB255" s="37"/>
      <c r="AC255" s="37"/>
      <c r="AD255" s="37"/>
      <c r="AE255" s="37"/>
      <c r="AT255" s="20" t="s">
        <v>206</v>
      </c>
      <c r="AU255" s="20" t="s">
        <v>84</v>
      </c>
    </row>
    <row r="256" spans="1:65" s="13" customFormat="1" ht="11.25">
      <c r="B256" s="199"/>
      <c r="C256" s="200"/>
      <c r="D256" s="201" t="s">
        <v>213</v>
      </c>
      <c r="E256" s="202" t="s">
        <v>28</v>
      </c>
      <c r="F256" s="203" t="s">
        <v>529</v>
      </c>
      <c r="G256" s="200"/>
      <c r="H256" s="204">
        <v>2</v>
      </c>
      <c r="I256" s="205"/>
      <c r="J256" s="200"/>
      <c r="K256" s="200"/>
      <c r="L256" s="206"/>
      <c r="M256" s="207"/>
      <c r="N256" s="208"/>
      <c r="O256" s="208"/>
      <c r="P256" s="208"/>
      <c r="Q256" s="208"/>
      <c r="R256" s="208"/>
      <c r="S256" s="208"/>
      <c r="T256" s="209"/>
      <c r="AT256" s="210" t="s">
        <v>213</v>
      </c>
      <c r="AU256" s="210" t="s">
        <v>84</v>
      </c>
      <c r="AV256" s="13" t="s">
        <v>84</v>
      </c>
      <c r="AW256" s="13" t="s">
        <v>35</v>
      </c>
      <c r="AX256" s="13" t="s">
        <v>82</v>
      </c>
      <c r="AY256" s="210" t="s">
        <v>197</v>
      </c>
    </row>
    <row r="257" spans="1:65" s="12" customFormat="1" ht="22.9" customHeight="1">
      <c r="B257" s="165"/>
      <c r="C257" s="166"/>
      <c r="D257" s="167" t="s">
        <v>73</v>
      </c>
      <c r="E257" s="179" t="s">
        <v>530</v>
      </c>
      <c r="F257" s="179" t="s">
        <v>531</v>
      </c>
      <c r="G257" s="166"/>
      <c r="H257" s="166"/>
      <c r="I257" s="169"/>
      <c r="J257" s="180">
        <f>BK257</f>
        <v>0</v>
      </c>
      <c r="K257" s="166"/>
      <c r="L257" s="171"/>
      <c r="M257" s="172"/>
      <c r="N257" s="173"/>
      <c r="O257" s="173"/>
      <c r="P257" s="174">
        <f>SUM(P258:P260)</f>
        <v>0</v>
      </c>
      <c r="Q257" s="173"/>
      <c r="R257" s="174">
        <f>SUM(R258:R260)</f>
        <v>0</v>
      </c>
      <c r="S257" s="173"/>
      <c r="T257" s="175">
        <f>SUM(T258:T260)</f>
        <v>2.2000000000000002</v>
      </c>
      <c r="AR257" s="176" t="s">
        <v>160</v>
      </c>
      <c r="AT257" s="177" t="s">
        <v>73</v>
      </c>
      <c r="AU257" s="177" t="s">
        <v>82</v>
      </c>
      <c r="AY257" s="176" t="s">
        <v>197</v>
      </c>
      <c r="BK257" s="178">
        <f>SUM(BK258:BK260)</f>
        <v>0</v>
      </c>
    </row>
    <row r="258" spans="1:65" s="2" customFormat="1" ht="16.5" customHeight="1">
      <c r="A258" s="37"/>
      <c r="B258" s="38"/>
      <c r="C258" s="181" t="s">
        <v>532</v>
      </c>
      <c r="D258" s="181" t="s">
        <v>199</v>
      </c>
      <c r="E258" s="182" t="s">
        <v>533</v>
      </c>
      <c r="F258" s="183" t="s">
        <v>534</v>
      </c>
      <c r="G258" s="184" t="s">
        <v>409</v>
      </c>
      <c r="H258" s="185">
        <v>1</v>
      </c>
      <c r="I258" s="186"/>
      <c r="J258" s="187">
        <f>ROUND(I258*H258,2)</f>
        <v>0</v>
      </c>
      <c r="K258" s="183" t="s">
        <v>203</v>
      </c>
      <c r="L258" s="42"/>
      <c r="M258" s="188" t="s">
        <v>28</v>
      </c>
      <c r="N258" s="189" t="s">
        <v>45</v>
      </c>
      <c r="O258" s="67"/>
      <c r="P258" s="190">
        <f>O258*H258</f>
        <v>0</v>
      </c>
      <c r="Q258" s="190">
        <v>0</v>
      </c>
      <c r="R258" s="190">
        <f>Q258*H258</f>
        <v>0</v>
      </c>
      <c r="S258" s="190">
        <v>2.2000000000000002</v>
      </c>
      <c r="T258" s="191">
        <f>S258*H258</f>
        <v>2.2000000000000002</v>
      </c>
      <c r="U258" s="37"/>
      <c r="V258" s="37"/>
      <c r="W258" s="37"/>
      <c r="X258" s="37"/>
      <c r="Y258" s="37"/>
      <c r="Z258" s="37"/>
      <c r="AA258" s="37"/>
      <c r="AB258" s="37"/>
      <c r="AC258" s="37"/>
      <c r="AD258" s="37"/>
      <c r="AE258" s="37"/>
      <c r="AR258" s="192" t="s">
        <v>526</v>
      </c>
      <c r="AT258" s="192" t="s">
        <v>199</v>
      </c>
      <c r="AU258" s="192" t="s">
        <v>84</v>
      </c>
      <c r="AY258" s="20" t="s">
        <v>197</v>
      </c>
      <c r="BE258" s="193">
        <f>IF(N258="základní",J258,0)</f>
        <v>0</v>
      </c>
      <c r="BF258" s="193">
        <f>IF(N258="snížená",J258,0)</f>
        <v>0</v>
      </c>
      <c r="BG258" s="193">
        <f>IF(N258="zákl. přenesená",J258,0)</f>
        <v>0</v>
      </c>
      <c r="BH258" s="193">
        <f>IF(N258="sníž. přenesená",J258,0)</f>
        <v>0</v>
      </c>
      <c r="BI258" s="193">
        <f>IF(N258="nulová",J258,0)</f>
        <v>0</v>
      </c>
      <c r="BJ258" s="20" t="s">
        <v>82</v>
      </c>
      <c r="BK258" s="193">
        <f>ROUND(I258*H258,2)</f>
        <v>0</v>
      </c>
      <c r="BL258" s="20" t="s">
        <v>526</v>
      </c>
      <c r="BM258" s="192" t="s">
        <v>535</v>
      </c>
    </row>
    <row r="259" spans="1:65" s="2" customFormat="1" ht="11.25">
      <c r="A259" s="37"/>
      <c r="B259" s="38"/>
      <c r="C259" s="39"/>
      <c r="D259" s="194" t="s">
        <v>206</v>
      </c>
      <c r="E259" s="39"/>
      <c r="F259" s="195" t="s">
        <v>536</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206</v>
      </c>
      <c r="AU259" s="20" t="s">
        <v>84</v>
      </c>
    </row>
    <row r="260" spans="1:65" s="13" customFormat="1" ht="11.25">
      <c r="B260" s="199"/>
      <c r="C260" s="200"/>
      <c r="D260" s="201" t="s">
        <v>213</v>
      </c>
      <c r="E260" s="202" t="s">
        <v>28</v>
      </c>
      <c r="F260" s="203" t="s">
        <v>537</v>
      </c>
      <c r="G260" s="200"/>
      <c r="H260" s="204">
        <v>1</v>
      </c>
      <c r="I260" s="205"/>
      <c r="J260" s="200"/>
      <c r="K260" s="200"/>
      <c r="L260" s="206"/>
      <c r="M260" s="243"/>
      <c r="N260" s="244"/>
      <c r="O260" s="244"/>
      <c r="P260" s="244"/>
      <c r="Q260" s="244"/>
      <c r="R260" s="244"/>
      <c r="S260" s="244"/>
      <c r="T260" s="245"/>
      <c r="AT260" s="210" t="s">
        <v>213</v>
      </c>
      <c r="AU260" s="210" t="s">
        <v>84</v>
      </c>
      <c r="AV260" s="13" t="s">
        <v>84</v>
      </c>
      <c r="AW260" s="13" t="s">
        <v>35</v>
      </c>
      <c r="AX260" s="13" t="s">
        <v>82</v>
      </c>
      <c r="AY260" s="210" t="s">
        <v>197</v>
      </c>
    </row>
    <row r="261" spans="1:65" s="2" customFormat="1" ht="6.95" customHeight="1">
      <c r="A261" s="37"/>
      <c r="B261" s="50"/>
      <c r="C261" s="51"/>
      <c r="D261" s="51"/>
      <c r="E261" s="51"/>
      <c r="F261" s="51"/>
      <c r="G261" s="51"/>
      <c r="H261" s="51"/>
      <c r="I261" s="51"/>
      <c r="J261" s="51"/>
      <c r="K261" s="51"/>
      <c r="L261" s="42"/>
      <c r="M261" s="37"/>
      <c r="O261" s="37"/>
      <c r="P261" s="37"/>
      <c r="Q261" s="37"/>
      <c r="R261" s="37"/>
      <c r="S261" s="37"/>
      <c r="T261" s="37"/>
      <c r="U261" s="37"/>
      <c r="V261" s="37"/>
      <c r="W261" s="37"/>
      <c r="X261" s="37"/>
      <c r="Y261" s="37"/>
      <c r="Z261" s="37"/>
      <c r="AA261" s="37"/>
      <c r="AB261" s="37"/>
      <c r="AC261" s="37"/>
      <c r="AD261" s="37"/>
      <c r="AE261" s="37"/>
    </row>
  </sheetData>
  <sheetProtection algorithmName="SHA-512" hashValue="TPaViiN7JwDzU7yzY7MBmzhThqAIDpKLIl3v3uqRb8cm3+Ekk6EDzVCOkMjIiz9U/Z3m6xLnhTQMhEQGfNuL3w==" saltValue="PimwqBk8e2USgWd+u4YsfkdNFKivcQahI5dHUxYZ4kBhlu1/IhR2nIze3giRU0cJg12Jg5yOgDitHLh8EBoL2Q==" spinCount="100000" sheet="1" objects="1" scenarios="1" formatColumns="0" formatRows="0" autoFilter="0"/>
  <autoFilter ref="C85:K260" xr:uid="{00000000-0009-0000-0000-000001000000}"/>
  <mergeCells count="9">
    <mergeCell ref="E50:H50"/>
    <mergeCell ref="E76:H76"/>
    <mergeCell ref="E78:H78"/>
    <mergeCell ref="L2:V2"/>
    <mergeCell ref="E7:H7"/>
    <mergeCell ref="E9:H9"/>
    <mergeCell ref="E18:H18"/>
    <mergeCell ref="E27:H27"/>
    <mergeCell ref="E48:H48"/>
  </mergeCells>
  <hyperlinks>
    <hyperlink ref="F90" r:id="rId1" xr:uid="{00000000-0004-0000-0100-000000000000}"/>
    <hyperlink ref="F92" r:id="rId2" xr:uid="{00000000-0004-0000-0100-000001000000}"/>
    <hyperlink ref="F95" r:id="rId3" xr:uid="{00000000-0004-0000-0100-000002000000}"/>
    <hyperlink ref="F98" r:id="rId4" xr:uid="{00000000-0004-0000-0100-000003000000}"/>
    <hyperlink ref="F105" r:id="rId5" xr:uid="{00000000-0004-0000-0100-000004000000}"/>
    <hyperlink ref="F110" r:id="rId6" xr:uid="{00000000-0004-0000-0100-000005000000}"/>
    <hyperlink ref="F112" r:id="rId7" xr:uid="{00000000-0004-0000-0100-000006000000}"/>
    <hyperlink ref="F114" r:id="rId8" xr:uid="{00000000-0004-0000-0100-000007000000}"/>
    <hyperlink ref="F116" r:id="rId9" xr:uid="{00000000-0004-0000-0100-000008000000}"/>
    <hyperlink ref="F118" r:id="rId10" xr:uid="{00000000-0004-0000-0100-000009000000}"/>
    <hyperlink ref="F120" r:id="rId11" xr:uid="{00000000-0004-0000-0100-00000A000000}"/>
    <hyperlink ref="F122" r:id="rId12" xr:uid="{00000000-0004-0000-0100-00000B000000}"/>
    <hyperlink ref="F124" r:id="rId13" xr:uid="{00000000-0004-0000-0100-00000C000000}"/>
    <hyperlink ref="F126" r:id="rId14" xr:uid="{00000000-0004-0000-0100-00000D000000}"/>
    <hyperlink ref="F128" r:id="rId15" xr:uid="{00000000-0004-0000-0100-00000E000000}"/>
    <hyperlink ref="F130" r:id="rId16" xr:uid="{00000000-0004-0000-0100-00000F000000}"/>
    <hyperlink ref="F132" r:id="rId17" xr:uid="{00000000-0004-0000-0100-000010000000}"/>
    <hyperlink ref="F134" r:id="rId18" xr:uid="{00000000-0004-0000-0100-000011000000}"/>
    <hyperlink ref="F136" r:id="rId19" xr:uid="{00000000-0004-0000-0100-000012000000}"/>
    <hyperlink ref="F138" r:id="rId20" xr:uid="{00000000-0004-0000-0100-000013000000}"/>
    <hyperlink ref="F140" r:id="rId21" xr:uid="{00000000-0004-0000-0100-000014000000}"/>
    <hyperlink ref="F142" r:id="rId22" xr:uid="{00000000-0004-0000-0100-000015000000}"/>
    <hyperlink ref="F144" r:id="rId23" xr:uid="{00000000-0004-0000-0100-000016000000}"/>
    <hyperlink ref="F146" r:id="rId24" xr:uid="{00000000-0004-0000-0100-000017000000}"/>
    <hyperlink ref="F148" r:id="rId25" xr:uid="{00000000-0004-0000-0100-000018000000}"/>
    <hyperlink ref="F150" r:id="rId26" xr:uid="{00000000-0004-0000-0100-000019000000}"/>
    <hyperlink ref="F152" r:id="rId27" xr:uid="{00000000-0004-0000-0100-00001A000000}"/>
    <hyperlink ref="F155" r:id="rId28" xr:uid="{00000000-0004-0000-0100-00001B000000}"/>
    <hyperlink ref="F158" r:id="rId29" xr:uid="{00000000-0004-0000-0100-00001C000000}"/>
    <hyperlink ref="F161" r:id="rId30" xr:uid="{00000000-0004-0000-0100-00001D000000}"/>
    <hyperlink ref="F164" r:id="rId31" xr:uid="{00000000-0004-0000-0100-00001E000000}"/>
    <hyperlink ref="F167" r:id="rId32" xr:uid="{00000000-0004-0000-0100-00001F000000}"/>
    <hyperlink ref="F170" r:id="rId33" xr:uid="{00000000-0004-0000-0100-000020000000}"/>
    <hyperlink ref="F173" r:id="rId34" xr:uid="{00000000-0004-0000-0100-000021000000}"/>
    <hyperlink ref="F176" r:id="rId35" xr:uid="{00000000-0004-0000-0100-000022000000}"/>
    <hyperlink ref="F179" r:id="rId36" xr:uid="{00000000-0004-0000-0100-000023000000}"/>
    <hyperlink ref="F182" r:id="rId37" xr:uid="{00000000-0004-0000-0100-000024000000}"/>
    <hyperlink ref="F185" r:id="rId38" xr:uid="{00000000-0004-0000-0100-000025000000}"/>
    <hyperlink ref="F187" r:id="rId39" xr:uid="{00000000-0004-0000-0100-000026000000}"/>
    <hyperlink ref="F190" r:id="rId40" xr:uid="{00000000-0004-0000-0100-000027000000}"/>
    <hyperlink ref="F200" r:id="rId41" xr:uid="{00000000-0004-0000-0100-000028000000}"/>
    <hyperlink ref="F205" r:id="rId42" xr:uid="{00000000-0004-0000-0100-000029000000}"/>
    <hyperlink ref="F210" r:id="rId43" xr:uid="{00000000-0004-0000-0100-00002A000000}"/>
    <hyperlink ref="F213" r:id="rId44" xr:uid="{00000000-0004-0000-0100-00002B000000}"/>
    <hyperlink ref="F216" r:id="rId45" xr:uid="{00000000-0004-0000-0100-00002C000000}"/>
    <hyperlink ref="F219" r:id="rId46" xr:uid="{00000000-0004-0000-0100-00002D000000}"/>
    <hyperlink ref="F223" r:id="rId47" xr:uid="{00000000-0004-0000-0100-00002E000000}"/>
    <hyperlink ref="F226" r:id="rId48" xr:uid="{00000000-0004-0000-0100-00002F000000}"/>
    <hyperlink ref="F229" r:id="rId49" xr:uid="{00000000-0004-0000-0100-000030000000}"/>
    <hyperlink ref="F232" r:id="rId50" xr:uid="{00000000-0004-0000-0100-000031000000}"/>
    <hyperlink ref="F235" r:id="rId51" xr:uid="{00000000-0004-0000-0100-000032000000}"/>
    <hyperlink ref="F240" r:id="rId52" xr:uid="{00000000-0004-0000-0100-000033000000}"/>
    <hyperlink ref="F243" r:id="rId53" xr:uid="{00000000-0004-0000-0100-000034000000}"/>
    <hyperlink ref="F245" r:id="rId54" xr:uid="{00000000-0004-0000-0100-000035000000}"/>
    <hyperlink ref="F247" r:id="rId55" xr:uid="{00000000-0004-0000-0100-000036000000}"/>
    <hyperlink ref="F249" r:id="rId56" xr:uid="{00000000-0004-0000-0100-000037000000}"/>
    <hyperlink ref="F251" r:id="rId57" xr:uid="{00000000-0004-0000-0100-000038000000}"/>
    <hyperlink ref="F255" r:id="rId58" xr:uid="{00000000-0004-0000-0100-000039000000}"/>
    <hyperlink ref="F259" r:id="rId59" xr:uid="{00000000-0004-0000-0100-00003A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6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BM14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141</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7275</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ROUND(J84,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ROUND((SUM(BE84:BE147)),  2)</f>
        <v>0</v>
      </c>
      <c r="G33" s="37"/>
      <c r="H33" s="37"/>
      <c r="I33" s="127">
        <v>0.21</v>
      </c>
      <c r="J33" s="126">
        <f>ROUND(((SUM(BE84:BE147))*I33),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ROUND((SUM(BF84:BF147)),  2)</f>
        <v>0</v>
      </c>
      <c r="G34" s="37"/>
      <c r="H34" s="37"/>
      <c r="I34" s="127">
        <v>0.12</v>
      </c>
      <c r="J34" s="126">
        <f>ROUND(((SUM(BF84:BF147))*I34),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ROUND((SUM(BG84:BG147)),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ROUND((SUM(BH84:BH147)),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ROUND((SUM(BI84:BI147)),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08 - Oplocení</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J84</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J85</f>
        <v>0</v>
      </c>
      <c r="K60" s="144"/>
      <c r="L60" s="148"/>
    </row>
    <row r="61" spans="1:47" s="10" customFormat="1" ht="19.899999999999999" customHeight="1">
      <c r="B61" s="149"/>
      <c r="C61" s="100"/>
      <c r="D61" s="150" t="s">
        <v>176</v>
      </c>
      <c r="E61" s="151"/>
      <c r="F61" s="151"/>
      <c r="G61" s="151"/>
      <c r="H61" s="151"/>
      <c r="I61" s="151"/>
      <c r="J61" s="152">
        <f>J86</f>
        <v>0</v>
      </c>
      <c r="K61" s="100"/>
      <c r="L61" s="153"/>
    </row>
    <row r="62" spans="1:47" s="10" customFormat="1" ht="19.899999999999999" customHeight="1">
      <c r="B62" s="149"/>
      <c r="C62" s="100"/>
      <c r="D62" s="150" t="s">
        <v>568</v>
      </c>
      <c r="E62" s="151"/>
      <c r="F62" s="151"/>
      <c r="G62" s="151"/>
      <c r="H62" s="151"/>
      <c r="I62" s="151"/>
      <c r="J62" s="152">
        <f>J106</f>
        <v>0</v>
      </c>
      <c r="K62" s="100"/>
      <c r="L62" s="153"/>
    </row>
    <row r="63" spans="1:47" s="10" customFormat="1" ht="19.899999999999999" customHeight="1">
      <c r="B63" s="149"/>
      <c r="C63" s="100"/>
      <c r="D63" s="150" t="s">
        <v>569</v>
      </c>
      <c r="E63" s="151"/>
      <c r="F63" s="151"/>
      <c r="G63" s="151"/>
      <c r="H63" s="151"/>
      <c r="I63" s="151"/>
      <c r="J63" s="152">
        <f>J111</f>
        <v>0</v>
      </c>
      <c r="K63" s="100"/>
      <c r="L63" s="153"/>
    </row>
    <row r="64" spans="1:47" s="10" customFormat="1" ht="19.899999999999999" customHeight="1">
      <c r="B64" s="149"/>
      <c r="C64" s="100"/>
      <c r="D64" s="150" t="s">
        <v>572</v>
      </c>
      <c r="E64" s="151"/>
      <c r="F64" s="151"/>
      <c r="G64" s="151"/>
      <c r="H64" s="151"/>
      <c r="I64" s="151"/>
      <c r="J64" s="152">
        <f>J145</f>
        <v>0</v>
      </c>
      <c r="K64" s="100"/>
      <c r="L64" s="153"/>
    </row>
    <row r="65" spans="1:31" s="2" customFormat="1" ht="21.75" customHeight="1">
      <c r="A65" s="37"/>
      <c r="B65" s="38"/>
      <c r="C65" s="39"/>
      <c r="D65" s="39"/>
      <c r="E65" s="39"/>
      <c r="F65" s="39"/>
      <c r="G65" s="39"/>
      <c r="H65" s="39"/>
      <c r="I65" s="39"/>
      <c r="J65" s="39"/>
      <c r="K65" s="39"/>
      <c r="L65" s="116"/>
      <c r="S65" s="37"/>
      <c r="T65" s="37"/>
      <c r="U65" s="37"/>
      <c r="V65" s="37"/>
      <c r="W65" s="37"/>
      <c r="X65" s="37"/>
      <c r="Y65" s="37"/>
      <c r="Z65" s="37"/>
      <c r="AA65" s="37"/>
      <c r="AB65" s="37"/>
      <c r="AC65" s="37"/>
      <c r="AD65" s="37"/>
      <c r="AE65" s="37"/>
    </row>
    <row r="66" spans="1:31" s="2" customFormat="1" ht="6.95" customHeight="1">
      <c r="A66" s="37"/>
      <c r="B66" s="50"/>
      <c r="C66" s="51"/>
      <c r="D66" s="51"/>
      <c r="E66" s="51"/>
      <c r="F66" s="51"/>
      <c r="G66" s="51"/>
      <c r="H66" s="51"/>
      <c r="I66" s="51"/>
      <c r="J66" s="51"/>
      <c r="K66" s="51"/>
      <c r="L66" s="116"/>
      <c r="S66" s="37"/>
      <c r="T66" s="37"/>
      <c r="U66" s="37"/>
      <c r="V66" s="37"/>
      <c r="W66" s="37"/>
      <c r="X66" s="37"/>
      <c r="Y66" s="37"/>
      <c r="Z66" s="37"/>
      <c r="AA66" s="37"/>
      <c r="AB66" s="37"/>
      <c r="AC66" s="37"/>
      <c r="AD66" s="37"/>
      <c r="AE66" s="37"/>
    </row>
    <row r="70" spans="1:31" s="2" customFormat="1" ht="6.95" customHeight="1">
      <c r="A70" s="37"/>
      <c r="B70" s="52"/>
      <c r="C70" s="53"/>
      <c r="D70" s="53"/>
      <c r="E70" s="53"/>
      <c r="F70" s="53"/>
      <c r="G70" s="53"/>
      <c r="H70" s="53"/>
      <c r="I70" s="53"/>
      <c r="J70" s="53"/>
      <c r="K70" s="53"/>
      <c r="L70" s="116"/>
      <c r="S70" s="37"/>
      <c r="T70" s="37"/>
      <c r="U70" s="37"/>
      <c r="V70" s="37"/>
      <c r="W70" s="37"/>
      <c r="X70" s="37"/>
      <c r="Y70" s="37"/>
      <c r="Z70" s="37"/>
      <c r="AA70" s="37"/>
      <c r="AB70" s="37"/>
      <c r="AC70" s="37"/>
      <c r="AD70" s="37"/>
      <c r="AE70" s="37"/>
    </row>
    <row r="71" spans="1:31" s="2" customFormat="1" ht="24.95" customHeight="1">
      <c r="A71" s="37"/>
      <c r="B71" s="38"/>
      <c r="C71" s="26" t="s">
        <v>182</v>
      </c>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38"/>
      <c r="C72" s="39"/>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2" customHeight="1">
      <c r="A73" s="37"/>
      <c r="B73" s="38"/>
      <c r="C73" s="32" t="s">
        <v>16</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6.5" customHeight="1">
      <c r="A74" s="37"/>
      <c r="B74" s="38"/>
      <c r="C74" s="39"/>
      <c r="D74" s="39"/>
      <c r="E74" s="427" t="str">
        <f>E7</f>
        <v>Zpracování PD - ZŠ F-M, ul. J. Čapka 2555 - tělocvična II.</v>
      </c>
      <c r="F74" s="428"/>
      <c r="G74" s="428"/>
      <c r="H74" s="428"/>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167</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383" t="str">
        <f>E9</f>
        <v>SO 08 - Oplocení</v>
      </c>
      <c r="F76" s="429"/>
      <c r="G76" s="429"/>
      <c r="H76" s="42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22</v>
      </c>
      <c r="D78" s="39"/>
      <c r="E78" s="39"/>
      <c r="F78" s="30" t="str">
        <f>F12</f>
        <v>J. Čapka 2555, Frýdek Místek</v>
      </c>
      <c r="G78" s="39"/>
      <c r="H78" s="39"/>
      <c r="I78" s="32" t="s">
        <v>24</v>
      </c>
      <c r="J78" s="62" t="str">
        <f>IF(J12="","",J12)</f>
        <v>19. 3. 2025</v>
      </c>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25.7" customHeight="1">
      <c r="A80" s="37"/>
      <c r="B80" s="38"/>
      <c r="C80" s="32" t="s">
        <v>26</v>
      </c>
      <c r="D80" s="39"/>
      <c r="E80" s="39"/>
      <c r="F80" s="30" t="str">
        <f>E15</f>
        <v>Statutární město Frýdek - Místek</v>
      </c>
      <c r="G80" s="39"/>
      <c r="H80" s="39"/>
      <c r="I80" s="32" t="s">
        <v>33</v>
      </c>
      <c r="J80" s="35" t="str">
        <f>E21</f>
        <v>Energy Benefit Centre a.s., Ostrava</v>
      </c>
      <c r="K80" s="39"/>
      <c r="L80" s="116"/>
      <c r="S80" s="37"/>
      <c r="T80" s="37"/>
      <c r="U80" s="37"/>
      <c r="V80" s="37"/>
      <c r="W80" s="37"/>
      <c r="X80" s="37"/>
      <c r="Y80" s="37"/>
      <c r="Z80" s="37"/>
      <c r="AA80" s="37"/>
      <c r="AB80" s="37"/>
      <c r="AC80" s="37"/>
      <c r="AD80" s="37"/>
      <c r="AE80" s="37"/>
    </row>
    <row r="81" spans="1:65" s="2" customFormat="1" ht="25.7" customHeight="1">
      <c r="A81" s="37"/>
      <c r="B81" s="38"/>
      <c r="C81" s="32" t="s">
        <v>31</v>
      </c>
      <c r="D81" s="39"/>
      <c r="E81" s="39"/>
      <c r="F81" s="30" t="str">
        <f>IF(E18="","",E18)</f>
        <v>Vyplň údaj</v>
      </c>
      <c r="G81" s="39"/>
      <c r="H81" s="39"/>
      <c r="I81" s="32" t="s">
        <v>36</v>
      </c>
      <c r="J81" s="35" t="str">
        <f>E24</f>
        <v>Ing. Alena Chmelová, Opava</v>
      </c>
      <c r="K81" s="39"/>
      <c r="L81" s="116"/>
      <c r="S81" s="37"/>
      <c r="T81" s="37"/>
      <c r="U81" s="37"/>
      <c r="V81" s="37"/>
      <c r="W81" s="37"/>
      <c r="X81" s="37"/>
      <c r="Y81" s="37"/>
      <c r="Z81" s="37"/>
      <c r="AA81" s="37"/>
      <c r="AB81" s="37"/>
      <c r="AC81" s="37"/>
      <c r="AD81" s="37"/>
      <c r="AE81" s="37"/>
    </row>
    <row r="82" spans="1:65" s="2" customFormat="1" ht="10.3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11" customFormat="1" ht="29.25" customHeight="1">
      <c r="A83" s="154"/>
      <c r="B83" s="155"/>
      <c r="C83" s="156" t="s">
        <v>183</v>
      </c>
      <c r="D83" s="157" t="s">
        <v>59</v>
      </c>
      <c r="E83" s="157" t="s">
        <v>55</v>
      </c>
      <c r="F83" s="157" t="s">
        <v>56</v>
      </c>
      <c r="G83" s="157" t="s">
        <v>184</v>
      </c>
      <c r="H83" s="157" t="s">
        <v>185</v>
      </c>
      <c r="I83" s="157" t="s">
        <v>186</v>
      </c>
      <c r="J83" s="157" t="s">
        <v>173</v>
      </c>
      <c r="K83" s="158" t="s">
        <v>187</v>
      </c>
      <c r="L83" s="159"/>
      <c r="M83" s="71" t="s">
        <v>28</v>
      </c>
      <c r="N83" s="72" t="s">
        <v>44</v>
      </c>
      <c r="O83" s="72" t="s">
        <v>188</v>
      </c>
      <c r="P83" s="72" t="s">
        <v>189</v>
      </c>
      <c r="Q83" s="72" t="s">
        <v>190</v>
      </c>
      <c r="R83" s="72" t="s">
        <v>191</v>
      </c>
      <c r="S83" s="72" t="s">
        <v>192</v>
      </c>
      <c r="T83" s="73" t="s">
        <v>193</v>
      </c>
      <c r="U83" s="154"/>
      <c r="V83" s="154"/>
      <c r="W83" s="154"/>
      <c r="X83" s="154"/>
      <c r="Y83" s="154"/>
      <c r="Z83" s="154"/>
      <c r="AA83" s="154"/>
      <c r="AB83" s="154"/>
      <c r="AC83" s="154"/>
      <c r="AD83" s="154"/>
      <c r="AE83" s="154"/>
    </row>
    <row r="84" spans="1:65" s="2" customFormat="1" ht="22.9" customHeight="1">
      <c r="A84" s="37"/>
      <c r="B84" s="38"/>
      <c r="C84" s="78" t="s">
        <v>194</v>
      </c>
      <c r="D84" s="39"/>
      <c r="E84" s="39"/>
      <c r="F84" s="39"/>
      <c r="G84" s="39"/>
      <c r="H84" s="39"/>
      <c r="I84" s="39"/>
      <c r="J84" s="160">
        <f>BK84</f>
        <v>0</v>
      </c>
      <c r="K84" s="39"/>
      <c r="L84" s="42"/>
      <c r="M84" s="74"/>
      <c r="N84" s="161"/>
      <c r="O84" s="75"/>
      <c r="P84" s="162">
        <f>P85</f>
        <v>0</v>
      </c>
      <c r="Q84" s="75"/>
      <c r="R84" s="162">
        <f>R85</f>
        <v>7.5568355599999979</v>
      </c>
      <c r="S84" s="75"/>
      <c r="T84" s="163">
        <f>T85</f>
        <v>0</v>
      </c>
      <c r="U84" s="37"/>
      <c r="V84" s="37"/>
      <c r="W84" s="37"/>
      <c r="X84" s="37"/>
      <c r="Y84" s="37"/>
      <c r="Z84" s="37"/>
      <c r="AA84" s="37"/>
      <c r="AB84" s="37"/>
      <c r="AC84" s="37"/>
      <c r="AD84" s="37"/>
      <c r="AE84" s="37"/>
      <c r="AT84" s="20" t="s">
        <v>73</v>
      </c>
      <c r="AU84" s="20" t="s">
        <v>174</v>
      </c>
      <c r="BK84" s="164">
        <f>BK85</f>
        <v>0</v>
      </c>
    </row>
    <row r="85" spans="1:65" s="12" customFormat="1" ht="25.9" customHeight="1">
      <c r="B85" s="165"/>
      <c r="C85" s="166"/>
      <c r="D85" s="167" t="s">
        <v>73</v>
      </c>
      <c r="E85" s="168" t="s">
        <v>195</v>
      </c>
      <c r="F85" s="168" t="s">
        <v>196</v>
      </c>
      <c r="G85" s="166"/>
      <c r="H85" s="166"/>
      <c r="I85" s="169"/>
      <c r="J85" s="170">
        <f>BK85</f>
        <v>0</v>
      </c>
      <c r="K85" s="166"/>
      <c r="L85" s="171"/>
      <c r="M85" s="172"/>
      <c r="N85" s="173"/>
      <c r="O85" s="173"/>
      <c r="P85" s="174">
        <f>P86+P106+P111+P145</f>
        <v>0</v>
      </c>
      <c r="Q85" s="173"/>
      <c r="R85" s="174">
        <f>R86+R106+R111+R145</f>
        <v>7.5568355599999979</v>
      </c>
      <c r="S85" s="173"/>
      <c r="T85" s="175">
        <f>T86+T106+T111+T145</f>
        <v>0</v>
      </c>
      <c r="AR85" s="176" t="s">
        <v>82</v>
      </c>
      <c r="AT85" s="177" t="s">
        <v>73</v>
      </c>
      <c r="AU85" s="177" t="s">
        <v>74</v>
      </c>
      <c r="AY85" s="176" t="s">
        <v>197</v>
      </c>
      <c r="BK85" s="178">
        <f>BK86+BK106+BK111+BK145</f>
        <v>0</v>
      </c>
    </row>
    <row r="86" spans="1:65" s="12" customFormat="1" ht="22.9" customHeight="1">
      <c r="B86" s="165"/>
      <c r="C86" s="166"/>
      <c r="D86" s="167" t="s">
        <v>73</v>
      </c>
      <c r="E86" s="179" t="s">
        <v>82</v>
      </c>
      <c r="F86" s="179" t="s">
        <v>198</v>
      </c>
      <c r="G86" s="166"/>
      <c r="H86" s="166"/>
      <c r="I86" s="169"/>
      <c r="J86" s="180">
        <f>BK86</f>
        <v>0</v>
      </c>
      <c r="K86" s="166"/>
      <c r="L86" s="171"/>
      <c r="M86" s="172"/>
      <c r="N86" s="173"/>
      <c r="O86" s="173"/>
      <c r="P86" s="174">
        <f>SUM(P87:P105)</f>
        <v>0</v>
      </c>
      <c r="Q86" s="173"/>
      <c r="R86" s="174">
        <f>SUM(R87:R105)</f>
        <v>0</v>
      </c>
      <c r="S86" s="173"/>
      <c r="T86" s="175">
        <f>SUM(T87:T105)</f>
        <v>0</v>
      </c>
      <c r="AR86" s="176" t="s">
        <v>82</v>
      </c>
      <c r="AT86" s="177" t="s">
        <v>73</v>
      </c>
      <c r="AU86" s="177" t="s">
        <v>82</v>
      </c>
      <c r="AY86" s="176" t="s">
        <v>197</v>
      </c>
      <c r="BK86" s="178">
        <f>SUM(BK87:BK105)</f>
        <v>0</v>
      </c>
    </row>
    <row r="87" spans="1:65" s="2" customFormat="1" ht="16.5" customHeight="1">
      <c r="A87" s="37"/>
      <c r="B87" s="38"/>
      <c r="C87" s="181" t="s">
        <v>82</v>
      </c>
      <c r="D87" s="181" t="s">
        <v>199</v>
      </c>
      <c r="E87" s="182" t="s">
        <v>7276</v>
      </c>
      <c r="F87" s="183" t="s">
        <v>7277</v>
      </c>
      <c r="G87" s="184" t="s">
        <v>265</v>
      </c>
      <c r="H87" s="185">
        <v>12</v>
      </c>
      <c r="I87" s="186"/>
      <c r="J87" s="187">
        <f>ROUND(I87*H87,2)</f>
        <v>0</v>
      </c>
      <c r="K87" s="183" t="s">
        <v>203</v>
      </c>
      <c r="L87" s="42"/>
      <c r="M87" s="188" t="s">
        <v>28</v>
      </c>
      <c r="N87" s="189" t="s">
        <v>45</v>
      </c>
      <c r="O87" s="67"/>
      <c r="P87" s="190">
        <f>O87*H87</f>
        <v>0</v>
      </c>
      <c r="Q87" s="190">
        <v>0</v>
      </c>
      <c r="R87" s="190">
        <f>Q87*H87</f>
        <v>0</v>
      </c>
      <c r="S87" s="190">
        <v>0</v>
      </c>
      <c r="T87" s="191">
        <f>S87*H87</f>
        <v>0</v>
      </c>
      <c r="U87" s="37"/>
      <c r="V87" s="37"/>
      <c r="W87" s="37"/>
      <c r="X87" s="37"/>
      <c r="Y87" s="37"/>
      <c r="Z87" s="37"/>
      <c r="AA87" s="37"/>
      <c r="AB87" s="37"/>
      <c r="AC87" s="37"/>
      <c r="AD87" s="37"/>
      <c r="AE87" s="37"/>
      <c r="AR87" s="192" t="s">
        <v>204</v>
      </c>
      <c r="AT87" s="192" t="s">
        <v>199</v>
      </c>
      <c r="AU87" s="192" t="s">
        <v>84</v>
      </c>
      <c r="AY87" s="20" t="s">
        <v>197</v>
      </c>
      <c r="BE87" s="193">
        <f>IF(N87="základní",J87,0)</f>
        <v>0</v>
      </c>
      <c r="BF87" s="193">
        <f>IF(N87="snížená",J87,0)</f>
        <v>0</v>
      </c>
      <c r="BG87" s="193">
        <f>IF(N87="zákl. přenesená",J87,0)</f>
        <v>0</v>
      </c>
      <c r="BH87" s="193">
        <f>IF(N87="sníž. přenesená",J87,0)</f>
        <v>0</v>
      </c>
      <c r="BI87" s="193">
        <f>IF(N87="nulová",J87,0)</f>
        <v>0</v>
      </c>
      <c r="BJ87" s="20" t="s">
        <v>82</v>
      </c>
      <c r="BK87" s="193">
        <f>ROUND(I87*H87,2)</f>
        <v>0</v>
      </c>
      <c r="BL87" s="20" t="s">
        <v>204</v>
      </c>
      <c r="BM87" s="192" t="s">
        <v>7278</v>
      </c>
    </row>
    <row r="88" spans="1:65" s="2" customFormat="1" ht="11.25">
      <c r="A88" s="37"/>
      <c r="B88" s="38"/>
      <c r="C88" s="39"/>
      <c r="D88" s="194" t="s">
        <v>206</v>
      </c>
      <c r="E88" s="39"/>
      <c r="F88" s="195" t="s">
        <v>7279</v>
      </c>
      <c r="G88" s="39"/>
      <c r="H88" s="39"/>
      <c r="I88" s="196"/>
      <c r="J88" s="39"/>
      <c r="K88" s="39"/>
      <c r="L88" s="42"/>
      <c r="M88" s="197"/>
      <c r="N88" s="198"/>
      <c r="O88" s="67"/>
      <c r="P88" s="67"/>
      <c r="Q88" s="67"/>
      <c r="R88" s="67"/>
      <c r="S88" s="67"/>
      <c r="T88" s="68"/>
      <c r="U88" s="37"/>
      <c r="V88" s="37"/>
      <c r="W88" s="37"/>
      <c r="X88" s="37"/>
      <c r="Y88" s="37"/>
      <c r="Z88" s="37"/>
      <c r="AA88" s="37"/>
      <c r="AB88" s="37"/>
      <c r="AC88" s="37"/>
      <c r="AD88" s="37"/>
      <c r="AE88" s="37"/>
      <c r="AT88" s="20" t="s">
        <v>206</v>
      </c>
      <c r="AU88" s="20" t="s">
        <v>84</v>
      </c>
    </row>
    <row r="89" spans="1:65" s="13" customFormat="1" ht="11.25">
      <c r="B89" s="199"/>
      <c r="C89" s="200"/>
      <c r="D89" s="201" t="s">
        <v>213</v>
      </c>
      <c r="E89" s="202" t="s">
        <v>28</v>
      </c>
      <c r="F89" s="203" t="s">
        <v>7280</v>
      </c>
      <c r="G89" s="200"/>
      <c r="H89" s="204">
        <v>5.6</v>
      </c>
      <c r="I89" s="205"/>
      <c r="J89" s="200"/>
      <c r="K89" s="200"/>
      <c r="L89" s="206"/>
      <c r="M89" s="207"/>
      <c r="N89" s="208"/>
      <c r="O89" s="208"/>
      <c r="P89" s="208"/>
      <c r="Q89" s="208"/>
      <c r="R89" s="208"/>
      <c r="S89" s="208"/>
      <c r="T89" s="209"/>
      <c r="AT89" s="210" t="s">
        <v>213</v>
      </c>
      <c r="AU89" s="210" t="s">
        <v>84</v>
      </c>
      <c r="AV89" s="13" t="s">
        <v>84</v>
      </c>
      <c r="AW89" s="13" t="s">
        <v>35</v>
      </c>
      <c r="AX89" s="13" t="s">
        <v>74</v>
      </c>
      <c r="AY89" s="210" t="s">
        <v>197</v>
      </c>
    </row>
    <row r="90" spans="1:65" s="13" customFormat="1" ht="11.25">
      <c r="B90" s="199"/>
      <c r="C90" s="200"/>
      <c r="D90" s="201" t="s">
        <v>213</v>
      </c>
      <c r="E90" s="202" t="s">
        <v>28</v>
      </c>
      <c r="F90" s="203" t="s">
        <v>7281</v>
      </c>
      <c r="G90" s="200"/>
      <c r="H90" s="204">
        <v>6.4</v>
      </c>
      <c r="I90" s="205"/>
      <c r="J90" s="200"/>
      <c r="K90" s="200"/>
      <c r="L90" s="206"/>
      <c r="M90" s="207"/>
      <c r="N90" s="208"/>
      <c r="O90" s="208"/>
      <c r="P90" s="208"/>
      <c r="Q90" s="208"/>
      <c r="R90" s="208"/>
      <c r="S90" s="208"/>
      <c r="T90" s="209"/>
      <c r="AT90" s="210" t="s">
        <v>213</v>
      </c>
      <c r="AU90" s="210" t="s">
        <v>84</v>
      </c>
      <c r="AV90" s="13" t="s">
        <v>84</v>
      </c>
      <c r="AW90" s="13" t="s">
        <v>35</v>
      </c>
      <c r="AX90" s="13" t="s">
        <v>74</v>
      </c>
      <c r="AY90" s="210" t="s">
        <v>197</v>
      </c>
    </row>
    <row r="91" spans="1:65" s="14" customFormat="1" ht="11.25">
      <c r="B91" s="211"/>
      <c r="C91" s="212"/>
      <c r="D91" s="201" t="s">
        <v>213</v>
      </c>
      <c r="E91" s="213" t="s">
        <v>28</v>
      </c>
      <c r="F91" s="214" t="s">
        <v>226</v>
      </c>
      <c r="G91" s="212"/>
      <c r="H91" s="215">
        <v>12</v>
      </c>
      <c r="I91" s="216"/>
      <c r="J91" s="212"/>
      <c r="K91" s="212"/>
      <c r="L91" s="217"/>
      <c r="M91" s="218"/>
      <c r="N91" s="219"/>
      <c r="O91" s="219"/>
      <c r="P91" s="219"/>
      <c r="Q91" s="219"/>
      <c r="R91" s="219"/>
      <c r="S91" s="219"/>
      <c r="T91" s="220"/>
      <c r="AT91" s="221" t="s">
        <v>213</v>
      </c>
      <c r="AU91" s="221" t="s">
        <v>84</v>
      </c>
      <c r="AV91" s="14" t="s">
        <v>204</v>
      </c>
      <c r="AW91" s="14" t="s">
        <v>35</v>
      </c>
      <c r="AX91" s="14" t="s">
        <v>82</v>
      </c>
      <c r="AY91" s="221" t="s">
        <v>197</v>
      </c>
    </row>
    <row r="92" spans="1:65" s="2" customFormat="1" ht="24.2" customHeight="1">
      <c r="A92" s="37"/>
      <c r="B92" s="38"/>
      <c r="C92" s="181" t="s">
        <v>84</v>
      </c>
      <c r="D92" s="181" t="s">
        <v>199</v>
      </c>
      <c r="E92" s="182" t="s">
        <v>7282</v>
      </c>
      <c r="F92" s="183" t="s">
        <v>7283</v>
      </c>
      <c r="G92" s="184" t="s">
        <v>409</v>
      </c>
      <c r="H92" s="185">
        <v>1.3120000000000001</v>
      </c>
      <c r="I92" s="186"/>
      <c r="J92" s="187">
        <f>ROUND(I92*H92,2)</f>
        <v>0</v>
      </c>
      <c r="K92" s="183" t="s">
        <v>203</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84</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7284</v>
      </c>
    </row>
    <row r="93" spans="1:65" s="2" customFormat="1" ht="11.25">
      <c r="A93" s="37"/>
      <c r="B93" s="38"/>
      <c r="C93" s="39"/>
      <c r="D93" s="194" t="s">
        <v>206</v>
      </c>
      <c r="E93" s="39"/>
      <c r="F93" s="195" t="s">
        <v>7285</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206</v>
      </c>
      <c r="AU93" s="20" t="s">
        <v>84</v>
      </c>
    </row>
    <row r="94" spans="1:65" s="13" customFormat="1" ht="11.25">
      <c r="B94" s="199"/>
      <c r="C94" s="200"/>
      <c r="D94" s="201" t="s">
        <v>213</v>
      </c>
      <c r="E94" s="202" t="s">
        <v>28</v>
      </c>
      <c r="F94" s="203" t="s">
        <v>7286</v>
      </c>
      <c r="G94" s="200"/>
      <c r="H94" s="204">
        <v>1.3120000000000001</v>
      </c>
      <c r="I94" s="205"/>
      <c r="J94" s="200"/>
      <c r="K94" s="200"/>
      <c r="L94" s="206"/>
      <c r="M94" s="207"/>
      <c r="N94" s="208"/>
      <c r="O94" s="208"/>
      <c r="P94" s="208"/>
      <c r="Q94" s="208"/>
      <c r="R94" s="208"/>
      <c r="S94" s="208"/>
      <c r="T94" s="209"/>
      <c r="AT94" s="210" t="s">
        <v>213</v>
      </c>
      <c r="AU94" s="210" t="s">
        <v>84</v>
      </c>
      <c r="AV94" s="13" t="s">
        <v>84</v>
      </c>
      <c r="AW94" s="13" t="s">
        <v>35</v>
      </c>
      <c r="AX94" s="13" t="s">
        <v>82</v>
      </c>
      <c r="AY94" s="210" t="s">
        <v>197</v>
      </c>
    </row>
    <row r="95" spans="1:65" s="2" customFormat="1" ht="37.9" customHeight="1">
      <c r="A95" s="37"/>
      <c r="B95" s="38"/>
      <c r="C95" s="181" t="s">
        <v>160</v>
      </c>
      <c r="D95" s="181" t="s">
        <v>199</v>
      </c>
      <c r="E95" s="182" t="s">
        <v>407</v>
      </c>
      <c r="F95" s="183" t="s">
        <v>408</v>
      </c>
      <c r="G95" s="184" t="s">
        <v>409</v>
      </c>
      <c r="H95" s="185">
        <v>1.6890000000000001</v>
      </c>
      <c r="I95" s="186"/>
      <c r="J95" s="187">
        <f>ROUND(I95*H95,2)</f>
        <v>0</v>
      </c>
      <c r="K95" s="183" t="s">
        <v>203</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84</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7287</v>
      </c>
    </row>
    <row r="96" spans="1:65" s="2" customFormat="1" ht="11.25">
      <c r="A96" s="37"/>
      <c r="B96" s="38"/>
      <c r="C96" s="39"/>
      <c r="D96" s="194" t="s">
        <v>206</v>
      </c>
      <c r="E96" s="39"/>
      <c r="F96" s="195" t="s">
        <v>411</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206</v>
      </c>
      <c r="AU96" s="20" t="s">
        <v>84</v>
      </c>
    </row>
    <row r="97" spans="1:65" s="13" customFormat="1" ht="11.25">
      <c r="B97" s="199"/>
      <c r="C97" s="200"/>
      <c r="D97" s="201" t="s">
        <v>213</v>
      </c>
      <c r="E97" s="202" t="s">
        <v>28</v>
      </c>
      <c r="F97" s="203" t="s">
        <v>7288</v>
      </c>
      <c r="G97" s="200"/>
      <c r="H97" s="204">
        <v>1.6890000000000001</v>
      </c>
      <c r="I97" s="205"/>
      <c r="J97" s="200"/>
      <c r="K97" s="200"/>
      <c r="L97" s="206"/>
      <c r="M97" s="207"/>
      <c r="N97" s="208"/>
      <c r="O97" s="208"/>
      <c r="P97" s="208"/>
      <c r="Q97" s="208"/>
      <c r="R97" s="208"/>
      <c r="S97" s="208"/>
      <c r="T97" s="209"/>
      <c r="AT97" s="210" t="s">
        <v>213</v>
      </c>
      <c r="AU97" s="210" t="s">
        <v>84</v>
      </c>
      <c r="AV97" s="13" t="s">
        <v>84</v>
      </c>
      <c r="AW97" s="13" t="s">
        <v>35</v>
      </c>
      <c r="AX97" s="13" t="s">
        <v>82</v>
      </c>
      <c r="AY97" s="210" t="s">
        <v>197</v>
      </c>
    </row>
    <row r="98" spans="1:65" s="2" customFormat="1" ht="37.9" customHeight="1">
      <c r="A98" s="37"/>
      <c r="B98" s="38"/>
      <c r="C98" s="181" t="s">
        <v>204</v>
      </c>
      <c r="D98" s="181" t="s">
        <v>199</v>
      </c>
      <c r="E98" s="182" t="s">
        <v>420</v>
      </c>
      <c r="F98" s="183" t="s">
        <v>421</v>
      </c>
      <c r="G98" s="184" t="s">
        <v>409</v>
      </c>
      <c r="H98" s="185">
        <v>20.268000000000001</v>
      </c>
      <c r="I98" s="186"/>
      <c r="J98" s="187">
        <f>ROUND(I98*H98,2)</f>
        <v>0</v>
      </c>
      <c r="K98" s="183" t="s">
        <v>203</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7289</v>
      </c>
    </row>
    <row r="99" spans="1:65" s="2" customFormat="1" ht="11.25">
      <c r="A99" s="37"/>
      <c r="B99" s="38"/>
      <c r="C99" s="39"/>
      <c r="D99" s="194" t="s">
        <v>206</v>
      </c>
      <c r="E99" s="39"/>
      <c r="F99" s="195" t="s">
        <v>423</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206</v>
      </c>
      <c r="AU99" s="20" t="s">
        <v>84</v>
      </c>
    </row>
    <row r="100" spans="1:65" s="13" customFormat="1" ht="11.25">
      <c r="B100" s="199"/>
      <c r="C100" s="200"/>
      <c r="D100" s="201" t="s">
        <v>213</v>
      </c>
      <c r="E100" s="200"/>
      <c r="F100" s="203" t="s">
        <v>7290</v>
      </c>
      <c r="G100" s="200"/>
      <c r="H100" s="204">
        <v>20.268000000000001</v>
      </c>
      <c r="I100" s="205"/>
      <c r="J100" s="200"/>
      <c r="K100" s="200"/>
      <c r="L100" s="206"/>
      <c r="M100" s="207"/>
      <c r="N100" s="208"/>
      <c r="O100" s="208"/>
      <c r="P100" s="208"/>
      <c r="Q100" s="208"/>
      <c r="R100" s="208"/>
      <c r="S100" s="208"/>
      <c r="T100" s="209"/>
      <c r="AT100" s="210" t="s">
        <v>213</v>
      </c>
      <c r="AU100" s="210" t="s">
        <v>84</v>
      </c>
      <c r="AV100" s="13" t="s">
        <v>84</v>
      </c>
      <c r="AW100" s="13" t="s">
        <v>4</v>
      </c>
      <c r="AX100" s="13" t="s">
        <v>82</v>
      </c>
      <c r="AY100" s="210" t="s">
        <v>197</v>
      </c>
    </row>
    <row r="101" spans="1:65" s="2" customFormat="1" ht="24.2" customHeight="1">
      <c r="A101" s="37"/>
      <c r="B101" s="38"/>
      <c r="C101" s="181" t="s">
        <v>227</v>
      </c>
      <c r="D101" s="181" t="s">
        <v>199</v>
      </c>
      <c r="E101" s="182" t="s">
        <v>426</v>
      </c>
      <c r="F101" s="183" t="s">
        <v>427</v>
      </c>
      <c r="G101" s="184" t="s">
        <v>428</v>
      </c>
      <c r="H101" s="185">
        <v>3.04</v>
      </c>
      <c r="I101" s="186"/>
      <c r="J101" s="187">
        <f>ROUND(I101*H101,2)</f>
        <v>0</v>
      </c>
      <c r="K101" s="183" t="s">
        <v>203</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7291</v>
      </c>
    </row>
    <row r="102" spans="1:65" s="2" customFormat="1" ht="11.25">
      <c r="A102" s="37"/>
      <c r="B102" s="38"/>
      <c r="C102" s="39"/>
      <c r="D102" s="194" t="s">
        <v>206</v>
      </c>
      <c r="E102" s="39"/>
      <c r="F102" s="195" t="s">
        <v>430</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206</v>
      </c>
      <c r="AU102" s="20" t="s">
        <v>84</v>
      </c>
    </row>
    <row r="103" spans="1:65" s="13" customFormat="1" ht="11.25">
      <c r="B103" s="199"/>
      <c r="C103" s="200"/>
      <c r="D103" s="201" t="s">
        <v>213</v>
      </c>
      <c r="E103" s="200"/>
      <c r="F103" s="203" t="s">
        <v>7292</v>
      </c>
      <c r="G103" s="200"/>
      <c r="H103" s="204">
        <v>3.04</v>
      </c>
      <c r="I103" s="205"/>
      <c r="J103" s="200"/>
      <c r="K103" s="200"/>
      <c r="L103" s="206"/>
      <c r="M103" s="207"/>
      <c r="N103" s="208"/>
      <c r="O103" s="208"/>
      <c r="P103" s="208"/>
      <c r="Q103" s="208"/>
      <c r="R103" s="208"/>
      <c r="S103" s="208"/>
      <c r="T103" s="209"/>
      <c r="AT103" s="210" t="s">
        <v>213</v>
      </c>
      <c r="AU103" s="210" t="s">
        <v>84</v>
      </c>
      <c r="AV103" s="13" t="s">
        <v>84</v>
      </c>
      <c r="AW103" s="13" t="s">
        <v>4</v>
      </c>
      <c r="AX103" s="13" t="s">
        <v>82</v>
      </c>
      <c r="AY103" s="210" t="s">
        <v>197</v>
      </c>
    </row>
    <row r="104" spans="1:65" s="2" customFormat="1" ht="24.2" customHeight="1">
      <c r="A104" s="37"/>
      <c r="B104" s="38"/>
      <c r="C104" s="181" t="s">
        <v>233</v>
      </c>
      <c r="D104" s="181" t="s">
        <v>199</v>
      </c>
      <c r="E104" s="182" t="s">
        <v>434</v>
      </c>
      <c r="F104" s="183" t="s">
        <v>435</v>
      </c>
      <c r="G104" s="184" t="s">
        <v>409</v>
      </c>
      <c r="H104" s="185">
        <v>1.6890000000000001</v>
      </c>
      <c r="I104" s="186"/>
      <c r="J104" s="187">
        <f>ROUND(I104*H104,2)</f>
        <v>0</v>
      </c>
      <c r="K104" s="183" t="s">
        <v>203</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7293</v>
      </c>
    </row>
    <row r="105" spans="1:65" s="2" customFormat="1" ht="11.25">
      <c r="A105" s="37"/>
      <c r="B105" s="38"/>
      <c r="C105" s="39"/>
      <c r="D105" s="194" t="s">
        <v>206</v>
      </c>
      <c r="E105" s="39"/>
      <c r="F105" s="195" t="s">
        <v>437</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206</v>
      </c>
      <c r="AU105" s="20" t="s">
        <v>84</v>
      </c>
    </row>
    <row r="106" spans="1:65" s="12" customFormat="1" ht="22.9" customHeight="1">
      <c r="B106" s="165"/>
      <c r="C106" s="166"/>
      <c r="D106" s="167" t="s">
        <v>73</v>
      </c>
      <c r="E106" s="179" t="s">
        <v>84</v>
      </c>
      <c r="F106" s="179" t="s">
        <v>664</v>
      </c>
      <c r="G106" s="166"/>
      <c r="H106" s="166"/>
      <c r="I106" s="169"/>
      <c r="J106" s="180">
        <f>BK106</f>
        <v>0</v>
      </c>
      <c r="K106" s="166"/>
      <c r="L106" s="171"/>
      <c r="M106" s="172"/>
      <c r="N106" s="173"/>
      <c r="O106" s="173"/>
      <c r="P106" s="174">
        <f>SUM(P107:P110)</f>
        <v>0</v>
      </c>
      <c r="Q106" s="173"/>
      <c r="R106" s="174">
        <f>SUM(R107:R110)</f>
        <v>3.1708055599999994</v>
      </c>
      <c r="S106" s="173"/>
      <c r="T106" s="175">
        <f>SUM(T107:T110)</f>
        <v>0</v>
      </c>
      <c r="AR106" s="176" t="s">
        <v>82</v>
      </c>
      <c r="AT106" s="177" t="s">
        <v>73</v>
      </c>
      <c r="AU106" s="177" t="s">
        <v>82</v>
      </c>
      <c r="AY106" s="176" t="s">
        <v>197</v>
      </c>
      <c r="BK106" s="178">
        <f>SUM(BK107:BK110)</f>
        <v>0</v>
      </c>
    </row>
    <row r="107" spans="1:65" s="2" customFormat="1" ht="16.5" customHeight="1">
      <c r="A107" s="37"/>
      <c r="B107" s="38"/>
      <c r="C107" s="181" t="s">
        <v>238</v>
      </c>
      <c r="D107" s="181" t="s">
        <v>199</v>
      </c>
      <c r="E107" s="182" t="s">
        <v>7294</v>
      </c>
      <c r="F107" s="183" t="s">
        <v>7295</v>
      </c>
      <c r="G107" s="184" t="s">
        <v>409</v>
      </c>
      <c r="H107" s="185">
        <v>1.3779999999999999</v>
      </c>
      <c r="I107" s="186"/>
      <c r="J107" s="187">
        <f>ROUND(I107*H107,2)</f>
        <v>0</v>
      </c>
      <c r="K107" s="183" t="s">
        <v>203</v>
      </c>
      <c r="L107" s="42"/>
      <c r="M107" s="188" t="s">
        <v>28</v>
      </c>
      <c r="N107" s="189" t="s">
        <v>45</v>
      </c>
      <c r="O107" s="67"/>
      <c r="P107" s="190">
        <f>O107*H107</f>
        <v>0</v>
      </c>
      <c r="Q107" s="190">
        <v>2.3010199999999998</v>
      </c>
      <c r="R107" s="190">
        <f>Q107*H107</f>
        <v>3.1708055599999994</v>
      </c>
      <c r="S107" s="190">
        <v>0</v>
      </c>
      <c r="T107" s="191">
        <f>S107*H107</f>
        <v>0</v>
      </c>
      <c r="U107" s="37"/>
      <c r="V107" s="37"/>
      <c r="W107" s="37"/>
      <c r="X107" s="37"/>
      <c r="Y107" s="37"/>
      <c r="Z107" s="37"/>
      <c r="AA107" s="37"/>
      <c r="AB107" s="37"/>
      <c r="AC107" s="37"/>
      <c r="AD107" s="37"/>
      <c r="AE107" s="37"/>
      <c r="AR107" s="192" t="s">
        <v>204</v>
      </c>
      <c r="AT107" s="192" t="s">
        <v>199</v>
      </c>
      <c r="AU107" s="192" t="s">
        <v>84</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204</v>
      </c>
      <c r="BM107" s="192" t="s">
        <v>7296</v>
      </c>
    </row>
    <row r="108" spans="1:65" s="2" customFormat="1" ht="11.25">
      <c r="A108" s="37"/>
      <c r="B108" s="38"/>
      <c r="C108" s="39"/>
      <c r="D108" s="194" t="s">
        <v>206</v>
      </c>
      <c r="E108" s="39"/>
      <c r="F108" s="195" t="s">
        <v>7297</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206</v>
      </c>
      <c r="AU108" s="20" t="s">
        <v>84</v>
      </c>
    </row>
    <row r="109" spans="1:65" s="13" customFormat="1" ht="11.25">
      <c r="B109" s="199"/>
      <c r="C109" s="200"/>
      <c r="D109" s="201" t="s">
        <v>213</v>
      </c>
      <c r="E109" s="202" t="s">
        <v>28</v>
      </c>
      <c r="F109" s="203" t="s">
        <v>7286</v>
      </c>
      <c r="G109" s="200"/>
      <c r="H109" s="204">
        <v>1.3120000000000001</v>
      </c>
      <c r="I109" s="205"/>
      <c r="J109" s="200"/>
      <c r="K109" s="200"/>
      <c r="L109" s="206"/>
      <c r="M109" s="207"/>
      <c r="N109" s="208"/>
      <c r="O109" s="208"/>
      <c r="P109" s="208"/>
      <c r="Q109" s="208"/>
      <c r="R109" s="208"/>
      <c r="S109" s="208"/>
      <c r="T109" s="209"/>
      <c r="AT109" s="210" t="s">
        <v>213</v>
      </c>
      <c r="AU109" s="210" t="s">
        <v>84</v>
      </c>
      <c r="AV109" s="13" t="s">
        <v>84</v>
      </c>
      <c r="AW109" s="13" t="s">
        <v>35</v>
      </c>
      <c r="AX109" s="13" t="s">
        <v>74</v>
      </c>
      <c r="AY109" s="210" t="s">
        <v>197</v>
      </c>
    </row>
    <row r="110" spans="1:65" s="13" customFormat="1" ht="11.25">
      <c r="B110" s="199"/>
      <c r="C110" s="200"/>
      <c r="D110" s="201" t="s">
        <v>213</v>
      </c>
      <c r="E110" s="202" t="s">
        <v>28</v>
      </c>
      <c r="F110" s="203" t="s">
        <v>7298</v>
      </c>
      <c r="G110" s="200"/>
      <c r="H110" s="204">
        <v>1.3779999999999999</v>
      </c>
      <c r="I110" s="205"/>
      <c r="J110" s="200"/>
      <c r="K110" s="200"/>
      <c r="L110" s="206"/>
      <c r="M110" s="207"/>
      <c r="N110" s="208"/>
      <c r="O110" s="208"/>
      <c r="P110" s="208"/>
      <c r="Q110" s="208"/>
      <c r="R110" s="208"/>
      <c r="S110" s="208"/>
      <c r="T110" s="209"/>
      <c r="AT110" s="210" t="s">
        <v>213</v>
      </c>
      <c r="AU110" s="210" t="s">
        <v>84</v>
      </c>
      <c r="AV110" s="13" t="s">
        <v>84</v>
      </c>
      <c r="AW110" s="13" t="s">
        <v>35</v>
      </c>
      <c r="AX110" s="13" t="s">
        <v>82</v>
      </c>
      <c r="AY110" s="210" t="s">
        <v>197</v>
      </c>
    </row>
    <row r="111" spans="1:65" s="12" customFormat="1" ht="22.9" customHeight="1">
      <c r="B111" s="165"/>
      <c r="C111" s="166"/>
      <c r="D111" s="167" t="s">
        <v>73</v>
      </c>
      <c r="E111" s="179" t="s">
        <v>160</v>
      </c>
      <c r="F111" s="179" t="s">
        <v>780</v>
      </c>
      <c r="G111" s="166"/>
      <c r="H111" s="166"/>
      <c r="I111" s="169"/>
      <c r="J111" s="180">
        <f>BK111</f>
        <v>0</v>
      </c>
      <c r="K111" s="166"/>
      <c r="L111" s="171"/>
      <c r="M111" s="172"/>
      <c r="N111" s="173"/>
      <c r="O111" s="173"/>
      <c r="P111" s="174">
        <f>SUM(P112:P144)</f>
        <v>0</v>
      </c>
      <c r="Q111" s="173"/>
      <c r="R111" s="174">
        <f>SUM(R112:R144)</f>
        <v>4.386029999999999</v>
      </c>
      <c r="S111" s="173"/>
      <c r="T111" s="175">
        <f>SUM(T112:T144)</f>
        <v>0</v>
      </c>
      <c r="AR111" s="176" t="s">
        <v>82</v>
      </c>
      <c r="AT111" s="177" t="s">
        <v>73</v>
      </c>
      <c r="AU111" s="177" t="s">
        <v>82</v>
      </c>
      <c r="AY111" s="176" t="s">
        <v>197</v>
      </c>
      <c r="BK111" s="178">
        <f>SUM(BK112:BK144)</f>
        <v>0</v>
      </c>
    </row>
    <row r="112" spans="1:65" s="2" customFormat="1" ht="24.2" customHeight="1">
      <c r="A112" s="37"/>
      <c r="B112" s="38"/>
      <c r="C112" s="181" t="s">
        <v>243</v>
      </c>
      <c r="D112" s="181" t="s">
        <v>199</v>
      </c>
      <c r="E112" s="182" t="s">
        <v>7299</v>
      </c>
      <c r="F112" s="183" t="s">
        <v>7300</v>
      </c>
      <c r="G112" s="184" t="s">
        <v>210</v>
      </c>
      <c r="H112" s="185">
        <v>17</v>
      </c>
      <c r="I112" s="186"/>
      <c r="J112" s="187">
        <f>ROUND(I112*H112,2)</f>
        <v>0</v>
      </c>
      <c r="K112" s="183" t="s">
        <v>203</v>
      </c>
      <c r="L112" s="42"/>
      <c r="M112" s="188" t="s">
        <v>28</v>
      </c>
      <c r="N112" s="189" t="s">
        <v>45</v>
      </c>
      <c r="O112" s="67"/>
      <c r="P112" s="190">
        <f>O112*H112</f>
        <v>0</v>
      </c>
      <c r="Q112" s="190">
        <v>0.17488999999999999</v>
      </c>
      <c r="R112" s="190">
        <f>Q112*H112</f>
        <v>2.9731299999999998</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7301</v>
      </c>
    </row>
    <row r="113" spans="1:65" s="2" customFormat="1" ht="11.25">
      <c r="A113" s="37"/>
      <c r="B113" s="38"/>
      <c r="C113" s="39"/>
      <c r="D113" s="194" t="s">
        <v>206</v>
      </c>
      <c r="E113" s="39"/>
      <c r="F113" s="195" t="s">
        <v>7302</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206</v>
      </c>
      <c r="AU113" s="20" t="s">
        <v>84</v>
      </c>
    </row>
    <row r="114" spans="1:65" s="13" customFormat="1" ht="11.25">
      <c r="B114" s="199"/>
      <c r="C114" s="200"/>
      <c r="D114" s="201" t="s">
        <v>213</v>
      </c>
      <c r="E114" s="202" t="s">
        <v>28</v>
      </c>
      <c r="F114" s="203" t="s">
        <v>7303</v>
      </c>
      <c r="G114" s="200"/>
      <c r="H114" s="204">
        <v>7</v>
      </c>
      <c r="I114" s="205"/>
      <c r="J114" s="200"/>
      <c r="K114" s="200"/>
      <c r="L114" s="206"/>
      <c r="M114" s="207"/>
      <c r="N114" s="208"/>
      <c r="O114" s="208"/>
      <c r="P114" s="208"/>
      <c r="Q114" s="208"/>
      <c r="R114" s="208"/>
      <c r="S114" s="208"/>
      <c r="T114" s="209"/>
      <c r="AT114" s="210" t="s">
        <v>213</v>
      </c>
      <c r="AU114" s="210" t="s">
        <v>84</v>
      </c>
      <c r="AV114" s="13" t="s">
        <v>84</v>
      </c>
      <c r="AW114" s="13" t="s">
        <v>35</v>
      </c>
      <c r="AX114" s="13" t="s">
        <v>74</v>
      </c>
      <c r="AY114" s="210" t="s">
        <v>197</v>
      </c>
    </row>
    <row r="115" spans="1:65" s="13" customFormat="1" ht="11.25">
      <c r="B115" s="199"/>
      <c r="C115" s="200"/>
      <c r="D115" s="201" t="s">
        <v>213</v>
      </c>
      <c r="E115" s="202" t="s">
        <v>28</v>
      </c>
      <c r="F115" s="203" t="s">
        <v>7304</v>
      </c>
      <c r="G115" s="200"/>
      <c r="H115" s="204">
        <v>8</v>
      </c>
      <c r="I115" s="205"/>
      <c r="J115" s="200"/>
      <c r="K115" s="200"/>
      <c r="L115" s="206"/>
      <c r="M115" s="207"/>
      <c r="N115" s="208"/>
      <c r="O115" s="208"/>
      <c r="P115" s="208"/>
      <c r="Q115" s="208"/>
      <c r="R115" s="208"/>
      <c r="S115" s="208"/>
      <c r="T115" s="209"/>
      <c r="AT115" s="210" t="s">
        <v>213</v>
      </c>
      <c r="AU115" s="210" t="s">
        <v>84</v>
      </c>
      <c r="AV115" s="13" t="s">
        <v>84</v>
      </c>
      <c r="AW115" s="13" t="s">
        <v>35</v>
      </c>
      <c r="AX115" s="13" t="s">
        <v>74</v>
      </c>
      <c r="AY115" s="210" t="s">
        <v>197</v>
      </c>
    </row>
    <row r="116" spans="1:65" s="13" customFormat="1" ht="11.25">
      <c r="B116" s="199"/>
      <c r="C116" s="200"/>
      <c r="D116" s="201" t="s">
        <v>213</v>
      </c>
      <c r="E116" s="202" t="s">
        <v>28</v>
      </c>
      <c r="F116" s="203" t="s">
        <v>7305</v>
      </c>
      <c r="G116" s="200"/>
      <c r="H116" s="204">
        <v>2</v>
      </c>
      <c r="I116" s="205"/>
      <c r="J116" s="200"/>
      <c r="K116" s="200"/>
      <c r="L116" s="206"/>
      <c r="M116" s="207"/>
      <c r="N116" s="208"/>
      <c r="O116" s="208"/>
      <c r="P116" s="208"/>
      <c r="Q116" s="208"/>
      <c r="R116" s="208"/>
      <c r="S116" s="208"/>
      <c r="T116" s="209"/>
      <c r="AT116" s="210" t="s">
        <v>213</v>
      </c>
      <c r="AU116" s="210" t="s">
        <v>84</v>
      </c>
      <c r="AV116" s="13" t="s">
        <v>84</v>
      </c>
      <c r="AW116" s="13" t="s">
        <v>35</v>
      </c>
      <c r="AX116" s="13" t="s">
        <v>74</v>
      </c>
      <c r="AY116" s="210" t="s">
        <v>197</v>
      </c>
    </row>
    <row r="117" spans="1:65" s="14" customFormat="1" ht="11.25">
      <c r="B117" s="211"/>
      <c r="C117" s="212"/>
      <c r="D117" s="201" t="s">
        <v>213</v>
      </c>
      <c r="E117" s="213" t="s">
        <v>28</v>
      </c>
      <c r="F117" s="214" t="s">
        <v>226</v>
      </c>
      <c r="G117" s="212"/>
      <c r="H117" s="215">
        <v>17</v>
      </c>
      <c r="I117" s="216"/>
      <c r="J117" s="212"/>
      <c r="K117" s="212"/>
      <c r="L117" s="217"/>
      <c r="M117" s="218"/>
      <c r="N117" s="219"/>
      <c r="O117" s="219"/>
      <c r="P117" s="219"/>
      <c r="Q117" s="219"/>
      <c r="R117" s="219"/>
      <c r="S117" s="219"/>
      <c r="T117" s="220"/>
      <c r="AT117" s="221" t="s">
        <v>213</v>
      </c>
      <c r="AU117" s="221" t="s">
        <v>84</v>
      </c>
      <c r="AV117" s="14" t="s">
        <v>204</v>
      </c>
      <c r="AW117" s="14" t="s">
        <v>35</v>
      </c>
      <c r="AX117" s="14" t="s">
        <v>82</v>
      </c>
      <c r="AY117" s="221" t="s">
        <v>197</v>
      </c>
    </row>
    <row r="118" spans="1:65" s="2" customFormat="1" ht="16.5" customHeight="1">
      <c r="A118" s="37"/>
      <c r="B118" s="38"/>
      <c r="C118" s="247" t="s">
        <v>248</v>
      </c>
      <c r="D118" s="247" t="s">
        <v>519</v>
      </c>
      <c r="E118" s="248" t="s">
        <v>7306</v>
      </c>
      <c r="F118" s="249" t="s">
        <v>7307</v>
      </c>
      <c r="G118" s="250" t="s">
        <v>210</v>
      </c>
      <c r="H118" s="251">
        <v>7</v>
      </c>
      <c r="I118" s="252"/>
      <c r="J118" s="253">
        <f>ROUND(I118*H118,2)</f>
        <v>0</v>
      </c>
      <c r="K118" s="249" t="s">
        <v>28</v>
      </c>
      <c r="L118" s="254"/>
      <c r="M118" s="255" t="s">
        <v>28</v>
      </c>
      <c r="N118" s="256" t="s">
        <v>45</v>
      </c>
      <c r="O118" s="67"/>
      <c r="P118" s="190">
        <f>O118*H118</f>
        <v>0</v>
      </c>
      <c r="Q118" s="190">
        <v>6.0000000000000001E-3</v>
      </c>
      <c r="R118" s="190">
        <f>Q118*H118</f>
        <v>4.2000000000000003E-2</v>
      </c>
      <c r="S118" s="190">
        <v>0</v>
      </c>
      <c r="T118" s="191">
        <f>S118*H118</f>
        <v>0</v>
      </c>
      <c r="U118" s="37"/>
      <c r="V118" s="37"/>
      <c r="W118" s="37"/>
      <c r="X118" s="37"/>
      <c r="Y118" s="37"/>
      <c r="Z118" s="37"/>
      <c r="AA118" s="37"/>
      <c r="AB118" s="37"/>
      <c r="AC118" s="37"/>
      <c r="AD118" s="37"/>
      <c r="AE118" s="37"/>
      <c r="AR118" s="192" t="s">
        <v>243</v>
      </c>
      <c r="AT118" s="192" t="s">
        <v>519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7308</v>
      </c>
    </row>
    <row r="119" spans="1:65" s="2" customFormat="1" ht="16.5" customHeight="1">
      <c r="A119" s="37"/>
      <c r="B119" s="38"/>
      <c r="C119" s="247" t="s">
        <v>253</v>
      </c>
      <c r="D119" s="247" t="s">
        <v>519</v>
      </c>
      <c r="E119" s="248" t="s">
        <v>7309</v>
      </c>
      <c r="F119" s="249" t="s">
        <v>7310</v>
      </c>
      <c r="G119" s="250" t="s">
        <v>210</v>
      </c>
      <c r="H119" s="251">
        <v>8</v>
      </c>
      <c r="I119" s="252"/>
      <c r="J119" s="253">
        <f>ROUND(I119*H119,2)</f>
        <v>0</v>
      </c>
      <c r="K119" s="249" t="s">
        <v>28</v>
      </c>
      <c r="L119" s="254"/>
      <c r="M119" s="255" t="s">
        <v>28</v>
      </c>
      <c r="N119" s="256" t="s">
        <v>45</v>
      </c>
      <c r="O119" s="67"/>
      <c r="P119" s="190">
        <f>O119*H119</f>
        <v>0</v>
      </c>
      <c r="Q119" s="190">
        <v>6.0000000000000001E-3</v>
      </c>
      <c r="R119" s="190">
        <f>Q119*H119</f>
        <v>4.8000000000000001E-2</v>
      </c>
      <c r="S119" s="190">
        <v>0</v>
      </c>
      <c r="T119" s="191">
        <f>S119*H119</f>
        <v>0</v>
      </c>
      <c r="U119" s="37"/>
      <c r="V119" s="37"/>
      <c r="W119" s="37"/>
      <c r="X119" s="37"/>
      <c r="Y119" s="37"/>
      <c r="Z119" s="37"/>
      <c r="AA119" s="37"/>
      <c r="AB119" s="37"/>
      <c r="AC119" s="37"/>
      <c r="AD119" s="37"/>
      <c r="AE119" s="37"/>
      <c r="AR119" s="192" t="s">
        <v>243</v>
      </c>
      <c r="AT119" s="192" t="s">
        <v>519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7311</v>
      </c>
    </row>
    <row r="120" spans="1:65" s="2" customFormat="1" ht="16.5" customHeight="1">
      <c r="A120" s="37"/>
      <c r="B120" s="38"/>
      <c r="C120" s="247" t="s">
        <v>258</v>
      </c>
      <c r="D120" s="247" t="s">
        <v>519</v>
      </c>
      <c r="E120" s="248" t="s">
        <v>7312</v>
      </c>
      <c r="F120" s="249" t="s">
        <v>7313</v>
      </c>
      <c r="G120" s="250" t="s">
        <v>210</v>
      </c>
      <c r="H120" s="251">
        <v>2</v>
      </c>
      <c r="I120" s="252"/>
      <c r="J120" s="253">
        <f>ROUND(I120*H120,2)</f>
        <v>0</v>
      </c>
      <c r="K120" s="249" t="s">
        <v>28</v>
      </c>
      <c r="L120" s="254"/>
      <c r="M120" s="255" t="s">
        <v>28</v>
      </c>
      <c r="N120" s="256" t="s">
        <v>45</v>
      </c>
      <c r="O120" s="67"/>
      <c r="P120" s="190">
        <f>O120*H120</f>
        <v>0</v>
      </c>
      <c r="Q120" s="190">
        <v>0.01</v>
      </c>
      <c r="R120" s="190">
        <f>Q120*H120</f>
        <v>0.02</v>
      </c>
      <c r="S120" s="190">
        <v>0</v>
      </c>
      <c r="T120" s="191">
        <f>S120*H120</f>
        <v>0</v>
      </c>
      <c r="U120" s="37"/>
      <c r="V120" s="37"/>
      <c r="W120" s="37"/>
      <c r="X120" s="37"/>
      <c r="Y120" s="37"/>
      <c r="Z120" s="37"/>
      <c r="AA120" s="37"/>
      <c r="AB120" s="37"/>
      <c r="AC120" s="37"/>
      <c r="AD120" s="37"/>
      <c r="AE120" s="37"/>
      <c r="AR120" s="192" t="s">
        <v>243</v>
      </c>
      <c r="AT120" s="192" t="s">
        <v>519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7314</v>
      </c>
    </row>
    <row r="121" spans="1:65" s="2" customFormat="1" ht="16.5" customHeight="1">
      <c r="A121" s="37"/>
      <c r="B121" s="38"/>
      <c r="C121" s="181" t="s">
        <v>8</v>
      </c>
      <c r="D121" s="181" t="s">
        <v>199</v>
      </c>
      <c r="E121" s="182" t="s">
        <v>7315</v>
      </c>
      <c r="F121" s="183" t="s">
        <v>7316</v>
      </c>
      <c r="G121" s="184" t="s">
        <v>210</v>
      </c>
      <c r="H121" s="185">
        <v>3</v>
      </c>
      <c r="I121" s="186"/>
      <c r="J121" s="187">
        <f>ROUND(I121*H121,2)</f>
        <v>0</v>
      </c>
      <c r="K121" s="183" t="s">
        <v>203</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204</v>
      </c>
      <c r="AT121" s="192" t="s">
        <v>199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7317</v>
      </c>
    </row>
    <row r="122" spans="1:65" s="2" customFormat="1" ht="11.25">
      <c r="A122" s="37"/>
      <c r="B122" s="38"/>
      <c r="C122" s="39"/>
      <c r="D122" s="194" t="s">
        <v>206</v>
      </c>
      <c r="E122" s="39"/>
      <c r="F122" s="195" t="s">
        <v>7318</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206</v>
      </c>
      <c r="AU122" s="20" t="s">
        <v>84</v>
      </c>
    </row>
    <row r="123" spans="1:65" s="2" customFormat="1" ht="16.5" customHeight="1">
      <c r="A123" s="37"/>
      <c r="B123" s="38"/>
      <c r="C123" s="247" t="s">
        <v>268</v>
      </c>
      <c r="D123" s="247" t="s">
        <v>519</v>
      </c>
      <c r="E123" s="248" t="s">
        <v>2904</v>
      </c>
      <c r="F123" s="249" t="s">
        <v>7319</v>
      </c>
      <c r="G123" s="250" t="s">
        <v>210</v>
      </c>
      <c r="H123" s="251">
        <v>2</v>
      </c>
      <c r="I123" s="252"/>
      <c r="J123" s="253">
        <f>ROUND(I123*H123,2)</f>
        <v>0</v>
      </c>
      <c r="K123" s="249" t="s">
        <v>28</v>
      </c>
      <c r="L123" s="254"/>
      <c r="M123" s="255" t="s">
        <v>28</v>
      </c>
      <c r="N123" s="256" t="s">
        <v>45</v>
      </c>
      <c r="O123" s="67"/>
      <c r="P123" s="190">
        <f>O123*H123</f>
        <v>0</v>
      </c>
      <c r="Q123" s="190">
        <v>0.06</v>
      </c>
      <c r="R123" s="190">
        <f>Q123*H123</f>
        <v>0.12</v>
      </c>
      <c r="S123" s="190">
        <v>0</v>
      </c>
      <c r="T123" s="191">
        <f>S123*H123</f>
        <v>0</v>
      </c>
      <c r="U123" s="37"/>
      <c r="V123" s="37"/>
      <c r="W123" s="37"/>
      <c r="X123" s="37"/>
      <c r="Y123" s="37"/>
      <c r="Z123" s="37"/>
      <c r="AA123" s="37"/>
      <c r="AB123" s="37"/>
      <c r="AC123" s="37"/>
      <c r="AD123" s="37"/>
      <c r="AE123" s="37"/>
      <c r="AR123" s="192" t="s">
        <v>243</v>
      </c>
      <c r="AT123" s="192" t="s">
        <v>519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7320</v>
      </c>
    </row>
    <row r="124" spans="1:65" s="2" customFormat="1" ht="16.5" customHeight="1">
      <c r="A124" s="37"/>
      <c r="B124" s="38"/>
      <c r="C124" s="247" t="s">
        <v>273</v>
      </c>
      <c r="D124" s="247" t="s">
        <v>519</v>
      </c>
      <c r="E124" s="248" t="s">
        <v>3728</v>
      </c>
      <c r="F124" s="249" t="s">
        <v>7321</v>
      </c>
      <c r="G124" s="250" t="s">
        <v>210</v>
      </c>
      <c r="H124" s="251">
        <v>1</v>
      </c>
      <c r="I124" s="252"/>
      <c r="J124" s="253">
        <f>ROUND(I124*H124,2)</f>
        <v>0</v>
      </c>
      <c r="K124" s="249" t="s">
        <v>28</v>
      </c>
      <c r="L124" s="254"/>
      <c r="M124" s="255" t="s">
        <v>28</v>
      </c>
      <c r="N124" s="256" t="s">
        <v>45</v>
      </c>
      <c r="O124" s="67"/>
      <c r="P124" s="190">
        <f>O124*H124</f>
        <v>0</v>
      </c>
      <c r="Q124" s="190">
        <v>0.08</v>
      </c>
      <c r="R124" s="190">
        <f>Q124*H124</f>
        <v>0.08</v>
      </c>
      <c r="S124" s="190">
        <v>0</v>
      </c>
      <c r="T124" s="191">
        <f>S124*H124</f>
        <v>0</v>
      </c>
      <c r="U124" s="37"/>
      <c r="V124" s="37"/>
      <c r="W124" s="37"/>
      <c r="X124" s="37"/>
      <c r="Y124" s="37"/>
      <c r="Z124" s="37"/>
      <c r="AA124" s="37"/>
      <c r="AB124" s="37"/>
      <c r="AC124" s="37"/>
      <c r="AD124" s="37"/>
      <c r="AE124" s="37"/>
      <c r="AR124" s="192" t="s">
        <v>243</v>
      </c>
      <c r="AT124" s="192" t="s">
        <v>519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7322</v>
      </c>
    </row>
    <row r="125" spans="1:65" s="2" customFormat="1" ht="16.5" customHeight="1">
      <c r="A125" s="37"/>
      <c r="B125" s="38"/>
      <c r="C125" s="181" t="s">
        <v>278</v>
      </c>
      <c r="D125" s="181" t="s">
        <v>199</v>
      </c>
      <c r="E125" s="182" t="s">
        <v>7323</v>
      </c>
      <c r="F125" s="183" t="s">
        <v>7324</v>
      </c>
      <c r="G125" s="184" t="s">
        <v>210</v>
      </c>
      <c r="H125" s="185">
        <v>6</v>
      </c>
      <c r="I125" s="186"/>
      <c r="J125" s="187">
        <f>ROUND(I125*H125,2)</f>
        <v>0</v>
      </c>
      <c r="K125" s="183" t="s">
        <v>203</v>
      </c>
      <c r="L125" s="42"/>
      <c r="M125" s="188" t="s">
        <v>28</v>
      </c>
      <c r="N125" s="189" t="s">
        <v>45</v>
      </c>
      <c r="O125" s="67"/>
      <c r="P125" s="190">
        <f>O125*H125</f>
        <v>0</v>
      </c>
      <c r="Q125" s="190">
        <v>1.1999999999999999E-3</v>
      </c>
      <c r="R125" s="190">
        <f>Q125*H125</f>
        <v>7.1999999999999998E-3</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7325</v>
      </c>
    </row>
    <row r="126" spans="1:65" s="2" customFormat="1" ht="11.25">
      <c r="A126" s="37"/>
      <c r="B126" s="38"/>
      <c r="C126" s="39"/>
      <c r="D126" s="194" t="s">
        <v>206</v>
      </c>
      <c r="E126" s="39"/>
      <c r="F126" s="195" t="s">
        <v>7326</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206</v>
      </c>
      <c r="AU126" s="20" t="s">
        <v>84</v>
      </c>
    </row>
    <row r="127" spans="1:65" s="2" customFormat="1" ht="16.5" customHeight="1">
      <c r="A127" s="37"/>
      <c r="B127" s="38"/>
      <c r="C127" s="247" t="s">
        <v>283</v>
      </c>
      <c r="D127" s="247" t="s">
        <v>519</v>
      </c>
      <c r="E127" s="248" t="s">
        <v>7327</v>
      </c>
      <c r="F127" s="249" t="s">
        <v>7328</v>
      </c>
      <c r="G127" s="250" t="s">
        <v>210</v>
      </c>
      <c r="H127" s="251">
        <v>6</v>
      </c>
      <c r="I127" s="252"/>
      <c r="J127" s="253">
        <f>ROUND(I127*H127,2)</f>
        <v>0</v>
      </c>
      <c r="K127" s="249" t="s">
        <v>203</v>
      </c>
      <c r="L127" s="254"/>
      <c r="M127" s="255" t="s">
        <v>28</v>
      </c>
      <c r="N127" s="256" t="s">
        <v>45</v>
      </c>
      <c r="O127" s="67"/>
      <c r="P127" s="190">
        <f>O127*H127</f>
        <v>0</v>
      </c>
      <c r="Q127" s="190">
        <v>6.6000000000000003E-2</v>
      </c>
      <c r="R127" s="190">
        <f>Q127*H127</f>
        <v>0.39600000000000002</v>
      </c>
      <c r="S127" s="190">
        <v>0</v>
      </c>
      <c r="T127" s="191">
        <f>S127*H127</f>
        <v>0</v>
      </c>
      <c r="U127" s="37"/>
      <c r="V127" s="37"/>
      <c r="W127" s="37"/>
      <c r="X127" s="37"/>
      <c r="Y127" s="37"/>
      <c r="Z127" s="37"/>
      <c r="AA127" s="37"/>
      <c r="AB127" s="37"/>
      <c r="AC127" s="37"/>
      <c r="AD127" s="37"/>
      <c r="AE127" s="37"/>
      <c r="AR127" s="192" t="s">
        <v>243</v>
      </c>
      <c r="AT127" s="192" t="s">
        <v>519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7329</v>
      </c>
    </row>
    <row r="128" spans="1:65" s="2" customFormat="1" ht="21.75" customHeight="1">
      <c r="A128" s="37"/>
      <c r="B128" s="38"/>
      <c r="C128" s="247" t="s">
        <v>288</v>
      </c>
      <c r="D128" s="247" t="s">
        <v>519</v>
      </c>
      <c r="E128" s="248" t="s">
        <v>7330</v>
      </c>
      <c r="F128" s="249" t="s">
        <v>7331</v>
      </c>
      <c r="G128" s="250" t="s">
        <v>210</v>
      </c>
      <c r="H128" s="251">
        <v>2</v>
      </c>
      <c r="I128" s="252"/>
      <c r="J128" s="253">
        <f>ROUND(I128*H128,2)</f>
        <v>0</v>
      </c>
      <c r="K128" s="249" t="s">
        <v>203</v>
      </c>
      <c r="L128" s="254"/>
      <c r="M128" s="255" t="s">
        <v>28</v>
      </c>
      <c r="N128" s="256" t="s">
        <v>45</v>
      </c>
      <c r="O128" s="67"/>
      <c r="P128" s="190">
        <f>O128*H128</f>
        <v>0</v>
      </c>
      <c r="Q128" s="190">
        <v>2.8E-3</v>
      </c>
      <c r="R128" s="190">
        <f>Q128*H128</f>
        <v>5.5999999999999999E-3</v>
      </c>
      <c r="S128" s="190">
        <v>0</v>
      </c>
      <c r="T128" s="191">
        <f>S128*H128</f>
        <v>0</v>
      </c>
      <c r="U128" s="37"/>
      <c r="V128" s="37"/>
      <c r="W128" s="37"/>
      <c r="X128" s="37"/>
      <c r="Y128" s="37"/>
      <c r="Z128" s="37"/>
      <c r="AA128" s="37"/>
      <c r="AB128" s="37"/>
      <c r="AC128" s="37"/>
      <c r="AD128" s="37"/>
      <c r="AE128" s="37"/>
      <c r="AR128" s="192" t="s">
        <v>243</v>
      </c>
      <c r="AT128" s="192" t="s">
        <v>519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204</v>
      </c>
      <c r="BM128" s="192" t="s">
        <v>7332</v>
      </c>
    </row>
    <row r="129" spans="1:65" s="2" customFormat="1" ht="16.5" customHeight="1">
      <c r="A129" s="37"/>
      <c r="B129" s="38"/>
      <c r="C129" s="247" t="s">
        <v>293</v>
      </c>
      <c r="D129" s="247" t="s">
        <v>519</v>
      </c>
      <c r="E129" s="248" t="s">
        <v>7333</v>
      </c>
      <c r="F129" s="249" t="s">
        <v>7334</v>
      </c>
      <c r="G129" s="250" t="s">
        <v>210</v>
      </c>
      <c r="H129" s="251">
        <v>8</v>
      </c>
      <c r="I129" s="252"/>
      <c r="J129" s="253">
        <f>ROUND(I129*H129,2)</f>
        <v>0</v>
      </c>
      <c r="K129" s="249" t="s">
        <v>203</v>
      </c>
      <c r="L129" s="254"/>
      <c r="M129" s="255" t="s">
        <v>28</v>
      </c>
      <c r="N129" s="256" t="s">
        <v>45</v>
      </c>
      <c r="O129" s="67"/>
      <c r="P129" s="190">
        <f>O129*H129</f>
        <v>0</v>
      </c>
      <c r="Q129" s="190">
        <v>8.9999999999999998E-4</v>
      </c>
      <c r="R129" s="190">
        <f>Q129*H129</f>
        <v>7.1999999999999998E-3</v>
      </c>
      <c r="S129" s="190">
        <v>0</v>
      </c>
      <c r="T129" s="191">
        <f>S129*H129</f>
        <v>0</v>
      </c>
      <c r="U129" s="37"/>
      <c r="V129" s="37"/>
      <c r="W129" s="37"/>
      <c r="X129" s="37"/>
      <c r="Y129" s="37"/>
      <c r="Z129" s="37"/>
      <c r="AA129" s="37"/>
      <c r="AB129" s="37"/>
      <c r="AC129" s="37"/>
      <c r="AD129" s="37"/>
      <c r="AE129" s="37"/>
      <c r="AR129" s="192" t="s">
        <v>243</v>
      </c>
      <c r="AT129" s="192" t="s">
        <v>519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7335</v>
      </c>
    </row>
    <row r="130" spans="1:65" s="2" customFormat="1" ht="24.2" customHeight="1">
      <c r="A130" s="37"/>
      <c r="B130" s="38"/>
      <c r="C130" s="181" t="s">
        <v>298</v>
      </c>
      <c r="D130" s="181" t="s">
        <v>199</v>
      </c>
      <c r="E130" s="182" t="s">
        <v>7336</v>
      </c>
      <c r="F130" s="183" t="s">
        <v>7337</v>
      </c>
      <c r="G130" s="184" t="s">
        <v>265</v>
      </c>
      <c r="H130" s="185">
        <v>13.5</v>
      </c>
      <c r="I130" s="186"/>
      <c r="J130" s="187">
        <f>ROUND(I130*H130,2)</f>
        <v>0</v>
      </c>
      <c r="K130" s="183" t="s">
        <v>203</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204</v>
      </c>
      <c r="AT130" s="192" t="s">
        <v>199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7338</v>
      </c>
    </row>
    <row r="131" spans="1:65" s="2" customFormat="1" ht="11.25">
      <c r="A131" s="37"/>
      <c r="B131" s="38"/>
      <c r="C131" s="39"/>
      <c r="D131" s="194" t="s">
        <v>206</v>
      </c>
      <c r="E131" s="39"/>
      <c r="F131" s="195" t="s">
        <v>7339</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206</v>
      </c>
      <c r="AU131" s="20" t="s">
        <v>84</v>
      </c>
    </row>
    <row r="132" spans="1:65" s="13" customFormat="1" ht="11.25">
      <c r="B132" s="199"/>
      <c r="C132" s="200"/>
      <c r="D132" s="201" t="s">
        <v>213</v>
      </c>
      <c r="E132" s="202" t="s">
        <v>28</v>
      </c>
      <c r="F132" s="203" t="s">
        <v>7340</v>
      </c>
      <c r="G132" s="200"/>
      <c r="H132" s="204">
        <v>13.5</v>
      </c>
      <c r="I132" s="205"/>
      <c r="J132" s="200"/>
      <c r="K132" s="200"/>
      <c r="L132" s="206"/>
      <c r="M132" s="207"/>
      <c r="N132" s="208"/>
      <c r="O132" s="208"/>
      <c r="P132" s="208"/>
      <c r="Q132" s="208"/>
      <c r="R132" s="208"/>
      <c r="S132" s="208"/>
      <c r="T132" s="209"/>
      <c r="AT132" s="210" t="s">
        <v>213</v>
      </c>
      <c r="AU132" s="210" t="s">
        <v>84</v>
      </c>
      <c r="AV132" s="13" t="s">
        <v>84</v>
      </c>
      <c r="AW132" s="13" t="s">
        <v>35</v>
      </c>
      <c r="AX132" s="13" t="s">
        <v>82</v>
      </c>
      <c r="AY132" s="210" t="s">
        <v>197</v>
      </c>
    </row>
    <row r="133" spans="1:65" s="2" customFormat="1" ht="24.2" customHeight="1">
      <c r="A133" s="37"/>
      <c r="B133" s="38"/>
      <c r="C133" s="247" t="s">
        <v>303</v>
      </c>
      <c r="D133" s="247" t="s">
        <v>519</v>
      </c>
      <c r="E133" s="248" t="s">
        <v>7341</v>
      </c>
      <c r="F133" s="249" t="s">
        <v>7342</v>
      </c>
      <c r="G133" s="250" t="s">
        <v>210</v>
      </c>
      <c r="H133" s="251">
        <v>9</v>
      </c>
      <c r="I133" s="252"/>
      <c r="J133" s="253">
        <f>ROUND(I133*H133,2)</f>
        <v>0</v>
      </c>
      <c r="K133" s="249" t="s">
        <v>203</v>
      </c>
      <c r="L133" s="254"/>
      <c r="M133" s="255" t="s">
        <v>28</v>
      </c>
      <c r="N133" s="256" t="s">
        <v>45</v>
      </c>
      <c r="O133" s="67"/>
      <c r="P133" s="190">
        <f>O133*H133</f>
        <v>0</v>
      </c>
      <c r="Q133" s="190">
        <v>1.9099999999999999E-2</v>
      </c>
      <c r="R133" s="190">
        <f>Q133*H133</f>
        <v>0.1719</v>
      </c>
      <c r="S133" s="190">
        <v>0</v>
      </c>
      <c r="T133" s="191">
        <f>S133*H133</f>
        <v>0</v>
      </c>
      <c r="U133" s="37"/>
      <c r="V133" s="37"/>
      <c r="W133" s="37"/>
      <c r="X133" s="37"/>
      <c r="Y133" s="37"/>
      <c r="Z133" s="37"/>
      <c r="AA133" s="37"/>
      <c r="AB133" s="37"/>
      <c r="AC133" s="37"/>
      <c r="AD133" s="37"/>
      <c r="AE133" s="37"/>
      <c r="AR133" s="192" t="s">
        <v>243</v>
      </c>
      <c r="AT133" s="192" t="s">
        <v>519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7343</v>
      </c>
    </row>
    <row r="134" spans="1:65" s="13" customFormat="1" ht="11.25">
      <c r="B134" s="199"/>
      <c r="C134" s="200"/>
      <c r="D134" s="201" t="s">
        <v>213</v>
      </c>
      <c r="E134" s="200"/>
      <c r="F134" s="203" t="s">
        <v>7344</v>
      </c>
      <c r="G134" s="200"/>
      <c r="H134" s="204">
        <v>9</v>
      </c>
      <c r="I134" s="205"/>
      <c r="J134" s="200"/>
      <c r="K134" s="200"/>
      <c r="L134" s="206"/>
      <c r="M134" s="207"/>
      <c r="N134" s="208"/>
      <c r="O134" s="208"/>
      <c r="P134" s="208"/>
      <c r="Q134" s="208"/>
      <c r="R134" s="208"/>
      <c r="S134" s="208"/>
      <c r="T134" s="209"/>
      <c r="AT134" s="210" t="s">
        <v>213</v>
      </c>
      <c r="AU134" s="210" t="s">
        <v>84</v>
      </c>
      <c r="AV134" s="13" t="s">
        <v>84</v>
      </c>
      <c r="AW134" s="13" t="s">
        <v>4</v>
      </c>
      <c r="AX134" s="13" t="s">
        <v>82</v>
      </c>
      <c r="AY134" s="210" t="s">
        <v>197</v>
      </c>
    </row>
    <row r="135" spans="1:65" s="2" customFormat="1" ht="24.2" customHeight="1">
      <c r="A135" s="37"/>
      <c r="B135" s="38"/>
      <c r="C135" s="181" t="s">
        <v>7</v>
      </c>
      <c r="D135" s="181" t="s">
        <v>199</v>
      </c>
      <c r="E135" s="182" t="s">
        <v>7345</v>
      </c>
      <c r="F135" s="183" t="s">
        <v>7346</v>
      </c>
      <c r="G135" s="184" t="s">
        <v>265</v>
      </c>
      <c r="H135" s="185">
        <v>5</v>
      </c>
      <c r="I135" s="186"/>
      <c r="J135" s="187">
        <f>ROUND(I135*H135,2)</f>
        <v>0</v>
      </c>
      <c r="K135" s="183" t="s">
        <v>203</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7347</v>
      </c>
    </row>
    <row r="136" spans="1:65" s="2" customFormat="1" ht="11.25">
      <c r="A136" s="37"/>
      <c r="B136" s="38"/>
      <c r="C136" s="39"/>
      <c r="D136" s="194" t="s">
        <v>206</v>
      </c>
      <c r="E136" s="39"/>
      <c r="F136" s="195" t="s">
        <v>7348</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13" customFormat="1" ht="11.25">
      <c r="B137" s="199"/>
      <c r="C137" s="200"/>
      <c r="D137" s="201" t="s">
        <v>213</v>
      </c>
      <c r="E137" s="202" t="s">
        <v>28</v>
      </c>
      <c r="F137" s="203" t="s">
        <v>7349</v>
      </c>
      <c r="G137" s="200"/>
      <c r="H137" s="204">
        <v>5</v>
      </c>
      <c r="I137" s="205"/>
      <c r="J137" s="200"/>
      <c r="K137" s="200"/>
      <c r="L137" s="206"/>
      <c r="M137" s="207"/>
      <c r="N137" s="208"/>
      <c r="O137" s="208"/>
      <c r="P137" s="208"/>
      <c r="Q137" s="208"/>
      <c r="R137" s="208"/>
      <c r="S137" s="208"/>
      <c r="T137" s="209"/>
      <c r="AT137" s="210" t="s">
        <v>213</v>
      </c>
      <c r="AU137" s="210" t="s">
        <v>84</v>
      </c>
      <c r="AV137" s="13" t="s">
        <v>84</v>
      </c>
      <c r="AW137" s="13" t="s">
        <v>35</v>
      </c>
      <c r="AX137" s="13" t="s">
        <v>82</v>
      </c>
      <c r="AY137" s="210" t="s">
        <v>197</v>
      </c>
    </row>
    <row r="138" spans="1:65" s="2" customFormat="1" ht="16.5" customHeight="1">
      <c r="A138" s="37"/>
      <c r="B138" s="38"/>
      <c r="C138" s="247" t="s">
        <v>312</v>
      </c>
      <c r="D138" s="247" t="s">
        <v>519</v>
      </c>
      <c r="E138" s="248" t="s">
        <v>3557</v>
      </c>
      <c r="F138" s="249" t="s">
        <v>7350</v>
      </c>
      <c r="G138" s="250" t="s">
        <v>265</v>
      </c>
      <c r="H138" s="251">
        <v>5</v>
      </c>
      <c r="I138" s="252"/>
      <c r="J138" s="253">
        <f>ROUND(I138*H138,2)</f>
        <v>0</v>
      </c>
      <c r="K138" s="249" t="s">
        <v>28</v>
      </c>
      <c r="L138" s="254"/>
      <c r="M138" s="255" t="s">
        <v>28</v>
      </c>
      <c r="N138" s="256"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243</v>
      </c>
      <c r="AT138" s="192" t="s">
        <v>519</v>
      </c>
      <c r="AU138" s="192" t="s">
        <v>84</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204</v>
      </c>
      <c r="BM138" s="192" t="s">
        <v>7351</v>
      </c>
    </row>
    <row r="139" spans="1:65" s="2" customFormat="1" ht="16.5" customHeight="1">
      <c r="A139" s="37"/>
      <c r="B139" s="38"/>
      <c r="C139" s="181" t="s">
        <v>317</v>
      </c>
      <c r="D139" s="181" t="s">
        <v>199</v>
      </c>
      <c r="E139" s="182" t="s">
        <v>7352</v>
      </c>
      <c r="F139" s="183" t="s">
        <v>7353</v>
      </c>
      <c r="G139" s="184" t="s">
        <v>210</v>
      </c>
      <c r="H139" s="185">
        <v>1</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7354</v>
      </c>
    </row>
    <row r="140" spans="1:65" s="2" customFormat="1" ht="11.25">
      <c r="A140" s="37"/>
      <c r="B140" s="38"/>
      <c r="C140" s="39"/>
      <c r="D140" s="194" t="s">
        <v>206</v>
      </c>
      <c r="E140" s="39"/>
      <c r="F140" s="195" t="s">
        <v>7355</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2" customFormat="1" ht="24.2" customHeight="1">
      <c r="A141" s="37"/>
      <c r="B141" s="38"/>
      <c r="C141" s="247" t="s">
        <v>322</v>
      </c>
      <c r="D141" s="247" t="s">
        <v>519</v>
      </c>
      <c r="E141" s="248" t="s">
        <v>2891</v>
      </c>
      <c r="F141" s="249" t="s">
        <v>7356</v>
      </c>
      <c r="G141" s="250" t="s">
        <v>210</v>
      </c>
      <c r="H141" s="251">
        <v>1</v>
      </c>
      <c r="I141" s="252"/>
      <c r="J141" s="253">
        <f>ROUND(I141*H141,2)</f>
        <v>0</v>
      </c>
      <c r="K141" s="249" t="s">
        <v>28</v>
      </c>
      <c r="L141" s="254"/>
      <c r="M141" s="255" t="s">
        <v>28</v>
      </c>
      <c r="N141" s="256" t="s">
        <v>45</v>
      </c>
      <c r="O141" s="67"/>
      <c r="P141" s="190">
        <f>O141*H141</f>
        <v>0</v>
      </c>
      <c r="Q141" s="190">
        <v>0.5</v>
      </c>
      <c r="R141" s="190">
        <f>Q141*H141</f>
        <v>0.5</v>
      </c>
      <c r="S141" s="190">
        <v>0</v>
      </c>
      <c r="T141" s="191">
        <f>S141*H141</f>
        <v>0</v>
      </c>
      <c r="U141" s="37"/>
      <c r="V141" s="37"/>
      <c r="W141" s="37"/>
      <c r="X141" s="37"/>
      <c r="Y141" s="37"/>
      <c r="Z141" s="37"/>
      <c r="AA141" s="37"/>
      <c r="AB141" s="37"/>
      <c r="AC141" s="37"/>
      <c r="AD141" s="37"/>
      <c r="AE141" s="37"/>
      <c r="AR141" s="192" t="s">
        <v>243</v>
      </c>
      <c r="AT141" s="192" t="s">
        <v>519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204</v>
      </c>
      <c r="BM141" s="192" t="s">
        <v>7357</v>
      </c>
    </row>
    <row r="142" spans="1:65" s="2" customFormat="1" ht="16.5" customHeight="1">
      <c r="A142" s="37"/>
      <c r="B142" s="38"/>
      <c r="C142" s="181" t="s">
        <v>327</v>
      </c>
      <c r="D142" s="181" t="s">
        <v>199</v>
      </c>
      <c r="E142" s="182" t="s">
        <v>7358</v>
      </c>
      <c r="F142" s="183" t="s">
        <v>7359</v>
      </c>
      <c r="G142" s="184" t="s">
        <v>210</v>
      </c>
      <c r="H142" s="185">
        <v>1</v>
      </c>
      <c r="I142" s="186"/>
      <c r="J142" s="187">
        <f>ROUND(I142*H142,2)</f>
        <v>0</v>
      </c>
      <c r="K142" s="183" t="s">
        <v>203</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204</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7360</v>
      </c>
    </row>
    <row r="143" spans="1:65" s="2" customFormat="1" ht="11.25">
      <c r="A143" s="37"/>
      <c r="B143" s="38"/>
      <c r="C143" s="39"/>
      <c r="D143" s="194" t="s">
        <v>206</v>
      </c>
      <c r="E143" s="39"/>
      <c r="F143" s="195" t="s">
        <v>7361</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206</v>
      </c>
      <c r="AU143" s="20" t="s">
        <v>84</v>
      </c>
    </row>
    <row r="144" spans="1:65" s="2" customFormat="1" ht="16.5" customHeight="1">
      <c r="A144" s="37"/>
      <c r="B144" s="38"/>
      <c r="C144" s="247" t="s">
        <v>332</v>
      </c>
      <c r="D144" s="247" t="s">
        <v>519</v>
      </c>
      <c r="E144" s="248" t="s">
        <v>7362</v>
      </c>
      <c r="F144" s="249" t="s">
        <v>7363</v>
      </c>
      <c r="G144" s="250" t="s">
        <v>3138</v>
      </c>
      <c r="H144" s="251">
        <v>1</v>
      </c>
      <c r="I144" s="252"/>
      <c r="J144" s="253">
        <f>ROUND(I144*H144,2)</f>
        <v>0</v>
      </c>
      <c r="K144" s="249" t="s">
        <v>203</v>
      </c>
      <c r="L144" s="254"/>
      <c r="M144" s="255" t="s">
        <v>28</v>
      </c>
      <c r="N144" s="256" t="s">
        <v>45</v>
      </c>
      <c r="O144" s="67"/>
      <c r="P144" s="190">
        <f>O144*H144</f>
        <v>0</v>
      </c>
      <c r="Q144" s="190">
        <v>1.4999999999999999E-2</v>
      </c>
      <c r="R144" s="190">
        <f>Q144*H144</f>
        <v>1.4999999999999999E-2</v>
      </c>
      <c r="S144" s="190">
        <v>0</v>
      </c>
      <c r="T144" s="191">
        <f>S144*H144</f>
        <v>0</v>
      </c>
      <c r="U144" s="37"/>
      <c r="V144" s="37"/>
      <c r="W144" s="37"/>
      <c r="X144" s="37"/>
      <c r="Y144" s="37"/>
      <c r="Z144" s="37"/>
      <c r="AA144" s="37"/>
      <c r="AB144" s="37"/>
      <c r="AC144" s="37"/>
      <c r="AD144" s="37"/>
      <c r="AE144" s="37"/>
      <c r="AR144" s="192" t="s">
        <v>243</v>
      </c>
      <c r="AT144" s="192" t="s">
        <v>519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7364</v>
      </c>
    </row>
    <row r="145" spans="1:65" s="12" customFormat="1" ht="22.9" customHeight="1">
      <c r="B145" s="165"/>
      <c r="C145" s="166"/>
      <c r="D145" s="167" t="s">
        <v>73</v>
      </c>
      <c r="E145" s="179" t="s">
        <v>2180</v>
      </c>
      <c r="F145" s="179" t="s">
        <v>2181</v>
      </c>
      <c r="G145" s="166"/>
      <c r="H145" s="166"/>
      <c r="I145" s="169"/>
      <c r="J145" s="180">
        <f>BK145</f>
        <v>0</v>
      </c>
      <c r="K145" s="166"/>
      <c r="L145" s="171"/>
      <c r="M145" s="172"/>
      <c r="N145" s="173"/>
      <c r="O145" s="173"/>
      <c r="P145" s="174">
        <f>SUM(P146:P147)</f>
        <v>0</v>
      </c>
      <c r="Q145" s="173"/>
      <c r="R145" s="174">
        <f>SUM(R146:R147)</f>
        <v>0</v>
      </c>
      <c r="S145" s="173"/>
      <c r="T145" s="175">
        <f>SUM(T146:T147)</f>
        <v>0</v>
      </c>
      <c r="AR145" s="176" t="s">
        <v>82</v>
      </c>
      <c r="AT145" s="177" t="s">
        <v>73</v>
      </c>
      <c r="AU145" s="177" t="s">
        <v>82</v>
      </c>
      <c r="AY145" s="176" t="s">
        <v>197</v>
      </c>
      <c r="BK145" s="178">
        <f>SUM(BK146:BK147)</f>
        <v>0</v>
      </c>
    </row>
    <row r="146" spans="1:65" s="2" customFormat="1" ht="24.2" customHeight="1">
      <c r="A146" s="37"/>
      <c r="B146" s="38"/>
      <c r="C146" s="181" t="s">
        <v>337</v>
      </c>
      <c r="D146" s="181" t="s">
        <v>199</v>
      </c>
      <c r="E146" s="182" t="s">
        <v>7365</v>
      </c>
      <c r="F146" s="183" t="s">
        <v>7366</v>
      </c>
      <c r="G146" s="184" t="s">
        <v>428</v>
      </c>
      <c r="H146" s="185">
        <v>7.5570000000000004</v>
      </c>
      <c r="I146" s="186"/>
      <c r="J146" s="187">
        <f>ROUND(I146*H146,2)</f>
        <v>0</v>
      </c>
      <c r="K146" s="183" t="s">
        <v>203</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7367</v>
      </c>
    </row>
    <row r="147" spans="1:65" s="2" customFormat="1" ht="11.25">
      <c r="A147" s="37"/>
      <c r="B147" s="38"/>
      <c r="C147" s="39"/>
      <c r="D147" s="194" t="s">
        <v>206</v>
      </c>
      <c r="E147" s="39"/>
      <c r="F147" s="195" t="s">
        <v>7368</v>
      </c>
      <c r="G147" s="39"/>
      <c r="H147" s="39"/>
      <c r="I147" s="196"/>
      <c r="J147" s="39"/>
      <c r="K147" s="39"/>
      <c r="L147" s="42"/>
      <c r="M147" s="262"/>
      <c r="N147" s="263"/>
      <c r="O147" s="264"/>
      <c r="P147" s="264"/>
      <c r="Q147" s="264"/>
      <c r="R147" s="264"/>
      <c r="S147" s="264"/>
      <c r="T147" s="265"/>
      <c r="U147" s="37"/>
      <c r="V147" s="37"/>
      <c r="W147" s="37"/>
      <c r="X147" s="37"/>
      <c r="Y147" s="37"/>
      <c r="Z147" s="37"/>
      <c r="AA147" s="37"/>
      <c r="AB147" s="37"/>
      <c r="AC147" s="37"/>
      <c r="AD147" s="37"/>
      <c r="AE147" s="37"/>
      <c r="AT147" s="20" t="s">
        <v>206</v>
      </c>
      <c r="AU147" s="20" t="s">
        <v>84</v>
      </c>
    </row>
    <row r="148" spans="1:65" s="2" customFormat="1" ht="6.95" customHeight="1">
      <c r="A148" s="37"/>
      <c r="B148" s="50"/>
      <c r="C148" s="51"/>
      <c r="D148" s="51"/>
      <c r="E148" s="51"/>
      <c r="F148" s="51"/>
      <c r="G148" s="51"/>
      <c r="H148" s="51"/>
      <c r="I148" s="51"/>
      <c r="J148" s="51"/>
      <c r="K148" s="51"/>
      <c r="L148" s="42"/>
      <c r="M148" s="37"/>
      <c r="O148" s="37"/>
      <c r="P148" s="37"/>
      <c r="Q148" s="37"/>
      <c r="R148" s="37"/>
      <c r="S148" s="37"/>
      <c r="T148" s="37"/>
      <c r="U148" s="37"/>
      <c r="V148" s="37"/>
      <c r="W148" s="37"/>
      <c r="X148" s="37"/>
      <c r="Y148" s="37"/>
      <c r="Z148" s="37"/>
      <c r="AA148" s="37"/>
      <c r="AB148" s="37"/>
      <c r="AC148" s="37"/>
      <c r="AD148" s="37"/>
      <c r="AE148" s="37"/>
    </row>
  </sheetData>
  <sheetProtection algorithmName="SHA-512" hashValue="jsTqPQLZrB/yQfEVaVs33YCunuEAp1BrhJSlZsg2yITJW85+4zKQwD05QFHgCslrigdUGBD3774UbilyWsdLRQ==" saltValue="cZ/2Q5J9Kgao3AGC6iWD6azYkzp/LevZxBB1qT3ALJ7OU/DKaU4CLQ1QpWzm3fwXQQsXLgHqJT4yIXDh9wUDLA==" spinCount="100000" sheet="1" objects="1" scenarios="1" formatColumns="0" formatRows="0" autoFilter="0"/>
  <autoFilter ref="C83:K147" xr:uid="{00000000-0009-0000-0000-000013000000}"/>
  <mergeCells count="9">
    <mergeCell ref="E50:H50"/>
    <mergeCell ref="E74:H74"/>
    <mergeCell ref="E76:H76"/>
    <mergeCell ref="L2:V2"/>
    <mergeCell ref="E7:H7"/>
    <mergeCell ref="E9:H9"/>
    <mergeCell ref="E18:H18"/>
    <mergeCell ref="E27:H27"/>
    <mergeCell ref="E48:H48"/>
  </mergeCells>
  <hyperlinks>
    <hyperlink ref="F88" r:id="rId1" xr:uid="{00000000-0004-0000-1300-000000000000}"/>
    <hyperlink ref="F93" r:id="rId2" xr:uid="{00000000-0004-0000-1300-000001000000}"/>
    <hyperlink ref="F96" r:id="rId3" xr:uid="{00000000-0004-0000-1300-000002000000}"/>
    <hyperlink ref="F99" r:id="rId4" xr:uid="{00000000-0004-0000-1300-000003000000}"/>
    <hyperlink ref="F102" r:id="rId5" xr:uid="{00000000-0004-0000-1300-000004000000}"/>
    <hyperlink ref="F105" r:id="rId6" xr:uid="{00000000-0004-0000-1300-000005000000}"/>
    <hyperlink ref="F108" r:id="rId7" xr:uid="{00000000-0004-0000-1300-000006000000}"/>
    <hyperlink ref="F113" r:id="rId8" xr:uid="{00000000-0004-0000-1300-000007000000}"/>
    <hyperlink ref="F122" r:id="rId9" xr:uid="{00000000-0004-0000-1300-000008000000}"/>
    <hyperlink ref="F126" r:id="rId10" xr:uid="{00000000-0004-0000-1300-000009000000}"/>
    <hyperlink ref="F131" r:id="rId11" xr:uid="{00000000-0004-0000-1300-00000A000000}"/>
    <hyperlink ref="F136" r:id="rId12" xr:uid="{00000000-0004-0000-1300-00000B000000}"/>
    <hyperlink ref="F140" r:id="rId13" xr:uid="{00000000-0004-0000-1300-00000C000000}"/>
    <hyperlink ref="F143" r:id="rId14" xr:uid="{00000000-0004-0000-1300-00000D000000}"/>
    <hyperlink ref="F147" r:id="rId15" xr:uid="{00000000-0004-0000-1300-00000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BM11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144</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7369</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ROUND(J81,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ROUND((SUM(BE81:BE113)),  2)</f>
        <v>0</v>
      </c>
      <c r="G33" s="37"/>
      <c r="H33" s="37"/>
      <c r="I33" s="127">
        <v>0.21</v>
      </c>
      <c r="J33" s="126">
        <f>ROUND(((SUM(BE81:BE113))*I33),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ROUND((SUM(BF81:BF113)),  2)</f>
        <v>0</v>
      </c>
      <c r="G34" s="37"/>
      <c r="H34" s="37"/>
      <c r="I34" s="127">
        <v>0.12</v>
      </c>
      <c r="J34" s="126">
        <f>ROUND(((SUM(BF81:BF113))*I34),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ROUND((SUM(BG81:BG113)),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ROUND((SUM(BH81:BH113)),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ROUND((SUM(BI81:BI113)),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09 - Zeleň a sadové úpravy</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J81</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J82</f>
        <v>0</v>
      </c>
      <c r="K60" s="144"/>
      <c r="L60" s="148"/>
    </row>
    <row r="61" spans="1:47" s="10" customFormat="1" ht="19.899999999999999" customHeight="1">
      <c r="B61" s="149"/>
      <c r="C61" s="100"/>
      <c r="D61" s="150" t="s">
        <v>176</v>
      </c>
      <c r="E61" s="151"/>
      <c r="F61" s="151"/>
      <c r="G61" s="151"/>
      <c r="H61" s="151"/>
      <c r="I61" s="151"/>
      <c r="J61" s="152">
        <f>J83</f>
        <v>0</v>
      </c>
      <c r="K61" s="100"/>
      <c r="L61" s="153"/>
    </row>
    <row r="62" spans="1:47" s="2" customFormat="1" ht="21.7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6.95" customHeight="1">
      <c r="A63" s="37"/>
      <c r="B63" s="50"/>
      <c r="C63" s="51"/>
      <c r="D63" s="51"/>
      <c r="E63" s="51"/>
      <c r="F63" s="51"/>
      <c r="G63" s="51"/>
      <c r="H63" s="51"/>
      <c r="I63" s="51"/>
      <c r="J63" s="51"/>
      <c r="K63" s="51"/>
      <c r="L63" s="116"/>
      <c r="S63" s="37"/>
      <c r="T63" s="37"/>
      <c r="U63" s="37"/>
      <c r="V63" s="37"/>
      <c r="W63" s="37"/>
      <c r="X63" s="37"/>
      <c r="Y63" s="37"/>
      <c r="Z63" s="37"/>
      <c r="AA63" s="37"/>
      <c r="AB63" s="37"/>
      <c r="AC63" s="37"/>
      <c r="AD63" s="37"/>
      <c r="AE63" s="37"/>
    </row>
    <row r="67" spans="1:31" s="2" customFormat="1" ht="6.95" customHeight="1">
      <c r="A67" s="37"/>
      <c r="B67" s="52"/>
      <c r="C67" s="53"/>
      <c r="D67" s="53"/>
      <c r="E67" s="53"/>
      <c r="F67" s="53"/>
      <c r="G67" s="53"/>
      <c r="H67" s="53"/>
      <c r="I67" s="53"/>
      <c r="J67" s="53"/>
      <c r="K67" s="53"/>
      <c r="L67" s="116"/>
      <c r="S67" s="37"/>
      <c r="T67" s="37"/>
      <c r="U67" s="37"/>
      <c r="V67" s="37"/>
      <c r="W67" s="37"/>
      <c r="X67" s="37"/>
      <c r="Y67" s="37"/>
      <c r="Z67" s="37"/>
      <c r="AA67" s="37"/>
      <c r="AB67" s="37"/>
      <c r="AC67" s="37"/>
      <c r="AD67" s="37"/>
      <c r="AE67" s="37"/>
    </row>
    <row r="68" spans="1:31" s="2" customFormat="1" ht="24.95" customHeight="1">
      <c r="A68" s="37"/>
      <c r="B68" s="38"/>
      <c r="C68" s="26" t="s">
        <v>182</v>
      </c>
      <c r="D68" s="39"/>
      <c r="E68" s="39"/>
      <c r="F68" s="39"/>
      <c r="G68" s="39"/>
      <c r="H68" s="39"/>
      <c r="I68" s="39"/>
      <c r="J68" s="39"/>
      <c r="K68" s="39"/>
      <c r="L68" s="116"/>
      <c r="S68" s="37"/>
      <c r="T68" s="37"/>
      <c r="U68" s="37"/>
      <c r="V68" s="37"/>
      <c r="W68" s="37"/>
      <c r="X68" s="37"/>
      <c r="Y68" s="37"/>
      <c r="Z68" s="37"/>
      <c r="AA68" s="37"/>
      <c r="AB68" s="37"/>
      <c r="AC68" s="37"/>
      <c r="AD68" s="37"/>
      <c r="AE68" s="37"/>
    </row>
    <row r="69" spans="1:31" s="2" customFormat="1" ht="6.95" customHeight="1">
      <c r="A69" s="37"/>
      <c r="B69" s="38"/>
      <c r="C69" s="39"/>
      <c r="D69" s="39"/>
      <c r="E69" s="39"/>
      <c r="F69" s="39"/>
      <c r="G69" s="39"/>
      <c r="H69" s="39"/>
      <c r="I69" s="39"/>
      <c r="J69" s="39"/>
      <c r="K69" s="39"/>
      <c r="L69" s="116"/>
      <c r="S69" s="37"/>
      <c r="T69" s="37"/>
      <c r="U69" s="37"/>
      <c r="V69" s="37"/>
      <c r="W69" s="37"/>
      <c r="X69" s="37"/>
      <c r="Y69" s="37"/>
      <c r="Z69" s="37"/>
      <c r="AA69" s="37"/>
      <c r="AB69" s="37"/>
      <c r="AC69" s="37"/>
      <c r="AD69" s="37"/>
      <c r="AE69" s="37"/>
    </row>
    <row r="70" spans="1:31" s="2" customFormat="1" ht="12" customHeight="1">
      <c r="A70" s="37"/>
      <c r="B70" s="38"/>
      <c r="C70" s="32" t="s">
        <v>16</v>
      </c>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16.5" customHeight="1">
      <c r="A71" s="37"/>
      <c r="B71" s="38"/>
      <c r="C71" s="39"/>
      <c r="D71" s="39"/>
      <c r="E71" s="427" t="str">
        <f>E7</f>
        <v>Zpracování PD - ZŠ F-M, ul. J. Čapka 2555 - tělocvična II.</v>
      </c>
      <c r="F71" s="428"/>
      <c r="G71" s="428"/>
      <c r="H71" s="428"/>
      <c r="I71" s="39"/>
      <c r="J71" s="39"/>
      <c r="K71" s="39"/>
      <c r="L71" s="116"/>
      <c r="S71" s="37"/>
      <c r="T71" s="37"/>
      <c r="U71" s="37"/>
      <c r="V71" s="37"/>
      <c r="W71" s="37"/>
      <c r="X71" s="37"/>
      <c r="Y71" s="37"/>
      <c r="Z71" s="37"/>
      <c r="AA71" s="37"/>
      <c r="AB71" s="37"/>
      <c r="AC71" s="37"/>
      <c r="AD71" s="37"/>
      <c r="AE71" s="37"/>
    </row>
    <row r="72" spans="1:31" s="2" customFormat="1" ht="12" customHeight="1">
      <c r="A72" s="37"/>
      <c r="B72" s="38"/>
      <c r="C72" s="32" t="s">
        <v>167</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6.5" customHeight="1">
      <c r="A73" s="37"/>
      <c r="B73" s="38"/>
      <c r="C73" s="39"/>
      <c r="D73" s="39"/>
      <c r="E73" s="383" t="str">
        <f>E9</f>
        <v>SO 09 - Zeleň a sadové úpravy</v>
      </c>
      <c r="F73" s="429"/>
      <c r="G73" s="429"/>
      <c r="H73" s="42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22</v>
      </c>
      <c r="D75" s="39"/>
      <c r="E75" s="39"/>
      <c r="F75" s="30" t="str">
        <f>F12</f>
        <v>J. Čapka 2555, Frýdek Místek</v>
      </c>
      <c r="G75" s="39"/>
      <c r="H75" s="39"/>
      <c r="I75" s="32" t="s">
        <v>24</v>
      </c>
      <c r="J75" s="62" t="str">
        <f>IF(J12="","",J12)</f>
        <v>19. 3. 2025</v>
      </c>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25.7" customHeight="1">
      <c r="A77" s="37"/>
      <c r="B77" s="38"/>
      <c r="C77" s="32" t="s">
        <v>26</v>
      </c>
      <c r="D77" s="39"/>
      <c r="E77" s="39"/>
      <c r="F77" s="30" t="str">
        <f>E15</f>
        <v>Statutární město Frýdek - Místek</v>
      </c>
      <c r="G77" s="39"/>
      <c r="H77" s="39"/>
      <c r="I77" s="32" t="s">
        <v>33</v>
      </c>
      <c r="J77" s="35" t="str">
        <f>E21</f>
        <v>Energy Benefit Centre a.s., Ostrava</v>
      </c>
      <c r="K77" s="39"/>
      <c r="L77" s="116"/>
      <c r="S77" s="37"/>
      <c r="T77" s="37"/>
      <c r="U77" s="37"/>
      <c r="V77" s="37"/>
      <c r="W77" s="37"/>
      <c r="X77" s="37"/>
      <c r="Y77" s="37"/>
      <c r="Z77" s="37"/>
      <c r="AA77" s="37"/>
      <c r="AB77" s="37"/>
      <c r="AC77" s="37"/>
      <c r="AD77" s="37"/>
      <c r="AE77" s="37"/>
    </row>
    <row r="78" spans="1:31" s="2" customFormat="1" ht="25.7" customHeight="1">
      <c r="A78" s="37"/>
      <c r="B78" s="38"/>
      <c r="C78" s="32" t="s">
        <v>31</v>
      </c>
      <c r="D78" s="39"/>
      <c r="E78" s="39"/>
      <c r="F78" s="30" t="str">
        <f>IF(E18="","",E18)</f>
        <v>Vyplň údaj</v>
      </c>
      <c r="G78" s="39"/>
      <c r="H78" s="39"/>
      <c r="I78" s="32" t="s">
        <v>36</v>
      </c>
      <c r="J78" s="35" t="str">
        <f>E24</f>
        <v>Ing. Alena Chmelová, Opava</v>
      </c>
      <c r="K78" s="39"/>
      <c r="L78" s="116"/>
      <c r="S78" s="37"/>
      <c r="T78" s="37"/>
      <c r="U78" s="37"/>
      <c r="V78" s="37"/>
      <c r="W78" s="37"/>
      <c r="X78" s="37"/>
      <c r="Y78" s="37"/>
      <c r="Z78" s="37"/>
      <c r="AA78" s="37"/>
      <c r="AB78" s="37"/>
      <c r="AC78" s="37"/>
      <c r="AD78" s="37"/>
      <c r="AE78" s="37"/>
    </row>
    <row r="79" spans="1:31" s="2" customFormat="1" ht="10.3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11" customFormat="1" ht="29.25" customHeight="1">
      <c r="A80" s="154"/>
      <c r="B80" s="155"/>
      <c r="C80" s="156" t="s">
        <v>183</v>
      </c>
      <c r="D80" s="157" t="s">
        <v>59</v>
      </c>
      <c r="E80" s="157" t="s">
        <v>55</v>
      </c>
      <c r="F80" s="157" t="s">
        <v>56</v>
      </c>
      <c r="G80" s="157" t="s">
        <v>184</v>
      </c>
      <c r="H80" s="157" t="s">
        <v>185</v>
      </c>
      <c r="I80" s="157" t="s">
        <v>186</v>
      </c>
      <c r="J80" s="157" t="s">
        <v>173</v>
      </c>
      <c r="K80" s="158" t="s">
        <v>187</v>
      </c>
      <c r="L80" s="159"/>
      <c r="M80" s="71" t="s">
        <v>28</v>
      </c>
      <c r="N80" s="72" t="s">
        <v>44</v>
      </c>
      <c r="O80" s="72" t="s">
        <v>188</v>
      </c>
      <c r="P80" s="72" t="s">
        <v>189</v>
      </c>
      <c r="Q80" s="72" t="s">
        <v>190</v>
      </c>
      <c r="R80" s="72" t="s">
        <v>191</v>
      </c>
      <c r="S80" s="72" t="s">
        <v>192</v>
      </c>
      <c r="T80" s="73" t="s">
        <v>193</v>
      </c>
      <c r="U80" s="154"/>
      <c r="V80" s="154"/>
      <c r="W80" s="154"/>
      <c r="X80" s="154"/>
      <c r="Y80" s="154"/>
      <c r="Z80" s="154"/>
      <c r="AA80" s="154"/>
      <c r="AB80" s="154"/>
      <c r="AC80" s="154"/>
      <c r="AD80" s="154"/>
      <c r="AE80" s="154"/>
    </row>
    <row r="81" spans="1:65" s="2" customFormat="1" ht="22.9" customHeight="1">
      <c r="A81" s="37"/>
      <c r="B81" s="38"/>
      <c r="C81" s="78" t="s">
        <v>194</v>
      </c>
      <c r="D81" s="39"/>
      <c r="E81" s="39"/>
      <c r="F81" s="39"/>
      <c r="G81" s="39"/>
      <c r="H81" s="39"/>
      <c r="I81" s="39"/>
      <c r="J81" s="160">
        <f>BK81</f>
        <v>0</v>
      </c>
      <c r="K81" s="39"/>
      <c r="L81" s="42"/>
      <c r="M81" s="74"/>
      <c r="N81" s="161"/>
      <c r="O81" s="75"/>
      <c r="P81" s="162">
        <f>P82</f>
        <v>0</v>
      </c>
      <c r="Q81" s="75"/>
      <c r="R81" s="162">
        <f>R82</f>
        <v>5.8880000000000002E-2</v>
      </c>
      <c r="S81" s="75"/>
      <c r="T81" s="163">
        <f>T82</f>
        <v>0</v>
      </c>
      <c r="U81" s="37"/>
      <c r="V81" s="37"/>
      <c r="W81" s="37"/>
      <c r="X81" s="37"/>
      <c r="Y81" s="37"/>
      <c r="Z81" s="37"/>
      <c r="AA81" s="37"/>
      <c r="AB81" s="37"/>
      <c r="AC81" s="37"/>
      <c r="AD81" s="37"/>
      <c r="AE81" s="37"/>
      <c r="AT81" s="20" t="s">
        <v>73</v>
      </c>
      <c r="AU81" s="20" t="s">
        <v>174</v>
      </c>
      <c r="BK81" s="164">
        <f>BK82</f>
        <v>0</v>
      </c>
    </row>
    <row r="82" spans="1:65" s="12" customFormat="1" ht="25.9" customHeight="1">
      <c r="B82" s="165"/>
      <c r="C82" s="166"/>
      <c r="D82" s="167" t="s">
        <v>73</v>
      </c>
      <c r="E82" s="168" t="s">
        <v>195</v>
      </c>
      <c r="F82" s="168" t="s">
        <v>196</v>
      </c>
      <c r="G82" s="166"/>
      <c r="H82" s="166"/>
      <c r="I82" s="169"/>
      <c r="J82" s="170">
        <f>BK82</f>
        <v>0</v>
      </c>
      <c r="K82" s="166"/>
      <c r="L82" s="171"/>
      <c r="M82" s="172"/>
      <c r="N82" s="173"/>
      <c r="O82" s="173"/>
      <c r="P82" s="174">
        <f>P83</f>
        <v>0</v>
      </c>
      <c r="Q82" s="173"/>
      <c r="R82" s="174">
        <f>R83</f>
        <v>5.8880000000000002E-2</v>
      </c>
      <c r="S82" s="173"/>
      <c r="T82" s="175">
        <f>T83</f>
        <v>0</v>
      </c>
      <c r="AR82" s="176" t="s">
        <v>82</v>
      </c>
      <c r="AT82" s="177" t="s">
        <v>73</v>
      </c>
      <c r="AU82" s="177" t="s">
        <v>74</v>
      </c>
      <c r="AY82" s="176" t="s">
        <v>197</v>
      </c>
      <c r="BK82" s="178">
        <f>BK83</f>
        <v>0</v>
      </c>
    </row>
    <row r="83" spans="1:65" s="12" customFormat="1" ht="22.9" customHeight="1">
      <c r="B83" s="165"/>
      <c r="C83" s="166"/>
      <c r="D83" s="167" t="s">
        <v>73</v>
      </c>
      <c r="E83" s="179" t="s">
        <v>82</v>
      </c>
      <c r="F83" s="179" t="s">
        <v>198</v>
      </c>
      <c r="G83" s="166"/>
      <c r="H83" s="166"/>
      <c r="I83" s="169"/>
      <c r="J83" s="180">
        <f>BK83</f>
        <v>0</v>
      </c>
      <c r="K83" s="166"/>
      <c r="L83" s="171"/>
      <c r="M83" s="172"/>
      <c r="N83" s="173"/>
      <c r="O83" s="173"/>
      <c r="P83" s="174">
        <f>SUM(P84:P113)</f>
        <v>0</v>
      </c>
      <c r="Q83" s="173"/>
      <c r="R83" s="174">
        <f>SUM(R84:R113)</f>
        <v>5.8880000000000002E-2</v>
      </c>
      <c r="S83" s="173"/>
      <c r="T83" s="175">
        <f>SUM(T84:T113)</f>
        <v>0</v>
      </c>
      <c r="AR83" s="176" t="s">
        <v>82</v>
      </c>
      <c r="AT83" s="177" t="s">
        <v>73</v>
      </c>
      <c r="AU83" s="177" t="s">
        <v>82</v>
      </c>
      <c r="AY83" s="176" t="s">
        <v>197</v>
      </c>
      <c r="BK83" s="178">
        <f>SUM(BK84:BK113)</f>
        <v>0</v>
      </c>
    </row>
    <row r="84" spans="1:65" s="2" customFormat="1" ht="37.9" customHeight="1">
      <c r="A84" s="37"/>
      <c r="B84" s="38"/>
      <c r="C84" s="181" t="s">
        <v>253</v>
      </c>
      <c r="D84" s="181" t="s">
        <v>199</v>
      </c>
      <c r="E84" s="182" t="s">
        <v>407</v>
      </c>
      <c r="F84" s="183" t="s">
        <v>408</v>
      </c>
      <c r="G84" s="184" t="s">
        <v>409</v>
      </c>
      <c r="H84" s="185">
        <v>126.6</v>
      </c>
      <c r="I84" s="186"/>
      <c r="J84" s="187">
        <f>ROUND(I84*H84,2)</f>
        <v>0</v>
      </c>
      <c r="K84" s="183" t="s">
        <v>203</v>
      </c>
      <c r="L84" s="42"/>
      <c r="M84" s="188" t="s">
        <v>28</v>
      </c>
      <c r="N84" s="189" t="s">
        <v>45</v>
      </c>
      <c r="O84" s="67"/>
      <c r="P84" s="190">
        <f>O84*H84</f>
        <v>0</v>
      </c>
      <c r="Q84" s="190">
        <v>0</v>
      </c>
      <c r="R84" s="190">
        <f>Q84*H84</f>
        <v>0</v>
      </c>
      <c r="S84" s="190">
        <v>0</v>
      </c>
      <c r="T84" s="191">
        <f>S84*H84</f>
        <v>0</v>
      </c>
      <c r="U84" s="37"/>
      <c r="V84" s="37"/>
      <c r="W84" s="37"/>
      <c r="X84" s="37"/>
      <c r="Y84" s="37"/>
      <c r="Z84" s="37"/>
      <c r="AA84" s="37"/>
      <c r="AB84" s="37"/>
      <c r="AC84" s="37"/>
      <c r="AD84" s="37"/>
      <c r="AE84" s="37"/>
      <c r="AR84" s="192" t="s">
        <v>204</v>
      </c>
      <c r="AT84" s="192" t="s">
        <v>199</v>
      </c>
      <c r="AU84" s="192" t="s">
        <v>84</v>
      </c>
      <c r="AY84" s="20" t="s">
        <v>197</v>
      </c>
      <c r="BE84" s="193">
        <f>IF(N84="základní",J84,0)</f>
        <v>0</v>
      </c>
      <c r="BF84" s="193">
        <f>IF(N84="snížená",J84,0)</f>
        <v>0</v>
      </c>
      <c r="BG84" s="193">
        <f>IF(N84="zákl. přenesená",J84,0)</f>
        <v>0</v>
      </c>
      <c r="BH84" s="193">
        <f>IF(N84="sníž. přenesená",J84,0)</f>
        <v>0</v>
      </c>
      <c r="BI84" s="193">
        <f>IF(N84="nulová",J84,0)</f>
        <v>0</v>
      </c>
      <c r="BJ84" s="20" t="s">
        <v>82</v>
      </c>
      <c r="BK84" s="193">
        <f>ROUND(I84*H84,2)</f>
        <v>0</v>
      </c>
      <c r="BL84" s="20" t="s">
        <v>204</v>
      </c>
      <c r="BM84" s="192" t="s">
        <v>7370</v>
      </c>
    </row>
    <row r="85" spans="1:65" s="2" customFormat="1" ht="11.25">
      <c r="A85" s="37"/>
      <c r="B85" s="38"/>
      <c r="C85" s="39"/>
      <c r="D85" s="194" t="s">
        <v>206</v>
      </c>
      <c r="E85" s="39"/>
      <c r="F85" s="195" t="s">
        <v>411</v>
      </c>
      <c r="G85" s="39"/>
      <c r="H85" s="39"/>
      <c r="I85" s="196"/>
      <c r="J85" s="39"/>
      <c r="K85" s="39"/>
      <c r="L85" s="42"/>
      <c r="M85" s="197"/>
      <c r="N85" s="198"/>
      <c r="O85" s="67"/>
      <c r="P85" s="67"/>
      <c r="Q85" s="67"/>
      <c r="R85" s="67"/>
      <c r="S85" s="67"/>
      <c r="T85" s="68"/>
      <c r="U85" s="37"/>
      <c r="V85" s="37"/>
      <c r="W85" s="37"/>
      <c r="X85" s="37"/>
      <c r="Y85" s="37"/>
      <c r="Z85" s="37"/>
      <c r="AA85" s="37"/>
      <c r="AB85" s="37"/>
      <c r="AC85" s="37"/>
      <c r="AD85" s="37"/>
      <c r="AE85" s="37"/>
      <c r="AT85" s="20" t="s">
        <v>206</v>
      </c>
      <c r="AU85" s="20" t="s">
        <v>84</v>
      </c>
    </row>
    <row r="86" spans="1:65" s="13" customFormat="1" ht="11.25">
      <c r="B86" s="199"/>
      <c r="C86" s="200"/>
      <c r="D86" s="201" t="s">
        <v>213</v>
      </c>
      <c r="E86" s="202" t="s">
        <v>28</v>
      </c>
      <c r="F86" s="203" t="s">
        <v>7371</v>
      </c>
      <c r="G86" s="200"/>
      <c r="H86" s="204">
        <v>126.6</v>
      </c>
      <c r="I86" s="205"/>
      <c r="J86" s="200"/>
      <c r="K86" s="200"/>
      <c r="L86" s="206"/>
      <c r="M86" s="207"/>
      <c r="N86" s="208"/>
      <c r="O86" s="208"/>
      <c r="P86" s="208"/>
      <c r="Q86" s="208"/>
      <c r="R86" s="208"/>
      <c r="S86" s="208"/>
      <c r="T86" s="209"/>
      <c r="AT86" s="210" t="s">
        <v>213</v>
      </c>
      <c r="AU86" s="210" t="s">
        <v>84</v>
      </c>
      <c r="AV86" s="13" t="s">
        <v>84</v>
      </c>
      <c r="AW86" s="13" t="s">
        <v>35</v>
      </c>
      <c r="AX86" s="13" t="s">
        <v>82</v>
      </c>
      <c r="AY86" s="210" t="s">
        <v>197</v>
      </c>
    </row>
    <row r="87" spans="1:65" s="2" customFormat="1" ht="24.2" customHeight="1">
      <c r="A87" s="37"/>
      <c r="B87" s="38"/>
      <c r="C87" s="181" t="s">
        <v>258</v>
      </c>
      <c r="D87" s="181" t="s">
        <v>199</v>
      </c>
      <c r="E87" s="182" t="s">
        <v>7372</v>
      </c>
      <c r="F87" s="183" t="s">
        <v>7373</v>
      </c>
      <c r="G87" s="184" t="s">
        <v>409</v>
      </c>
      <c r="H87" s="185">
        <v>126</v>
      </c>
      <c r="I87" s="186"/>
      <c r="J87" s="187">
        <f>ROUND(I87*H87,2)</f>
        <v>0</v>
      </c>
      <c r="K87" s="183" t="s">
        <v>203</v>
      </c>
      <c r="L87" s="42"/>
      <c r="M87" s="188" t="s">
        <v>28</v>
      </c>
      <c r="N87" s="189" t="s">
        <v>45</v>
      </c>
      <c r="O87" s="67"/>
      <c r="P87" s="190">
        <f>O87*H87</f>
        <v>0</v>
      </c>
      <c r="Q87" s="190">
        <v>0</v>
      </c>
      <c r="R87" s="190">
        <f>Q87*H87</f>
        <v>0</v>
      </c>
      <c r="S87" s="190">
        <v>0</v>
      </c>
      <c r="T87" s="191">
        <f>S87*H87</f>
        <v>0</v>
      </c>
      <c r="U87" s="37"/>
      <c r="V87" s="37"/>
      <c r="W87" s="37"/>
      <c r="X87" s="37"/>
      <c r="Y87" s="37"/>
      <c r="Z87" s="37"/>
      <c r="AA87" s="37"/>
      <c r="AB87" s="37"/>
      <c r="AC87" s="37"/>
      <c r="AD87" s="37"/>
      <c r="AE87" s="37"/>
      <c r="AR87" s="192" t="s">
        <v>204</v>
      </c>
      <c r="AT87" s="192" t="s">
        <v>199</v>
      </c>
      <c r="AU87" s="192" t="s">
        <v>84</v>
      </c>
      <c r="AY87" s="20" t="s">
        <v>197</v>
      </c>
      <c r="BE87" s="193">
        <f>IF(N87="základní",J87,0)</f>
        <v>0</v>
      </c>
      <c r="BF87" s="193">
        <f>IF(N87="snížená",J87,0)</f>
        <v>0</v>
      </c>
      <c r="BG87" s="193">
        <f>IF(N87="zákl. přenesená",J87,0)</f>
        <v>0</v>
      </c>
      <c r="BH87" s="193">
        <f>IF(N87="sníž. přenesená",J87,0)</f>
        <v>0</v>
      </c>
      <c r="BI87" s="193">
        <f>IF(N87="nulová",J87,0)</f>
        <v>0</v>
      </c>
      <c r="BJ87" s="20" t="s">
        <v>82</v>
      </c>
      <c r="BK87" s="193">
        <f>ROUND(I87*H87,2)</f>
        <v>0</v>
      </c>
      <c r="BL87" s="20" t="s">
        <v>204</v>
      </c>
      <c r="BM87" s="192" t="s">
        <v>7374</v>
      </c>
    </row>
    <row r="88" spans="1:65" s="2" customFormat="1" ht="11.25">
      <c r="A88" s="37"/>
      <c r="B88" s="38"/>
      <c r="C88" s="39"/>
      <c r="D88" s="194" t="s">
        <v>206</v>
      </c>
      <c r="E88" s="39"/>
      <c r="F88" s="195" t="s">
        <v>7375</v>
      </c>
      <c r="G88" s="39"/>
      <c r="H88" s="39"/>
      <c r="I88" s="196"/>
      <c r="J88" s="39"/>
      <c r="K88" s="39"/>
      <c r="L88" s="42"/>
      <c r="M88" s="197"/>
      <c r="N88" s="198"/>
      <c r="O88" s="67"/>
      <c r="P88" s="67"/>
      <c r="Q88" s="67"/>
      <c r="R88" s="67"/>
      <c r="S88" s="67"/>
      <c r="T88" s="68"/>
      <c r="U88" s="37"/>
      <c r="V88" s="37"/>
      <c r="W88" s="37"/>
      <c r="X88" s="37"/>
      <c r="Y88" s="37"/>
      <c r="Z88" s="37"/>
      <c r="AA88" s="37"/>
      <c r="AB88" s="37"/>
      <c r="AC88" s="37"/>
      <c r="AD88" s="37"/>
      <c r="AE88" s="37"/>
      <c r="AT88" s="20" t="s">
        <v>206</v>
      </c>
      <c r="AU88" s="20" t="s">
        <v>84</v>
      </c>
    </row>
    <row r="89" spans="1:65" s="2" customFormat="1" ht="33" customHeight="1">
      <c r="A89" s="37"/>
      <c r="B89" s="38"/>
      <c r="C89" s="181" t="s">
        <v>160</v>
      </c>
      <c r="D89" s="181" t="s">
        <v>199</v>
      </c>
      <c r="E89" s="182" t="s">
        <v>7376</v>
      </c>
      <c r="F89" s="183" t="s">
        <v>7377</v>
      </c>
      <c r="G89" s="184" t="s">
        <v>202</v>
      </c>
      <c r="H89" s="185">
        <v>844</v>
      </c>
      <c r="I89" s="186"/>
      <c r="J89" s="187">
        <f>ROUND(I89*H89,2)</f>
        <v>0</v>
      </c>
      <c r="K89" s="183" t="s">
        <v>203</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7378</v>
      </c>
    </row>
    <row r="90" spans="1:65" s="2" customFormat="1" ht="11.25">
      <c r="A90" s="37"/>
      <c r="B90" s="38"/>
      <c r="C90" s="39"/>
      <c r="D90" s="194" t="s">
        <v>206</v>
      </c>
      <c r="E90" s="39"/>
      <c r="F90" s="195" t="s">
        <v>7379</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206</v>
      </c>
      <c r="AU90" s="20" t="s">
        <v>84</v>
      </c>
    </row>
    <row r="91" spans="1:65" s="2" customFormat="1" ht="24.2" customHeight="1">
      <c r="A91" s="37"/>
      <c r="B91" s="38"/>
      <c r="C91" s="181" t="s">
        <v>82</v>
      </c>
      <c r="D91" s="181" t="s">
        <v>199</v>
      </c>
      <c r="E91" s="182" t="s">
        <v>7380</v>
      </c>
      <c r="F91" s="183" t="s">
        <v>7381</v>
      </c>
      <c r="G91" s="184" t="s">
        <v>202</v>
      </c>
      <c r="H91" s="185">
        <v>844</v>
      </c>
      <c r="I91" s="186"/>
      <c r="J91" s="187">
        <f>ROUND(I91*H91,2)</f>
        <v>0</v>
      </c>
      <c r="K91" s="183" t="s">
        <v>203</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7382</v>
      </c>
    </row>
    <row r="92" spans="1:65" s="2" customFormat="1" ht="11.25">
      <c r="A92" s="37"/>
      <c r="B92" s="38"/>
      <c r="C92" s="39"/>
      <c r="D92" s="194" t="s">
        <v>206</v>
      </c>
      <c r="E92" s="39"/>
      <c r="F92" s="195" t="s">
        <v>7383</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206</v>
      </c>
      <c r="AU92" s="20" t="s">
        <v>84</v>
      </c>
    </row>
    <row r="93" spans="1:65" s="2" customFormat="1" ht="16.5" customHeight="1">
      <c r="A93" s="37"/>
      <c r="B93" s="38"/>
      <c r="C93" s="247" t="s">
        <v>84</v>
      </c>
      <c r="D93" s="247" t="s">
        <v>519</v>
      </c>
      <c r="E93" s="248" t="s">
        <v>7384</v>
      </c>
      <c r="F93" s="249" t="s">
        <v>7385</v>
      </c>
      <c r="G93" s="250" t="s">
        <v>3453</v>
      </c>
      <c r="H93" s="251">
        <v>16.88</v>
      </c>
      <c r="I93" s="252"/>
      <c r="J93" s="253">
        <f>ROUND(I93*H93,2)</f>
        <v>0</v>
      </c>
      <c r="K93" s="249" t="s">
        <v>203</v>
      </c>
      <c r="L93" s="254"/>
      <c r="M93" s="255" t="s">
        <v>28</v>
      </c>
      <c r="N93" s="256" t="s">
        <v>45</v>
      </c>
      <c r="O93" s="67"/>
      <c r="P93" s="190">
        <f>O93*H93</f>
        <v>0</v>
      </c>
      <c r="Q93" s="190">
        <v>1E-3</v>
      </c>
      <c r="R93" s="190">
        <f>Q93*H93</f>
        <v>1.6879999999999999E-2</v>
      </c>
      <c r="S93" s="190">
        <v>0</v>
      </c>
      <c r="T93" s="191">
        <f>S93*H93</f>
        <v>0</v>
      </c>
      <c r="U93" s="37"/>
      <c r="V93" s="37"/>
      <c r="W93" s="37"/>
      <c r="X93" s="37"/>
      <c r="Y93" s="37"/>
      <c r="Z93" s="37"/>
      <c r="AA93" s="37"/>
      <c r="AB93" s="37"/>
      <c r="AC93" s="37"/>
      <c r="AD93" s="37"/>
      <c r="AE93" s="37"/>
      <c r="AR93" s="192" t="s">
        <v>243</v>
      </c>
      <c r="AT93" s="192" t="s">
        <v>519</v>
      </c>
      <c r="AU93" s="192" t="s">
        <v>84</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7386</v>
      </c>
    </row>
    <row r="94" spans="1:65" s="13" customFormat="1" ht="11.25">
      <c r="B94" s="199"/>
      <c r="C94" s="200"/>
      <c r="D94" s="201" t="s">
        <v>213</v>
      </c>
      <c r="E94" s="200"/>
      <c r="F94" s="203" t="s">
        <v>7387</v>
      </c>
      <c r="G94" s="200"/>
      <c r="H94" s="204">
        <v>16.88</v>
      </c>
      <c r="I94" s="205"/>
      <c r="J94" s="200"/>
      <c r="K94" s="200"/>
      <c r="L94" s="206"/>
      <c r="M94" s="207"/>
      <c r="N94" s="208"/>
      <c r="O94" s="208"/>
      <c r="P94" s="208"/>
      <c r="Q94" s="208"/>
      <c r="R94" s="208"/>
      <c r="S94" s="208"/>
      <c r="T94" s="209"/>
      <c r="AT94" s="210" t="s">
        <v>213</v>
      </c>
      <c r="AU94" s="210" t="s">
        <v>84</v>
      </c>
      <c r="AV94" s="13" t="s">
        <v>84</v>
      </c>
      <c r="AW94" s="13" t="s">
        <v>4</v>
      </c>
      <c r="AX94" s="13" t="s">
        <v>82</v>
      </c>
      <c r="AY94" s="210" t="s">
        <v>197</v>
      </c>
    </row>
    <row r="95" spans="1:65" s="2" customFormat="1" ht="16.5" customHeight="1">
      <c r="A95" s="37"/>
      <c r="B95" s="38"/>
      <c r="C95" s="181" t="s">
        <v>8</v>
      </c>
      <c r="D95" s="181" t="s">
        <v>199</v>
      </c>
      <c r="E95" s="182" t="s">
        <v>7388</v>
      </c>
      <c r="F95" s="183" t="s">
        <v>7389</v>
      </c>
      <c r="G95" s="184" t="s">
        <v>202</v>
      </c>
      <c r="H95" s="185">
        <v>844</v>
      </c>
      <c r="I95" s="186"/>
      <c r="J95" s="187">
        <f>ROUND(I95*H95,2)</f>
        <v>0</v>
      </c>
      <c r="K95" s="183" t="s">
        <v>203</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84</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7390</v>
      </c>
    </row>
    <row r="96" spans="1:65" s="2" customFormat="1" ht="11.25">
      <c r="A96" s="37"/>
      <c r="B96" s="38"/>
      <c r="C96" s="39"/>
      <c r="D96" s="194" t="s">
        <v>206</v>
      </c>
      <c r="E96" s="39"/>
      <c r="F96" s="195" t="s">
        <v>7391</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206</v>
      </c>
      <c r="AU96" s="20" t="s">
        <v>84</v>
      </c>
    </row>
    <row r="97" spans="1:65" s="2" customFormat="1" ht="16.5" customHeight="1">
      <c r="A97" s="37"/>
      <c r="B97" s="38"/>
      <c r="C97" s="181" t="s">
        <v>204</v>
      </c>
      <c r="D97" s="181" t="s">
        <v>199</v>
      </c>
      <c r="E97" s="182" t="s">
        <v>7392</v>
      </c>
      <c r="F97" s="183" t="s">
        <v>7393</v>
      </c>
      <c r="G97" s="184" t="s">
        <v>202</v>
      </c>
      <c r="H97" s="185">
        <v>844</v>
      </c>
      <c r="I97" s="186"/>
      <c r="J97" s="187">
        <f>ROUND(I97*H97,2)</f>
        <v>0</v>
      </c>
      <c r="K97" s="183" t="s">
        <v>203</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7394</v>
      </c>
    </row>
    <row r="98" spans="1:65" s="2" customFormat="1" ht="11.25">
      <c r="A98" s="37"/>
      <c r="B98" s="38"/>
      <c r="C98" s="39"/>
      <c r="D98" s="194" t="s">
        <v>206</v>
      </c>
      <c r="E98" s="39"/>
      <c r="F98" s="195" t="s">
        <v>7395</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206</v>
      </c>
      <c r="AU98" s="20" t="s">
        <v>84</v>
      </c>
    </row>
    <row r="99" spans="1:65" s="2" customFormat="1" ht="16.5" customHeight="1">
      <c r="A99" s="37"/>
      <c r="B99" s="38"/>
      <c r="C99" s="181" t="s">
        <v>243</v>
      </c>
      <c r="D99" s="181" t="s">
        <v>199</v>
      </c>
      <c r="E99" s="182" t="s">
        <v>7396</v>
      </c>
      <c r="F99" s="183" t="s">
        <v>7397</v>
      </c>
      <c r="G99" s="184" t="s">
        <v>428</v>
      </c>
      <c r="H99" s="185">
        <v>4.2000000000000003E-2</v>
      </c>
      <c r="I99" s="186"/>
      <c r="J99" s="187">
        <f>ROUND(I99*H99,2)</f>
        <v>0</v>
      </c>
      <c r="K99" s="183" t="s">
        <v>7398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204</v>
      </c>
      <c r="AT99" s="192" t="s">
        <v>199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7399</v>
      </c>
    </row>
    <row r="100" spans="1:65" s="2" customFormat="1" ht="11.25">
      <c r="A100" s="37"/>
      <c r="B100" s="38"/>
      <c r="C100" s="39"/>
      <c r="D100" s="194" t="s">
        <v>206</v>
      </c>
      <c r="E100" s="39"/>
      <c r="F100" s="195" t="s">
        <v>7400</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206</v>
      </c>
      <c r="AU100" s="20" t="s">
        <v>84</v>
      </c>
    </row>
    <row r="101" spans="1:65" s="15" customFormat="1" ht="11.25">
      <c r="B101" s="222"/>
      <c r="C101" s="223"/>
      <c r="D101" s="201" t="s">
        <v>213</v>
      </c>
      <c r="E101" s="224" t="s">
        <v>28</v>
      </c>
      <c r="F101" s="225" t="s">
        <v>412</v>
      </c>
      <c r="G101" s="223"/>
      <c r="H101" s="224" t="s">
        <v>28</v>
      </c>
      <c r="I101" s="226"/>
      <c r="J101" s="223"/>
      <c r="K101" s="223"/>
      <c r="L101" s="227"/>
      <c r="M101" s="228"/>
      <c r="N101" s="229"/>
      <c r="O101" s="229"/>
      <c r="P101" s="229"/>
      <c r="Q101" s="229"/>
      <c r="R101" s="229"/>
      <c r="S101" s="229"/>
      <c r="T101" s="230"/>
      <c r="AT101" s="231" t="s">
        <v>213</v>
      </c>
      <c r="AU101" s="231" t="s">
        <v>84</v>
      </c>
      <c r="AV101" s="15" t="s">
        <v>82</v>
      </c>
      <c r="AW101" s="15" t="s">
        <v>35</v>
      </c>
      <c r="AX101" s="15" t="s">
        <v>74</v>
      </c>
      <c r="AY101" s="231" t="s">
        <v>197</v>
      </c>
    </row>
    <row r="102" spans="1:65" s="13" customFormat="1" ht="11.25">
      <c r="B102" s="199"/>
      <c r="C102" s="200"/>
      <c r="D102" s="201" t="s">
        <v>213</v>
      </c>
      <c r="E102" s="202" t="s">
        <v>28</v>
      </c>
      <c r="F102" s="203" t="s">
        <v>7401</v>
      </c>
      <c r="G102" s="200"/>
      <c r="H102" s="204">
        <v>4.2000000000000003E-2</v>
      </c>
      <c r="I102" s="205"/>
      <c r="J102" s="200"/>
      <c r="K102" s="200"/>
      <c r="L102" s="206"/>
      <c r="M102" s="207"/>
      <c r="N102" s="208"/>
      <c r="O102" s="208"/>
      <c r="P102" s="208"/>
      <c r="Q102" s="208"/>
      <c r="R102" s="208"/>
      <c r="S102" s="208"/>
      <c r="T102" s="209"/>
      <c r="AT102" s="210" t="s">
        <v>213</v>
      </c>
      <c r="AU102" s="210" t="s">
        <v>84</v>
      </c>
      <c r="AV102" s="13" t="s">
        <v>84</v>
      </c>
      <c r="AW102" s="13" t="s">
        <v>35</v>
      </c>
      <c r="AX102" s="13" t="s">
        <v>82</v>
      </c>
      <c r="AY102" s="210" t="s">
        <v>197</v>
      </c>
    </row>
    <row r="103" spans="1:65" s="2" customFormat="1" ht="16.5" customHeight="1">
      <c r="A103" s="37"/>
      <c r="B103" s="38"/>
      <c r="C103" s="247" t="s">
        <v>248</v>
      </c>
      <c r="D103" s="247" t="s">
        <v>519</v>
      </c>
      <c r="E103" s="248" t="s">
        <v>7402</v>
      </c>
      <c r="F103" s="249" t="s">
        <v>7403</v>
      </c>
      <c r="G103" s="250" t="s">
        <v>3453</v>
      </c>
      <c r="H103" s="251">
        <v>42</v>
      </c>
      <c r="I103" s="252"/>
      <c r="J103" s="253">
        <f>ROUND(I103*H103,2)</f>
        <v>0</v>
      </c>
      <c r="K103" s="249" t="s">
        <v>7398</v>
      </c>
      <c r="L103" s="254"/>
      <c r="M103" s="255" t="s">
        <v>28</v>
      </c>
      <c r="N103" s="256" t="s">
        <v>45</v>
      </c>
      <c r="O103" s="67"/>
      <c r="P103" s="190">
        <f>O103*H103</f>
        <v>0</v>
      </c>
      <c r="Q103" s="190">
        <v>1E-3</v>
      </c>
      <c r="R103" s="190">
        <f>Q103*H103</f>
        <v>4.2000000000000003E-2</v>
      </c>
      <c r="S103" s="190">
        <v>0</v>
      </c>
      <c r="T103" s="191">
        <f>S103*H103</f>
        <v>0</v>
      </c>
      <c r="U103" s="37"/>
      <c r="V103" s="37"/>
      <c r="W103" s="37"/>
      <c r="X103" s="37"/>
      <c r="Y103" s="37"/>
      <c r="Z103" s="37"/>
      <c r="AA103" s="37"/>
      <c r="AB103" s="37"/>
      <c r="AC103" s="37"/>
      <c r="AD103" s="37"/>
      <c r="AE103" s="37"/>
      <c r="AR103" s="192" t="s">
        <v>243</v>
      </c>
      <c r="AT103" s="192" t="s">
        <v>519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7404</v>
      </c>
    </row>
    <row r="104" spans="1:65" s="13" customFormat="1" ht="11.25">
      <c r="B104" s="199"/>
      <c r="C104" s="200"/>
      <c r="D104" s="201" t="s">
        <v>213</v>
      </c>
      <c r="E104" s="200"/>
      <c r="F104" s="203" t="s">
        <v>7405</v>
      </c>
      <c r="G104" s="200"/>
      <c r="H104" s="204">
        <v>42</v>
      </c>
      <c r="I104" s="205"/>
      <c r="J104" s="200"/>
      <c r="K104" s="200"/>
      <c r="L104" s="206"/>
      <c r="M104" s="207"/>
      <c r="N104" s="208"/>
      <c r="O104" s="208"/>
      <c r="P104" s="208"/>
      <c r="Q104" s="208"/>
      <c r="R104" s="208"/>
      <c r="S104" s="208"/>
      <c r="T104" s="209"/>
      <c r="AT104" s="210" t="s">
        <v>213</v>
      </c>
      <c r="AU104" s="210" t="s">
        <v>84</v>
      </c>
      <c r="AV104" s="13" t="s">
        <v>84</v>
      </c>
      <c r="AW104" s="13" t="s">
        <v>4</v>
      </c>
      <c r="AX104" s="13" t="s">
        <v>82</v>
      </c>
      <c r="AY104" s="210" t="s">
        <v>197</v>
      </c>
    </row>
    <row r="105" spans="1:65" s="2" customFormat="1" ht="16.5" customHeight="1">
      <c r="A105" s="37"/>
      <c r="B105" s="38"/>
      <c r="C105" s="181" t="s">
        <v>227</v>
      </c>
      <c r="D105" s="181" t="s">
        <v>199</v>
      </c>
      <c r="E105" s="182" t="s">
        <v>7406</v>
      </c>
      <c r="F105" s="183" t="s">
        <v>7407</v>
      </c>
      <c r="G105" s="184" t="s">
        <v>409</v>
      </c>
      <c r="H105" s="185">
        <v>84.4</v>
      </c>
      <c r="I105" s="186"/>
      <c r="J105" s="187">
        <f>ROUND(I105*H105,2)</f>
        <v>0</v>
      </c>
      <c r="K105" s="183" t="s">
        <v>203</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204</v>
      </c>
      <c r="AT105" s="192" t="s">
        <v>199</v>
      </c>
      <c r="AU105" s="192" t="s">
        <v>84</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204</v>
      </c>
      <c r="BM105" s="192" t="s">
        <v>7408</v>
      </c>
    </row>
    <row r="106" spans="1:65" s="2" customFormat="1" ht="11.25">
      <c r="A106" s="37"/>
      <c r="B106" s="38"/>
      <c r="C106" s="39"/>
      <c r="D106" s="194" t="s">
        <v>206</v>
      </c>
      <c r="E106" s="39"/>
      <c r="F106" s="195" t="s">
        <v>7409</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206</v>
      </c>
      <c r="AU106" s="20" t="s">
        <v>84</v>
      </c>
    </row>
    <row r="107" spans="1:65" s="13" customFormat="1" ht="11.25">
      <c r="B107" s="199"/>
      <c r="C107" s="200"/>
      <c r="D107" s="201" t="s">
        <v>213</v>
      </c>
      <c r="E107" s="202" t="s">
        <v>28</v>
      </c>
      <c r="F107" s="203" t="s">
        <v>7410</v>
      </c>
      <c r="G107" s="200"/>
      <c r="H107" s="204">
        <v>84.4</v>
      </c>
      <c r="I107" s="205"/>
      <c r="J107" s="200"/>
      <c r="K107" s="200"/>
      <c r="L107" s="206"/>
      <c r="M107" s="207"/>
      <c r="N107" s="208"/>
      <c r="O107" s="208"/>
      <c r="P107" s="208"/>
      <c r="Q107" s="208"/>
      <c r="R107" s="208"/>
      <c r="S107" s="208"/>
      <c r="T107" s="209"/>
      <c r="AT107" s="210" t="s">
        <v>213</v>
      </c>
      <c r="AU107" s="210" t="s">
        <v>84</v>
      </c>
      <c r="AV107" s="13" t="s">
        <v>84</v>
      </c>
      <c r="AW107" s="13" t="s">
        <v>35</v>
      </c>
      <c r="AX107" s="13" t="s">
        <v>82</v>
      </c>
      <c r="AY107" s="210" t="s">
        <v>197</v>
      </c>
    </row>
    <row r="108" spans="1:65" s="2" customFormat="1" ht="16.5" customHeight="1">
      <c r="A108" s="37"/>
      <c r="B108" s="38"/>
      <c r="C108" s="181" t="s">
        <v>233</v>
      </c>
      <c r="D108" s="181" t="s">
        <v>199</v>
      </c>
      <c r="E108" s="182" t="s">
        <v>7411</v>
      </c>
      <c r="F108" s="183" t="s">
        <v>7412</v>
      </c>
      <c r="G108" s="184" t="s">
        <v>409</v>
      </c>
      <c r="H108" s="185">
        <v>25.32</v>
      </c>
      <c r="I108" s="186"/>
      <c r="J108" s="187">
        <f>ROUND(I108*H108,2)</f>
        <v>0</v>
      </c>
      <c r="K108" s="183" t="s">
        <v>203</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7413</v>
      </c>
    </row>
    <row r="109" spans="1:65" s="2" customFormat="1" ht="11.25">
      <c r="A109" s="37"/>
      <c r="B109" s="38"/>
      <c r="C109" s="39"/>
      <c r="D109" s="194" t="s">
        <v>206</v>
      </c>
      <c r="E109" s="39"/>
      <c r="F109" s="195" t="s">
        <v>7414</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3" customFormat="1" ht="11.25">
      <c r="B110" s="199"/>
      <c r="C110" s="200"/>
      <c r="D110" s="201" t="s">
        <v>213</v>
      </c>
      <c r="E110" s="202" t="s">
        <v>28</v>
      </c>
      <c r="F110" s="203" t="s">
        <v>7415</v>
      </c>
      <c r="G110" s="200"/>
      <c r="H110" s="204">
        <v>25.32</v>
      </c>
      <c r="I110" s="205"/>
      <c r="J110" s="200"/>
      <c r="K110" s="200"/>
      <c r="L110" s="206"/>
      <c r="M110" s="207"/>
      <c r="N110" s="208"/>
      <c r="O110" s="208"/>
      <c r="P110" s="208"/>
      <c r="Q110" s="208"/>
      <c r="R110" s="208"/>
      <c r="S110" s="208"/>
      <c r="T110" s="209"/>
      <c r="AT110" s="210" t="s">
        <v>213</v>
      </c>
      <c r="AU110" s="210" t="s">
        <v>84</v>
      </c>
      <c r="AV110" s="13" t="s">
        <v>84</v>
      </c>
      <c r="AW110" s="13" t="s">
        <v>35</v>
      </c>
      <c r="AX110" s="13" t="s">
        <v>82</v>
      </c>
      <c r="AY110" s="210" t="s">
        <v>197</v>
      </c>
    </row>
    <row r="111" spans="1:65" s="2" customFormat="1" ht="16.5" customHeight="1">
      <c r="A111" s="37"/>
      <c r="B111" s="38"/>
      <c r="C111" s="181" t="s">
        <v>238</v>
      </c>
      <c r="D111" s="181" t="s">
        <v>199</v>
      </c>
      <c r="E111" s="182" t="s">
        <v>7416</v>
      </c>
      <c r="F111" s="183" t="s">
        <v>7417</v>
      </c>
      <c r="G111" s="184" t="s">
        <v>409</v>
      </c>
      <c r="H111" s="185">
        <v>227.88</v>
      </c>
      <c r="I111" s="186"/>
      <c r="J111" s="187">
        <f>ROUND(I111*H111,2)</f>
        <v>0</v>
      </c>
      <c r="K111" s="183" t="s">
        <v>203</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7418</v>
      </c>
    </row>
    <row r="112" spans="1:65" s="2" customFormat="1" ht="11.25">
      <c r="A112" s="37"/>
      <c r="B112" s="38"/>
      <c r="C112" s="39"/>
      <c r="D112" s="194" t="s">
        <v>206</v>
      </c>
      <c r="E112" s="39"/>
      <c r="F112" s="195" t="s">
        <v>7419</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206</v>
      </c>
      <c r="AU112" s="20" t="s">
        <v>84</v>
      </c>
    </row>
    <row r="113" spans="1:51" s="13" customFormat="1" ht="11.25">
      <c r="B113" s="199"/>
      <c r="C113" s="200"/>
      <c r="D113" s="201" t="s">
        <v>213</v>
      </c>
      <c r="E113" s="200"/>
      <c r="F113" s="203" t="s">
        <v>7420</v>
      </c>
      <c r="G113" s="200"/>
      <c r="H113" s="204">
        <v>227.88</v>
      </c>
      <c r="I113" s="205"/>
      <c r="J113" s="200"/>
      <c r="K113" s="200"/>
      <c r="L113" s="206"/>
      <c r="M113" s="243"/>
      <c r="N113" s="244"/>
      <c r="O113" s="244"/>
      <c r="P113" s="244"/>
      <c r="Q113" s="244"/>
      <c r="R113" s="244"/>
      <c r="S113" s="244"/>
      <c r="T113" s="245"/>
      <c r="AT113" s="210" t="s">
        <v>213</v>
      </c>
      <c r="AU113" s="210" t="s">
        <v>84</v>
      </c>
      <c r="AV113" s="13" t="s">
        <v>84</v>
      </c>
      <c r="AW113" s="13" t="s">
        <v>4</v>
      </c>
      <c r="AX113" s="13" t="s">
        <v>82</v>
      </c>
      <c r="AY113" s="210" t="s">
        <v>197</v>
      </c>
    </row>
    <row r="114" spans="1:51" s="2" customFormat="1" ht="6.95" customHeight="1">
      <c r="A114" s="37"/>
      <c r="B114" s="50"/>
      <c r="C114" s="51"/>
      <c r="D114" s="51"/>
      <c r="E114" s="51"/>
      <c r="F114" s="51"/>
      <c r="G114" s="51"/>
      <c r="H114" s="51"/>
      <c r="I114" s="51"/>
      <c r="J114" s="51"/>
      <c r="K114" s="51"/>
      <c r="L114" s="42"/>
      <c r="M114" s="37"/>
      <c r="O114" s="37"/>
      <c r="P114" s="37"/>
      <c r="Q114" s="37"/>
      <c r="R114" s="37"/>
      <c r="S114" s="37"/>
      <c r="T114" s="37"/>
      <c r="U114" s="37"/>
      <c r="V114" s="37"/>
      <c r="W114" s="37"/>
      <c r="X114" s="37"/>
      <c r="Y114" s="37"/>
      <c r="Z114" s="37"/>
      <c r="AA114" s="37"/>
      <c r="AB114" s="37"/>
      <c r="AC114" s="37"/>
      <c r="AD114" s="37"/>
      <c r="AE114" s="37"/>
    </row>
  </sheetData>
  <sheetProtection algorithmName="SHA-512" hashValue="2EEgR6DLXNEUAkDmDBaCo2Ze6jX2ZSMA5uyILRj2g98GBS3EyuR7VoNLNO2VP+aEO/QkhWMqug8i8gON2yi0Iw==" saltValue="UuwpVJIll6s5QY/cdr5BBIsCT2Srj+8h+rE0DquPxpYzyrF1H6Uj/Oli0t/Z6EYlbE+y2gvoWqSh/k+FcjVlaA==" spinCount="100000" sheet="1" objects="1" scenarios="1" formatColumns="0" formatRows="0" autoFilter="0"/>
  <autoFilter ref="C80:K113" xr:uid="{00000000-0009-0000-0000-000014000000}"/>
  <mergeCells count="9">
    <mergeCell ref="E50:H50"/>
    <mergeCell ref="E71:H71"/>
    <mergeCell ref="E73:H73"/>
    <mergeCell ref="L2:V2"/>
    <mergeCell ref="E7:H7"/>
    <mergeCell ref="E9:H9"/>
    <mergeCell ref="E18:H18"/>
    <mergeCell ref="E27:H27"/>
    <mergeCell ref="E48:H48"/>
  </mergeCells>
  <hyperlinks>
    <hyperlink ref="F85" r:id="rId1" xr:uid="{00000000-0004-0000-1400-000000000000}"/>
    <hyperlink ref="F88" r:id="rId2" xr:uid="{00000000-0004-0000-1400-000001000000}"/>
    <hyperlink ref="F90" r:id="rId3" xr:uid="{00000000-0004-0000-1400-000002000000}"/>
    <hyperlink ref="F92" r:id="rId4" xr:uid="{00000000-0004-0000-1400-000003000000}"/>
    <hyperlink ref="F96" r:id="rId5" xr:uid="{00000000-0004-0000-1400-000004000000}"/>
    <hyperlink ref="F98" r:id="rId6" xr:uid="{00000000-0004-0000-1400-000005000000}"/>
    <hyperlink ref="F100" r:id="rId7" xr:uid="{00000000-0004-0000-1400-000006000000}"/>
    <hyperlink ref="F106" r:id="rId8" xr:uid="{00000000-0004-0000-1400-000007000000}"/>
    <hyperlink ref="F109" r:id="rId9" xr:uid="{00000000-0004-0000-1400-000008000000}"/>
    <hyperlink ref="F112" r:id="rId10" xr:uid="{00000000-0004-0000-1400-000009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BM14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147</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7421</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7422</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7423</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ROUND(J86,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ROUND((SUM(BE86:BE148)),  2)</f>
        <v>0</v>
      </c>
      <c r="G33" s="37"/>
      <c r="H33" s="37"/>
      <c r="I33" s="127">
        <v>0.21</v>
      </c>
      <c r="J33" s="126">
        <f>ROUND(((SUM(BE86:BE148))*I33),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ROUND((SUM(BF86:BF148)),  2)</f>
        <v>0</v>
      </c>
      <c r="G34" s="37"/>
      <c r="H34" s="37"/>
      <c r="I34" s="127">
        <v>0.12</v>
      </c>
      <c r="J34" s="126">
        <f>ROUND(((SUM(BF86:BF148))*I34),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ROUND((SUM(BG86:BG148)),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ROUND((SUM(BH86:BH148)),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ROUND((SUM(BI86:BI148)),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IO 01 - Přípojka jednotné kanalizace</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Kubalová J.</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J86</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J87</f>
        <v>0</v>
      </c>
      <c r="K60" s="144"/>
      <c r="L60" s="148"/>
    </row>
    <row r="61" spans="1:47" s="10" customFormat="1" ht="19.899999999999999" customHeight="1">
      <c r="B61" s="149"/>
      <c r="C61" s="100"/>
      <c r="D61" s="150" t="s">
        <v>176</v>
      </c>
      <c r="E61" s="151"/>
      <c r="F61" s="151"/>
      <c r="G61" s="151"/>
      <c r="H61" s="151"/>
      <c r="I61" s="151"/>
      <c r="J61" s="152">
        <f>J88</f>
        <v>0</v>
      </c>
      <c r="K61" s="100"/>
      <c r="L61" s="153"/>
    </row>
    <row r="62" spans="1:47" s="10" customFormat="1" ht="19.899999999999999" customHeight="1">
      <c r="B62" s="149"/>
      <c r="C62" s="100"/>
      <c r="D62" s="150" t="s">
        <v>568</v>
      </c>
      <c r="E62" s="151"/>
      <c r="F62" s="151"/>
      <c r="G62" s="151"/>
      <c r="H62" s="151"/>
      <c r="I62" s="151"/>
      <c r="J62" s="152">
        <f>J119</f>
        <v>0</v>
      </c>
      <c r="K62" s="100"/>
      <c r="L62" s="153"/>
    </row>
    <row r="63" spans="1:47" s="10" customFormat="1" ht="19.899999999999999" customHeight="1">
      <c r="B63" s="149"/>
      <c r="C63" s="100"/>
      <c r="D63" s="150" t="s">
        <v>570</v>
      </c>
      <c r="E63" s="151"/>
      <c r="F63" s="151"/>
      <c r="G63" s="151"/>
      <c r="H63" s="151"/>
      <c r="I63" s="151"/>
      <c r="J63" s="152">
        <f>J129</f>
        <v>0</v>
      </c>
      <c r="K63" s="100"/>
      <c r="L63" s="153"/>
    </row>
    <row r="64" spans="1:47" s="10" customFormat="1" ht="19.899999999999999" customHeight="1">
      <c r="B64" s="149"/>
      <c r="C64" s="100"/>
      <c r="D64" s="150" t="s">
        <v>7424</v>
      </c>
      <c r="E64" s="151"/>
      <c r="F64" s="151"/>
      <c r="G64" s="151"/>
      <c r="H64" s="151"/>
      <c r="I64" s="151"/>
      <c r="J64" s="152">
        <f>J132</f>
        <v>0</v>
      </c>
      <c r="K64" s="100"/>
      <c r="L64" s="153"/>
    </row>
    <row r="65" spans="1:31" s="10" customFormat="1" ht="19.899999999999999" customHeight="1">
      <c r="B65" s="149"/>
      <c r="C65" s="100"/>
      <c r="D65" s="150" t="s">
        <v>177</v>
      </c>
      <c r="E65" s="151"/>
      <c r="F65" s="151"/>
      <c r="G65" s="151"/>
      <c r="H65" s="151"/>
      <c r="I65" s="151"/>
      <c r="J65" s="152">
        <f>J145</f>
        <v>0</v>
      </c>
      <c r="K65" s="100"/>
      <c r="L65" s="153"/>
    </row>
    <row r="66" spans="1:31" s="10" customFormat="1" ht="19.899999999999999" customHeight="1">
      <c r="B66" s="149"/>
      <c r="C66" s="100"/>
      <c r="D66" s="150" t="s">
        <v>572</v>
      </c>
      <c r="E66" s="151"/>
      <c r="F66" s="151"/>
      <c r="G66" s="151"/>
      <c r="H66" s="151"/>
      <c r="I66" s="151"/>
      <c r="J66" s="152">
        <f>J147</f>
        <v>0</v>
      </c>
      <c r="K66" s="100"/>
      <c r="L66" s="153"/>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383" t="str">
        <f>E9</f>
        <v>IO 01 - Přípojka jednotné kanalizace</v>
      </c>
      <c r="F78" s="429"/>
      <c r="G78" s="429"/>
      <c r="H78" s="42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22</v>
      </c>
      <c r="D80" s="39"/>
      <c r="E80" s="39"/>
      <c r="F80" s="30" t="str">
        <f>F12</f>
        <v>J. Čapka 2555, Frýdek Místek</v>
      </c>
      <c r="G80" s="39"/>
      <c r="H80" s="39"/>
      <c r="I80" s="32" t="s">
        <v>24</v>
      </c>
      <c r="J80" s="62" t="str">
        <f>IF(J12="","",J12)</f>
        <v>19. 3. 2025</v>
      </c>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25.7" customHeight="1">
      <c r="A82" s="37"/>
      <c r="B82" s="38"/>
      <c r="C82" s="32" t="s">
        <v>26</v>
      </c>
      <c r="D82" s="39"/>
      <c r="E82" s="39"/>
      <c r="F82" s="30" t="str">
        <f>E15</f>
        <v>Statutární město Frýdek - Místek</v>
      </c>
      <c r="G82" s="39"/>
      <c r="H82" s="39"/>
      <c r="I82" s="32" t="s">
        <v>33</v>
      </c>
      <c r="J82" s="35" t="str">
        <f>E21</f>
        <v>Energy Benefit Centre a.s., Ostrava</v>
      </c>
      <c r="K82" s="39"/>
      <c r="L82" s="116"/>
      <c r="S82" s="37"/>
      <c r="T82" s="37"/>
      <c r="U82" s="37"/>
      <c r="V82" s="37"/>
      <c r="W82" s="37"/>
      <c r="X82" s="37"/>
      <c r="Y82" s="37"/>
      <c r="Z82" s="37"/>
      <c r="AA82" s="37"/>
      <c r="AB82" s="37"/>
      <c r="AC82" s="37"/>
      <c r="AD82" s="37"/>
      <c r="AE82" s="37"/>
    </row>
    <row r="83" spans="1:65" s="2" customFormat="1" ht="15.2" customHeight="1">
      <c r="A83" s="37"/>
      <c r="B83" s="38"/>
      <c r="C83" s="32" t="s">
        <v>31</v>
      </c>
      <c r="D83" s="39"/>
      <c r="E83" s="39"/>
      <c r="F83" s="30" t="str">
        <f>IF(E18="","",E18)</f>
        <v>Vyplň údaj</v>
      </c>
      <c r="G83" s="39"/>
      <c r="H83" s="39"/>
      <c r="I83" s="32" t="s">
        <v>36</v>
      </c>
      <c r="J83" s="35" t="str">
        <f>E24</f>
        <v>Kubalová J.</v>
      </c>
      <c r="K83" s="39"/>
      <c r="L83" s="116"/>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11" customFormat="1" ht="29.25" customHeight="1">
      <c r="A85" s="154"/>
      <c r="B85" s="155"/>
      <c r="C85" s="156" t="s">
        <v>183</v>
      </c>
      <c r="D85" s="157" t="s">
        <v>59</v>
      </c>
      <c r="E85" s="157" t="s">
        <v>55</v>
      </c>
      <c r="F85" s="157" t="s">
        <v>56</v>
      </c>
      <c r="G85" s="157" t="s">
        <v>184</v>
      </c>
      <c r="H85" s="157" t="s">
        <v>185</v>
      </c>
      <c r="I85" s="157" t="s">
        <v>186</v>
      </c>
      <c r="J85" s="157" t="s">
        <v>173</v>
      </c>
      <c r="K85" s="158" t="s">
        <v>187</v>
      </c>
      <c r="L85" s="159"/>
      <c r="M85" s="71" t="s">
        <v>28</v>
      </c>
      <c r="N85" s="72" t="s">
        <v>44</v>
      </c>
      <c r="O85" s="72" t="s">
        <v>188</v>
      </c>
      <c r="P85" s="72" t="s">
        <v>189</v>
      </c>
      <c r="Q85" s="72" t="s">
        <v>190</v>
      </c>
      <c r="R85" s="72" t="s">
        <v>191</v>
      </c>
      <c r="S85" s="72" t="s">
        <v>192</v>
      </c>
      <c r="T85" s="73" t="s">
        <v>193</v>
      </c>
      <c r="U85" s="154"/>
      <c r="V85" s="154"/>
      <c r="W85" s="154"/>
      <c r="X85" s="154"/>
      <c r="Y85" s="154"/>
      <c r="Z85" s="154"/>
      <c r="AA85" s="154"/>
      <c r="AB85" s="154"/>
      <c r="AC85" s="154"/>
      <c r="AD85" s="154"/>
      <c r="AE85" s="154"/>
    </row>
    <row r="86" spans="1:65" s="2" customFormat="1" ht="22.9" customHeight="1">
      <c r="A86" s="37"/>
      <c r="B86" s="38"/>
      <c r="C86" s="78" t="s">
        <v>194</v>
      </c>
      <c r="D86" s="39"/>
      <c r="E86" s="39"/>
      <c r="F86" s="39"/>
      <c r="G86" s="39"/>
      <c r="H86" s="39"/>
      <c r="I86" s="39"/>
      <c r="J86" s="160">
        <f>BK86</f>
        <v>0</v>
      </c>
      <c r="K86" s="39"/>
      <c r="L86" s="42"/>
      <c r="M86" s="74"/>
      <c r="N86" s="161"/>
      <c r="O86" s="75"/>
      <c r="P86" s="162">
        <f>P87</f>
        <v>0</v>
      </c>
      <c r="Q86" s="75"/>
      <c r="R86" s="162">
        <f>R87</f>
        <v>30.273340350000002</v>
      </c>
      <c r="S86" s="75"/>
      <c r="T86" s="163">
        <f>T87</f>
        <v>8.2800000000000009E-3</v>
      </c>
      <c r="U86" s="37"/>
      <c r="V86" s="37"/>
      <c r="W86" s="37"/>
      <c r="X86" s="37"/>
      <c r="Y86" s="37"/>
      <c r="Z86" s="37"/>
      <c r="AA86" s="37"/>
      <c r="AB86" s="37"/>
      <c r="AC86" s="37"/>
      <c r="AD86" s="37"/>
      <c r="AE86" s="37"/>
      <c r="AT86" s="20" t="s">
        <v>73</v>
      </c>
      <c r="AU86" s="20" t="s">
        <v>174</v>
      </c>
      <c r="BK86" s="164">
        <f>BK87</f>
        <v>0</v>
      </c>
    </row>
    <row r="87" spans="1:65" s="12" customFormat="1" ht="25.9" customHeight="1">
      <c r="B87" s="165"/>
      <c r="C87" s="166"/>
      <c r="D87" s="167" t="s">
        <v>73</v>
      </c>
      <c r="E87" s="168" t="s">
        <v>195</v>
      </c>
      <c r="F87" s="168" t="s">
        <v>196</v>
      </c>
      <c r="G87" s="166"/>
      <c r="H87" s="166"/>
      <c r="I87" s="169"/>
      <c r="J87" s="170">
        <f>BK87</f>
        <v>0</v>
      </c>
      <c r="K87" s="166"/>
      <c r="L87" s="171"/>
      <c r="M87" s="172"/>
      <c r="N87" s="173"/>
      <c r="O87" s="173"/>
      <c r="P87" s="174">
        <f>P88+P119+P129+P132+P145+P147</f>
        <v>0</v>
      </c>
      <c r="Q87" s="173"/>
      <c r="R87" s="174">
        <f>R88+R119+R129+R132+R145+R147</f>
        <v>30.273340350000002</v>
      </c>
      <c r="S87" s="173"/>
      <c r="T87" s="175">
        <f>T88+T119+T129+T132+T145+T147</f>
        <v>8.2800000000000009E-3</v>
      </c>
      <c r="AR87" s="176" t="s">
        <v>82</v>
      </c>
      <c r="AT87" s="177" t="s">
        <v>73</v>
      </c>
      <c r="AU87" s="177" t="s">
        <v>74</v>
      </c>
      <c r="AY87" s="176" t="s">
        <v>197</v>
      </c>
      <c r="BK87" s="178">
        <f>BK88+BK119+BK129+BK132+BK145+BK147</f>
        <v>0</v>
      </c>
    </row>
    <row r="88" spans="1:65" s="12" customFormat="1" ht="22.9" customHeight="1">
      <c r="B88" s="165"/>
      <c r="C88" s="166"/>
      <c r="D88" s="167" t="s">
        <v>73</v>
      </c>
      <c r="E88" s="179" t="s">
        <v>82</v>
      </c>
      <c r="F88" s="179" t="s">
        <v>198</v>
      </c>
      <c r="G88" s="166"/>
      <c r="H88" s="166"/>
      <c r="I88" s="169"/>
      <c r="J88" s="180">
        <f>BK88</f>
        <v>0</v>
      </c>
      <c r="K88" s="166"/>
      <c r="L88" s="171"/>
      <c r="M88" s="172"/>
      <c r="N88" s="173"/>
      <c r="O88" s="173"/>
      <c r="P88" s="174">
        <f>SUM(P89:P118)</f>
        <v>0</v>
      </c>
      <c r="Q88" s="173"/>
      <c r="R88" s="174">
        <f>SUM(R89:R118)</f>
        <v>18.8262</v>
      </c>
      <c r="S88" s="173"/>
      <c r="T88" s="175">
        <f>SUM(T89:T118)</f>
        <v>0</v>
      </c>
      <c r="AR88" s="176" t="s">
        <v>82</v>
      </c>
      <c r="AT88" s="177" t="s">
        <v>73</v>
      </c>
      <c r="AU88" s="177" t="s">
        <v>82</v>
      </c>
      <c r="AY88" s="176" t="s">
        <v>197</v>
      </c>
      <c r="BK88" s="178">
        <f>SUM(BK89:BK118)</f>
        <v>0</v>
      </c>
    </row>
    <row r="89" spans="1:65" s="2" customFormat="1" ht="49.15" customHeight="1">
      <c r="A89" s="37"/>
      <c r="B89" s="38"/>
      <c r="C89" s="181" t="s">
        <v>82</v>
      </c>
      <c r="D89" s="181" t="s">
        <v>199</v>
      </c>
      <c r="E89" s="182" t="s">
        <v>7425</v>
      </c>
      <c r="F89" s="183" t="s">
        <v>7426</v>
      </c>
      <c r="G89" s="184" t="s">
        <v>265</v>
      </c>
      <c r="H89" s="185">
        <v>1.1000000000000001</v>
      </c>
      <c r="I89" s="186"/>
      <c r="J89" s="187">
        <f>ROUND(I89*H89,2)</f>
        <v>0</v>
      </c>
      <c r="K89" s="183" t="s">
        <v>28</v>
      </c>
      <c r="L89" s="42"/>
      <c r="M89" s="188" t="s">
        <v>28</v>
      </c>
      <c r="N89" s="189" t="s">
        <v>45</v>
      </c>
      <c r="O89" s="67"/>
      <c r="P89" s="190">
        <f>O89*H89</f>
        <v>0</v>
      </c>
      <c r="Q89" s="190">
        <v>3.6900000000000002E-2</v>
      </c>
      <c r="R89" s="190">
        <f>Q89*H89</f>
        <v>4.0590000000000008E-2</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7427</v>
      </c>
    </row>
    <row r="90" spans="1:65" s="2" customFormat="1" ht="16.5" customHeight="1">
      <c r="A90" s="37"/>
      <c r="B90" s="38"/>
      <c r="C90" s="181" t="s">
        <v>84</v>
      </c>
      <c r="D90" s="181" t="s">
        <v>199</v>
      </c>
      <c r="E90" s="182" t="s">
        <v>7428</v>
      </c>
      <c r="F90" s="183" t="s">
        <v>7429</v>
      </c>
      <c r="G90" s="184" t="s">
        <v>202</v>
      </c>
      <c r="H90" s="185">
        <v>90</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84</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7430</v>
      </c>
    </row>
    <row r="91" spans="1:65" s="2" customFormat="1" ht="24.2" customHeight="1">
      <c r="A91" s="37"/>
      <c r="B91" s="38"/>
      <c r="C91" s="181" t="s">
        <v>160</v>
      </c>
      <c r="D91" s="181" t="s">
        <v>199</v>
      </c>
      <c r="E91" s="182" t="s">
        <v>7431</v>
      </c>
      <c r="F91" s="183" t="s">
        <v>7432</v>
      </c>
      <c r="G91" s="184" t="s">
        <v>409</v>
      </c>
      <c r="H91" s="185">
        <v>3.8290000000000002</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7433</v>
      </c>
    </row>
    <row r="92" spans="1:65" s="13" customFormat="1" ht="11.25">
      <c r="B92" s="199"/>
      <c r="C92" s="200"/>
      <c r="D92" s="201" t="s">
        <v>213</v>
      </c>
      <c r="E92" s="202" t="s">
        <v>28</v>
      </c>
      <c r="F92" s="203" t="s">
        <v>7434</v>
      </c>
      <c r="G92" s="200"/>
      <c r="H92" s="204">
        <v>3.8290000000000002</v>
      </c>
      <c r="I92" s="205"/>
      <c r="J92" s="200"/>
      <c r="K92" s="200"/>
      <c r="L92" s="206"/>
      <c r="M92" s="207"/>
      <c r="N92" s="208"/>
      <c r="O92" s="208"/>
      <c r="P92" s="208"/>
      <c r="Q92" s="208"/>
      <c r="R92" s="208"/>
      <c r="S92" s="208"/>
      <c r="T92" s="209"/>
      <c r="AT92" s="210" t="s">
        <v>213</v>
      </c>
      <c r="AU92" s="210" t="s">
        <v>84</v>
      </c>
      <c r="AV92" s="13" t="s">
        <v>84</v>
      </c>
      <c r="AW92" s="13" t="s">
        <v>35</v>
      </c>
      <c r="AX92" s="13" t="s">
        <v>74</v>
      </c>
      <c r="AY92" s="210" t="s">
        <v>197</v>
      </c>
    </row>
    <row r="93" spans="1:65" s="14" customFormat="1" ht="11.25">
      <c r="B93" s="211"/>
      <c r="C93" s="212"/>
      <c r="D93" s="201" t="s">
        <v>213</v>
      </c>
      <c r="E93" s="213" t="s">
        <v>28</v>
      </c>
      <c r="F93" s="214" t="s">
        <v>226</v>
      </c>
      <c r="G93" s="212"/>
      <c r="H93" s="215">
        <v>3.8290000000000002</v>
      </c>
      <c r="I93" s="216"/>
      <c r="J93" s="212"/>
      <c r="K93" s="212"/>
      <c r="L93" s="217"/>
      <c r="M93" s="218"/>
      <c r="N93" s="219"/>
      <c r="O93" s="219"/>
      <c r="P93" s="219"/>
      <c r="Q93" s="219"/>
      <c r="R93" s="219"/>
      <c r="S93" s="219"/>
      <c r="T93" s="220"/>
      <c r="AT93" s="221" t="s">
        <v>213</v>
      </c>
      <c r="AU93" s="221" t="s">
        <v>84</v>
      </c>
      <c r="AV93" s="14" t="s">
        <v>204</v>
      </c>
      <c r="AW93" s="14" t="s">
        <v>35</v>
      </c>
      <c r="AX93" s="14" t="s">
        <v>82</v>
      </c>
      <c r="AY93" s="221" t="s">
        <v>197</v>
      </c>
    </row>
    <row r="94" spans="1:65" s="2" customFormat="1" ht="24.2" customHeight="1">
      <c r="A94" s="37"/>
      <c r="B94" s="38"/>
      <c r="C94" s="181" t="s">
        <v>204</v>
      </c>
      <c r="D94" s="181" t="s">
        <v>199</v>
      </c>
      <c r="E94" s="182" t="s">
        <v>7435</v>
      </c>
      <c r="F94" s="183" t="s">
        <v>7436</v>
      </c>
      <c r="G94" s="184" t="s">
        <v>409</v>
      </c>
      <c r="H94" s="185">
        <v>7.9749999999999996</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7437</v>
      </c>
    </row>
    <row r="95" spans="1:65" s="15" customFormat="1" ht="11.25">
      <c r="B95" s="222"/>
      <c r="C95" s="223"/>
      <c r="D95" s="201" t="s">
        <v>213</v>
      </c>
      <c r="E95" s="224" t="s">
        <v>28</v>
      </c>
      <c r="F95" s="225" t="s">
        <v>7438</v>
      </c>
      <c r="G95" s="223"/>
      <c r="H95" s="224" t="s">
        <v>28</v>
      </c>
      <c r="I95" s="226"/>
      <c r="J95" s="223"/>
      <c r="K95" s="223"/>
      <c r="L95" s="227"/>
      <c r="M95" s="228"/>
      <c r="N95" s="229"/>
      <c r="O95" s="229"/>
      <c r="P95" s="229"/>
      <c r="Q95" s="229"/>
      <c r="R95" s="229"/>
      <c r="S95" s="229"/>
      <c r="T95" s="230"/>
      <c r="AT95" s="231" t="s">
        <v>213</v>
      </c>
      <c r="AU95" s="231" t="s">
        <v>84</v>
      </c>
      <c r="AV95" s="15" t="s">
        <v>82</v>
      </c>
      <c r="AW95" s="15" t="s">
        <v>35</v>
      </c>
      <c r="AX95" s="15" t="s">
        <v>74</v>
      </c>
      <c r="AY95" s="231" t="s">
        <v>197</v>
      </c>
    </row>
    <row r="96" spans="1:65" s="13" customFormat="1" ht="11.25">
      <c r="B96" s="199"/>
      <c r="C96" s="200"/>
      <c r="D96" s="201" t="s">
        <v>213</v>
      </c>
      <c r="E96" s="202" t="s">
        <v>28</v>
      </c>
      <c r="F96" s="203" t="s">
        <v>7439</v>
      </c>
      <c r="G96" s="200"/>
      <c r="H96" s="204">
        <v>7.9749999999999996</v>
      </c>
      <c r="I96" s="205"/>
      <c r="J96" s="200"/>
      <c r="K96" s="200"/>
      <c r="L96" s="206"/>
      <c r="M96" s="207"/>
      <c r="N96" s="208"/>
      <c r="O96" s="208"/>
      <c r="P96" s="208"/>
      <c r="Q96" s="208"/>
      <c r="R96" s="208"/>
      <c r="S96" s="208"/>
      <c r="T96" s="209"/>
      <c r="AT96" s="210" t="s">
        <v>213</v>
      </c>
      <c r="AU96" s="210" t="s">
        <v>84</v>
      </c>
      <c r="AV96" s="13" t="s">
        <v>84</v>
      </c>
      <c r="AW96" s="13" t="s">
        <v>35</v>
      </c>
      <c r="AX96" s="13" t="s">
        <v>82</v>
      </c>
      <c r="AY96" s="210" t="s">
        <v>197</v>
      </c>
    </row>
    <row r="97" spans="1:65" s="2" customFormat="1" ht="24.2" customHeight="1">
      <c r="A97" s="37"/>
      <c r="B97" s="38"/>
      <c r="C97" s="181" t="s">
        <v>227</v>
      </c>
      <c r="D97" s="181" t="s">
        <v>199</v>
      </c>
      <c r="E97" s="182" t="s">
        <v>7440</v>
      </c>
      <c r="F97" s="183" t="s">
        <v>7441</v>
      </c>
      <c r="G97" s="184" t="s">
        <v>409</v>
      </c>
      <c r="H97" s="185">
        <v>46.255000000000003</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7442</v>
      </c>
    </row>
    <row r="98" spans="1:65" s="13" customFormat="1" ht="11.25">
      <c r="B98" s="199"/>
      <c r="C98" s="200"/>
      <c r="D98" s="201" t="s">
        <v>213</v>
      </c>
      <c r="E98" s="202" t="s">
        <v>28</v>
      </c>
      <c r="F98" s="203" t="s">
        <v>7443</v>
      </c>
      <c r="G98" s="200"/>
      <c r="H98" s="204">
        <v>54.23</v>
      </c>
      <c r="I98" s="205"/>
      <c r="J98" s="200"/>
      <c r="K98" s="200"/>
      <c r="L98" s="206"/>
      <c r="M98" s="207"/>
      <c r="N98" s="208"/>
      <c r="O98" s="208"/>
      <c r="P98" s="208"/>
      <c r="Q98" s="208"/>
      <c r="R98" s="208"/>
      <c r="S98" s="208"/>
      <c r="T98" s="209"/>
      <c r="AT98" s="210" t="s">
        <v>213</v>
      </c>
      <c r="AU98" s="210" t="s">
        <v>84</v>
      </c>
      <c r="AV98" s="13" t="s">
        <v>84</v>
      </c>
      <c r="AW98" s="13" t="s">
        <v>35</v>
      </c>
      <c r="AX98" s="13" t="s">
        <v>74</v>
      </c>
      <c r="AY98" s="210" t="s">
        <v>197</v>
      </c>
    </row>
    <row r="99" spans="1:65" s="13" customFormat="1" ht="11.25">
      <c r="B99" s="199"/>
      <c r="C99" s="200"/>
      <c r="D99" s="201" t="s">
        <v>213</v>
      </c>
      <c r="E99" s="202" t="s">
        <v>28</v>
      </c>
      <c r="F99" s="203" t="s">
        <v>7444</v>
      </c>
      <c r="G99" s="200"/>
      <c r="H99" s="204">
        <v>-7.9749999999999996</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4" customFormat="1" ht="11.25">
      <c r="B100" s="211"/>
      <c r="C100" s="212"/>
      <c r="D100" s="201" t="s">
        <v>213</v>
      </c>
      <c r="E100" s="213" t="s">
        <v>28</v>
      </c>
      <c r="F100" s="214" t="s">
        <v>226</v>
      </c>
      <c r="G100" s="212"/>
      <c r="H100" s="215">
        <v>46.254999999999995</v>
      </c>
      <c r="I100" s="216"/>
      <c r="J100" s="212"/>
      <c r="K100" s="212"/>
      <c r="L100" s="217"/>
      <c r="M100" s="218"/>
      <c r="N100" s="219"/>
      <c r="O100" s="219"/>
      <c r="P100" s="219"/>
      <c r="Q100" s="219"/>
      <c r="R100" s="219"/>
      <c r="S100" s="219"/>
      <c r="T100" s="220"/>
      <c r="AT100" s="221" t="s">
        <v>213</v>
      </c>
      <c r="AU100" s="221" t="s">
        <v>84</v>
      </c>
      <c r="AV100" s="14" t="s">
        <v>204</v>
      </c>
      <c r="AW100" s="14" t="s">
        <v>35</v>
      </c>
      <c r="AX100" s="14" t="s">
        <v>82</v>
      </c>
      <c r="AY100" s="221" t="s">
        <v>197</v>
      </c>
    </row>
    <row r="101" spans="1:65" s="2" customFormat="1" ht="24.2" customHeight="1">
      <c r="A101" s="37"/>
      <c r="B101" s="38"/>
      <c r="C101" s="181" t="s">
        <v>233</v>
      </c>
      <c r="D101" s="181" t="s">
        <v>199</v>
      </c>
      <c r="E101" s="182" t="s">
        <v>7445</v>
      </c>
      <c r="F101" s="183" t="s">
        <v>7446</v>
      </c>
      <c r="G101" s="184" t="s">
        <v>202</v>
      </c>
      <c r="H101" s="185">
        <v>98.6</v>
      </c>
      <c r="I101" s="186"/>
      <c r="J101" s="187">
        <f>ROUND(I101*H101,2)</f>
        <v>0</v>
      </c>
      <c r="K101" s="183" t="s">
        <v>28</v>
      </c>
      <c r="L101" s="42"/>
      <c r="M101" s="188" t="s">
        <v>28</v>
      </c>
      <c r="N101" s="189" t="s">
        <v>45</v>
      </c>
      <c r="O101" s="67"/>
      <c r="P101" s="190">
        <f>O101*H101</f>
        <v>0</v>
      </c>
      <c r="Q101" s="190">
        <v>8.4999999999999995E-4</v>
      </c>
      <c r="R101" s="190">
        <f>Q101*H101</f>
        <v>8.3809999999999996E-2</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7447</v>
      </c>
    </row>
    <row r="102" spans="1:65" s="13" customFormat="1" ht="11.25">
      <c r="B102" s="199"/>
      <c r="C102" s="200"/>
      <c r="D102" s="201" t="s">
        <v>213</v>
      </c>
      <c r="E102" s="202" t="s">
        <v>28</v>
      </c>
      <c r="F102" s="203" t="s">
        <v>7448</v>
      </c>
      <c r="G102" s="200"/>
      <c r="H102" s="204">
        <v>98.6</v>
      </c>
      <c r="I102" s="205"/>
      <c r="J102" s="200"/>
      <c r="K102" s="200"/>
      <c r="L102" s="206"/>
      <c r="M102" s="207"/>
      <c r="N102" s="208"/>
      <c r="O102" s="208"/>
      <c r="P102" s="208"/>
      <c r="Q102" s="208"/>
      <c r="R102" s="208"/>
      <c r="S102" s="208"/>
      <c r="T102" s="209"/>
      <c r="AT102" s="210" t="s">
        <v>213</v>
      </c>
      <c r="AU102" s="210" t="s">
        <v>84</v>
      </c>
      <c r="AV102" s="13" t="s">
        <v>84</v>
      </c>
      <c r="AW102" s="13" t="s">
        <v>35</v>
      </c>
      <c r="AX102" s="13" t="s">
        <v>82</v>
      </c>
      <c r="AY102" s="210" t="s">
        <v>197</v>
      </c>
    </row>
    <row r="103" spans="1:65" s="2" customFormat="1" ht="24.2" customHeight="1">
      <c r="A103" s="37"/>
      <c r="B103" s="38"/>
      <c r="C103" s="181" t="s">
        <v>238</v>
      </c>
      <c r="D103" s="181" t="s">
        <v>199</v>
      </c>
      <c r="E103" s="182" t="s">
        <v>7449</v>
      </c>
      <c r="F103" s="183" t="s">
        <v>7450</v>
      </c>
      <c r="G103" s="184" t="s">
        <v>202</v>
      </c>
      <c r="H103" s="185">
        <v>98.6</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204</v>
      </c>
      <c r="AT103" s="192" t="s">
        <v>199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7451</v>
      </c>
    </row>
    <row r="104" spans="1:65" s="2" customFormat="1" ht="37.9" customHeight="1">
      <c r="A104" s="37"/>
      <c r="B104" s="38"/>
      <c r="C104" s="181" t="s">
        <v>243</v>
      </c>
      <c r="D104" s="181" t="s">
        <v>199</v>
      </c>
      <c r="E104" s="182" t="s">
        <v>407</v>
      </c>
      <c r="F104" s="183" t="s">
        <v>408</v>
      </c>
      <c r="G104" s="184" t="s">
        <v>409</v>
      </c>
      <c r="H104" s="185">
        <v>11.164999999999999</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7452</v>
      </c>
    </row>
    <row r="105" spans="1:65" s="13" customFormat="1" ht="11.25">
      <c r="B105" s="199"/>
      <c r="C105" s="200"/>
      <c r="D105" s="201" t="s">
        <v>213</v>
      </c>
      <c r="E105" s="202" t="s">
        <v>28</v>
      </c>
      <c r="F105" s="203" t="s">
        <v>7453</v>
      </c>
      <c r="G105" s="200"/>
      <c r="H105" s="204">
        <v>11.164999999999999</v>
      </c>
      <c r="I105" s="205"/>
      <c r="J105" s="200"/>
      <c r="K105" s="200"/>
      <c r="L105" s="206"/>
      <c r="M105" s="207"/>
      <c r="N105" s="208"/>
      <c r="O105" s="208"/>
      <c r="P105" s="208"/>
      <c r="Q105" s="208"/>
      <c r="R105" s="208"/>
      <c r="S105" s="208"/>
      <c r="T105" s="209"/>
      <c r="AT105" s="210" t="s">
        <v>213</v>
      </c>
      <c r="AU105" s="210" t="s">
        <v>84</v>
      </c>
      <c r="AV105" s="13" t="s">
        <v>84</v>
      </c>
      <c r="AW105" s="13" t="s">
        <v>35</v>
      </c>
      <c r="AX105" s="13" t="s">
        <v>82</v>
      </c>
      <c r="AY105" s="210" t="s">
        <v>197</v>
      </c>
    </row>
    <row r="106" spans="1:65" s="2" customFormat="1" ht="24.2" customHeight="1">
      <c r="A106" s="37"/>
      <c r="B106" s="38"/>
      <c r="C106" s="181" t="s">
        <v>248</v>
      </c>
      <c r="D106" s="181" t="s">
        <v>199</v>
      </c>
      <c r="E106" s="182" t="s">
        <v>7454</v>
      </c>
      <c r="F106" s="183" t="s">
        <v>7455</v>
      </c>
      <c r="G106" s="184" t="s">
        <v>428</v>
      </c>
      <c r="H106" s="185">
        <v>22.33</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84</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7456</v>
      </c>
    </row>
    <row r="107" spans="1:65" s="13" customFormat="1" ht="11.25">
      <c r="B107" s="199"/>
      <c r="C107" s="200"/>
      <c r="D107" s="201" t="s">
        <v>213</v>
      </c>
      <c r="E107" s="202" t="s">
        <v>28</v>
      </c>
      <c r="F107" s="203" t="s">
        <v>7457</v>
      </c>
      <c r="G107" s="200"/>
      <c r="H107" s="204">
        <v>22.33</v>
      </c>
      <c r="I107" s="205"/>
      <c r="J107" s="200"/>
      <c r="K107" s="200"/>
      <c r="L107" s="206"/>
      <c r="M107" s="207"/>
      <c r="N107" s="208"/>
      <c r="O107" s="208"/>
      <c r="P107" s="208"/>
      <c r="Q107" s="208"/>
      <c r="R107" s="208"/>
      <c r="S107" s="208"/>
      <c r="T107" s="209"/>
      <c r="AT107" s="210" t="s">
        <v>213</v>
      </c>
      <c r="AU107" s="210" t="s">
        <v>84</v>
      </c>
      <c r="AV107" s="13" t="s">
        <v>84</v>
      </c>
      <c r="AW107" s="13" t="s">
        <v>35</v>
      </c>
      <c r="AX107" s="13" t="s">
        <v>82</v>
      </c>
      <c r="AY107" s="210" t="s">
        <v>197</v>
      </c>
    </row>
    <row r="108" spans="1:65" s="2" customFormat="1" ht="24.2" customHeight="1">
      <c r="A108" s="37"/>
      <c r="B108" s="38"/>
      <c r="C108" s="181" t="s">
        <v>253</v>
      </c>
      <c r="D108" s="181" t="s">
        <v>199</v>
      </c>
      <c r="E108" s="182" t="s">
        <v>434</v>
      </c>
      <c r="F108" s="183" t="s">
        <v>435</v>
      </c>
      <c r="G108" s="184" t="s">
        <v>409</v>
      </c>
      <c r="H108" s="185">
        <v>11.164999999999999</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7458</v>
      </c>
    </row>
    <row r="109" spans="1:65" s="2" customFormat="1" ht="24.2" customHeight="1">
      <c r="A109" s="37"/>
      <c r="B109" s="38"/>
      <c r="C109" s="181" t="s">
        <v>258</v>
      </c>
      <c r="D109" s="181" t="s">
        <v>199</v>
      </c>
      <c r="E109" s="182" t="s">
        <v>639</v>
      </c>
      <c r="F109" s="183" t="s">
        <v>640</v>
      </c>
      <c r="G109" s="184" t="s">
        <v>409</v>
      </c>
      <c r="H109" s="185">
        <v>43.064999999999998</v>
      </c>
      <c r="I109" s="186"/>
      <c r="J109" s="187">
        <f>ROUND(I109*H109,2)</f>
        <v>0</v>
      </c>
      <c r="K109" s="183" t="s">
        <v>28</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7459</v>
      </c>
    </row>
    <row r="110" spans="1:65" s="13" customFormat="1" ht="11.25">
      <c r="B110" s="199"/>
      <c r="C110" s="200"/>
      <c r="D110" s="201" t="s">
        <v>213</v>
      </c>
      <c r="E110" s="202" t="s">
        <v>28</v>
      </c>
      <c r="F110" s="203" t="s">
        <v>7460</v>
      </c>
      <c r="G110" s="200"/>
      <c r="H110" s="204">
        <v>43.064999999999998</v>
      </c>
      <c r="I110" s="205"/>
      <c r="J110" s="200"/>
      <c r="K110" s="200"/>
      <c r="L110" s="206"/>
      <c r="M110" s="207"/>
      <c r="N110" s="208"/>
      <c r="O110" s="208"/>
      <c r="P110" s="208"/>
      <c r="Q110" s="208"/>
      <c r="R110" s="208"/>
      <c r="S110" s="208"/>
      <c r="T110" s="209"/>
      <c r="AT110" s="210" t="s">
        <v>213</v>
      </c>
      <c r="AU110" s="210" t="s">
        <v>84</v>
      </c>
      <c r="AV110" s="13" t="s">
        <v>84</v>
      </c>
      <c r="AW110" s="13" t="s">
        <v>35</v>
      </c>
      <c r="AX110" s="13" t="s">
        <v>82</v>
      </c>
      <c r="AY110" s="210" t="s">
        <v>197</v>
      </c>
    </row>
    <row r="111" spans="1:65" s="2" customFormat="1" ht="37.9" customHeight="1">
      <c r="A111" s="37"/>
      <c r="B111" s="38"/>
      <c r="C111" s="181" t="s">
        <v>8</v>
      </c>
      <c r="D111" s="181" t="s">
        <v>199</v>
      </c>
      <c r="E111" s="182" t="s">
        <v>7461</v>
      </c>
      <c r="F111" s="183" t="s">
        <v>7462</v>
      </c>
      <c r="G111" s="184" t="s">
        <v>409</v>
      </c>
      <c r="H111" s="185">
        <v>9.35</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7463</v>
      </c>
    </row>
    <row r="112" spans="1:65" s="13" customFormat="1" ht="11.25">
      <c r="B112" s="199"/>
      <c r="C112" s="200"/>
      <c r="D112" s="201" t="s">
        <v>213</v>
      </c>
      <c r="E112" s="202" t="s">
        <v>28</v>
      </c>
      <c r="F112" s="203" t="s">
        <v>7464</v>
      </c>
      <c r="G112" s="200"/>
      <c r="H112" s="204">
        <v>9.35</v>
      </c>
      <c r="I112" s="205"/>
      <c r="J112" s="200"/>
      <c r="K112" s="200"/>
      <c r="L112" s="206"/>
      <c r="M112" s="207"/>
      <c r="N112" s="208"/>
      <c r="O112" s="208"/>
      <c r="P112" s="208"/>
      <c r="Q112" s="208"/>
      <c r="R112" s="208"/>
      <c r="S112" s="208"/>
      <c r="T112" s="209"/>
      <c r="AT112" s="210" t="s">
        <v>213</v>
      </c>
      <c r="AU112" s="210" t="s">
        <v>84</v>
      </c>
      <c r="AV112" s="13" t="s">
        <v>84</v>
      </c>
      <c r="AW112" s="13" t="s">
        <v>35</v>
      </c>
      <c r="AX112" s="13" t="s">
        <v>82</v>
      </c>
      <c r="AY112" s="210" t="s">
        <v>197</v>
      </c>
    </row>
    <row r="113" spans="1:65" s="2" customFormat="1" ht="16.5" customHeight="1">
      <c r="A113" s="37"/>
      <c r="B113" s="38"/>
      <c r="C113" s="247" t="s">
        <v>268</v>
      </c>
      <c r="D113" s="247" t="s">
        <v>519</v>
      </c>
      <c r="E113" s="248" t="s">
        <v>7465</v>
      </c>
      <c r="F113" s="249" t="s">
        <v>7466</v>
      </c>
      <c r="G113" s="250" t="s">
        <v>428</v>
      </c>
      <c r="H113" s="251">
        <v>18.7</v>
      </c>
      <c r="I113" s="252"/>
      <c r="J113" s="253">
        <f>ROUND(I113*H113,2)</f>
        <v>0</v>
      </c>
      <c r="K113" s="249" t="s">
        <v>28</v>
      </c>
      <c r="L113" s="254"/>
      <c r="M113" s="255" t="s">
        <v>28</v>
      </c>
      <c r="N113" s="256" t="s">
        <v>45</v>
      </c>
      <c r="O113" s="67"/>
      <c r="P113" s="190">
        <f>O113*H113</f>
        <v>0</v>
      </c>
      <c r="Q113" s="190">
        <v>1</v>
      </c>
      <c r="R113" s="190">
        <f>Q113*H113</f>
        <v>18.7</v>
      </c>
      <c r="S113" s="190">
        <v>0</v>
      </c>
      <c r="T113" s="191">
        <f>S113*H113</f>
        <v>0</v>
      </c>
      <c r="U113" s="37"/>
      <c r="V113" s="37"/>
      <c r="W113" s="37"/>
      <c r="X113" s="37"/>
      <c r="Y113" s="37"/>
      <c r="Z113" s="37"/>
      <c r="AA113" s="37"/>
      <c r="AB113" s="37"/>
      <c r="AC113" s="37"/>
      <c r="AD113" s="37"/>
      <c r="AE113" s="37"/>
      <c r="AR113" s="192" t="s">
        <v>243</v>
      </c>
      <c r="AT113" s="192" t="s">
        <v>519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7467</v>
      </c>
    </row>
    <row r="114" spans="1:65" s="2" customFormat="1" ht="24.2" customHeight="1">
      <c r="A114" s="37"/>
      <c r="B114" s="38"/>
      <c r="C114" s="181" t="s">
        <v>273</v>
      </c>
      <c r="D114" s="181" t="s">
        <v>199</v>
      </c>
      <c r="E114" s="182" t="s">
        <v>7468</v>
      </c>
      <c r="F114" s="183" t="s">
        <v>7469</v>
      </c>
      <c r="G114" s="184" t="s">
        <v>202</v>
      </c>
      <c r="H114" s="185">
        <v>90</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7470</v>
      </c>
    </row>
    <row r="115" spans="1:65" s="2" customFormat="1" ht="24.2" customHeight="1">
      <c r="A115" s="37"/>
      <c r="B115" s="38"/>
      <c r="C115" s="181" t="s">
        <v>278</v>
      </c>
      <c r="D115" s="181" t="s">
        <v>199</v>
      </c>
      <c r="E115" s="182" t="s">
        <v>7380</v>
      </c>
      <c r="F115" s="183" t="s">
        <v>7381</v>
      </c>
      <c r="G115" s="184" t="s">
        <v>202</v>
      </c>
      <c r="H115" s="185">
        <v>90</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7471</v>
      </c>
    </row>
    <row r="116" spans="1:65" s="2" customFormat="1" ht="16.5" customHeight="1">
      <c r="A116" s="37"/>
      <c r="B116" s="38"/>
      <c r="C116" s="247" t="s">
        <v>283</v>
      </c>
      <c r="D116" s="247" t="s">
        <v>519</v>
      </c>
      <c r="E116" s="248" t="s">
        <v>7384</v>
      </c>
      <c r="F116" s="249" t="s">
        <v>7385</v>
      </c>
      <c r="G116" s="250" t="s">
        <v>3453</v>
      </c>
      <c r="H116" s="251">
        <v>1.8</v>
      </c>
      <c r="I116" s="252"/>
      <c r="J116" s="253">
        <f>ROUND(I116*H116,2)</f>
        <v>0</v>
      </c>
      <c r="K116" s="249" t="s">
        <v>28</v>
      </c>
      <c r="L116" s="254"/>
      <c r="M116" s="255" t="s">
        <v>28</v>
      </c>
      <c r="N116" s="256" t="s">
        <v>45</v>
      </c>
      <c r="O116" s="67"/>
      <c r="P116" s="190">
        <f>O116*H116</f>
        <v>0</v>
      </c>
      <c r="Q116" s="190">
        <v>1E-3</v>
      </c>
      <c r="R116" s="190">
        <f>Q116*H116</f>
        <v>1.8000000000000002E-3</v>
      </c>
      <c r="S116" s="190">
        <v>0</v>
      </c>
      <c r="T116" s="191">
        <f>S116*H116</f>
        <v>0</v>
      </c>
      <c r="U116" s="37"/>
      <c r="V116" s="37"/>
      <c r="W116" s="37"/>
      <c r="X116" s="37"/>
      <c r="Y116" s="37"/>
      <c r="Z116" s="37"/>
      <c r="AA116" s="37"/>
      <c r="AB116" s="37"/>
      <c r="AC116" s="37"/>
      <c r="AD116" s="37"/>
      <c r="AE116" s="37"/>
      <c r="AR116" s="192" t="s">
        <v>243</v>
      </c>
      <c r="AT116" s="192" t="s">
        <v>519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7472</v>
      </c>
    </row>
    <row r="117" spans="1:65" s="13" customFormat="1" ht="11.25">
      <c r="B117" s="199"/>
      <c r="C117" s="200"/>
      <c r="D117" s="201" t="s">
        <v>213</v>
      </c>
      <c r="E117" s="202" t="s">
        <v>28</v>
      </c>
      <c r="F117" s="203" t="s">
        <v>7473</v>
      </c>
      <c r="G117" s="200"/>
      <c r="H117" s="204">
        <v>1.8</v>
      </c>
      <c r="I117" s="205"/>
      <c r="J117" s="200"/>
      <c r="K117" s="200"/>
      <c r="L117" s="206"/>
      <c r="M117" s="207"/>
      <c r="N117" s="208"/>
      <c r="O117" s="208"/>
      <c r="P117" s="208"/>
      <c r="Q117" s="208"/>
      <c r="R117" s="208"/>
      <c r="S117" s="208"/>
      <c r="T117" s="209"/>
      <c r="AT117" s="210" t="s">
        <v>213</v>
      </c>
      <c r="AU117" s="210" t="s">
        <v>84</v>
      </c>
      <c r="AV117" s="13" t="s">
        <v>84</v>
      </c>
      <c r="AW117" s="13" t="s">
        <v>35</v>
      </c>
      <c r="AX117" s="13" t="s">
        <v>82</v>
      </c>
      <c r="AY117" s="210" t="s">
        <v>197</v>
      </c>
    </row>
    <row r="118" spans="1:65" s="2" customFormat="1" ht="21.75" customHeight="1">
      <c r="A118" s="37"/>
      <c r="B118" s="38"/>
      <c r="C118" s="181" t="s">
        <v>288</v>
      </c>
      <c r="D118" s="181" t="s">
        <v>199</v>
      </c>
      <c r="E118" s="182" t="s">
        <v>7474</v>
      </c>
      <c r="F118" s="183" t="s">
        <v>7475</v>
      </c>
      <c r="G118" s="184" t="s">
        <v>202</v>
      </c>
      <c r="H118" s="185">
        <v>90</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204</v>
      </c>
      <c r="AT118" s="192" t="s">
        <v>199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7476</v>
      </c>
    </row>
    <row r="119" spans="1:65" s="12" customFormat="1" ht="22.9" customHeight="1">
      <c r="B119" s="165"/>
      <c r="C119" s="166"/>
      <c r="D119" s="167" t="s">
        <v>73</v>
      </c>
      <c r="E119" s="179" t="s">
        <v>84</v>
      </c>
      <c r="F119" s="179" t="s">
        <v>664</v>
      </c>
      <c r="G119" s="166"/>
      <c r="H119" s="166"/>
      <c r="I119" s="169"/>
      <c r="J119" s="180">
        <f>BK119</f>
        <v>0</v>
      </c>
      <c r="K119" s="166"/>
      <c r="L119" s="171"/>
      <c r="M119" s="172"/>
      <c r="N119" s="173"/>
      <c r="O119" s="173"/>
      <c r="P119" s="174">
        <f>SUM(P120:P128)</f>
        <v>0</v>
      </c>
      <c r="Q119" s="173"/>
      <c r="R119" s="174">
        <f>SUM(R120:R128)</f>
        <v>10.007514450000002</v>
      </c>
      <c r="S119" s="173"/>
      <c r="T119" s="175">
        <f>SUM(T120:T128)</f>
        <v>0</v>
      </c>
      <c r="AR119" s="176" t="s">
        <v>82</v>
      </c>
      <c r="AT119" s="177" t="s">
        <v>73</v>
      </c>
      <c r="AU119" s="177" t="s">
        <v>82</v>
      </c>
      <c r="AY119" s="176" t="s">
        <v>197</v>
      </c>
      <c r="BK119" s="178">
        <f>SUM(BK120:BK128)</f>
        <v>0</v>
      </c>
    </row>
    <row r="120" spans="1:65" s="2" customFormat="1" ht="16.5" customHeight="1">
      <c r="A120" s="37"/>
      <c r="B120" s="38"/>
      <c r="C120" s="181" t="s">
        <v>293</v>
      </c>
      <c r="D120" s="181" t="s">
        <v>199</v>
      </c>
      <c r="E120" s="182" t="s">
        <v>7477</v>
      </c>
      <c r="F120" s="183" t="s">
        <v>7478</v>
      </c>
      <c r="G120" s="184" t="s">
        <v>265</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7479</v>
      </c>
    </row>
    <row r="121" spans="1:65" s="2" customFormat="1" ht="16.5" customHeight="1">
      <c r="A121" s="37"/>
      <c r="B121" s="38"/>
      <c r="C121" s="247" t="s">
        <v>298</v>
      </c>
      <c r="D121" s="247" t="s">
        <v>519</v>
      </c>
      <c r="E121" s="248" t="s">
        <v>7480</v>
      </c>
      <c r="F121" s="249" t="s">
        <v>7481</v>
      </c>
      <c r="G121" s="250" t="s">
        <v>265</v>
      </c>
      <c r="H121" s="251">
        <v>1.2</v>
      </c>
      <c r="I121" s="252"/>
      <c r="J121" s="253">
        <f>ROUND(I121*H121,2)</f>
        <v>0</v>
      </c>
      <c r="K121" s="249" t="s">
        <v>28</v>
      </c>
      <c r="L121" s="254"/>
      <c r="M121" s="255" t="s">
        <v>28</v>
      </c>
      <c r="N121" s="256" t="s">
        <v>45</v>
      </c>
      <c r="O121" s="67"/>
      <c r="P121" s="190">
        <f>O121*H121</f>
        <v>0</v>
      </c>
      <c r="Q121" s="190">
        <v>5.0939999999999999E-2</v>
      </c>
      <c r="R121" s="190">
        <f>Q121*H121</f>
        <v>6.1127999999999995E-2</v>
      </c>
      <c r="S121" s="190">
        <v>0</v>
      </c>
      <c r="T121" s="191">
        <f>S121*H121</f>
        <v>0</v>
      </c>
      <c r="U121" s="37"/>
      <c r="V121" s="37"/>
      <c r="W121" s="37"/>
      <c r="X121" s="37"/>
      <c r="Y121" s="37"/>
      <c r="Z121" s="37"/>
      <c r="AA121" s="37"/>
      <c r="AB121" s="37"/>
      <c r="AC121" s="37"/>
      <c r="AD121" s="37"/>
      <c r="AE121" s="37"/>
      <c r="AR121" s="192" t="s">
        <v>243</v>
      </c>
      <c r="AT121" s="192" t="s">
        <v>519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7482</v>
      </c>
    </row>
    <row r="122" spans="1:65" s="2" customFormat="1" ht="24.2" customHeight="1">
      <c r="A122" s="37"/>
      <c r="B122" s="38"/>
      <c r="C122" s="181" t="s">
        <v>303</v>
      </c>
      <c r="D122" s="181" t="s">
        <v>199</v>
      </c>
      <c r="E122" s="182" t="s">
        <v>7483</v>
      </c>
      <c r="F122" s="183" t="s">
        <v>7484</v>
      </c>
      <c r="G122" s="184" t="s">
        <v>409</v>
      </c>
      <c r="H122" s="185">
        <v>3.8610000000000002</v>
      </c>
      <c r="I122" s="186"/>
      <c r="J122" s="187">
        <f>ROUND(I122*H122,2)</f>
        <v>0</v>
      </c>
      <c r="K122" s="183" t="s">
        <v>28</v>
      </c>
      <c r="L122" s="42"/>
      <c r="M122" s="188" t="s">
        <v>28</v>
      </c>
      <c r="N122" s="189" t="s">
        <v>45</v>
      </c>
      <c r="O122" s="67"/>
      <c r="P122" s="190">
        <f>O122*H122</f>
        <v>0</v>
      </c>
      <c r="Q122" s="190">
        <v>2.5504500000000001</v>
      </c>
      <c r="R122" s="190">
        <f>Q122*H122</f>
        <v>9.8472874500000014</v>
      </c>
      <c r="S122" s="190">
        <v>0</v>
      </c>
      <c r="T122" s="191">
        <f>S122*H122</f>
        <v>0</v>
      </c>
      <c r="U122" s="37"/>
      <c r="V122" s="37"/>
      <c r="W122" s="37"/>
      <c r="X122" s="37"/>
      <c r="Y122" s="37"/>
      <c r="Z122" s="37"/>
      <c r="AA122" s="37"/>
      <c r="AB122" s="37"/>
      <c r="AC122" s="37"/>
      <c r="AD122" s="37"/>
      <c r="AE122" s="37"/>
      <c r="AR122" s="192" t="s">
        <v>204</v>
      </c>
      <c r="AT122" s="192" t="s">
        <v>199</v>
      </c>
      <c r="AU122" s="192" t="s">
        <v>84</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204</v>
      </c>
      <c r="BM122" s="192" t="s">
        <v>7485</v>
      </c>
    </row>
    <row r="123" spans="1:65" s="13" customFormat="1" ht="11.25">
      <c r="B123" s="199"/>
      <c r="C123" s="200"/>
      <c r="D123" s="201" t="s">
        <v>213</v>
      </c>
      <c r="E123" s="202" t="s">
        <v>28</v>
      </c>
      <c r="F123" s="203" t="s">
        <v>7486</v>
      </c>
      <c r="G123" s="200"/>
      <c r="H123" s="204">
        <v>3.8610000000000002</v>
      </c>
      <c r="I123" s="205"/>
      <c r="J123" s="200"/>
      <c r="K123" s="200"/>
      <c r="L123" s="206"/>
      <c r="M123" s="207"/>
      <c r="N123" s="208"/>
      <c r="O123" s="208"/>
      <c r="P123" s="208"/>
      <c r="Q123" s="208"/>
      <c r="R123" s="208"/>
      <c r="S123" s="208"/>
      <c r="T123" s="209"/>
      <c r="AT123" s="210" t="s">
        <v>213</v>
      </c>
      <c r="AU123" s="210" t="s">
        <v>84</v>
      </c>
      <c r="AV123" s="13" t="s">
        <v>84</v>
      </c>
      <c r="AW123" s="13" t="s">
        <v>35</v>
      </c>
      <c r="AX123" s="13" t="s">
        <v>74</v>
      </c>
      <c r="AY123" s="210" t="s">
        <v>197</v>
      </c>
    </row>
    <row r="124" spans="1:65" s="14" customFormat="1" ht="11.25">
      <c r="B124" s="211"/>
      <c r="C124" s="212"/>
      <c r="D124" s="201" t="s">
        <v>213</v>
      </c>
      <c r="E124" s="213" t="s">
        <v>28</v>
      </c>
      <c r="F124" s="214" t="s">
        <v>226</v>
      </c>
      <c r="G124" s="212"/>
      <c r="H124" s="215">
        <v>3.8610000000000002</v>
      </c>
      <c r="I124" s="216"/>
      <c r="J124" s="212"/>
      <c r="K124" s="212"/>
      <c r="L124" s="217"/>
      <c r="M124" s="218"/>
      <c r="N124" s="219"/>
      <c r="O124" s="219"/>
      <c r="P124" s="219"/>
      <c r="Q124" s="219"/>
      <c r="R124" s="219"/>
      <c r="S124" s="219"/>
      <c r="T124" s="220"/>
      <c r="AT124" s="221" t="s">
        <v>213</v>
      </c>
      <c r="AU124" s="221" t="s">
        <v>84</v>
      </c>
      <c r="AV124" s="14" t="s">
        <v>204</v>
      </c>
      <c r="AW124" s="14" t="s">
        <v>35</v>
      </c>
      <c r="AX124" s="14" t="s">
        <v>82</v>
      </c>
      <c r="AY124" s="221" t="s">
        <v>197</v>
      </c>
    </row>
    <row r="125" spans="1:65" s="2" customFormat="1" ht="16.5" customHeight="1">
      <c r="A125" s="37"/>
      <c r="B125" s="38"/>
      <c r="C125" s="181" t="s">
        <v>7</v>
      </c>
      <c r="D125" s="181" t="s">
        <v>199</v>
      </c>
      <c r="E125" s="182" t="s">
        <v>7487</v>
      </c>
      <c r="F125" s="183" t="s">
        <v>7488</v>
      </c>
      <c r="G125" s="184" t="s">
        <v>202</v>
      </c>
      <c r="H125" s="185">
        <v>12.87</v>
      </c>
      <c r="I125" s="186"/>
      <c r="J125" s="187">
        <f>ROUND(I125*H125,2)</f>
        <v>0</v>
      </c>
      <c r="K125" s="183" t="s">
        <v>28</v>
      </c>
      <c r="L125" s="42"/>
      <c r="M125" s="188" t="s">
        <v>28</v>
      </c>
      <c r="N125" s="189" t="s">
        <v>45</v>
      </c>
      <c r="O125" s="67"/>
      <c r="P125" s="190">
        <f>O125*H125</f>
        <v>0</v>
      </c>
      <c r="Q125" s="190">
        <v>7.7000000000000002E-3</v>
      </c>
      <c r="R125" s="190">
        <f>Q125*H125</f>
        <v>9.9098999999999993E-2</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7489</v>
      </c>
    </row>
    <row r="126" spans="1:65" s="13" customFormat="1" ht="11.25">
      <c r="B126" s="199"/>
      <c r="C126" s="200"/>
      <c r="D126" s="201" t="s">
        <v>213</v>
      </c>
      <c r="E126" s="202" t="s">
        <v>28</v>
      </c>
      <c r="F126" s="203" t="s">
        <v>7490</v>
      </c>
      <c r="G126" s="200"/>
      <c r="H126" s="204">
        <v>12.87</v>
      </c>
      <c r="I126" s="205"/>
      <c r="J126" s="200"/>
      <c r="K126" s="200"/>
      <c r="L126" s="206"/>
      <c r="M126" s="207"/>
      <c r="N126" s="208"/>
      <c r="O126" s="208"/>
      <c r="P126" s="208"/>
      <c r="Q126" s="208"/>
      <c r="R126" s="208"/>
      <c r="S126" s="208"/>
      <c r="T126" s="209"/>
      <c r="AT126" s="210" t="s">
        <v>213</v>
      </c>
      <c r="AU126" s="210" t="s">
        <v>84</v>
      </c>
      <c r="AV126" s="13" t="s">
        <v>84</v>
      </c>
      <c r="AW126" s="13" t="s">
        <v>35</v>
      </c>
      <c r="AX126" s="13" t="s">
        <v>74</v>
      </c>
      <c r="AY126" s="210" t="s">
        <v>197</v>
      </c>
    </row>
    <row r="127" spans="1:65" s="14" customFormat="1" ht="11.25">
      <c r="B127" s="211"/>
      <c r="C127" s="212"/>
      <c r="D127" s="201" t="s">
        <v>213</v>
      </c>
      <c r="E127" s="213" t="s">
        <v>28</v>
      </c>
      <c r="F127" s="214" t="s">
        <v>226</v>
      </c>
      <c r="G127" s="212"/>
      <c r="H127" s="215">
        <v>12.87</v>
      </c>
      <c r="I127" s="216"/>
      <c r="J127" s="212"/>
      <c r="K127" s="212"/>
      <c r="L127" s="217"/>
      <c r="M127" s="218"/>
      <c r="N127" s="219"/>
      <c r="O127" s="219"/>
      <c r="P127" s="219"/>
      <c r="Q127" s="219"/>
      <c r="R127" s="219"/>
      <c r="S127" s="219"/>
      <c r="T127" s="220"/>
      <c r="AT127" s="221" t="s">
        <v>213</v>
      </c>
      <c r="AU127" s="221" t="s">
        <v>84</v>
      </c>
      <c r="AV127" s="14" t="s">
        <v>204</v>
      </c>
      <c r="AW127" s="14" t="s">
        <v>35</v>
      </c>
      <c r="AX127" s="14" t="s">
        <v>82</v>
      </c>
      <c r="AY127" s="221" t="s">
        <v>197</v>
      </c>
    </row>
    <row r="128" spans="1:65" s="2" customFormat="1" ht="16.5" customHeight="1">
      <c r="A128" s="37"/>
      <c r="B128" s="38"/>
      <c r="C128" s="181" t="s">
        <v>312</v>
      </c>
      <c r="D128" s="181" t="s">
        <v>199</v>
      </c>
      <c r="E128" s="182" t="s">
        <v>7491</v>
      </c>
      <c r="F128" s="183" t="s">
        <v>7492</v>
      </c>
      <c r="G128" s="184" t="s">
        <v>202</v>
      </c>
      <c r="H128" s="185">
        <v>12.87</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204</v>
      </c>
      <c r="AT128" s="192" t="s">
        <v>199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204</v>
      </c>
      <c r="BM128" s="192" t="s">
        <v>7493</v>
      </c>
    </row>
    <row r="129" spans="1:65" s="12" customFormat="1" ht="22.9" customHeight="1">
      <c r="B129" s="165"/>
      <c r="C129" s="166"/>
      <c r="D129" s="167" t="s">
        <v>73</v>
      </c>
      <c r="E129" s="179" t="s">
        <v>204</v>
      </c>
      <c r="F129" s="179" t="s">
        <v>1013</v>
      </c>
      <c r="G129" s="166"/>
      <c r="H129" s="166"/>
      <c r="I129" s="169"/>
      <c r="J129" s="180">
        <f>BK129</f>
        <v>0</v>
      </c>
      <c r="K129" s="166"/>
      <c r="L129" s="171"/>
      <c r="M129" s="172"/>
      <c r="N129" s="173"/>
      <c r="O129" s="173"/>
      <c r="P129" s="174">
        <f>SUM(P130:P131)</f>
        <v>0</v>
      </c>
      <c r="Q129" s="173"/>
      <c r="R129" s="174">
        <f>SUM(R130:R131)</f>
        <v>0</v>
      </c>
      <c r="S129" s="173"/>
      <c r="T129" s="175">
        <f>SUM(T130:T131)</f>
        <v>0</v>
      </c>
      <c r="AR129" s="176" t="s">
        <v>82</v>
      </c>
      <c r="AT129" s="177" t="s">
        <v>73</v>
      </c>
      <c r="AU129" s="177" t="s">
        <v>82</v>
      </c>
      <c r="AY129" s="176" t="s">
        <v>197</v>
      </c>
      <c r="BK129" s="178">
        <f>SUM(BK130:BK131)</f>
        <v>0</v>
      </c>
    </row>
    <row r="130" spans="1:65" s="2" customFormat="1" ht="21.75" customHeight="1">
      <c r="A130" s="37"/>
      <c r="B130" s="38"/>
      <c r="C130" s="181" t="s">
        <v>317</v>
      </c>
      <c r="D130" s="181" t="s">
        <v>199</v>
      </c>
      <c r="E130" s="182" t="s">
        <v>7494</v>
      </c>
      <c r="F130" s="183" t="s">
        <v>7495</v>
      </c>
      <c r="G130" s="184" t="s">
        <v>409</v>
      </c>
      <c r="H130" s="185">
        <v>1.8149999999999999</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204</v>
      </c>
      <c r="AT130" s="192" t="s">
        <v>199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7496</v>
      </c>
    </row>
    <row r="131" spans="1:65" s="13" customFormat="1" ht="11.25">
      <c r="B131" s="199"/>
      <c r="C131" s="200"/>
      <c r="D131" s="201" t="s">
        <v>213</v>
      </c>
      <c r="E131" s="202" t="s">
        <v>28</v>
      </c>
      <c r="F131" s="203" t="s">
        <v>7497</v>
      </c>
      <c r="G131" s="200"/>
      <c r="H131" s="204">
        <v>1.8149999999999999</v>
      </c>
      <c r="I131" s="205"/>
      <c r="J131" s="200"/>
      <c r="K131" s="200"/>
      <c r="L131" s="206"/>
      <c r="M131" s="207"/>
      <c r="N131" s="208"/>
      <c r="O131" s="208"/>
      <c r="P131" s="208"/>
      <c r="Q131" s="208"/>
      <c r="R131" s="208"/>
      <c r="S131" s="208"/>
      <c r="T131" s="209"/>
      <c r="AT131" s="210" t="s">
        <v>213</v>
      </c>
      <c r="AU131" s="210" t="s">
        <v>84</v>
      </c>
      <c r="AV131" s="13" t="s">
        <v>84</v>
      </c>
      <c r="AW131" s="13" t="s">
        <v>35</v>
      </c>
      <c r="AX131" s="13" t="s">
        <v>82</v>
      </c>
      <c r="AY131" s="210" t="s">
        <v>197</v>
      </c>
    </row>
    <row r="132" spans="1:65" s="12" customFormat="1" ht="22.9" customHeight="1">
      <c r="B132" s="165"/>
      <c r="C132" s="166"/>
      <c r="D132" s="167" t="s">
        <v>73</v>
      </c>
      <c r="E132" s="179" t="s">
        <v>243</v>
      </c>
      <c r="F132" s="179" t="s">
        <v>7498</v>
      </c>
      <c r="G132" s="166"/>
      <c r="H132" s="166"/>
      <c r="I132" s="169"/>
      <c r="J132" s="180">
        <f>BK132</f>
        <v>0</v>
      </c>
      <c r="K132" s="166"/>
      <c r="L132" s="171"/>
      <c r="M132" s="172"/>
      <c r="N132" s="173"/>
      <c r="O132" s="173"/>
      <c r="P132" s="174">
        <f>SUM(P133:P144)</f>
        <v>0</v>
      </c>
      <c r="Q132" s="173"/>
      <c r="R132" s="174">
        <f>SUM(R133:R144)</f>
        <v>1.4392886999999999</v>
      </c>
      <c r="S132" s="173"/>
      <c r="T132" s="175">
        <f>SUM(T133:T144)</f>
        <v>0</v>
      </c>
      <c r="AR132" s="176" t="s">
        <v>82</v>
      </c>
      <c r="AT132" s="177" t="s">
        <v>73</v>
      </c>
      <c r="AU132" s="177" t="s">
        <v>82</v>
      </c>
      <c r="AY132" s="176" t="s">
        <v>197</v>
      </c>
      <c r="BK132" s="178">
        <f>SUM(BK133:BK144)</f>
        <v>0</v>
      </c>
    </row>
    <row r="133" spans="1:65" s="2" customFormat="1" ht="16.5" customHeight="1">
      <c r="A133" s="37"/>
      <c r="B133" s="38"/>
      <c r="C133" s="181" t="s">
        <v>322</v>
      </c>
      <c r="D133" s="181" t="s">
        <v>199</v>
      </c>
      <c r="E133" s="182" t="s">
        <v>7499</v>
      </c>
      <c r="F133" s="183" t="s">
        <v>7500</v>
      </c>
      <c r="G133" s="184" t="s">
        <v>265</v>
      </c>
      <c r="H133" s="185">
        <v>16.5</v>
      </c>
      <c r="I133" s="186"/>
      <c r="J133" s="187">
        <f>ROUND(I133*H133,2)</f>
        <v>0</v>
      </c>
      <c r="K133" s="183" t="s">
        <v>28</v>
      </c>
      <c r="L133" s="42"/>
      <c r="M133" s="188" t="s">
        <v>28</v>
      </c>
      <c r="N133" s="189" t="s">
        <v>45</v>
      </c>
      <c r="O133" s="67"/>
      <c r="P133" s="190">
        <f>O133*H133</f>
        <v>0</v>
      </c>
      <c r="Q133" s="190">
        <v>1.0000000000000001E-5</v>
      </c>
      <c r="R133" s="190">
        <f>Q133*H133</f>
        <v>1.6500000000000003E-4</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7501</v>
      </c>
    </row>
    <row r="134" spans="1:65" s="2" customFormat="1" ht="16.5" customHeight="1">
      <c r="A134" s="37"/>
      <c r="B134" s="38"/>
      <c r="C134" s="247" t="s">
        <v>327</v>
      </c>
      <c r="D134" s="247" t="s">
        <v>519</v>
      </c>
      <c r="E134" s="248" t="s">
        <v>7502</v>
      </c>
      <c r="F134" s="249" t="s">
        <v>7503</v>
      </c>
      <c r="G134" s="250" t="s">
        <v>265</v>
      </c>
      <c r="H134" s="251">
        <v>16.995000000000001</v>
      </c>
      <c r="I134" s="252"/>
      <c r="J134" s="253">
        <f>ROUND(I134*H134,2)</f>
        <v>0</v>
      </c>
      <c r="K134" s="249" t="s">
        <v>28</v>
      </c>
      <c r="L134" s="254"/>
      <c r="M134" s="255" t="s">
        <v>28</v>
      </c>
      <c r="N134" s="256" t="s">
        <v>45</v>
      </c>
      <c r="O134" s="67"/>
      <c r="P134" s="190">
        <f>O134*H134</f>
        <v>0</v>
      </c>
      <c r="Q134" s="190">
        <v>4.2599999999999999E-3</v>
      </c>
      <c r="R134" s="190">
        <f>Q134*H134</f>
        <v>7.2398699999999996E-2</v>
      </c>
      <c r="S134" s="190">
        <v>0</v>
      </c>
      <c r="T134" s="191">
        <f>S134*H134</f>
        <v>0</v>
      </c>
      <c r="U134" s="37"/>
      <c r="V134" s="37"/>
      <c r="W134" s="37"/>
      <c r="X134" s="37"/>
      <c r="Y134" s="37"/>
      <c r="Z134" s="37"/>
      <c r="AA134" s="37"/>
      <c r="AB134" s="37"/>
      <c r="AC134" s="37"/>
      <c r="AD134" s="37"/>
      <c r="AE134" s="37"/>
      <c r="AR134" s="192" t="s">
        <v>243</v>
      </c>
      <c r="AT134" s="192" t="s">
        <v>519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7504</v>
      </c>
    </row>
    <row r="135" spans="1:65" s="13" customFormat="1" ht="11.25">
      <c r="B135" s="199"/>
      <c r="C135" s="200"/>
      <c r="D135" s="201" t="s">
        <v>213</v>
      </c>
      <c r="E135" s="202" t="s">
        <v>28</v>
      </c>
      <c r="F135" s="203" t="s">
        <v>7505</v>
      </c>
      <c r="G135" s="200"/>
      <c r="H135" s="204">
        <v>16.995000000000001</v>
      </c>
      <c r="I135" s="205"/>
      <c r="J135" s="200"/>
      <c r="K135" s="200"/>
      <c r="L135" s="206"/>
      <c r="M135" s="207"/>
      <c r="N135" s="208"/>
      <c r="O135" s="208"/>
      <c r="P135" s="208"/>
      <c r="Q135" s="208"/>
      <c r="R135" s="208"/>
      <c r="S135" s="208"/>
      <c r="T135" s="209"/>
      <c r="AT135" s="210" t="s">
        <v>213</v>
      </c>
      <c r="AU135" s="210" t="s">
        <v>84</v>
      </c>
      <c r="AV135" s="13" t="s">
        <v>84</v>
      </c>
      <c r="AW135" s="13" t="s">
        <v>35</v>
      </c>
      <c r="AX135" s="13" t="s">
        <v>82</v>
      </c>
      <c r="AY135" s="210" t="s">
        <v>197</v>
      </c>
    </row>
    <row r="136" spans="1:65" s="2" customFormat="1" ht="24.2" customHeight="1">
      <c r="A136" s="37"/>
      <c r="B136" s="38"/>
      <c r="C136" s="181" t="s">
        <v>332</v>
      </c>
      <c r="D136" s="181" t="s">
        <v>199</v>
      </c>
      <c r="E136" s="182" t="s">
        <v>7506</v>
      </c>
      <c r="F136" s="183" t="s">
        <v>7507</v>
      </c>
      <c r="G136" s="184" t="s">
        <v>7508</v>
      </c>
      <c r="H136" s="185">
        <v>1</v>
      </c>
      <c r="I136" s="186"/>
      <c r="J136" s="187">
        <f t="shared" ref="J136:J144" si="0">ROUND(I136*H136,2)</f>
        <v>0</v>
      </c>
      <c r="K136" s="183" t="s">
        <v>28</v>
      </c>
      <c r="L136" s="42"/>
      <c r="M136" s="188" t="s">
        <v>28</v>
      </c>
      <c r="N136" s="189" t="s">
        <v>45</v>
      </c>
      <c r="O136" s="67"/>
      <c r="P136" s="190">
        <f t="shared" ref="P136:P144" si="1">O136*H136</f>
        <v>0</v>
      </c>
      <c r="Q136" s="190">
        <v>1.0000000000000001E-5</v>
      </c>
      <c r="R136" s="190">
        <f t="shared" ref="R136:R144" si="2">Q136*H136</f>
        <v>1.0000000000000001E-5</v>
      </c>
      <c r="S136" s="190">
        <v>0</v>
      </c>
      <c r="T136" s="191">
        <f t="shared" ref="T136:T144" si="3">S136*H136</f>
        <v>0</v>
      </c>
      <c r="U136" s="37"/>
      <c r="V136" s="37"/>
      <c r="W136" s="37"/>
      <c r="X136" s="37"/>
      <c r="Y136" s="37"/>
      <c r="Z136" s="37"/>
      <c r="AA136" s="37"/>
      <c r="AB136" s="37"/>
      <c r="AC136" s="37"/>
      <c r="AD136" s="37"/>
      <c r="AE136" s="37"/>
      <c r="AR136" s="192" t="s">
        <v>204</v>
      </c>
      <c r="AT136" s="192" t="s">
        <v>199</v>
      </c>
      <c r="AU136" s="192" t="s">
        <v>84</v>
      </c>
      <c r="AY136" s="20" t="s">
        <v>197</v>
      </c>
      <c r="BE136" s="193">
        <f t="shared" ref="BE136:BE144" si="4">IF(N136="základní",J136,0)</f>
        <v>0</v>
      </c>
      <c r="BF136" s="193">
        <f t="shared" ref="BF136:BF144" si="5">IF(N136="snížená",J136,0)</f>
        <v>0</v>
      </c>
      <c r="BG136" s="193">
        <f t="shared" ref="BG136:BG144" si="6">IF(N136="zákl. přenesená",J136,0)</f>
        <v>0</v>
      </c>
      <c r="BH136" s="193">
        <f t="shared" ref="BH136:BH144" si="7">IF(N136="sníž. přenesená",J136,0)</f>
        <v>0</v>
      </c>
      <c r="BI136" s="193">
        <f t="shared" ref="BI136:BI144" si="8">IF(N136="nulová",J136,0)</f>
        <v>0</v>
      </c>
      <c r="BJ136" s="20" t="s">
        <v>82</v>
      </c>
      <c r="BK136" s="193">
        <f t="shared" ref="BK136:BK144" si="9">ROUND(I136*H136,2)</f>
        <v>0</v>
      </c>
      <c r="BL136" s="20" t="s">
        <v>204</v>
      </c>
      <c r="BM136" s="192" t="s">
        <v>7509</v>
      </c>
    </row>
    <row r="137" spans="1:65" s="2" customFormat="1" ht="16.5" customHeight="1">
      <c r="A137" s="37"/>
      <c r="B137" s="38"/>
      <c r="C137" s="247" t="s">
        <v>337</v>
      </c>
      <c r="D137" s="247" t="s">
        <v>519</v>
      </c>
      <c r="E137" s="248" t="s">
        <v>7510</v>
      </c>
      <c r="F137" s="249" t="s">
        <v>7511</v>
      </c>
      <c r="G137" s="250" t="s">
        <v>210</v>
      </c>
      <c r="H137" s="251">
        <v>1</v>
      </c>
      <c r="I137" s="252"/>
      <c r="J137" s="253">
        <f t="shared" si="0"/>
        <v>0</v>
      </c>
      <c r="K137" s="249" t="s">
        <v>28</v>
      </c>
      <c r="L137" s="254"/>
      <c r="M137" s="255" t="s">
        <v>28</v>
      </c>
      <c r="N137" s="256" t="s">
        <v>45</v>
      </c>
      <c r="O137" s="67"/>
      <c r="P137" s="190">
        <f t="shared" si="1"/>
        <v>0</v>
      </c>
      <c r="Q137" s="190">
        <v>0</v>
      </c>
      <c r="R137" s="190">
        <f t="shared" si="2"/>
        <v>0</v>
      </c>
      <c r="S137" s="190">
        <v>0</v>
      </c>
      <c r="T137" s="191">
        <f t="shared" si="3"/>
        <v>0</v>
      </c>
      <c r="U137" s="37"/>
      <c r="V137" s="37"/>
      <c r="W137" s="37"/>
      <c r="X137" s="37"/>
      <c r="Y137" s="37"/>
      <c r="Z137" s="37"/>
      <c r="AA137" s="37"/>
      <c r="AB137" s="37"/>
      <c r="AC137" s="37"/>
      <c r="AD137" s="37"/>
      <c r="AE137" s="37"/>
      <c r="AR137" s="192" t="s">
        <v>243</v>
      </c>
      <c r="AT137" s="192" t="s">
        <v>519</v>
      </c>
      <c r="AU137" s="192" t="s">
        <v>84</v>
      </c>
      <c r="AY137" s="20" t="s">
        <v>197</v>
      </c>
      <c r="BE137" s="193">
        <f t="shared" si="4"/>
        <v>0</v>
      </c>
      <c r="BF137" s="193">
        <f t="shared" si="5"/>
        <v>0</v>
      </c>
      <c r="BG137" s="193">
        <f t="shared" si="6"/>
        <v>0</v>
      </c>
      <c r="BH137" s="193">
        <f t="shared" si="7"/>
        <v>0</v>
      </c>
      <c r="BI137" s="193">
        <f t="shared" si="8"/>
        <v>0</v>
      </c>
      <c r="BJ137" s="20" t="s">
        <v>82</v>
      </c>
      <c r="BK137" s="193">
        <f t="shared" si="9"/>
        <v>0</v>
      </c>
      <c r="BL137" s="20" t="s">
        <v>204</v>
      </c>
      <c r="BM137" s="192" t="s">
        <v>7512</v>
      </c>
    </row>
    <row r="138" spans="1:65" s="2" customFormat="1" ht="16.5" customHeight="1">
      <c r="A138" s="37"/>
      <c r="B138" s="38"/>
      <c r="C138" s="181" t="s">
        <v>343</v>
      </c>
      <c r="D138" s="181" t="s">
        <v>199</v>
      </c>
      <c r="E138" s="182" t="s">
        <v>7513</v>
      </c>
      <c r="F138" s="183" t="s">
        <v>7514</v>
      </c>
      <c r="G138" s="184" t="s">
        <v>265</v>
      </c>
      <c r="H138" s="185">
        <v>16.5</v>
      </c>
      <c r="I138" s="186"/>
      <c r="J138" s="187">
        <f t="shared" si="0"/>
        <v>0</v>
      </c>
      <c r="K138" s="183" t="s">
        <v>28</v>
      </c>
      <c r="L138" s="42"/>
      <c r="M138" s="188" t="s">
        <v>28</v>
      </c>
      <c r="N138" s="189" t="s">
        <v>45</v>
      </c>
      <c r="O138" s="67"/>
      <c r="P138" s="190">
        <f t="shared" si="1"/>
        <v>0</v>
      </c>
      <c r="Q138" s="190">
        <v>0</v>
      </c>
      <c r="R138" s="190">
        <f t="shared" si="2"/>
        <v>0</v>
      </c>
      <c r="S138" s="190">
        <v>0</v>
      </c>
      <c r="T138" s="191">
        <f t="shared" si="3"/>
        <v>0</v>
      </c>
      <c r="U138" s="37"/>
      <c r="V138" s="37"/>
      <c r="W138" s="37"/>
      <c r="X138" s="37"/>
      <c r="Y138" s="37"/>
      <c r="Z138" s="37"/>
      <c r="AA138" s="37"/>
      <c r="AB138" s="37"/>
      <c r="AC138" s="37"/>
      <c r="AD138" s="37"/>
      <c r="AE138" s="37"/>
      <c r="AR138" s="192" t="s">
        <v>204</v>
      </c>
      <c r="AT138" s="192" t="s">
        <v>199</v>
      </c>
      <c r="AU138" s="192" t="s">
        <v>84</v>
      </c>
      <c r="AY138" s="20" t="s">
        <v>197</v>
      </c>
      <c r="BE138" s="193">
        <f t="shared" si="4"/>
        <v>0</v>
      </c>
      <c r="BF138" s="193">
        <f t="shared" si="5"/>
        <v>0</v>
      </c>
      <c r="BG138" s="193">
        <f t="shared" si="6"/>
        <v>0</v>
      </c>
      <c r="BH138" s="193">
        <f t="shared" si="7"/>
        <v>0</v>
      </c>
      <c r="BI138" s="193">
        <f t="shared" si="8"/>
        <v>0</v>
      </c>
      <c r="BJ138" s="20" t="s">
        <v>82</v>
      </c>
      <c r="BK138" s="193">
        <f t="shared" si="9"/>
        <v>0</v>
      </c>
      <c r="BL138" s="20" t="s">
        <v>204</v>
      </c>
      <c r="BM138" s="192" t="s">
        <v>7515</v>
      </c>
    </row>
    <row r="139" spans="1:65" s="2" customFormat="1" ht="16.5" customHeight="1">
      <c r="A139" s="37"/>
      <c r="B139" s="38"/>
      <c r="C139" s="181" t="s">
        <v>348</v>
      </c>
      <c r="D139" s="181" t="s">
        <v>199</v>
      </c>
      <c r="E139" s="182" t="s">
        <v>7516</v>
      </c>
      <c r="F139" s="183" t="s">
        <v>7517</v>
      </c>
      <c r="G139" s="184" t="s">
        <v>210</v>
      </c>
      <c r="H139" s="185">
        <v>2</v>
      </c>
      <c r="I139" s="186"/>
      <c r="J139" s="187">
        <f t="shared" si="0"/>
        <v>0</v>
      </c>
      <c r="K139" s="183" t="s">
        <v>28</v>
      </c>
      <c r="L139" s="42"/>
      <c r="M139" s="188" t="s">
        <v>28</v>
      </c>
      <c r="N139" s="189" t="s">
        <v>45</v>
      </c>
      <c r="O139" s="67"/>
      <c r="P139" s="190">
        <f t="shared" si="1"/>
        <v>0</v>
      </c>
      <c r="Q139" s="190">
        <v>0.45937</v>
      </c>
      <c r="R139" s="190">
        <f t="shared" si="2"/>
        <v>0.91874</v>
      </c>
      <c r="S139" s="190">
        <v>0</v>
      </c>
      <c r="T139" s="191">
        <f t="shared" si="3"/>
        <v>0</v>
      </c>
      <c r="U139" s="37"/>
      <c r="V139" s="37"/>
      <c r="W139" s="37"/>
      <c r="X139" s="37"/>
      <c r="Y139" s="37"/>
      <c r="Z139" s="37"/>
      <c r="AA139" s="37"/>
      <c r="AB139" s="37"/>
      <c r="AC139" s="37"/>
      <c r="AD139" s="37"/>
      <c r="AE139" s="37"/>
      <c r="AR139" s="192" t="s">
        <v>204</v>
      </c>
      <c r="AT139" s="192" t="s">
        <v>199</v>
      </c>
      <c r="AU139" s="192" t="s">
        <v>84</v>
      </c>
      <c r="AY139" s="20" t="s">
        <v>197</v>
      </c>
      <c r="BE139" s="193">
        <f t="shared" si="4"/>
        <v>0</v>
      </c>
      <c r="BF139" s="193">
        <f t="shared" si="5"/>
        <v>0</v>
      </c>
      <c r="BG139" s="193">
        <f t="shared" si="6"/>
        <v>0</v>
      </c>
      <c r="BH139" s="193">
        <f t="shared" si="7"/>
        <v>0</v>
      </c>
      <c r="BI139" s="193">
        <f t="shared" si="8"/>
        <v>0</v>
      </c>
      <c r="BJ139" s="20" t="s">
        <v>82</v>
      </c>
      <c r="BK139" s="193">
        <f t="shared" si="9"/>
        <v>0</v>
      </c>
      <c r="BL139" s="20" t="s">
        <v>204</v>
      </c>
      <c r="BM139" s="192" t="s">
        <v>7518</v>
      </c>
    </row>
    <row r="140" spans="1:65" s="2" customFormat="1" ht="24.2" customHeight="1">
      <c r="A140" s="37"/>
      <c r="B140" s="38"/>
      <c r="C140" s="181" t="s">
        <v>354</v>
      </c>
      <c r="D140" s="181" t="s">
        <v>199</v>
      </c>
      <c r="E140" s="182" t="s">
        <v>7519</v>
      </c>
      <c r="F140" s="183" t="s">
        <v>7520</v>
      </c>
      <c r="G140" s="184" t="s">
        <v>210</v>
      </c>
      <c r="H140" s="185">
        <v>1</v>
      </c>
      <c r="I140" s="186"/>
      <c r="J140" s="187">
        <f t="shared" si="0"/>
        <v>0</v>
      </c>
      <c r="K140" s="183" t="s">
        <v>28</v>
      </c>
      <c r="L140" s="42"/>
      <c r="M140" s="188" t="s">
        <v>28</v>
      </c>
      <c r="N140" s="189" t="s">
        <v>45</v>
      </c>
      <c r="O140" s="67"/>
      <c r="P140" s="190">
        <f t="shared" si="1"/>
        <v>0</v>
      </c>
      <c r="Q140" s="190">
        <v>0.10609</v>
      </c>
      <c r="R140" s="190">
        <f t="shared" si="2"/>
        <v>0.10609</v>
      </c>
      <c r="S140" s="190">
        <v>0</v>
      </c>
      <c r="T140" s="191">
        <f t="shared" si="3"/>
        <v>0</v>
      </c>
      <c r="U140" s="37"/>
      <c r="V140" s="37"/>
      <c r="W140" s="37"/>
      <c r="X140" s="37"/>
      <c r="Y140" s="37"/>
      <c r="Z140" s="37"/>
      <c r="AA140" s="37"/>
      <c r="AB140" s="37"/>
      <c r="AC140" s="37"/>
      <c r="AD140" s="37"/>
      <c r="AE140" s="37"/>
      <c r="AR140" s="192" t="s">
        <v>204</v>
      </c>
      <c r="AT140" s="192" t="s">
        <v>199</v>
      </c>
      <c r="AU140" s="192" t="s">
        <v>84</v>
      </c>
      <c r="AY140" s="20" t="s">
        <v>197</v>
      </c>
      <c r="BE140" s="193">
        <f t="shared" si="4"/>
        <v>0</v>
      </c>
      <c r="BF140" s="193">
        <f t="shared" si="5"/>
        <v>0</v>
      </c>
      <c r="BG140" s="193">
        <f t="shared" si="6"/>
        <v>0</v>
      </c>
      <c r="BH140" s="193">
        <f t="shared" si="7"/>
        <v>0</v>
      </c>
      <c r="BI140" s="193">
        <f t="shared" si="8"/>
        <v>0</v>
      </c>
      <c r="BJ140" s="20" t="s">
        <v>82</v>
      </c>
      <c r="BK140" s="193">
        <f t="shared" si="9"/>
        <v>0</v>
      </c>
      <c r="BL140" s="20" t="s">
        <v>204</v>
      </c>
      <c r="BM140" s="192" t="s">
        <v>7521</v>
      </c>
    </row>
    <row r="141" spans="1:65" s="2" customFormat="1" ht="24.2" customHeight="1">
      <c r="A141" s="37"/>
      <c r="B141" s="38"/>
      <c r="C141" s="181" t="s">
        <v>360</v>
      </c>
      <c r="D141" s="181" t="s">
        <v>199</v>
      </c>
      <c r="E141" s="182" t="s">
        <v>7522</v>
      </c>
      <c r="F141" s="183" t="s">
        <v>7523</v>
      </c>
      <c r="G141" s="184" t="s">
        <v>210</v>
      </c>
      <c r="H141" s="185">
        <v>1</v>
      </c>
      <c r="I141" s="186"/>
      <c r="J141" s="187">
        <f t="shared" si="0"/>
        <v>0</v>
      </c>
      <c r="K141" s="183" t="s">
        <v>28</v>
      </c>
      <c r="L141" s="42"/>
      <c r="M141" s="188" t="s">
        <v>28</v>
      </c>
      <c r="N141" s="189" t="s">
        <v>45</v>
      </c>
      <c r="O141" s="67"/>
      <c r="P141" s="190">
        <f t="shared" si="1"/>
        <v>0</v>
      </c>
      <c r="Q141" s="190">
        <v>3.6400000000000002E-2</v>
      </c>
      <c r="R141" s="190">
        <f t="shared" si="2"/>
        <v>3.6400000000000002E-2</v>
      </c>
      <c r="S141" s="190">
        <v>0</v>
      </c>
      <c r="T141" s="191">
        <f t="shared" si="3"/>
        <v>0</v>
      </c>
      <c r="U141" s="37"/>
      <c r="V141" s="37"/>
      <c r="W141" s="37"/>
      <c r="X141" s="37"/>
      <c r="Y141" s="37"/>
      <c r="Z141" s="37"/>
      <c r="AA141" s="37"/>
      <c r="AB141" s="37"/>
      <c r="AC141" s="37"/>
      <c r="AD141" s="37"/>
      <c r="AE141" s="37"/>
      <c r="AR141" s="192" t="s">
        <v>204</v>
      </c>
      <c r="AT141" s="192" t="s">
        <v>199</v>
      </c>
      <c r="AU141" s="192" t="s">
        <v>84</v>
      </c>
      <c r="AY141" s="20" t="s">
        <v>197</v>
      </c>
      <c r="BE141" s="193">
        <f t="shared" si="4"/>
        <v>0</v>
      </c>
      <c r="BF141" s="193">
        <f t="shared" si="5"/>
        <v>0</v>
      </c>
      <c r="BG141" s="193">
        <f t="shared" si="6"/>
        <v>0</v>
      </c>
      <c r="BH141" s="193">
        <f t="shared" si="7"/>
        <v>0</v>
      </c>
      <c r="BI141" s="193">
        <f t="shared" si="8"/>
        <v>0</v>
      </c>
      <c r="BJ141" s="20" t="s">
        <v>82</v>
      </c>
      <c r="BK141" s="193">
        <f t="shared" si="9"/>
        <v>0</v>
      </c>
      <c r="BL141" s="20" t="s">
        <v>204</v>
      </c>
      <c r="BM141" s="192" t="s">
        <v>7524</v>
      </c>
    </row>
    <row r="142" spans="1:65" s="2" customFormat="1" ht="24.2" customHeight="1">
      <c r="A142" s="37"/>
      <c r="B142" s="38"/>
      <c r="C142" s="181" t="s">
        <v>365</v>
      </c>
      <c r="D142" s="181" t="s">
        <v>199</v>
      </c>
      <c r="E142" s="182" t="s">
        <v>7525</v>
      </c>
      <c r="F142" s="183" t="s">
        <v>7526</v>
      </c>
      <c r="G142" s="184" t="s">
        <v>210</v>
      </c>
      <c r="H142" s="185">
        <v>1</v>
      </c>
      <c r="I142" s="186"/>
      <c r="J142" s="187">
        <f t="shared" si="0"/>
        <v>0</v>
      </c>
      <c r="K142" s="183" t="s">
        <v>28</v>
      </c>
      <c r="L142" s="42"/>
      <c r="M142" s="188" t="s">
        <v>28</v>
      </c>
      <c r="N142" s="189" t="s">
        <v>45</v>
      </c>
      <c r="O142" s="67"/>
      <c r="P142" s="190">
        <f t="shared" si="1"/>
        <v>0</v>
      </c>
      <c r="Q142" s="190">
        <v>0</v>
      </c>
      <c r="R142" s="190">
        <f t="shared" si="2"/>
        <v>0</v>
      </c>
      <c r="S142" s="190">
        <v>0</v>
      </c>
      <c r="T142" s="191">
        <f t="shared" si="3"/>
        <v>0</v>
      </c>
      <c r="U142" s="37"/>
      <c r="V142" s="37"/>
      <c r="W142" s="37"/>
      <c r="X142" s="37"/>
      <c r="Y142" s="37"/>
      <c r="Z142" s="37"/>
      <c r="AA142" s="37"/>
      <c r="AB142" s="37"/>
      <c r="AC142" s="37"/>
      <c r="AD142" s="37"/>
      <c r="AE142" s="37"/>
      <c r="AR142" s="192" t="s">
        <v>204</v>
      </c>
      <c r="AT142" s="192" t="s">
        <v>199</v>
      </c>
      <c r="AU142" s="192" t="s">
        <v>84</v>
      </c>
      <c r="AY142" s="20" t="s">
        <v>197</v>
      </c>
      <c r="BE142" s="193">
        <f t="shared" si="4"/>
        <v>0</v>
      </c>
      <c r="BF142" s="193">
        <f t="shared" si="5"/>
        <v>0</v>
      </c>
      <c r="BG142" s="193">
        <f t="shared" si="6"/>
        <v>0</v>
      </c>
      <c r="BH142" s="193">
        <f t="shared" si="7"/>
        <v>0</v>
      </c>
      <c r="BI142" s="193">
        <f t="shared" si="8"/>
        <v>0</v>
      </c>
      <c r="BJ142" s="20" t="s">
        <v>82</v>
      </c>
      <c r="BK142" s="193">
        <f t="shared" si="9"/>
        <v>0</v>
      </c>
      <c r="BL142" s="20" t="s">
        <v>204</v>
      </c>
      <c r="BM142" s="192" t="s">
        <v>7527</v>
      </c>
    </row>
    <row r="143" spans="1:65" s="2" customFormat="1" ht="24.2" customHeight="1">
      <c r="A143" s="37"/>
      <c r="B143" s="38"/>
      <c r="C143" s="181" t="s">
        <v>370</v>
      </c>
      <c r="D143" s="181" t="s">
        <v>199</v>
      </c>
      <c r="E143" s="182" t="s">
        <v>7528</v>
      </c>
      <c r="F143" s="183" t="s">
        <v>7529</v>
      </c>
      <c r="G143" s="184" t="s">
        <v>210</v>
      </c>
      <c r="H143" s="185">
        <v>1</v>
      </c>
      <c r="I143" s="186"/>
      <c r="J143" s="187">
        <f t="shared" si="0"/>
        <v>0</v>
      </c>
      <c r="K143" s="183" t="s">
        <v>28</v>
      </c>
      <c r="L143" s="42"/>
      <c r="M143" s="188" t="s">
        <v>28</v>
      </c>
      <c r="N143" s="189" t="s">
        <v>45</v>
      </c>
      <c r="O143" s="67"/>
      <c r="P143" s="190">
        <f t="shared" si="1"/>
        <v>0</v>
      </c>
      <c r="Q143" s="190">
        <v>0.30399999999999999</v>
      </c>
      <c r="R143" s="190">
        <f t="shared" si="2"/>
        <v>0.30399999999999999</v>
      </c>
      <c r="S143" s="190">
        <v>0</v>
      </c>
      <c r="T143" s="191">
        <f t="shared" si="3"/>
        <v>0</v>
      </c>
      <c r="U143" s="37"/>
      <c r="V143" s="37"/>
      <c r="W143" s="37"/>
      <c r="X143" s="37"/>
      <c r="Y143" s="37"/>
      <c r="Z143" s="37"/>
      <c r="AA143" s="37"/>
      <c r="AB143" s="37"/>
      <c r="AC143" s="37"/>
      <c r="AD143" s="37"/>
      <c r="AE143" s="37"/>
      <c r="AR143" s="192" t="s">
        <v>204</v>
      </c>
      <c r="AT143" s="192" t="s">
        <v>199</v>
      </c>
      <c r="AU143" s="192" t="s">
        <v>84</v>
      </c>
      <c r="AY143" s="20" t="s">
        <v>197</v>
      </c>
      <c r="BE143" s="193">
        <f t="shared" si="4"/>
        <v>0</v>
      </c>
      <c r="BF143" s="193">
        <f t="shared" si="5"/>
        <v>0</v>
      </c>
      <c r="BG143" s="193">
        <f t="shared" si="6"/>
        <v>0</v>
      </c>
      <c r="BH143" s="193">
        <f t="shared" si="7"/>
        <v>0</v>
      </c>
      <c r="BI143" s="193">
        <f t="shared" si="8"/>
        <v>0</v>
      </c>
      <c r="BJ143" s="20" t="s">
        <v>82</v>
      </c>
      <c r="BK143" s="193">
        <f t="shared" si="9"/>
        <v>0</v>
      </c>
      <c r="BL143" s="20" t="s">
        <v>204</v>
      </c>
      <c r="BM143" s="192" t="s">
        <v>7530</v>
      </c>
    </row>
    <row r="144" spans="1:65" s="2" customFormat="1" ht="16.5" customHeight="1">
      <c r="A144" s="37"/>
      <c r="B144" s="38"/>
      <c r="C144" s="181" t="s">
        <v>375</v>
      </c>
      <c r="D144" s="181" t="s">
        <v>199</v>
      </c>
      <c r="E144" s="182" t="s">
        <v>7531</v>
      </c>
      <c r="F144" s="183" t="s">
        <v>7532</v>
      </c>
      <c r="G144" s="184" t="s">
        <v>265</v>
      </c>
      <c r="H144" s="185">
        <v>16.5</v>
      </c>
      <c r="I144" s="186"/>
      <c r="J144" s="187">
        <f t="shared" si="0"/>
        <v>0</v>
      </c>
      <c r="K144" s="183" t="s">
        <v>28</v>
      </c>
      <c r="L144" s="42"/>
      <c r="M144" s="188" t="s">
        <v>28</v>
      </c>
      <c r="N144" s="189" t="s">
        <v>45</v>
      </c>
      <c r="O144" s="67"/>
      <c r="P144" s="190">
        <f t="shared" si="1"/>
        <v>0</v>
      </c>
      <c r="Q144" s="190">
        <v>9.0000000000000006E-5</v>
      </c>
      <c r="R144" s="190">
        <f t="shared" si="2"/>
        <v>1.485E-3</v>
      </c>
      <c r="S144" s="190">
        <v>0</v>
      </c>
      <c r="T144" s="191">
        <f t="shared" si="3"/>
        <v>0</v>
      </c>
      <c r="U144" s="37"/>
      <c r="V144" s="37"/>
      <c r="W144" s="37"/>
      <c r="X144" s="37"/>
      <c r="Y144" s="37"/>
      <c r="Z144" s="37"/>
      <c r="AA144" s="37"/>
      <c r="AB144" s="37"/>
      <c r="AC144" s="37"/>
      <c r="AD144" s="37"/>
      <c r="AE144" s="37"/>
      <c r="AR144" s="192" t="s">
        <v>204</v>
      </c>
      <c r="AT144" s="192" t="s">
        <v>199</v>
      </c>
      <c r="AU144" s="192" t="s">
        <v>84</v>
      </c>
      <c r="AY144" s="20" t="s">
        <v>197</v>
      </c>
      <c r="BE144" s="193">
        <f t="shared" si="4"/>
        <v>0</v>
      </c>
      <c r="BF144" s="193">
        <f t="shared" si="5"/>
        <v>0</v>
      </c>
      <c r="BG144" s="193">
        <f t="shared" si="6"/>
        <v>0</v>
      </c>
      <c r="BH144" s="193">
        <f t="shared" si="7"/>
        <v>0</v>
      </c>
      <c r="BI144" s="193">
        <f t="shared" si="8"/>
        <v>0</v>
      </c>
      <c r="BJ144" s="20" t="s">
        <v>82</v>
      </c>
      <c r="BK144" s="193">
        <f t="shared" si="9"/>
        <v>0</v>
      </c>
      <c r="BL144" s="20" t="s">
        <v>204</v>
      </c>
      <c r="BM144" s="192" t="s">
        <v>7533</v>
      </c>
    </row>
    <row r="145" spans="1:65" s="12" customFormat="1" ht="22.9" customHeight="1">
      <c r="B145" s="165"/>
      <c r="C145" s="166"/>
      <c r="D145" s="167" t="s">
        <v>73</v>
      </c>
      <c r="E145" s="179" t="s">
        <v>248</v>
      </c>
      <c r="F145" s="179" t="s">
        <v>438</v>
      </c>
      <c r="G145" s="166"/>
      <c r="H145" s="166"/>
      <c r="I145" s="169"/>
      <c r="J145" s="180">
        <f>BK145</f>
        <v>0</v>
      </c>
      <c r="K145" s="166"/>
      <c r="L145" s="171"/>
      <c r="M145" s="172"/>
      <c r="N145" s="173"/>
      <c r="O145" s="173"/>
      <c r="P145" s="174">
        <f>P146</f>
        <v>0</v>
      </c>
      <c r="Q145" s="173"/>
      <c r="R145" s="174">
        <f>R146</f>
        <v>3.3720000000000001E-4</v>
      </c>
      <c r="S145" s="173"/>
      <c r="T145" s="175">
        <f>T146</f>
        <v>8.2800000000000009E-3</v>
      </c>
      <c r="AR145" s="176" t="s">
        <v>82</v>
      </c>
      <c r="AT145" s="177" t="s">
        <v>73</v>
      </c>
      <c r="AU145" s="177" t="s">
        <v>82</v>
      </c>
      <c r="AY145" s="176" t="s">
        <v>197</v>
      </c>
      <c r="BK145" s="178">
        <f>BK146</f>
        <v>0</v>
      </c>
    </row>
    <row r="146" spans="1:65" s="2" customFormat="1" ht="24.2" customHeight="1">
      <c r="A146" s="37"/>
      <c r="B146" s="38"/>
      <c r="C146" s="181" t="s">
        <v>380</v>
      </c>
      <c r="D146" s="181" t="s">
        <v>199</v>
      </c>
      <c r="E146" s="182" t="s">
        <v>7534</v>
      </c>
      <c r="F146" s="183" t="s">
        <v>7535</v>
      </c>
      <c r="G146" s="184" t="s">
        <v>265</v>
      </c>
      <c r="H146" s="185">
        <v>0.12</v>
      </c>
      <c r="I146" s="186"/>
      <c r="J146" s="187">
        <f>ROUND(I146*H146,2)</f>
        <v>0</v>
      </c>
      <c r="K146" s="183" t="s">
        <v>28</v>
      </c>
      <c r="L146" s="42"/>
      <c r="M146" s="188" t="s">
        <v>28</v>
      </c>
      <c r="N146" s="189" t="s">
        <v>45</v>
      </c>
      <c r="O146" s="67"/>
      <c r="P146" s="190">
        <f>O146*H146</f>
        <v>0</v>
      </c>
      <c r="Q146" s="190">
        <v>2.81E-3</v>
      </c>
      <c r="R146" s="190">
        <f>Q146*H146</f>
        <v>3.3720000000000001E-4</v>
      </c>
      <c r="S146" s="190">
        <v>6.9000000000000006E-2</v>
      </c>
      <c r="T146" s="191">
        <f>S146*H146</f>
        <v>8.2800000000000009E-3</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7536</v>
      </c>
    </row>
    <row r="147" spans="1:65" s="12" customFormat="1" ht="22.9" customHeight="1">
      <c r="B147" s="165"/>
      <c r="C147" s="166"/>
      <c r="D147" s="167" t="s">
        <v>73</v>
      </c>
      <c r="E147" s="179" t="s">
        <v>2180</v>
      </c>
      <c r="F147" s="179" t="s">
        <v>2181</v>
      </c>
      <c r="G147" s="166"/>
      <c r="H147" s="166"/>
      <c r="I147" s="169"/>
      <c r="J147" s="180">
        <f>BK147</f>
        <v>0</v>
      </c>
      <c r="K147" s="166"/>
      <c r="L147" s="171"/>
      <c r="M147" s="172"/>
      <c r="N147" s="173"/>
      <c r="O147" s="173"/>
      <c r="P147" s="174">
        <f>P148</f>
        <v>0</v>
      </c>
      <c r="Q147" s="173"/>
      <c r="R147" s="174">
        <f>R148</f>
        <v>0</v>
      </c>
      <c r="S147" s="173"/>
      <c r="T147" s="175">
        <f>T148</f>
        <v>0</v>
      </c>
      <c r="AR147" s="176" t="s">
        <v>82</v>
      </c>
      <c r="AT147" s="177" t="s">
        <v>73</v>
      </c>
      <c r="AU147" s="177" t="s">
        <v>82</v>
      </c>
      <c r="AY147" s="176" t="s">
        <v>197</v>
      </c>
      <c r="BK147" s="178">
        <f>BK148</f>
        <v>0</v>
      </c>
    </row>
    <row r="148" spans="1:65" s="2" customFormat="1" ht="24.2" customHeight="1">
      <c r="A148" s="37"/>
      <c r="B148" s="38"/>
      <c r="C148" s="181" t="s">
        <v>385</v>
      </c>
      <c r="D148" s="181" t="s">
        <v>199</v>
      </c>
      <c r="E148" s="182" t="s">
        <v>7537</v>
      </c>
      <c r="F148" s="183" t="s">
        <v>7538</v>
      </c>
      <c r="G148" s="184" t="s">
        <v>428</v>
      </c>
      <c r="H148" s="185">
        <v>30.273</v>
      </c>
      <c r="I148" s="186"/>
      <c r="J148" s="187">
        <f>ROUND(I148*H148,2)</f>
        <v>0</v>
      </c>
      <c r="K148" s="183" t="s">
        <v>28</v>
      </c>
      <c r="L148" s="42"/>
      <c r="M148" s="266" t="s">
        <v>28</v>
      </c>
      <c r="N148" s="267" t="s">
        <v>45</v>
      </c>
      <c r="O148" s="264"/>
      <c r="P148" s="268">
        <f>O148*H148</f>
        <v>0</v>
      </c>
      <c r="Q148" s="268">
        <v>0</v>
      </c>
      <c r="R148" s="268">
        <f>Q148*H148</f>
        <v>0</v>
      </c>
      <c r="S148" s="268">
        <v>0</v>
      </c>
      <c r="T148" s="269">
        <f>S148*H148</f>
        <v>0</v>
      </c>
      <c r="U148" s="37"/>
      <c r="V148" s="37"/>
      <c r="W148" s="37"/>
      <c r="X148" s="37"/>
      <c r="Y148" s="37"/>
      <c r="Z148" s="37"/>
      <c r="AA148" s="37"/>
      <c r="AB148" s="37"/>
      <c r="AC148" s="37"/>
      <c r="AD148" s="37"/>
      <c r="AE148" s="37"/>
      <c r="AR148" s="192" t="s">
        <v>204</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204</v>
      </c>
      <c r="BM148" s="192" t="s">
        <v>7539</v>
      </c>
    </row>
    <row r="149" spans="1:65" s="2" customFormat="1" ht="6.95" customHeight="1">
      <c r="A149" s="37"/>
      <c r="B149" s="50"/>
      <c r="C149" s="51"/>
      <c r="D149" s="51"/>
      <c r="E149" s="51"/>
      <c r="F149" s="51"/>
      <c r="G149" s="51"/>
      <c r="H149" s="51"/>
      <c r="I149" s="51"/>
      <c r="J149" s="51"/>
      <c r="K149" s="51"/>
      <c r="L149" s="42"/>
      <c r="M149" s="37"/>
      <c r="O149" s="37"/>
      <c r="P149" s="37"/>
      <c r="Q149" s="37"/>
      <c r="R149" s="37"/>
      <c r="S149" s="37"/>
      <c r="T149" s="37"/>
      <c r="U149" s="37"/>
      <c r="V149" s="37"/>
      <c r="W149" s="37"/>
      <c r="X149" s="37"/>
      <c r="Y149" s="37"/>
      <c r="Z149" s="37"/>
      <c r="AA149" s="37"/>
      <c r="AB149" s="37"/>
      <c r="AC149" s="37"/>
      <c r="AD149" s="37"/>
      <c r="AE149" s="37"/>
    </row>
  </sheetData>
  <sheetProtection algorithmName="SHA-512" hashValue="5Yw5b/WmAtMrHhrmH7MkcoW0B+X5tUDkaNohah4d9vunwwK4W7yl4eANnPnlbbkxhliB6mtxp2Sn52f8NtUvnQ==" saltValue="ZZoda/hkYhA1zXAOukZm+JqQS5X73Q0nKYJPoSfe9JEO1gwpYmnxAk4kve1JQQjBk6vVi3QLiv5TJXQbazrbPQ==" spinCount="100000" sheet="1" objects="1" scenarios="1" formatColumns="0" formatRows="0" autoFilter="0"/>
  <autoFilter ref="C85:K148" xr:uid="{00000000-0009-0000-0000-000015000000}"/>
  <mergeCells count="9">
    <mergeCell ref="E50:H50"/>
    <mergeCell ref="E76:H76"/>
    <mergeCell ref="E78:H78"/>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BM155"/>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150</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7540</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7422</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7423</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ROUND(J85,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ROUND((SUM(BE85:BE154)),  2)</f>
        <v>0</v>
      </c>
      <c r="G33" s="37"/>
      <c r="H33" s="37"/>
      <c r="I33" s="127">
        <v>0.21</v>
      </c>
      <c r="J33" s="126">
        <f>ROUND(((SUM(BE85:BE154))*I33),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ROUND((SUM(BF85:BF154)),  2)</f>
        <v>0</v>
      </c>
      <c r="G34" s="37"/>
      <c r="H34" s="37"/>
      <c r="I34" s="127">
        <v>0.12</v>
      </c>
      <c r="J34" s="126">
        <f>ROUND(((SUM(BF85:BF154))*I34),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ROUND((SUM(BG85:BG154)),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ROUND((SUM(BH85:BH154)),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ROUND((SUM(BI85:BI154)),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IO 02 - Areálová splašková kanalizace</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Kubalová J.</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J85</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J86</f>
        <v>0</v>
      </c>
      <c r="K60" s="144"/>
      <c r="L60" s="148"/>
    </row>
    <row r="61" spans="1:47" s="10" customFormat="1" ht="19.899999999999999" customHeight="1">
      <c r="B61" s="149"/>
      <c r="C61" s="100"/>
      <c r="D61" s="150" t="s">
        <v>176</v>
      </c>
      <c r="E61" s="151"/>
      <c r="F61" s="151"/>
      <c r="G61" s="151"/>
      <c r="H61" s="151"/>
      <c r="I61" s="151"/>
      <c r="J61" s="152">
        <f>J87</f>
        <v>0</v>
      </c>
      <c r="K61" s="100"/>
      <c r="L61" s="153"/>
    </row>
    <row r="62" spans="1:47" s="10" customFormat="1" ht="19.899999999999999" customHeight="1">
      <c r="B62" s="149"/>
      <c r="C62" s="100"/>
      <c r="D62" s="150" t="s">
        <v>568</v>
      </c>
      <c r="E62" s="151"/>
      <c r="F62" s="151"/>
      <c r="G62" s="151"/>
      <c r="H62" s="151"/>
      <c r="I62" s="151"/>
      <c r="J62" s="152">
        <f>J128</f>
        <v>0</v>
      </c>
      <c r="K62" s="100"/>
      <c r="L62" s="153"/>
    </row>
    <row r="63" spans="1:47" s="10" customFormat="1" ht="19.899999999999999" customHeight="1">
      <c r="B63" s="149"/>
      <c r="C63" s="100"/>
      <c r="D63" s="150" t="s">
        <v>570</v>
      </c>
      <c r="E63" s="151"/>
      <c r="F63" s="151"/>
      <c r="G63" s="151"/>
      <c r="H63" s="151"/>
      <c r="I63" s="151"/>
      <c r="J63" s="152">
        <f>J138</f>
        <v>0</v>
      </c>
      <c r="K63" s="100"/>
      <c r="L63" s="153"/>
    </row>
    <row r="64" spans="1:47" s="10" customFormat="1" ht="19.899999999999999" customHeight="1">
      <c r="B64" s="149"/>
      <c r="C64" s="100"/>
      <c r="D64" s="150" t="s">
        <v>7424</v>
      </c>
      <c r="E64" s="151"/>
      <c r="F64" s="151"/>
      <c r="G64" s="151"/>
      <c r="H64" s="151"/>
      <c r="I64" s="151"/>
      <c r="J64" s="152">
        <f>J141</f>
        <v>0</v>
      </c>
      <c r="K64" s="100"/>
      <c r="L64" s="153"/>
    </row>
    <row r="65" spans="1:31" s="10" customFormat="1" ht="19.899999999999999" customHeight="1">
      <c r="B65" s="149"/>
      <c r="C65" s="100"/>
      <c r="D65" s="150" t="s">
        <v>572</v>
      </c>
      <c r="E65" s="151"/>
      <c r="F65" s="151"/>
      <c r="G65" s="151"/>
      <c r="H65" s="151"/>
      <c r="I65" s="151"/>
      <c r="J65" s="152">
        <f>J153</f>
        <v>0</v>
      </c>
      <c r="K65" s="100"/>
      <c r="L65" s="153"/>
    </row>
    <row r="66" spans="1:31" s="2" customFormat="1" ht="21.75" customHeight="1">
      <c r="A66" s="37"/>
      <c r="B66" s="38"/>
      <c r="C66" s="39"/>
      <c r="D66" s="39"/>
      <c r="E66" s="39"/>
      <c r="F66" s="39"/>
      <c r="G66" s="39"/>
      <c r="H66" s="39"/>
      <c r="I66" s="39"/>
      <c r="J66" s="39"/>
      <c r="K66" s="39"/>
      <c r="L66" s="116"/>
      <c r="S66" s="37"/>
      <c r="T66" s="37"/>
      <c r="U66" s="37"/>
      <c r="V66" s="37"/>
      <c r="W66" s="37"/>
      <c r="X66" s="37"/>
      <c r="Y66" s="37"/>
      <c r="Z66" s="37"/>
      <c r="AA66" s="37"/>
      <c r="AB66" s="37"/>
      <c r="AC66" s="37"/>
      <c r="AD66" s="37"/>
      <c r="AE66" s="37"/>
    </row>
    <row r="67" spans="1:31" s="2" customFormat="1" ht="6.95" customHeight="1">
      <c r="A67" s="37"/>
      <c r="B67" s="50"/>
      <c r="C67" s="51"/>
      <c r="D67" s="51"/>
      <c r="E67" s="51"/>
      <c r="F67" s="51"/>
      <c r="G67" s="51"/>
      <c r="H67" s="51"/>
      <c r="I67" s="51"/>
      <c r="J67" s="51"/>
      <c r="K67" s="51"/>
      <c r="L67" s="116"/>
      <c r="S67" s="37"/>
      <c r="T67" s="37"/>
      <c r="U67" s="37"/>
      <c r="V67" s="37"/>
      <c r="W67" s="37"/>
      <c r="X67" s="37"/>
      <c r="Y67" s="37"/>
      <c r="Z67" s="37"/>
      <c r="AA67" s="37"/>
      <c r="AB67" s="37"/>
      <c r="AC67" s="37"/>
      <c r="AD67" s="37"/>
      <c r="AE67" s="37"/>
    </row>
    <row r="71" spans="1:31" s="2" customFormat="1" ht="6.95" customHeight="1">
      <c r="A71" s="37"/>
      <c r="B71" s="52"/>
      <c r="C71" s="53"/>
      <c r="D71" s="53"/>
      <c r="E71" s="53"/>
      <c r="F71" s="53"/>
      <c r="G71" s="53"/>
      <c r="H71" s="53"/>
      <c r="I71" s="53"/>
      <c r="J71" s="53"/>
      <c r="K71" s="53"/>
      <c r="L71" s="116"/>
      <c r="S71" s="37"/>
      <c r="T71" s="37"/>
      <c r="U71" s="37"/>
      <c r="V71" s="37"/>
      <c r="W71" s="37"/>
      <c r="X71" s="37"/>
      <c r="Y71" s="37"/>
      <c r="Z71" s="37"/>
      <c r="AA71" s="37"/>
      <c r="AB71" s="37"/>
      <c r="AC71" s="37"/>
      <c r="AD71" s="37"/>
      <c r="AE71" s="37"/>
    </row>
    <row r="72" spans="1:31" s="2" customFormat="1" ht="24.95" customHeight="1">
      <c r="A72" s="37"/>
      <c r="B72" s="38"/>
      <c r="C72" s="26" t="s">
        <v>182</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6.95" customHeight="1">
      <c r="A73" s="37"/>
      <c r="B73" s="38"/>
      <c r="C73" s="39"/>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2" customHeight="1">
      <c r="A74" s="37"/>
      <c r="B74" s="38"/>
      <c r="C74" s="32" t="s">
        <v>16</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6.5" customHeight="1">
      <c r="A75" s="37"/>
      <c r="B75" s="38"/>
      <c r="C75" s="39"/>
      <c r="D75" s="39"/>
      <c r="E75" s="427" t="str">
        <f>E7</f>
        <v>Zpracování PD - ZŠ F-M, ul. J. Čapka 2555 - tělocvična II.</v>
      </c>
      <c r="F75" s="428"/>
      <c r="G75" s="428"/>
      <c r="H75" s="428"/>
      <c r="I75" s="39"/>
      <c r="J75" s="39"/>
      <c r="K75" s="39"/>
      <c r="L75" s="116"/>
      <c r="S75" s="37"/>
      <c r="T75" s="37"/>
      <c r="U75" s="37"/>
      <c r="V75" s="37"/>
      <c r="W75" s="37"/>
      <c r="X75" s="37"/>
      <c r="Y75" s="37"/>
      <c r="Z75" s="37"/>
      <c r="AA75" s="37"/>
      <c r="AB75" s="37"/>
      <c r="AC75" s="37"/>
      <c r="AD75" s="37"/>
      <c r="AE75" s="37"/>
    </row>
    <row r="76" spans="1:31" s="2" customFormat="1" ht="12" customHeight="1">
      <c r="A76" s="37"/>
      <c r="B76" s="38"/>
      <c r="C76" s="32" t="s">
        <v>167</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6.5" customHeight="1">
      <c r="A77" s="37"/>
      <c r="B77" s="38"/>
      <c r="C77" s="39"/>
      <c r="D77" s="39"/>
      <c r="E77" s="383" t="str">
        <f>E9</f>
        <v>IO 02 - Areálová splašková kanalizace</v>
      </c>
      <c r="F77" s="429"/>
      <c r="G77" s="429"/>
      <c r="H77" s="42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22</v>
      </c>
      <c r="D79" s="39"/>
      <c r="E79" s="39"/>
      <c r="F79" s="30" t="str">
        <f>F12</f>
        <v>J. Čapka 2555, Frýdek Místek</v>
      </c>
      <c r="G79" s="39"/>
      <c r="H79" s="39"/>
      <c r="I79" s="32" t="s">
        <v>24</v>
      </c>
      <c r="J79" s="62" t="str">
        <f>IF(J12="","",J12)</f>
        <v>19. 3. 2025</v>
      </c>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25.7" customHeight="1">
      <c r="A81" s="37"/>
      <c r="B81" s="38"/>
      <c r="C81" s="32" t="s">
        <v>26</v>
      </c>
      <c r="D81" s="39"/>
      <c r="E81" s="39"/>
      <c r="F81" s="30" t="str">
        <f>E15</f>
        <v>Statutární město Frýdek - Místek</v>
      </c>
      <c r="G81" s="39"/>
      <c r="H81" s="39"/>
      <c r="I81" s="32" t="s">
        <v>33</v>
      </c>
      <c r="J81" s="35" t="str">
        <f>E21</f>
        <v>Energy Benefit Centre a.s., Ostrava</v>
      </c>
      <c r="K81" s="39"/>
      <c r="L81" s="116"/>
      <c r="S81" s="37"/>
      <c r="T81" s="37"/>
      <c r="U81" s="37"/>
      <c r="V81" s="37"/>
      <c r="W81" s="37"/>
      <c r="X81" s="37"/>
      <c r="Y81" s="37"/>
      <c r="Z81" s="37"/>
      <c r="AA81" s="37"/>
      <c r="AB81" s="37"/>
      <c r="AC81" s="37"/>
      <c r="AD81" s="37"/>
      <c r="AE81" s="37"/>
    </row>
    <row r="82" spans="1:65" s="2" customFormat="1" ht="15.2" customHeight="1">
      <c r="A82" s="37"/>
      <c r="B82" s="38"/>
      <c r="C82" s="32" t="s">
        <v>31</v>
      </c>
      <c r="D82" s="39"/>
      <c r="E82" s="39"/>
      <c r="F82" s="30" t="str">
        <f>IF(E18="","",E18)</f>
        <v>Vyplň údaj</v>
      </c>
      <c r="G82" s="39"/>
      <c r="H82" s="39"/>
      <c r="I82" s="32" t="s">
        <v>36</v>
      </c>
      <c r="J82" s="35" t="str">
        <f>E24</f>
        <v>Kubalová J.</v>
      </c>
      <c r="K82" s="39"/>
      <c r="L82" s="116"/>
      <c r="S82" s="37"/>
      <c r="T82" s="37"/>
      <c r="U82" s="37"/>
      <c r="V82" s="37"/>
      <c r="W82" s="37"/>
      <c r="X82" s="37"/>
      <c r="Y82" s="37"/>
      <c r="Z82" s="37"/>
      <c r="AA82" s="37"/>
      <c r="AB82" s="37"/>
      <c r="AC82" s="37"/>
      <c r="AD82" s="37"/>
      <c r="AE82" s="37"/>
    </row>
    <row r="83" spans="1:65" s="2" customFormat="1" ht="10.3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11" customFormat="1" ht="29.25" customHeight="1">
      <c r="A84" s="154"/>
      <c r="B84" s="155"/>
      <c r="C84" s="156" t="s">
        <v>183</v>
      </c>
      <c r="D84" s="157" t="s">
        <v>59</v>
      </c>
      <c r="E84" s="157" t="s">
        <v>55</v>
      </c>
      <c r="F84" s="157" t="s">
        <v>56</v>
      </c>
      <c r="G84" s="157" t="s">
        <v>184</v>
      </c>
      <c r="H84" s="157" t="s">
        <v>185</v>
      </c>
      <c r="I84" s="157" t="s">
        <v>186</v>
      </c>
      <c r="J84" s="157" t="s">
        <v>173</v>
      </c>
      <c r="K84" s="158" t="s">
        <v>187</v>
      </c>
      <c r="L84" s="159"/>
      <c r="M84" s="71" t="s">
        <v>28</v>
      </c>
      <c r="N84" s="72" t="s">
        <v>44</v>
      </c>
      <c r="O84" s="72" t="s">
        <v>188</v>
      </c>
      <c r="P84" s="72" t="s">
        <v>189</v>
      </c>
      <c r="Q84" s="72" t="s">
        <v>190</v>
      </c>
      <c r="R84" s="72" t="s">
        <v>191</v>
      </c>
      <c r="S84" s="72" t="s">
        <v>192</v>
      </c>
      <c r="T84" s="73" t="s">
        <v>193</v>
      </c>
      <c r="U84" s="154"/>
      <c r="V84" s="154"/>
      <c r="W84" s="154"/>
      <c r="X84" s="154"/>
      <c r="Y84" s="154"/>
      <c r="Z84" s="154"/>
      <c r="AA84" s="154"/>
      <c r="AB84" s="154"/>
      <c r="AC84" s="154"/>
      <c r="AD84" s="154"/>
      <c r="AE84" s="154"/>
    </row>
    <row r="85" spans="1:65" s="2" customFormat="1" ht="22.9" customHeight="1">
      <c r="A85" s="37"/>
      <c r="B85" s="38"/>
      <c r="C85" s="78" t="s">
        <v>194</v>
      </c>
      <c r="D85" s="39"/>
      <c r="E85" s="39"/>
      <c r="F85" s="39"/>
      <c r="G85" s="39"/>
      <c r="H85" s="39"/>
      <c r="I85" s="39"/>
      <c r="J85" s="160">
        <f>BK85</f>
        <v>0</v>
      </c>
      <c r="K85" s="39"/>
      <c r="L85" s="42"/>
      <c r="M85" s="74"/>
      <c r="N85" s="161"/>
      <c r="O85" s="75"/>
      <c r="P85" s="162">
        <f>P86</f>
        <v>0</v>
      </c>
      <c r="Q85" s="75"/>
      <c r="R85" s="162">
        <f>R86</f>
        <v>30.362906200000001</v>
      </c>
      <c r="S85" s="75"/>
      <c r="T85" s="163">
        <f>T86</f>
        <v>0</v>
      </c>
      <c r="U85" s="37"/>
      <c r="V85" s="37"/>
      <c r="W85" s="37"/>
      <c r="X85" s="37"/>
      <c r="Y85" s="37"/>
      <c r="Z85" s="37"/>
      <c r="AA85" s="37"/>
      <c r="AB85" s="37"/>
      <c r="AC85" s="37"/>
      <c r="AD85" s="37"/>
      <c r="AE85" s="37"/>
      <c r="AT85" s="20" t="s">
        <v>73</v>
      </c>
      <c r="AU85" s="20" t="s">
        <v>174</v>
      </c>
      <c r="BK85" s="164">
        <f>BK86</f>
        <v>0</v>
      </c>
    </row>
    <row r="86" spans="1:65" s="12" customFormat="1" ht="25.9" customHeight="1">
      <c r="B86" s="165"/>
      <c r="C86" s="166"/>
      <c r="D86" s="167" t="s">
        <v>73</v>
      </c>
      <c r="E86" s="168" t="s">
        <v>195</v>
      </c>
      <c r="F86" s="168" t="s">
        <v>196</v>
      </c>
      <c r="G86" s="166"/>
      <c r="H86" s="166"/>
      <c r="I86" s="169"/>
      <c r="J86" s="170">
        <f>BK86</f>
        <v>0</v>
      </c>
      <c r="K86" s="166"/>
      <c r="L86" s="171"/>
      <c r="M86" s="172"/>
      <c r="N86" s="173"/>
      <c r="O86" s="173"/>
      <c r="P86" s="174">
        <f>P87+P128+P138+P141+P153</f>
        <v>0</v>
      </c>
      <c r="Q86" s="173"/>
      <c r="R86" s="174">
        <f>R87+R128+R138+R141+R153</f>
        <v>30.362906200000001</v>
      </c>
      <c r="S86" s="173"/>
      <c r="T86" s="175">
        <f>T87+T128+T138+T141+T153</f>
        <v>0</v>
      </c>
      <c r="AR86" s="176" t="s">
        <v>82</v>
      </c>
      <c r="AT86" s="177" t="s">
        <v>73</v>
      </c>
      <c r="AU86" s="177" t="s">
        <v>74</v>
      </c>
      <c r="AY86" s="176" t="s">
        <v>197</v>
      </c>
      <c r="BK86" s="178">
        <f>BK87+BK128+BK138+BK141+BK153</f>
        <v>0</v>
      </c>
    </row>
    <row r="87" spans="1:65" s="12" customFormat="1" ht="22.9" customHeight="1">
      <c r="B87" s="165"/>
      <c r="C87" s="166"/>
      <c r="D87" s="167" t="s">
        <v>73</v>
      </c>
      <c r="E87" s="179" t="s">
        <v>82</v>
      </c>
      <c r="F87" s="179" t="s">
        <v>198</v>
      </c>
      <c r="G87" s="166"/>
      <c r="H87" s="166"/>
      <c r="I87" s="169"/>
      <c r="J87" s="180">
        <f>BK87</f>
        <v>0</v>
      </c>
      <c r="K87" s="166"/>
      <c r="L87" s="171"/>
      <c r="M87" s="172"/>
      <c r="N87" s="173"/>
      <c r="O87" s="173"/>
      <c r="P87" s="174">
        <f>SUM(P88:P127)</f>
        <v>0</v>
      </c>
      <c r="Q87" s="173"/>
      <c r="R87" s="174">
        <f>SUM(R88:R127)</f>
        <v>23.465604200000001</v>
      </c>
      <c r="S87" s="173"/>
      <c r="T87" s="175">
        <f>SUM(T88:T127)</f>
        <v>0</v>
      </c>
      <c r="AR87" s="176" t="s">
        <v>82</v>
      </c>
      <c r="AT87" s="177" t="s">
        <v>73</v>
      </c>
      <c r="AU87" s="177" t="s">
        <v>82</v>
      </c>
      <c r="AY87" s="176" t="s">
        <v>197</v>
      </c>
      <c r="BK87" s="178">
        <f>SUM(BK88:BK127)</f>
        <v>0</v>
      </c>
    </row>
    <row r="88" spans="1:65" s="2" customFormat="1" ht="49.15" customHeight="1">
      <c r="A88" s="37"/>
      <c r="B88" s="38"/>
      <c r="C88" s="181" t="s">
        <v>82</v>
      </c>
      <c r="D88" s="181" t="s">
        <v>199</v>
      </c>
      <c r="E88" s="182" t="s">
        <v>7541</v>
      </c>
      <c r="F88" s="183" t="s">
        <v>7542</v>
      </c>
      <c r="G88" s="184" t="s">
        <v>265</v>
      </c>
      <c r="H88" s="185">
        <v>1.1000000000000001</v>
      </c>
      <c r="I88" s="186"/>
      <c r="J88" s="187">
        <f>ROUND(I88*H88,2)</f>
        <v>0</v>
      </c>
      <c r="K88" s="183" t="s">
        <v>28</v>
      </c>
      <c r="L88" s="42"/>
      <c r="M88" s="188" t="s">
        <v>28</v>
      </c>
      <c r="N88" s="189" t="s">
        <v>45</v>
      </c>
      <c r="O88" s="67"/>
      <c r="P88" s="190">
        <f>O88*H88</f>
        <v>0</v>
      </c>
      <c r="Q88" s="190">
        <v>3.6900000000000002E-2</v>
      </c>
      <c r="R88" s="190">
        <f>Q88*H88</f>
        <v>4.0590000000000008E-2</v>
      </c>
      <c r="S88" s="190">
        <v>0</v>
      </c>
      <c r="T88" s="191">
        <f>S88*H88</f>
        <v>0</v>
      </c>
      <c r="U88" s="37"/>
      <c r="V88" s="37"/>
      <c r="W88" s="37"/>
      <c r="X88" s="37"/>
      <c r="Y88" s="37"/>
      <c r="Z88" s="37"/>
      <c r="AA88" s="37"/>
      <c r="AB88" s="37"/>
      <c r="AC88" s="37"/>
      <c r="AD88" s="37"/>
      <c r="AE88" s="37"/>
      <c r="AR88" s="192" t="s">
        <v>204</v>
      </c>
      <c r="AT88" s="192" t="s">
        <v>199</v>
      </c>
      <c r="AU88" s="192" t="s">
        <v>84</v>
      </c>
      <c r="AY88" s="20" t="s">
        <v>197</v>
      </c>
      <c r="BE88" s="193">
        <f>IF(N88="základní",J88,0)</f>
        <v>0</v>
      </c>
      <c r="BF88" s="193">
        <f>IF(N88="snížená",J88,0)</f>
        <v>0</v>
      </c>
      <c r="BG88" s="193">
        <f>IF(N88="zákl. přenesená",J88,0)</f>
        <v>0</v>
      </c>
      <c r="BH88" s="193">
        <f>IF(N88="sníž. přenesená",J88,0)</f>
        <v>0</v>
      </c>
      <c r="BI88" s="193">
        <f>IF(N88="nulová",J88,0)</f>
        <v>0</v>
      </c>
      <c r="BJ88" s="20" t="s">
        <v>82</v>
      </c>
      <c r="BK88" s="193">
        <f>ROUND(I88*H88,2)</f>
        <v>0</v>
      </c>
      <c r="BL88" s="20" t="s">
        <v>204</v>
      </c>
      <c r="BM88" s="192" t="s">
        <v>7543</v>
      </c>
    </row>
    <row r="89" spans="1:65" s="2" customFormat="1" ht="16.5" customHeight="1">
      <c r="A89" s="37"/>
      <c r="B89" s="38"/>
      <c r="C89" s="181" t="s">
        <v>84</v>
      </c>
      <c r="D89" s="181" t="s">
        <v>199</v>
      </c>
      <c r="E89" s="182" t="s">
        <v>7428</v>
      </c>
      <c r="F89" s="183" t="s">
        <v>7429</v>
      </c>
      <c r="G89" s="184" t="s">
        <v>202</v>
      </c>
      <c r="H89" s="185">
        <v>50</v>
      </c>
      <c r="I89" s="186"/>
      <c r="J89" s="187">
        <f>ROUND(I89*H89,2)</f>
        <v>0</v>
      </c>
      <c r="K89" s="183" t="s">
        <v>28</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7544</v>
      </c>
    </row>
    <row r="90" spans="1:65" s="2" customFormat="1" ht="24.2" customHeight="1">
      <c r="A90" s="37"/>
      <c r="B90" s="38"/>
      <c r="C90" s="181" t="s">
        <v>160</v>
      </c>
      <c r="D90" s="181" t="s">
        <v>199</v>
      </c>
      <c r="E90" s="182" t="s">
        <v>7431</v>
      </c>
      <c r="F90" s="183" t="s">
        <v>7432</v>
      </c>
      <c r="G90" s="184" t="s">
        <v>409</v>
      </c>
      <c r="H90" s="185">
        <v>1.198</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84</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7545</v>
      </c>
    </row>
    <row r="91" spans="1:65" s="13" customFormat="1" ht="11.25">
      <c r="B91" s="199"/>
      <c r="C91" s="200"/>
      <c r="D91" s="201" t="s">
        <v>213</v>
      </c>
      <c r="E91" s="202" t="s">
        <v>28</v>
      </c>
      <c r="F91" s="203" t="s">
        <v>7546</v>
      </c>
      <c r="G91" s="200"/>
      <c r="H91" s="204">
        <v>1.198</v>
      </c>
      <c r="I91" s="205"/>
      <c r="J91" s="200"/>
      <c r="K91" s="200"/>
      <c r="L91" s="206"/>
      <c r="M91" s="207"/>
      <c r="N91" s="208"/>
      <c r="O91" s="208"/>
      <c r="P91" s="208"/>
      <c r="Q91" s="208"/>
      <c r="R91" s="208"/>
      <c r="S91" s="208"/>
      <c r="T91" s="209"/>
      <c r="AT91" s="210" t="s">
        <v>213</v>
      </c>
      <c r="AU91" s="210" t="s">
        <v>84</v>
      </c>
      <c r="AV91" s="13" t="s">
        <v>84</v>
      </c>
      <c r="AW91" s="13" t="s">
        <v>35</v>
      </c>
      <c r="AX91" s="13" t="s">
        <v>74</v>
      </c>
      <c r="AY91" s="210" t="s">
        <v>197</v>
      </c>
    </row>
    <row r="92" spans="1:65" s="14" customFormat="1" ht="11.25">
      <c r="B92" s="211"/>
      <c r="C92" s="212"/>
      <c r="D92" s="201" t="s">
        <v>213</v>
      </c>
      <c r="E92" s="213" t="s">
        <v>28</v>
      </c>
      <c r="F92" s="214" t="s">
        <v>226</v>
      </c>
      <c r="G92" s="212"/>
      <c r="H92" s="215">
        <v>1.198</v>
      </c>
      <c r="I92" s="216"/>
      <c r="J92" s="212"/>
      <c r="K92" s="212"/>
      <c r="L92" s="217"/>
      <c r="M92" s="218"/>
      <c r="N92" s="219"/>
      <c r="O92" s="219"/>
      <c r="P92" s="219"/>
      <c r="Q92" s="219"/>
      <c r="R92" s="219"/>
      <c r="S92" s="219"/>
      <c r="T92" s="220"/>
      <c r="AT92" s="221" t="s">
        <v>213</v>
      </c>
      <c r="AU92" s="221" t="s">
        <v>84</v>
      </c>
      <c r="AV92" s="14" t="s">
        <v>204</v>
      </c>
      <c r="AW92" s="14" t="s">
        <v>35</v>
      </c>
      <c r="AX92" s="14" t="s">
        <v>82</v>
      </c>
      <c r="AY92" s="221" t="s">
        <v>197</v>
      </c>
    </row>
    <row r="93" spans="1:65" s="2" customFormat="1" ht="24.2" customHeight="1">
      <c r="A93" s="37"/>
      <c r="B93" s="38"/>
      <c r="C93" s="181" t="s">
        <v>204</v>
      </c>
      <c r="D93" s="181" t="s">
        <v>199</v>
      </c>
      <c r="E93" s="182" t="s">
        <v>7435</v>
      </c>
      <c r="F93" s="183" t="s">
        <v>7436</v>
      </c>
      <c r="G93" s="184" t="s">
        <v>409</v>
      </c>
      <c r="H93" s="185">
        <v>16.170000000000002</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204</v>
      </c>
      <c r="AT93" s="192" t="s">
        <v>199</v>
      </c>
      <c r="AU93" s="192" t="s">
        <v>84</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7547</v>
      </c>
    </row>
    <row r="94" spans="1:65" s="15" customFormat="1" ht="11.25">
      <c r="B94" s="222"/>
      <c r="C94" s="223"/>
      <c r="D94" s="201" t="s">
        <v>213</v>
      </c>
      <c r="E94" s="224" t="s">
        <v>28</v>
      </c>
      <c r="F94" s="225" t="s">
        <v>7548</v>
      </c>
      <c r="G94" s="223"/>
      <c r="H94" s="224" t="s">
        <v>28</v>
      </c>
      <c r="I94" s="226"/>
      <c r="J94" s="223"/>
      <c r="K94" s="223"/>
      <c r="L94" s="227"/>
      <c r="M94" s="228"/>
      <c r="N94" s="229"/>
      <c r="O94" s="229"/>
      <c r="P94" s="229"/>
      <c r="Q94" s="229"/>
      <c r="R94" s="229"/>
      <c r="S94" s="229"/>
      <c r="T94" s="230"/>
      <c r="AT94" s="231" t="s">
        <v>213</v>
      </c>
      <c r="AU94" s="231" t="s">
        <v>84</v>
      </c>
      <c r="AV94" s="15" t="s">
        <v>82</v>
      </c>
      <c r="AW94" s="15" t="s">
        <v>35</v>
      </c>
      <c r="AX94" s="15" t="s">
        <v>74</v>
      </c>
      <c r="AY94" s="231" t="s">
        <v>197</v>
      </c>
    </row>
    <row r="95" spans="1:65" s="13" customFormat="1" ht="11.25">
      <c r="B95" s="199"/>
      <c r="C95" s="200"/>
      <c r="D95" s="201" t="s">
        <v>213</v>
      </c>
      <c r="E95" s="202" t="s">
        <v>28</v>
      </c>
      <c r="F95" s="203" t="s">
        <v>7549</v>
      </c>
      <c r="G95" s="200"/>
      <c r="H95" s="204">
        <v>9.9</v>
      </c>
      <c r="I95" s="205"/>
      <c r="J95" s="200"/>
      <c r="K95" s="200"/>
      <c r="L95" s="206"/>
      <c r="M95" s="207"/>
      <c r="N95" s="208"/>
      <c r="O95" s="208"/>
      <c r="P95" s="208"/>
      <c r="Q95" s="208"/>
      <c r="R95" s="208"/>
      <c r="S95" s="208"/>
      <c r="T95" s="209"/>
      <c r="AT95" s="210" t="s">
        <v>213</v>
      </c>
      <c r="AU95" s="210" t="s">
        <v>84</v>
      </c>
      <c r="AV95" s="13" t="s">
        <v>84</v>
      </c>
      <c r="AW95" s="13" t="s">
        <v>35</v>
      </c>
      <c r="AX95" s="13" t="s">
        <v>74</v>
      </c>
      <c r="AY95" s="210" t="s">
        <v>197</v>
      </c>
    </row>
    <row r="96" spans="1:65" s="13" customFormat="1" ht="11.25">
      <c r="B96" s="199"/>
      <c r="C96" s="200"/>
      <c r="D96" s="201" t="s">
        <v>213</v>
      </c>
      <c r="E96" s="202" t="s">
        <v>28</v>
      </c>
      <c r="F96" s="203" t="s">
        <v>7550</v>
      </c>
      <c r="G96" s="200"/>
      <c r="H96" s="204">
        <v>6.27</v>
      </c>
      <c r="I96" s="205"/>
      <c r="J96" s="200"/>
      <c r="K96" s="200"/>
      <c r="L96" s="206"/>
      <c r="M96" s="207"/>
      <c r="N96" s="208"/>
      <c r="O96" s="208"/>
      <c r="P96" s="208"/>
      <c r="Q96" s="208"/>
      <c r="R96" s="208"/>
      <c r="S96" s="208"/>
      <c r="T96" s="209"/>
      <c r="AT96" s="210" t="s">
        <v>213</v>
      </c>
      <c r="AU96" s="210" t="s">
        <v>84</v>
      </c>
      <c r="AV96" s="13" t="s">
        <v>84</v>
      </c>
      <c r="AW96" s="13" t="s">
        <v>35</v>
      </c>
      <c r="AX96" s="13" t="s">
        <v>74</v>
      </c>
      <c r="AY96" s="210" t="s">
        <v>197</v>
      </c>
    </row>
    <row r="97" spans="1:65" s="14" customFormat="1" ht="11.25">
      <c r="B97" s="211"/>
      <c r="C97" s="212"/>
      <c r="D97" s="201" t="s">
        <v>213</v>
      </c>
      <c r="E97" s="213" t="s">
        <v>28</v>
      </c>
      <c r="F97" s="214" t="s">
        <v>226</v>
      </c>
      <c r="G97" s="212"/>
      <c r="H97" s="215">
        <v>16.170000000000002</v>
      </c>
      <c r="I97" s="216"/>
      <c r="J97" s="212"/>
      <c r="K97" s="212"/>
      <c r="L97" s="217"/>
      <c r="M97" s="218"/>
      <c r="N97" s="219"/>
      <c r="O97" s="219"/>
      <c r="P97" s="219"/>
      <c r="Q97" s="219"/>
      <c r="R97" s="219"/>
      <c r="S97" s="219"/>
      <c r="T97" s="220"/>
      <c r="AT97" s="221" t="s">
        <v>213</v>
      </c>
      <c r="AU97" s="221" t="s">
        <v>84</v>
      </c>
      <c r="AV97" s="14" t="s">
        <v>204</v>
      </c>
      <c r="AW97" s="14" t="s">
        <v>35</v>
      </c>
      <c r="AX97" s="14" t="s">
        <v>82</v>
      </c>
      <c r="AY97" s="221" t="s">
        <v>197</v>
      </c>
    </row>
    <row r="98" spans="1:65" s="2" customFormat="1" ht="24.2" customHeight="1">
      <c r="A98" s="37"/>
      <c r="B98" s="38"/>
      <c r="C98" s="181" t="s">
        <v>227</v>
      </c>
      <c r="D98" s="181" t="s">
        <v>199</v>
      </c>
      <c r="E98" s="182" t="s">
        <v>7440</v>
      </c>
      <c r="F98" s="183" t="s">
        <v>7441</v>
      </c>
      <c r="G98" s="184" t="s">
        <v>409</v>
      </c>
      <c r="H98" s="185">
        <v>49.837000000000003</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7551</v>
      </c>
    </row>
    <row r="99" spans="1:65" s="13" customFormat="1" ht="11.25">
      <c r="B99" s="199"/>
      <c r="C99" s="200"/>
      <c r="D99" s="201" t="s">
        <v>213</v>
      </c>
      <c r="E99" s="202" t="s">
        <v>28</v>
      </c>
      <c r="F99" s="203" t="s">
        <v>7552</v>
      </c>
      <c r="G99" s="200"/>
      <c r="H99" s="204">
        <v>20.327999999999999</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3" customFormat="1" ht="11.25">
      <c r="B100" s="199"/>
      <c r="C100" s="200"/>
      <c r="D100" s="201" t="s">
        <v>213</v>
      </c>
      <c r="E100" s="202" t="s">
        <v>28</v>
      </c>
      <c r="F100" s="203" t="s">
        <v>7553</v>
      </c>
      <c r="G100" s="200"/>
      <c r="H100" s="204">
        <v>29.509</v>
      </c>
      <c r="I100" s="205"/>
      <c r="J100" s="200"/>
      <c r="K100" s="200"/>
      <c r="L100" s="206"/>
      <c r="M100" s="207"/>
      <c r="N100" s="208"/>
      <c r="O100" s="208"/>
      <c r="P100" s="208"/>
      <c r="Q100" s="208"/>
      <c r="R100" s="208"/>
      <c r="S100" s="208"/>
      <c r="T100" s="209"/>
      <c r="AT100" s="210" t="s">
        <v>213</v>
      </c>
      <c r="AU100" s="210" t="s">
        <v>84</v>
      </c>
      <c r="AV100" s="13" t="s">
        <v>84</v>
      </c>
      <c r="AW100" s="13" t="s">
        <v>35</v>
      </c>
      <c r="AX100" s="13" t="s">
        <v>74</v>
      </c>
      <c r="AY100" s="210" t="s">
        <v>197</v>
      </c>
    </row>
    <row r="101" spans="1:65" s="14" customFormat="1" ht="11.25">
      <c r="B101" s="211"/>
      <c r="C101" s="212"/>
      <c r="D101" s="201" t="s">
        <v>213</v>
      </c>
      <c r="E101" s="213" t="s">
        <v>28</v>
      </c>
      <c r="F101" s="214" t="s">
        <v>226</v>
      </c>
      <c r="G101" s="212"/>
      <c r="H101" s="215">
        <v>49.837000000000003</v>
      </c>
      <c r="I101" s="216"/>
      <c r="J101" s="212"/>
      <c r="K101" s="212"/>
      <c r="L101" s="217"/>
      <c r="M101" s="218"/>
      <c r="N101" s="219"/>
      <c r="O101" s="219"/>
      <c r="P101" s="219"/>
      <c r="Q101" s="219"/>
      <c r="R101" s="219"/>
      <c r="S101" s="219"/>
      <c r="T101" s="220"/>
      <c r="AT101" s="221" t="s">
        <v>213</v>
      </c>
      <c r="AU101" s="221" t="s">
        <v>84</v>
      </c>
      <c r="AV101" s="14" t="s">
        <v>204</v>
      </c>
      <c r="AW101" s="14" t="s">
        <v>35</v>
      </c>
      <c r="AX101" s="14" t="s">
        <v>82</v>
      </c>
      <c r="AY101" s="221" t="s">
        <v>197</v>
      </c>
    </row>
    <row r="102" spans="1:65" s="2" customFormat="1" ht="21.75" customHeight="1">
      <c r="A102" s="37"/>
      <c r="B102" s="38"/>
      <c r="C102" s="181" t="s">
        <v>233</v>
      </c>
      <c r="D102" s="181" t="s">
        <v>199</v>
      </c>
      <c r="E102" s="182" t="s">
        <v>7554</v>
      </c>
      <c r="F102" s="183" t="s">
        <v>7555</v>
      </c>
      <c r="G102" s="184" t="s">
        <v>202</v>
      </c>
      <c r="H102" s="185">
        <v>49.5</v>
      </c>
      <c r="I102" s="186"/>
      <c r="J102" s="187">
        <f>ROUND(I102*H102,2)</f>
        <v>0</v>
      </c>
      <c r="K102" s="183" t="s">
        <v>28</v>
      </c>
      <c r="L102" s="42"/>
      <c r="M102" s="188" t="s">
        <v>28</v>
      </c>
      <c r="N102" s="189" t="s">
        <v>45</v>
      </c>
      <c r="O102" s="67"/>
      <c r="P102" s="190">
        <f>O102*H102</f>
        <v>0</v>
      </c>
      <c r="Q102" s="190">
        <v>8.4000000000000003E-4</v>
      </c>
      <c r="R102" s="190">
        <f>Q102*H102</f>
        <v>4.1579999999999999E-2</v>
      </c>
      <c r="S102" s="190">
        <v>0</v>
      </c>
      <c r="T102" s="191">
        <f>S102*H102</f>
        <v>0</v>
      </c>
      <c r="U102" s="37"/>
      <c r="V102" s="37"/>
      <c r="W102" s="37"/>
      <c r="X102" s="37"/>
      <c r="Y102" s="37"/>
      <c r="Z102" s="37"/>
      <c r="AA102" s="37"/>
      <c r="AB102" s="37"/>
      <c r="AC102" s="37"/>
      <c r="AD102" s="37"/>
      <c r="AE102" s="37"/>
      <c r="AR102" s="192" t="s">
        <v>204</v>
      </c>
      <c r="AT102" s="192" t="s">
        <v>199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7556</v>
      </c>
    </row>
    <row r="103" spans="1:65" s="13" customFormat="1" ht="11.25">
      <c r="B103" s="199"/>
      <c r="C103" s="200"/>
      <c r="D103" s="201" t="s">
        <v>213</v>
      </c>
      <c r="E103" s="202" t="s">
        <v>28</v>
      </c>
      <c r="F103" s="203" t="s">
        <v>7557</v>
      </c>
      <c r="G103" s="200"/>
      <c r="H103" s="204">
        <v>36.96</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3" customFormat="1" ht="11.25">
      <c r="B104" s="199"/>
      <c r="C104" s="200"/>
      <c r="D104" s="201" t="s">
        <v>213</v>
      </c>
      <c r="E104" s="202" t="s">
        <v>28</v>
      </c>
      <c r="F104" s="203" t="s">
        <v>7558</v>
      </c>
      <c r="G104" s="200"/>
      <c r="H104" s="204">
        <v>12.54</v>
      </c>
      <c r="I104" s="205"/>
      <c r="J104" s="200"/>
      <c r="K104" s="200"/>
      <c r="L104" s="206"/>
      <c r="M104" s="207"/>
      <c r="N104" s="208"/>
      <c r="O104" s="208"/>
      <c r="P104" s="208"/>
      <c r="Q104" s="208"/>
      <c r="R104" s="208"/>
      <c r="S104" s="208"/>
      <c r="T104" s="209"/>
      <c r="AT104" s="210" t="s">
        <v>213</v>
      </c>
      <c r="AU104" s="210" t="s">
        <v>84</v>
      </c>
      <c r="AV104" s="13" t="s">
        <v>84</v>
      </c>
      <c r="AW104" s="13" t="s">
        <v>35</v>
      </c>
      <c r="AX104" s="13" t="s">
        <v>74</v>
      </c>
      <c r="AY104" s="210" t="s">
        <v>197</v>
      </c>
    </row>
    <row r="105" spans="1:65" s="14" customFormat="1" ht="11.25">
      <c r="B105" s="211"/>
      <c r="C105" s="212"/>
      <c r="D105" s="201" t="s">
        <v>213</v>
      </c>
      <c r="E105" s="213" t="s">
        <v>28</v>
      </c>
      <c r="F105" s="214" t="s">
        <v>226</v>
      </c>
      <c r="G105" s="212"/>
      <c r="H105" s="215">
        <v>49.5</v>
      </c>
      <c r="I105" s="216"/>
      <c r="J105" s="212"/>
      <c r="K105" s="212"/>
      <c r="L105" s="217"/>
      <c r="M105" s="218"/>
      <c r="N105" s="219"/>
      <c r="O105" s="219"/>
      <c r="P105" s="219"/>
      <c r="Q105" s="219"/>
      <c r="R105" s="219"/>
      <c r="S105" s="219"/>
      <c r="T105" s="220"/>
      <c r="AT105" s="221" t="s">
        <v>213</v>
      </c>
      <c r="AU105" s="221" t="s">
        <v>84</v>
      </c>
      <c r="AV105" s="14" t="s">
        <v>204</v>
      </c>
      <c r="AW105" s="14" t="s">
        <v>35</v>
      </c>
      <c r="AX105" s="14" t="s">
        <v>82</v>
      </c>
      <c r="AY105" s="221" t="s">
        <v>197</v>
      </c>
    </row>
    <row r="106" spans="1:65" s="2" customFormat="1" ht="24.2" customHeight="1">
      <c r="A106" s="37"/>
      <c r="B106" s="38"/>
      <c r="C106" s="181" t="s">
        <v>238</v>
      </c>
      <c r="D106" s="181" t="s">
        <v>199</v>
      </c>
      <c r="E106" s="182" t="s">
        <v>7445</v>
      </c>
      <c r="F106" s="183" t="s">
        <v>7446</v>
      </c>
      <c r="G106" s="184" t="s">
        <v>202</v>
      </c>
      <c r="H106" s="185">
        <v>73.451999999999998</v>
      </c>
      <c r="I106" s="186"/>
      <c r="J106" s="187">
        <f>ROUND(I106*H106,2)</f>
        <v>0</v>
      </c>
      <c r="K106" s="183" t="s">
        <v>28</v>
      </c>
      <c r="L106" s="42"/>
      <c r="M106" s="188" t="s">
        <v>28</v>
      </c>
      <c r="N106" s="189" t="s">
        <v>45</v>
      </c>
      <c r="O106" s="67"/>
      <c r="P106" s="190">
        <f>O106*H106</f>
        <v>0</v>
      </c>
      <c r="Q106" s="190">
        <v>8.4999999999999995E-4</v>
      </c>
      <c r="R106" s="190">
        <f>Q106*H106</f>
        <v>6.2434199999999995E-2</v>
      </c>
      <c r="S106" s="190">
        <v>0</v>
      </c>
      <c r="T106" s="191">
        <f>S106*H106</f>
        <v>0</v>
      </c>
      <c r="U106" s="37"/>
      <c r="V106" s="37"/>
      <c r="W106" s="37"/>
      <c r="X106" s="37"/>
      <c r="Y106" s="37"/>
      <c r="Z106" s="37"/>
      <c r="AA106" s="37"/>
      <c r="AB106" s="37"/>
      <c r="AC106" s="37"/>
      <c r="AD106" s="37"/>
      <c r="AE106" s="37"/>
      <c r="AR106" s="192" t="s">
        <v>204</v>
      </c>
      <c r="AT106" s="192" t="s">
        <v>199</v>
      </c>
      <c r="AU106" s="192" t="s">
        <v>84</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7559</v>
      </c>
    </row>
    <row r="107" spans="1:65" s="13" customFormat="1" ht="11.25">
      <c r="B107" s="199"/>
      <c r="C107" s="200"/>
      <c r="D107" s="201" t="s">
        <v>213</v>
      </c>
      <c r="E107" s="202" t="s">
        <v>28</v>
      </c>
      <c r="F107" s="203" t="s">
        <v>7560</v>
      </c>
      <c r="G107" s="200"/>
      <c r="H107" s="204">
        <v>53.652000000000001</v>
      </c>
      <c r="I107" s="205"/>
      <c r="J107" s="200"/>
      <c r="K107" s="200"/>
      <c r="L107" s="206"/>
      <c r="M107" s="207"/>
      <c r="N107" s="208"/>
      <c r="O107" s="208"/>
      <c r="P107" s="208"/>
      <c r="Q107" s="208"/>
      <c r="R107" s="208"/>
      <c r="S107" s="208"/>
      <c r="T107" s="209"/>
      <c r="AT107" s="210" t="s">
        <v>213</v>
      </c>
      <c r="AU107" s="210" t="s">
        <v>84</v>
      </c>
      <c r="AV107" s="13" t="s">
        <v>84</v>
      </c>
      <c r="AW107" s="13" t="s">
        <v>35</v>
      </c>
      <c r="AX107" s="13" t="s">
        <v>74</v>
      </c>
      <c r="AY107" s="210" t="s">
        <v>197</v>
      </c>
    </row>
    <row r="108" spans="1:65" s="13" customFormat="1" ht="11.25">
      <c r="B108" s="199"/>
      <c r="C108" s="200"/>
      <c r="D108" s="201" t="s">
        <v>213</v>
      </c>
      <c r="E108" s="202" t="s">
        <v>28</v>
      </c>
      <c r="F108" s="203" t="s">
        <v>7561</v>
      </c>
      <c r="G108" s="200"/>
      <c r="H108" s="204">
        <v>19.8</v>
      </c>
      <c r="I108" s="205"/>
      <c r="J108" s="200"/>
      <c r="K108" s="200"/>
      <c r="L108" s="206"/>
      <c r="M108" s="207"/>
      <c r="N108" s="208"/>
      <c r="O108" s="208"/>
      <c r="P108" s="208"/>
      <c r="Q108" s="208"/>
      <c r="R108" s="208"/>
      <c r="S108" s="208"/>
      <c r="T108" s="209"/>
      <c r="AT108" s="210" t="s">
        <v>213</v>
      </c>
      <c r="AU108" s="210" t="s">
        <v>84</v>
      </c>
      <c r="AV108" s="13" t="s">
        <v>84</v>
      </c>
      <c r="AW108" s="13" t="s">
        <v>35</v>
      </c>
      <c r="AX108" s="13" t="s">
        <v>74</v>
      </c>
      <c r="AY108" s="210" t="s">
        <v>197</v>
      </c>
    </row>
    <row r="109" spans="1:65" s="14" customFormat="1" ht="11.25">
      <c r="B109" s="211"/>
      <c r="C109" s="212"/>
      <c r="D109" s="201" t="s">
        <v>213</v>
      </c>
      <c r="E109" s="213" t="s">
        <v>28</v>
      </c>
      <c r="F109" s="214" t="s">
        <v>226</v>
      </c>
      <c r="G109" s="212"/>
      <c r="H109" s="215">
        <v>73.451999999999998</v>
      </c>
      <c r="I109" s="216"/>
      <c r="J109" s="212"/>
      <c r="K109" s="212"/>
      <c r="L109" s="217"/>
      <c r="M109" s="218"/>
      <c r="N109" s="219"/>
      <c r="O109" s="219"/>
      <c r="P109" s="219"/>
      <c r="Q109" s="219"/>
      <c r="R109" s="219"/>
      <c r="S109" s="219"/>
      <c r="T109" s="220"/>
      <c r="AT109" s="221" t="s">
        <v>213</v>
      </c>
      <c r="AU109" s="221" t="s">
        <v>84</v>
      </c>
      <c r="AV109" s="14" t="s">
        <v>204</v>
      </c>
      <c r="AW109" s="14" t="s">
        <v>35</v>
      </c>
      <c r="AX109" s="14" t="s">
        <v>82</v>
      </c>
      <c r="AY109" s="221" t="s">
        <v>197</v>
      </c>
    </row>
    <row r="110" spans="1:65" s="2" customFormat="1" ht="24.2" customHeight="1">
      <c r="A110" s="37"/>
      <c r="B110" s="38"/>
      <c r="C110" s="181" t="s">
        <v>243</v>
      </c>
      <c r="D110" s="181" t="s">
        <v>199</v>
      </c>
      <c r="E110" s="182" t="s">
        <v>7562</v>
      </c>
      <c r="F110" s="183" t="s">
        <v>7563</v>
      </c>
      <c r="G110" s="184" t="s">
        <v>202</v>
      </c>
      <c r="H110" s="185">
        <v>49.5</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204</v>
      </c>
      <c r="AT110" s="192" t="s">
        <v>199</v>
      </c>
      <c r="AU110" s="192" t="s">
        <v>84</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204</v>
      </c>
      <c r="BM110" s="192" t="s">
        <v>7564</v>
      </c>
    </row>
    <row r="111" spans="1:65" s="2" customFormat="1" ht="24.2" customHeight="1">
      <c r="A111" s="37"/>
      <c r="B111" s="38"/>
      <c r="C111" s="181" t="s">
        <v>248</v>
      </c>
      <c r="D111" s="181" t="s">
        <v>199</v>
      </c>
      <c r="E111" s="182" t="s">
        <v>7449</v>
      </c>
      <c r="F111" s="183" t="s">
        <v>7450</v>
      </c>
      <c r="G111" s="184" t="s">
        <v>202</v>
      </c>
      <c r="H111" s="185">
        <v>73.451999999999998</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7565</v>
      </c>
    </row>
    <row r="112" spans="1:65" s="2" customFormat="1" ht="37.9" customHeight="1">
      <c r="A112" s="37"/>
      <c r="B112" s="38"/>
      <c r="C112" s="181" t="s">
        <v>253</v>
      </c>
      <c r="D112" s="181" t="s">
        <v>199</v>
      </c>
      <c r="E112" s="182" t="s">
        <v>407</v>
      </c>
      <c r="F112" s="183" t="s">
        <v>408</v>
      </c>
      <c r="G112" s="184" t="s">
        <v>409</v>
      </c>
      <c r="H112" s="185">
        <v>17.805</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7566</v>
      </c>
    </row>
    <row r="113" spans="1:65" s="13" customFormat="1" ht="11.25">
      <c r="B113" s="199"/>
      <c r="C113" s="200"/>
      <c r="D113" s="201" t="s">
        <v>213</v>
      </c>
      <c r="E113" s="202" t="s">
        <v>28</v>
      </c>
      <c r="F113" s="203" t="s">
        <v>7567</v>
      </c>
      <c r="G113" s="200"/>
      <c r="H113" s="204">
        <v>17.805</v>
      </c>
      <c r="I113" s="205"/>
      <c r="J113" s="200"/>
      <c r="K113" s="200"/>
      <c r="L113" s="206"/>
      <c r="M113" s="207"/>
      <c r="N113" s="208"/>
      <c r="O113" s="208"/>
      <c r="P113" s="208"/>
      <c r="Q113" s="208"/>
      <c r="R113" s="208"/>
      <c r="S113" s="208"/>
      <c r="T113" s="209"/>
      <c r="AT113" s="210" t="s">
        <v>213</v>
      </c>
      <c r="AU113" s="210" t="s">
        <v>84</v>
      </c>
      <c r="AV113" s="13" t="s">
        <v>84</v>
      </c>
      <c r="AW113" s="13" t="s">
        <v>35</v>
      </c>
      <c r="AX113" s="13" t="s">
        <v>82</v>
      </c>
      <c r="AY113" s="210" t="s">
        <v>197</v>
      </c>
    </row>
    <row r="114" spans="1:65" s="2" customFormat="1" ht="24.2" customHeight="1">
      <c r="A114" s="37"/>
      <c r="B114" s="38"/>
      <c r="C114" s="181" t="s">
        <v>258</v>
      </c>
      <c r="D114" s="181" t="s">
        <v>199</v>
      </c>
      <c r="E114" s="182" t="s">
        <v>7454</v>
      </c>
      <c r="F114" s="183" t="s">
        <v>7455</v>
      </c>
      <c r="G114" s="184" t="s">
        <v>428</v>
      </c>
      <c r="H114" s="185">
        <v>35.61</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7568</v>
      </c>
    </row>
    <row r="115" spans="1:65" s="13" customFormat="1" ht="11.25">
      <c r="B115" s="199"/>
      <c r="C115" s="200"/>
      <c r="D115" s="201" t="s">
        <v>213</v>
      </c>
      <c r="E115" s="202" t="s">
        <v>28</v>
      </c>
      <c r="F115" s="203" t="s">
        <v>7569</v>
      </c>
      <c r="G115" s="200"/>
      <c r="H115" s="204">
        <v>35.61</v>
      </c>
      <c r="I115" s="205"/>
      <c r="J115" s="200"/>
      <c r="K115" s="200"/>
      <c r="L115" s="206"/>
      <c r="M115" s="207"/>
      <c r="N115" s="208"/>
      <c r="O115" s="208"/>
      <c r="P115" s="208"/>
      <c r="Q115" s="208"/>
      <c r="R115" s="208"/>
      <c r="S115" s="208"/>
      <c r="T115" s="209"/>
      <c r="AT115" s="210" t="s">
        <v>213</v>
      </c>
      <c r="AU115" s="210" t="s">
        <v>84</v>
      </c>
      <c r="AV115" s="13" t="s">
        <v>84</v>
      </c>
      <c r="AW115" s="13" t="s">
        <v>35</v>
      </c>
      <c r="AX115" s="13" t="s">
        <v>82</v>
      </c>
      <c r="AY115" s="210" t="s">
        <v>197</v>
      </c>
    </row>
    <row r="116" spans="1:65" s="2" customFormat="1" ht="24.2" customHeight="1">
      <c r="A116" s="37"/>
      <c r="B116" s="38"/>
      <c r="C116" s="181" t="s">
        <v>8</v>
      </c>
      <c r="D116" s="181" t="s">
        <v>199</v>
      </c>
      <c r="E116" s="182" t="s">
        <v>434</v>
      </c>
      <c r="F116" s="183" t="s">
        <v>435</v>
      </c>
      <c r="G116" s="184" t="s">
        <v>409</v>
      </c>
      <c r="H116" s="185">
        <v>17.805</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7570</v>
      </c>
    </row>
    <row r="117" spans="1:65" s="2" customFormat="1" ht="24.2" customHeight="1">
      <c r="A117" s="37"/>
      <c r="B117" s="38"/>
      <c r="C117" s="181" t="s">
        <v>268</v>
      </c>
      <c r="D117" s="181" t="s">
        <v>199</v>
      </c>
      <c r="E117" s="182" t="s">
        <v>639</v>
      </c>
      <c r="F117" s="183" t="s">
        <v>640</v>
      </c>
      <c r="G117" s="184" t="s">
        <v>409</v>
      </c>
      <c r="H117" s="185">
        <v>52.058999999999997</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204</v>
      </c>
      <c r="AT117" s="192" t="s">
        <v>199</v>
      </c>
      <c r="AU117" s="192" t="s">
        <v>84</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7571</v>
      </c>
    </row>
    <row r="118" spans="1:65" s="13" customFormat="1" ht="11.25">
      <c r="B118" s="199"/>
      <c r="C118" s="200"/>
      <c r="D118" s="201" t="s">
        <v>213</v>
      </c>
      <c r="E118" s="202" t="s">
        <v>28</v>
      </c>
      <c r="F118" s="203" t="s">
        <v>7572</v>
      </c>
      <c r="G118" s="200"/>
      <c r="H118" s="204">
        <v>52.058999999999997</v>
      </c>
      <c r="I118" s="205"/>
      <c r="J118" s="200"/>
      <c r="K118" s="200"/>
      <c r="L118" s="206"/>
      <c r="M118" s="207"/>
      <c r="N118" s="208"/>
      <c r="O118" s="208"/>
      <c r="P118" s="208"/>
      <c r="Q118" s="208"/>
      <c r="R118" s="208"/>
      <c r="S118" s="208"/>
      <c r="T118" s="209"/>
      <c r="AT118" s="210" t="s">
        <v>213</v>
      </c>
      <c r="AU118" s="210" t="s">
        <v>84</v>
      </c>
      <c r="AV118" s="13" t="s">
        <v>84</v>
      </c>
      <c r="AW118" s="13" t="s">
        <v>35</v>
      </c>
      <c r="AX118" s="13" t="s">
        <v>82</v>
      </c>
      <c r="AY118" s="210" t="s">
        <v>197</v>
      </c>
    </row>
    <row r="119" spans="1:65" s="2" customFormat="1" ht="37.9" customHeight="1">
      <c r="A119" s="37"/>
      <c r="B119" s="38"/>
      <c r="C119" s="181" t="s">
        <v>273</v>
      </c>
      <c r="D119" s="181" t="s">
        <v>199</v>
      </c>
      <c r="E119" s="182" t="s">
        <v>7461</v>
      </c>
      <c r="F119" s="183" t="s">
        <v>7462</v>
      </c>
      <c r="G119" s="184" t="s">
        <v>409</v>
      </c>
      <c r="H119" s="185">
        <v>11.66</v>
      </c>
      <c r="I119" s="186"/>
      <c r="J119" s="187">
        <f>ROUND(I119*H119,2)</f>
        <v>0</v>
      </c>
      <c r="K119" s="183" t="s">
        <v>28</v>
      </c>
      <c r="L119" s="42"/>
      <c r="M119" s="188" t="s">
        <v>28</v>
      </c>
      <c r="N119" s="189" t="s">
        <v>45</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204</v>
      </c>
      <c r="AT119" s="192" t="s">
        <v>199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7573</v>
      </c>
    </row>
    <row r="120" spans="1:65" s="13" customFormat="1" ht="11.25">
      <c r="B120" s="199"/>
      <c r="C120" s="200"/>
      <c r="D120" s="201" t="s">
        <v>213</v>
      </c>
      <c r="E120" s="202" t="s">
        <v>28</v>
      </c>
      <c r="F120" s="203" t="s">
        <v>7574</v>
      </c>
      <c r="G120" s="200"/>
      <c r="H120" s="204">
        <v>11.66</v>
      </c>
      <c r="I120" s="205"/>
      <c r="J120" s="200"/>
      <c r="K120" s="200"/>
      <c r="L120" s="206"/>
      <c r="M120" s="207"/>
      <c r="N120" s="208"/>
      <c r="O120" s="208"/>
      <c r="P120" s="208"/>
      <c r="Q120" s="208"/>
      <c r="R120" s="208"/>
      <c r="S120" s="208"/>
      <c r="T120" s="209"/>
      <c r="AT120" s="210" t="s">
        <v>213</v>
      </c>
      <c r="AU120" s="210" t="s">
        <v>84</v>
      </c>
      <c r="AV120" s="13" t="s">
        <v>84</v>
      </c>
      <c r="AW120" s="13" t="s">
        <v>35</v>
      </c>
      <c r="AX120" s="13" t="s">
        <v>82</v>
      </c>
      <c r="AY120" s="210" t="s">
        <v>197</v>
      </c>
    </row>
    <row r="121" spans="1:65" s="2" customFormat="1" ht="16.5" customHeight="1">
      <c r="A121" s="37"/>
      <c r="B121" s="38"/>
      <c r="C121" s="247" t="s">
        <v>278</v>
      </c>
      <c r="D121" s="247" t="s">
        <v>519</v>
      </c>
      <c r="E121" s="248" t="s">
        <v>7465</v>
      </c>
      <c r="F121" s="249" t="s">
        <v>7466</v>
      </c>
      <c r="G121" s="250" t="s">
        <v>428</v>
      </c>
      <c r="H121" s="251">
        <v>23.32</v>
      </c>
      <c r="I121" s="252"/>
      <c r="J121" s="253">
        <f>ROUND(I121*H121,2)</f>
        <v>0</v>
      </c>
      <c r="K121" s="249" t="s">
        <v>28</v>
      </c>
      <c r="L121" s="254"/>
      <c r="M121" s="255" t="s">
        <v>28</v>
      </c>
      <c r="N121" s="256" t="s">
        <v>45</v>
      </c>
      <c r="O121" s="67"/>
      <c r="P121" s="190">
        <f>O121*H121</f>
        <v>0</v>
      </c>
      <c r="Q121" s="190">
        <v>1</v>
      </c>
      <c r="R121" s="190">
        <f>Q121*H121</f>
        <v>23.32</v>
      </c>
      <c r="S121" s="190">
        <v>0</v>
      </c>
      <c r="T121" s="191">
        <f>S121*H121</f>
        <v>0</v>
      </c>
      <c r="U121" s="37"/>
      <c r="V121" s="37"/>
      <c r="W121" s="37"/>
      <c r="X121" s="37"/>
      <c r="Y121" s="37"/>
      <c r="Z121" s="37"/>
      <c r="AA121" s="37"/>
      <c r="AB121" s="37"/>
      <c r="AC121" s="37"/>
      <c r="AD121" s="37"/>
      <c r="AE121" s="37"/>
      <c r="AR121" s="192" t="s">
        <v>243</v>
      </c>
      <c r="AT121" s="192" t="s">
        <v>519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7575</v>
      </c>
    </row>
    <row r="122" spans="1:65" s="13" customFormat="1" ht="11.25">
      <c r="B122" s="199"/>
      <c r="C122" s="200"/>
      <c r="D122" s="201" t="s">
        <v>213</v>
      </c>
      <c r="E122" s="202" t="s">
        <v>28</v>
      </c>
      <c r="F122" s="203" t="s">
        <v>7576</v>
      </c>
      <c r="G122" s="200"/>
      <c r="H122" s="204">
        <v>23.32</v>
      </c>
      <c r="I122" s="205"/>
      <c r="J122" s="200"/>
      <c r="K122" s="200"/>
      <c r="L122" s="206"/>
      <c r="M122" s="207"/>
      <c r="N122" s="208"/>
      <c r="O122" s="208"/>
      <c r="P122" s="208"/>
      <c r="Q122" s="208"/>
      <c r="R122" s="208"/>
      <c r="S122" s="208"/>
      <c r="T122" s="209"/>
      <c r="AT122" s="210" t="s">
        <v>213</v>
      </c>
      <c r="AU122" s="210" t="s">
        <v>84</v>
      </c>
      <c r="AV122" s="13" t="s">
        <v>84</v>
      </c>
      <c r="AW122" s="13" t="s">
        <v>35</v>
      </c>
      <c r="AX122" s="13" t="s">
        <v>82</v>
      </c>
      <c r="AY122" s="210" t="s">
        <v>197</v>
      </c>
    </row>
    <row r="123" spans="1:65" s="2" customFormat="1" ht="24.2" customHeight="1">
      <c r="A123" s="37"/>
      <c r="B123" s="38"/>
      <c r="C123" s="181" t="s">
        <v>283</v>
      </c>
      <c r="D123" s="181" t="s">
        <v>199</v>
      </c>
      <c r="E123" s="182" t="s">
        <v>7468</v>
      </c>
      <c r="F123" s="183" t="s">
        <v>7469</v>
      </c>
      <c r="G123" s="184" t="s">
        <v>202</v>
      </c>
      <c r="H123" s="185">
        <v>50</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7577</v>
      </c>
    </row>
    <row r="124" spans="1:65" s="2" customFormat="1" ht="24.2" customHeight="1">
      <c r="A124" s="37"/>
      <c r="B124" s="38"/>
      <c r="C124" s="181" t="s">
        <v>288</v>
      </c>
      <c r="D124" s="181" t="s">
        <v>199</v>
      </c>
      <c r="E124" s="182" t="s">
        <v>7380</v>
      </c>
      <c r="F124" s="183" t="s">
        <v>7381</v>
      </c>
      <c r="G124" s="184" t="s">
        <v>202</v>
      </c>
      <c r="H124" s="185">
        <v>50</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7578</v>
      </c>
    </row>
    <row r="125" spans="1:65" s="2" customFormat="1" ht="16.5" customHeight="1">
      <c r="A125" s="37"/>
      <c r="B125" s="38"/>
      <c r="C125" s="247" t="s">
        <v>293</v>
      </c>
      <c r="D125" s="247" t="s">
        <v>519</v>
      </c>
      <c r="E125" s="248" t="s">
        <v>7384</v>
      </c>
      <c r="F125" s="249" t="s">
        <v>7385</v>
      </c>
      <c r="G125" s="250" t="s">
        <v>3453</v>
      </c>
      <c r="H125" s="251">
        <v>1</v>
      </c>
      <c r="I125" s="252"/>
      <c r="J125" s="253">
        <f>ROUND(I125*H125,2)</f>
        <v>0</v>
      </c>
      <c r="K125" s="249" t="s">
        <v>28</v>
      </c>
      <c r="L125" s="254"/>
      <c r="M125" s="255" t="s">
        <v>28</v>
      </c>
      <c r="N125" s="256" t="s">
        <v>45</v>
      </c>
      <c r="O125" s="67"/>
      <c r="P125" s="190">
        <f>O125*H125</f>
        <v>0</v>
      </c>
      <c r="Q125" s="190">
        <v>1E-3</v>
      </c>
      <c r="R125" s="190">
        <f>Q125*H125</f>
        <v>1E-3</v>
      </c>
      <c r="S125" s="190">
        <v>0</v>
      </c>
      <c r="T125" s="191">
        <f>S125*H125</f>
        <v>0</v>
      </c>
      <c r="U125" s="37"/>
      <c r="V125" s="37"/>
      <c r="W125" s="37"/>
      <c r="X125" s="37"/>
      <c r="Y125" s="37"/>
      <c r="Z125" s="37"/>
      <c r="AA125" s="37"/>
      <c r="AB125" s="37"/>
      <c r="AC125" s="37"/>
      <c r="AD125" s="37"/>
      <c r="AE125" s="37"/>
      <c r="AR125" s="192" t="s">
        <v>243</v>
      </c>
      <c r="AT125" s="192" t="s">
        <v>519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7579</v>
      </c>
    </row>
    <row r="126" spans="1:65" s="13" customFormat="1" ht="11.25">
      <c r="B126" s="199"/>
      <c r="C126" s="200"/>
      <c r="D126" s="201" t="s">
        <v>213</v>
      </c>
      <c r="E126" s="202" t="s">
        <v>28</v>
      </c>
      <c r="F126" s="203" t="s">
        <v>7580</v>
      </c>
      <c r="G126" s="200"/>
      <c r="H126" s="204">
        <v>1</v>
      </c>
      <c r="I126" s="205"/>
      <c r="J126" s="200"/>
      <c r="K126" s="200"/>
      <c r="L126" s="206"/>
      <c r="M126" s="207"/>
      <c r="N126" s="208"/>
      <c r="O126" s="208"/>
      <c r="P126" s="208"/>
      <c r="Q126" s="208"/>
      <c r="R126" s="208"/>
      <c r="S126" s="208"/>
      <c r="T126" s="209"/>
      <c r="AT126" s="210" t="s">
        <v>213</v>
      </c>
      <c r="AU126" s="210" t="s">
        <v>84</v>
      </c>
      <c r="AV126" s="13" t="s">
        <v>84</v>
      </c>
      <c r="AW126" s="13" t="s">
        <v>35</v>
      </c>
      <c r="AX126" s="13" t="s">
        <v>82</v>
      </c>
      <c r="AY126" s="210" t="s">
        <v>197</v>
      </c>
    </row>
    <row r="127" spans="1:65" s="2" customFormat="1" ht="21.75" customHeight="1">
      <c r="A127" s="37"/>
      <c r="B127" s="38"/>
      <c r="C127" s="181" t="s">
        <v>298</v>
      </c>
      <c r="D127" s="181" t="s">
        <v>199</v>
      </c>
      <c r="E127" s="182" t="s">
        <v>7474</v>
      </c>
      <c r="F127" s="183" t="s">
        <v>7475</v>
      </c>
      <c r="G127" s="184" t="s">
        <v>202</v>
      </c>
      <c r="H127" s="185">
        <v>50</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7581</v>
      </c>
    </row>
    <row r="128" spans="1:65" s="12" customFormat="1" ht="22.9" customHeight="1">
      <c r="B128" s="165"/>
      <c r="C128" s="166"/>
      <c r="D128" s="167" t="s">
        <v>73</v>
      </c>
      <c r="E128" s="179" t="s">
        <v>84</v>
      </c>
      <c r="F128" s="179" t="s">
        <v>664</v>
      </c>
      <c r="G128" s="166"/>
      <c r="H128" s="166"/>
      <c r="I128" s="169"/>
      <c r="J128" s="180">
        <f>BK128</f>
        <v>0</v>
      </c>
      <c r="K128" s="166"/>
      <c r="L128" s="171"/>
      <c r="M128" s="172"/>
      <c r="N128" s="173"/>
      <c r="O128" s="173"/>
      <c r="P128" s="174">
        <f>SUM(P129:P137)</f>
        <v>0</v>
      </c>
      <c r="Q128" s="173"/>
      <c r="R128" s="174">
        <f>SUM(R129:R137)</f>
        <v>3.1761281999999995</v>
      </c>
      <c r="S128" s="173"/>
      <c r="T128" s="175">
        <f>SUM(T129:T137)</f>
        <v>0</v>
      </c>
      <c r="AR128" s="176" t="s">
        <v>82</v>
      </c>
      <c r="AT128" s="177" t="s">
        <v>73</v>
      </c>
      <c r="AU128" s="177" t="s">
        <v>82</v>
      </c>
      <c r="AY128" s="176" t="s">
        <v>197</v>
      </c>
      <c r="BK128" s="178">
        <f>SUM(BK129:BK137)</f>
        <v>0</v>
      </c>
    </row>
    <row r="129" spans="1:65" s="2" customFormat="1" ht="16.5" customHeight="1">
      <c r="A129" s="37"/>
      <c r="B129" s="38"/>
      <c r="C129" s="181" t="s">
        <v>303</v>
      </c>
      <c r="D129" s="181" t="s">
        <v>199</v>
      </c>
      <c r="E129" s="182" t="s">
        <v>7477</v>
      </c>
      <c r="F129" s="183" t="s">
        <v>7478</v>
      </c>
      <c r="G129" s="184" t="s">
        <v>265</v>
      </c>
      <c r="H129" s="185">
        <v>1</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7582</v>
      </c>
    </row>
    <row r="130" spans="1:65" s="2" customFormat="1" ht="16.5" customHeight="1">
      <c r="A130" s="37"/>
      <c r="B130" s="38"/>
      <c r="C130" s="247" t="s">
        <v>7</v>
      </c>
      <c r="D130" s="247" t="s">
        <v>519</v>
      </c>
      <c r="E130" s="248" t="s">
        <v>7480</v>
      </c>
      <c r="F130" s="249" t="s">
        <v>7481</v>
      </c>
      <c r="G130" s="250" t="s">
        <v>265</v>
      </c>
      <c r="H130" s="251">
        <v>1.26</v>
      </c>
      <c r="I130" s="252"/>
      <c r="J130" s="253">
        <f>ROUND(I130*H130,2)</f>
        <v>0</v>
      </c>
      <c r="K130" s="249" t="s">
        <v>28</v>
      </c>
      <c r="L130" s="254"/>
      <c r="M130" s="255" t="s">
        <v>28</v>
      </c>
      <c r="N130" s="256" t="s">
        <v>45</v>
      </c>
      <c r="O130" s="67"/>
      <c r="P130" s="190">
        <f>O130*H130</f>
        <v>0</v>
      </c>
      <c r="Q130" s="190">
        <v>5.0939999999999999E-2</v>
      </c>
      <c r="R130" s="190">
        <f>Q130*H130</f>
        <v>6.4184400000000003E-2</v>
      </c>
      <c r="S130" s="190">
        <v>0</v>
      </c>
      <c r="T130" s="191">
        <f>S130*H130</f>
        <v>0</v>
      </c>
      <c r="U130" s="37"/>
      <c r="V130" s="37"/>
      <c r="W130" s="37"/>
      <c r="X130" s="37"/>
      <c r="Y130" s="37"/>
      <c r="Z130" s="37"/>
      <c r="AA130" s="37"/>
      <c r="AB130" s="37"/>
      <c r="AC130" s="37"/>
      <c r="AD130" s="37"/>
      <c r="AE130" s="37"/>
      <c r="AR130" s="192" t="s">
        <v>243</v>
      </c>
      <c r="AT130" s="192" t="s">
        <v>519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7583</v>
      </c>
    </row>
    <row r="131" spans="1:65" s="2" customFormat="1" ht="24.2" customHeight="1">
      <c r="A131" s="37"/>
      <c r="B131" s="38"/>
      <c r="C131" s="181" t="s">
        <v>312</v>
      </c>
      <c r="D131" s="181" t="s">
        <v>199</v>
      </c>
      <c r="E131" s="182" t="s">
        <v>7483</v>
      </c>
      <c r="F131" s="183" t="s">
        <v>7484</v>
      </c>
      <c r="G131" s="184" t="s">
        <v>409</v>
      </c>
      <c r="H131" s="185">
        <v>1.208</v>
      </c>
      <c r="I131" s="186"/>
      <c r="J131" s="187">
        <f>ROUND(I131*H131,2)</f>
        <v>0</v>
      </c>
      <c r="K131" s="183" t="s">
        <v>28</v>
      </c>
      <c r="L131" s="42"/>
      <c r="M131" s="188" t="s">
        <v>28</v>
      </c>
      <c r="N131" s="189" t="s">
        <v>45</v>
      </c>
      <c r="O131" s="67"/>
      <c r="P131" s="190">
        <f>O131*H131</f>
        <v>0</v>
      </c>
      <c r="Q131" s="190">
        <v>2.5504500000000001</v>
      </c>
      <c r="R131" s="190">
        <f>Q131*H131</f>
        <v>3.0809435999999999</v>
      </c>
      <c r="S131" s="190">
        <v>0</v>
      </c>
      <c r="T131" s="191">
        <f>S131*H131</f>
        <v>0</v>
      </c>
      <c r="U131" s="37"/>
      <c r="V131" s="37"/>
      <c r="W131" s="37"/>
      <c r="X131" s="37"/>
      <c r="Y131" s="37"/>
      <c r="Z131" s="37"/>
      <c r="AA131" s="37"/>
      <c r="AB131" s="37"/>
      <c r="AC131" s="37"/>
      <c r="AD131" s="37"/>
      <c r="AE131" s="37"/>
      <c r="AR131" s="192" t="s">
        <v>204</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7584</v>
      </c>
    </row>
    <row r="132" spans="1:65" s="13" customFormat="1" ht="11.25">
      <c r="B132" s="199"/>
      <c r="C132" s="200"/>
      <c r="D132" s="201" t="s">
        <v>213</v>
      </c>
      <c r="E132" s="202" t="s">
        <v>28</v>
      </c>
      <c r="F132" s="203" t="s">
        <v>7585</v>
      </c>
      <c r="G132" s="200"/>
      <c r="H132" s="204">
        <v>1.208</v>
      </c>
      <c r="I132" s="205"/>
      <c r="J132" s="200"/>
      <c r="K132" s="200"/>
      <c r="L132" s="206"/>
      <c r="M132" s="207"/>
      <c r="N132" s="208"/>
      <c r="O132" s="208"/>
      <c r="P132" s="208"/>
      <c r="Q132" s="208"/>
      <c r="R132" s="208"/>
      <c r="S132" s="208"/>
      <c r="T132" s="209"/>
      <c r="AT132" s="210" t="s">
        <v>213</v>
      </c>
      <c r="AU132" s="210" t="s">
        <v>84</v>
      </c>
      <c r="AV132" s="13" t="s">
        <v>84</v>
      </c>
      <c r="AW132" s="13" t="s">
        <v>35</v>
      </c>
      <c r="AX132" s="13" t="s">
        <v>74</v>
      </c>
      <c r="AY132" s="210" t="s">
        <v>197</v>
      </c>
    </row>
    <row r="133" spans="1:65" s="14" customFormat="1" ht="11.25">
      <c r="B133" s="211"/>
      <c r="C133" s="212"/>
      <c r="D133" s="201" t="s">
        <v>213</v>
      </c>
      <c r="E133" s="213" t="s">
        <v>28</v>
      </c>
      <c r="F133" s="214" t="s">
        <v>226</v>
      </c>
      <c r="G133" s="212"/>
      <c r="H133" s="215">
        <v>1.208</v>
      </c>
      <c r="I133" s="216"/>
      <c r="J133" s="212"/>
      <c r="K133" s="212"/>
      <c r="L133" s="217"/>
      <c r="M133" s="218"/>
      <c r="N133" s="219"/>
      <c r="O133" s="219"/>
      <c r="P133" s="219"/>
      <c r="Q133" s="219"/>
      <c r="R133" s="219"/>
      <c r="S133" s="219"/>
      <c r="T133" s="220"/>
      <c r="AT133" s="221" t="s">
        <v>213</v>
      </c>
      <c r="AU133" s="221" t="s">
        <v>84</v>
      </c>
      <c r="AV133" s="14" t="s">
        <v>204</v>
      </c>
      <c r="AW133" s="14" t="s">
        <v>35</v>
      </c>
      <c r="AX133" s="14" t="s">
        <v>82</v>
      </c>
      <c r="AY133" s="221" t="s">
        <v>197</v>
      </c>
    </row>
    <row r="134" spans="1:65" s="2" customFormat="1" ht="16.5" customHeight="1">
      <c r="A134" s="37"/>
      <c r="B134" s="38"/>
      <c r="C134" s="181" t="s">
        <v>317</v>
      </c>
      <c r="D134" s="181" t="s">
        <v>199</v>
      </c>
      <c r="E134" s="182" t="s">
        <v>7487</v>
      </c>
      <c r="F134" s="183" t="s">
        <v>7488</v>
      </c>
      <c r="G134" s="184" t="s">
        <v>202</v>
      </c>
      <c r="H134" s="185">
        <v>4.0259999999999998</v>
      </c>
      <c r="I134" s="186"/>
      <c r="J134" s="187">
        <f>ROUND(I134*H134,2)</f>
        <v>0</v>
      </c>
      <c r="K134" s="183" t="s">
        <v>28</v>
      </c>
      <c r="L134" s="42"/>
      <c r="M134" s="188" t="s">
        <v>28</v>
      </c>
      <c r="N134" s="189" t="s">
        <v>45</v>
      </c>
      <c r="O134" s="67"/>
      <c r="P134" s="190">
        <f>O134*H134</f>
        <v>0</v>
      </c>
      <c r="Q134" s="190">
        <v>7.7000000000000002E-3</v>
      </c>
      <c r="R134" s="190">
        <f>Q134*H134</f>
        <v>3.1000199999999999E-2</v>
      </c>
      <c r="S134" s="190">
        <v>0</v>
      </c>
      <c r="T134" s="191">
        <f>S134*H134</f>
        <v>0</v>
      </c>
      <c r="U134" s="37"/>
      <c r="V134" s="37"/>
      <c r="W134" s="37"/>
      <c r="X134" s="37"/>
      <c r="Y134" s="37"/>
      <c r="Z134" s="37"/>
      <c r="AA134" s="37"/>
      <c r="AB134" s="37"/>
      <c r="AC134" s="37"/>
      <c r="AD134" s="37"/>
      <c r="AE134" s="37"/>
      <c r="AR134" s="192" t="s">
        <v>204</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7586</v>
      </c>
    </row>
    <row r="135" spans="1:65" s="13" customFormat="1" ht="11.25">
      <c r="B135" s="199"/>
      <c r="C135" s="200"/>
      <c r="D135" s="201" t="s">
        <v>213</v>
      </c>
      <c r="E135" s="202" t="s">
        <v>28</v>
      </c>
      <c r="F135" s="203" t="s">
        <v>7587</v>
      </c>
      <c r="G135" s="200"/>
      <c r="H135" s="204">
        <v>4.0259999999999998</v>
      </c>
      <c r="I135" s="205"/>
      <c r="J135" s="200"/>
      <c r="K135" s="200"/>
      <c r="L135" s="206"/>
      <c r="M135" s="207"/>
      <c r="N135" s="208"/>
      <c r="O135" s="208"/>
      <c r="P135" s="208"/>
      <c r="Q135" s="208"/>
      <c r="R135" s="208"/>
      <c r="S135" s="208"/>
      <c r="T135" s="209"/>
      <c r="AT135" s="210" t="s">
        <v>213</v>
      </c>
      <c r="AU135" s="210" t="s">
        <v>84</v>
      </c>
      <c r="AV135" s="13" t="s">
        <v>84</v>
      </c>
      <c r="AW135" s="13" t="s">
        <v>35</v>
      </c>
      <c r="AX135" s="13" t="s">
        <v>74</v>
      </c>
      <c r="AY135" s="210" t="s">
        <v>197</v>
      </c>
    </row>
    <row r="136" spans="1:65" s="14" customFormat="1" ht="11.25">
      <c r="B136" s="211"/>
      <c r="C136" s="212"/>
      <c r="D136" s="201" t="s">
        <v>213</v>
      </c>
      <c r="E136" s="213" t="s">
        <v>28</v>
      </c>
      <c r="F136" s="214" t="s">
        <v>226</v>
      </c>
      <c r="G136" s="212"/>
      <c r="H136" s="215">
        <v>4.0259999999999998</v>
      </c>
      <c r="I136" s="216"/>
      <c r="J136" s="212"/>
      <c r="K136" s="212"/>
      <c r="L136" s="217"/>
      <c r="M136" s="218"/>
      <c r="N136" s="219"/>
      <c r="O136" s="219"/>
      <c r="P136" s="219"/>
      <c r="Q136" s="219"/>
      <c r="R136" s="219"/>
      <c r="S136" s="219"/>
      <c r="T136" s="220"/>
      <c r="AT136" s="221" t="s">
        <v>213</v>
      </c>
      <c r="AU136" s="221" t="s">
        <v>84</v>
      </c>
      <c r="AV136" s="14" t="s">
        <v>204</v>
      </c>
      <c r="AW136" s="14" t="s">
        <v>35</v>
      </c>
      <c r="AX136" s="14" t="s">
        <v>82</v>
      </c>
      <c r="AY136" s="221" t="s">
        <v>197</v>
      </c>
    </row>
    <row r="137" spans="1:65" s="2" customFormat="1" ht="16.5" customHeight="1">
      <c r="A137" s="37"/>
      <c r="B137" s="38"/>
      <c r="C137" s="181" t="s">
        <v>322</v>
      </c>
      <c r="D137" s="181" t="s">
        <v>199</v>
      </c>
      <c r="E137" s="182" t="s">
        <v>7491</v>
      </c>
      <c r="F137" s="183" t="s">
        <v>7492</v>
      </c>
      <c r="G137" s="184" t="s">
        <v>202</v>
      </c>
      <c r="H137" s="185">
        <v>4.0259999999999998</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7588</v>
      </c>
    </row>
    <row r="138" spans="1:65" s="12" customFormat="1" ht="22.9" customHeight="1">
      <c r="B138" s="165"/>
      <c r="C138" s="166"/>
      <c r="D138" s="167" t="s">
        <v>73</v>
      </c>
      <c r="E138" s="179" t="s">
        <v>204</v>
      </c>
      <c r="F138" s="179" t="s">
        <v>1013</v>
      </c>
      <c r="G138" s="166"/>
      <c r="H138" s="166"/>
      <c r="I138" s="169"/>
      <c r="J138" s="180">
        <f>BK138</f>
        <v>0</v>
      </c>
      <c r="K138" s="166"/>
      <c r="L138" s="171"/>
      <c r="M138" s="172"/>
      <c r="N138" s="173"/>
      <c r="O138" s="173"/>
      <c r="P138" s="174">
        <f>SUM(P139:P140)</f>
        <v>0</v>
      </c>
      <c r="Q138" s="173"/>
      <c r="R138" s="174">
        <f>SUM(R139:R140)</f>
        <v>0</v>
      </c>
      <c r="S138" s="173"/>
      <c r="T138" s="175">
        <f>SUM(T139:T140)</f>
        <v>0</v>
      </c>
      <c r="AR138" s="176" t="s">
        <v>82</v>
      </c>
      <c r="AT138" s="177" t="s">
        <v>73</v>
      </c>
      <c r="AU138" s="177" t="s">
        <v>82</v>
      </c>
      <c r="AY138" s="176" t="s">
        <v>197</v>
      </c>
      <c r="BK138" s="178">
        <f>SUM(BK139:BK140)</f>
        <v>0</v>
      </c>
    </row>
    <row r="139" spans="1:65" s="2" customFormat="1" ht="21.75" customHeight="1">
      <c r="A139" s="37"/>
      <c r="B139" s="38"/>
      <c r="C139" s="181" t="s">
        <v>327</v>
      </c>
      <c r="D139" s="181" t="s">
        <v>199</v>
      </c>
      <c r="E139" s="182" t="s">
        <v>7494</v>
      </c>
      <c r="F139" s="183" t="s">
        <v>7495</v>
      </c>
      <c r="G139" s="184" t="s">
        <v>409</v>
      </c>
      <c r="H139" s="185">
        <v>2.2879999999999998</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7589</v>
      </c>
    </row>
    <row r="140" spans="1:65" s="13" customFormat="1" ht="11.25">
      <c r="B140" s="199"/>
      <c r="C140" s="200"/>
      <c r="D140" s="201" t="s">
        <v>213</v>
      </c>
      <c r="E140" s="202" t="s">
        <v>28</v>
      </c>
      <c r="F140" s="203" t="s">
        <v>7590</v>
      </c>
      <c r="G140" s="200"/>
      <c r="H140" s="204">
        <v>2.2879999999999998</v>
      </c>
      <c r="I140" s="205"/>
      <c r="J140" s="200"/>
      <c r="K140" s="200"/>
      <c r="L140" s="206"/>
      <c r="M140" s="207"/>
      <c r="N140" s="208"/>
      <c r="O140" s="208"/>
      <c r="P140" s="208"/>
      <c r="Q140" s="208"/>
      <c r="R140" s="208"/>
      <c r="S140" s="208"/>
      <c r="T140" s="209"/>
      <c r="AT140" s="210" t="s">
        <v>213</v>
      </c>
      <c r="AU140" s="210" t="s">
        <v>84</v>
      </c>
      <c r="AV140" s="13" t="s">
        <v>84</v>
      </c>
      <c r="AW140" s="13" t="s">
        <v>35</v>
      </c>
      <c r="AX140" s="13" t="s">
        <v>82</v>
      </c>
      <c r="AY140" s="210" t="s">
        <v>197</v>
      </c>
    </row>
    <row r="141" spans="1:65" s="12" customFormat="1" ht="22.9" customHeight="1">
      <c r="B141" s="165"/>
      <c r="C141" s="166"/>
      <c r="D141" s="167" t="s">
        <v>73</v>
      </c>
      <c r="E141" s="179" t="s">
        <v>243</v>
      </c>
      <c r="F141" s="179" t="s">
        <v>7498</v>
      </c>
      <c r="G141" s="166"/>
      <c r="H141" s="166"/>
      <c r="I141" s="169"/>
      <c r="J141" s="180">
        <f>BK141</f>
        <v>0</v>
      </c>
      <c r="K141" s="166"/>
      <c r="L141" s="171"/>
      <c r="M141" s="172"/>
      <c r="N141" s="173"/>
      <c r="O141" s="173"/>
      <c r="P141" s="174">
        <f>SUM(P142:P152)</f>
        <v>0</v>
      </c>
      <c r="Q141" s="173"/>
      <c r="R141" s="174">
        <f>SUM(R142:R152)</f>
        <v>3.7211737999999999</v>
      </c>
      <c r="S141" s="173"/>
      <c r="T141" s="175">
        <f>SUM(T142:T152)</f>
        <v>0</v>
      </c>
      <c r="AR141" s="176" t="s">
        <v>82</v>
      </c>
      <c r="AT141" s="177" t="s">
        <v>73</v>
      </c>
      <c r="AU141" s="177" t="s">
        <v>82</v>
      </c>
      <c r="AY141" s="176" t="s">
        <v>197</v>
      </c>
      <c r="BK141" s="178">
        <f>SUM(BK142:BK152)</f>
        <v>0</v>
      </c>
    </row>
    <row r="142" spans="1:65" s="2" customFormat="1" ht="16.5" customHeight="1">
      <c r="A142" s="37"/>
      <c r="B142" s="38"/>
      <c r="C142" s="181" t="s">
        <v>332</v>
      </c>
      <c r="D142" s="181" t="s">
        <v>199</v>
      </c>
      <c r="E142" s="182" t="s">
        <v>7499</v>
      </c>
      <c r="F142" s="183" t="s">
        <v>7500</v>
      </c>
      <c r="G142" s="184" t="s">
        <v>265</v>
      </c>
      <c r="H142" s="185">
        <v>21</v>
      </c>
      <c r="I142" s="186"/>
      <c r="J142" s="187">
        <f>ROUND(I142*H142,2)</f>
        <v>0</v>
      </c>
      <c r="K142" s="183" t="s">
        <v>28</v>
      </c>
      <c r="L142" s="42"/>
      <c r="M142" s="188" t="s">
        <v>28</v>
      </c>
      <c r="N142" s="189" t="s">
        <v>45</v>
      </c>
      <c r="O142" s="67"/>
      <c r="P142" s="190">
        <f>O142*H142</f>
        <v>0</v>
      </c>
      <c r="Q142" s="190">
        <v>1.0000000000000001E-5</v>
      </c>
      <c r="R142" s="190">
        <f>Q142*H142</f>
        <v>2.1000000000000001E-4</v>
      </c>
      <c r="S142" s="190">
        <v>0</v>
      </c>
      <c r="T142" s="191">
        <f>S142*H142</f>
        <v>0</v>
      </c>
      <c r="U142" s="37"/>
      <c r="V142" s="37"/>
      <c r="W142" s="37"/>
      <c r="X142" s="37"/>
      <c r="Y142" s="37"/>
      <c r="Z142" s="37"/>
      <c r="AA142" s="37"/>
      <c r="AB142" s="37"/>
      <c r="AC142" s="37"/>
      <c r="AD142" s="37"/>
      <c r="AE142" s="37"/>
      <c r="AR142" s="192" t="s">
        <v>204</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7591</v>
      </c>
    </row>
    <row r="143" spans="1:65" s="2" customFormat="1" ht="16.5" customHeight="1">
      <c r="A143" s="37"/>
      <c r="B143" s="38"/>
      <c r="C143" s="247" t="s">
        <v>337</v>
      </c>
      <c r="D143" s="247" t="s">
        <v>519</v>
      </c>
      <c r="E143" s="248" t="s">
        <v>7502</v>
      </c>
      <c r="F143" s="249" t="s">
        <v>7503</v>
      </c>
      <c r="G143" s="250" t="s">
        <v>265</v>
      </c>
      <c r="H143" s="251">
        <v>21.63</v>
      </c>
      <c r="I143" s="252"/>
      <c r="J143" s="253">
        <f>ROUND(I143*H143,2)</f>
        <v>0</v>
      </c>
      <c r="K143" s="249" t="s">
        <v>28</v>
      </c>
      <c r="L143" s="254"/>
      <c r="M143" s="255" t="s">
        <v>28</v>
      </c>
      <c r="N143" s="256" t="s">
        <v>45</v>
      </c>
      <c r="O143" s="67"/>
      <c r="P143" s="190">
        <f>O143*H143</f>
        <v>0</v>
      </c>
      <c r="Q143" s="190">
        <v>4.2599999999999999E-3</v>
      </c>
      <c r="R143" s="190">
        <f>Q143*H143</f>
        <v>9.2143799999999998E-2</v>
      </c>
      <c r="S143" s="190">
        <v>0</v>
      </c>
      <c r="T143" s="191">
        <f>S143*H143</f>
        <v>0</v>
      </c>
      <c r="U143" s="37"/>
      <c r="V143" s="37"/>
      <c r="W143" s="37"/>
      <c r="X143" s="37"/>
      <c r="Y143" s="37"/>
      <c r="Z143" s="37"/>
      <c r="AA143" s="37"/>
      <c r="AB143" s="37"/>
      <c r="AC143" s="37"/>
      <c r="AD143" s="37"/>
      <c r="AE143" s="37"/>
      <c r="AR143" s="192" t="s">
        <v>243</v>
      </c>
      <c r="AT143" s="192" t="s">
        <v>519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7592</v>
      </c>
    </row>
    <row r="144" spans="1:65" s="13" customFormat="1" ht="11.25">
      <c r="B144" s="199"/>
      <c r="C144" s="200"/>
      <c r="D144" s="201" t="s">
        <v>213</v>
      </c>
      <c r="E144" s="202" t="s">
        <v>28</v>
      </c>
      <c r="F144" s="203" t="s">
        <v>7593</v>
      </c>
      <c r="G144" s="200"/>
      <c r="H144" s="204">
        <v>21.63</v>
      </c>
      <c r="I144" s="205"/>
      <c r="J144" s="200"/>
      <c r="K144" s="200"/>
      <c r="L144" s="206"/>
      <c r="M144" s="207"/>
      <c r="N144" s="208"/>
      <c r="O144" s="208"/>
      <c r="P144" s="208"/>
      <c r="Q144" s="208"/>
      <c r="R144" s="208"/>
      <c r="S144" s="208"/>
      <c r="T144" s="209"/>
      <c r="AT144" s="210" t="s">
        <v>213</v>
      </c>
      <c r="AU144" s="210" t="s">
        <v>84</v>
      </c>
      <c r="AV144" s="13" t="s">
        <v>84</v>
      </c>
      <c r="AW144" s="13" t="s">
        <v>35</v>
      </c>
      <c r="AX144" s="13" t="s">
        <v>82</v>
      </c>
      <c r="AY144" s="210" t="s">
        <v>197</v>
      </c>
    </row>
    <row r="145" spans="1:65" s="2" customFormat="1" ht="16.5" customHeight="1">
      <c r="A145" s="37"/>
      <c r="B145" s="38"/>
      <c r="C145" s="181" t="s">
        <v>343</v>
      </c>
      <c r="D145" s="181" t="s">
        <v>199</v>
      </c>
      <c r="E145" s="182" t="s">
        <v>7513</v>
      </c>
      <c r="F145" s="183" t="s">
        <v>7514</v>
      </c>
      <c r="G145" s="184" t="s">
        <v>265</v>
      </c>
      <c r="H145" s="185">
        <v>21</v>
      </c>
      <c r="I145" s="186"/>
      <c r="J145" s="187">
        <f t="shared" ref="J145:J152" si="0">ROUND(I145*H145,2)</f>
        <v>0</v>
      </c>
      <c r="K145" s="183" t="s">
        <v>28</v>
      </c>
      <c r="L145" s="42"/>
      <c r="M145" s="188" t="s">
        <v>28</v>
      </c>
      <c r="N145" s="189" t="s">
        <v>45</v>
      </c>
      <c r="O145" s="67"/>
      <c r="P145" s="190">
        <f t="shared" ref="P145:P152" si="1">O145*H145</f>
        <v>0</v>
      </c>
      <c r="Q145" s="190">
        <v>0</v>
      </c>
      <c r="R145" s="190">
        <f t="shared" ref="R145:R152" si="2">Q145*H145</f>
        <v>0</v>
      </c>
      <c r="S145" s="190">
        <v>0</v>
      </c>
      <c r="T145" s="191">
        <f t="shared" ref="T145:T152" si="3">S145*H145</f>
        <v>0</v>
      </c>
      <c r="U145" s="37"/>
      <c r="V145" s="37"/>
      <c r="W145" s="37"/>
      <c r="X145" s="37"/>
      <c r="Y145" s="37"/>
      <c r="Z145" s="37"/>
      <c r="AA145" s="37"/>
      <c r="AB145" s="37"/>
      <c r="AC145" s="37"/>
      <c r="AD145" s="37"/>
      <c r="AE145" s="37"/>
      <c r="AR145" s="192" t="s">
        <v>204</v>
      </c>
      <c r="AT145" s="192" t="s">
        <v>199</v>
      </c>
      <c r="AU145" s="192" t="s">
        <v>84</v>
      </c>
      <c r="AY145" s="20" t="s">
        <v>197</v>
      </c>
      <c r="BE145" s="193">
        <f t="shared" ref="BE145:BE152" si="4">IF(N145="základní",J145,0)</f>
        <v>0</v>
      </c>
      <c r="BF145" s="193">
        <f t="shared" ref="BF145:BF152" si="5">IF(N145="snížená",J145,0)</f>
        <v>0</v>
      </c>
      <c r="BG145" s="193">
        <f t="shared" ref="BG145:BG152" si="6">IF(N145="zákl. přenesená",J145,0)</f>
        <v>0</v>
      </c>
      <c r="BH145" s="193">
        <f t="shared" ref="BH145:BH152" si="7">IF(N145="sníž. přenesená",J145,0)</f>
        <v>0</v>
      </c>
      <c r="BI145" s="193">
        <f t="shared" ref="BI145:BI152" si="8">IF(N145="nulová",J145,0)</f>
        <v>0</v>
      </c>
      <c r="BJ145" s="20" t="s">
        <v>82</v>
      </c>
      <c r="BK145" s="193">
        <f t="shared" ref="BK145:BK152" si="9">ROUND(I145*H145,2)</f>
        <v>0</v>
      </c>
      <c r="BL145" s="20" t="s">
        <v>204</v>
      </c>
      <c r="BM145" s="192" t="s">
        <v>7594</v>
      </c>
    </row>
    <row r="146" spans="1:65" s="2" customFormat="1" ht="16.5" customHeight="1">
      <c r="A146" s="37"/>
      <c r="B146" s="38"/>
      <c r="C146" s="181" t="s">
        <v>348</v>
      </c>
      <c r="D146" s="181" t="s">
        <v>199</v>
      </c>
      <c r="E146" s="182" t="s">
        <v>7516</v>
      </c>
      <c r="F146" s="183" t="s">
        <v>7517</v>
      </c>
      <c r="G146" s="184" t="s">
        <v>210</v>
      </c>
      <c r="H146" s="185">
        <v>6</v>
      </c>
      <c r="I146" s="186"/>
      <c r="J146" s="187">
        <f t="shared" si="0"/>
        <v>0</v>
      </c>
      <c r="K146" s="183" t="s">
        <v>28</v>
      </c>
      <c r="L146" s="42"/>
      <c r="M146" s="188" t="s">
        <v>28</v>
      </c>
      <c r="N146" s="189" t="s">
        <v>45</v>
      </c>
      <c r="O146" s="67"/>
      <c r="P146" s="190">
        <f t="shared" si="1"/>
        <v>0</v>
      </c>
      <c r="Q146" s="190">
        <v>0.45937</v>
      </c>
      <c r="R146" s="190">
        <f t="shared" si="2"/>
        <v>2.7562199999999999</v>
      </c>
      <c r="S146" s="190">
        <v>0</v>
      </c>
      <c r="T146" s="191">
        <f t="shared" si="3"/>
        <v>0</v>
      </c>
      <c r="U146" s="37"/>
      <c r="V146" s="37"/>
      <c r="W146" s="37"/>
      <c r="X146" s="37"/>
      <c r="Y146" s="37"/>
      <c r="Z146" s="37"/>
      <c r="AA146" s="37"/>
      <c r="AB146" s="37"/>
      <c r="AC146" s="37"/>
      <c r="AD146" s="37"/>
      <c r="AE146" s="37"/>
      <c r="AR146" s="192" t="s">
        <v>204</v>
      </c>
      <c r="AT146" s="192" t="s">
        <v>199</v>
      </c>
      <c r="AU146" s="192" t="s">
        <v>84</v>
      </c>
      <c r="AY146" s="20" t="s">
        <v>197</v>
      </c>
      <c r="BE146" s="193">
        <f t="shared" si="4"/>
        <v>0</v>
      </c>
      <c r="BF146" s="193">
        <f t="shared" si="5"/>
        <v>0</v>
      </c>
      <c r="BG146" s="193">
        <f t="shared" si="6"/>
        <v>0</v>
      </c>
      <c r="BH146" s="193">
        <f t="shared" si="7"/>
        <v>0</v>
      </c>
      <c r="BI146" s="193">
        <f t="shared" si="8"/>
        <v>0</v>
      </c>
      <c r="BJ146" s="20" t="s">
        <v>82</v>
      </c>
      <c r="BK146" s="193">
        <f t="shared" si="9"/>
        <v>0</v>
      </c>
      <c r="BL146" s="20" t="s">
        <v>204</v>
      </c>
      <c r="BM146" s="192" t="s">
        <v>7595</v>
      </c>
    </row>
    <row r="147" spans="1:65" s="2" customFormat="1" ht="16.5" customHeight="1">
      <c r="A147" s="37"/>
      <c r="B147" s="38"/>
      <c r="C147" s="181" t="s">
        <v>354</v>
      </c>
      <c r="D147" s="181" t="s">
        <v>199</v>
      </c>
      <c r="E147" s="182" t="s">
        <v>7596</v>
      </c>
      <c r="F147" s="183" t="s">
        <v>7597</v>
      </c>
      <c r="G147" s="184" t="s">
        <v>210</v>
      </c>
      <c r="H147" s="185">
        <v>1</v>
      </c>
      <c r="I147" s="186"/>
      <c r="J147" s="187">
        <f t="shared" si="0"/>
        <v>0</v>
      </c>
      <c r="K147" s="183" t="s">
        <v>28</v>
      </c>
      <c r="L147" s="42"/>
      <c r="M147" s="188" t="s">
        <v>28</v>
      </c>
      <c r="N147" s="189" t="s">
        <v>45</v>
      </c>
      <c r="O147" s="67"/>
      <c r="P147" s="190">
        <f t="shared" si="1"/>
        <v>0</v>
      </c>
      <c r="Q147" s="190">
        <v>0.10661</v>
      </c>
      <c r="R147" s="190">
        <f t="shared" si="2"/>
        <v>0.10661</v>
      </c>
      <c r="S147" s="190">
        <v>0</v>
      </c>
      <c r="T147" s="191">
        <f t="shared" si="3"/>
        <v>0</v>
      </c>
      <c r="U147" s="37"/>
      <c r="V147" s="37"/>
      <c r="W147" s="37"/>
      <c r="X147" s="37"/>
      <c r="Y147" s="37"/>
      <c r="Z147" s="37"/>
      <c r="AA147" s="37"/>
      <c r="AB147" s="37"/>
      <c r="AC147" s="37"/>
      <c r="AD147" s="37"/>
      <c r="AE147" s="37"/>
      <c r="AR147" s="192" t="s">
        <v>204</v>
      </c>
      <c r="AT147" s="192" t="s">
        <v>199</v>
      </c>
      <c r="AU147" s="192" t="s">
        <v>84</v>
      </c>
      <c r="AY147" s="20" t="s">
        <v>197</v>
      </c>
      <c r="BE147" s="193">
        <f t="shared" si="4"/>
        <v>0</v>
      </c>
      <c r="BF147" s="193">
        <f t="shared" si="5"/>
        <v>0</v>
      </c>
      <c r="BG147" s="193">
        <f t="shared" si="6"/>
        <v>0</v>
      </c>
      <c r="BH147" s="193">
        <f t="shared" si="7"/>
        <v>0</v>
      </c>
      <c r="BI147" s="193">
        <f t="shared" si="8"/>
        <v>0</v>
      </c>
      <c r="BJ147" s="20" t="s">
        <v>82</v>
      </c>
      <c r="BK147" s="193">
        <f t="shared" si="9"/>
        <v>0</v>
      </c>
      <c r="BL147" s="20" t="s">
        <v>204</v>
      </c>
      <c r="BM147" s="192" t="s">
        <v>7598</v>
      </c>
    </row>
    <row r="148" spans="1:65" s="2" customFormat="1" ht="16.5" customHeight="1">
      <c r="A148" s="37"/>
      <c r="B148" s="38"/>
      <c r="C148" s="181" t="s">
        <v>360</v>
      </c>
      <c r="D148" s="181" t="s">
        <v>199</v>
      </c>
      <c r="E148" s="182" t="s">
        <v>7599</v>
      </c>
      <c r="F148" s="183" t="s">
        <v>7600</v>
      </c>
      <c r="G148" s="184" t="s">
        <v>210</v>
      </c>
      <c r="H148" s="185">
        <v>1</v>
      </c>
      <c r="I148" s="186"/>
      <c r="J148" s="187">
        <f t="shared" si="0"/>
        <v>0</v>
      </c>
      <c r="K148" s="183" t="s">
        <v>28</v>
      </c>
      <c r="L148" s="42"/>
      <c r="M148" s="188" t="s">
        <v>28</v>
      </c>
      <c r="N148" s="189" t="s">
        <v>45</v>
      </c>
      <c r="O148" s="67"/>
      <c r="P148" s="190">
        <f t="shared" si="1"/>
        <v>0</v>
      </c>
      <c r="Q148" s="190">
        <v>0.10761999999999999</v>
      </c>
      <c r="R148" s="190">
        <f t="shared" si="2"/>
        <v>0.10761999999999999</v>
      </c>
      <c r="S148" s="190">
        <v>0</v>
      </c>
      <c r="T148" s="191">
        <f t="shared" si="3"/>
        <v>0</v>
      </c>
      <c r="U148" s="37"/>
      <c r="V148" s="37"/>
      <c r="W148" s="37"/>
      <c r="X148" s="37"/>
      <c r="Y148" s="37"/>
      <c r="Z148" s="37"/>
      <c r="AA148" s="37"/>
      <c r="AB148" s="37"/>
      <c r="AC148" s="37"/>
      <c r="AD148" s="37"/>
      <c r="AE148" s="37"/>
      <c r="AR148" s="192" t="s">
        <v>204</v>
      </c>
      <c r="AT148" s="192" t="s">
        <v>199</v>
      </c>
      <c r="AU148" s="192" t="s">
        <v>84</v>
      </c>
      <c r="AY148" s="20" t="s">
        <v>197</v>
      </c>
      <c r="BE148" s="193">
        <f t="shared" si="4"/>
        <v>0</v>
      </c>
      <c r="BF148" s="193">
        <f t="shared" si="5"/>
        <v>0</v>
      </c>
      <c r="BG148" s="193">
        <f t="shared" si="6"/>
        <v>0</v>
      </c>
      <c r="BH148" s="193">
        <f t="shared" si="7"/>
        <v>0</v>
      </c>
      <c r="BI148" s="193">
        <f t="shared" si="8"/>
        <v>0</v>
      </c>
      <c r="BJ148" s="20" t="s">
        <v>82</v>
      </c>
      <c r="BK148" s="193">
        <f t="shared" si="9"/>
        <v>0</v>
      </c>
      <c r="BL148" s="20" t="s">
        <v>204</v>
      </c>
      <c r="BM148" s="192" t="s">
        <v>7601</v>
      </c>
    </row>
    <row r="149" spans="1:65" s="2" customFormat="1" ht="24.2" customHeight="1">
      <c r="A149" s="37"/>
      <c r="B149" s="38"/>
      <c r="C149" s="181" t="s">
        <v>365</v>
      </c>
      <c r="D149" s="181" t="s">
        <v>199</v>
      </c>
      <c r="E149" s="182" t="s">
        <v>7602</v>
      </c>
      <c r="F149" s="183" t="s">
        <v>7603</v>
      </c>
      <c r="G149" s="184" t="s">
        <v>210</v>
      </c>
      <c r="H149" s="185">
        <v>2</v>
      </c>
      <c r="I149" s="186"/>
      <c r="J149" s="187">
        <f t="shared" si="0"/>
        <v>0</v>
      </c>
      <c r="K149" s="183" t="s">
        <v>28</v>
      </c>
      <c r="L149" s="42"/>
      <c r="M149" s="188" t="s">
        <v>28</v>
      </c>
      <c r="N149" s="189" t="s">
        <v>45</v>
      </c>
      <c r="O149" s="67"/>
      <c r="P149" s="190">
        <f t="shared" si="1"/>
        <v>0</v>
      </c>
      <c r="Q149" s="190">
        <v>2.4240000000000001E-2</v>
      </c>
      <c r="R149" s="190">
        <f t="shared" si="2"/>
        <v>4.8480000000000002E-2</v>
      </c>
      <c r="S149" s="190">
        <v>0</v>
      </c>
      <c r="T149" s="191">
        <f t="shared" si="3"/>
        <v>0</v>
      </c>
      <c r="U149" s="37"/>
      <c r="V149" s="37"/>
      <c r="W149" s="37"/>
      <c r="X149" s="37"/>
      <c r="Y149" s="37"/>
      <c r="Z149" s="37"/>
      <c r="AA149" s="37"/>
      <c r="AB149" s="37"/>
      <c r="AC149" s="37"/>
      <c r="AD149" s="37"/>
      <c r="AE149" s="37"/>
      <c r="AR149" s="192" t="s">
        <v>204</v>
      </c>
      <c r="AT149" s="192" t="s">
        <v>199</v>
      </c>
      <c r="AU149" s="192" t="s">
        <v>84</v>
      </c>
      <c r="AY149" s="20" t="s">
        <v>197</v>
      </c>
      <c r="BE149" s="193">
        <f t="shared" si="4"/>
        <v>0</v>
      </c>
      <c r="BF149" s="193">
        <f t="shared" si="5"/>
        <v>0</v>
      </c>
      <c r="BG149" s="193">
        <f t="shared" si="6"/>
        <v>0</v>
      </c>
      <c r="BH149" s="193">
        <f t="shared" si="7"/>
        <v>0</v>
      </c>
      <c r="BI149" s="193">
        <f t="shared" si="8"/>
        <v>0</v>
      </c>
      <c r="BJ149" s="20" t="s">
        <v>82</v>
      </c>
      <c r="BK149" s="193">
        <f t="shared" si="9"/>
        <v>0</v>
      </c>
      <c r="BL149" s="20" t="s">
        <v>204</v>
      </c>
      <c r="BM149" s="192" t="s">
        <v>7604</v>
      </c>
    </row>
    <row r="150" spans="1:65" s="2" customFormat="1" ht="24.2" customHeight="1">
      <c r="A150" s="37"/>
      <c r="B150" s="38"/>
      <c r="C150" s="181" t="s">
        <v>370</v>
      </c>
      <c r="D150" s="181" t="s">
        <v>199</v>
      </c>
      <c r="E150" s="182" t="s">
        <v>7525</v>
      </c>
      <c r="F150" s="183" t="s">
        <v>7526</v>
      </c>
      <c r="G150" s="184" t="s">
        <v>210</v>
      </c>
      <c r="H150" s="185">
        <v>2</v>
      </c>
      <c r="I150" s="186"/>
      <c r="J150" s="187">
        <f t="shared" si="0"/>
        <v>0</v>
      </c>
      <c r="K150" s="183" t="s">
        <v>28</v>
      </c>
      <c r="L150" s="42"/>
      <c r="M150" s="188" t="s">
        <v>28</v>
      </c>
      <c r="N150" s="189" t="s">
        <v>45</v>
      </c>
      <c r="O150" s="67"/>
      <c r="P150" s="190">
        <f t="shared" si="1"/>
        <v>0</v>
      </c>
      <c r="Q150" s="190">
        <v>0</v>
      </c>
      <c r="R150" s="190">
        <f t="shared" si="2"/>
        <v>0</v>
      </c>
      <c r="S150" s="190">
        <v>0</v>
      </c>
      <c r="T150" s="191">
        <f t="shared" si="3"/>
        <v>0</v>
      </c>
      <c r="U150" s="37"/>
      <c r="V150" s="37"/>
      <c r="W150" s="37"/>
      <c r="X150" s="37"/>
      <c r="Y150" s="37"/>
      <c r="Z150" s="37"/>
      <c r="AA150" s="37"/>
      <c r="AB150" s="37"/>
      <c r="AC150" s="37"/>
      <c r="AD150" s="37"/>
      <c r="AE150" s="37"/>
      <c r="AR150" s="192" t="s">
        <v>204</v>
      </c>
      <c r="AT150" s="192" t="s">
        <v>199</v>
      </c>
      <c r="AU150" s="192" t="s">
        <v>84</v>
      </c>
      <c r="AY150" s="20" t="s">
        <v>197</v>
      </c>
      <c r="BE150" s="193">
        <f t="shared" si="4"/>
        <v>0</v>
      </c>
      <c r="BF150" s="193">
        <f t="shared" si="5"/>
        <v>0</v>
      </c>
      <c r="BG150" s="193">
        <f t="shared" si="6"/>
        <v>0</v>
      </c>
      <c r="BH150" s="193">
        <f t="shared" si="7"/>
        <v>0</v>
      </c>
      <c r="BI150" s="193">
        <f t="shared" si="8"/>
        <v>0</v>
      </c>
      <c r="BJ150" s="20" t="s">
        <v>82</v>
      </c>
      <c r="BK150" s="193">
        <f t="shared" si="9"/>
        <v>0</v>
      </c>
      <c r="BL150" s="20" t="s">
        <v>204</v>
      </c>
      <c r="BM150" s="192" t="s">
        <v>7605</v>
      </c>
    </row>
    <row r="151" spans="1:65" s="2" customFormat="1" ht="24.2" customHeight="1">
      <c r="A151" s="37"/>
      <c r="B151" s="38"/>
      <c r="C151" s="181" t="s">
        <v>375</v>
      </c>
      <c r="D151" s="181" t="s">
        <v>199</v>
      </c>
      <c r="E151" s="182" t="s">
        <v>7528</v>
      </c>
      <c r="F151" s="183" t="s">
        <v>7529</v>
      </c>
      <c r="G151" s="184" t="s">
        <v>210</v>
      </c>
      <c r="H151" s="185">
        <v>2</v>
      </c>
      <c r="I151" s="186"/>
      <c r="J151" s="187">
        <f t="shared" si="0"/>
        <v>0</v>
      </c>
      <c r="K151" s="183" t="s">
        <v>28</v>
      </c>
      <c r="L151" s="42"/>
      <c r="M151" s="188" t="s">
        <v>28</v>
      </c>
      <c r="N151" s="189" t="s">
        <v>45</v>
      </c>
      <c r="O151" s="67"/>
      <c r="P151" s="190">
        <f t="shared" si="1"/>
        <v>0</v>
      </c>
      <c r="Q151" s="190">
        <v>0.30399999999999999</v>
      </c>
      <c r="R151" s="190">
        <f t="shared" si="2"/>
        <v>0.60799999999999998</v>
      </c>
      <c r="S151" s="190">
        <v>0</v>
      </c>
      <c r="T151" s="191">
        <f t="shared" si="3"/>
        <v>0</v>
      </c>
      <c r="U151" s="37"/>
      <c r="V151" s="37"/>
      <c r="W151" s="37"/>
      <c r="X151" s="37"/>
      <c r="Y151" s="37"/>
      <c r="Z151" s="37"/>
      <c r="AA151" s="37"/>
      <c r="AB151" s="37"/>
      <c r="AC151" s="37"/>
      <c r="AD151" s="37"/>
      <c r="AE151" s="37"/>
      <c r="AR151" s="192" t="s">
        <v>204</v>
      </c>
      <c r="AT151" s="192" t="s">
        <v>199</v>
      </c>
      <c r="AU151" s="192" t="s">
        <v>84</v>
      </c>
      <c r="AY151" s="20" t="s">
        <v>197</v>
      </c>
      <c r="BE151" s="193">
        <f t="shared" si="4"/>
        <v>0</v>
      </c>
      <c r="BF151" s="193">
        <f t="shared" si="5"/>
        <v>0</v>
      </c>
      <c r="BG151" s="193">
        <f t="shared" si="6"/>
        <v>0</v>
      </c>
      <c r="BH151" s="193">
        <f t="shared" si="7"/>
        <v>0</v>
      </c>
      <c r="BI151" s="193">
        <f t="shared" si="8"/>
        <v>0</v>
      </c>
      <c r="BJ151" s="20" t="s">
        <v>82</v>
      </c>
      <c r="BK151" s="193">
        <f t="shared" si="9"/>
        <v>0</v>
      </c>
      <c r="BL151" s="20" t="s">
        <v>204</v>
      </c>
      <c r="BM151" s="192" t="s">
        <v>7606</v>
      </c>
    </row>
    <row r="152" spans="1:65" s="2" customFormat="1" ht="16.5" customHeight="1">
      <c r="A152" s="37"/>
      <c r="B152" s="38"/>
      <c r="C152" s="181" t="s">
        <v>380</v>
      </c>
      <c r="D152" s="181" t="s">
        <v>199</v>
      </c>
      <c r="E152" s="182" t="s">
        <v>7531</v>
      </c>
      <c r="F152" s="183" t="s">
        <v>7532</v>
      </c>
      <c r="G152" s="184" t="s">
        <v>265</v>
      </c>
      <c r="H152" s="185">
        <v>21</v>
      </c>
      <c r="I152" s="186"/>
      <c r="J152" s="187">
        <f t="shared" si="0"/>
        <v>0</v>
      </c>
      <c r="K152" s="183" t="s">
        <v>28</v>
      </c>
      <c r="L152" s="42"/>
      <c r="M152" s="188" t="s">
        <v>28</v>
      </c>
      <c r="N152" s="189" t="s">
        <v>45</v>
      </c>
      <c r="O152" s="67"/>
      <c r="P152" s="190">
        <f t="shared" si="1"/>
        <v>0</v>
      </c>
      <c r="Q152" s="190">
        <v>9.0000000000000006E-5</v>
      </c>
      <c r="R152" s="190">
        <f t="shared" si="2"/>
        <v>1.8900000000000002E-3</v>
      </c>
      <c r="S152" s="190">
        <v>0</v>
      </c>
      <c r="T152" s="191">
        <f t="shared" si="3"/>
        <v>0</v>
      </c>
      <c r="U152" s="37"/>
      <c r="V152" s="37"/>
      <c r="W152" s="37"/>
      <c r="X152" s="37"/>
      <c r="Y152" s="37"/>
      <c r="Z152" s="37"/>
      <c r="AA152" s="37"/>
      <c r="AB152" s="37"/>
      <c r="AC152" s="37"/>
      <c r="AD152" s="37"/>
      <c r="AE152" s="37"/>
      <c r="AR152" s="192" t="s">
        <v>204</v>
      </c>
      <c r="AT152" s="192" t="s">
        <v>199</v>
      </c>
      <c r="AU152" s="192" t="s">
        <v>84</v>
      </c>
      <c r="AY152" s="20" t="s">
        <v>197</v>
      </c>
      <c r="BE152" s="193">
        <f t="shared" si="4"/>
        <v>0</v>
      </c>
      <c r="BF152" s="193">
        <f t="shared" si="5"/>
        <v>0</v>
      </c>
      <c r="BG152" s="193">
        <f t="shared" si="6"/>
        <v>0</v>
      </c>
      <c r="BH152" s="193">
        <f t="shared" si="7"/>
        <v>0</v>
      </c>
      <c r="BI152" s="193">
        <f t="shared" si="8"/>
        <v>0</v>
      </c>
      <c r="BJ152" s="20" t="s">
        <v>82</v>
      </c>
      <c r="BK152" s="193">
        <f t="shared" si="9"/>
        <v>0</v>
      </c>
      <c r="BL152" s="20" t="s">
        <v>204</v>
      </c>
      <c r="BM152" s="192" t="s">
        <v>7607</v>
      </c>
    </row>
    <row r="153" spans="1:65" s="12" customFormat="1" ht="22.9" customHeight="1">
      <c r="B153" s="165"/>
      <c r="C153" s="166"/>
      <c r="D153" s="167" t="s">
        <v>73</v>
      </c>
      <c r="E153" s="179" t="s">
        <v>2180</v>
      </c>
      <c r="F153" s="179" t="s">
        <v>2181</v>
      </c>
      <c r="G153" s="166"/>
      <c r="H153" s="166"/>
      <c r="I153" s="169"/>
      <c r="J153" s="180">
        <f>BK153</f>
        <v>0</v>
      </c>
      <c r="K153" s="166"/>
      <c r="L153" s="171"/>
      <c r="M153" s="172"/>
      <c r="N153" s="173"/>
      <c r="O153" s="173"/>
      <c r="P153" s="174">
        <f>P154</f>
        <v>0</v>
      </c>
      <c r="Q153" s="173"/>
      <c r="R153" s="174">
        <f>R154</f>
        <v>0</v>
      </c>
      <c r="S153" s="173"/>
      <c r="T153" s="175">
        <f>T154</f>
        <v>0</v>
      </c>
      <c r="AR153" s="176" t="s">
        <v>82</v>
      </c>
      <c r="AT153" s="177" t="s">
        <v>73</v>
      </c>
      <c r="AU153" s="177" t="s">
        <v>82</v>
      </c>
      <c r="AY153" s="176" t="s">
        <v>197</v>
      </c>
      <c r="BK153" s="178">
        <f>BK154</f>
        <v>0</v>
      </c>
    </row>
    <row r="154" spans="1:65" s="2" customFormat="1" ht="24.2" customHeight="1">
      <c r="A154" s="37"/>
      <c r="B154" s="38"/>
      <c r="C154" s="181" t="s">
        <v>385</v>
      </c>
      <c r="D154" s="181" t="s">
        <v>199</v>
      </c>
      <c r="E154" s="182" t="s">
        <v>7537</v>
      </c>
      <c r="F154" s="183" t="s">
        <v>7538</v>
      </c>
      <c r="G154" s="184" t="s">
        <v>428</v>
      </c>
      <c r="H154" s="185">
        <v>30.363</v>
      </c>
      <c r="I154" s="186"/>
      <c r="J154" s="187">
        <f>ROUND(I154*H154,2)</f>
        <v>0</v>
      </c>
      <c r="K154" s="183" t="s">
        <v>28</v>
      </c>
      <c r="L154" s="42"/>
      <c r="M154" s="266" t="s">
        <v>28</v>
      </c>
      <c r="N154" s="267" t="s">
        <v>45</v>
      </c>
      <c r="O154" s="264"/>
      <c r="P154" s="268">
        <f>O154*H154</f>
        <v>0</v>
      </c>
      <c r="Q154" s="268">
        <v>0</v>
      </c>
      <c r="R154" s="268">
        <f>Q154*H154</f>
        <v>0</v>
      </c>
      <c r="S154" s="268">
        <v>0</v>
      </c>
      <c r="T154" s="269">
        <f>S154*H154</f>
        <v>0</v>
      </c>
      <c r="U154" s="37"/>
      <c r="V154" s="37"/>
      <c r="W154" s="37"/>
      <c r="X154" s="37"/>
      <c r="Y154" s="37"/>
      <c r="Z154" s="37"/>
      <c r="AA154" s="37"/>
      <c r="AB154" s="37"/>
      <c r="AC154" s="37"/>
      <c r="AD154" s="37"/>
      <c r="AE154" s="37"/>
      <c r="AR154" s="192" t="s">
        <v>204</v>
      </c>
      <c r="AT154" s="192" t="s">
        <v>199</v>
      </c>
      <c r="AU154" s="192" t="s">
        <v>84</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7608</v>
      </c>
    </row>
    <row r="155" spans="1:65" s="2" customFormat="1" ht="6.95" customHeight="1">
      <c r="A155" s="37"/>
      <c r="B155" s="50"/>
      <c r="C155" s="51"/>
      <c r="D155" s="51"/>
      <c r="E155" s="51"/>
      <c r="F155" s="51"/>
      <c r="G155" s="51"/>
      <c r="H155" s="51"/>
      <c r="I155" s="51"/>
      <c r="J155" s="51"/>
      <c r="K155" s="51"/>
      <c r="L155" s="42"/>
      <c r="M155" s="37"/>
      <c r="O155" s="37"/>
      <c r="P155" s="37"/>
      <c r="Q155" s="37"/>
      <c r="R155" s="37"/>
      <c r="S155" s="37"/>
      <c r="T155" s="37"/>
      <c r="U155" s="37"/>
      <c r="V155" s="37"/>
      <c r="W155" s="37"/>
      <c r="X155" s="37"/>
      <c r="Y155" s="37"/>
      <c r="Z155" s="37"/>
      <c r="AA155" s="37"/>
      <c r="AB155" s="37"/>
      <c r="AC155" s="37"/>
      <c r="AD155" s="37"/>
      <c r="AE155" s="37"/>
    </row>
  </sheetData>
  <sheetProtection algorithmName="SHA-512" hashValue="aARjCzZzwSYLlvZhLk1rxp5edktE/lzuj0QLZKonBWPM6QpaJVvXShSBPCw8mbPE/BnZJGTzlFV3EdiVYoaAYQ==" saltValue="JpDscrJxsrBoH4WLbKtY++A2wG6+on8wnCKXQSKXC/eTpNv0PnzdwCMiSbjFvx2XQkMQb3NGBFprNdHANSWZRQ==" spinCount="100000" sheet="1" objects="1" scenarios="1" formatColumns="0" formatRows="0" autoFilter="0"/>
  <autoFilter ref="C84:K154" xr:uid="{00000000-0009-0000-0000-000016000000}"/>
  <mergeCells count="9">
    <mergeCell ref="E50:H50"/>
    <mergeCell ref="E75:H75"/>
    <mergeCell ref="E77:H7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BM31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153</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7609</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7422</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7423</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ROUND(J90,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ROUND((SUM(BE90:BE313)),  2)</f>
        <v>0</v>
      </c>
      <c r="G33" s="37"/>
      <c r="H33" s="37"/>
      <c r="I33" s="127">
        <v>0.21</v>
      </c>
      <c r="J33" s="126">
        <f>ROUND(((SUM(BE90:BE313))*I33),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ROUND((SUM(BF90:BF313)),  2)</f>
        <v>0</v>
      </c>
      <c r="G34" s="37"/>
      <c r="H34" s="37"/>
      <c r="I34" s="127">
        <v>0.12</v>
      </c>
      <c r="J34" s="126">
        <f>ROUND(((SUM(BF90:BF313))*I34),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ROUND((SUM(BG90:BG313)),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ROUND((SUM(BH90:BH313)),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ROUND((SUM(BI90:BI313)),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IO 03 - Areálová dešťová kanalizace</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Kubalová J.</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J90</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J91</f>
        <v>0</v>
      </c>
      <c r="K60" s="144"/>
      <c r="L60" s="148"/>
    </row>
    <row r="61" spans="1:47" s="10" customFormat="1" ht="19.899999999999999" customHeight="1">
      <c r="B61" s="149"/>
      <c r="C61" s="100"/>
      <c r="D61" s="150" t="s">
        <v>176</v>
      </c>
      <c r="E61" s="151"/>
      <c r="F61" s="151"/>
      <c r="G61" s="151"/>
      <c r="H61" s="151"/>
      <c r="I61" s="151"/>
      <c r="J61" s="152">
        <f>J92</f>
        <v>0</v>
      </c>
      <c r="K61" s="100"/>
      <c r="L61" s="153"/>
    </row>
    <row r="62" spans="1:47" s="10" customFormat="1" ht="19.899999999999999" customHeight="1">
      <c r="B62" s="149"/>
      <c r="C62" s="100"/>
      <c r="D62" s="150" t="s">
        <v>568</v>
      </c>
      <c r="E62" s="151"/>
      <c r="F62" s="151"/>
      <c r="G62" s="151"/>
      <c r="H62" s="151"/>
      <c r="I62" s="151"/>
      <c r="J62" s="152">
        <f>J197</f>
        <v>0</v>
      </c>
      <c r="K62" s="100"/>
      <c r="L62" s="153"/>
    </row>
    <row r="63" spans="1:47" s="10" customFormat="1" ht="19.899999999999999" customHeight="1">
      <c r="B63" s="149"/>
      <c r="C63" s="100"/>
      <c r="D63" s="150" t="s">
        <v>569</v>
      </c>
      <c r="E63" s="151"/>
      <c r="F63" s="151"/>
      <c r="G63" s="151"/>
      <c r="H63" s="151"/>
      <c r="I63" s="151"/>
      <c r="J63" s="152">
        <f>J204</f>
        <v>0</v>
      </c>
      <c r="K63" s="100"/>
      <c r="L63" s="153"/>
    </row>
    <row r="64" spans="1:47" s="10" customFormat="1" ht="19.899999999999999" customHeight="1">
      <c r="B64" s="149"/>
      <c r="C64" s="100"/>
      <c r="D64" s="150" t="s">
        <v>570</v>
      </c>
      <c r="E64" s="151"/>
      <c r="F64" s="151"/>
      <c r="G64" s="151"/>
      <c r="H64" s="151"/>
      <c r="I64" s="151"/>
      <c r="J64" s="152">
        <f>J217</f>
        <v>0</v>
      </c>
      <c r="K64" s="100"/>
      <c r="L64" s="153"/>
    </row>
    <row r="65" spans="1:31" s="10" customFormat="1" ht="19.899999999999999" customHeight="1">
      <c r="B65" s="149"/>
      <c r="C65" s="100"/>
      <c r="D65" s="150" t="s">
        <v>7424</v>
      </c>
      <c r="E65" s="151"/>
      <c r="F65" s="151"/>
      <c r="G65" s="151"/>
      <c r="H65" s="151"/>
      <c r="I65" s="151"/>
      <c r="J65" s="152">
        <f>J238</f>
        <v>0</v>
      </c>
      <c r="K65" s="100"/>
      <c r="L65" s="153"/>
    </row>
    <row r="66" spans="1:31" s="10" customFormat="1" ht="19.899999999999999" customHeight="1">
      <c r="B66" s="149"/>
      <c r="C66" s="100"/>
      <c r="D66" s="150" t="s">
        <v>177</v>
      </c>
      <c r="E66" s="151"/>
      <c r="F66" s="151"/>
      <c r="G66" s="151"/>
      <c r="H66" s="151"/>
      <c r="I66" s="151"/>
      <c r="J66" s="152">
        <f>J284</f>
        <v>0</v>
      </c>
      <c r="K66" s="100"/>
      <c r="L66" s="153"/>
    </row>
    <row r="67" spans="1:31" s="10" customFormat="1" ht="19.899999999999999" customHeight="1">
      <c r="B67" s="149"/>
      <c r="C67" s="100"/>
      <c r="D67" s="150" t="s">
        <v>572</v>
      </c>
      <c r="E67" s="151"/>
      <c r="F67" s="151"/>
      <c r="G67" s="151"/>
      <c r="H67" s="151"/>
      <c r="I67" s="151"/>
      <c r="J67" s="152">
        <f>J292</f>
        <v>0</v>
      </c>
      <c r="K67" s="100"/>
      <c r="L67" s="153"/>
    </row>
    <row r="68" spans="1:31" s="9" customFormat="1" ht="24.95" customHeight="1">
      <c r="B68" s="143"/>
      <c r="C68" s="144"/>
      <c r="D68" s="145" t="s">
        <v>573</v>
      </c>
      <c r="E68" s="146"/>
      <c r="F68" s="146"/>
      <c r="G68" s="146"/>
      <c r="H68" s="146"/>
      <c r="I68" s="146"/>
      <c r="J68" s="147">
        <f>J294</f>
        <v>0</v>
      </c>
      <c r="K68" s="144"/>
      <c r="L68" s="148"/>
    </row>
    <row r="69" spans="1:31" s="10" customFormat="1" ht="19.899999999999999" customHeight="1">
      <c r="B69" s="149"/>
      <c r="C69" s="100"/>
      <c r="D69" s="150" t="s">
        <v>574</v>
      </c>
      <c r="E69" s="151"/>
      <c r="F69" s="151"/>
      <c r="G69" s="151"/>
      <c r="H69" s="151"/>
      <c r="I69" s="151"/>
      <c r="J69" s="152">
        <f>J295</f>
        <v>0</v>
      </c>
      <c r="K69" s="100"/>
      <c r="L69" s="153"/>
    </row>
    <row r="70" spans="1:31" s="10" customFormat="1" ht="19.899999999999999" customHeight="1">
      <c r="B70" s="149"/>
      <c r="C70" s="100"/>
      <c r="D70" s="150" t="s">
        <v>7610</v>
      </c>
      <c r="E70" s="151"/>
      <c r="F70" s="151"/>
      <c r="G70" s="151"/>
      <c r="H70" s="151"/>
      <c r="I70" s="151"/>
      <c r="J70" s="152">
        <f>J307</f>
        <v>0</v>
      </c>
      <c r="K70" s="100"/>
      <c r="L70" s="153"/>
    </row>
    <row r="71" spans="1:31" s="2" customFormat="1" ht="21.7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50"/>
      <c r="C72" s="51"/>
      <c r="D72" s="51"/>
      <c r="E72" s="51"/>
      <c r="F72" s="51"/>
      <c r="G72" s="51"/>
      <c r="H72" s="51"/>
      <c r="I72" s="51"/>
      <c r="J72" s="51"/>
      <c r="K72" s="51"/>
      <c r="L72" s="116"/>
      <c r="S72" s="37"/>
      <c r="T72" s="37"/>
      <c r="U72" s="37"/>
      <c r="V72" s="37"/>
      <c r="W72" s="37"/>
      <c r="X72" s="37"/>
      <c r="Y72" s="37"/>
      <c r="Z72" s="37"/>
      <c r="AA72" s="37"/>
      <c r="AB72" s="37"/>
      <c r="AC72" s="37"/>
      <c r="AD72" s="37"/>
      <c r="AE72" s="37"/>
    </row>
    <row r="76" spans="1:31" s="2" customFormat="1" ht="6.95" customHeight="1">
      <c r="A76" s="37"/>
      <c r="B76" s="52"/>
      <c r="C76" s="53"/>
      <c r="D76" s="53"/>
      <c r="E76" s="53"/>
      <c r="F76" s="53"/>
      <c r="G76" s="53"/>
      <c r="H76" s="53"/>
      <c r="I76" s="53"/>
      <c r="J76" s="53"/>
      <c r="K76" s="53"/>
      <c r="L76" s="116"/>
      <c r="S76" s="37"/>
      <c r="T76" s="37"/>
      <c r="U76" s="37"/>
      <c r="V76" s="37"/>
      <c r="W76" s="37"/>
      <c r="X76" s="37"/>
      <c r="Y76" s="37"/>
      <c r="Z76" s="37"/>
      <c r="AA76" s="37"/>
      <c r="AB76" s="37"/>
      <c r="AC76" s="37"/>
      <c r="AD76" s="37"/>
      <c r="AE76" s="37"/>
    </row>
    <row r="77" spans="1:31" s="2" customFormat="1" ht="24.95" customHeight="1">
      <c r="A77" s="37"/>
      <c r="B77" s="38"/>
      <c r="C77" s="26" t="s">
        <v>182</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16</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427" t="str">
        <f>E7</f>
        <v>Zpracování PD - ZŠ F-M, ul. J. Čapka 2555 - tělocvična II.</v>
      </c>
      <c r="F80" s="428"/>
      <c r="G80" s="428"/>
      <c r="H80" s="428"/>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167</v>
      </c>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6.5" customHeight="1">
      <c r="A82" s="37"/>
      <c r="B82" s="38"/>
      <c r="C82" s="39"/>
      <c r="D82" s="39"/>
      <c r="E82" s="383" t="str">
        <f>E9</f>
        <v>IO 03 - Areálová dešťová kanalizace</v>
      </c>
      <c r="F82" s="429"/>
      <c r="G82" s="429"/>
      <c r="H82" s="429"/>
      <c r="I82" s="39"/>
      <c r="J82" s="39"/>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2" customHeight="1">
      <c r="A84" s="37"/>
      <c r="B84" s="38"/>
      <c r="C84" s="32" t="s">
        <v>22</v>
      </c>
      <c r="D84" s="39"/>
      <c r="E84" s="39"/>
      <c r="F84" s="30" t="str">
        <f>F12</f>
        <v>J. Čapka 2555, Frýdek Místek</v>
      </c>
      <c r="G84" s="39"/>
      <c r="H84" s="39"/>
      <c r="I84" s="32" t="s">
        <v>24</v>
      </c>
      <c r="J84" s="62" t="str">
        <f>IF(J12="","",J12)</f>
        <v>19. 3. 2025</v>
      </c>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25.7" customHeight="1">
      <c r="A86" s="37"/>
      <c r="B86" s="38"/>
      <c r="C86" s="32" t="s">
        <v>26</v>
      </c>
      <c r="D86" s="39"/>
      <c r="E86" s="39"/>
      <c r="F86" s="30" t="str">
        <f>E15</f>
        <v>Statutární město Frýdek - Místek</v>
      </c>
      <c r="G86" s="39"/>
      <c r="H86" s="39"/>
      <c r="I86" s="32" t="s">
        <v>33</v>
      </c>
      <c r="J86" s="35" t="str">
        <f>E21</f>
        <v>Energy Benefit Centre a.s., Ostrava</v>
      </c>
      <c r="K86" s="39"/>
      <c r="L86" s="116"/>
      <c r="S86" s="37"/>
      <c r="T86" s="37"/>
      <c r="U86" s="37"/>
      <c r="V86" s="37"/>
      <c r="W86" s="37"/>
      <c r="X86" s="37"/>
      <c r="Y86" s="37"/>
      <c r="Z86" s="37"/>
      <c r="AA86" s="37"/>
      <c r="AB86" s="37"/>
      <c r="AC86" s="37"/>
      <c r="AD86" s="37"/>
      <c r="AE86" s="37"/>
    </row>
    <row r="87" spans="1:65" s="2" customFormat="1" ht="15.2" customHeight="1">
      <c r="A87" s="37"/>
      <c r="B87" s="38"/>
      <c r="C87" s="32" t="s">
        <v>31</v>
      </c>
      <c r="D87" s="39"/>
      <c r="E87" s="39"/>
      <c r="F87" s="30" t="str">
        <f>IF(E18="","",E18)</f>
        <v>Vyplň údaj</v>
      </c>
      <c r="G87" s="39"/>
      <c r="H87" s="39"/>
      <c r="I87" s="32" t="s">
        <v>36</v>
      </c>
      <c r="J87" s="35" t="str">
        <f>E24</f>
        <v>Kubalová J.</v>
      </c>
      <c r="K87" s="39"/>
      <c r="L87" s="116"/>
      <c r="S87" s="37"/>
      <c r="T87" s="37"/>
      <c r="U87" s="37"/>
      <c r="V87" s="37"/>
      <c r="W87" s="37"/>
      <c r="X87" s="37"/>
      <c r="Y87" s="37"/>
      <c r="Z87" s="37"/>
      <c r="AA87" s="37"/>
      <c r="AB87" s="37"/>
      <c r="AC87" s="37"/>
      <c r="AD87" s="37"/>
      <c r="AE87" s="37"/>
    </row>
    <row r="88" spans="1:65" s="2" customFormat="1" ht="10.3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5" s="11" customFormat="1" ht="29.25" customHeight="1">
      <c r="A89" s="154"/>
      <c r="B89" s="155"/>
      <c r="C89" s="156" t="s">
        <v>183</v>
      </c>
      <c r="D89" s="157" t="s">
        <v>59</v>
      </c>
      <c r="E89" s="157" t="s">
        <v>55</v>
      </c>
      <c r="F89" s="157" t="s">
        <v>56</v>
      </c>
      <c r="G89" s="157" t="s">
        <v>184</v>
      </c>
      <c r="H89" s="157" t="s">
        <v>185</v>
      </c>
      <c r="I89" s="157" t="s">
        <v>186</v>
      </c>
      <c r="J89" s="157" t="s">
        <v>173</v>
      </c>
      <c r="K89" s="158" t="s">
        <v>187</v>
      </c>
      <c r="L89" s="159"/>
      <c r="M89" s="71" t="s">
        <v>28</v>
      </c>
      <c r="N89" s="72" t="s">
        <v>44</v>
      </c>
      <c r="O89" s="72" t="s">
        <v>188</v>
      </c>
      <c r="P89" s="72" t="s">
        <v>189</v>
      </c>
      <c r="Q89" s="72" t="s">
        <v>190</v>
      </c>
      <c r="R89" s="72" t="s">
        <v>191</v>
      </c>
      <c r="S89" s="72" t="s">
        <v>192</v>
      </c>
      <c r="T89" s="73" t="s">
        <v>193</v>
      </c>
      <c r="U89" s="154"/>
      <c r="V89" s="154"/>
      <c r="W89" s="154"/>
      <c r="X89" s="154"/>
      <c r="Y89" s="154"/>
      <c r="Z89" s="154"/>
      <c r="AA89" s="154"/>
      <c r="AB89" s="154"/>
      <c r="AC89" s="154"/>
      <c r="AD89" s="154"/>
      <c r="AE89" s="154"/>
    </row>
    <row r="90" spans="1:65" s="2" customFormat="1" ht="22.9" customHeight="1">
      <c r="A90" s="37"/>
      <c r="B90" s="38"/>
      <c r="C90" s="78" t="s">
        <v>194</v>
      </c>
      <c r="D90" s="39"/>
      <c r="E90" s="39"/>
      <c r="F90" s="39"/>
      <c r="G90" s="39"/>
      <c r="H90" s="39"/>
      <c r="I90" s="39"/>
      <c r="J90" s="160">
        <f>BK90</f>
        <v>0</v>
      </c>
      <c r="K90" s="39"/>
      <c r="L90" s="42"/>
      <c r="M90" s="74"/>
      <c r="N90" s="161"/>
      <c r="O90" s="75"/>
      <c r="P90" s="162">
        <f>P91+P294</f>
        <v>0</v>
      </c>
      <c r="Q90" s="75"/>
      <c r="R90" s="162">
        <f>R91+R294</f>
        <v>262.87778884000005</v>
      </c>
      <c r="S90" s="75"/>
      <c r="T90" s="163">
        <f>T91+T294</f>
        <v>0.32</v>
      </c>
      <c r="U90" s="37"/>
      <c r="V90" s="37"/>
      <c r="W90" s="37"/>
      <c r="X90" s="37"/>
      <c r="Y90" s="37"/>
      <c r="Z90" s="37"/>
      <c r="AA90" s="37"/>
      <c r="AB90" s="37"/>
      <c r="AC90" s="37"/>
      <c r="AD90" s="37"/>
      <c r="AE90" s="37"/>
      <c r="AT90" s="20" t="s">
        <v>73</v>
      </c>
      <c r="AU90" s="20" t="s">
        <v>174</v>
      </c>
      <c r="BK90" s="164">
        <f>BK91+BK294</f>
        <v>0</v>
      </c>
    </row>
    <row r="91" spans="1:65" s="12" customFormat="1" ht="25.9" customHeight="1">
      <c r="B91" s="165"/>
      <c r="C91" s="166"/>
      <c r="D91" s="167" t="s">
        <v>73</v>
      </c>
      <c r="E91" s="168" t="s">
        <v>195</v>
      </c>
      <c r="F91" s="168" t="s">
        <v>196</v>
      </c>
      <c r="G91" s="166"/>
      <c r="H91" s="166"/>
      <c r="I91" s="169"/>
      <c r="J91" s="170">
        <f>BK91</f>
        <v>0</v>
      </c>
      <c r="K91" s="166"/>
      <c r="L91" s="171"/>
      <c r="M91" s="172"/>
      <c r="N91" s="173"/>
      <c r="O91" s="173"/>
      <c r="P91" s="174">
        <f>P92+P197+P204+P217+P238+P284+P292</f>
        <v>0</v>
      </c>
      <c r="Q91" s="173"/>
      <c r="R91" s="174">
        <f>R92+R197+R204+R217+R238+R284+R292</f>
        <v>262.50897840000005</v>
      </c>
      <c r="S91" s="173"/>
      <c r="T91" s="175">
        <f>T92+T197+T204+T217+T238+T284+T292</f>
        <v>0.32</v>
      </c>
      <c r="AR91" s="176" t="s">
        <v>82</v>
      </c>
      <c r="AT91" s="177" t="s">
        <v>73</v>
      </c>
      <c r="AU91" s="177" t="s">
        <v>74</v>
      </c>
      <c r="AY91" s="176" t="s">
        <v>197</v>
      </c>
      <c r="BK91" s="178">
        <f>BK92+BK197+BK204+BK217+BK238+BK284+BK292</f>
        <v>0</v>
      </c>
    </row>
    <row r="92" spans="1:65" s="12" customFormat="1" ht="22.9" customHeight="1">
      <c r="B92" s="165"/>
      <c r="C92" s="166"/>
      <c r="D92" s="167" t="s">
        <v>73</v>
      </c>
      <c r="E92" s="179" t="s">
        <v>82</v>
      </c>
      <c r="F92" s="179" t="s">
        <v>198</v>
      </c>
      <c r="G92" s="166"/>
      <c r="H92" s="166"/>
      <c r="I92" s="169"/>
      <c r="J92" s="180">
        <f>BK92</f>
        <v>0</v>
      </c>
      <c r="K92" s="166"/>
      <c r="L92" s="171"/>
      <c r="M92" s="172"/>
      <c r="N92" s="173"/>
      <c r="O92" s="173"/>
      <c r="P92" s="174">
        <f>SUM(P93:P196)</f>
        <v>0</v>
      </c>
      <c r="Q92" s="173"/>
      <c r="R92" s="174">
        <f>SUM(R93:R196)</f>
        <v>235.10656656</v>
      </c>
      <c r="S92" s="173"/>
      <c r="T92" s="175">
        <f>SUM(T93:T196)</f>
        <v>0</v>
      </c>
      <c r="AR92" s="176" t="s">
        <v>82</v>
      </c>
      <c r="AT92" s="177" t="s">
        <v>73</v>
      </c>
      <c r="AU92" s="177" t="s">
        <v>82</v>
      </c>
      <c r="AY92" s="176" t="s">
        <v>197</v>
      </c>
      <c r="BK92" s="178">
        <f>SUM(BK93:BK196)</f>
        <v>0</v>
      </c>
    </row>
    <row r="93" spans="1:65" s="2" customFormat="1" ht="16.5" customHeight="1">
      <c r="A93" s="37"/>
      <c r="B93" s="38"/>
      <c r="C93" s="181" t="s">
        <v>82</v>
      </c>
      <c r="D93" s="181" t="s">
        <v>199</v>
      </c>
      <c r="E93" s="182" t="s">
        <v>7611</v>
      </c>
      <c r="F93" s="183" t="s">
        <v>7612</v>
      </c>
      <c r="G93" s="184" t="s">
        <v>4134</v>
      </c>
      <c r="H93" s="185">
        <v>336</v>
      </c>
      <c r="I93" s="186"/>
      <c r="J93" s="187">
        <f>ROUND(I93*H93,2)</f>
        <v>0</v>
      </c>
      <c r="K93" s="183" t="s">
        <v>28</v>
      </c>
      <c r="L93" s="42"/>
      <c r="M93" s="188" t="s">
        <v>28</v>
      </c>
      <c r="N93" s="189" t="s">
        <v>45</v>
      </c>
      <c r="O93" s="67"/>
      <c r="P93" s="190">
        <f>O93*H93</f>
        <v>0</v>
      </c>
      <c r="Q93" s="190">
        <v>3.0000000000000001E-5</v>
      </c>
      <c r="R93" s="190">
        <f>Q93*H93</f>
        <v>1.008E-2</v>
      </c>
      <c r="S93" s="190">
        <v>0</v>
      </c>
      <c r="T93" s="191">
        <f>S93*H93</f>
        <v>0</v>
      </c>
      <c r="U93" s="37"/>
      <c r="V93" s="37"/>
      <c r="W93" s="37"/>
      <c r="X93" s="37"/>
      <c r="Y93" s="37"/>
      <c r="Z93" s="37"/>
      <c r="AA93" s="37"/>
      <c r="AB93" s="37"/>
      <c r="AC93" s="37"/>
      <c r="AD93" s="37"/>
      <c r="AE93" s="37"/>
      <c r="AR93" s="192" t="s">
        <v>204</v>
      </c>
      <c r="AT93" s="192" t="s">
        <v>199</v>
      </c>
      <c r="AU93" s="192" t="s">
        <v>84</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7613</v>
      </c>
    </row>
    <row r="94" spans="1:65" s="2" customFormat="1" ht="24.2" customHeight="1">
      <c r="A94" s="37"/>
      <c r="B94" s="38"/>
      <c r="C94" s="181" t="s">
        <v>84</v>
      </c>
      <c r="D94" s="181" t="s">
        <v>199</v>
      </c>
      <c r="E94" s="182" t="s">
        <v>7614</v>
      </c>
      <c r="F94" s="183" t="s">
        <v>7615</v>
      </c>
      <c r="G94" s="184" t="s">
        <v>4594</v>
      </c>
      <c r="H94" s="185">
        <v>14</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7616</v>
      </c>
    </row>
    <row r="95" spans="1:65" s="2" customFormat="1" ht="49.15" customHeight="1">
      <c r="A95" s="37"/>
      <c r="B95" s="38"/>
      <c r="C95" s="181" t="s">
        <v>160</v>
      </c>
      <c r="D95" s="181" t="s">
        <v>199</v>
      </c>
      <c r="E95" s="182" t="s">
        <v>7425</v>
      </c>
      <c r="F95" s="183" t="s">
        <v>7426</v>
      </c>
      <c r="G95" s="184" t="s">
        <v>265</v>
      </c>
      <c r="H95" s="185">
        <v>1.1000000000000001</v>
      </c>
      <c r="I95" s="186"/>
      <c r="J95" s="187">
        <f>ROUND(I95*H95,2)</f>
        <v>0</v>
      </c>
      <c r="K95" s="183" t="s">
        <v>28</v>
      </c>
      <c r="L95" s="42"/>
      <c r="M95" s="188" t="s">
        <v>28</v>
      </c>
      <c r="N95" s="189" t="s">
        <v>45</v>
      </c>
      <c r="O95" s="67"/>
      <c r="P95" s="190">
        <f>O95*H95</f>
        <v>0</v>
      </c>
      <c r="Q95" s="190">
        <v>3.6900000000000002E-2</v>
      </c>
      <c r="R95" s="190">
        <f>Q95*H95</f>
        <v>4.0590000000000008E-2</v>
      </c>
      <c r="S95" s="190">
        <v>0</v>
      </c>
      <c r="T95" s="191">
        <f>S95*H95</f>
        <v>0</v>
      </c>
      <c r="U95" s="37"/>
      <c r="V95" s="37"/>
      <c r="W95" s="37"/>
      <c r="X95" s="37"/>
      <c r="Y95" s="37"/>
      <c r="Z95" s="37"/>
      <c r="AA95" s="37"/>
      <c r="AB95" s="37"/>
      <c r="AC95" s="37"/>
      <c r="AD95" s="37"/>
      <c r="AE95" s="37"/>
      <c r="AR95" s="192" t="s">
        <v>204</v>
      </c>
      <c r="AT95" s="192" t="s">
        <v>199</v>
      </c>
      <c r="AU95" s="192" t="s">
        <v>84</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7617</v>
      </c>
    </row>
    <row r="96" spans="1:65" s="2" customFormat="1" ht="16.5" customHeight="1">
      <c r="A96" s="37"/>
      <c r="B96" s="38"/>
      <c r="C96" s="181" t="s">
        <v>204</v>
      </c>
      <c r="D96" s="181" t="s">
        <v>199</v>
      </c>
      <c r="E96" s="182" t="s">
        <v>7618</v>
      </c>
      <c r="F96" s="183" t="s">
        <v>7619</v>
      </c>
      <c r="G96" s="184" t="s">
        <v>202</v>
      </c>
      <c r="H96" s="185">
        <v>850</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84</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7620</v>
      </c>
    </row>
    <row r="97" spans="1:65" s="2" customFormat="1" ht="24.2" customHeight="1">
      <c r="A97" s="37"/>
      <c r="B97" s="38"/>
      <c r="C97" s="181" t="s">
        <v>227</v>
      </c>
      <c r="D97" s="181" t="s">
        <v>199</v>
      </c>
      <c r="E97" s="182" t="s">
        <v>7621</v>
      </c>
      <c r="F97" s="183" t="s">
        <v>7622</v>
      </c>
      <c r="G97" s="184" t="s">
        <v>409</v>
      </c>
      <c r="H97" s="185">
        <v>324.94900000000001</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7623</v>
      </c>
    </row>
    <row r="98" spans="1:65" s="15" customFormat="1" ht="11.25">
      <c r="B98" s="222"/>
      <c r="C98" s="223"/>
      <c r="D98" s="201" t="s">
        <v>213</v>
      </c>
      <c r="E98" s="224" t="s">
        <v>28</v>
      </c>
      <c r="F98" s="225" t="s">
        <v>7624</v>
      </c>
      <c r="G98" s="223"/>
      <c r="H98" s="224" t="s">
        <v>28</v>
      </c>
      <c r="I98" s="226"/>
      <c r="J98" s="223"/>
      <c r="K98" s="223"/>
      <c r="L98" s="227"/>
      <c r="M98" s="228"/>
      <c r="N98" s="229"/>
      <c r="O98" s="229"/>
      <c r="P98" s="229"/>
      <c r="Q98" s="229"/>
      <c r="R98" s="229"/>
      <c r="S98" s="229"/>
      <c r="T98" s="230"/>
      <c r="AT98" s="231" t="s">
        <v>213</v>
      </c>
      <c r="AU98" s="231" t="s">
        <v>84</v>
      </c>
      <c r="AV98" s="15" t="s">
        <v>82</v>
      </c>
      <c r="AW98" s="15" t="s">
        <v>35</v>
      </c>
      <c r="AX98" s="15" t="s">
        <v>74</v>
      </c>
      <c r="AY98" s="231" t="s">
        <v>197</v>
      </c>
    </row>
    <row r="99" spans="1:65" s="13" customFormat="1" ht="11.25">
      <c r="B99" s="199"/>
      <c r="C99" s="200"/>
      <c r="D99" s="201" t="s">
        <v>213</v>
      </c>
      <c r="E99" s="202" t="s">
        <v>28</v>
      </c>
      <c r="F99" s="203" t="s">
        <v>7625</v>
      </c>
      <c r="G99" s="200"/>
      <c r="H99" s="204">
        <v>141.81399999999999</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5" customFormat="1" ht="11.25">
      <c r="B100" s="222"/>
      <c r="C100" s="223"/>
      <c r="D100" s="201" t="s">
        <v>213</v>
      </c>
      <c r="E100" s="224" t="s">
        <v>28</v>
      </c>
      <c r="F100" s="225" t="s">
        <v>7626</v>
      </c>
      <c r="G100" s="223"/>
      <c r="H100" s="224" t="s">
        <v>28</v>
      </c>
      <c r="I100" s="226"/>
      <c r="J100" s="223"/>
      <c r="K100" s="223"/>
      <c r="L100" s="227"/>
      <c r="M100" s="228"/>
      <c r="N100" s="229"/>
      <c r="O100" s="229"/>
      <c r="P100" s="229"/>
      <c r="Q100" s="229"/>
      <c r="R100" s="229"/>
      <c r="S100" s="229"/>
      <c r="T100" s="230"/>
      <c r="AT100" s="231" t="s">
        <v>213</v>
      </c>
      <c r="AU100" s="231" t="s">
        <v>84</v>
      </c>
      <c r="AV100" s="15" t="s">
        <v>82</v>
      </c>
      <c r="AW100" s="15" t="s">
        <v>35</v>
      </c>
      <c r="AX100" s="15" t="s">
        <v>74</v>
      </c>
      <c r="AY100" s="231" t="s">
        <v>197</v>
      </c>
    </row>
    <row r="101" spans="1:65" s="13" customFormat="1" ht="11.25">
      <c r="B101" s="199"/>
      <c r="C101" s="200"/>
      <c r="D101" s="201" t="s">
        <v>213</v>
      </c>
      <c r="E101" s="202" t="s">
        <v>28</v>
      </c>
      <c r="F101" s="203" t="s">
        <v>7627</v>
      </c>
      <c r="G101" s="200"/>
      <c r="H101" s="204">
        <v>130.73500000000001</v>
      </c>
      <c r="I101" s="205"/>
      <c r="J101" s="200"/>
      <c r="K101" s="200"/>
      <c r="L101" s="206"/>
      <c r="M101" s="207"/>
      <c r="N101" s="208"/>
      <c r="O101" s="208"/>
      <c r="P101" s="208"/>
      <c r="Q101" s="208"/>
      <c r="R101" s="208"/>
      <c r="S101" s="208"/>
      <c r="T101" s="209"/>
      <c r="AT101" s="210" t="s">
        <v>213</v>
      </c>
      <c r="AU101" s="210" t="s">
        <v>84</v>
      </c>
      <c r="AV101" s="13" t="s">
        <v>84</v>
      </c>
      <c r="AW101" s="13" t="s">
        <v>35</v>
      </c>
      <c r="AX101" s="13" t="s">
        <v>74</v>
      </c>
      <c r="AY101" s="210" t="s">
        <v>197</v>
      </c>
    </row>
    <row r="102" spans="1:65" s="15" customFormat="1" ht="11.25">
      <c r="B102" s="222"/>
      <c r="C102" s="223"/>
      <c r="D102" s="201" t="s">
        <v>213</v>
      </c>
      <c r="E102" s="224" t="s">
        <v>28</v>
      </c>
      <c r="F102" s="225" t="s">
        <v>7628</v>
      </c>
      <c r="G102" s="223"/>
      <c r="H102" s="224" t="s">
        <v>28</v>
      </c>
      <c r="I102" s="226"/>
      <c r="J102" s="223"/>
      <c r="K102" s="223"/>
      <c r="L102" s="227"/>
      <c r="M102" s="228"/>
      <c r="N102" s="229"/>
      <c r="O102" s="229"/>
      <c r="P102" s="229"/>
      <c r="Q102" s="229"/>
      <c r="R102" s="229"/>
      <c r="S102" s="229"/>
      <c r="T102" s="230"/>
      <c r="AT102" s="231" t="s">
        <v>213</v>
      </c>
      <c r="AU102" s="231" t="s">
        <v>84</v>
      </c>
      <c r="AV102" s="15" t="s">
        <v>82</v>
      </c>
      <c r="AW102" s="15" t="s">
        <v>35</v>
      </c>
      <c r="AX102" s="15" t="s">
        <v>74</v>
      </c>
      <c r="AY102" s="231" t="s">
        <v>197</v>
      </c>
    </row>
    <row r="103" spans="1:65" s="13" customFormat="1" ht="11.25">
      <c r="B103" s="199"/>
      <c r="C103" s="200"/>
      <c r="D103" s="201" t="s">
        <v>213</v>
      </c>
      <c r="E103" s="202" t="s">
        <v>28</v>
      </c>
      <c r="F103" s="203" t="s">
        <v>7629</v>
      </c>
      <c r="G103" s="200"/>
      <c r="H103" s="204">
        <v>35.6</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5" customFormat="1" ht="11.25">
      <c r="B104" s="222"/>
      <c r="C104" s="223"/>
      <c r="D104" s="201" t="s">
        <v>213</v>
      </c>
      <c r="E104" s="224" t="s">
        <v>28</v>
      </c>
      <c r="F104" s="225" t="s">
        <v>7630</v>
      </c>
      <c r="G104" s="223"/>
      <c r="H104" s="224" t="s">
        <v>28</v>
      </c>
      <c r="I104" s="226"/>
      <c r="J104" s="223"/>
      <c r="K104" s="223"/>
      <c r="L104" s="227"/>
      <c r="M104" s="228"/>
      <c r="N104" s="229"/>
      <c r="O104" s="229"/>
      <c r="P104" s="229"/>
      <c r="Q104" s="229"/>
      <c r="R104" s="229"/>
      <c r="S104" s="229"/>
      <c r="T104" s="230"/>
      <c r="AT104" s="231" t="s">
        <v>213</v>
      </c>
      <c r="AU104" s="231" t="s">
        <v>84</v>
      </c>
      <c r="AV104" s="15" t="s">
        <v>82</v>
      </c>
      <c r="AW104" s="15" t="s">
        <v>35</v>
      </c>
      <c r="AX104" s="15" t="s">
        <v>74</v>
      </c>
      <c r="AY104" s="231" t="s">
        <v>197</v>
      </c>
    </row>
    <row r="105" spans="1:65" s="13" customFormat="1" ht="11.25">
      <c r="B105" s="199"/>
      <c r="C105" s="200"/>
      <c r="D105" s="201" t="s">
        <v>213</v>
      </c>
      <c r="E105" s="202" t="s">
        <v>28</v>
      </c>
      <c r="F105" s="203" t="s">
        <v>7631</v>
      </c>
      <c r="G105" s="200"/>
      <c r="H105" s="204">
        <v>16.8</v>
      </c>
      <c r="I105" s="205"/>
      <c r="J105" s="200"/>
      <c r="K105" s="200"/>
      <c r="L105" s="206"/>
      <c r="M105" s="207"/>
      <c r="N105" s="208"/>
      <c r="O105" s="208"/>
      <c r="P105" s="208"/>
      <c r="Q105" s="208"/>
      <c r="R105" s="208"/>
      <c r="S105" s="208"/>
      <c r="T105" s="209"/>
      <c r="AT105" s="210" t="s">
        <v>213</v>
      </c>
      <c r="AU105" s="210" t="s">
        <v>84</v>
      </c>
      <c r="AV105" s="13" t="s">
        <v>84</v>
      </c>
      <c r="AW105" s="13" t="s">
        <v>35</v>
      </c>
      <c r="AX105" s="13" t="s">
        <v>74</v>
      </c>
      <c r="AY105" s="210" t="s">
        <v>197</v>
      </c>
    </row>
    <row r="106" spans="1:65" s="14" customFormat="1" ht="11.25">
      <c r="B106" s="211"/>
      <c r="C106" s="212"/>
      <c r="D106" s="201" t="s">
        <v>213</v>
      </c>
      <c r="E106" s="213" t="s">
        <v>28</v>
      </c>
      <c r="F106" s="214" t="s">
        <v>226</v>
      </c>
      <c r="G106" s="212"/>
      <c r="H106" s="215">
        <v>324.94900000000001</v>
      </c>
      <c r="I106" s="216"/>
      <c r="J106" s="212"/>
      <c r="K106" s="212"/>
      <c r="L106" s="217"/>
      <c r="M106" s="218"/>
      <c r="N106" s="219"/>
      <c r="O106" s="219"/>
      <c r="P106" s="219"/>
      <c r="Q106" s="219"/>
      <c r="R106" s="219"/>
      <c r="S106" s="219"/>
      <c r="T106" s="220"/>
      <c r="AT106" s="221" t="s">
        <v>213</v>
      </c>
      <c r="AU106" s="221" t="s">
        <v>84</v>
      </c>
      <c r="AV106" s="14" t="s">
        <v>204</v>
      </c>
      <c r="AW106" s="14" t="s">
        <v>35</v>
      </c>
      <c r="AX106" s="14" t="s">
        <v>82</v>
      </c>
      <c r="AY106" s="221" t="s">
        <v>197</v>
      </c>
    </row>
    <row r="107" spans="1:65" s="2" customFormat="1" ht="24.2" customHeight="1">
      <c r="A107" s="37"/>
      <c r="B107" s="38"/>
      <c r="C107" s="181" t="s">
        <v>233</v>
      </c>
      <c r="D107" s="181" t="s">
        <v>199</v>
      </c>
      <c r="E107" s="182" t="s">
        <v>7632</v>
      </c>
      <c r="F107" s="183" t="s">
        <v>7633</v>
      </c>
      <c r="G107" s="184" t="s">
        <v>409</v>
      </c>
      <c r="H107" s="185">
        <v>84.795000000000002</v>
      </c>
      <c r="I107" s="186"/>
      <c r="J107" s="187">
        <f>ROUND(I107*H107,2)</f>
        <v>0</v>
      </c>
      <c r="K107" s="183" t="s">
        <v>28</v>
      </c>
      <c r="L107" s="42"/>
      <c r="M107" s="188" t="s">
        <v>28</v>
      </c>
      <c r="N107" s="189"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204</v>
      </c>
      <c r="AT107" s="192" t="s">
        <v>199</v>
      </c>
      <c r="AU107" s="192" t="s">
        <v>84</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204</v>
      </c>
      <c r="BM107" s="192" t="s">
        <v>7634</v>
      </c>
    </row>
    <row r="108" spans="1:65" s="15" customFormat="1" ht="11.25">
      <c r="B108" s="222"/>
      <c r="C108" s="223"/>
      <c r="D108" s="201" t="s">
        <v>213</v>
      </c>
      <c r="E108" s="224" t="s">
        <v>28</v>
      </c>
      <c r="F108" s="225" t="s">
        <v>7635</v>
      </c>
      <c r="G108" s="223"/>
      <c r="H108" s="224" t="s">
        <v>28</v>
      </c>
      <c r="I108" s="226"/>
      <c r="J108" s="223"/>
      <c r="K108" s="223"/>
      <c r="L108" s="227"/>
      <c r="M108" s="228"/>
      <c r="N108" s="229"/>
      <c r="O108" s="229"/>
      <c r="P108" s="229"/>
      <c r="Q108" s="229"/>
      <c r="R108" s="229"/>
      <c r="S108" s="229"/>
      <c r="T108" s="230"/>
      <c r="AT108" s="231" t="s">
        <v>213</v>
      </c>
      <c r="AU108" s="231" t="s">
        <v>84</v>
      </c>
      <c r="AV108" s="15" t="s">
        <v>82</v>
      </c>
      <c r="AW108" s="15" t="s">
        <v>35</v>
      </c>
      <c r="AX108" s="15" t="s">
        <v>74</v>
      </c>
      <c r="AY108" s="231" t="s">
        <v>197</v>
      </c>
    </row>
    <row r="109" spans="1:65" s="13" customFormat="1" ht="11.25">
      <c r="B109" s="199"/>
      <c r="C109" s="200"/>
      <c r="D109" s="201" t="s">
        <v>213</v>
      </c>
      <c r="E109" s="202" t="s">
        <v>28</v>
      </c>
      <c r="F109" s="203" t="s">
        <v>7636</v>
      </c>
      <c r="G109" s="200"/>
      <c r="H109" s="204">
        <v>64.795000000000002</v>
      </c>
      <c r="I109" s="205"/>
      <c r="J109" s="200"/>
      <c r="K109" s="200"/>
      <c r="L109" s="206"/>
      <c r="M109" s="207"/>
      <c r="N109" s="208"/>
      <c r="O109" s="208"/>
      <c r="P109" s="208"/>
      <c r="Q109" s="208"/>
      <c r="R109" s="208"/>
      <c r="S109" s="208"/>
      <c r="T109" s="209"/>
      <c r="AT109" s="210" t="s">
        <v>213</v>
      </c>
      <c r="AU109" s="210" t="s">
        <v>84</v>
      </c>
      <c r="AV109" s="13" t="s">
        <v>84</v>
      </c>
      <c r="AW109" s="13" t="s">
        <v>35</v>
      </c>
      <c r="AX109" s="13" t="s">
        <v>74</v>
      </c>
      <c r="AY109" s="210" t="s">
        <v>197</v>
      </c>
    </row>
    <row r="110" spans="1:65" s="15" customFormat="1" ht="11.25">
      <c r="B110" s="222"/>
      <c r="C110" s="223"/>
      <c r="D110" s="201" t="s">
        <v>213</v>
      </c>
      <c r="E110" s="224" t="s">
        <v>28</v>
      </c>
      <c r="F110" s="225" t="s">
        <v>7637</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3" customFormat="1" ht="11.25">
      <c r="B111" s="199"/>
      <c r="C111" s="200"/>
      <c r="D111" s="201" t="s">
        <v>213</v>
      </c>
      <c r="E111" s="202" t="s">
        <v>28</v>
      </c>
      <c r="F111" s="203" t="s">
        <v>7638</v>
      </c>
      <c r="G111" s="200"/>
      <c r="H111" s="204">
        <v>20</v>
      </c>
      <c r="I111" s="205"/>
      <c r="J111" s="200"/>
      <c r="K111" s="200"/>
      <c r="L111" s="206"/>
      <c r="M111" s="207"/>
      <c r="N111" s="208"/>
      <c r="O111" s="208"/>
      <c r="P111" s="208"/>
      <c r="Q111" s="208"/>
      <c r="R111" s="208"/>
      <c r="S111" s="208"/>
      <c r="T111" s="209"/>
      <c r="AT111" s="210" t="s">
        <v>213</v>
      </c>
      <c r="AU111" s="210" t="s">
        <v>84</v>
      </c>
      <c r="AV111" s="13" t="s">
        <v>84</v>
      </c>
      <c r="AW111" s="13" t="s">
        <v>35</v>
      </c>
      <c r="AX111" s="13" t="s">
        <v>74</v>
      </c>
      <c r="AY111" s="210" t="s">
        <v>197</v>
      </c>
    </row>
    <row r="112" spans="1:65" s="14" customFormat="1" ht="11.25">
      <c r="B112" s="211"/>
      <c r="C112" s="212"/>
      <c r="D112" s="201" t="s">
        <v>213</v>
      </c>
      <c r="E112" s="213" t="s">
        <v>28</v>
      </c>
      <c r="F112" s="214" t="s">
        <v>226</v>
      </c>
      <c r="G112" s="212"/>
      <c r="H112" s="215">
        <v>84.795000000000002</v>
      </c>
      <c r="I112" s="216"/>
      <c r="J112" s="212"/>
      <c r="K112" s="212"/>
      <c r="L112" s="217"/>
      <c r="M112" s="218"/>
      <c r="N112" s="219"/>
      <c r="O112" s="219"/>
      <c r="P112" s="219"/>
      <c r="Q112" s="219"/>
      <c r="R112" s="219"/>
      <c r="S112" s="219"/>
      <c r="T112" s="220"/>
      <c r="AT112" s="221" t="s">
        <v>213</v>
      </c>
      <c r="AU112" s="221" t="s">
        <v>84</v>
      </c>
      <c r="AV112" s="14" t="s">
        <v>204</v>
      </c>
      <c r="AW112" s="14" t="s">
        <v>35</v>
      </c>
      <c r="AX112" s="14" t="s">
        <v>82</v>
      </c>
      <c r="AY112" s="221" t="s">
        <v>197</v>
      </c>
    </row>
    <row r="113" spans="1:65" s="2" customFormat="1" ht="24.2" customHeight="1">
      <c r="A113" s="37"/>
      <c r="B113" s="38"/>
      <c r="C113" s="181" t="s">
        <v>238</v>
      </c>
      <c r="D113" s="181" t="s">
        <v>199</v>
      </c>
      <c r="E113" s="182" t="s">
        <v>7639</v>
      </c>
      <c r="F113" s="183" t="s">
        <v>7640</v>
      </c>
      <c r="G113" s="184" t="s">
        <v>409</v>
      </c>
      <c r="H113" s="185">
        <v>0.54</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7641</v>
      </c>
    </row>
    <row r="114" spans="1:65" s="13" customFormat="1" ht="11.25">
      <c r="B114" s="199"/>
      <c r="C114" s="200"/>
      <c r="D114" s="201" t="s">
        <v>213</v>
      </c>
      <c r="E114" s="202" t="s">
        <v>28</v>
      </c>
      <c r="F114" s="203" t="s">
        <v>7642</v>
      </c>
      <c r="G114" s="200"/>
      <c r="H114" s="204">
        <v>0.54</v>
      </c>
      <c r="I114" s="205"/>
      <c r="J114" s="200"/>
      <c r="K114" s="200"/>
      <c r="L114" s="206"/>
      <c r="M114" s="207"/>
      <c r="N114" s="208"/>
      <c r="O114" s="208"/>
      <c r="P114" s="208"/>
      <c r="Q114" s="208"/>
      <c r="R114" s="208"/>
      <c r="S114" s="208"/>
      <c r="T114" s="209"/>
      <c r="AT114" s="210" t="s">
        <v>213</v>
      </c>
      <c r="AU114" s="210" t="s">
        <v>84</v>
      </c>
      <c r="AV114" s="13" t="s">
        <v>84</v>
      </c>
      <c r="AW114" s="13" t="s">
        <v>35</v>
      </c>
      <c r="AX114" s="13" t="s">
        <v>82</v>
      </c>
      <c r="AY114" s="210" t="s">
        <v>197</v>
      </c>
    </row>
    <row r="115" spans="1:65" s="2" customFormat="1" ht="24.2" customHeight="1">
      <c r="A115" s="37"/>
      <c r="B115" s="38"/>
      <c r="C115" s="181" t="s">
        <v>243</v>
      </c>
      <c r="D115" s="181" t="s">
        <v>199</v>
      </c>
      <c r="E115" s="182" t="s">
        <v>7643</v>
      </c>
      <c r="F115" s="183" t="s">
        <v>7644</v>
      </c>
      <c r="G115" s="184" t="s">
        <v>409</v>
      </c>
      <c r="H115" s="185">
        <v>142.16399999999999</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7645</v>
      </c>
    </row>
    <row r="116" spans="1:65" s="13" customFormat="1" ht="11.25">
      <c r="B116" s="199"/>
      <c r="C116" s="200"/>
      <c r="D116" s="201" t="s">
        <v>213</v>
      </c>
      <c r="E116" s="202" t="s">
        <v>28</v>
      </c>
      <c r="F116" s="203" t="s">
        <v>7646</v>
      </c>
      <c r="G116" s="200"/>
      <c r="H116" s="204">
        <v>19.204000000000001</v>
      </c>
      <c r="I116" s="205"/>
      <c r="J116" s="200"/>
      <c r="K116" s="200"/>
      <c r="L116" s="206"/>
      <c r="M116" s="207"/>
      <c r="N116" s="208"/>
      <c r="O116" s="208"/>
      <c r="P116" s="208"/>
      <c r="Q116" s="208"/>
      <c r="R116" s="208"/>
      <c r="S116" s="208"/>
      <c r="T116" s="209"/>
      <c r="AT116" s="210" t="s">
        <v>213</v>
      </c>
      <c r="AU116" s="210" t="s">
        <v>84</v>
      </c>
      <c r="AV116" s="13" t="s">
        <v>84</v>
      </c>
      <c r="AW116" s="13" t="s">
        <v>35</v>
      </c>
      <c r="AX116" s="13" t="s">
        <v>74</v>
      </c>
      <c r="AY116" s="210" t="s">
        <v>197</v>
      </c>
    </row>
    <row r="117" spans="1:65" s="13" customFormat="1" ht="11.25">
      <c r="B117" s="199"/>
      <c r="C117" s="200"/>
      <c r="D117" s="201" t="s">
        <v>213</v>
      </c>
      <c r="E117" s="202" t="s">
        <v>28</v>
      </c>
      <c r="F117" s="203" t="s">
        <v>7647</v>
      </c>
      <c r="G117" s="200"/>
      <c r="H117" s="204">
        <v>5.7220000000000004</v>
      </c>
      <c r="I117" s="205"/>
      <c r="J117" s="200"/>
      <c r="K117" s="200"/>
      <c r="L117" s="206"/>
      <c r="M117" s="207"/>
      <c r="N117" s="208"/>
      <c r="O117" s="208"/>
      <c r="P117" s="208"/>
      <c r="Q117" s="208"/>
      <c r="R117" s="208"/>
      <c r="S117" s="208"/>
      <c r="T117" s="209"/>
      <c r="AT117" s="210" t="s">
        <v>213</v>
      </c>
      <c r="AU117" s="210" t="s">
        <v>84</v>
      </c>
      <c r="AV117" s="13" t="s">
        <v>84</v>
      </c>
      <c r="AW117" s="13" t="s">
        <v>35</v>
      </c>
      <c r="AX117" s="13" t="s">
        <v>74</v>
      </c>
      <c r="AY117" s="210" t="s">
        <v>197</v>
      </c>
    </row>
    <row r="118" spans="1:65" s="13" customFormat="1" ht="11.25">
      <c r="B118" s="199"/>
      <c r="C118" s="200"/>
      <c r="D118" s="201" t="s">
        <v>213</v>
      </c>
      <c r="E118" s="202" t="s">
        <v>28</v>
      </c>
      <c r="F118" s="203" t="s">
        <v>7648</v>
      </c>
      <c r="G118" s="200"/>
      <c r="H118" s="204">
        <v>3.7770000000000001</v>
      </c>
      <c r="I118" s="205"/>
      <c r="J118" s="200"/>
      <c r="K118" s="200"/>
      <c r="L118" s="206"/>
      <c r="M118" s="207"/>
      <c r="N118" s="208"/>
      <c r="O118" s="208"/>
      <c r="P118" s="208"/>
      <c r="Q118" s="208"/>
      <c r="R118" s="208"/>
      <c r="S118" s="208"/>
      <c r="T118" s="209"/>
      <c r="AT118" s="210" t="s">
        <v>213</v>
      </c>
      <c r="AU118" s="210" t="s">
        <v>84</v>
      </c>
      <c r="AV118" s="13" t="s">
        <v>84</v>
      </c>
      <c r="AW118" s="13" t="s">
        <v>35</v>
      </c>
      <c r="AX118" s="13" t="s">
        <v>74</v>
      </c>
      <c r="AY118" s="210" t="s">
        <v>197</v>
      </c>
    </row>
    <row r="119" spans="1:65" s="13" customFormat="1" ht="11.25">
      <c r="B119" s="199"/>
      <c r="C119" s="200"/>
      <c r="D119" s="201" t="s">
        <v>213</v>
      </c>
      <c r="E119" s="202" t="s">
        <v>28</v>
      </c>
      <c r="F119" s="203" t="s">
        <v>7649</v>
      </c>
      <c r="G119" s="200"/>
      <c r="H119" s="204">
        <v>29.209</v>
      </c>
      <c r="I119" s="205"/>
      <c r="J119" s="200"/>
      <c r="K119" s="200"/>
      <c r="L119" s="206"/>
      <c r="M119" s="207"/>
      <c r="N119" s="208"/>
      <c r="O119" s="208"/>
      <c r="P119" s="208"/>
      <c r="Q119" s="208"/>
      <c r="R119" s="208"/>
      <c r="S119" s="208"/>
      <c r="T119" s="209"/>
      <c r="AT119" s="210" t="s">
        <v>213</v>
      </c>
      <c r="AU119" s="210" t="s">
        <v>84</v>
      </c>
      <c r="AV119" s="13" t="s">
        <v>84</v>
      </c>
      <c r="AW119" s="13" t="s">
        <v>35</v>
      </c>
      <c r="AX119" s="13" t="s">
        <v>74</v>
      </c>
      <c r="AY119" s="210" t="s">
        <v>197</v>
      </c>
    </row>
    <row r="120" spans="1:65" s="13" customFormat="1" ht="11.25">
      <c r="B120" s="199"/>
      <c r="C120" s="200"/>
      <c r="D120" s="201" t="s">
        <v>213</v>
      </c>
      <c r="E120" s="202" t="s">
        <v>28</v>
      </c>
      <c r="F120" s="203" t="s">
        <v>7650</v>
      </c>
      <c r="G120" s="200"/>
      <c r="H120" s="204">
        <v>12.087999999999999</v>
      </c>
      <c r="I120" s="205"/>
      <c r="J120" s="200"/>
      <c r="K120" s="200"/>
      <c r="L120" s="206"/>
      <c r="M120" s="207"/>
      <c r="N120" s="208"/>
      <c r="O120" s="208"/>
      <c r="P120" s="208"/>
      <c r="Q120" s="208"/>
      <c r="R120" s="208"/>
      <c r="S120" s="208"/>
      <c r="T120" s="209"/>
      <c r="AT120" s="210" t="s">
        <v>213</v>
      </c>
      <c r="AU120" s="210" t="s">
        <v>84</v>
      </c>
      <c r="AV120" s="13" t="s">
        <v>84</v>
      </c>
      <c r="AW120" s="13" t="s">
        <v>35</v>
      </c>
      <c r="AX120" s="13" t="s">
        <v>74</v>
      </c>
      <c r="AY120" s="210" t="s">
        <v>197</v>
      </c>
    </row>
    <row r="121" spans="1:65" s="13" customFormat="1" ht="11.25">
      <c r="B121" s="199"/>
      <c r="C121" s="200"/>
      <c r="D121" s="201" t="s">
        <v>213</v>
      </c>
      <c r="E121" s="202" t="s">
        <v>28</v>
      </c>
      <c r="F121" s="203" t="s">
        <v>7651</v>
      </c>
      <c r="G121" s="200"/>
      <c r="H121" s="204">
        <v>19.443000000000001</v>
      </c>
      <c r="I121" s="205"/>
      <c r="J121" s="200"/>
      <c r="K121" s="200"/>
      <c r="L121" s="206"/>
      <c r="M121" s="207"/>
      <c r="N121" s="208"/>
      <c r="O121" s="208"/>
      <c r="P121" s="208"/>
      <c r="Q121" s="208"/>
      <c r="R121" s="208"/>
      <c r="S121" s="208"/>
      <c r="T121" s="209"/>
      <c r="AT121" s="210" t="s">
        <v>213</v>
      </c>
      <c r="AU121" s="210" t="s">
        <v>84</v>
      </c>
      <c r="AV121" s="13" t="s">
        <v>84</v>
      </c>
      <c r="AW121" s="13" t="s">
        <v>35</v>
      </c>
      <c r="AX121" s="13" t="s">
        <v>74</v>
      </c>
      <c r="AY121" s="210" t="s">
        <v>197</v>
      </c>
    </row>
    <row r="122" spans="1:65" s="13" customFormat="1" ht="11.25">
      <c r="B122" s="199"/>
      <c r="C122" s="200"/>
      <c r="D122" s="201" t="s">
        <v>213</v>
      </c>
      <c r="E122" s="202" t="s">
        <v>28</v>
      </c>
      <c r="F122" s="203" t="s">
        <v>7652</v>
      </c>
      <c r="G122" s="200"/>
      <c r="H122" s="204">
        <v>2.8250000000000002</v>
      </c>
      <c r="I122" s="205"/>
      <c r="J122" s="200"/>
      <c r="K122" s="200"/>
      <c r="L122" s="206"/>
      <c r="M122" s="207"/>
      <c r="N122" s="208"/>
      <c r="O122" s="208"/>
      <c r="P122" s="208"/>
      <c r="Q122" s="208"/>
      <c r="R122" s="208"/>
      <c r="S122" s="208"/>
      <c r="T122" s="209"/>
      <c r="AT122" s="210" t="s">
        <v>213</v>
      </c>
      <c r="AU122" s="210" t="s">
        <v>84</v>
      </c>
      <c r="AV122" s="13" t="s">
        <v>84</v>
      </c>
      <c r="AW122" s="13" t="s">
        <v>35</v>
      </c>
      <c r="AX122" s="13" t="s">
        <v>74</v>
      </c>
      <c r="AY122" s="210" t="s">
        <v>197</v>
      </c>
    </row>
    <row r="123" spans="1:65" s="13" customFormat="1" ht="11.25">
      <c r="B123" s="199"/>
      <c r="C123" s="200"/>
      <c r="D123" s="201" t="s">
        <v>213</v>
      </c>
      <c r="E123" s="202" t="s">
        <v>28</v>
      </c>
      <c r="F123" s="203" t="s">
        <v>7653</v>
      </c>
      <c r="G123" s="200"/>
      <c r="H123" s="204">
        <v>49.896000000000001</v>
      </c>
      <c r="I123" s="205"/>
      <c r="J123" s="200"/>
      <c r="K123" s="200"/>
      <c r="L123" s="206"/>
      <c r="M123" s="207"/>
      <c r="N123" s="208"/>
      <c r="O123" s="208"/>
      <c r="P123" s="208"/>
      <c r="Q123" s="208"/>
      <c r="R123" s="208"/>
      <c r="S123" s="208"/>
      <c r="T123" s="209"/>
      <c r="AT123" s="210" t="s">
        <v>213</v>
      </c>
      <c r="AU123" s="210" t="s">
        <v>84</v>
      </c>
      <c r="AV123" s="13" t="s">
        <v>84</v>
      </c>
      <c r="AW123" s="13" t="s">
        <v>35</v>
      </c>
      <c r="AX123" s="13" t="s">
        <v>74</v>
      </c>
      <c r="AY123" s="210" t="s">
        <v>197</v>
      </c>
    </row>
    <row r="124" spans="1:65" s="14" customFormat="1" ht="11.25">
      <c r="B124" s="211"/>
      <c r="C124" s="212"/>
      <c r="D124" s="201" t="s">
        <v>213</v>
      </c>
      <c r="E124" s="213" t="s">
        <v>28</v>
      </c>
      <c r="F124" s="214" t="s">
        <v>226</v>
      </c>
      <c r="G124" s="212"/>
      <c r="H124" s="215">
        <v>142.16399999999999</v>
      </c>
      <c r="I124" s="216"/>
      <c r="J124" s="212"/>
      <c r="K124" s="212"/>
      <c r="L124" s="217"/>
      <c r="M124" s="218"/>
      <c r="N124" s="219"/>
      <c r="O124" s="219"/>
      <c r="P124" s="219"/>
      <c r="Q124" s="219"/>
      <c r="R124" s="219"/>
      <c r="S124" s="219"/>
      <c r="T124" s="220"/>
      <c r="AT124" s="221" t="s">
        <v>213</v>
      </c>
      <c r="AU124" s="221" t="s">
        <v>84</v>
      </c>
      <c r="AV124" s="14" t="s">
        <v>204</v>
      </c>
      <c r="AW124" s="14" t="s">
        <v>35</v>
      </c>
      <c r="AX124" s="14" t="s">
        <v>82</v>
      </c>
      <c r="AY124" s="221" t="s">
        <v>197</v>
      </c>
    </row>
    <row r="125" spans="1:65" s="2" customFormat="1" ht="24.2" customHeight="1">
      <c r="A125" s="37"/>
      <c r="B125" s="38"/>
      <c r="C125" s="181" t="s">
        <v>248</v>
      </c>
      <c r="D125" s="181" t="s">
        <v>199</v>
      </c>
      <c r="E125" s="182" t="s">
        <v>7654</v>
      </c>
      <c r="F125" s="183" t="s">
        <v>7655</v>
      </c>
      <c r="G125" s="184" t="s">
        <v>409</v>
      </c>
      <c r="H125" s="185">
        <v>0.25</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7656</v>
      </c>
    </row>
    <row r="126" spans="1:65" s="13" customFormat="1" ht="11.25">
      <c r="B126" s="199"/>
      <c r="C126" s="200"/>
      <c r="D126" s="201" t="s">
        <v>213</v>
      </c>
      <c r="E126" s="202" t="s">
        <v>28</v>
      </c>
      <c r="F126" s="203" t="s">
        <v>7657</v>
      </c>
      <c r="G126" s="200"/>
      <c r="H126" s="204">
        <v>0.25</v>
      </c>
      <c r="I126" s="205"/>
      <c r="J126" s="200"/>
      <c r="K126" s="200"/>
      <c r="L126" s="206"/>
      <c r="M126" s="207"/>
      <c r="N126" s="208"/>
      <c r="O126" s="208"/>
      <c r="P126" s="208"/>
      <c r="Q126" s="208"/>
      <c r="R126" s="208"/>
      <c r="S126" s="208"/>
      <c r="T126" s="209"/>
      <c r="AT126" s="210" t="s">
        <v>213</v>
      </c>
      <c r="AU126" s="210" t="s">
        <v>84</v>
      </c>
      <c r="AV126" s="13" t="s">
        <v>84</v>
      </c>
      <c r="AW126" s="13" t="s">
        <v>35</v>
      </c>
      <c r="AX126" s="13" t="s">
        <v>82</v>
      </c>
      <c r="AY126" s="210" t="s">
        <v>197</v>
      </c>
    </row>
    <row r="127" spans="1:65" s="2" customFormat="1" ht="21.75" customHeight="1">
      <c r="A127" s="37"/>
      <c r="B127" s="38"/>
      <c r="C127" s="181" t="s">
        <v>253</v>
      </c>
      <c r="D127" s="181" t="s">
        <v>199</v>
      </c>
      <c r="E127" s="182" t="s">
        <v>7554</v>
      </c>
      <c r="F127" s="183" t="s">
        <v>7555</v>
      </c>
      <c r="G127" s="184" t="s">
        <v>202</v>
      </c>
      <c r="H127" s="185">
        <v>258.47899999999998</v>
      </c>
      <c r="I127" s="186"/>
      <c r="J127" s="187">
        <f>ROUND(I127*H127,2)</f>
        <v>0</v>
      </c>
      <c r="K127" s="183" t="s">
        <v>28</v>
      </c>
      <c r="L127" s="42"/>
      <c r="M127" s="188" t="s">
        <v>28</v>
      </c>
      <c r="N127" s="189" t="s">
        <v>45</v>
      </c>
      <c r="O127" s="67"/>
      <c r="P127" s="190">
        <f>O127*H127</f>
        <v>0</v>
      </c>
      <c r="Q127" s="190">
        <v>8.4000000000000003E-4</v>
      </c>
      <c r="R127" s="190">
        <f>Q127*H127</f>
        <v>0.21712235999999999</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7658</v>
      </c>
    </row>
    <row r="128" spans="1:65" s="13" customFormat="1" ht="11.25">
      <c r="B128" s="199"/>
      <c r="C128" s="200"/>
      <c r="D128" s="201" t="s">
        <v>213</v>
      </c>
      <c r="E128" s="202" t="s">
        <v>28</v>
      </c>
      <c r="F128" s="203" t="s">
        <v>7659</v>
      </c>
      <c r="G128" s="200"/>
      <c r="H128" s="204">
        <v>34.915999999999997</v>
      </c>
      <c r="I128" s="205"/>
      <c r="J128" s="200"/>
      <c r="K128" s="200"/>
      <c r="L128" s="206"/>
      <c r="M128" s="207"/>
      <c r="N128" s="208"/>
      <c r="O128" s="208"/>
      <c r="P128" s="208"/>
      <c r="Q128" s="208"/>
      <c r="R128" s="208"/>
      <c r="S128" s="208"/>
      <c r="T128" s="209"/>
      <c r="AT128" s="210" t="s">
        <v>213</v>
      </c>
      <c r="AU128" s="210" t="s">
        <v>84</v>
      </c>
      <c r="AV128" s="13" t="s">
        <v>84</v>
      </c>
      <c r="AW128" s="13" t="s">
        <v>35</v>
      </c>
      <c r="AX128" s="13" t="s">
        <v>74</v>
      </c>
      <c r="AY128" s="210" t="s">
        <v>197</v>
      </c>
    </row>
    <row r="129" spans="1:65" s="13" customFormat="1" ht="11.25">
      <c r="B129" s="199"/>
      <c r="C129" s="200"/>
      <c r="D129" s="201" t="s">
        <v>213</v>
      </c>
      <c r="E129" s="202" t="s">
        <v>28</v>
      </c>
      <c r="F129" s="203" t="s">
        <v>7660</v>
      </c>
      <c r="G129" s="200"/>
      <c r="H129" s="204">
        <v>10.404</v>
      </c>
      <c r="I129" s="205"/>
      <c r="J129" s="200"/>
      <c r="K129" s="200"/>
      <c r="L129" s="206"/>
      <c r="M129" s="207"/>
      <c r="N129" s="208"/>
      <c r="O129" s="208"/>
      <c r="P129" s="208"/>
      <c r="Q129" s="208"/>
      <c r="R129" s="208"/>
      <c r="S129" s="208"/>
      <c r="T129" s="209"/>
      <c r="AT129" s="210" t="s">
        <v>213</v>
      </c>
      <c r="AU129" s="210" t="s">
        <v>84</v>
      </c>
      <c r="AV129" s="13" t="s">
        <v>84</v>
      </c>
      <c r="AW129" s="13" t="s">
        <v>35</v>
      </c>
      <c r="AX129" s="13" t="s">
        <v>74</v>
      </c>
      <c r="AY129" s="210" t="s">
        <v>197</v>
      </c>
    </row>
    <row r="130" spans="1:65" s="13" customFormat="1" ht="11.25">
      <c r="B130" s="199"/>
      <c r="C130" s="200"/>
      <c r="D130" s="201" t="s">
        <v>213</v>
      </c>
      <c r="E130" s="202" t="s">
        <v>28</v>
      </c>
      <c r="F130" s="203" t="s">
        <v>7661</v>
      </c>
      <c r="G130" s="200"/>
      <c r="H130" s="204">
        <v>6.867</v>
      </c>
      <c r="I130" s="205"/>
      <c r="J130" s="200"/>
      <c r="K130" s="200"/>
      <c r="L130" s="206"/>
      <c r="M130" s="207"/>
      <c r="N130" s="208"/>
      <c r="O130" s="208"/>
      <c r="P130" s="208"/>
      <c r="Q130" s="208"/>
      <c r="R130" s="208"/>
      <c r="S130" s="208"/>
      <c r="T130" s="209"/>
      <c r="AT130" s="210" t="s">
        <v>213</v>
      </c>
      <c r="AU130" s="210" t="s">
        <v>84</v>
      </c>
      <c r="AV130" s="13" t="s">
        <v>84</v>
      </c>
      <c r="AW130" s="13" t="s">
        <v>35</v>
      </c>
      <c r="AX130" s="13" t="s">
        <v>74</v>
      </c>
      <c r="AY130" s="210" t="s">
        <v>197</v>
      </c>
    </row>
    <row r="131" spans="1:65" s="13" customFormat="1" ht="11.25">
      <c r="B131" s="199"/>
      <c r="C131" s="200"/>
      <c r="D131" s="201" t="s">
        <v>213</v>
      </c>
      <c r="E131" s="202" t="s">
        <v>28</v>
      </c>
      <c r="F131" s="203" t="s">
        <v>7662</v>
      </c>
      <c r="G131" s="200"/>
      <c r="H131" s="204">
        <v>53.107999999999997</v>
      </c>
      <c r="I131" s="205"/>
      <c r="J131" s="200"/>
      <c r="K131" s="200"/>
      <c r="L131" s="206"/>
      <c r="M131" s="207"/>
      <c r="N131" s="208"/>
      <c r="O131" s="208"/>
      <c r="P131" s="208"/>
      <c r="Q131" s="208"/>
      <c r="R131" s="208"/>
      <c r="S131" s="208"/>
      <c r="T131" s="209"/>
      <c r="AT131" s="210" t="s">
        <v>213</v>
      </c>
      <c r="AU131" s="210" t="s">
        <v>84</v>
      </c>
      <c r="AV131" s="13" t="s">
        <v>84</v>
      </c>
      <c r="AW131" s="13" t="s">
        <v>35</v>
      </c>
      <c r="AX131" s="13" t="s">
        <v>74</v>
      </c>
      <c r="AY131" s="210" t="s">
        <v>197</v>
      </c>
    </row>
    <row r="132" spans="1:65" s="13" customFormat="1" ht="11.25">
      <c r="B132" s="199"/>
      <c r="C132" s="200"/>
      <c r="D132" s="201" t="s">
        <v>213</v>
      </c>
      <c r="E132" s="202" t="s">
        <v>28</v>
      </c>
      <c r="F132" s="203" t="s">
        <v>7663</v>
      </c>
      <c r="G132" s="200"/>
      <c r="H132" s="204">
        <v>21.978000000000002</v>
      </c>
      <c r="I132" s="205"/>
      <c r="J132" s="200"/>
      <c r="K132" s="200"/>
      <c r="L132" s="206"/>
      <c r="M132" s="207"/>
      <c r="N132" s="208"/>
      <c r="O132" s="208"/>
      <c r="P132" s="208"/>
      <c r="Q132" s="208"/>
      <c r="R132" s="208"/>
      <c r="S132" s="208"/>
      <c r="T132" s="209"/>
      <c r="AT132" s="210" t="s">
        <v>213</v>
      </c>
      <c r="AU132" s="210" t="s">
        <v>84</v>
      </c>
      <c r="AV132" s="13" t="s">
        <v>84</v>
      </c>
      <c r="AW132" s="13" t="s">
        <v>35</v>
      </c>
      <c r="AX132" s="13" t="s">
        <v>74</v>
      </c>
      <c r="AY132" s="210" t="s">
        <v>197</v>
      </c>
    </row>
    <row r="133" spans="1:65" s="13" customFormat="1" ht="11.25">
      <c r="B133" s="199"/>
      <c r="C133" s="200"/>
      <c r="D133" s="201" t="s">
        <v>213</v>
      </c>
      <c r="E133" s="202" t="s">
        <v>28</v>
      </c>
      <c r="F133" s="203" t="s">
        <v>7664</v>
      </c>
      <c r="G133" s="200"/>
      <c r="H133" s="204">
        <v>35.35</v>
      </c>
      <c r="I133" s="205"/>
      <c r="J133" s="200"/>
      <c r="K133" s="200"/>
      <c r="L133" s="206"/>
      <c r="M133" s="207"/>
      <c r="N133" s="208"/>
      <c r="O133" s="208"/>
      <c r="P133" s="208"/>
      <c r="Q133" s="208"/>
      <c r="R133" s="208"/>
      <c r="S133" s="208"/>
      <c r="T133" s="209"/>
      <c r="AT133" s="210" t="s">
        <v>213</v>
      </c>
      <c r="AU133" s="210" t="s">
        <v>84</v>
      </c>
      <c r="AV133" s="13" t="s">
        <v>84</v>
      </c>
      <c r="AW133" s="13" t="s">
        <v>35</v>
      </c>
      <c r="AX133" s="13" t="s">
        <v>74</v>
      </c>
      <c r="AY133" s="210" t="s">
        <v>197</v>
      </c>
    </row>
    <row r="134" spans="1:65" s="13" customFormat="1" ht="11.25">
      <c r="B134" s="199"/>
      <c r="C134" s="200"/>
      <c r="D134" s="201" t="s">
        <v>213</v>
      </c>
      <c r="E134" s="202" t="s">
        <v>28</v>
      </c>
      <c r="F134" s="203" t="s">
        <v>7665</v>
      </c>
      <c r="G134" s="200"/>
      <c r="H134" s="204">
        <v>5.1360000000000001</v>
      </c>
      <c r="I134" s="205"/>
      <c r="J134" s="200"/>
      <c r="K134" s="200"/>
      <c r="L134" s="206"/>
      <c r="M134" s="207"/>
      <c r="N134" s="208"/>
      <c r="O134" s="208"/>
      <c r="P134" s="208"/>
      <c r="Q134" s="208"/>
      <c r="R134" s="208"/>
      <c r="S134" s="208"/>
      <c r="T134" s="209"/>
      <c r="AT134" s="210" t="s">
        <v>213</v>
      </c>
      <c r="AU134" s="210" t="s">
        <v>84</v>
      </c>
      <c r="AV134" s="13" t="s">
        <v>84</v>
      </c>
      <c r="AW134" s="13" t="s">
        <v>35</v>
      </c>
      <c r="AX134" s="13" t="s">
        <v>74</v>
      </c>
      <c r="AY134" s="210" t="s">
        <v>197</v>
      </c>
    </row>
    <row r="135" spans="1:65" s="13" customFormat="1" ht="11.25">
      <c r="B135" s="199"/>
      <c r="C135" s="200"/>
      <c r="D135" s="201" t="s">
        <v>213</v>
      </c>
      <c r="E135" s="202" t="s">
        <v>28</v>
      </c>
      <c r="F135" s="203" t="s">
        <v>7666</v>
      </c>
      <c r="G135" s="200"/>
      <c r="H135" s="204">
        <v>90.72</v>
      </c>
      <c r="I135" s="205"/>
      <c r="J135" s="200"/>
      <c r="K135" s="200"/>
      <c r="L135" s="206"/>
      <c r="M135" s="207"/>
      <c r="N135" s="208"/>
      <c r="O135" s="208"/>
      <c r="P135" s="208"/>
      <c r="Q135" s="208"/>
      <c r="R135" s="208"/>
      <c r="S135" s="208"/>
      <c r="T135" s="209"/>
      <c r="AT135" s="210" t="s">
        <v>213</v>
      </c>
      <c r="AU135" s="210" t="s">
        <v>84</v>
      </c>
      <c r="AV135" s="13" t="s">
        <v>84</v>
      </c>
      <c r="AW135" s="13" t="s">
        <v>35</v>
      </c>
      <c r="AX135" s="13" t="s">
        <v>74</v>
      </c>
      <c r="AY135" s="210" t="s">
        <v>197</v>
      </c>
    </row>
    <row r="136" spans="1:65" s="14" customFormat="1" ht="11.25">
      <c r="B136" s="211"/>
      <c r="C136" s="212"/>
      <c r="D136" s="201" t="s">
        <v>213</v>
      </c>
      <c r="E136" s="213" t="s">
        <v>28</v>
      </c>
      <c r="F136" s="214" t="s">
        <v>226</v>
      </c>
      <c r="G136" s="212"/>
      <c r="H136" s="215">
        <v>258.47899999999998</v>
      </c>
      <c r="I136" s="216"/>
      <c r="J136" s="212"/>
      <c r="K136" s="212"/>
      <c r="L136" s="217"/>
      <c r="M136" s="218"/>
      <c r="N136" s="219"/>
      <c r="O136" s="219"/>
      <c r="P136" s="219"/>
      <c r="Q136" s="219"/>
      <c r="R136" s="219"/>
      <c r="S136" s="219"/>
      <c r="T136" s="220"/>
      <c r="AT136" s="221" t="s">
        <v>213</v>
      </c>
      <c r="AU136" s="221" t="s">
        <v>84</v>
      </c>
      <c r="AV136" s="14" t="s">
        <v>204</v>
      </c>
      <c r="AW136" s="14" t="s">
        <v>35</v>
      </c>
      <c r="AX136" s="14" t="s">
        <v>82</v>
      </c>
      <c r="AY136" s="221" t="s">
        <v>197</v>
      </c>
    </row>
    <row r="137" spans="1:65" s="2" customFormat="1" ht="24.2" customHeight="1">
      <c r="A137" s="37"/>
      <c r="B137" s="38"/>
      <c r="C137" s="181" t="s">
        <v>258</v>
      </c>
      <c r="D137" s="181" t="s">
        <v>199</v>
      </c>
      <c r="E137" s="182" t="s">
        <v>7562</v>
      </c>
      <c r="F137" s="183" t="s">
        <v>7563</v>
      </c>
      <c r="G137" s="184" t="s">
        <v>202</v>
      </c>
      <c r="H137" s="185">
        <v>258.47899999999998</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7667</v>
      </c>
    </row>
    <row r="138" spans="1:65" s="2" customFormat="1" ht="16.5" customHeight="1">
      <c r="A138" s="37"/>
      <c r="B138" s="38"/>
      <c r="C138" s="181" t="s">
        <v>8</v>
      </c>
      <c r="D138" s="181" t="s">
        <v>199</v>
      </c>
      <c r="E138" s="182" t="s">
        <v>7668</v>
      </c>
      <c r="F138" s="183" t="s">
        <v>7669</v>
      </c>
      <c r="G138" s="184" t="s">
        <v>202</v>
      </c>
      <c r="H138" s="185">
        <v>131.10599999999999</v>
      </c>
      <c r="I138" s="186"/>
      <c r="J138" s="187">
        <f>ROUND(I138*H138,2)</f>
        <v>0</v>
      </c>
      <c r="K138" s="183" t="s">
        <v>28</v>
      </c>
      <c r="L138" s="42"/>
      <c r="M138" s="188" t="s">
        <v>28</v>
      </c>
      <c r="N138" s="189" t="s">
        <v>45</v>
      </c>
      <c r="O138" s="67"/>
      <c r="P138" s="190">
        <f>O138*H138</f>
        <v>0</v>
      </c>
      <c r="Q138" s="190">
        <v>6.9999999999999999E-4</v>
      </c>
      <c r="R138" s="190">
        <f>Q138*H138</f>
        <v>9.17742E-2</v>
      </c>
      <c r="S138" s="190">
        <v>0</v>
      </c>
      <c r="T138" s="191">
        <f>S138*H138</f>
        <v>0</v>
      </c>
      <c r="U138" s="37"/>
      <c r="V138" s="37"/>
      <c r="W138" s="37"/>
      <c r="X138" s="37"/>
      <c r="Y138" s="37"/>
      <c r="Z138" s="37"/>
      <c r="AA138" s="37"/>
      <c r="AB138" s="37"/>
      <c r="AC138" s="37"/>
      <c r="AD138" s="37"/>
      <c r="AE138" s="37"/>
      <c r="AR138" s="192" t="s">
        <v>204</v>
      </c>
      <c r="AT138" s="192" t="s">
        <v>199</v>
      </c>
      <c r="AU138" s="192" t="s">
        <v>84</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204</v>
      </c>
      <c r="BM138" s="192" t="s">
        <v>7670</v>
      </c>
    </row>
    <row r="139" spans="1:65" s="13" customFormat="1" ht="11.25">
      <c r="B139" s="199"/>
      <c r="C139" s="200"/>
      <c r="D139" s="201" t="s">
        <v>213</v>
      </c>
      <c r="E139" s="202" t="s">
        <v>28</v>
      </c>
      <c r="F139" s="203" t="s">
        <v>7671</v>
      </c>
      <c r="G139" s="200"/>
      <c r="H139" s="204">
        <v>40</v>
      </c>
      <c r="I139" s="205"/>
      <c r="J139" s="200"/>
      <c r="K139" s="200"/>
      <c r="L139" s="206"/>
      <c r="M139" s="207"/>
      <c r="N139" s="208"/>
      <c r="O139" s="208"/>
      <c r="P139" s="208"/>
      <c r="Q139" s="208"/>
      <c r="R139" s="208"/>
      <c r="S139" s="208"/>
      <c r="T139" s="209"/>
      <c r="AT139" s="210" t="s">
        <v>213</v>
      </c>
      <c r="AU139" s="210" t="s">
        <v>84</v>
      </c>
      <c r="AV139" s="13" t="s">
        <v>84</v>
      </c>
      <c r="AW139" s="13" t="s">
        <v>35</v>
      </c>
      <c r="AX139" s="13" t="s">
        <v>74</v>
      </c>
      <c r="AY139" s="210" t="s">
        <v>197</v>
      </c>
    </row>
    <row r="140" spans="1:65" s="13" customFormat="1" ht="11.25">
      <c r="B140" s="199"/>
      <c r="C140" s="200"/>
      <c r="D140" s="201" t="s">
        <v>213</v>
      </c>
      <c r="E140" s="202" t="s">
        <v>28</v>
      </c>
      <c r="F140" s="203" t="s">
        <v>7672</v>
      </c>
      <c r="G140" s="200"/>
      <c r="H140" s="204">
        <v>91.105999999999995</v>
      </c>
      <c r="I140" s="205"/>
      <c r="J140" s="200"/>
      <c r="K140" s="200"/>
      <c r="L140" s="206"/>
      <c r="M140" s="207"/>
      <c r="N140" s="208"/>
      <c r="O140" s="208"/>
      <c r="P140" s="208"/>
      <c r="Q140" s="208"/>
      <c r="R140" s="208"/>
      <c r="S140" s="208"/>
      <c r="T140" s="209"/>
      <c r="AT140" s="210" t="s">
        <v>213</v>
      </c>
      <c r="AU140" s="210" t="s">
        <v>84</v>
      </c>
      <c r="AV140" s="13" t="s">
        <v>84</v>
      </c>
      <c r="AW140" s="13" t="s">
        <v>35</v>
      </c>
      <c r="AX140" s="13" t="s">
        <v>74</v>
      </c>
      <c r="AY140" s="210" t="s">
        <v>197</v>
      </c>
    </row>
    <row r="141" spans="1:65" s="14" customFormat="1" ht="11.25">
      <c r="B141" s="211"/>
      <c r="C141" s="212"/>
      <c r="D141" s="201" t="s">
        <v>213</v>
      </c>
      <c r="E141" s="213" t="s">
        <v>28</v>
      </c>
      <c r="F141" s="214" t="s">
        <v>226</v>
      </c>
      <c r="G141" s="212"/>
      <c r="H141" s="215">
        <v>131.10599999999999</v>
      </c>
      <c r="I141" s="216"/>
      <c r="J141" s="212"/>
      <c r="K141" s="212"/>
      <c r="L141" s="217"/>
      <c r="M141" s="218"/>
      <c r="N141" s="219"/>
      <c r="O141" s="219"/>
      <c r="P141" s="219"/>
      <c r="Q141" s="219"/>
      <c r="R141" s="219"/>
      <c r="S141" s="219"/>
      <c r="T141" s="220"/>
      <c r="AT141" s="221" t="s">
        <v>213</v>
      </c>
      <c r="AU141" s="221" t="s">
        <v>84</v>
      </c>
      <c r="AV141" s="14" t="s">
        <v>204</v>
      </c>
      <c r="AW141" s="14" t="s">
        <v>35</v>
      </c>
      <c r="AX141" s="14" t="s">
        <v>82</v>
      </c>
      <c r="AY141" s="221" t="s">
        <v>197</v>
      </c>
    </row>
    <row r="142" spans="1:65" s="2" customFormat="1" ht="24.2" customHeight="1">
      <c r="A142" s="37"/>
      <c r="B142" s="38"/>
      <c r="C142" s="181" t="s">
        <v>268</v>
      </c>
      <c r="D142" s="181" t="s">
        <v>199</v>
      </c>
      <c r="E142" s="182" t="s">
        <v>7673</v>
      </c>
      <c r="F142" s="183" t="s">
        <v>7674</v>
      </c>
      <c r="G142" s="184" t="s">
        <v>202</v>
      </c>
      <c r="H142" s="185">
        <v>131.10599999999999</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204</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7675</v>
      </c>
    </row>
    <row r="143" spans="1:65" s="2" customFormat="1" ht="37.9" customHeight="1">
      <c r="A143" s="37"/>
      <c r="B143" s="38"/>
      <c r="C143" s="181" t="s">
        <v>273</v>
      </c>
      <c r="D143" s="181" t="s">
        <v>199</v>
      </c>
      <c r="E143" s="182" t="s">
        <v>6305</v>
      </c>
      <c r="F143" s="183" t="s">
        <v>6306</v>
      </c>
      <c r="G143" s="184" t="s">
        <v>409</v>
      </c>
      <c r="H143" s="185">
        <v>170</v>
      </c>
      <c r="I143" s="186"/>
      <c r="J143" s="187">
        <f>ROUND(I143*H143,2)</f>
        <v>0</v>
      </c>
      <c r="K143" s="183" t="s">
        <v>28</v>
      </c>
      <c r="L143" s="42"/>
      <c r="M143" s="188" t="s">
        <v>28</v>
      </c>
      <c r="N143" s="189"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204</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7676</v>
      </c>
    </row>
    <row r="144" spans="1:65" s="15" customFormat="1" ht="11.25">
      <c r="B144" s="222"/>
      <c r="C144" s="223"/>
      <c r="D144" s="201" t="s">
        <v>213</v>
      </c>
      <c r="E144" s="224" t="s">
        <v>28</v>
      </c>
      <c r="F144" s="225" t="s">
        <v>7677</v>
      </c>
      <c r="G144" s="223"/>
      <c r="H144" s="224" t="s">
        <v>28</v>
      </c>
      <c r="I144" s="226"/>
      <c r="J144" s="223"/>
      <c r="K144" s="223"/>
      <c r="L144" s="227"/>
      <c r="M144" s="228"/>
      <c r="N144" s="229"/>
      <c r="O144" s="229"/>
      <c r="P144" s="229"/>
      <c r="Q144" s="229"/>
      <c r="R144" s="229"/>
      <c r="S144" s="229"/>
      <c r="T144" s="230"/>
      <c r="AT144" s="231" t="s">
        <v>213</v>
      </c>
      <c r="AU144" s="231" t="s">
        <v>84</v>
      </c>
      <c r="AV144" s="15" t="s">
        <v>82</v>
      </c>
      <c r="AW144" s="15" t="s">
        <v>35</v>
      </c>
      <c r="AX144" s="15" t="s">
        <v>74</v>
      </c>
      <c r="AY144" s="231" t="s">
        <v>197</v>
      </c>
    </row>
    <row r="145" spans="1:65" s="13" customFormat="1" ht="11.25">
      <c r="B145" s="199"/>
      <c r="C145" s="200"/>
      <c r="D145" s="201" t="s">
        <v>213</v>
      </c>
      <c r="E145" s="202" t="s">
        <v>28</v>
      </c>
      <c r="F145" s="203" t="s">
        <v>7678</v>
      </c>
      <c r="G145" s="200"/>
      <c r="H145" s="204">
        <v>170</v>
      </c>
      <c r="I145" s="205"/>
      <c r="J145" s="200"/>
      <c r="K145" s="200"/>
      <c r="L145" s="206"/>
      <c r="M145" s="207"/>
      <c r="N145" s="208"/>
      <c r="O145" s="208"/>
      <c r="P145" s="208"/>
      <c r="Q145" s="208"/>
      <c r="R145" s="208"/>
      <c r="S145" s="208"/>
      <c r="T145" s="209"/>
      <c r="AT145" s="210" t="s">
        <v>213</v>
      </c>
      <c r="AU145" s="210" t="s">
        <v>84</v>
      </c>
      <c r="AV145" s="13" t="s">
        <v>84</v>
      </c>
      <c r="AW145" s="13" t="s">
        <v>35</v>
      </c>
      <c r="AX145" s="13" t="s">
        <v>82</v>
      </c>
      <c r="AY145" s="210" t="s">
        <v>197</v>
      </c>
    </row>
    <row r="146" spans="1:65" s="2" customFormat="1" ht="37.9" customHeight="1">
      <c r="A146" s="37"/>
      <c r="B146" s="38"/>
      <c r="C146" s="181" t="s">
        <v>278</v>
      </c>
      <c r="D146" s="181" t="s">
        <v>199</v>
      </c>
      <c r="E146" s="182" t="s">
        <v>407</v>
      </c>
      <c r="F146" s="183" t="s">
        <v>408</v>
      </c>
      <c r="G146" s="184" t="s">
        <v>409</v>
      </c>
      <c r="H146" s="185">
        <v>203.71299999999999</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7679</v>
      </c>
    </row>
    <row r="147" spans="1:65" s="2" customFormat="1" ht="24.2" customHeight="1">
      <c r="A147" s="37"/>
      <c r="B147" s="38"/>
      <c r="C147" s="181" t="s">
        <v>283</v>
      </c>
      <c r="D147" s="181" t="s">
        <v>199</v>
      </c>
      <c r="E147" s="182" t="s">
        <v>7454</v>
      </c>
      <c r="F147" s="183" t="s">
        <v>7455</v>
      </c>
      <c r="G147" s="184" t="s">
        <v>428</v>
      </c>
      <c r="H147" s="185">
        <v>407.42599999999999</v>
      </c>
      <c r="I147" s="186"/>
      <c r="J147" s="187">
        <f>ROUND(I147*H147,2)</f>
        <v>0</v>
      </c>
      <c r="K147" s="183" t="s">
        <v>28</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204</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204</v>
      </c>
      <c r="BM147" s="192" t="s">
        <v>7680</v>
      </c>
    </row>
    <row r="148" spans="1:65" s="13" customFormat="1" ht="11.25">
      <c r="B148" s="199"/>
      <c r="C148" s="200"/>
      <c r="D148" s="201" t="s">
        <v>213</v>
      </c>
      <c r="E148" s="202" t="s">
        <v>28</v>
      </c>
      <c r="F148" s="203" t="s">
        <v>7681</v>
      </c>
      <c r="G148" s="200"/>
      <c r="H148" s="204">
        <v>407.42599999999999</v>
      </c>
      <c r="I148" s="205"/>
      <c r="J148" s="200"/>
      <c r="K148" s="200"/>
      <c r="L148" s="206"/>
      <c r="M148" s="207"/>
      <c r="N148" s="208"/>
      <c r="O148" s="208"/>
      <c r="P148" s="208"/>
      <c r="Q148" s="208"/>
      <c r="R148" s="208"/>
      <c r="S148" s="208"/>
      <c r="T148" s="209"/>
      <c r="AT148" s="210" t="s">
        <v>213</v>
      </c>
      <c r="AU148" s="210" t="s">
        <v>84</v>
      </c>
      <c r="AV148" s="13" t="s">
        <v>84</v>
      </c>
      <c r="AW148" s="13" t="s">
        <v>35</v>
      </c>
      <c r="AX148" s="13" t="s">
        <v>82</v>
      </c>
      <c r="AY148" s="210" t="s">
        <v>197</v>
      </c>
    </row>
    <row r="149" spans="1:65" s="2" customFormat="1" ht="24.2" customHeight="1">
      <c r="A149" s="37"/>
      <c r="B149" s="38"/>
      <c r="C149" s="181" t="s">
        <v>288</v>
      </c>
      <c r="D149" s="181" t="s">
        <v>199</v>
      </c>
      <c r="E149" s="182" t="s">
        <v>434</v>
      </c>
      <c r="F149" s="183" t="s">
        <v>435</v>
      </c>
      <c r="G149" s="184" t="s">
        <v>409</v>
      </c>
      <c r="H149" s="185">
        <v>492.42599999999999</v>
      </c>
      <c r="I149" s="186"/>
      <c r="J149" s="187">
        <f>ROUND(I149*H149,2)</f>
        <v>0</v>
      </c>
      <c r="K149" s="183" t="s">
        <v>28</v>
      </c>
      <c r="L149" s="42"/>
      <c r="M149" s="188" t="s">
        <v>28</v>
      </c>
      <c r="N149" s="189" t="s">
        <v>45</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204</v>
      </c>
      <c r="AT149" s="192" t="s">
        <v>199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204</v>
      </c>
      <c r="BM149" s="192" t="s">
        <v>7682</v>
      </c>
    </row>
    <row r="150" spans="1:65" s="13" customFormat="1" ht="11.25">
      <c r="B150" s="199"/>
      <c r="C150" s="200"/>
      <c r="D150" s="201" t="s">
        <v>213</v>
      </c>
      <c r="E150" s="202" t="s">
        <v>28</v>
      </c>
      <c r="F150" s="203" t="s">
        <v>7683</v>
      </c>
      <c r="G150" s="200"/>
      <c r="H150" s="204">
        <v>407.42599999999999</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3" customFormat="1" ht="11.25">
      <c r="B151" s="199"/>
      <c r="C151" s="200"/>
      <c r="D151" s="201" t="s">
        <v>213</v>
      </c>
      <c r="E151" s="202" t="s">
        <v>28</v>
      </c>
      <c r="F151" s="203" t="s">
        <v>7684</v>
      </c>
      <c r="G151" s="200"/>
      <c r="H151" s="204">
        <v>85</v>
      </c>
      <c r="I151" s="205"/>
      <c r="J151" s="200"/>
      <c r="K151" s="200"/>
      <c r="L151" s="206"/>
      <c r="M151" s="207"/>
      <c r="N151" s="208"/>
      <c r="O151" s="208"/>
      <c r="P151" s="208"/>
      <c r="Q151" s="208"/>
      <c r="R151" s="208"/>
      <c r="S151" s="208"/>
      <c r="T151" s="209"/>
      <c r="AT151" s="210" t="s">
        <v>213</v>
      </c>
      <c r="AU151" s="210" t="s">
        <v>84</v>
      </c>
      <c r="AV151" s="13" t="s">
        <v>84</v>
      </c>
      <c r="AW151" s="13" t="s">
        <v>35</v>
      </c>
      <c r="AX151" s="13" t="s">
        <v>74</v>
      </c>
      <c r="AY151" s="210" t="s">
        <v>197</v>
      </c>
    </row>
    <row r="152" spans="1:65" s="14" customFormat="1" ht="11.25">
      <c r="B152" s="211"/>
      <c r="C152" s="212"/>
      <c r="D152" s="201" t="s">
        <v>213</v>
      </c>
      <c r="E152" s="213" t="s">
        <v>28</v>
      </c>
      <c r="F152" s="214" t="s">
        <v>226</v>
      </c>
      <c r="G152" s="212"/>
      <c r="H152" s="215">
        <v>492.42599999999999</v>
      </c>
      <c r="I152" s="216"/>
      <c r="J152" s="212"/>
      <c r="K152" s="212"/>
      <c r="L152" s="217"/>
      <c r="M152" s="218"/>
      <c r="N152" s="219"/>
      <c r="O152" s="219"/>
      <c r="P152" s="219"/>
      <c r="Q152" s="219"/>
      <c r="R152" s="219"/>
      <c r="S152" s="219"/>
      <c r="T152" s="220"/>
      <c r="AT152" s="221" t="s">
        <v>213</v>
      </c>
      <c r="AU152" s="221" t="s">
        <v>84</v>
      </c>
      <c r="AV152" s="14" t="s">
        <v>204</v>
      </c>
      <c r="AW152" s="14" t="s">
        <v>35</v>
      </c>
      <c r="AX152" s="14" t="s">
        <v>82</v>
      </c>
      <c r="AY152" s="221" t="s">
        <v>197</v>
      </c>
    </row>
    <row r="153" spans="1:65" s="2" customFormat="1" ht="24.2" customHeight="1">
      <c r="A153" s="37"/>
      <c r="B153" s="38"/>
      <c r="C153" s="181" t="s">
        <v>293</v>
      </c>
      <c r="D153" s="181" t="s">
        <v>199</v>
      </c>
      <c r="E153" s="182" t="s">
        <v>639</v>
      </c>
      <c r="F153" s="183" t="s">
        <v>640</v>
      </c>
      <c r="G153" s="184" t="s">
        <v>409</v>
      </c>
      <c r="H153" s="185">
        <v>348.98500000000001</v>
      </c>
      <c r="I153" s="186"/>
      <c r="J153" s="187">
        <f>ROUND(I153*H153,2)</f>
        <v>0</v>
      </c>
      <c r="K153" s="183" t="s">
        <v>28</v>
      </c>
      <c r="L153" s="42"/>
      <c r="M153" s="188" t="s">
        <v>28</v>
      </c>
      <c r="N153" s="189" t="s">
        <v>45</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204</v>
      </c>
      <c r="AT153" s="192" t="s">
        <v>199</v>
      </c>
      <c r="AU153" s="192" t="s">
        <v>84</v>
      </c>
      <c r="AY153" s="20" t="s">
        <v>197</v>
      </c>
      <c r="BE153" s="193">
        <f>IF(N153="základní",J153,0)</f>
        <v>0</v>
      </c>
      <c r="BF153" s="193">
        <f>IF(N153="snížená",J153,0)</f>
        <v>0</v>
      </c>
      <c r="BG153" s="193">
        <f>IF(N153="zákl. přenesená",J153,0)</f>
        <v>0</v>
      </c>
      <c r="BH153" s="193">
        <f>IF(N153="sníž. přenesená",J153,0)</f>
        <v>0</v>
      </c>
      <c r="BI153" s="193">
        <f>IF(N153="nulová",J153,0)</f>
        <v>0</v>
      </c>
      <c r="BJ153" s="20" t="s">
        <v>82</v>
      </c>
      <c r="BK153" s="193">
        <f>ROUND(I153*H153,2)</f>
        <v>0</v>
      </c>
      <c r="BL153" s="20" t="s">
        <v>204</v>
      </c>
      <c r="BM153" s="192" t="s">
        <v>7685</v>
      </c>
    </row>
    <row r="154" spans="1:65" s="15" customFormat="1" ht="11.25">
      <c r="B154" s="222"/>
      <c r="C154" s="223"/>
      <c r="D154" s="201" t="s">
        <v>213</v>
      </c>
      <c r="E154" s="224" t="s">
        <v>28</v>
      </c>
      <c r="F154" s="225" t="s">
        <v>7686</v>
      </c>
      <c r="G154" s="223"/>
      <c r="H154" s="224" t="s">
        <v>28</v>
      </c>
      <c r="I154" s="226"/>
      <c r="J154" s="223"/>
      <c r="K154" s="223"/>
      <c r="L154" s="227"/>
      <c r="M154" s="228"/>
      <c r="N154" s="229"/>
      <c r="O154" s="229"/>
      <c r="P154" s="229"/>
      <c r="Q154" s="229"/>
      <c r="R154" s="229"/>
      <c r="S154" s="229"/>
      <c r="T154" s="230"/>
      <c r="AT154" s="231" t="s">
        <v>213</v>
      </c>
      <c r="AU154" s="231" t="s">
        <v>84</v>
      </c>
      <c r="AV154" s="15" t="s">
        <v>82</v>
      </c>
      <c r="AW154" s="15" t="s">
        <v>35</v>
      </c>
      <c r="AX154" s="15" t="s">
        <v>74</v>
      </c>
      <c r="AY154" s="231" t="s">
        <v>197</v>
      </c>
    </row>
    <row r="155" spans="1:65" s="13" customFormat="1" ht="11.25">
      <c r="B155" s="199"/>
      <c r="C155" s="200"/>
      <c r="D155" s="201" t="s">
        <v>213</v>
      </c>
      <c r="E155" s="202" t="s">
        <v>28</v>
      </c>
      <c r="F155" s="203" t="s">
        <v>7687</v>
      </c>
      <c r="G155" s="200"/>
      <c r="H155" s="204">
        <v>552.69799999999998</v>
      </c>
      <c r="I155" s="205"/>
      <c r="J155" s="200"/>
      <c r="K155" s="200"/>
      <c r="L155" s="206"/>
      <c r="M155" s="207"/>
      <c r="N155" s="208"/>
      <c r="O155" s="208"/>
      <c r="P155" s="208"/>
      <c r="Q155" s="208"/>
      <c r="R155" s="208"/>
      <c r="S155" s="208"/>
      <c r="T155" s="209"/>
      <c r="AT155" s="210" t="s">
        <v>213</v>
      </c>
      <c r="AU155" s="210" t="s">
        <v>84</v>
      </c>
      <c r="AV155" s="13" t="s">
        <v>84</v>
      </c>
      <c r="AW155" s="13" t="s">
        <v>35</v>
      </c>
      <c r="AX155" s="13" t="s">
        <v>74</v>
      </c>
      <c r="AY155" s="210" t="s">
        <v>197</v>
      </c>
    </row>
    <row r="156" spans="1:65" s="16" customFormat="1" ht="11.25">
      <c r="B156" s="232"/>
      <c r="C156" s="233"/>
      <c r="D156" s="201" t="s">
        <v>213</v>
      </c>
      <c r="E156" s="234" t="s">
        <v>28</v>
      </c>
      <c r="F156" s="235" t="s">
        <v>416</v>
      </c>
      <c r="G156" s="233"/>
      <c r="H156" s="236">
        <v>552.69799999999998</v>
      </c>
      <c r="I156" s="237"/>
      <c r="J156" s="233"/>
      <c r="K156" s="233"/>
      <c r="L156" s="238"/>
      <c r="M156" s="239"/>
      <c r="N156" s="240"/>
      <c r="O156" s="240"/>
      <c r="P156" s="240"/>
      <c r="Q156" s="240"/>
      <c r="R156" s="240"/>
      <c r="S156" s="240"/>
      <c r="T156" s="241"/>
      <c r="AT156" s="242" t="s">
        <v>213</v>
      </c>
      <c r="AU156" s="242" t="s">
        <v>84</v>
      </c>
      <c r="AV156" s="16" t="s">
        <v>160</v>
      </c>
      <c r="AW156" s="16" t="s">
        <v>35</v>
      </c>
      <c r="AX156" s="16" t="s">
        <v>74</v>
      </c>
      <c r="AY156" s="242" t="s">
        <v>197</v>
      </c>
    </row>
    <row r="157" spans="1:65" s="15" customFormat="1" ht="11.25">
      <c r="B157" s="222"/>
      <c r="C157" s="223"/>
      <c r="D157" s="201" t="s">
        <v>213</v>
      </c>
      <c r="E157" s="224" t="s">
        <v>28</v>
      </c>
      <c r="F157" s="225" t="s">
        <v>7688</v>
      </c>
      <c r="G157" s="223"/>
      <c r="H157" s="224" t="s">
        <v>28</v>
      </c>
      <c r="I157" s="226"/>
      <c r="J157" s="223"/>
      <c r="K157" s="223"/>
      <c r="L157" s="227"/>
      <c r="M157" s="228"/>
      <c r="N157" s="229"/>
      <c r="O157" s="229"/>
      <c r="P157" s="229"/>
      <c r="Q157" s="229"/>
      <c r="R157" s="229"/>
      <c r="S157" s="229"/>
      <c r="T157" s="230"/>
      <c r="AT157" s="231" t="s">
        <v>213</v>
      </c>
      <c r="AU157" s="231" t="s">
        <v>84</v>
      </c>
      <c r="AV157" s="15" t="s">
        <v>82</v>
      </c>
      <c r="AW157" s="15" t="s">
        <v>35</v>
      </c>
      <c r="AX157" s="15" t="s">
        <v>74</v>
      </c>
      <c r="AY157" s="231" t="s">
        <v>197</v>
      </c>
    </row>
    <row r="158" spans="1:65" s="13" customFormat="1" ht="11.25">
      <c r="B158" s="199"/>
      <c r="C158" s="200"/>
      <c r="D158" s="201" t="s">
        <v>213</v>
      </c>
      <c r="E158" s="202" t="s">
        <v>28</v>
      </c>
      <c r="F158" s="203" t="s">
        <v>7689</v>
      </c>
      <c r="G158" s="200"/>
      <c r="H158" s="204">
        <v>-159.44800000000001</v>
      </c>
      <c r="I158" s="205"/>
      <c r="J158" s="200"/>
      <c r="K158" s="200"/>
      <c r="L158" s="206"/>
      <c r="M158" s="207"/>
      <c r="N158" s="208"/>
      <c r="O158" s="208"/>
      <c r="P158" s="208"/>
      <c r="Q158" s="208"/>
      <c r="R158" s="208"/>
      <c r="S158" s="208"/>
      <c r="T158" s="209"/>
      <c r="AT158" s="210" t="s">
        <v>213</v>
      </c>
      <c r="AU158" s="210" t="s">
        <v>84</v>
      </c>
      <c r="AV158" s="13" t="s">
        <v>84</v>
      </c>
      <c r="AW158" s="13" t="s">
        <v>35</v>
      </c>
      <c r="AX158" s="13" t="s">
        <v>74</v>
      </c>
      <c r="AY158" s="210" t="s">
        <v>197</v>
      </c>
    </row>
    <row r="159" spans="1:65" s="15" customFormat="1" ht="11.25">
      <c r="B159" s="222"/>
      <c r="C159" s="223"/>
      <c r="D159" s="201" t="s">
        <v>213</v>
      </c>
      <c r="E159" s="224" t="s">
        <v>28</v>
      </c>
      <c r="F159" s="225" t="s">
        <v>7690</v>
      </c>
      <c r="G159" s="223"/>
      <c r="H159" s="224" t="s">
        <v>28</v>
      </c>
      <c r="I159" s="226"/>
      <c r="J159" s="223"/>
      <c r="K159" s="223"/>
      <c r="L159" s="227"/>
      <c r="M159" s="228"/>
      <c r="N159" s="229"/>
      <c r="O159" s="229"/>
      <c r="P159" s="229"/>
      <c r="Q159" s="229"/>
      <c r="R159" s="229"/>
      <c r="S159" s="229"/>
      <c r="T159" s="230"/>
      <c r="AT159" s="231" t="s">
        <v>213</v>
      </c>
      <c r="AU159" s="231" t="s">
        <v>84</v>
      </c>
      <c r="AV159" s="15" t="s">
        <v>82</v>
      </c>
      <c r="AW159" s="15" t="s">
        <v>35</v>
      </c>
      <c r="AX159" s="15" t="s">
        <v>74</v>
      </c>
      <c r="AY159" s="231" t="s">
        <v>197</v>
      </c>
    </row>
    <row r="160" spans="1:65" s="13" customFormat="1" ht="11.25">
      <c r="B160" s="199"/>
      <c r="C160" s="200"/>
      <c r="D160" s="201" t="s">
        <v>213</v>
      </c>
      <c r="E160" s="202" t="s">
        <v>28</v>
      </c>
      <c r="F160" s="203" t="s">
        <v>7691</v>
      </c>
      <c r="G160" s="200"/>
      <c r="H160" s="204">
        <v>-0.71599999999999997</v>
      </c>
      <c r="I160" s="205"/>
      <c r="J160" s="200"/>
      <c r="K160" s="200"/>
      <c r="L160" s="206"/>
      <c r="M160" s="207"/>
      <c r="N160" s="208"/>
      <c r="O160" s="208"/>
      <c r="P160" s="208"/>
      <c r="Q160" s="208"/>
      <c r="R160" s="208"/>
      <c r="S160" s="208"/>
      <c r="T160" s="209"/>
      <c r="AT160" s="210" t="s">
        <v>213</v>
      </c>
      <c r="AU160" s="210" t="s">
        <v>84</v>
      </c>
      <c r="AV160" s="13" t="s">
        <v>84</v>
      </c>
      <c r="AW160" s="13" t="s">
        <v>35</v>
      </c>
      <c r="AX160" s="13" t="s">
        <v>74</v>
      </c>
      <c r="AY160" s="210" t="s">
        <v>197</v>
      </c>
    </row>
    <row r="161" spans="1:65" s="13" customFormat="1" ht="11.25">
      <c r="B161" s="199"/>
      <c r="C161" s="200"/>
      <c r="D161" s="201" t="s">
        <v>213</v>
      </c>
      <c r="E161" s="202" t="s">
        <v>28</v>
      </c>
      <c r="F161" s="203" t="s">
        <v>7692</v>
      </c>
      <c r="G161" s="200"/>
      <c r="H161" s="204">
        <v>-0.47799999999999998</v>
      </c>
      <c r="I161" s="205"/>
      <c r="J161" s="200"/>
      <c r="K161" s="200"/>
      <c r="L161" s="206"/>
      <c r="M161" s="207"/>
      <c r="N161" s="208"/>
      <c r="O161" s="208"/>
      <c r="P161" s="208"/>
      <c r="Q161" s="208"/>
      <c r="R161" s="208"/>
      <c r="S161" s="208"/>
      <c r="T161" s="209"/>
      <c r="AT161" s="210" t="s">
        <v>213</v>
      </c>
      <c r="AU161" s="210" t="s">
        <v>84</v>
      </c>
      <c r="AV161" s="13" t="s">
        <v>84</v>
      </c>
      <c r="AW161" s="13" t="s">
        <v>35</v>
      </c>
      <c r="AX161" s="13" t="s">
        <v>74</v>
      </c>
      <c r="AY161" s="210" t="s">
        <v>197</v>
      </c>
    </row>
    <row r="162" spans="1:65" s="13" customFormat="1" ht="11.25">
      <c r="B162" s="199"/>
      <c r="C162" s="200"/>
      <c r="D162" s="201" t="s">
        <v>213</v>
      </c>
      <c r="E162" s="202" t="s">
        <v>28</v>
      </c>
      <c r="F162" s="203" t="s">
        <v>7693</v>
      </c>
      <c r="G162" s="200"/>
      <c r="H162" s="204">
        <v>-0.56499999999999995</v>
      </c>
      <c r="I162" s="205"/>
      <c r="J162" s="200"/>
      <c r="K162" s="200"/>
      <c r="L162" s="206"/>
      <c r="M162" s="207"/>
      <c r="N162" s="208"/>
      <c r="O162" s="208"/>
      <c r="P162" s="208"/>
      <c r="Q162" s="208"/>
      <c r="R162" s="208"/>
      <c r="S162" s="208"/>
      <c r="T162" s="209"/>
      <c r="AT162" s="210" t="s">
        <v>213</v>
      </c>
      <c r="AU162" s="210" t="s">
        <v>84</v>
      </c>
      <c r="AV162" s="13" t="s">
        <v>84</v>
      </c>
      <c r="AW162" s="13" t="s">
        <v>35</v>
      </c>
      <c r="AX162" s="13" t="s">
        <v>74</v>
      </c>
      <c r="AY162" s="210" t="s">
        <v>197</v>
      </c>
    </row>
    <row r="163" spans="1:65" s="15" customFormat="1" ht="11.25">
      <c r="B163" s="222"/>
      <c r="C163" s="223"/>
      <c r="D163" s="201" t="s">
        <v>213</v>
      </c>
      <c r="E163" s="224" t="s">
        <v>28</v>
      </c>
      <c r="F163" s="225" t="s">
        <v>7694</v>
      </c>
      <c r="G163" s="223"/>
      <c r="H163" s="224" t="s">
        <v>28</v>
      </c>
      <c r="I163" s="226"/>
      <c r="J163" s="223"/>
      <c r="K163" s="223"/>
      <c r="L163" s="227"/>
      <c r="M163" s="228"/>
      <c r="N163" s="229"/>
      <c r="O163" s="229"/>
      <c r="P163" s="229"/>
      <c r="Q163" s="229"/>
      <c r="R163" s="229"/>
      <c r="S163" s="229"/>
      <c r="T163" s="230"/>
      <c r="AT163" s="231" t="s">
        <v>213</v>
      </c>
      <c r="AU163" s="231" t="s">
        <v>84</v>
      </c>
      <c r="AV163" s="15" t="s">
        <v>82</v>
      </c>
      <c r="AW163" s="15" t="s">
        <v>35</v>
      </c>
      <c r="AX163" s="15" t="s">
        <v>74</v>
      </c>
      <c r="AY163" s="231" t="s">
        <v>197</v>
      </c>
    </row>
    <row r="164" spans="1:65" s="13" customFormat="1" ht="11.25">
      <c r="B164" s="199"/>
      <c r="C164" s="200"/>
      <c r="D164" s="201" t="s">
        <v>213</v>
      </c>
      <c r="E164" s="202" t="s">
        <v>28</v>
      </c>
      <c r="F164" s="203" t="s">
        <v>7695</v>
      </c>
      <c r="G164" s="200"/>
      <c r="H164" s="204">
        <v>-2.8260000000000001</v>
      </c>
      <c r="I164" s="205"/>
      <c r="J164" s="200"/>
      <c r="K164" s="200"/>
      <c r="L164" s="206"/>
      <c r="M164" s="207"/>
      <c r="N164" s="208"/>
      <c r="O164" s="208"/>
      <c r="P164" s="208"/>
      <c r="Q164" s="208"/>
      <c r="R164" s="208"/>
      <c r="S164" s="208"/>
      <c r="T164" s="209"/>
      <c r="AT164" s="210" t="s">
        <v>213</v>
      </c>
      <c r="AU164" s="210" t="s">
        <v>84</v>
      </c>
      <c r="AV164" s="13" t="s">
        <v>84</v>
      </c>
      <c r="AW164" s="13" t="s">
        <v>35</v>
      </c>
      <c r="AX164" s="13" t="s">
        <v>74</v>
      </c>
      <c r="AY164" s="210" t="s">
        <v>197</v>
      </c>
    </row>
    <row r="165" spans="1:65" s="13" customFormat="1" ht="11.25">
      <c r="B165" s="199"/>
      <c r="C165" s="200"/>
      <c r="D165" s="201" t="s">
        <v>213</v>
      </c>
      <c r="E165" s="202" t="s">
        <v>28</v>
      </c>
      <c r="F165" s="203" t="s">
        <v>7696</v>
      </c>
      <c r="G165" s="200"/>
      <c r="H165" s="204">
        <v>-2.4510000000000001</v>
      </c>
      <c r="I165" s="205"/>
      <c r="J165" s="200"/>
      <c r="K165" s="200"/>
      <c r="L165" s="206"/>
      <c r="M165" s="207"/>
      <c r="N165" s="208"/>
      <c r="O165" s="208"/>
      <c r="P165" s="208"/>
      <c r="Q165" s="208"/>
      <c r="R165" s="208"/>
      <c r="S165" s="208"/>
      <c r="T165" s="209"/>
      <c r="AT165" s="210" t="s">
        <v>213</v>
      </c>
      <c r="AU165" s="210" t="s">
        <v>84</v>
      </c>
      <c r="AV165" s="13" t="s">
        <v>84</v>
      </c>
      <c r="AW165" s="13" t="s">
        <v>35</v>
      </c>
      <c r="AX165" s="13" t="s">
        <v>74</v>
      </c>
      <c r="AY165" s="210" t="s">
        <v>197</v>
      </c>
    </row>
    <row r="166" spans="1:65" s="15" customFormat="1" ht="11.25">
      <c r="B166" s="222"/>
      <c r="C166" s="223"/>
      <c r="D166" s="201" t="s">
        <v>213</v>
      </c>
      <c r="E166" s="224" t="s">
        <v>28</v>
      </c>
      <c r="F166" s="225" t="s">
        <v>7697</v>
      </c>
      <c r="G166" s="223"/>
      <c r="H166" s="224" t="s">
        <v>28</v>
      </c>
      <c r="I166" s="226"/>
      <c r="J166" s="223"/>
      <c r="K166" s="223"/>
      <c r="L166" s="227"/>
      <c r="M166" s="228"/>
      <c r="N166" s="229"/>
      <c r="O166" s="229"/>
      <c r="P166" s="229"/>
      <c r="Q166" s="229"/>
      <c r="R166" s="229"/>
      <c r="S166" s="229"/>
      <c r="T166" s="230"/>
      <c r="AT166" s="231" t="s">
        <v>213</v>
      </c>
      <c r="AU166" s="231" t="s">
        <v>84</v>
      </c>
      <c r="AV166" s="15" t="s">
        <v>82</v>
      </c>
      <c r="AW166" s="15" t="s">
        <v>35</v>
      </c>
      <c r="AX166" s="15" t="s">
        <v>74</v>
      </c>
      <c r="AY166" s="231" t="s">
        <v>197</v>
      </c>
    </row>
    <row r="167" spans="1:65" s="13" customFormat="1" ht="11.25">
      <c r="B167" s="199"/>
      <c r="C167" s="200"/>
      <c r="D167" s="201" t="s">
        <v>213</v>
      </c>
      <c r="E167" s="202" t="s">
        <v>28</v>
      </c>
      <c r="F167" s="203" t="s">
        <v>7698</v>
      </c>
      <c r="G167" s="200"/>
      <c r="H167" s="204">
        <v>-18.48</v>
      </c>
      <c r="I167" s="205"/>
      <c r="J167" s="200"/>
      <c r="K167" s="200"/>
      <c r="L167" s="206"/>
      <c r="M167" s="207"/>
      <c r="N167" s="208"/>
      <c r="O167" s="208"/>
      <c r="P167" s="208"/>
      <c r="Q167" s="208"/>
      <c r="R167" s="208"/>
      <c r="S167" s="208"/>
      <c r="T167" s="209"/>
      <c r="AT167" s="210" t="s">
        <v>213</v>
      </c>
      <c r="AU167" s="210" t="s">
        <v>84</v>
      </c>
      <c r="AV167" s="13" t="s">
        <v>84</v>
      </c>
      <c r="AW167" s="13" t="s">
        <v>35</v>
      </c>
      <c r="AX167" s="13" t="s">
        <v>74</v>
      </c>
      <c r="AY167" s="210" t="s">
        <v>197</v>
      </c>
    </row>
    <row r="168" spans="1:65" s="15" customFormat="1" ht="11.25">
      <c r="B168" s="222"/>
      <c r="C168" s="223"/>
      <c r="D168" s="201" t="s">
        <v>213</v>
      </c>
      <c r="E168" s="224" t="s">
        <v>28</v>
      </c>
      <c r="F168" s="225" t="s">
        <v>7699</v>
      </c>
      <c r="G168" s="223"/>
      <c r="H168" s="224" t="s">
        <v>28</v>
      </c>
      <c r="I168" s="226"/>
      <c r="J168" s="223"/>
      <c r="K168" s="223"/>
      <c r="L168" s="227"/>
      <c r="M168" s="228"/>
      <c r="N168" s="229"/>
      <c r="O168" s="229"/>
      <c r="P168" s="229"/>
      <c r="Q168" s="229"/>
      <c r="R168" s="229"/>
      <c r="S168" s="229"/>
      <c r="T168" s="230"/>
      <c r="AT168" s="231" t="s">
        <v>213</v>
      </c>
      <c r="AU168" s="231" t="s">
        <v>84</v>
      </c>
      <c r="AV168" s="15" t="s">
        <v>82</v>
      </c>
      <c r="AW168" s="15" t="s">
        <v>35</v>
      </c>
      <c r="AX168" s="15" t="s">
        <v>74</v>
      </c>
      <c r="AY168" s="231" t="s">
        <v>197</v>
      </c>
    </row>
    <row r="169" spans="1:65" s="13" customFormat="1" ht="11.25">
      <c r="B169" s="199"/>
      <c r="C169" s="200"/>
      <c r="D169" s="201" t="s">
        <v>213</v>
      </c>
      <c r="E169" s="202" t="s">
        <v>28</v>
      </c>
      <c r="F169" s="203" t="s">
        <v>7700</v>
      </c>
      <c r="G169" s="200"/>
      <c r="H169" s="204">
        <v>-12.701000000000001</v>
      </c>
      <c r="I169" s="205"/>
      <c r="J169" s="200"/>
      <c r="K169" s="200"/>
      <c r="L169" s="206"/>
      <c r="M169" s="207"/>
      <c r="N169" s="208"/>
      <c r="O169" s="208"/>
      <c r="P169" s="208"/>
      <c r="Q169" s="208"/>
      <c r="R169" s="208"/>
      <c r="S169" s="208"/>
      <c r="T169" s="209"/>
      <c r="AT169" s="210" t="s">
        <v>213</v>
      </c>
      <c r="AU169" s="210" t="s">
        <v>84</v>
      </c>
      <c r="AV169" s="13" t="s">
        <v>84</v>
      </c>
      <c r="AW169" s="13" t="s">
        <v>35</v>
      </c>
      <c r="AX169" s="13" t="s">
        <v>74</v>
      </c>
      <c r="AY169" s="210" t="s">
        <v>197</v>
      </c>
    </row>
    <row r="170" spans="1:65" s="13" customFormat="1" ht="11.25">
      <c r="B170" s="199"/>
      <c r="C170" s="200"/>
      <c r="D170" s="201" t="s">
        <v>213</v>
      </c>
      <c r="E170" s="202" t="s">
        <v>28</v>
      </c>
      <c r="F170" s="203" t="s">
        <v>7701</v>
      </c>
      <c r="G170" s="200"/>
      <c r="H170" s="204">
        <v>-6.048</v>
      </c>
      <c r="I170" s="205"/>
      <c r="J170" s="200"/>
      <c r="K170" s="200"/>
      <c r="L170" s="206"/>
      <c r="M170" s="207"/>
      <c r="N170" s="208"/>
      <c r="O170" s="208"/>
      <c r="P170" s="208"/>
      <c r="Q170" s="208"/>
      <c r="R170" s="208"/>
      <c r="S170" s="208"/>
      <c r="T170" s="209"/>
      <c r="AT170" s="210" t="s">
        <v>213</v>
      </c>
      <c r="AU170" s="210" t="s">
        <v>84</v>
      </c>
      <c r="AV170" s="13" t="s">
        <v>84</v>
      </c>
      <c r="AW170" s="13" t="s">
        <v>35</v>
      </c>
      <c r="AX170" s="13" t="s">
        <v>74</v>
      </c>
      <c r="AY170" s="210" t="s">
        <v>197</v>
      </c>
    </row>
    <row r="171" spans="1:65" s="16" customFormat="1" ht="11.25">
      <c r="B171" s="232"/>
      <c r="C171" s="233"/>
      <c r="D171" s="201" t="s">
        <v>213</v>
      </c>
      <c r="E171" s="234" t="s">
        <v>28</v>
      </c>
      <c r="F171" s="235" t="s">
        <v>416</v>
      </c>
      <c r="G171" s="233"/>
      <c r="H171" s="236">
        <v>-203.71299999999999</v>
      </c>
      <c r="I171" s="237"/>
      <c r="J171" s="233"/>
      <c r="K171" s="233"/>
      <c r="L171" s="238"/>
      <c r="M171" s="239"/>
      <c r="N171" s="240"/>
      <c r="O171" s="240"/>
      <c r="P171" s="240"/>
      <c r="Q171" s="240"/>
      <c r="R171" s="240"/>
      <c r="S171" s="240"/>
      <c r="T171" s="241"/>
      <c r="AT171" s="242" t="s">
        <v>213</v>
      </c>
      <c r="AU171" s="242" t="s">
        <v>84</v>
      </c>
      <c r="AV171" s="16" t="s">
        <v>160</v>
      </c>
      <c r="AW171" s="16" t="s">
        <v>35</v>
      </c>
      <c r="AX171" s="16" t="s">
        <v>74</v>
      </c>
      <c r="AY171" s="242" t="s">
        <v>197</v>
      </c>
    </row>
    <row r="172" spans="1:65" s="14" customFormat="1" ht="11.25">
      <c r="B172" s="211"/>
      <c r="C172" s="212"/>
      <c r="D172" s="201" t="s">
        <v>213</v>
      </c>
      <c r="E172" s="213" t="s">
        <v>28</v>
      </c>
      <c r="F172" s="214" t="s">
        <v>226</v>
      </c>
      <c r="G172" s="212"/>
      <c r="H172" s="215">
        <v>348.9849999999999</v>
      </c>
      <c r="I172" s="216"/>
      <c r="J172" s="212"/>
      <c r="K172" s="212"/>
      <c r="L172" s="217"/>
      <c r="M172" s="218"/>
      <c r="N172" s="219"/>
      <c r="O172" s="219"/>
      <c r="P172" s="219"/>
      <c r="Q172" s="219"/>
      <c r="R172" s="219"/>
      <c r="S172" s="219"/>
      <c r="T172" s="220"/>
      <c r="AT172" s="221" t="s">
        <v>213</v>
      </c>
      <c r="AU172" s="221" t="s">
        <v>84</v>
      </c>
      <c r="AV172" s="14" t="s">
        <v>204</v>
      </c>
      <c r="AW172" s="14" t="s">
        <v>35</v>
      </c>
      <c r="AX172" s="14" t="s">
        <v>82</v>
      </c>
      <c r="AY172" s="221" t="s">
        <v>197</v>
      </c>
    </row>
    <row r="173" spans="1:65" s="2" customFormat="1" ht="37.9" customHeight="1">
      <c r="A173" s="37"/>
      <c r="B173" s="38"/>
      <c r="C173" s="181" t="s">
        <v>298</v>
      </c>
      <c r="D173" s="181" t="s">
        <v>199</v>
      </c>
      <c r="E173" s="182" t="s">
        <v>7702</v>
      </c>
      <c r="F173" s="183" t="s">
        <v>7703</v>
      </c>
      <c r="G173" s="184" t="s">
        <v>409</v>
      </c>
      <c r="H173" s="185">
        <v>34</v>
      </c>
      <c r="I173" s="186"/>
      <c r="J173" s="187">
        <f>ROUND(I173*H173,2)</f>
        <v>0</v>
      </c>
      <c r="K173" s="183" t="s">
        <v>28</v>
      </c>
      <c r="L173" s="42"/>
      <c r="M173" s="188" t="s">
        <v>28</v>
      </c>
      <c r="N173" s="189" t="s">
        <v>45</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204</v>
      </c>
      <c r="AT173" s="192" t="s">
        <v>199</v>
      </c>
      <c r="AU173" s="192" t="s">
        <v>84</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204</v>
      </c>
      <c r="BM173" s="192" t="s">
        <v>7704</v>
      </c>
    </row>
    <row r="174" spans="1:65" s="13" customFormat="1" ht="11.25">
      <c r="B174" s="199"/>
      <c r="C174" s="200"/>
      <c r="D174" s="201" t="s">
        <v>213</v>
      </c>
      <c r="E174" s="202" t="s">
        <v>28</v>
      </c>
      <c r="F174" s="203" t="s">
        <v>7705</v>
      </c>
      <c r="G174" s="200"/>
      <c r="H174" s="204">
        <v>19</v>
      </c>
      <c r="I174" s="205"/>
      <c r="J174" s="200"/>
      <c r="K174" s="200"/>
      <c r="L174" s="206"/>
      <c r="M174" s="207"/>
      <c r="N174" s="208"/>
      <c r="O174" s="208"/>
      <c r="P174" s="208"/>
      <c r="Q174" s="208"/>
      <c r="R174" s="208"/>
      <c r="S174" s="208"/>
      <c r="T174" s="209"/>
      <c r="AT174" s="210" t="s">
        <v>213</v>
      </c>
      <c r="AU174" s="210" t="s">
        <v>84</v>
      </c>
      <c r="AV174" s="13" t="s">
        <v>84</v>
      </c>
      <c r="AW174" s="13" t="s">
        <v>35</v>
      </c>
      <c r="AX174" s="13" t="s">
        <v>74</v>
      </c>
      <c r="AY174" s="210" t="s">
        <v>197</v>
      </c>
    </row>
    <row r="175" spans="1:65" s="13" customFormat="1" ht="11.25">
      <c r="B175" s="199"/>
      <c r="C175" s="200"/>
      <c r="D175" s="201" t="s">
        <v>213</v>
      </c>
      <c r="E175" s="202" t="s">
        <v>28</v>
      </c>
      <c r="F175" s="203" t="s">
        <v>7706</v>
      </c>
      <c r="G175" s="200"/>
      <c r="H175" s="204">
        <v>15</v>
      </c>
      <c r="I175" s="205"/>
      <c r="J175" s="200"/>
      <c r="K175" s="200"/>
      <c r="L175" s="206"/>
      <c r="M175" s="207"/>
      <c r="N175" s="208"/>
      <c r="O175" s="208"/>
      <c r="P175" s="208"/>
      <c r="Q175" s="208"/>
      <c r="R175" s="208"/>
      <c r="S175" s="208"/>
      <c r="T175" s="209"/>
      <c r="AT175" s="210" t="s">
        <v>213</v>
      </c>
      <c r="AU175" s="210" t="s">
        <v>84</v>
      </c>
      <c r="AV175" s="13" t="s">
        <v>84</v>
      </c>
      <c r="AW175" s="13" t="s">
        <v>35</v>
      </c>
      <c r="AX175" s="13" t="s">
        <v>74</v>
      </c>
      <c r="AY175" s="210" t="s">
        <v>197</v>
      </c>
    </row>
    <row r="176" spans="1:65" s="14" customFormat="1" ht="11.25">
      <c r="B176" s="211"/>
      <c r="C176" s="212"/>
      <c r="D176" s="201" t="s">
        <v>213</v>
      </c>
      <c r="E176" s="213" t="s">
        <v>28</v>
      </c>
      <c r="F176" s="214" t="s">
        <v>226</v>
      </c>
      <c r="G176" s="212"/>
      <c r="H176" s="215">
        <v>34</v>
      </c>
      <c r="I176" s="216"/>
      <c r="J176" s="212"/>
      <c r="K176" s="212"/>
      <c r="L176" s="217"/>
      <c r="M176" s="218"/>
      <c r="N176" s="219"/>
      <c r="O176" s="219"/>
      <c r="P176" s="219"/>
      <c r="Q176" s="219"/>
      <c r="R176" s="219"/>
      <c r="S176" s="219"/>
      <c r="T176" s="220"/>
      <c r="AT176" s="221" t="s">
        <v>213</v>
      </c>
      <c r="AU176" s="221" t="s">
        <v>84</v>
      </c>
      <c r="AV176" s="14" t="s">
        <v>204</v>
      </c>
      <c r="AW176" s="14" t="s">
        <v>35</v>
      </c>
      <c r="AX176" s="14" t="s">
        <v>82</v>
      </c>
      <c r="AY176" s="221" t="s">
        <v>197</v>
      </c>
    </row>
    <row r="177" spans="1:65" s="2" customFormat="1" ht="16.5" customHeight="1">
      <c r="A177" s="37"/>
      <c r="B177" s="38"/>
      <c r="C177" s="247" t="s">
        <v>303</v>
      </c>
      <c r="D177" s="247" t="s">
        <v>519</v>
      </c>
      <c r="E177" s="248" t="s">
        <v>7707</v>
      </c>
      <c r="F177" s="249" t="s">
        <v>7708</v>
      </c>
      <c r="G177" s="250" t="s">
        <v>428</v>
      </c>
      <c r="H177" s="251">
        <v>68</v>
      </c>
      <c r="I177" s="252"/>
      <c r="J177" s="253">
        <f>ROUND(I177*H177,2)</f>
        <v>0</v>
      </c>
      <c r="K177" s="249" t="s">
        <v>28</v>
      </c>
      <c r="L177" s="254"/>
      <c r="M177" s="255" t="s">
        <v>28</v>
      </c>
      <c r="N177" s="256" t="s">
        <v>45</v>
      </c>
      <c r="O177" s="67"/>
      <c r="P177" s="190">
        <f>O177*H177</f>
        <v>0</v>
      </c>
      <c r="Q177" s="190">
        <v>1</v>
      </c>
      <c r="R177" s="190">
        <f>Q177*H177</f>
        <v>68</v>
      </c>
      <c r="S177" s="190">
        <v>0</v>
      </c>
      <c r="T177" s="191">
        <f>S177*H177</f>
        <v>0</v>
      </c>
      <c r="U177" s="37"/>
      <c r="V177" s="37"/>
      <c r="W177" s="37"/>
      <c r="X177" s="37"/>
      <c r="Y177" s="37"/>
      <c r="Z177" s="37"/>
      <c r="AA177" s="37"/>
      <c r="AB177" s="37"/>
      <c r="AC177" s="37"/>
      <c r="AD177" s="37"/>
      <c r="AE177" s="37"/>
      <c r="AR177" s="192" t="s">
        <v>243</v>
      </c>
      <c r="AT177" s="192" t="s">
        <v>519</v>
      </c>
      <c r="AU177" s="192" t="s">
        <v>84</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204</v>
      </c>
      <c r="BM177" s="192" t="s">
        <v>7709</v>
      </c>
    </row>
    <row r="178" spans="1:65" s="13" customFormat="1" ht="11.25">
      <c r="B178" s="199"/>
      <c r="C178" s="200"/>
      <c r="D178" s="201" t="s">
        <v>213</v>
      </c>
      <c r="E178" s="202" t="s">
        <v>28</v>
      </c>
      <c r="F178" s="203" t="s">
        <v>7710</v>
      </c>
      <c r="G178" s="200"/>
      <c r="H178" s="204">
        <v>68</v>
      </c>
      <c r="I178" s="205"/>
      <c r="J178" s="200"/>
      <c r="K178" s="200"/>
      <c r="L178" s="206"/>
      <c r="M178" s="207"/>
      <c r="N178" s="208"/>
      <c r="O178" s="208"/>
      <c r="P178" s="208"/>
      <c r="Q178" s="208"/>
      <c r="R178" s="208"/>
      <c r="S178" s="208"/>
      <c r="T178" s="209"/>
      <c r="AT178" s="210" t="s">
        <v>213</v>
      </c>
      <c r="AU178" s="210" t="s">
        <v>84</v>
      </c>
      <c r="AV178" s="13" t="s">
        <v>84</v>
      </c>
      <c r="AW178" s="13" t="s">
        <v>35</v>
      </c>
      <c r="AX178" s="13" t="s">
        <v>82</v>
      </c>
      <c r="AY178" s="210" t="s">
        <v>197</v>
      </c>
    </row>
    <row r="179" spans="1:65" s="2" customFormat="1" ht="37.9" customHeight="1">
      <c r="A179" s="37"/>
      <c r="B179" s="38"/>
      <c r="C179" s="181" t="s">
        <v>7</v>
      </c>
      <c r="D179" s="181" t="s">
        <v>199</v>
      </c>
      <c r="E179" s="182" t="s">
        <v>7461</v>
      </c>
      <c r="F179" s="183" t="s">
        <v>7462</v>
      </c>
      <c r="G179" s="184" t="s">
        <v>409</v>
      </c>
      <c r="H179" s="185">
        <v>83.364999999999995</v>
      </c>
      <c r="I179" s="186"/>
      <c r="J179" s="187">
        <f>ROUND(I179*H179,2)</f>
        <v>0</v>
      </c>
      <c r="K179" s="183" t="s">
        <v>28</v>
      </c>
      <c r="L179" s="42"/>
      <c r="M179" s="188" t="s">
        <v>28</v>
      </c>
      <c r="N179" s="189" t="s">
        <v>45</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204</v>
      </c>
      <c r="AT179" s="192" t="s">
        <v>199</v>
      </c>
      <c r="AU179" s="192" t="s">
        <v>84</v>
      </c>
      <c r="AY179" s="20" t="s">
        <v>197</v>
      </c>
      <c r="BE179" s="193">
        <f>IF(N179="základní",J179,0)</f>
        <v>0</v>
      </c>
      <c r="BF179" s="193">
        <f>IF(N179="snížená",J179,0)</f>
        <v>0</v>
      </c>
      <c r="BG179" s="193">
        <f>IF(N179="zákl. přenesená",J179,0)</f>
        <v>0</v>
      </c>
      <c r="BH179" s="193">
        <f>IF(N179="sníž. přenesená",J179,0)</f>
        <v>0</v>
      </c>
      <c r="BI179" s="193">
        <f>IF(N179="nulová",J179,0)</f>
        <v>0</v>
      </c>
      <c r="BJ179" s="20" t="s">
        <v>82</v>
      </c>
      <c r="BK179" s="193">
        <f>ROUND(I179*H179,2)</f>
        <v>0</v>
      </c>
      <c r="BL179" s="20" t="s">
        <v>204</v>
      </c>
      <c r="BM179" s="192" t="s">
        <v>7711</v>
      </c>
    </row>
    <row r="180" spans="1:65" s="15" customFormat="1" ht="11.25">
      <c r="B180" s="222"/>
      <c r="C180" s="223"/>
      <c r="D180" s="201" t="s">
        <v>213</v>
      </c>
      <c r="E180" s="224" t="s">
        <v>28</v>
      </c>
      <c r="F180" s="225" t="s">
        <v>7712</v>
      </c>
      <c r="G180" s="223"/>
      <c r="H180" s="224" t="s">
        <v>28</v>
      </c>
      <c r="I180" s="226"/>
      <c r="J180" s="223"/>
      <c r="K180" s="223"/>
      <c r="L180" s="227"/>
      <c r="M180" s="228"/>
      <c r="N180" s="229"/>
      <c r="O180" s="229"/>
      <c r="P180" s="229"/>
      <c r="Q180" s="229"/>
      <c r="R180" s="229"/>
      <c r="S180" s="229"/>
      <c r="T180" s="230"/>
      <c r="AT180" s="231" t="s">
        <v>213</v>
      </c>
      <c r="AU180" s="231" t="s">
        <v>84</v>
      </c>
      <c r="AV180" s="15" t="s">
        <v>82</v>
      </c>
      <c r="AW180" s="15" t="s">
        <v>35</v>
      </c>
      <c r="AX180" s="15" t="s">
        <v>74</v>
      </c>
      <c r="AY180" s="231" t="s">
        <v>197</v>
      </c>
    </row>
    <row r="181" spans="1:65" s="13" customFormat="1" ht="11.25">
      <c r="B181" s="199"/>
      <c r="C181" s="200"/>
      <c r="D181" s="201" t="s">
        <v>213</v>
      </c>
      <c r="E181" s="202" t="s">
        <v>28</v>
      </c>
      <c r="F181" s="203" t="s">
        <v>7713</v>
      </c>
      <c r="G181" s="200"/>
      <c r="H181" s="204">
        <v>23.265000000000001</v>
      </c>
      <c r="I181" s="205"/>
      <c r="J181" s="200"/>
      <c r="K181" s="200"/>
      <c r="L181" s="206"/>
      <c r="M181" s="207"/>
      <c r="N181" s="208"/>
      <c r="O181" s="208"/>
      <c r="P181" s="208"/>
      <c r="Q181" s="208"/>
      <c r="R181" s="208"/>
      <c r="S181" s="208"/>
      <c r="T181" s="209"/>
      <c r="AT181" s="210" t="s">
        <v>213</v>
      </c>
      <c r="AU181" s="210" t="s">
        <v>84</v>
      </c>
      <c r="AV181" s="13" t="s">
        <v>84</v>
      </c>
      <c r="AW181" s="13" t="s">
        <v>35</v>
      </c>
      <c r="AX181" s="13" t="s">
        <v>74</v>
      </c>
      <c r="AY181" s="210" t="s">
        <v>197</v>
      </c>
    </row>
    <row r="182" spans="1:65" s="13" customFormat="1" ht="11.25">
      <c r="B182" s="199"/>
      <c r="C182" s="200"/>
      <c r="D182" s="201" t="s">
        <v>213</v>
      </c>
      <c r="E182" s="202" t="s">
        <v>28</v>
      </c>
      <c r="F182" s="203" t="s">
        <v>7714</v>
      </c>
      <c r="G182" s="200"/>
      <c r="H182" s="204">
        <v>23.1</v>
      </c>
      <c r="I182" s="205"/>
      <c r="J182" s="200"/>
      <c r="K182" s="200"/>
      <c r="L182" s="206"/>
      <c r="M182" s="207"/>
      <c r="N182" s="208"/>
      <c r="O182" s="208"/>
      <c r="P182" s="208"/>
      <c r="Q182" s="208"/>
      <c r="R182" s="208"/>
      <c r="S182" s="208"/>
      <c r="T182" s="209"/>
      <c r="AT182" s="210" t="s">
        <v>213</v>
      </c>
      <c r="AU182" s="210" t="s">
        <v>84</v>
      </c>
      <c r="AV182" s="13" t="s">
        <v>84</v>
      </c>
      <c r="AW182" s="13" t="s">
        <v>35</v>
      </c>
      <c r="AX182" s="13" t="s">
        <v>74</v>
      </c>
      <c r="AY182" s="210" t="s">
        <v>197</v>
      </c>
    </row>
    <row r="183" spans="1:65" s="16" customFormat="1" ht="11.25">
      <c r="B183" s="232"/>
      <c r="C183" s="233"/>
      <c r="D183" s="201" t="s">
        <v>213</v>
      </c>
      <c r="E183" s="234" t="s">
        <v>28</v>
      </c>
      <c r="F183" s="235" t="s">
        <v>416</v>
      </c>
      <c r="G183" s="233"/>
      <c r="H183" s="236">
        <v>46.365000000000002</v>
      </c>
      <c r="I183" s="237"/>
      <c r="J183" s="233"/>
      <c r="K183" s="233"/>
      <c r="L183" s="238"/>
      <c r="M183" s="239"/>
      <c r="N183" s="240"/>
      <c r="O183" s="240"/>
      <c r="P183" s="240"/>
      <c r="Q183" s="240"/>
      <c r="R183" s="240"/>
      <c r="S183" s="240"/>
      <c r="T183" s="241"/>
      <c r="AT183" s="242" t="s">
        <v>213</v>
      </c>
      <c r="AU183" s="242" t="s">
        <v>84</v>
      </c>
      <c r="AV183" s="16" t="s">
        <v>160</v>
      </c>
      <c r="AW183" s="16" t="s">
        <v>35</v>
      </c>
      <c r="AX183" s="16" t="s">
        <v>74</v>
      </c>
      <c r="AY183" s="242" t="s">
        <v>197</v>
      </c>
    </row>
    <row r="184" spans="1:65" s="15" customFormat="1" ht="11.25">
      <c r="B184" s="222"/>
      <c r="C184" s="223"/>
      <c r="D184" s="201" t="s">
        <v>213</v>
      </c>
      <c r="E184" s="224" t="s">
        <v>28</v>
      </c>
      <c r="F184" s="225" t="s">
        <v>7715</v>
      </c>
      <c r="G184" s="223"/>
      <c r="H184" s="224" t="s">
        <v>28</v>
      </c>
      <c r="I184" s="226"/>
      <c r="J184" s="223"/>
      <c r="K184" s="223"/>
      <c r="L184" s="227"/>
      <c r="M184" s="228"/>
      <c r="N184" s="229"/>
      <c r="O184" s="229"/>
      <c r="P184" s="229"/>
      <c r="Q184" s="229"/>
      <c r="R184" s="229"/>
      <c r="S184" s="229"/>
      <c r="T184" s="230"/>
      <c r="AT184" s="231" t="s">
        <v>213</v>
      </c>
      <c r="AU184" s="231" t="s">
        <v>84</v>
      </c>
      <c r="AV184" s="15" t="s">
        <v>82</v>
      </c>
      <c r="AW184" s="15" t="s">
        <v>35</v>
      </c>
      <c r="AX184" s="15" t="s">
        <v>74</v>
      </c>
      <c r="AY184" s="231" t="s">
        <v>197</v>
      </c>
    </row>
    <row r="185" spans="1:65" s="13" customFormat="1" ht="11.25">
      <c r="B185" s="199"/>
      <c r="C185" s="200"/>
      <c r="D185" s="201" t="s">
        <v>213</v>
      </c>
      <c r="E185" s="202" t="s">
        <v>28</v>
      </c>
      <c r="F185" s="203" t="s">
        <v>7716</v>
      </c>
      <c r="G185" s="200"/>
      <c r="H185" s="204">
        <v>37</v>
      </c>
      <c r="I185" s="205"/>
      <c r="J185" s="200"/>
      <c r="K185" s="200"/>
      <c r="L185" s="206"/>
      <c r="M185" s="207"/>
      <c r="N185" s="208"/>
      <c r="O185" s="208"/>
      <c r="P185" s="208"/>
      <c r="Q185" s="208"/>
      <c r="R185" s="208"/>
      <c r="S185" s="208"/>
      <c r="T185" s="209"/>
      <c r="AT185" s="210" t="s">
        <v>213</v>
      </c>
      <c r="AU185" s="210" t="s">
        <v>84</v>
      </c>
      <c r="AV185" s="13" t="s">
        <v>84</v>
      </c>
      <c r="AW185" s="13" t="s">
        <v>35</v>
      </c>
      <c r="AX185" s="13" t="s">
        <v>74</v>
      </c>
      <c r="AY185" s="210" t="s">
        <v>197</v>
      </c>
    </row>
    <row r="186" spans="1:65" s="14" customFormat="1" ht="11.25">
      <c r="B186" s="211"/>
      <c r="C186" s="212"/>
      <c r="D186" s="201" t="s">
        <v>213</v>
      </c>
      <c r="E186" s="213" t="s">
        <v>28</v>
      </c>
      <c r="F186" s="214" t="s">
        <v>226</v>
      </c>
      <c r="G186" s="212"/>
      <c r="H186" s="215">
        <v>83.365000000000009</v>
      </c>
      <c r="I186" s="216"/>
      <c r="J186" s="212"/>
      <c r="K186" s="212"/>
      <c r="L186" s="217"/>
      <c r="M186" s="218"/>
      <c r="N186" s="219"/>
      <c r="O186" s="219"/>
      <c r="P186" s="219"/>
      <c r="Q186" s="219"/>
      <c r="R186" s="219"/>
      <c r="S186" s="219"/>
      <c r="T186" s="220"/>
      <c r="AT186" s="221" t="s">
        <v>213</v>
      </c>
      <c r="AU186" s="221" t="s">
        <v>84</v>
      </c>
      <c r="AV186" s="14" t="s">
        <v>204</v>
      </c>
      <c r="AW186" s="14" t="s">
        <v>35</v>
      </c>
      <c r="AX186" s="14" t="s">
        <v>82</v>
      </c>
      <c r="AY186" s="221" t="s">
        <v>197</v>
      </c>
    </row>
    <row r="187" spans="1:65" s="2" customFormat="1" ht="16.5" customHeight="1">
      <c r="A187" s="37"/>
      <c r="B187" s="38"/>
      <c r="C187" s="247" t="s">
        <v>312</v>
      </c>
      <c r="D187" s="247" t="s">
        <v>519</v>
      </c>
      <c r="E187" s="248" t="s">
        <v>7717</v>
      </c>
      <c r="F187" s="249" t="s">
        <v>7718</v>
      </c>
      <c r="G187" s="250" t="s">
        <v>428</v>
      </c>
      <c r="H187" s="251">
        <v>92.73</v>
      </c>
      <c r="I187" s="252"/>
      <c r="J187" s="253">
        <f>ROUND(I187*H187,2)</f>
        <v>0</v>
      </c>
      <c r="K187" s="249" t="s">
        <v>28</v>
      </c>
      <c r="L187" s="254"/>
      <c r="M187" s="255" t="s">
        <v>28</v>
      </c>
      <c r="N187" s="256" t="s">
        <v>45</v>
      </c>
      <c r="O187" s="67"/>
      <c r="P187" s="190">
        <f>O187*H187</f>
        <v>0</v>
      </c>
      <c r="Q187" s="190">
        <v>1</v>
      </c>
      <c r="R187" s="190">
        <f>Q187*H187</f>
        <v>92.73</v>
      </c>
      <c r="S187" s="190">
        <v>0</v>
      </c>
      <c r="T187" s="191">
        <f>S187*H187</f>
        <v>0</v>
      </c>
      <c r="U187" s="37"/>
      <c r="V187" s="37"/>
      <c r="W187" s="37"/>
      <c r="X187" s="37"/>
      <c r="Y187" s="37"/>
      <c r="Z187" s="37"/>
      <c r="AA187" s="37"/>
      <c r="AB187" s="37"/>
      <c r="AC187" s="37"/>
      <c r="AD187" s="37"/>
      <c r="AE187" s="37"/>
      <c r="AR187" s="192" t="s">
        <v>243</v>
      </c>
      <c r="AT187" s="192" t="s">
        <v>519</v>
      </c>
      <c r="AU187" s="192" t="s">
        <v>84</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204</v>
      </c>
      <c r="BM187" s="192" t="s">
        <v>7719</v>
      </c>
    </row>
    <row r="188" spans="1:65" s="13" customFormat="1" ht="11.25">
      <c r="B188" s="199"/>
      <c r="C188" s="200"/>
      <c r="D188" s="201" t="s">
        <v>213</v>
      </c>
      <c r="E188" s="202" t="s">
        <v>28</v>
      </c>
      <c r="F188" s="203" t="s">
        <v>7720</v>
      </c>
      <c r="G188" s="200"/>
      <c r="H188" s="204">
        <v>46.365000000000002</v>
      </c>
      <c r="I188" s="205"/>
      <c r="J188" s="200"/>
      <c r="K188" s="200"/>
      <c r="L188" s="206"/>
      <c r="M188" s="207"/>
      <c r="N188" s="208"/>
      <c r="O188" s="208"/>
      <c r="P188" s="208"/>
      <c r="Q188" s="208"/>
      <c r="R188" s="208"/>
      <c r="S188" s="208"/>
      <c r="T188" s="209"/>
      <c r="AT188" s="210" t="s">
        <v>213</v>
      </c>
      <c r="AU188" s="210" t="s">
        <v>84</v>
      </c>
      <c r="AV188" s="13" t="s">
        <v>84</v>
      </c>
      <c r="AW188" s="13" t="s">
        <v>35</v>
      </c>
      <c r="AX188" s="13" t="s">
        <v>74</v>
      </c>
      <c r="AY188" s="210" t="s">
        <v>197</v>
      </c>
    </row>
    <row r="189" spans="1:65" s="13" customFormat="1" ht="11.25">
      <c r="B189" s="199"/>
      <c r="C189" s="200"/>
      <c r="D189" s="201" t="s">
        <v>213</v>
      </c>
      <c r="E189" s="202" t="s">
        <v>28</v>
      </c>
      <c r="F189" s="203" t="s">
        <v>7721</v>
      </c>
      <c r="G189" s="200"/>
      <c r="H189" s="204">
        <v>92.73</v>
      </c>
      <c r="I189" s="205"/>
      <c r="J189" s="200"/>
      <c r="K189" s="200"/>
      <c r="L189" s="206"/>
      <c r="M189" s="207"/>
      <c r="N189" s="208"/>
      <c r="O189" s="208"/>
      <c r="P189" s="208"/>
      <c r="Q189" s="208"/>
      <c r="R189" s="208"/>
      <c r="S189" s="208"/>
      <c r="T189" s="209"/>
      <c r="AT189" s="210" t="s">
        <v>213</v>
      </c>
      <c r="AU189" s="210" t="s">
        <v>84</v>
      </c>
      <c r="AV189" s="13" t="s">
        <v>84</v>
      </c>
      <c r="AW189" s="13" t="s">
        <v>35</v>
      </c>
      <c r="AX189" s="13" t="s">
        <v>82</v>
      </c>
      <c r="AY189" s="210" t="s">
        <v>197</v>
      </c>
    </row>
    <row r="190" spans="1:65" s="2" customFormat="1" ht="16.5" customHeight="1">
      <c r="A190" s="37"/>
      <c r="B190" s="38"/>
      <c r="C190" s="247" t="s">
        <v>317</v>
      </c>
      <c r="D190" s="247" t="s">
        <v>519</v>
      </c>
      <c r="E190" s="248" t="s">
        <v>7722</v>
      </c>
      <c r="F190" s="249" t="s">
        <v>7723</v>
      </c>
      <c r="G190" s="250" t="s">
        <v>428</v>
      </c>
      <c r="H190" s="251">
        <v>74</v>
      </c>
      <c r="I190" s="252"/>
      <c r="J190" s="253">
        <f>ROUND(I190*H190,2)</f>
        <v>0</v>
      </c>
      <c r="K190" s="249" t="s">
        <v>28</v>
      </c>
      <c r="L190" s="254"/>
      <c r="M190" s="255" t="s">
        <v>28</v>
      </c>
      <c r="N190" s="256" t="s">
        <v>45</v>
      </c>
      <c r="O190" s="67"/>
      <c r="P190" s="190">
        <f>O190*H190</f>
        <v>0</v>
      </c>
      <c r="Q190" s="190">
        <v>1</v>
      </c>
      <c r="R190" s="190">
        <f>Q190*H190</f>
        <v>74</v>
      </c>
      <c r="S190" s="190">
        <v>0</v>
      </c>
      <c r="T190" s="191">
        <f>S190*H190</f>
        <v>0</v>
      </c>
      <c r="U190" s="37"/>
      <c r="V190" s="37"/>
      <c r="W190" s="37"/>
      <c r="X190" s="37"/>
      <c r="Y190" s="37"/>
      <c r="Z190" s="37"/>
      <c r="AA190" s="37"/>
      <c r="AB190" s="37"/>
      <c r="AC190" s="37"/>
      <c r="AD190" s="37"/>
      <c r="AE190" s="37"/>
      <c r="AR190" s="192" t="s">
        <v>243</v>
      </c>
      <c r="AT190" s="192" t="s">
        <v>519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204</v>
      </c>
      <c r="BM190" s="192" t="s">
        <v>7724</v>
      </c>
    </row>
    <row r="191" spans="1:65" s="13" customFormat="1" ht="11.25">
      <c r="B191" s="199"/>
      <c r="C191" s="200"/>
      <c r="D191" s="201" t="s">
        <v>213</v>
      </c>
      <c r="E191" s="202" t="s">
        <v>28</v>
      </c>
      <c r="F191" s="203" t="s">
        <v>7725</v>
      </c>
      <c r="G191" s="200"/>
      <c r="H191" s="204">
        <v>74</v>
      </c>
      <c r="I191" s="205"/>
      <c r="J191" s="200"/>
      <c r="K191" s="200"/>
      <c r="L191" s="206"/>
      <c r="M191" s="207"/>
      <c r="N191" s="208"/>
      <c r="O191" s="208"/>
      <c r="P191" s="208"/>
      <c r="Q191" s="208"/>
      <c r="R191" s="208"/>
      <c r="S191" s="208"/>
      <c r="T191" s="209"/>
      <c r="AT191" s="210" t="s">
        <v>213</v>
      </c>
      <c r="AU191" s="210" t="s">
        <v>84</v>
      </c>
      <c r="AV191" s="13" t="s">
        <v>84</v>
      </c>
      <c r="AW191" s="13" t="s">
        <v>35</v>
      </c>
      <c r="AX191" s="13" t="s">
        <v>82</v>
      </c>
      <c r="AY191" s="210" t="s">
        <v>197</v>
      </c>
    </row>
    <row r="192" spans="1:65" s="2" customFormat="1" ht="24.2" customHeight="1">
      <c r="A192" s="37"/>
      <c r="B192" s="38"/>
      <c r="C192" s="181" t="s">
        <v>322</v>
      </c>
      <c r="D192" s="181" t="s">
        <v>199</v>
      </c>
      <c r="E192" s="182" t="s">
        <v>7726</v>
      </c>
      <c r="F192" s="183" t="s">
        <v>7727</v>
      </c>
      <c r="G192" s="184" t="s">
        <v>202</v>
      </c>
      <c r="H192" s="185">
        <v>850</v>
      </c>
      <c r="I192" s="186"/>
      <c r="J192" s="187">
        <f>ROUND(I192*H192,2)</f>
        <v>0</v>
      </c>
      <c r="K192" s="183" t="s">
        <v>28</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204</v>
      </c>
      <c r="AT192" s="192" t="s">
        <v>199</v>
      </c>
      <c r="AU192" s="192" t="s">
        <v>84</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204</v>
      </c>
      <c r="BM192" s="192" t="s">
        <v>7728</v>
      </c>
    </row>
    <row r="193" spans="1:65" s="2" customFormat="1" ht="24.2" customHeight="1">
      <c r="A193" s="37"/>
      <c r="B193" s="38"/>
      <c r="C193" s="181" t="s">
        <v>327</v>
      </c>
      <c r="D193" s="181" t="s">
        <v>199</v>
      </c>
      <c r="E193" s="182" t="s">
        <v>7380</v>
      </c>
      <c r="F193" s="183" t="s">
        <v>7381</v>
      </c>
      <c r="G193" s="184" t="s">
        <v>202</v>
      </c>
      <c r="H193" s="185">
        <v>850</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204</v>
      </c>
      <c r="AT193" s="192" t="s">
        <v>199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204</v>
      </c>
      <c r="BM193" s="192" t="s">
        <v>7729</v>
      </c>
    </row>
    <row r="194" spans="1:65" s="2" customFormat="1" ht="16.5" customHeight="1">
      <c r="A194" s="37"/>
      <c r="B194" s="38"/>
      <c r="C194" s="247" t="s">
        <v>332</v>
      </c>
      <c r="D194" s="247" t="s">
        <v>519</v>
      </c>
      <c r="E194" s="248" t="s">
        <v>7384</v>
      </c>
      <c r="F194" s="249" t="s">
        <v>7385</v>
      </c>
      <c r="G194" s="250" t="s">
        <v>3453</v>
      </c>
      <c r="H194" s="251">
        <v>17</v>
      </c>
      <c r="I194" s="252"/>
      <c r="J194" s="253">
        <f>ROUND(I194*H194,2)</f>
        <v>0</v>
      </c>
      <c r="K194" s="249" t="s">
        <v>28</v>
      </c>
      <c r="L194" s="254"/>
      <c r="M194" s="255" t="s">
        <v>28</v>
      </c>
      <c r="N194" s="256" t="s">
        <v>45</v>
      </c>
      <c r="O194" s="67"/>
      <c r="P194" s="190">
        <f>O194*H194</f>
        <v>0</v>
      </c>
      <c r="Q194" s="190">
        <v>1E-3</v>
      </c>
      <c r="R194" s="190">
        <f>Q194*H194</f>
        <v>1.7000000000000001E-2</v>
      </c>
      <c r="S194" s="190">
        <v>0</v>
      </c>
      <c r="T194" s="191">
        <f>S194*H194</f>
        <v>0</v>
      </c>
      <c r="U194" s="37"/>
      <c r="V194" s="37"/>
      <c r="W194" s="37"/>
      <c r="X194" s="37"/>
      <c r="Y194" s="37"/>
      <c r="Z194" s="37"/>
      <c r="AA194" s="37"/>
      <c r="AB194" s="37"/>
      <c r="AC194" s="37"/>
      <c r="AD194" s="37"/>
      <c r="AE194" s="37"/>
      <c r="AR194" s="192" t="s">
        <v>243</v>
      </c>
      <c r="AT194" s="192" t="s">
        <v>519</v>
      </c>
      <c r="AU194" s="192" t="s">
        <v>84</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204</v>
      </c>
      <c r="BM194" s="192" t="s">
        <v>7730</v>
      </c>
    </row>
    <row r="195" spans="1:65" s="13" customFormat="1" ht="11.25">
      <c r="B195" s="199"/>
      <c r="C195" s="200"/>
      <c r="D195" s="201" t="s">
        <v>213</v>
      </c>
      <c r="E195" s="202" t="s">
        <v>28</v>
      </c>
      <c r="F195" s="203" t="s">
        <v>7731</v>
      </c>
      <c r="G195" s="200"/>
      <c r="H195" s="204">
        <v>17</v>
      </c>
      <c r="I195" s="205"/>
      <c r="J195" s="200"/>
      <c r="K195" s="200"/>
      <c r="L195" s="206"/>
      <c r="M195" s="207"/>
      <c r="N195" s="208"/>
      <c r="O195" s="208"/>
      <c r="P195" s="208"/>
      <c r="Q195" s="208"/>
      <c r="R195" s="208"/>
      <c r="S195" s="208"/>
      <c r="T195" s="209"/>
      <c r="AT195" s="210" t="s">
        <v>213</v>
      </c>
      <c r="AU195" s="210" t="s">
        <v>84</v>
      </c>
      <c r="AV195" s="13" t="s">
        <v>84</v>
      </c>
      <c r="AW195" s="13" t="s">
        <v>35</v>
      </c>
      <c r="AX195" s="13" t="s">
        <v>82</v>
      </c>
      <c r="AY195" s="210" t="s">
        <v>197</v>
      </c>
    </row>
    <row r="196" spans="1:65" s="2" customFormat="1" ht="21.75" customHeight="1">
      <c r="A196" s="37"/>
      <c r="B196" s="38"/>
      <c r="C196" s="181" t="s">
        <v>337</v>
      </c>
      <c r="D196" s="181" t="s">
        <v>199</v>
      </c>
      <c r="E196" s="182" t="s">
        <v>7732</v>
      </c>
      <c r="F196" s="183" t="s">
        <v>7733</v>
      </c>
      <c r="G196" s="184" t="s">
        <v>202</v>
      </c>
      <c r="H196" s="185">
        <v>850</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204</v>
      </c>
      <c r="AT196" s="192" t="s">
        <v>199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204</v>
      </c>
      <c r="BM196" s="192" t="s">
        <v>7734</v>
      </c>
    </row>
    <row r="197" spans="1:65" s="12" customFormat="1" ht="22.9" customHeight="1">
      <c r="B197" s="165"/>
      <c r="C197" s="166"/>
      <c r="D197" s="167" t="s">
        <v>73</v>
      </c>
      <c r="E197" s="179" t="s">
        <v>84</v>
      </c>
      <c r="F197" s="179" t="s">
        <v>664</v>
      </c>
      <c r="G197" s="166"/>
      <c r="H197" s="166"/>
      <c r="I197" s="169"/>
      <c r="J197" s="180">
        <f>BK197</f>
        <v>0</v>
      </c>
      <c r="K197" s="166"/>
      <c r="L197" s="171"/>
      <c r="M197" s="172"/>
      <c r="N197" s="173"/>
      <c r="O197" s="173"/>
      <c r="P197" s="174">
        <f>SUM(P198:P203)</f>
        <v>0</v>
      </c>
      <c r="Q197" s="173"/>
      <c r="R197" s="174">
        <f>SUM(R198:R203)</f>
        <v>6.7252140000000002</v>
      </c>
      <c r="S197" s="173"/>
      <c r="T197" s="175">
        <f>SUM(T198:T203)</f>
        <v>0</v>
      </c>
      <c r="AR197" s="176" t="s">
        <v>82</v>
      </c>
      <c r="AT197" s="177" t="s">
        <v>73</v>
      </c>
      <c r="AU197" s="177" t="s">
        <v>82</v>
      </c>
      <c r="AY197" s="176" t="s">
        <v>197</v>
      </c>
      <c r="BK197" s="178">
        <f>SUM(BK198:BK203)</f>
        <v>0</v>
      </c>
    </row>
    <row r="198" spans="1:65" s="2" customFormat="1" ht="16.5" customHeight="1">
      <c r="A198" s="37"/>
      <c r="B198" s="38"/>
      <c r="C198" s="181" t="s">
        <v>343</v>
      </c>
      <c r="D198" s="181" t="s">
        <v>199</v>
      </c>
      <c r="E198" s="182" t="s">
        <v>7477</v>
      </c>
      <c r="F198" s="183" t="s">
        <v>7478</v>
      </c>
      <c r="G198" s="184" t="s">
        <v>265</v>
      </c>
      <c r="H198" s="185">
        <v>2</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204</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204</v>
      </c>
      <c r="BM198" s="192" t="s">
        <v>7735</v>
      </c>
    </row>
    <row r="199" spans="1:65" s="2" customFormat="1" ht="16.5" customHeight="1">
      <c r="A199" s="37"/>
      <c r="B199" s="38"/>
      <c r="C199" s="247" t="s">
        <v>348</v>
      </c>
      <c r="D199" s="247" t="s">
        <v>519</v>
      </c>
      <c r="E199" s="248" t="s">
        <v>7480</v>
      </c>
      <c r="F199" s="249" t="s">
        <v>7481</v>
      </c>
      <c r="G199" s="250" t="s">
        <v>265</v>
      </c>
      <c r="H199" s="251">
        <v>2.1</v>
      </c>
      <c r="I199" s="252"/>
      <c r="J199" s="253">
        <f>ROUND(I199*H199,2)</f>
        <v>0</v>
      </c>
      <c r="K199" s="249" t="s">
        <v>28</v>
      </c>
      <c r="L199" s="254"/>
      <c r="M199" s="255" t="s">
        <v>28</v>
      </c>
      <c r="N199" s="256" t="s">
        <v>45</v>
      </c>
      <c r="O199" s="67"/>
      <c r="P199" s="190">
        <f>O199*H199</f>
        <v>0</v>
      </c>
      <c r="Q199" s="190">
        <v>5.0939999999999999E-2</v>
      </c>
      <c r="R199" s="190">
        <f>Q199*H199</f>
        <v>0.106974</v>
      </c>
      <c r="S199" s="190">
        <v>0</v>
      </c>
      <c r="T199" s="191">
        <f>S199*H199</f>
        <v>0</v>
      </c>
      <c r="U199" s="37"/>
      <c r="V199" s="37"/>
      <c r="W199" s="37"/>
      <c r="X199" s="37"/>
      <c r="Y199" s="37"/>
      <c r="Z199" s="37"/>
      <c r="AA199" s="37"/>
      <c r="AB199" s="37"/>
      <c r="AC199" s="37"/>
      <c r="AD199" s="37"/>
      <c r="AE199" s="37"/>
      <c r="AR199" s="192" t="s">
        <v>243</v>
      </c>
      <c r="AT199" s="192" t="s">
        <v>519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7736</v>
      </c>
    </row>
    <row r="200" spans="1:65" s="2" customFormat="1" ht="21.75" customHeight="1">
      <c r="A200" s="37"/>
      <c r="B200" s="38"/>
      <c r="C200" s="181" t="s">
        <v>354</v>
      </c>
      <c r="D200" s="181" t="s">
        <v>199</v>
      </c>
      <c r="E200" s="182" t="s">
        <v>7737</v>
      </c>
      <c r="F200" s="183" t="s">
        <v>7738</v>
      </c>
      <c r="G200" s="184" t="s">
        <v>409</v>
      </c>
      <c r="H200" s="185">
        <v>3.0640000000000001</v>
      </c>
      <c r="I200" s="186"/>
      <c r="J200" s="187">
        <f>ROUND(I200*H200,2)</f>
        <v>0</v>
      </c>
      <c r="K200" s="183" t="s">
        <v>28</v>
      </c>
      <c r="L200" s="42"/>
      <c r="M200" s="188" t="s">
        <v>28</v>
      </c>
      <c r="N200" s="189" t="s">
        <v>45</v>
      </c>
      <c r="O200" s="67"/>
      <c r="P200" s="190">
        <f>O200*H200</f>
        <v>0</v>
      </c>
      <c r="Q200" s="190">
        <v>2.16</v>
      </c>
      <c r="R200" s="190">
        <f>Q200*H200</f>
        <v>6.6182400000000001</v>
      </c>
      <c r="S200" s="190">
        <v>0</v>
      </c>
      <c r="T200" s="191">
        <f>S200*H200</f>
        <v>0</v>
      </c>
      <c r="U200" s="37"/>
      <c r="V200" s="37"/>
      <c r="W200" s="37"/>
      <c r="X200" s="37"/>
      <c r="Y200" s="37"/>
      <c r="Z200" s="37"/>
      <c r="AA200" s="37"/>
      <c r="AB200" s="37"/>
      <c r="AC200" s="37"/>
      <c r="AD200" s="37"/>
      <c r="AE200" s="37"/>
      <c r="AR200" s="192" t="s">
        <v>204</v>
      </c>
      <c r="AT200" s="192" t="s">
        <v>199</v>
      </c>
      <c r="AU200" s="192" t="s">
        <v>84</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204</v>
      </c>
      <c r="BM200" s="192" t="s">
        <v>7739</v>
      </c>
    </row>
    <row r="201" spans="1:65" s="13" customFormat="1" ht="11.25">
      <c r="B201" s="199"/>
      <c r="C201" s="200"/>
      <c r="D201" s="201" t="s">
        <v>213</v>
      </c>
      <c r="E201" s="202" t="s">
        <v>28</v>
      </c>
      <c r="F201" s="203" t="s">
        <v>7740</v>
      </c>
      <c r="G201" s="200"/>
      <c r="H201" s="204">
        <v>2.3889999999999998</v>
      </c>
      <c r="I201" s="205"/>
      <c r="J201" s="200"/>
      <c r="K201" s="200"/>
      <c r="L201" s="206"/>
      <c r="M201" s="207"/>
      <c r="N201" s="208"/>
      <c r="O201" s="208"/>
      <c r="P201" s="208"/>
      <c r="Q201" s="208"/>
      <c r="R201" s="208"/>
      <c r="S201" s="208"/>
      <c r="T201" s="209"/>
      <c r="AT201" s="210" t="s">
        <v>213</v>
      </c>
      <c r="AU201" s="210" t="s">
        <v>84</v>
      </c>
      <c r="AV201" s="13" t="s">
        <v>84</v>
      </c>
      <c r="AW201" s="13" t="s">
        <v>35</v>
      </c>
      <c r="AX201" s="13" t="s">
        <v>74</v>
      </c>
      <c r="AY201" s="210" t="s">
        <v>197</v>
      </c>
    </row>
    <row r="202" spans="1:65" s="13" customFormat="1" ht="11.25">
      <c r="B202" s="199"/>
      <c r="C202" s="200"/>
      <c r="D202" s="201" t="s">
        <v>213</v>
      </c>
      <c r="E202" s="202" t="s">
        <v>28</v>
      </c>
      <c r="F202" s="203" t="s">
        <v>7741</v>
      </c>
      <c r="G202" s="200"/>
      <c r="H202" s="204">
        <v>0.67500000000000004</v>
      </c>
      <c r="I202" s="205"/>
      <c r="J202" s="200"/>
      <c r="K202" s="200"/>
      <c r="L202" s="206"/>
      <c r="M202" s="207"/>
      <c r="N202" s="208"/>
      <c r="O202" s="208"/>
      <c r="P202" s="208"/>
      <c r="Q202" s="208"/>
      <c r="R202" s="208"/>
      <c r="S202" s="208"/>
      <c r="T202" s="209"/>
      <c r="AT202" s="210" t="s">
        <v>213</v>
      </c>
      <c r="AU202" s="210" t="s">
        <v>84</v>
      </c>
      <c r="AV202" s="13" t="s">
        <v>84</v>
      </c>
      <c r="AW202" s="13" t="s">
        <v>35</v>
      </c>
      <c r="AX202" s="13" t="s">
        <v>74</v>
      </c>
      <c r="AY202" s="210" t="s">
        <v>197</v>
      </c>
    </row>
    <row r="203" spans="1:65" s="14" customFormat="1" ht="11.25">
      <c r="B203" s="211"/>
      <c r="C203" s="212"/>
      <c r="D203" s="201" t="s">
        <v>213</v>
      </c>
      <c r="E203" s="213" t="s">
        <v>28</v>
      </c>
      <c r="F203" s="214" t="s">
        <v>226</v>
      </c>
      <c r="G203" s="212"/>
      <c r="H203" s="215">
        <v>3.0640000000000001</v>
      </c>
      <c r="I203" s="216"/>
      <c r="J203" s="212"/>
      <c r="K203" s="212"/>
      <c r="L203" s="217"/>
      <c r="M203" s="218"/>
      <c r="N203" s="219"/>
      <c r="O203" s="219"/>
      <c r="P203" s="219"/>
      <c r="Q203" s="219"/>
      <c r="R203" s="219"/>
      <c r="S203" s="219"/>
      <c r="T203" s="220"/>
      <c r="AT203" s="221" t="s">
        <v>213</v>
      </c>
      <c r="AU203" s="221" t="s">
        <v>84</v>
      </c>
      <c r="AV203" s="14" t="s">
        <v>204</v>
      </c>
      <c r="AW203" s="14" t="s">
        <v>35</v>
      </c>
      <c r="AX203" s="14" t="s">
        <v>82</v>
      </c>
      <c r="AY203" s="221" t="s">
        <v>197</v>
      </c>
    </row>
    <row r="204" spans="1:65" s="12" customFormat="1" ht="22.9" customHeight="1">
      <c r="B204" s="165"/>
      <c r="C204" s="166"/>
      <c r="D204" s="167" t="s">
        <v>73</v>
      </c>
      <c r="E204" s="179" t="s">
        <v>160</v>
      </c>
      <c r="F204" s="179" t="s">
        <v>780</v>
      </c>
      <c r="G204" s="166"/>
      <c r="H204" s="166"/>
      <c r="I204" s="169"/>
      <c r="J204" s="180">
        <f>BK204</f>
        <v>0</v>
      </c>
      <c r="K204" s="166"/>
      <c r="L204" s="171"/>
      <c r="M204" s="172"/>
      <c r="N204" s="173"/>
      <c r="O204" s="173"/>
      <c r="P204" s="174">
        <f>SUM(P205:P216)</f>
        <v>0</v>
      </c>
      <c r="Q204" s="173"/>
      <c r="R204" s="174">
        <f>SUM(R205:R216)</f>
        <v>2.5728599999999999</v>
      </c>
      <c r="S204" s="173"/>
      <c r="T204" s="175">
        <f>SUM(T205:T216)</f>
        <v>0</v>
      </c>
      <c r="AR204" s="176" t="s">
        <v>82</v>
      </c>
      <c r="AT204" s="177" t="s">
        <v>73</v>
      </c>
      <c r="AU204" s="177" t="s">
        <v>82</v>
      </c>
      <c r="AY204" s="176" t="s">
        <v>197</v>
      </c>
      <c r="BK204" s="178">
        <f>SUM(BK205:BK216)</f>
        <v>0</v>
      </c>
    </row>
    <row r="205" spans="1:65" s="2" customFormat="1" ht="16.5" customHeight="1">
      <c r="A205" s="37"/>
      <c r="B205" s="38"/>
      <c r="C205" s="181" t="s">
        <v>360</v>
      </c>
      <c r="D205" s="181" t="s">
        <v>199</v>
      </c>
      <c r="E205" s="182" t="s">
        <v>7742</v>
      </c>
      <c r="F205" s="183" t="s">
        <v>7743</v>
      </c>
      <c r="G205" s="184" t="s">
        <v>210</v>
      </c>
      <c r="H205" s="185">
        <v>1</v>
      </c>
      <c r="I205" s="186"/>
      <c r="J205" s="187">
        <f>ROUND(I205*H205,2)</f>
        <v>0</v>
      </c>
      <c r="K205" s="183" t="s">
        <v>28</v>
      </c>
      <c r="L205" s="42"/>
      <c r="M205" s="188" t="s">
        <v>28</v>
      </c>
      <c r="N205" s="189" t="s">
        <v>45</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204</v>
      </c>
      <c r="AT205" s="192" t="s">
        <v>199</v>
      </c>
      <c r="AU205" s="192" t="s">
        <v>84</v>
      </c>
      <c r="AY205" s="20" t="s">
        <v>197</v>
      </c>
      <c r="BE205" s="193">
        <f>IF(N205="základní",J205,0)</f>
        <v>0</v>
      </c>
      <c r="BF205" s="193">
        <f>IF(N205="snížená",J205,0)</f>
        <v>0</v>
      </c>
      <c r="BG205" s="193">
        <f>IF(N205="zákl. přenesená",J205,0)</f>
        <v>0</v>
      </c>
      <c r="BH205" s="193">
        <f>IF(N205="sníž. přenesená",J205,0)</f>
        <v>0</v>
      </c>
      <c r="BI205" s="193">
        <f>IF(N205="nulová",J205,0)</f>
        <v>0</v>
      </c>
      <c r="BJ205" s="20" t="s">
        <v>82</v>
      </c>
      <c r="BK205" s="193">
        <f>ROUND(I205*H205,2)</f>
        <v>0</v>
      </c>
      <c r="BL205" s="20" t="s">
        <v>204</v>
      </c>
      <c r="BM205" s="192" t="s">
        <v>7744</v>
      </c>
    </row>
    <row r="206" spans="1:65" s="2" customFormat="1" ht="16.5" customHeight="1">
      <c r="A206" s="37"/>
      <c r="B206" s="38"/>
      <c r="C206" s="247" t="s">
        <v>365</v>
      </c>
      <c r="D206" s="247" t="s">
        <v>519</v>
      </c>
      <c r="E206" s="248" t="s">
        <v>7745</v>
      </c>
      <c r="F206" s="249" t="s">
        <v>7746</v>
      </c>
      <c r="G206" s="250" t="s">
        <v>210</v>
      </c>
      <c r="H206" s="251">
        <v>1</v>
      </c>
      <c r="I206" s="252"/>
      <c r="J206" s="253">
        <f>ROUND(I206*H206,2)</f>
        <v>0</v>
      </c>
      <c r="K206" s="249" t="s">
        <v>28</v>
      </c>
      <c r="L206" s="254"/>
      <c r="M206" s="255" t="s">
        <v>28</v>
      </c>
      <c r="N206" s="256" t="s">
        <v>45</v>
      </c>
      <c r="O206" s="67"/>
      <c r="P206" s="190">
        <f>O206*H206</f>
        <v>0</v>
      </c>
      <c r="Q206" s="190">
        <v>1.78</v>
      </c>
      <c r="R206" s="190">
        <f>Q206*H206</f>
        <v>1.78</v>
      </c>
      <c r="S206" s="190">
        <v>0</v>
      </c>
      <c r="T206" s="191">
        <f>S206*H206</f>
        <v>0</v>
      </c>
      <c r="U206" s="37"/>
      <c r="V206" s="37"/>
      <c r="W206" s="37"/>
      <c r="X206" s="37"/>
      <c r="Y206" s="37"/>
      <c r="Z206" s="37"/>
      <c r="AA206" s="37"/>
      <c r="AB206" s="37"/>
      <c r="AC206" s="37"/>
      <c r="AD206" s="37"/>
      <c r="AE206" s="37"/>
      <c r="AR206" s="192" t="s">
        <v>243</v>
      </c>
      <c r="AT206" s="192" t="s">
        <v>519</v>
      </c>
      <c r="AU206" s="192" t="s">
        <v>84</v>
      </c>
      <c r="AY206" s="20" t="s">
        <v>197</v>
      </c>
      <c r="BE206" s="193">
        <f>IF(N206="základní",J206,0)</f>
        <v>0</v>
      </c>
      <c r="BF206" s="193">
        <f>IF(N206="snížená",J206,0)</f>
        <v>0</v>
      </c>
      <c r="BG206" s="193">
        <f>IF(N206="zákl. přenesená",J206,0)</f>
        <v>0</v>
      </c>
      <c r="BH206" s="193">
        <f>IF(N206="sníž. přenesená",J206,0)</f>
        <v>0</v>
      </c>
      <c r="BI206" s="193">
        <f>IF(N206="nulová",J206,0)</f>
        <v>0</v>
      </c>
      <c r="BJ206" s="20" t="s">
        <v>82</v>
      </c>
      <c r="BK206" s="193">
        <f>ROUND(I206*H206,2)</f>
        <v>0</v>
      </c>
      <c r="BL206" s="20" t="s">
        <v>204</v>
      </c>
      <c r="BM206" s="192" t="s">
        <v>7747</v>
      </c>
    </row>
    <row r="207" spans="1:65" s="2" customFormat="1" ht="16.5" customHeight="1">
      <c r="A207" s="37"/>
      <c r="B207" s="38"/>
      <c r="C207" s="247" t="s">
        <v>370</v>
      </c>
      <c r="D207" s="247" t="s">
        <v>519</v>
      </c>
      <c r="E207" s="248" t="s">
        <v>7748</v>
      </c>
      <c r="F207" s="249" t="s">
        <v>7749</v>
      </c>
      <c r="G207" s="250" t="s">
        <v>210</v>
      </c>
      <c r="H207" s="251">
        <v>1</v>
      </c>
      <c r="I207" s="252"/>
      <c r="J207" s="253">
        <f>ROUND(I207*H207,2)</f>
        <v>0</v>
      </c>
      <c r="K207" s="249" t="s">
        <v>28</v>
      </c>
      <c r="L207" s="254"/>
      <c r="M207" s="255" t="s">
        <v>28</v>
      </c>
      <c r="N207" s="256" t="s">
        <v>45</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243</v>
      </c>
      <c r="AT207" s="192" t="s">
        <v>519</v>
      </c>
      <c r="AU207" s="192" t="s">
        <v>84</v>
      </c>
      <c r="AY207" s="20" t="s">
        <v>197</v>
      </c>
      <c r="BE207" s="193">
        <f>IF(N207="základní",J207,0)</f>
        <v>0</v>
      </c>
      <c r="BF207" s="193">
        <f>IF(N207="snížená",J207,0)</f>
        <v>0</v>
      </c>
      <c r="BG207" s="193">
        <f>IF(N207="zákl. přenesená",J207,0)</f>
        <v>0</v>
      </c>
      <c r="BH207" s="193">
        <f>IF(N207="sníž. přenesená",J207,0)</f>
        <v>0</v>
      </c>
      <c r="BI207" s="193">
        <f>IF(N207="nulová",J207,0)</f>
        <v>0</v>
      </c>
      <c r="BJ207" s="20" t="s">
        <v>82</v>
      </c>
      <c r="BK207" s="193">
        <f>ROUND(I207*H207,2)</f>
        <v>0</v>
      </c>
      <c r="BL207" s="20" t="s">
        <v>204</v>
      </c>
      <c r="BM207" s="192" t="s">
        <v>7750</v>
      </c>
    </row>
    <row r="208" spans="1:65" s="2" customFormat="1" ht="16.5" customHeight="1">
      <c r="A208" s="37"/>
      <c r="B208" s="38"/>
      <c r="C208" s="247" t="s">
        <v>375</v>
      </c>
      <c r="D208" s="247" t="s">
        <v>519</v>
      </c>
      <c r="E208" s="248" t="s">
        <v>7751</v>
      </c>
      <c r="F208" s="249" t="s">
        <v>7752</v>
      </c>
      <c r="G208" s="250" t="s">
        <v>210</v>
      </c>
      <c r="H208" s="251">
        <v>1</v>
      </c>
      <c r="I208" s="252"/>
      <c r="J208" s="253">
        <f>ROUND(I208*H208,2)</f>
        <v>0</v>
      </c>
      <c r="K208" s="249" t="s">
        <v>28</v>
      </c>
      <c r="L208" s="254"/>
      <c r="M208" s="255" t="s">
        <v>28</v>
      </c>
      <c r="N208" s="256" t="s">
        <v>45</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243</v>
      </c>
      <c r="AT208" s="192" t="s">
        <v>519</v>
      </c>
      <c r="AU208" s="192" t="s">
        <v>84</v>
      </c>
      <c r="AY208" s="20" t="s">
        <v>197</v>
      </c>
      <c r="BE208" s="193">
        <f>IF(N208="základní",J208,0)</f>
        <v>0</v>
      </c>
      <c r="BF208" s="193">
        <f>IF(N208="snížená",J208,0)</f>
        <v>0</v>
      </c>
      <c r="BG208" s="193">
        <f>IF(N208="zákl. přenesená",J208,0)</f>
        <v>0</v>
      </c>
      <c r="BH208" s="193">
        <f>IF(N208="sníž. přenesená",J208,0)</f>
        <v>0</v>
      </c>
      <c r="BI208" s="193">
        <f>IF(N208="nulová",J208,0)</f>
        <v>0</v>
      </c>
      <c r="BJ208" s="20" t="s">
        <v>82</v>
      </c>
      <c r="BK208" s="193">
        <f>ROUND(I208*H208,2)</f>
        <v>0</v>
      </c>
      <c r="BL208" s="20" t="s">
        <v>204</v>
      </c>
      <c r="BM208" s="192" t="s">
        <v>7753</v>
      </c>
    </row>
    <row r="209" spans="1:65" s="2" customFormat="1" ht="16.5" customHeight="1">
      <c r="A209" s="37"/>
      <c r="B209" s="38"/>
      <c r="C209" s="181" t="s">
        <v>380</v>
      </c>
      <c r="D209" s="181" t="s">
        <v>199</v>
      </c>
      <c r="E209" s="182" t="s">
        <v>7754</v>
      </c>
      <c r="F209" s="183" t="s">
        <v>7755</v>
      </c>
      <c r="G209" s="184" t="s">
        <v>409</v>
      </c>
      <c r="H209" s="185">
        <v>6.5270000000000001</v>
      </c>
      <c r="I209" s="186"/>
      <c r="J209" s="187">
        <f>ROUND(I209*H209,2)</f>
        <v>0</v>
      </c>
      <c r="K209" s="183" t="s">
        <v>28</v>
      </c>
      <c r="L209" s="42"/>
      <c r="M209" s="188" t="s">
        <v>28</v>
      </c>
      <c r="N209" s="189" t="s">
        <v>45</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204</v>
      </c>
      <c r="AT209" s="192" t="s">
        <v>199</v>
      </c>
      <c r="AU209" s="192" t="s">
        <v>84</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7756</v>
      </c>
    </row>
    <row r="210" spans="1:65" s="13" customFormat="1" ht="11.25">
      <c r="B210" s="199"/>
      <c r="C210" s="200"/>
      <c r="D210" s="201" t="s">
        <v>213</v>
      </c>
      <c r="E210" s="202" t="s">
        <v>28</v>
      </c>
      <c r="F210" s="203" t="s">
        <v>7757</v>
      </c>
      <c r="G210" s="200"/>
      <c r="H210" s="204">
        <v>6.5270000000000001</v>
      </c>
      <c r="I210" s="205"/>
      <c r="J210" s="200"/>
      <c r="K210" s="200"/>
      <c r="L210" s="206"/>
      <c r="M210" s="207"/>
      <c r="N210" s="208"/>
      <c r="O210" s="208"/>
      <c r="P210" s="208"/>
      <c r="Q210" s="208"/>
      <c r="R210" s="208"/>
      <c r="S210" s="208"/>
      <c r="T210" s="209"/>
      <c r="AT210" s="210" t="s">
        <v>213</v>
      </c>
      <c r="AU210" s="210" t="s">
        <v>84</v>
      </c>
      <c r="AV210" s="13" t="s">
        <v>84</v>
      </c>
      <c r="AW210" s="13" t="s">
        <v>35</v>
      </c>
      <c r="AX210" s="13" t="s">
        <v>82</v>
      </c>
      <c r="AY210" s="210" t="s">
        <v>197</v>
      </c>
    </row>
    <row r="211" spans="1:65" s="2" customFormat="1" ht="16.5" customHeight="1">
      <c r="A211" s="37"/>
      <c r="B211" s="38"/>
      <c r="C211" s="181" t="s">
        <v>385</v>
      </c>
      <c r="D211" s="181" t="s">
        <v>199</v>
      </c>
      <c r="E211" s="182" t="s">
        <v>7758</v>
      </c>
      <c r="F211" s="183" t="s">
        <v>7759</v>
      </c>
      <c r="G211" s="184" t="s">
        <v>210</v>
      </c>
      <c r="H211" s="185">
        <v>1</v>
      </c>
      <c r="I211" s="186"/>
      <c r="J211" s="187">
        <f t="shared" ref="J211:J216" si="0">ROUND(I211*H211,2)</f>
        <v>0</v>
      </c>
      <c r="K211" s="183" t="s">
        <v>28</v>
      </c>
      <c r="L211" s="42"/>
      <c r="M211" s="188" t="s">
        <v>28</v>
      </c>
      <c r="N211" s="189" t="s">
        <v>45</v>
      </c>
      <c r="O211" s="67"/>
      <c r="P211" s="190">
        <f t="shared" ref="P211:P216" si="1">O211*H211</f>
        <v>0</v>
      </c>
      <c r="Q211" s="190">
        <v>1.0189999999999999E-2</v>
      </c>
      <c r="R211" s="190">
        <f t="shared" ref="R211:R216" si="2">Q211*H211</f>
        <v>1.0189999999999999E-2</v>
      </c>
      <c r="S211" s="190">
        <v>0</v>
      </c>
      <c r="T211" s="191">
        <f t="shared" ref="T211:T216" si="3">S211*H211</f>
        <v>0</v>
      </c>
      <c r="U211" s="37"/>
      <c r="V211" s="37"/>
      <c r="W211" s="37"/>
      <c r="X211" s="37"/>
      <c r="Y211" s="37"/>
      <c r="Z211" s="37"/>
      <c r="AA211" s="37"/>
      <c r="AB211" s="37"/>
      <c r="AC211" s="37"/>
      <c r="AD211" s="37"/>
      <c r="AE211" s="37"/>
      <c r="AR211" s="192" t="s">
        <v>204</v>
      </c>
      <c r="AT211" s="192" t="s">
        <v>199</v>
      </c>
      <c r="AU211" s="192" t="s">
        <v>84</v>
      </c>
      <c r="AY211" s="20" t="s">
        <v>197</v>
      </c>
      <c r="BE211" s="193">
        <f t="shared" ref="BE211:BE216" si="4">IF(N211="základní",J211,0)</f>
        <v>0</v>
      </c>
      <c r="BF211" s="193">
        <f t="shared" ref="BF211:BF216" si="5">IF(N211="snížená",J211,0)</f>
        <v>0</v>
      </c>
      <c r="BG211" s="193">
        <f t="shared" ref="BG211:BG216" si="6">IF(N211="zákl. přenesená",J211,0)</f>
        <v>0</v>
      </c>
      <c r="BH211" s="193">
        <f t="shared" ref="BH211:BH216" si="7">IF(N211="sníž. přenesená",J211,0)</f>
        <v>0</v>
      </c>
      <c r="BI211" s="193">
        <f t="shared" ref="BI211:BI216" si="8">IF(N211="nulová",J211,0)</f>
        <v>0</v>
      </c>
      <c r="BJ211" s="20" t="s">
        <v>82</v>
      </c>
      <c r="BK211" s="193">
        <f t="shared" ref="BK211:BK216" si="9">ROUND(I211*H211,2)</f>
        <v>0</v>
      </c>
      <c r="BL211" s="20" t="s">
        <v>204</v>
      </c>
      <c r="BM211" s="192" t="s">
        <v>7760</v>
      </c>
    </row>
    <row r="212" spans="1:65" s="2" customFormat="1" ht="16.5" customHeight="1">
      <c r="A212" s="37"/>
      <c r="B212" s="38"/>
      <c r="C212" s="247" t="s">
        <v>390</v>
      </c>
      <c r="D212" s="247" t="s">
        <v>519</v>
      </c>
      <c r="E212" s="248" t="s">
        <v>7761</v>
      </c>
      <c r="F212" s="249" t="s">
        <v>7762</v>
      </c>
      <c r="G212" s="250" t="s">
        <v>210</v>
      </c>
      <c r="H212" s="251">
        <v>1</v>
      </c>
      <c r="I212" s="252"/>
      <c r="J212" s="253">
        <f t="shared" si="0"/>
        <v>0</v>
      </c>
      <c r="K212" s="249" t="s">
        <v>28</v>
      </c>
      <c r="L212" s="254"/>
      <c r="M212" s="255" t="s">
        <v>28</v>
      </c>
      <c r="N212" s="256" t="s">
        <v>45</v>
      </c>
      <c r="O212" s="67"/>
      <c r="P212" s="190">
        <f t="shared" si="1"/>
        <v>0</v>
      </c>
      <c r="Q212" s="190">
        <v>0.254</v>
      </c>
      <c r="R212" s="190">
        <f t="shared" si="2"/>
        <v>0.254</v>
      </c>
      <c r="S212" s="190">
        <v>0</v>
      </c>
      <c r="T212" s="191">
        <f t="shared" si="3"/>
        <v>0</v>
      </c>
      <c r="U212" s="37"/>
      <c r="V212" s="37"/>
      <c r="W212" s="37"/>
      <c r="X212" s="37"/>
      <c r="Y212" s="37"/>
      <c r="Z212" s="37"/>
      <c r="AA212" s="37"/>
      <c r="AB212" s="37"/>
      <c r="AC212" s="37"/>
      <c r="AD212" s="37"/>
      <c r="AE212" s="37"/>
      <c r="AR212" s="192" t="s">
        <v>243</v>
      </c>
      <c r="AT212" s="192" t="s">
        <v>519</v>
      </c>
      <c r="AU212" s="192" t="s">
        <v>84</v>
      </c>
      <c r="AY212" s="20" t="s">
        <v>197</v>
      </c>
      <c r="BE212" s="193">
        <f t="shared" si="4"/>
        <v>0</v>
      </c>
      <c r="BF212" s="193">
        <f t="shared" si="5"/>
        <v>0</v>
      </c>
      <c r="BG212" s="193">
        <f t="shared" si="6"/>
        <v>0</v>
      </c>
      <c r="BH212" s="193">
        <f t="shared" si="7"/>
        <v>0</v>
      </c>
      <c r="BI212" s="193">
        <f t="shared" si="8"/>
        <v>0</v>
      </c>
      <c r="BJ212" s="20" t="s">
        <v>82</v>
      </c>
      <c r="BK212" s="193">
        <f t="shared" si="9"/>
        <v>0</v>
      </c>
      <c r="BL212" s="20" t="s">
        <v>204</v>
      </c>
      <c r="BM212" s="192" t="s">
        <v>7763</v>
      </c>
    </row>
    <row r="213" spans="1:65" s="2" customFormat="1" ht="16.5" customHeight="1">
      <c r="A213" s="37"/>
      <c r="B213" s="38"/>
      <c r="C213" s="181" t="s">
        <v>395</v>
      </c>
      <c r="D213" s="181" t="s">
        <v>199</v>
      </c>
      <c r="E213" s="182" t="s">
        <v>7764</v>
      </c>
      <c r="F213" s="183" t="s">
        <v>7765</v>
      </c>
      <c r="G213" s="184" t="s">
        <v>210</v>
      </c>
      <c r="H213" s="185">
        <v>1</v>
      </c>
      <c r="I213" s="186"/>
      <c r="J213" s="187">
        <f t="shared" si="0"/>
        <v>0</v>
      </c>
      <c r="K213" s="183" t="s">
        <v>28</v>
      </c>
      <c r="L213" s="42"/>
      <c r="M213" s="188" t="s">
        <v>28</v>
      </c>
      <c r="N213" s="189" t="s">
        <v>45</v>
      </c>
      <c r="O213" s="67"/>
      <c r="P213" s="190">
        <f t="shared" si="1"/>
        <v>0</v>
      </c>
      <c r="Q213" s="190">
        <v>3.9269999999999999E-2</v>
      </c>
      <c r="R213" s="190">
        <f t="shared" si="2"/>
        <v>3.9269999999999999E-2</v>
      </c>
      <c r="S213" s="190">
        <v>0</v>
      </c>
      <c r="T213" s="191">
        <f t="shared" si="3"/>
        <v>0</v>
      </c>
      <c r="U213" s="37"/>
      <c r="V213" s="37"/>
      <c r="W213" s="37"/>
      <c r="X213" s="37"/>
      <c r="Y213" s="37"/>
      <c r="Z213" s="37"/>
      <c r="AA213" s="37"/>
      <c r="AB213" s="37"/>
      <c r="AC213" s="37"/>
      <c r="AD213" s="37"/>
      <c r="AE213" s="37"/>
      <c r="AR213" s="192" t="s">
        <v>204</v>
      </c>
      <c r="AT213" s="192" t="s">
        <v>199</v>
      </c>
      <c r="AU213" s="192" t="s">
        <v>84</v>
      </c>
      <c r="AY213" s="20" t="s">
        <v>197</v>
      </c>
      <c r="BE213" s="193">
        <f t="shared" si="4"/>
        <v>0</v>
      </c>
      <c r="BF213" s="193">
        <f t="shared" si="5"/>
        <v>0</v>
      </c>
      <c r="BG213" s="193">
        <f t="shared" si="6"/>
        <v>0</v>
      </c>
      <c r="BH213" s="193">
        <f t="shared" si="7"/>
        <v>0</v>
      </c>
      <c r="BI213" s="193">
        <f t="shared" si="8"/>
        <v>0</v>
      </c>
      <c r="BJ213" s="20" t="s">
        <v>82</v>
      </c>
      <c r="BK213" s="193">
        <f t="shared" si="9"/>
        <v>0</v>
      </c>
      <c r="BL213" s="20" t="s">
        <v>204</v>
      </c>
      <c r="BM213" s="192" t="s">
        <v>7766</v>
      </c>
    </row>
    <row r="214" spans="1:65" s="2" customFormat="1" ht="21.75" customHeight="1">
      <c r="A214" s="37"/>
      <c r="B214" s="38"/>
      <c r="C214" s="247" t="s">
        <v>400</v>
      </c>
      <c r="D214" s="247" t="s">
        <v>519</v>
      </c>
      <c r="E214" s="248" t="s">
        <v>7767</v>
      </c>
      <c r="F214" s="249" t="s">
        <v>7768</v>
      </c>
      <c r="G214" s="250" t="s">
        <v>210</v>
      </c>
      <c r="H214" s="251">
        <v>1</v>
      </c>
      <c r="I214" s="252"/>
      <c r="J214" s="253">
        <f t="shared" si="0"/>
        <v>0</v>
      </c>
      <c r="K214" s="249" t="s">
        <v>28</v>
      </c>
      <c r="L214" s="254"/>
      <c r="M214" s="255" t="s">
        <v>28</v>
      </c>
      <c r="N214" s="256" t="s">
        <v>45</v>
      </c>
      <c r="O214" s="67"/>
      <c r="P214" s="190">
        <f t="shared" si="1"/>
        <v>0</v>
      </c>
      <c r="Q214" s="190">
        <v>0.48399999999999999</v>
      </c>
      <c r="R214" s="190">
        <f t="shared" si="2"/>
        <v>0.48399999999999999</v>
      </c>
      <c r="S214" s="190">
        <v>0</v>
      </c>
      <c r="T214" s="191">
        <f t="shared" si="3"/>
        <v>0</v>
      </c>
      <c r="U214" s="37"/>
      <c r="V214" s="37"/>
      <c r="W214" s="37"/>
      <c r="X214" s="37"/>
      <c r="Y214" s="37"/>
      <c r="Z214" s="37"/>
      <c r="AA214" s="37"/>
      <c r="AB214" s="37"/>
      <c r="AC214" s="37"/>
      <c r="AD214" s="37"/>
      <c r="AE214" s="37"/>
      <c r="AR214" s="192" t="s">
        <v>243</v>
      </c>
      <c r="AT214" s="192" t="s">
        <v>519</v>
      </c>
      <c r="AU214" s="192" t="s">
        <v>84</v>
      </c>
      <c r="AY214" s="20" t="s">
        <v>197</v>
      </c>
      <c r="BE214" s="193">
        <f t="shared" si="4"/>
        <v>0</v>
      </c>
      <c r="BF214" s="193">
        <f t="shared" si="5"/>
        <v>0</v>
      </c>
      <c r="BG214" s="193">
        <f t="shared" si="6"/>
        <v>0</v>
      </c>
      <c r="BH214" s="193">
        <f t="shared" si="7"/>
        <v>0</v>
      </c>
      <c r="BI214" s="193">
        <f t="shared" si="8"/>
        <v>0</v>
      </c>
      <c r="BJ214" s="20" t="s">
        <v>82</v>
      </c>
      <c r="BK214" s="193">
        <f t="shared" si="9"/>
        <v>0</v>
      </c>
      <c r="BL214" s="20" t="s">
        <v>204</v>
      </c>
      <c r="BM214" s="192" t="s">
        <v>7769</v>
      </c>
    </row>
    <row r="215" spans="1:65" s="2" customFormat="1" ht="24.2" customHeight="1">
      <c r="A215" s="37"/>
      <c r="B215" s="38"/>
      <c r="C215" s="181" t="s">
        <v>406</v>
      </c>
      <c r="D215" s="181" t="s">
        <v>199</v>
      </c>
      <c r="E215" s="182" t="s">
        <v>7770</v>
      </c>
      <c r="F215" s="183" t="s">
        <v>7771</v>
      </c>
      <c r="G215" s="184" t="s">
        <v>210</v>
      </c>
      <c r="H215" s="185">
        <v>1</v>
      </c>
      <c r="I215" s="186"/>
      <c r="J215" s="187">
        <f t="shared" si="0"/>
        <v>0</v>
      </c>
      <c r="K215" s="183" t="s">
        <v>28</v>
      </c>
      <c r="L215" s="42"/>
      <c r="M215" s="188" t="s">
        <v>28</v>
      </c>
      <c r="N215" s="189" t="s">
        <v>45</v>
      </c>
      <c r="O215" s="67"/>
      <c r="P215" s="190">
        <f t="shared" si="1"/>
        <v>0</v>
      </c>
      <c r="Q215" s="190">
        <v>0</v>
      </c>
      <c r="R215" s="190">
        <f t="shared" si="2"/>
        <v>0</v>
      </c>
      <c r="S215" s="190">
        <v>0</v>
      </c>
      <c r="T215" s="191">
        <f t="shared" si="3"/>
        <v>0</v>
      </c>
      <c r="U215" s="37"/>
      <c r="V215" s="37"/>
      <c r="W215" s="37"/>
      <c r="X215" s="37"/>
      <c r="Y215" s="37"/>
      <c r="Z215" s="37"/>
      <c r="AA215" s="37"/>
      <c r="AB215" s="37"/>
      <c r="AC215" s="37"/>
      <c r="AD215" s="37"/>
      <c r="AE215" s="37"/>
      <c r="AR215" s="192" t="s">
        <v>204</v>
      </c>
      <c r="AT215" s="192" t="s">
        <v>199</v>
      </c>
      <c r="AU215" s="192" t="s">
        <v>84</v>
      </c>
      <c r="AY215" s="20" t="s">
        <v>197</v>
      </c>
      <c r="BE215" s="193">
        <f t="shared" si="4"/>
        <v>0</v>
      </c>
      <c r="BF215" s="193">
        <f t="shared" si="5"/>
        <v>0</v>
      </c>
      <c r="BG215" s="193">
        <f t="shared" si="6"/>
        <v>0</v>
      </c>
      <c r="BH215" s="193">
        <f t="shared" si="7"/>
        <v>0</v>
      </c>
      <c r="BI215" s="193">
        <f t="shared" si="8"/>
        <v>0</v>
      </c>
      <c r="BJ215" s="20" t="s">
        <v>82</v>
      </c>
      <c r="BK215" s="193">
        <f t="shared" si="9"/>
        <v>0</v>
      </c>
      <c r="BL215" s="20" t="s">
        <v>204</v>
      </c>
      <c r="BM215" s="192" t="s">
        <v>7772</v>
      </c>
    </row>
    <row r="216" spans="1:65" s="2" customFormat="1" ht="16.5" customHeight="1">
      <c r="A216" s="37"/>
      <c r="B216" s="38"/>
      <c r="C216" s="247" t="s">
        <v>419</v>
      </c>
      <c r="D216" s="247" t="s">
        <v>519</v>
      </c>
      <c r="E216" s="248" t="s">
        <v>7773</v>
      </c>
      <c r="F216" s="249" t="s">
        <v>7774</v>
      </c>
      <c r="G216" s="250" t="s">
        <v>210</v>
      </c>
      <c r="H216" s="251">
        <v>1</v>
      </c>
      <c r="I216" s="252"/>
      <c r="J216" s="253">
        <f t="shared" si="0"/>
        <v>0</v>
      </c>
      <c r="K216" s="249" t="s">
        <v>28</v>
      </c>
      <c r="L216" s="254"/>
      <c r="M216" s="255" t="s">
        <v>28</v>
      </c>
      <c r="N216" s="256" t="s">
        <v>45</v>
      </c>
      <c r="O216" s="67"/>
      <c r="P216" s="190">
        <f t="shared" si="1"/>
        <v>0</v>
      </c>
      <c r="Q216" s="190">
        <v>5.4000000000000003E-3</v>
      </c>
      <c r="R216" s="190">
        <f t="shared" si="2"/>
        <v>5.4000000000000003E-3</v>
      </c>
      <c r="S216" s="190">
        <v>0</v>
      </c>
      <c r="T216" s="191">
        <f t="shared" si="3"/>
        <v>0</v>
      </c>
      <c r="U216" s="37"/>
      <c r="V216" s="37"/>
      <c r="W216" s="37"/>
      <c r="X216" s="37"/>
      <c r="Y216" s="37"/>
      <c r="Z216" s="37"/>
      <c r="AA216" s="37"/>
      <c r="AB216" s="37"/>
      <c r="AC216" s="37"/>
      <c r="AD216" s="37"/>
      <c r="AE216" s="37"/>
      <c r="AR216" s="192" t="s">
        <v>243</v>
      </c>
      <c r="AT216" s="192" t="s">
        <v>519</v>
      </c>
      <c r="AU216" s="192" t="s">
        <v>84</v>
      </c>
      <c r="AY216" s="20" t="s">
        <v>197</v>
      </c>
      <c r="BE216" s="193">
        <f t="shared" si="4"/>
        <v>0</v>
      </c>
      <c r="BF216" s="193">
        <f t="shared" si="5"/>
        <v>0</v>
      </c>
      <c r="BG216" s="193">
        <f t="shared" si="6"/>
        <v>0</v>
      </c>
      <c r="BH216" s="193">
        <f t="shared" si="7"/>
        <v>0</v>
      </c>
      <c r="BI216" s="193">
        <f t="shared" si="8"/>
        <v>0</v>
      </c>
      <c r="BJ216" s="20" t="s">
        <v>82</v>
      </c>
      <c r="BK216" s="193">
        <f t="shared" si="9"/>
        <v>0</v>
      </c>
      <c r="BL216" s="20" t="s">
        <v>204</v>
      </c>
      <c r="BM216" s="192" t="s">
        <v>7775</v>
      </c>
    </row>
    <row r="217" spans="1:65" s="12" customFormat="1" ht="22.9" customHeight="1">
      <c r="B217" s="165"/>
      <c r="C217" s="166"/>
      <c r="D217" s="167" t="s">
        <v>73</v>
      </c>
      <c r="E217" s="179" t="s">
        <v>204</v>
      </c>
      <c r="F217" s="179" t="s">
        <v>1013</v>
      </c>
      <c r="G217" s="166"/>
      <c r="H217" s="166"/>
      <c r="I217" s="169"/>
      <c r="J217" s="180">
        <f>BK217</f>
        <v>0</v>
      </c>
      <c r="K217" s="166"/>
      <c r="L217" s="171"/>
      <c r="M217" s="172"/>
      <c r="N217" s="173"/>
      <c r="O217" s="173"/>
      <c r="P217" s="174">
        <f>SUM(P218:P237)</f>
        <v>0</v>
      </c>
      <c r="Q217" s="173"/>
      <c r="R217" s="174">
        <f>SUM(R218:R237)</f>
        <v>0.40856524</v>
      </c>
      <c r="S217" s="173"/>
      <c r="T217" s="175">
        <f>SUM(T218:T237)</f>
        <v>0</v>
      </c>
      <c r="AR217" s="176" t="s">
        <v>82</v>
      </c>
      <c r="AT217" s="177" t="s">
        <v>73</v>
      </c>
      <c r="AU217" s="177" t="s">
        <v>82</v>
      </c>
      <c r="AY217" s="176" t="s">
        <v>197</v>
      </c>
      <c r="BK217" s="178">
        <f>SUM(BK218:BK237)</f>
        <v>0</v>
      </c>
    </row>
    <row r="218" spans="1:65" s="2" customFormat="1" ht="21.75" customHeight="1">
      <c r="A218" s="37"/>
      <c r="B218" s="38"/>
      <c r="C218" s="181" t="s">
        <v>425</v>
      </c>
      <c r="D218" s="181" t="s">
        <v>199</v>
      </c>
      <c r="E218" s="182" t="s">
        <v>7494</v>
      </c>
      <c r="F218" s="183" t="s">
        <v>7495</v>
      </c>
      <c r="G218" s="184" t="s">
        <v>409</v>
      </c>
      <c r="H218" s="185">
        <v>17.79</v>
      </c>
      <c r="I218" s="186"/>
      <c r="J218" s="187">
        <f>ROUND(I218*H218,2)</f>
        <v>0</v>
      </c>
      <c r="K218" s="183" t="s">
        <v>28</v>
      </c>
      <c r="L218" s="42"/>
      <c r="M218" s="188" t="s">
        <v>28</v>
      </c>
      <c r="N218" s="189" t="s">
        <v>45</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204</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204</v>
      </c>
      <c r="BM218" s="192" t="s">
        <v>7776</v>
      </c>
    </row>
    <row r="219" spans="1:65" s="13" customFormat="1" ht="11.25">
      <c r="B219" s="199"/>
      <c r="C219" s="200"/>
      <c r="D219" s="201" t="s">
        <v>213</v>
      </c>
      <c r="E219" s="202" t="s">
        <v>28</v>
      </c>
      <c r="F219" s="203" t="s">
        <v>7777</v>
      </c>
      <c r="G219" s="200"/>
      <c r="H219" s="204">
        <v>9.7899999999999991</v>
      </c>
      <c r="I219" s="205"/>
      <c r="J219" s="200"/>
      <c r="K219" s="200"/>
      <c r="L219" s="206"/>
      <c r="M219" s="207"/>
      <c r="N219" s="208"/>
      <c r="O219" s="208"/>
      <c r="P219" s="208"/>
      <c r="Q219" s="208"/>
      <c r="R219" s="208"/>
      <c r="S219" s="208"/>
      <c r="T219" s="209"/>
      <c r="AT219" s="210" t="s">
        <v>213</v>
      </c>
      <c r="AU219" s="210" t="s">
        <v>84</v>
      </c>
      <c r="AV219" s="13" t="s">
        <v>84</v>
      </c>
      <c r="AW219" s="13" t="s">
        <v>35</v>
      </c>
      <c r="AX219" s="13" t="s">
        <v>74</v>
      </c>
      <c r="AY219" s="210" t="s">
        <v>197</v>
      </c>
    </row>
    <row r="220" spans="1:65" s="13" customFormat="1" ht="11.25">
      <c r="B220" s="199"/>
      <c r="C220" s="200"/>
      <c r="D220" s="201" t="s">
        <v>213</v>
      </c>
      <c r="E220" s="202" t="s">
        <v>28</v>
      </c>
      <c r="F220" s="203" t="s">
        <v>7778</v>
      </c>
      <c r="G220" s="200"/>
      <c r="H220" s="204">
        <v>8</v>
      </c>
      <c r="I220" s="205"/>
      <c r="J220" s="200"/>
      <c r="K220" s="200"/>
      <c r="L220" s="206"/>
      <c r="M220" s="207"/>
      <c r="N220" s="208"/>
      <c r="O220" s="208"/>
      <c r="P220" s="208"/>
      <c r="Q220" s="208"/>
      <c r="R220" s="208"/>
      <c r="S220" s="208"/>
      <c r="T220" s="209"/>
      <c r="AT220" s="210" t="s">
        <v>213</v>
      </c>
      <c r="AU220" s="210" t="s">
        <v>84</v>
      </c>
      <c r="AV220" s="13" t="s">
        <v>84</v>
      </c>
      <c r="AW220" s="13" t="s">
        <v>35</v>
      </c>
      <c r="AX220" s="13" t="s">
        <v>74</v>
      </c>
      <c r="AY220" s="210" t="s">
        <v>197</v>
      </c>
    </row>
    <row r="221" spans="1:65" s="14" customFormat="1" ht="11.25">
      <c r="B221" s="211"/>
      <c r="C221" s="212"/>
      <c r="D221" s="201" t="s">
        <v>213</v>
      </c>
      <c r="E221" s="213" t="s">
        <v>28</v>
      </c>
      <c r="F221" s="214" t="s">
        <v>226</v>
      </c>
      <c r="G221" s="212"/>
      <c r="H221" s="215">
        <v>17.79</v>
      </c>
      <c r="I221" s="216"/>
      <c r="J221" s="212"/>
      <c r="K221" s="212"/>
      <c r="L221" s="217"/>
      <c r="M221" s="218"/>
      <c r="N221" s="219"/>
      <c r="O221" s="219"/>
      <c r="P221" s="219"/>
      <c r="Q221" s="219"/>
      <c r="R221" s="219"/>
      <c r="S221" s="219"/>
      <c r="T221" s="220"/>
      <c r="AT221" s="221" t="s">
        <v>213</v>
      </c>
      <c r="AU221" s="221" t="s">
        <v>84</v>
      </c>
      <c r="AV221" s="14" t="s">
        <v>204</v>
      </c>
      <c r="AW221" s="14" t="s">
        <v>35</v>
      </c>
      <c r="AX221" s="14" t="s">
        <v>82</v>
      </c>
      <c r="AY221" s="221" t="s">
        <v>197</v>
      </c>
    </row>
    <row r="222" spans="1:65" s="2" customFormat="1" ht="16.5" customHeight="1">
      <c r="A222" s="37"/>
      <c r="B222" s="38"/>
      <c r="C222" s="181" t="s">
        <v>433</v>
      </c>
      <c r="D222" s="181" t="s">
        <v>199</v>
      </c>
      <c r="E222" s="182" t="s">
        <v>7779</v>
      </c>
      <c r="F222" s="183" t="s">
        <v>7780</v>
      </c>
      <c r="G222" s="184" t="s">
        <v>210</v>
      </c>
      <c r="H222" s="185">
        <v>2</v>
      </c>
      <c r="I222" s="186"/>
      <c r="J222" s="187">
        <f>ROUND(I222*H222,2)</f>
        <v>0</v>
      </c>
      <c r="K222" s="183" t="s">
        <v>28</v>
      </c>
      <c r="L222" s="42"/>
      <c r="M222" s="188" t="s">
        <v>28</v>
      </c>
      <c r="N222" s="189" t="s">
        <v>45</v>
      </c>
      <c r="O222" s="67"/>
      <c r="P222" s="190">
        <f>O222*H222</f>
        <v>0</v>
      </c>
      <c r="Q222" s="190">
        <v>8.7419999999999998E-2</v>
      </c>
      <c r="R222" s="190">
        <f>Q222*H222</f>
        <v>0.17484</v>
      </c>
      <c r="S222" s="190">
        <v>0</v>
      </c>
      <c r="T222" s="191">
        <f>S222*H222</f>
        <v>0</v>
      </c>
      <c r="U222" s="37"/>
      <c r="V222" s="37"/>
      <c r="W222" s="37"/>
      <c r="X222" s="37"/>
      <c r="Y222" s="37"/>
      <c r="Z222" s="37"/>
      <c r="AA222" s="37"/>
      <c r="AB222" s="37"/>
      <c r="AC222" s="37"/>
      <c r="AD222" s="37"/>
      <c r="AE222" s="37"/>
      <c r="AR222" s="192" t="s">
        <v>204</v>
      </c>
      <c r="AT222" s="192" t="s">
        <v>199</v>
      </c>
      <c r="AU222" s="192" t="s">
        <v>84</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7781</v>
      </c>
    </row>
    <row r="223" spans="1:65" s="2" customFormat="1" ht="16.5" customHeight="1">
      <c r="A223" s="37"/>
      <c r="B223" s="38"/>
      <c r="C223" s="247" t="s">
        <v>439</v>
      </c>
      <c r="D223" s="247" t="s">
        <v>519</v>
      </c>
      <c r="E223" s="248" t="s">
        <v>7782</v>
      </c>
      <c r="F223" s="249" t="s">
        <v>7783</v>
      </c>
      <c r="G223" s="250" t="s">
        <v>210</v>
      </c>
      <c r="H223" s="251">
        <v>2</v>
      </c>
      <c r="I223" s="252"/>
      <c r="J223" s="253">
        <f>ROUND(I223*H223,2)</f>
        <v>0</v>
      </c>
      <c r="K223" s="249" t="s">
        <v>28</v>
      </c>
      <c r="L223" s="254"/>
      <c r="M223" s="255" t="s">
        <v>28</v>
      </c>
      <c r="N223" s="256" t="s">
        <v>45</v>
      </c>
      <c r="O223" s="67"/>
      <c r="P223" s="190">
        <f>O223*H223</f>
        <v>0</v>
      </c>
      <c r="Q223" s="190">
        <v>6.8000000000000005E-2</v>
      </c>
      <c r="R223" s="190">
        <f>Q223*H223</f>
        <v>0.13600000000000001</v>
      </c>
      <c r="S223" s="190">
        <v>0</v>
      </c>
      <c r="T223" s="191">
        <f>S223*H223</f>
        <v>0</v>
      </c>
      <c r="U223" s="37"/>
      <c r="V223" s="37"/>
      <c r="W223" s="37"/>
      <c r="X223" s="37"/>
      <c r="Y223" s="37"/>
      <c r="Z223" s="37"/>
      <c r="AA223" s="37"/>
      <c r="AB223" s="37"/>
      <c r="AC223" s="37"/>
      <c r="AD223" s="37"/>
      <c r="AE223" s="37"/>
      <c r="AR223" s="192" t="s">
        <v>243</v>
      </c>
      <c r="AT223" s="192" t="s">
        <v>519</v>
      </c>
      <c r="AU223" s="192" t="s">
        <v>84</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7784</v>
      </c>
    </row>
    <row r="224" spans="1:65" s="2" customFormat="1" ht="24.2" customHeight="1">
      <c r="A224" s="37"/>
      <c r="B224" s="38"/>
      <c r="C224" s="181" t="s">
        <v>445</v>
      </c>
      <c r="D224" s="181" t="s">
        <v>199</v>
      </c>
      <c r="E224" s="182" t="s">
        <v>7785</v>
      </c>
      <c r="F224" s="183" t="s">
        <v>7786</v>
      </c>
      <c r="G224" s="184" t="s">
        <v>409</v>
      </c>
      <c r="H224" s="185">
        <v>0.9</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204</v>
      </c>
      <c r="AT224" s="192" t="s">
        <v>199</v>
      </c>
      <c r="AU224" s="192" t="s">
        <v>84</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7787</v>
      </c>
    </row>
    <row r="225" spans="1:65" s="13" customFormat="1" ht="11.25">
      <c r="B225" s="199"/>
      <c r="C225" s="200"/>
      <c r="D225" s="201" t="s">
        <v>213</v>
      </c>
      <c r="E225" s="202" t="s">
        <v>28</v>
      </c>
      <c r="F225" s="203" t="s">
        <v>7788</v>
      </c>
      <c r="G225" s="200"/>
      <c r="H225" s="204">
        <v>0.9</v>
      </c>
      <c r="I225" s="205"/>
      <c r="J225" s="200"/>
      <c r="K225" s="200"/>
      <c r="L225" s="206"/>
      <c r="M225" s="207"/>
      <c r="N225" s="208"/>
      <c r="O225" s="208"/>
      <c r="P225" s="208"/>
      <c r="Q225" s="208"/>
      <c r="R225" s="208"/>
      <c r="S225" s="208"/>
      <c r="T225" s="209"/>
      <c r="AT225" s="210" t="s">
        <v>213</v>
      </c>
      <c r="AU225" s="210" t="s">
        <v>84</v>
      </c>
      <c r="AV225" s="13" t="s">
        <v>84</v>
      </c>
      <c r="AW225" s="13" t="s">
        <v>35</v>
      </c>
      <c r="AX225" s="13" t="s">
        <v>82</v>
      </c>
      <c r="AY225" s="210" t="s">
        <v>197</v>
      </c>
    </row>
    <row r="226" spans="1:65" s="2" customFormat="1" ht="24.2" customHeight="1">
      <c r="A226" s="37"/>
      <c r="B226" s="38"/>
      <c r="C226" s="181" t="s">
        <v>451</v>
      </c>
      <c r="D226" s="181" t="s">
        <v>199</v>
      </c>
      <c r="E226" s="182" t="s">
        <v>7789</v>
      </c>
      <c r="F226" s="183" t="s">
        <v>7790</v>
      </c>
      <c r="G226" s="184" t="s">
        <v>409</v>
      </c>
      <c r="H226" s="185">
        <v>0.15</v>
      </c>
      <c r="I226" s="186"/>
      <c r="J226" s="187">
        <f>ROUND(I226*H226,2)</f>
        <v>0</v>
      </c>
      <c r="K226" s="183" t="s">
        <v>28</v>
      </c>
      <c r="L226" s="42"/>
      <c r="M226" s="188" t="s">
        <v>28</v>
      </c>
      <c r="N226" s="189" t="s">
        <v>45</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204</v>
      </c>
      <c r="AT226" s="192" t="s">
        <v>199</v>
      </c>
      <c r="AU226" s="192" t="s">
        <v>84</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204</v>
      </c>
      <c r="BM226" s="192" t="s">
        <v>7791</v>
      </c>
    </row>
    <row r="227" spans="1:65" s="13" customFormat="1" ht="11.25">
      <c r="B227" s="199"/>
      <c r="C227" s="200"/>
      <c r="D227" s="201" t="s">
        <v>213</v>
      </c>
      <c r="E227" s="202" t="s">
        <v>28</v>
      </c>
      <c r="F227" s="203" t="s">
        <v>7792</v>
      </c>
      <c r="G227" s="200"/>
      <c r="H227" s="204">
        <v>0.15</v>
      </c>
      <c r="I227" s="205"/>
      <c r="J227" s="200"/>
      <c r="K227" s="200"/>
      <c r="L227" s="206"/>
      <c r="M227" s="207"/>
      <c r="N227" s="208"/>
      <c r="O227" s="208"/>
      <c r="P227" s="208"/>
      <c r="Q227" s="208"/>
      <c r="R227" s="208"/>
      <c r="S227" s="208"/>
      <c r="T227" s="209"/>
      <c r="AT227" s="210" t="s">
        <v>213</v>
      </c>
      <c r="AU227" s="210" t="s">
        <v>84</v>
      </c>
      <c r="AV227" s="13" t="s">
        <v>84</v>
      </c>
      <c r="AW227" s="13" t="s">
        <v>35</v>
      </c>
      <c r="AX227" s="13" t="s">
        <v>82</v>
      </c>
      <c r="AY227" s="210" t="s">
        <v>197</v>
      </c>
    </row>
    <row r="228" spans="1:65" s="2" customFormat="1" ht="24.2" customHeight="1">
      <c r="A228" s="37"/>
      <c r="B228" s="38"/>
      <c r="C228" s="181" t="s">
        <v>457</v>
      </c>
      <c r="D228" s="181" t="s">
        <v>199</v>
      </c>
      <c r="E228" s="182" t="s">
        <v>7793</v>
      </c>
      <c r="F228" s="183" t="s">
        <v>7794</v>
      </c>
      <c r="G228" s="184" t="s">
        <v>409</v>
      </c>
      <c r="H228" s="185">
        <v>2.3889999999999998</v>
      </c>
      <c r="I228" s="186"/>
      <c r="J228" s="187">
        <f>ROUND(I228*H228,2)</f>
        <v>0</v>
      </c>
      <c r="K228" s="183" t="s">
        <v>28</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204</v>
      </c>
      <c r="AT228" s="192" t="s">
        <v>199</v>
      </c>
      <c r="AU228" s="192" t="s">
        <v>84</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7795</v>
      </c>
    </row>
    <row r="229" spans="1:65" s="13" customFormat="1" ht="11.25">
      <c r="B229" s="199"/>
      <c r="C229" s="200"/>
      <c r="D229" s="201" t="s">
        <v>213</v>
      </c>
      <c r="E229" s="202" t="s">
        <v>28</v>
      </c>
      <c r="F229" s="203" t="s">
        <v>7796</v>
      </c>
      <c r="G229" s="200"/>
      <c r="H229" s="204">
        <v>2.3889999999999998</v>
      </c>
      <c r="I229" s="205"/>
      <c r="J229" s="200"/>
      <c r="K229" s="200"/>
      <c r="L229" s="206"/>
      <c r="M229" s="207"/>
      <c r="N229" s="208"/>
      <c r="O229" s="208"/>
      <c r="P229" s="208"/>
      <c r="Q229" s="208"/>
      <c r="R229" s="208"/>
      <c r="S229" s="208"/>
      <c r="T229" s="209"/>
      <c r="AT229" s="210" t="s">
        <v>213</v>
      </c>
      <c r="AU229" s="210" t="s">
        <v>84</v>
      </c>
      <c r="AV229" s="13" t="s">
        <v>84</v>
      </c>
      <c r="AW229" s="13" t="s">
        <v>35</v>
      </c>
      <c r="AX229" s="13" t="s">
        <v>82</v>
      </c>
      <c r="AY229" s="210" t="s">
        <v>197</v>
      </c>
    </row>
    <row r="230" spans="1:65" s="2" customFormat="1" ht="24.2" customHeight="1">
      <c r="A230" s="37"/>
      <c r="B230" s="38"/>
      <c r="C230" s="181" t="s">
        <v>463</v>
      </c>
      <c r="D230" s="181" t="s">
        <v>199</v>
      </c>
      <c r="E230" s="182" t="s">
        <v>7797</v>
      </c>
      <c r="F230" s="183" t="s">
        <v>7798</v>
      </c>
      <c r="G230" s="184" t="s">
        <v>202</v>
      </c>
      <c r="H230" s="185">
        <v>4.8490000000000002</v>
      </c>
      <c r="I230" s="186"/>
      <c r="J230" s="187">
        <f>ROUND(I230*H230,2)</f>
        <v>0</v>
      </c>
      <c r="K230" s="183" t="s">
        <v>28</v>
      </c>
      <c r="L230" s="42"/>
      <c r="M230" s="188" t="s">
        <v>28</v>
      </c>
      <c r="N230" s="189" t="s">
        <v>45</v>
      </c>
      <c r="O230" s="67"/>
      <c r="P230" s="190">
        <f>O230*H230</f>
        <v>0</v>
      </c>
      <c r="Q230" s="190">
        <v>7.8799999999999999E-3</v>
      </c>
      <c r="R230" s="190">
        <f>Q230*H230</f>
        <v>3.821012E-2</v>
      </c>
      <c r="S230" s="190">
        <v>0</v>
      </c>
      <c r="T230" s="191">
        <f>S230*H230</f>
        <v>0</v>
      </c>
      <c r="U230" s="37"/>
      <c r="V230" s="37"/>
      <c r="W230" s="37"/>
      <c r="X230" s="37"/>
      <c r="Y230" s="37"/>
      <c r="Z230" s="37"/>
      <c r="AA230" s="37"/>
      <c r="AB230" s="37"/>
      <c r="AC230" s="37"/>
      <c r="AD230" s="37"/>
      <c r="AE230" s="37"/>
      <c r="AR230" s="192" t="s">
        <v>204</v>
      </c>
      <c r="AT230" s="192" t="s">
        <v>199</v>
      </c>
      <c r="AU230" s="192" t="s">
        <v>84</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204</v>
      </c>
      <c r="BM230" s="192" t="s">
        <v>7799</v>
      </c>
    </row>
    <row r="231" spans="1:65" s="13" customFormat="1" ht="11.25">
      <c r="B231" s="199"/>
      <c r="C231" s="200"/>
      <c r="D231" s="201" t="s">
        <v>213</v>
      </c>
      <c r="E231" s="202" t="s">
        <v>28</v>
      </c>
      <c r="F231" s="203" t="s">
        <v>7800</v>
      </c>
      <c r="G231" s="200"/>
      <c r="H231" s="204">
        <v>2.4489999999999998</v>
      </c>
      <c r="I231" s="205"/>
      <c r="J231" s="200"/>
      <c r="K231" s="200"/>
      <c r="L231" s="206"/>
      <c r="M231" s="207"/>
      <c r="N231" s="208"/>
      <c r="O231" s="208"/>
      <c r="P231" s="208"/>
      <c r="Q231" s="208"/>
      <c r="R231" s="208"/>
      <c r="S231" s="208"/>
      <c r="T231" s="209"/>
      <c r="AT231" s="210" t="s">
        <v>213</v>
      </c>
      <c r="AU231" s="210" t="s">
        <v>84</v>
      </c>
      <c r="AV231" s="13" t="s">
        <v>84</v>
      </c>
      <c r="AW231" s="13" t="s">
        <v>35</v>
      </c>
      <c r="AX231" s="13" t="s">
        <v>74</v>
      </c>
      <c r="AY231" s="210" t="s">
        <v>197</v>
      </c>
    </row>
    <row r="232" spans="1:65" s="13" customFormat="1" ht="11.25">
      <c r="B232" s="199"/>
      <c r="C232" s="200"/>
      <c r="D232" s="201" t="s">
        <v>213</v>
      </c>
      <c r="E232" s="202" t="s">
        <v>28</v>
      </c>
      <c r="F232" s="203" t="s">
        <v>7801</v>
      </c>
      <c r="G232" s="200"/>
      <c r="H232" s="204">
        <v>2.4</v>
      </c>
      <c r="I232" s="205"/>
      <c r="J232" s="200"/>
      <c r="K232" s="200"/>
      <c r="L232" s="206"/>
      <c r="M232" s="207"/>
      <c r="N232" s="208"/>
      <c r="O232" s="208"/>
      <c r="P232" s="208"/>
      <c r="Q232" s="208"/>
      <c r="R232" s="208"/>
      <c r="S232" s="208"/>
      <c r="T232" s="209"/>
      <c r="AT232" s="210" t="s">
        <v>213</v>
      </c>
      <c r="AU232" s="210" t="s">
        <v>84</v>
      </c>
      <c r="AV232" s="13" t="s">
        <v>84</v>
      </c>
      <c r="AW232" s="13" t="s">
        <v>35</v>
      </c>
      <c r="AX232" s="13" t="s">
        <v>74</v>
      </c>
      <c r="AY232" s="210" t="s">
        <v>197</v>
      </c>
    </row>
    <row r="233" spans="1:65" s="14" customFormat="1" ht="11.25">
      <c r="B233" s="211"/>
      <c r="C233" s="212"/>
      <c r="D233" s="201" t="s">
        <v>213</v>
      </c>
      <c r="E233" s="213" t="s">
        <v>28</v>
      </c>
      <c r="F233" s="214" t="s">
        <v>226</v>
      </c>
      <c r="G233" s="212"/>
      <c r="H233" s="215">
        <v>4.8490000000000002</v>
      </c>
      <c r="I233" s="216"/>
      <c r="J233" s="212"/>
      <c r="K233" s="212"/>
      <c r="L233" s="217"/>
      <c r="M233" s="218"/>
      <c r="N233" s="219"/>
      <c r="O233" s="219"/>
      <c r="P233" s="219"/>
      <c r="Q233" s="219"/>
      <c r="R233" s="219"/>
      <c r="S233" s="219"/>
      <c r="T233" s="220"/>
      <c r="AT233" s="221" t="s">
        <v>213</v>
      </c>
      <c r="AU233" s="221" t="s">
        <v>84</v>
      </c>
      <c r="AV233" s="14" t="s">
        <v>204</v>
      </c>
      <c r="AW233" s="14" t="s">
        <v>35</v>
      </c>
      <c r="AX233" s="14" t="s">
        <v>82</v>
      </c>
      <c r="AY233" s="221" t="s">
        <v>197</v>
      </c>
    </row>
    <row r="234" spans="1:65" s="2" customFormat="1" ht="24.2" customHeight="1">
      <c r="A234" s="37"/>
      <c r="B234" s="38"/>
      <c r="C234" s="181" t="s">
        <v>470</v>
      </c>
      <c r="D234" s="181" t="s">
        <v>199</v>
      </c>
      <c r="E234" s="182" t="s">
        <v>7802</v>
      </c>
      <c r="F234" s="183" t="s">
        <v>7803</v>
      </c>
      <c r="G234" s="184" t="s">
        <v>202</v>
      </c>
      <c r="H234" s="185">
        <v>4.8490000000000002</v>
      </c>
      <c r="I234" s="186"/>
      <c r="J234" s="187">
        <f>ROUND(I234*H234,2)</f>
        <v>0</v>
      </c>
      <c r="K234" s="183" t="s">
        <v>28</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204</v>
      </c>
      <c r="AT234" s="192" t="s">
        <v>199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7804</v>
      </c>
    </row>
    <row r="235" spans="1:65" s="2" customFormat="1" ht="16.5" customHeight="1">
      <c r="A235" s="37"/>
      <c r="B235" s="38"/>
      <c r="C235" s="181" t="s">
        <v>476</v>
      </c>
      <c r="D235" s="181" t="s">
        <v>199</v>
      </c>
      <c r="E235" s="182" t="s">
        <v>7805</v>
      </c>
      <c r="F235" s="183" t="s">
        <v>7806</v>
      </c>
      <c r="G235" s="184" t="s">
        <v>428</v>
      </c>
      <c r="H235" s="185">
        <v>5.6000000000000001E-2</v>
      </c>
      <c r="I235" s="186"/>
      <c r="J235" s="187">
        <f>ROUND(I235*H235,2)</f>
        <v>0</v>
      </c>
      <c r="K235" s="183" t="s">
        <v>28</v>
      </c>
      <c r="L235" s="42"/>
      <c r="M235" s="188" t="s">
        <v>28</v>
      </c>
      <c r="N235" s="189" t="s">
        <v>45</v>
      </c>
      <c r="O235" s="67"/>
      <c r="P235" s="190">
        <f>O235*H235</f>
        <v>0</v>
      </c>
      <c r="Q235" s="190">
        <v>1.06277</v>
      </c>
      <c r="R235" s="190">
        <f>Q235*H235</f>
        <v>5.9515119999999998E-2</v>
      </c>
      <c r="S235" s="190">
        <v>0</v>
      </c>
      <c r="T235" s="191">
        <f>S235*H235</f>
        <v>0</v>
      </c>
      <c r="U235" s="37"/>
      <c r="V235" s="37"/>
      <c r="W235" s="37"/>
      <c r="X235" s="37"/>
      <c r="Y235" s="37"/>
      <c r="Z235" s="37"/>
      <c r="AA235" s="37"/>
      <c r="AB235" s="37"/>
      <c r="AC235" s="37"/>
      <c r="AD235" s="37"/>
      <c r="AE235" s="37"/>
      <c r="AR235" s="192" t="s">
        <v>204</v>
      </c>
      <c r="AT235" s="192" t="s">
        <v>199</v>
      </c>
      <c r="AU235" s="192" t="s">
        <v>84</v>
      </c>
      <c r="AY235" s="20" t="s">
        <v>197</v>
      </c>
      <c r="BE235" s="193">
        <f>IF(N235="základní",J235,0)</f>
        <v>0</v>
      </c>
      <c r="BF235" s="193">
        <f>IF(N235="snížená",J235,0)</f>
        <v>0</v>
      </c>
      <c r="BG235" s="193">
        <f>IF(N235="zákl. přenesená",J235,0)</f>
        <v>0</v>
      </c>
      <c r="BH235" s="193">
        <f>IF(N235="sníž. přenesená",J235,0)</f>
        <v>0</v>
      </c>
      <c r="BI235" s="193">
        <f>IF(N235="nulová",J235,0)</f>
        <v>0</v>
      </c>
      <c r="BJ235" s="20" t="s">
        <v>82</v>
      </c>
      <c r="BK235" s="193">
        <f>ROUND(I235*H235,2)</f>
        <v>0</v>
      </c>
      <c r="BL235" s="20" t="s">
        <v>204</v>
      </c>
      <c r="BM235" s="192" t="s">
        <v>7807</v>
      </c>
    </row>
    <row r="236" spans="1:65" s="15" customFormat="1" ht="11.25">
      <c r="B236" s="222"/>
      <c r="C236" s="223"/>
      <c r="D236" s="201" t="s">
        <v>213</v>
      </c>
      <c r="E236" s="224" t="s">
        <v>28</v>
      </c>
      <c r="F236" s="225" t="s">
        <v>7808</v>
      </c>
      <c r="G236" s="223"/>
      <c r="H236" s="224" t="s">
        <v>28</v>
      </c>
      <c r="I236" s="226"/>
      <c r="J236" s="223"/>
      <c r="K236" s="223"/>
      <c r="L236" s="227"/>
      <c r="M236" s="228"/>
      <c r="N236" s="229"/>
      <c r="O236" s="229"/>
      <c r="P236" s="229"/>
      <c r="Q236" s="229"/>
      <c r="R236" s="229"/>
      <c r="S236" s="229"/>
      <c r="T236" s="230"/>
      <c r="AT236" s="231" t="s">
        <v>213</v>
      </c>
      <c r="AU236" s="231" t="s">
        <v>84</v>
      </c>
      <c r="AV236" s="15" t="s">
        <v>82</v>
      </c>
      <c r="AW236" s="15" t="s">
        <v>35</v>
      </c>
      <c r="AX236" s="15" t="s">
        <v>74</v>
      </c>
      <c r="AY236" s="231" t="s">
        <v>197</v>
      </c>
    </row>
    <row r="237" spans="1:65" s="13" customFormat="1" ht="11.25">
      <c r="B237" s="199"/>
      <c r="C237" s="200"/>
      <c r="D237" s="201" t="s">
        <v>213</v>
      </c>
      <c r="E237" s="202" t="s">
        <v>28</v>
      </c>
      <c r="F237" s="203" t="s">
        <v>7809</v>
      </c>
      <c r="G237" s="200"/>
      <c r="H237" s="204">
        <v>5.6000000000000001E-2</v>
      </c>
      <c r="I237" s="205"/>
      <c r="J237" s="200"/>
      <c r="K237" s="200"/>
      <c r="L237" s="206"/>
      <c r="M237" s="207"/>
      <c r="N237" s="208"/>
      <c r="O237" s="208"/>
      <c r="P237" s="208"/>
      <c r="Q237" s="208"/>
      <c r="R237" s="208"/>
      <c r="S237" s="208"/>
      <c r="T237" s="209"/>
      <c r="AT237" s="210" t="s">
        <v>213</v>
      </c>
      <c r="AU237" s="210" t="s">
        <v>84</v>
      </c>
      <c r="AV237" s="13" t="s">
        <v>84</v>
      </c>
      <c r="AW237" s="13" t="s">
        <v>35</v>
      </c>
      <c r="AX237" s="13" t="s">
        <v>82</v>
      </c>
      <c r="AY237" s="210" t="s">
        <v>197</v>
      </c>
    </row>
    <row r="238" spans="1:65" s="12" customFormat="1" ht="22.9" customHeight="1">
      <c r="B238" s="165"/>
      <c r="C238" s="166"/>
      <c r="D238" s="167" t="s">
        <v>73</v>
      </c>
      <c r="E238" s="179" t="s">
        <v>243</v>
      </c>
      <c r="F238" s="179" t="s">
        <v>7498</v>
      </c>
      <c r="G238" s="166"/>
      <c r="H238" s="166"/>
      <c r="I238" s="169"/>
      <c r="J238" s="180">
        <f>BK238</f>
        <v>0</v>
      </c>
      <c r="K238" s="166"/>
      <c r="L238" s="171"/>
      <c r="M238" s="172"/>
      <c r="N238" s="173"/>
      <c r="O238" s="173"/>
      <c r="P238" s="174">
        <f>SUM(P239:P283)</f>
        <v>0</v>
      </c>
      <c r="Q238" s="173"/>
      <c r="R238" s="174">
        <f>SUM(R239:R283)</f>
        <v>17.491172599999999</v>
      </c>
      <c r="S238" s="173"/>
      <c r="T238" s="175">
        <f>SUM(T239:T283)</f>
        <v>0</v>
      </c>
      <c r="AR238" s="176" t="s">
        <v>82</v>
      </c>
      <c r="AT238" s="177" t="s">
        <v>73</v>
      </c>
      <c r="AU238" s="177" t="s">
        <v>82</v>
      </c>
      <c r="AY238" s="176" t="s">
        <v>197</v>
      </c>
      <c r="BK238" s="178">
        <f>SUM(BK239:BK283)</f>
        <v>0</v>
      </c>
    </row>
    <row r="239" spans="1:65" s="2" customFormat="1" ht="16.5" customHeight="1">
      <c r="A239" s="37"/>
      <c r="B239" s="38"/>
      <c r="C239" s="181" t="s">
        <v>482</v>
      </c>
      <c r="D239" s="181" t="s">
        <v>199</v>
      </c>
      <c r="E239" s="182" t="s">
        <v>7810</v>
      </c>
      <c r="F239" s="183" t="s">
        <v>7811</v>
      </c>
      <c r="G239" s="184" t="s">
        <v>265</v>
      </c>
      <c r="H239" s="185">
        <v>70</v>
      </c>
      <c r="I239" s="186"/>
      <c r="J239" s="187">
        <f>ROUND(I239*H239,2)</f>
        <v>0</v>
      </c>
      <c r="K239" s="183" t="s">
        <v>28</v>
      </c>
      <c r="L239" s="42"/>
      <c r="M239" s="188" t="s">
        <v>28</v>
      </c>
      <c r="N239" s="189" t="s">
        <v>45</v>
      </c>
      <c r="O239" s="67"/>
      <c r="P239" s="190">
        <f>O239*H239</f>
        <v>0</v>
      </c>
      <c r="Q239" s="190">
        <v>1.0000000000000001E-5</v>
      </c>
      <c r="R239" s="190">
        <f>Q239*H239</f>
        <v>7.000000000000001E-4</v>
      </c>
      <c r="S239" s="190">
        <v>0</v>
      </c>
      <c r="T239" s="191">
        <f>S239*H239</f>
        <v>0</v>
      </c>
      <c r="U239" s="37"/>
      <c r="V239" s="37"/>
      <c r="W239" s="37"/>
      <c r="X239" s="37"/>
      <c r="Y239" s="37"/>
      <c r="Z239" s="37"/>
      <c r="AA239" s="37"/>
      <c r="AB239" s="37"/>
      <c r="AC239" s="37"/>
      <c r="AD239" s="37"/>
      <c r="AE239" s="37"/>
      <c r="AR239" s="192" t="s">
        <v>204</v>
      </c>
      <c r="AT239" s="192" t="s">
        <v>199</v>
      </c>
      <c r="AU239" s="192" t="s">
        <v>84</v>
      </c>
      <c r="AY239" s="20" t="s">
        <v>197</v>
      </c>
      <c r="BE239" s="193">
        <f>IF(N239="základní",J239,0)</f>
        <v>0</v>
      </c>
      <c r="BF239" s="193">
        <f>IF(N239="snížená",J239,0)</f>
        <v>0</v>
      </c>
      <c r="BG239" s="193">
        <f>IF(N239="zákl. přenesená",J239,0)</f>
        <v>0</v>
      </c>
      <c r="BH239" s="193">
        <f>IF(N239="sníž. přenesená",J239,0)</f>
        <v>0</v>
      </c>
      <c r="BI239" s="193">
        <f>IF(N239="nulová",J239,0)</f>
        <v>0</v>
      </c>
      <c r="BJ239" s="20" t="s">
        <v>82</v>
      </c>
      <c r="BK239" s="193">
        <f>ROUND(I239*H239,2)</f>
        <v>0</v>
      </c>
      <c r="BL239" s="20" t="s">
        <v>204</v>
      </c>
      <c r="BM239" s="192" t="s">
        <v>7812</v>
      </c>
    </row>
    <row r="240" spans="1:65" s="13" customFormat="1" ht="11.25">
      <c r="B240" s="199"/>
      <c r="C240" s="200"/>
      <c r="D240" s="201" t="s">
        <v>213</v>
      </c>
      <c r="E240" s="202" t="s">
        <v>28</v>
      </c>
      <c r="F240" s="203" t="s">
        <v>7813</v>
      </c>
      <c r="G240" s="200"/>
      <c r="H240" s="204">
        <v>70</v>
      </c>
      <c r="I240" s="205"/>
      <c r="J240" s="200"/>
      <c r="K240" s="200"/>
      <c r="L240" s="206"/>
      <c r="M240" s="207"/>
      <c r="N240" s="208"/>
      <c r="O240" s="208"/>
      <c r="P240" s="208"/>
      <c r="Q240" s="208"/>
      <c r="R240" s="208"/>
      <c r="S240" s="208"/>
      <c r="T240" s="209"/>
      <c r="AT240" s="210" t="s">
        <v>213</v>
      </c>
      <c r="AU240" s="210" t="s">
        <v>84</v>
      </c>
      <c r="AV240" s="13" t="s">
        <v>84</v>
      </c>
      <c r="AW240" s="13" t="s">
        <v>35</v>
      </c>
      <c r="AX240" s="13" t="s">
        <v>82</v>
      </c>
      <c r="AY240" s="210" t="s">
        <v>197</v>
      </c>
    </row>
    <row r="241" spans="1:65" s="2" customFormat="1" ht="24.2" customHeight="1">
      <c r="A241" s="37"/>
      <c r="B241" s="38"/>
      <c r="C241" s="247" t="s">
        <v>489</v>
      </c>
      <c r="D241" s="247" t="s">
        <v>519</v>
      </c>
      <c r="E241" s="248" t="s">
        <v>7814</v>
      </c>
      <c r="F241" s="249" t="s">
        <v>7815</v>
      </c>
      <c r="G241" s="250" t="s">
        <v>265</v>
      </c>
      <c r="H241" s="251">
        <v>70</v>
      </c>
      <c r="I241" s="252"/>
      <c r="J241" s="253">
        <f>ROUND(I241*H241,2)</f>
        <v>0</v>
      </c>
      <c r="K241" s="249" t="s">
        <v>28</v>
      </c>
      <c r="L241" s="254"/>
      <c r="M241" s="255" t="s">
        <v>28</v>
      </c>
      <c r="N241" s="256" t="s">
        <v>45</v>
      </c>
      <c r="O241" s="67"/>
      <c r="P241" s="190">
        <f>O241*H241</f>
        <v>0</v>
      </c>
      <c r="Q241" s="190">
        <v>3.8999999999999999E-4</v>
      </c>
      <c r="R241" s="190">
        <f>Q241*H241</f>
        <v>2.7299999999999998E-2</v>
      </c>
      <c r="S241" s="190">
        <v>0</v>
      </c>
      <c r="T241" s="191">
        <f>S241*H241</f>
        <v>0</v>
      </c>
      <c r="U241" s="37"/>
      <c r="V241" s="37"/>
      <c r="W241" s="37"/>
      <c r="X241" s="37"/>
      <c r="Y241" s="37"/>
      <c r="Z241" s="37"/>
      <c r="AA241" s="37"/>
      <c r="AB241" s="37"/>
      <c r="AC241" s="37"/>
      <c r="AD241" s="37"/>
      <c r="AE241" s="37"/>
      <c r="AR241" s="192" t="s">
        <v>243</v>
      </c>
      <c r="AT241" s="192" t="s">
        <v>519</v>
      </c>
      <c r="AU241" s="192" t="s">
        <v>84</v>
      </c>
      <c r="AY241" s="20" t="s">
        <v>197</v>
      </c>
      <c r="BE241" s="193">
        <f>IF(N241="základní",J241,0)</f>
        <v>0</v>
      </c>
      <c r="BF241" s="193">
        <f>IF(N241="snížená",J241,0)</f>
        <v>0</v>
      </c>
      <c r="BG241" s="193">
        <f>IF(N241="zákl. přenesená",J241,0)</f>
        <v>0</v>
      </c>
      <c r="BH241" s="193">
        <f>IF(N241="sníž. přenesená",J241,0)</f>
        <v>0</v>
      </c>
      <c r="BI241" s="193">
        <f>IF(N241="nulová",J241,0)</f>
        <v>0</v>
      </c>
      <c r="BJ241" s="20" t="s">
        <v>82</v>
      </c>
      <c r="BK241" s="193">
        <f>ROUND(I241*H241,2)</f>
        <v>0</v>
      </c>
      <c r="BL241" s="20" t="s">
        <v>204</v>
      </c>
      <c r="BM241" s="192" t="s">
        <v>7816</v>
      </c>
    </row>
    <row r="242" spans="1:65" s="2" customFormat="1" ht="16.5" customHeight="1">
      <c r="A242" s="37"/>
      <c r="B242" s="38"/>
      <c r="C242" s="181" t="s">
        <v>495</v>
      </c>
      <c r="D242" s="181" t="s">
        <v>199</v>
      </c>
      <c r="E242" s="182" t="s">
        <v>7817</v>
      </c>
      <c r="F242" s="183" t="s">
        <v>7818</v>
      </c>
      <c r="G242" s="184" t="s">
        <v>265</v>
      </c>
      <c r="H242" s="185">
        <v>1</v>
      </c>
      <c r="I242" s="186"/>
      <c r="J242" s="187">
        <f>ROUND(I242*H242,2)</f>
        <v>0</v>
      </c>
      <c r="K242" s="183" t="s">
        <v>28</v>
      </c>
      <c r="L242" s="42"/>
      <c r="M242" s="188" t="s">
        <v>28</v>
      </c>
      <c r="N242" s="189" t="s">
        <v>45</v>
      </c>
      <c r="O242" s="67"/>
      <c r="P242" s="190">
        <f>O242*H242</f>
        <v>0</v>
      </c>
      <c r="Q242" s="190">
        <v>1.0000000000000001E-5</v>
      </c>
      <c r="R242" s="190">
        <f>Q242*H242</f>
        <v>1.0000000000000001E-5</v>
      </c>
      <c r="S242" s="190">
        <v>0</v>
      </c>
      <c r="T242" s="191">
        <f>S242*H242</f>
        <v>0</v>
      </c>
      <c r="U242" s="37"/>
      <c r="V242" s="37"/>
      <c r="W242" s="37"/>
      <c r="X242" s="37"/>
      <c r="Y242" s="37"/>
      <c r="Z242" s="37"/>
      <c r="AA242" s="37"/>
      <c r="AB242" s="37"/>
      <c r="AC242" s="37"/>
      <c r="AD242" s="37"/>
      <c r="AE242" s="37"/>
      <c r="AR242" s="192" t="s">
        <v>204</v>
      </c>
      <c r="AT242" s="192" t="s">
        <v>199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204</v>
      </c>
      <c r="BM242" s="192" t="s">
        <v>7819</v>
      </c>
    </row>
    <row r="243" spans="1:65" s="2" customFormat="1" ht="16.5" customHeight="1">
      <c r="A243" s="37"/>
      <c r="B243" s="38"/>
      <c r="C243" s="247" t="s">
        <v>500</v>
      </c>
      <c r="D243" s="247" t="s">
        <v>519</v>
      </c>
      <c r="E243" s="248" t="s">
        <v>7820</v>
      </c>
      <c r="F243" s="249" t="s">
        <v>7821</v>
      </c>
      <c r="G243" s="250" t="s">
        <v>265</v>
      </c>
      <c r="H243" s="251">
        <v>1.03</v>
      </c>
      <c r="I243" s="252"/>
      <c r="J243" s="253">
        <f>ROUND(I243*H243,2)</f>
        <v>0</v>
      </c>
      <c r="K243" s="249" t="s">
        <v>28</v>
      </c>
      <c r="L243" s="254"/>
      <c r="M243" s="255" t="s">
        <v>28</v>
      </c>
      <c r="N243" s="256" t="s">
        <v>45</v>
      </c>
      <c r="O243" s="67"/>
      <c r="P243" s="190">
        <f>O243*H243</f>
        <v>0</v>
      </c>
      <c r="Q243" s="190">
        <v>1.5399999999999999E-3</v>
      </c>
      <c r="R243" s="190">
        <f>Q243*H243</f>
        <v>1.5861999999999998E-3</v>
      </c>
      <c r="S243" s="190">
        <v>0</v>
      </c>
      <c r="T243" s="191">
        <f>S243*H243</f>
        <v>0</v>
      </c>
      <c r="U243" s="37"/>
      <c r="V243" s="37"/>
      <c r="W243" s="37"/>
      <c r="X243" s="37"/>
      <c r="Y243" s="37"/>
      <c r="Z243" s="37"/>
      <c r="AA243" s="37"/>
      <c r="AB243" s="37"/>
      <c r="AC243" s="37"/>
      <c r="AD243" s="37"/>
      <c r="AE243" s="37"/>
      <c r="AR243" s="192" t="s">
        <v>243</v>
      </c>
      <c r="AT243" s="192" t="s">
        <v>519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204</v>
      </c>
      <c r="BM243" s="192" t="s">
        <v>7822</v>
      </c>
    </row>
    <row r="244" spans="1:65" s="13" customFormat="1" ht="11.25">
      <c r="B244" s="199"/>
      <c r="C244" s="200"/>
      <c r="D244" s="201" t="s">
        <v>213</v>
      </c>
      <c r="E244" s="202" t="s">
        <v>28</v>
      </c>
      <c r="F244" s="203" t="s">
        <v>7823</v>
      </c>
      <c r="G244" s="200"/>
      <c r="H244" s="204">
        <v>1.03</v>
      </c>
      <c r="I244" s="205"/>
      <c r="J244" s="200"/>
      <c r="K244" s="200"/>
      <c r="L244" s="206"/>
      <c r="M244" s="207"/>
      <c r="N244" s="208"/>
      <c r="O244" s="208"/>
      <c r="P244" s="208"/>
      <c r="Q244" s="208"/>
      <c r="R244" s="208"/>
      <c r="S244" s="208"/>
      <c r="T244" s="209"/>
      <c r="AT244" s="210" t="s">
        <v>213</v>
      </c>
      <c r="AU244" s="210" t="s">
        <v>84</v>
      </c>
      <c r="AV244" s="13" t="s">
        <v>84</v>
      </c>
      <c r="AW244" s="13" t="s">
        <v>35</v>
      </c>
      <c r="AX244" s="13" t="s">
        <v>82</v>
      </c>
      <c r="AY244" s="210" t="s">
        <v>197</v>
      </c>
    </row>
    <row r="245" spans="1:65" s="2" customFormat="1" ht="16.5" customHeight="1">
      <c r="A245" s="37"/>
      <c r="B245" s="38"/>
      <c r="C245" s="181" t="s">
        <v>505</v>
      </c>
      <c r="D245" s="181" t="s">
        <v>199</v>
      </c>
      <c r="E245" s="182" t="s">
        <v>7824</v>
      </c>
      <c r="F245" s="183" t="s">
        <v>7825</v>
      </c>
      <c r="G245" s="184" t="s">
        <v>265</v>
      </c>
      <c r="H245" s="185">
        <v>46</v>
      </c>
      <c r="I245" s="186"/>
      <c r="J245" s="187">
        <f>ROUND(I245*H245,2)</f>
        <v>0</v>
      </c>
      <c r="K245" s="183" t="s">
        <v>28</v>
      </c>
      <c r="L245" s="42"/>
      <c r="M245" s="188" t="s">
        <v>28</v>
      </c>
      <c r="N245" s="189" t="s">
        <v>45</v>
      </c>
      <c r="O245" s="67"/>
      <c r="P245" s="190">
        <f>O245*H245</f>
        <v>0</v>
      </c>
      <c r="Q245" s="190">
        <v>1.0000000000000001E-5</v>
      </c>
      <c r="R245" s="190">
        <f>Q245*H245</f>
        <v>4.6000000000000001E-4</v>
      </c>
      <c r="S245" s="190">
        <v>0</v>
      </c>
      <c r="T245" s="191">
        <f>S245*H245</f>
        <v>0</v>
      </c>
      <c r="U245" s="37"/>
      <c r="V245" s="37"/>
      <c r="W245" s="37"/>
      <c r="X245" s="37"/>
      <c r="Y245" s="37"/>
      <c r="Z245" s="37"/>
      <c r="AA245" s="37"/>
      <c r="AB245" s="37"/>
      <c r="AC245" s="37"/>
      <c r="AD245" s="37"/>
      <c r="AE245" s="37"/>
      <c r="AR245" s="192" t="s">
        <v>204</v>
      </c>
      <c r="AT245" s="192" t="s">
        <v>199</v>
      </c>
      <c r="AU245" s="192" t="s">
        <v>84</v>
      </c>
      <c r="AY245" s="20" t="s">
        <v>197</v>
      </c>
      <c r="BE245" s="193">
        <f>IF(N245="základní",J245,0)</f>
        <v>0</v>
      </c>
      <c r="BF245" s="193">
        <f>IF(N245="snížená",J245,0)</f>
        <v>0</v>
      </c>
      <c r="BG245" s="193">
        <f>IF(N245="zákl. přenesená",J245,0)</f>
        <v>0</v>
      </c>
      <c r="BH245" s="193">
        <f>IF(N245="sníž. přenesená",J245,0)</f>
        <v>0</v>
      </c>
      <c r="BI245" s="193">
        <f>IF(N245="nulová",J245,0)</f>
        <v>0</v>
      </c>
      <c r="BJ245" s="20" t="s">
        <v>82</v>
      </c>
      <c r="BK245" s="193">
        <f>ROUND(I245*H245,2)</f>
        <v>0</v>
      </c>
      <c r="BL245" s="20" t="s">
        <v>204</v>
      </c>
      <c r="BM245" s="192" t="s">
        <v>7826</v>
      </c>
    </row>
    <row r="246" spans="1:65" s="2" customFormat="1" ht="16.5" customHeight="1">
      <c r="A246" s="37"/>
      <c r="B246" s="38"/>
      <c r="C246" s="247" t="s">
        <v>510</v>
      </c>
      <c r="D246" s="247" t="s">
        <v>519</v>
      </c>
      <c r="E246" s="248" t="s">
        <v>7827</v>
      </c>
      <c r="F246" s="249" t="s">
        <v>7828</v>
      </c>
      <c r="G246" s="250" t="s">
        <v>265</v>
      </c>
      <c r="H246" s="251">
        <v>47.38</v>
      </c>
      <c r="I246" s="252"/>
      <c r="J246" s="253">
        <f>ROUND(I246*H246,2)</f>
        <v>0</v>
      </c>
      <c r="K246" s="249" t="s">
        <v>28</v>
      </c>
      <c r="L246" s="254"/>
      <c r="M246" s="255" t="s">
        <v>28</v>
      </c>
      <c r="N246" s="256" t="s">
        <v>45</v>
      </c>
      <c r="O246" s="67"/>
      <c r="P246" s="190">
        <f>O246*H246</f>
        <v>0</v>
      </c>
      <c r="Q246" s="190">
        <v>2.6700000000000001E-3</v>
      </c>
      <c r="R246" s="190">
        <f>Q246*H246</f>
        <v>0.12650460000000002</v>
      </c>
      <c r="S246" s="190">
        <v>0</v>
      </c>
      <c r="T246" s="191">
        <f>S246*H246</f>
        <v>0</v>
      </c>
      <c r="U246" s="37"/>
      <c r="V246" s="37"/>
      <c r="W246" s="37"/>
      <c r="X246" s="37"/>
      <c r="Y246" s="37"/>
      <c r="Z246" s="37"/>
      <c r="AA246" s="37"/>
      <c r="AB246" s="37"/>
      <c r="AC246" s="37"/>
      <c r="AD246" s="37"/>
      <c r="AE246" s="37"/>
      <c r="AR246" s="192" t="s">
        <v>243</v>
      </c>
      <c r="AT246" s="192" t="s">
        <v>519</v>
      </c>
      <c r="AU246" s="192" t="s">
        <v>84</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204</v>
      </c>
      <c r="BM246" s="192" t="s">
        <v>7829</v>
      </c>
    </row>
    <row r="247" spans="1:65" s="13" customFormat="1" ht="11.25">
      <c r="B247" s="199"/>
      <c r="C247" s="200"/>
      <c r="D247" s="201" t="s">
        <v>213</v>
      </c>
      <c r="E247" s="202" t="s">
        <v>28</v>
      </c>
      <c r="F247" s="203" t="s">
        <v>7830</v>
      </c>
      <c r="G247" s="200"/>
      <c r="H247" s="204">
        <v>47.38</v>
      </c>
      <c r="I247" s="205"/>
      <c r="J247" s="200"/>
      <c r="K247" s="200"/>
      <c r="L247" s="206"/>
      <c r="M247" s="207"/>
      <c r="N247" s="208"/>
      <c r="O247" s="208"/>
      <c r="P247" s="208"/>
      <c r="Q247" s="208"/>
      <c r="R247" s="208"/>
      <c r="S247" s="208"/>
      <c r="T247" s="209"/>
      <c r="AT247" s="210" t="s">
        <v>213</v>
      </c>
      <c r="AU247" s="210" t="s">
        <v>84</v>
      </c>
      <c r="AV247" s="13" t="s">
        <v>84</v>
      </c>
      <c r="AW247" s="13" t="s">
        <v>35</v>
      </c>
      <c r="AX247" s="13" t="s">
        <v>82</v>
      </c>
      <c r="AY247" s="210" t="s">
        <v>197</v>
      </c>
    </row>
    <row r="248" spans="1:65" s="2" customFormat="1" ht="16.5" customHeight="1">
      <c r="A248" s="37"/>
      <c r="B248" s="38"/>
      <c r="C248" s="181" t="s">
        <v>514</v>
      </c>
      <c r="D248" s="181" t="s">
        <v>199</v>
      </c>
      <c r="E248" s="182" t="s">
        <v>7499</v>
      </c>
      <c r="F248" s="183" t="s">
        <v>7500</v>
      </c>
      <c r="G248" s="184" t="s">
        <v>265</v>
      </c>
      <c r="H248" s="185">
        <v>42</v>
      </c>
      <c r="I248" s="186"/>
      <c r="J248" s="187">
        <f>ROUND(I248*H248,2)</f>
        <v>0</v>
      </c>
      <c r="K248" s="183" t="s">
        <v>28</v>
      </c>
      <c r="L248" s="42"/>
      <c r="M248" s="188" t="s">
        <v>28</v>
      </c>
      <c r="N248" s="189" t="s">
        <v>45</v>
      </c>
      <c r="O248" s="67"/>
      <c r="P248" s="190">
        <f>O248*H248</f>
        <v>0</v>
      </c>
      <c r="Q248" s="190">
        <v>1.0000000000000001E-5</v>
      </c>
      <c r="R248" s="190">
        <f>Q248*H248</f>
        <v>4.2000000000000002E-4</v>
      </c>
      <c r="S248" s="190">
        <v>0</v>
      </c>
      <c r="T248" s="191">
        <f>S248*H248</f>
        <v>0</v>
      </c>
      <c r="U248" s="37"/>
      <c r="V248" s="37"/>
      <c r="W248" s="37"/>
      <c r="X248" s="37"/>
      <c r="Y248" s="37"/>
      <c r="Z248" s="37"/>
      <c r="AA248" s="37"/>
      <c r="AB248" s="37"/>
      <c r="AC248" s="37"/>
      <c r="AD248" s="37"/>
      <c r="AE248" s="37"/>
      <c r="AR248" s="192" t="s">
        <v>204</v>
      </c>
      <c r="AT248" s="192" t="s">
        <v>199</v>
      </c>
      <c r="AU248" s="192" t="s">
        <v>84</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204</v>
      </c>
      <c r="BM248" s="192" t="s">
        <v>7831</v>
      </c>
    </row>
    <row r="249" spans="1:65" s="2" customFormat="1" ht="16.5" customHeight="1">
      <c r="A249" s="37"/>
      <c r="B249" s="38"/>
      <c r="C249" s="247" t="s">
        <v>523</v>
      </c>
      <c r="D249" s="247" t="s">
        <v>519</v>
      </c>
      <c r="E249" s="248" t="s">
        <v>7502</v>
      </c>
      <c r="F249" s="249" t="s">
        <v>7503</v>
      </c>
      <c r="G249" s="250" t="s">
        <v>265</v>
      </c>
      <c r="H249" s="251">
        <v>43.26</v>
      </c>
      <c r="I249" s="252"/>
      <c r="J249" s="253">
        <f>ROUND(I249*H249,2)</f>
        <v>0</v>
      </c>
      <c r="K249" s="249" t="s">
        <v>28</v>
      </c>
      <c r="L249" s="254"/>
      <c r="M249" s="255" t="s">
        <v>28</v>
      </c>
      <c r="N249" s="256" t="s">
        <v>45</v>
      </c>
      <c r="O249" s="67"/>
      <c r="P249" s="190">
        <f>O249*H249</f>
        <v>0</v>
      </c>
      <c r="Q249" s="190">
        <v>4.2599999999999999E-3</v>
      </c>
      <c r="R249" s="190">
        <f>Q249*H249</f>
        <v>0.1842876</v>
      </c>
      <c r="S249" s="190">
        <v>0</v>
      </c>
      <c r="T249" s="191">
        <f>S249*H249</f>
        <v>0</v>
      </c>
      <c r="U249" s="37"/>
      <c r="V249" s="37"/>
      <c r="W249" s="37"/>
      <c r="X249" s="37"/>
      <c r="Y249" s="37"/>
      <c r="Z249" s="37"/>
      <c r="AA249" s="37"/>
      <c r="AB249" s="37"/>
      <c r="AC249" s="37"/>
      <c r="AD249" s="37"/>
      <c r="AE249" s="37"/>
      <c r="AR249" s="192" t="s">
        <v>243</v>
      </c>
      <c r="AT249" s="192" t="s">
        <v>519</v>
      </c>
      <c r="AU249" s="192" t="s">
        <v>84</v>
      </c>
      <c r="AY249" s="20" t="s">
        <v>197</v>
      </c>
      <c r="BE249" s="193">
        <f>IF(N249="základní",J249,0)</f>
        <v>0</v>
      </c>
      <c r="BF249" s="193">
        <f>IF(N249="snížená",J249,0)</f>
        <v>0</v>
      </c>
      <c r="BG249" s="193">
        <f>IF(N249="zákl. přenesená",J249,0)</f>
        <v>0</v>
      </c>
      <c r="BH249" s="193">
        <f>IF(N249="sníž. přenesená",J249,0)</f>
        <v>0</v>
      </c>
      <c r="BI249" s="193">
        <f>IF(N249="nulová",J249,0)</f>
        <v>0</v>
      </c>
      <c r="BJ249" s="20" t="s">
        <v>82</v>
      </c>
      <c r="BK249" s="193">
        <f>ROUND(I249*H249,2)</f>
        <v>0</v>
      </c>
      <c r="BL249" s="20" t="s">
        <v>204</v>
      </c>
      <c r="BM249" s="192" t="s">
        <v>7832</v>
      </c>
    </row>
    <row r="250" spans="1:65" s="13" customFormat="1" ht="11.25">
      <c r="B250" s="199"/>
      <c r="C250" s="200"/>
      <c r="D250" s="201" t="s">
        <v>213</v>
      </c>
      <c r="E250" s="202" t="s">
        <v>28</v>
      </c>
      <c r="F250" s="203" t="s">
        <v>7833</v>
      </c>
      <c r="G250" s="200"/>
      <c r="H250" s="204">
        <v>43.26</v>
      </c>
      <c r="I250" s="205"/>
      <c r="J250" s="200"/>
      <c r="K250" s="200"/>
      <c r="L250" s="206"/>
      <c r="M250" s="207"/>
      <c r="N250" s="208"/>
      <c r="O250" s="208"/>
      <c r="P250" s="208"/>
      <c r="Q250" s="208"/>
      <c r="R250" s="208"/>
      <c r="S250" s="208"/>
      <c r="T250" s="209"/>
      <c r="AT250" s="210" t="s">
        <v>213</v>
      </c>
      <c r="AU250" s="210" t="s">
        <v>84</v>
      </c>
      <c r="AV250" s="13" t="s">
        <v>84</v>
      </c>
      <c r="AW250" s="13" t="s">
        <v>35</v>
      </c>
      <c r="AX250" s="13" t="s">
        <v>82</v>
      </c>
      <c r="AY250" s="210" t="s">
        <v>197</v>
      </c>
    </row>
    <row r="251" spans="1:65" s="2" customFormat="1" ht="16.5" customHeight="1">
      <c r="A251" s="37"/>
      <c r="B251" s="38"/>
      <c r="C251" s="181" t="s">
        <v>532</v>
      </c>
      <c r="D251" s="181" t="s">
        <v>199</v>
      </c>
      <c r="E251" s="182" t="s">
        <v>7834</v>
      </c>
      <c r="F251" s="183" t="s">
        <v>7835</v>
      </c>
      <c r="G251" s="184" t="s">
        <v>210</v>
      </c>
      <c r="H251" s="185">
        <v>1</v>
      </c>
      <c r="I251" s="186"/>
      <c r="J251" s="187">
        <f t="shared" ref="J251:J264" si="10">ROUND(I251*H251,2)</f>
        <v>0</v>
      </c>
      <c r="K251" s="183" t="s">
        <v>28</v>
      </c>
      <c r="L251" s="42"/>
      <c r="M251" s="188" t="s">
        <v>28</v>
      </c>
      <c r="N251" s="189" t="s">
        <v>45</v>
      </c>
      <c r="O251" s="67"/>
      <c r="P251" s="190">
        <f t="shared" ref="P251:P264" si="11">O251*H251</f>
        <v>0</v>
      </c>
      <c r="Q251" s="190">
        <v>2.8600000000000001E-3</v>
      </c>
      <c r="R251" s="190">
        <f t="shared" ref="R251:R264" si="12">Q251*H251</f>
        <v>2.8600000000000001E-3</v>
      </c>
      <c r="S251" s="190">
        <v>0</v>
      </c>
      <c r="T251" s="191">
        <f t="shared" ref="T251:T264" si="13">S251*H251</f>
        <v>0</v>
      </c>
      <c r="U251" s="37"/>
      <c r="V251" s="37"/>
      <c r="W251" s="37"/>
      <c r="X251" s="37"/>
      <c r="Y251" s="37"/>
      <c r="Z251" s="37"/>
      <c r="AA251" s="37"/>
      <c r="AB251" s="37"/>
      <c r="AC251" s="37"/>
      <c r="AD251" s="37"/>
      <c r="AE251" s="37"/>
      <c r="AR251" s="192" t="s">
        <v>204</v>
      </c>
      <c r="AT251" s="192" t="s">
        <v>199</v>
      </c>
      <c r="AU251" s="192" t="s">
        <v>84</v>
      </c>
      <c r="AY251" s="20" t="s">
        <v>197</v>
      </c>
      <c r="BE251" s="193">
        <f t="shared" ref="BE251:BE264" si="14">IF(N251="základní",J251,0)</f>
        <v>0</v>
      </c>
      <c r="BF251" s="193">
        <f t="shared" ref="BF251:BF264" si="15">IF(N251="snížená",J251,0)</f>
        <v>0</v>
      </c>
      <c r="BG251" s="193">
        <f t="shared" ref="BG251:BG264" si="16">IF(N251="zákl. přenesená",J251,0)</f>
        <v>0</v>
      </c>
      <c r="BH251" s="193">
        <f t="shared" ref="BH251:BH264" si="17">IF(N251="sníž. přenesená",J251,0)</f>
        <v>0</v>
      </c>
      <c r="BI251" s="193">
        <f t="shared" ref="BI251:BI264" si="18">IF(N251="nulová",J251,0)</f>
        <v>0</v>
      </c>
      <c r="BJ251" s="20" t="s">
        <v>82</v>
      </c>
      <c r="BK251" s="193">
        <f t="shared" ref="BK251:BK264" si="19">ROUND(I251*H251,2)</f>
        <v>0</v>
      </c>
      <c r="BL251" s="20" t="s">
        <v>204</v>
      </c>
      <c r="BM251" s="192" t="s">
        <v>7836</v>
      </c>
    </row>
    <row r="252" spans="1:65" s="2" customFormat="1" ht="16.5" customHeight="1">
      <c r="A252" s="37"/>
      <c r="B252" s="38"/>
      <c r="C252" s="247" t="s">
        <v>1046</v>
      </c>
      <c r="D252" s="247" t="s">
        <v>519</v>
      </c>
      <c r="E252" s="248" t="s">
        <v>7837</v>
      </c>
      <c r="F252" s="249" t="s">
        <v>7838</v>
      </c>
      <c r="G252" s="250" t="s">
        <v>210</v>
      </c>
      <c r="H252" s="251">
        <v>1</v>
      </c>
      <c r="I252" s="252"/>
      <c r="J252" s="253">
        <f t="shared" si="10"/>
        <v>0</v>
      </c>
      <c r="K252" s="249" t="s">
        <v>28</v>
      </c>
      <c r="L252" s="254"/>
      <c r="M252" s="255" t="s">
        <v>28</v>
      </c>
      <c r="N252" s="256" t="s">
        <v>45</v>
      </c>
      <c r="O252" s="67"/>
      <c r="P252" s="190">
        <f t="shared" si="11"/>
        <v>0</v>
      </c>
      <c r="Q252" s="190">
        <v>0</v>
      </c>
      <c r="R252" s="190">
        <f t="shared" si="12"/>
        <v>0</v>
      </c>
      <c r="S252" s="190">
        <v>0</v>
      </c>
      <c r="T252" s="191">
        <f t="shared" si="13"/>
        <v>0</v>
      </c>
      <c r="U252" s="37"/>
      <c r="V252" s="37"/>
      <c r="W252" s="37"/>
      <c r="X252" s="37"/>
      <c r="Y252" s="37"/>
      <c r="Z252" s="37"/>
      <c r="AA252" s="37"/>
      <c r="AB252" s="37"/>
      <c r="AC252" s="37"/>
      <c r="AD252" s="37"/>
      <c r="AE252" s="37"/>
      <c r="AR252" s="192" t="s">
        <v>243</v>
      </c>
      <c r="AT252" s="192" t="s">
        <v>519</v>
      </c>
      <c r="AU252" s="192" t="s">
        <v>84</v>
      </c>
      <c r="AY252" s="20" t="s">
        <v>197</v>
      </c>
      <c r="BE252" s="193">
        <f t="shared" si="14"/>
        <v>0</v>
      </c>
      <c r="BF252" s="193">
        <f t="shared" si="15"/>
        <v>0</v>
      </c>
      <c r="BG252" s="193">
        <f t="shared" si="16"/>
        <v>0</v>
      </c>
      <c r="BH252" s="193">
        <f t="shared" si="17"/>
        <v>0</v>
      </c>
      <c r="BI252" s="193">
        <f t="shared" si="18"/>
        <v>0</v>
      </c>
      <c r="BJ252" s="20" t="s">
        <v>82</v>
      </c>
      <c r="BK252" s="193">
        <f t="shared" si="19"/>
        <v>0</v>
      </c>
      <c r="BL252" s="20" t="s">
        <v>204</v>
      </c>
      <c r="BM252" s="192" t="s">
        <v>7839</v>
      </c>
    </row>
    <row r="253" spans="1:65" s="2" customFormat="1" ht="16.5" customHeight="1">
      <c r="A253" s="37"/>
      <c r="B253" s="38"/>
      <c r="C253" s="181" t="s">
        <v>1057</v>
      </c>
      <c r="D253" s="181" t="s">
        <v>199</v>
      </c>
      <c r="E253" s="182" t="s">
        <v>7840</v>
      </c>
      <c r="F253" s="183" t="s">
        <v>7841</v>
      </c>
      <c r="G253" s="184" t="s">
        <v>265</v>
      </c>
      <c r="H253" s="185">
        <v>1</v>
      </c>
      <c r="I253" s="186"/>
      <c r="J253" s="187">
        <f t="shared" si="10"/>
        <v>0</v>
      </c>
      <c r="K253" s="183" t="s">
        <v>28</v>
      </c>
      <c r="L253" s="42"/>
      <c r="M253" s="188" t="s">
        <v>28</v>
      </c>
      <c r="N253" s="189" t="s">
        <v>45</v>
      </c>
      <c r="O253" s="67"/>
      <c r="P253" s="190">
        <f t="shared" si="11"/>
        <v>0</v>
      </c>
      <c r="Q253" s="190">
        <v>0</v>
      </c>
      <c r="R253" s="190">
        <f t="shared" si="12"/>
        <v>0</v>
      </c>
      <c r="S253" s="190">
        <v>0</v>
      </c>
      <c r="T253" s="191">
        <f t="shared" si="13"/>
        <v>0</v>
      </c>
      <c r="U253" s="37"/>
      <c r="V253" s="37"/>
      <c r="W253" s="37"/>
      <c r="X253" s="37"/>
      <c r="Y253" s="37"/>
      <c r="Z253" s="37"/>
      <c r="AA253" s="37"/>
      <c r="AB253" s="37"/>
      <c r="AC253" s="37"/>
      <c r="AD253" s="37"/>
      <c r="AE253" s="37"/>
      <c r="AR253" s="192" t="s">
        <v>204</v>
      </c>
      <c r="AT253" s="192" t="s">
        <v>199</v>
      </c>
      <c r="AU253" s="192" t="s">
        <v>84</v>
      </c>
      <c r="AY253" s="20" t="s">
        <v>197</v>
      </c>
      <c r="BE253" s="193">
        <f t="shared" si="14"/>
        <v>0</v>
      </c>
      <c r="BF253" s="193">
        <f t="shared" si="15"/>
        <v>0</v>
      </c>
      <c r="BG253" s="193">
        <f t="shared" si="16"/>
        <v>0</v>
      </c>
      <c r="BH253" s="193">
        <f t="shared" si="17"/>
        <v>0</v>
      </c>
      <c r="BI253" s="193">
        <f t="shared" si="18"/>
        <v>0</v>
      </c>
      <c r="BJ253" s="20" t="s">
        <v>82</v>
      </c>
      <c r="BK253" s="193">
        <f t="shared" si="19"/>
        <v>0</v>
      </c>
      <c r="BL253" s="20" t="s">
        <v>204</v>
      </c>
      <c r="BM253" s="192" t="s">
        <v>7842</v>
      </c>
    </row>
    <row r="254" spans="1:65" s="2" customFormat="1" ht="16.5" customHeight="1">
      <c r="A254" s="37"/>
      <c r="B254" s="38"/>
      <c r="C254" s="181" t="s">
        <v>1063</v>
      </c>
      <c r="D254" s="181" t="s">
        <v>199</v>
      </c>
      <c r="E254" s="182" t="s">
        <v>7513</v>
      </c>
      <c r="F254" s="183" t="s">
        <v>7514</v>
      </c>
      <c r="G254" s="184" t="s">
        <v>265</v>
      </c>
      <c r="H254" s="185">
        <v>88</v>
      </c>
      <c r="I254" s="186"/>
      <c r="J254" s="187">
        <f t="shared" si="10"/>
        <v>0</v>
      </c>
      <c r="K254" s="183" t="s">
        <v>28</v>
      </c>
      <c r="L254" s="42"/>
      <c r="M254" s="188" t="s">
        <v>28</v>
      </c>
      <c r="N254" s="189" t="s">
        <v>45</v>
      </c>
      <c r="O254" s="67"/>
      <c r="P254" s="190">
        <f t="shared" si="11"/>
        <v>0</v>
      </c>
      <c r="Q254" s="190">
        <v>0</v>
      </c>
      <c r="R254" s="190">
        <f t="shared" si="12"/>
        <v>0</v>
      </c>
      <c r="S254" s="190">
        <v>0</v>
      </c>
      <c r="T254" s="191">
        <f t="shared" si="13"/>
        <v>0</v>
      </c>
      <c r="U254" s="37"/>
      <c r="V254" s="37"/>
      <c r="W254" s="37"/>
      <c r="X254" s="37"/>
      <c r="Y254" s="37"/>
      <c r="Z254" s="37"/>
      <c r="AA254" s="37"/>
      <c r="AB254" s="37"/>
      <c r="AC254" s="37"/>
      <c r="AD254" s="37"/>
      <c r="AE254" s="37"/>
      <c r="AR254" s="192" t="s">
        <v>204</v>
      </c>
      <c r="AT254" s="192" t="s">
        <v>199</v>
      </c>
      <c r="AU254" s="192" t="s">
        <v>84</v>
      </c>
      <c r="AY254" s="20" t="s">
        <v>197</v>
      </c>
      <c r="BE254" s="193">
        <f t="shared" si="14"/>
        <v>0</v>
      </c>
      <c r="BF254" s="193">
        <f t="shared" si="15"/>
        <v>0</v>
      </c>
      <c r="BG254" s="193">
        <f t="shared" si="16"/>
        <v>0</v>
      </c>
      <c r="BH254" s="193">
        <f t="shared" si="17"/>
        <v>0</v>
      </c>
      <c r="BI254" s="193">
        <f t="shared" si="18"/>
        <v>0</v>
      </c>
      <c r="BJ254" s="20" t="s">
        <v>82</v>
      </c>
      <c r="BK254" s="193">
        <f t="shared" si="19"/>
        <v>0</v>
      </c>
      <c r="BL254" s="20" t="s">
        <v>204</v>
      </c>
      <c r="BM254" s="192" t="s">
        <v>7843</v>
      </c>
    </row>
    <row r="255" spans="1:65" s="2" customFormat="1" ht="16.5" customHeight="1">
      <c r="A255" s="37"/>
      <c r="B255" s="38"/>
      <c r="C255" s="181" t="s">
        <v>1088</v>
      </c>
      <c r="D255" s="181" t="s">
        <v>199</v>
      </c>
      <c r="E255" s="182" t="s">
        <v>7516</v>
      </c>
      <c r="F255" s="183" t="s">
        <v>7517</v>
      </c>
      <c r="G255" s="184" t="s">
        <v>210</v>
      </c>
      <c r="H255" s="185">
        <v>16</v>
      </c>
      <c r="I255" s="186"/>
      <c r="J255" s="187">
        <f t="shared" si="10"/>
        <v>0</v>
      </c>
      <c r="K255" s="183" t="s">
        <v>28</v>
      </c>
      <c r="L255" s="42"/>
      <c r="M255" s="188" t="s">
        <v>28</v>
      </c>
      <c r="N255" s="189" t="s">
        <v>45</v>
      </c>
      <c r="O255" s="67"/>
      <c r="P255" s="190">
        <f t="shared" si="11"/>
        <v>0</v>
      </c>
      <c r="Q255" s="190">
        <v>0.45937</v>
      </c>
      <c r="R255" s="190">
        <f t="shared" si="12"/>
        <v>7.34992</v>
      </c>
      <c r="S255" s="190">
        <v>0</v>
      </c>
      <c r="T255" s="191">
        <f t="shared" si="13"/>
        <v>0</v>
      </c>
      <c r="U255" s="37"/>
      <c r="V255" s="37"/>
      <c r="W255" s="37"/>
      <c r="X255" s="37"/>
      <c r="Y255" s="37"/>
      <c r="Z255" s="37"/>
      <c r="AA255" s="37"/>
      <c r="AB255" s="37"/>
      <c r="AC255" s="37"/>
      <c r="AD255" s="37"/>
      <c r="AE255" s="37"/>
      <c r="AR255" s="192" t="s">
        <v>204</v>
      </c>
      <c r="AT255" s="192" t="s">
        <v>199</v>
      </c>
      <c r="AU255" s="192" t="s">
        <v>84</v>
      </c>
      <c r="AY255" s="20" t="s">
        <v>197</v>
      </c>
      <c r="BE255" s="193">
        <f t="shared" si="14"/>
        <v>0</v>
      </c>
      <c r="BF255" s="193">
        <f t="shared" si="15"/>
        <v>0</v>
      </c>
      <c r="BG255" s="193">
        <f t="shared" si="16"/>
        <v>0</v>
      </c>
      <c r="BH255" s="193">
        <f t="shared" si="17"/>
        <v>0</v>
      </c>
      <c r="BI255" s="193">
        <f t="shared" si="18"/>
        <v>0</v>
      </c>
      <c r="BJ255" s="20" t="s">
        <v>82</v>
      </c>
      <c r="BK255" s="193">
        <f t="shared" si="19"/>
        <v>0</v>
      </c>
      <c r="BL255" s="20" t="s">
        <v>204</v>
      </c>
      <c r="BM255" s="192" t="s">
        <v>7844</v>
      </c>
    </row>
    <row r="256" spans="1:65" s="2" customFormat="1" ht="16.5" customHeight="1">
      <c r="A256" s="37"/>
      <c r="B256" s="38"/>
      <c r="C256" s="181" t="s">
        <v>526</v>
      </c>
      <c r="D256" s="181" t="s">
        <v>199</v>
      </c>
      <c r="E256" s="182" t="s">
        <v>7758</v>
      </c>
      <c r="F256" s="183" t="s">
        <v>7759</v>
      </c>
      <c r="G256" s="184" t="s">
        <v>210</v>
      </c>
      <c r="H256" s="185">
        <v>2</v>
      </c>
      <c r="I256" s="186"/>
      <c r="J256" s="187">
        <f t="shared" si="10"/>
        <v>0</v>
      </c>
      <c r="K256" s="183" t="s">
        <v>28</v>
      </c>
      <c r="L256" s="42"/>
      <c r="M256" s="188" t="s">
        <v>28</v>
      </c>
      <c r="N256" s="189" t="s">
        <v>45</v>
      </c>
      <c r="O256" s="67"/>
      <c r="P256" s="190">
        <f t="shared" si="11"/>
        <v>0</v>
      </c>
      <c r="Q256" s="190">
        <v>1.0189999999999999E-2</v>
      </c>
      <c r="R256" s="190">
        <f t="shared" si="12"/>
        <v>2.0379999999999999E-2</v>
      </c>
      <c r="S256" s="190">
        <v>0</v>
      </c>
      <c r="T256" s="191">
        <f t="shared" si="13"/>
        <v>0</v>
      </c>
      <c r="U256" s="37"/>
      <c r="V256" s="37"/>
      <c r="W256" s="37"/>
      <c r="X256" s="37"/>
      <c r="Y256" s="37"/>
      <c r="Z256" s="37"/>
      <c r="AA256" s="37"/>
      <c r="AB256" s="37"/>
      <c r="AC256" s="37"/>
      <c r="AD256" s="37"/>
      <c r="AE256" s="37"/>
      <c r="AR256" s="192" t="s">
        <v>204</v>
      </c>
      <c r="AT256" s="192" t="s">
        <v>199</v>
      </c>
      <c r="AU256" s="192" t="s">
        <v>84</v>
      </c>
      <c r="AY256" s="20" t="s">
        <v>197</v>
      </c>
      <c r="BE256" s="193">
        <f t="shared" si="14"/>
        <v>0</v>
      </c>
      <c r="BF256" s="193">
        <f t="shared" si="15"/>
        <v>0</v>
      </c>
      <c r="BG256" s="193">
        <f t="shared" si="16"/>
        <v>0</v>
      </c>
      <c r="BH256" s="193">
        <f t="shared" si="17"/>
        <v>0</v>
      </c>
      <c r="BI256" s="193">
        <f t="shared" si="18"/>
        <v>0</v>
      </c>
      <c r="BJ256" s="20" t="s">
        <v>82</v>
      </c>
      <c r="BK256" s="193">
        <f t="shared" si="19"/>
        <v>0</v>
      </c>
      <c r="BL256" s="20" t="s">
        <v>204</v>
      </c>
      <c r="BM256" s="192" t="s">
        <v>7845</v>
      </c>
    </row>
    <row r="257" spans="1:65" s="2" customFormat="1" ht="16.5" customHeight="1">
      <c r="A257" s="37"/>
      <c r="B257" s="38"/>
      <c r="C257" s="247" t="s">
        <v>1115</v>
      </c>
      <c r="D257" s="247" t="s">
        <v>519</v>
      </c>
      <c r="E257" s="248" t="s">
        <v>7761</v>
      </c>
      <c r="F257" s="249" t="s">
        <v>7762</v>
      </c>
      <c r="G257" s="250" t="s">
        <v>210</v>
      </c>
      <c r="H257" s="251">
        <v>1</v>
      </c>
      <c r="I257" s="252"/>
      <c r="J257" s="253">
        <f t="shared" si="10"/>
        <v>0</v>
      </c>
      <c r="K257" s="249" t="s">
        <v>28</v>
      </c>
      <c r="L257" s="254"/>
      <c r="M257" s="255" t="s">
        <v>28</v>
      </c>
      <c r="N257" s="256" t="s">
        <v>45</v>
      </c>
      <c r="O257" s="67"/>
      <c r="P257" s="190">
        <f t="shared" si="11"/>
        <v>0</v>
      </c>
      <c r="Q257" s="190">
        <v>0.254</v>
      </c>
      <c r="R257" s="190">
        <f t="shared" si="12"/>
        <v>0.254</v>
      </c>
      <c r="S257" s="190">
        <v>0</v>
      </c>
      <c r="T257" s="191">
        <f t="shared" si="13"/>
        <v>0</v>
      </c>
      <c r="U257" s="37"/>
      <c r="V257" s="37"/>
      <c r="W257" s="37"/>
      <c r="X257" s="37"/>
      <c r="Y257" s="37"/>
      <c r="Z257" s="37"/>
      <c r="AA257" s="37"/>
      <c r="AB257" s="37"/>
      <c r="AC257" s="37"/>
      <c r="AD257" s="37"/>
      <c r="AE257" s="37"/>
      <c r="AR257" s="192" t="s">
        <v>243</v>
      </c>
      <c r="AT257" s="192" t="s">
        <v>519</v>
      </c>
      <c r="AU257" s="192" t="s">
        <v>84</v>
      </c>
      <c r="AY257" s="20" t="s">
        <v>197</v>
      </c>
      <c r="BE257" s="193">
        <f t="shared" si="14"/>
        <v>0</v>
      </c>
      <c r="BF257" s="193">
        <f t="shared" si="15"/>
        <v>0</v>
      </c>
      <c r="BG257" s="193">
        <f t="shared" si="16"/>
        <v>0</v>
      </c>
      <c r="BH257" s="193">
        <f t="shared" si="17"/>
        <v>0</v>
      </c>
      <c r="BI257" s="193">
        <f t="shared" si="18"/>
        <v>0</v>
      </c>
      <c r="BJ257" s="20" t="s">
        <v>82</v>
      </c>
      <c r="BK257" s="193">
        <f t="shared" si="19"/>
        <v>0</v>
      </c>
      <c r="BL257" s="20" t="s">
        <v>204</v>
      </c>
      <c r="BM257" s="192" t="s">
        <v>7846</v>
      </c>
    </row>
    <row r="258" spans="1:65" s="2" customFormat="1" ht="16.5" customHeight="1">
      <c r="A258" s="37"/>
      <c r="B258" s="38"/>
      <c r="C258" s="247" t="s">
        <v>1121</v>
      </c>
      <c r="D258" s="247" t="s">
        <v>519</v>
      </c>
      <c r="E258" s="248" t="s">
        <v>7847</v>
      </c>
      <c r="F258" s="249" t="s">
        <v>7848</v>
      </c>
      <c r="G258" s="250" t="s">
        <v>210</v>
      </c>
      <c r="H258" s="251">
        <v>1</v>
      </c>
      <c r="I258" s="252"/>
      <c r="J258" s="253">
        <f t="shared" si="10"/>
        <v>0</v>
      </c>
      <c r="K258" s="249" t="s">
        <v>28</v>
      </c>
      <c r="L258" s="254"/>
      <c r="M258" s="255" t="s">
        <v>28</v>
      </c>
      <c r="N258" s="256" t="s">
        <v>45</v>
      </c>
      <c r="O258" s="67"/>
      <c r="P258" s="190">
        <f t="shared" si="11"/>
        <v>0</v>
      </c>
      <c r="Q258" s="190">
        <v>0.50600000000000001</v>
      </c>
      <c r="R258" s="190">
        <f t="shared" si="12"/>
        <v>0.50600000000000001</v>
      </c>
      <c r="S258" s="190">
        <v>0</v>
      </c>
      <c r="T258" s="191">
        <f t="shared" si="13"/>
        <v>0</v>
      </c>
      <c r="U258" s="37"/>
      <c r="V258" s="37"/>
      <c r="W258" s="37"/>
      <c r="X258" s="37"/>
      <c r="Y258" s="37"/>
      <c r="Z258" s="37"/>
      <c r="AA258" s="37"/>
      <c r="AB258" s="37"/>
      <c r="AC258" s="37"/>
      <c r="AD258" s="37"/>
      <c r="AE258" s="37"/>
      <c r="AR258" s="192" t="s">
        <v>243</v>
      </c>
      <c r="AT258" s="192" t="s">
        <v>519</v>
      </c>
      <c r="AU258" s="192" t="s">
        <v>84</v>
      </c>
      <c r="AY258" s="20" t="s">
        <v>197</v>
      </c>
      <c r="BE258" s="193">
        <f t="shared" si="14"/>
        <v>0</v>
      </c>
      <c r="BF258" s="193">
        <f t="shared" si="15"/>
        <v>0</v>
      </c>
      <c r="BG258" s="193">
        <f t="shared" si="16"/>
        <v>0</v>
      </c>
      <c r="BH258" s="193">
        <f t="shared" si="17"/>
        <v>0</v>
      </c>
      <c r="BI258" s="193">
        <f t="shared" si="18"/>
        <v>0</v>
      </c>
      <c r="BJ258" s="20" t="s">
        <v>82</v>
      </c>
      <c r="BK258" s="193">
        <f t="shared" si="19"/>
        <v>0</v>
      </c>
      <c r="BL258" s="20" t="s">
        <v>204</v>
      </c>
      <c r="BM258" s="192" t="s">
        <v>7849</v>
      </c>
    </row>
    <row r="259" spans="1:65" s="2" customFormat="1" ht="16.5" customHeight="1">
      <c r="A259" s="37"/>
      <c r="B259" s="38"/>
      <c r="C259" s="181" t="s">
        <v>1126</v>
      </c>
      <c r="D259" s="181" t="s">
        <v>199</v>
      </c>
      <c r="E259" s="182" t="s">
        <v>7850</v>
      </c>
      <c r="F259" s="183" t="s">
        <v>7851</v>
      </c>
      <c r="G259" s="184" t="s">
        <v>210</v>
      </c>
      <c r="H259" s="185">
        <v>2</v>
      </c>
      <c r="I259" s="186"/>
      <c r="J259" s="187">
        <f t="shared" si="10"/>
        <v>0</v>
      </c>
      <c r="K259" s="183" t="s">
        <v>28</v>
      </c>
      <c r="L259" s="42"/>
      <c r="M259" s="188" t="s">
        <v>28</v>
      </c>
      <c r="N259" s="189" t="s">
        <v>45</v>
      </c>
      <c r="O259" s="67"/>
      <c r="P259" s="190">
        <f t="shared" si="11"/>
        <v>0</v>
      </c>
      <c r="Q259" s="190">
        <v>1.248E-2</v>
      </c>
      <c r="R259" s="190">
        <f t="shared" si="12"/>
        <v>2.496E-2</v>
      </c>
      <c r="S259" s="190">
        <v>0</v>
      </c>
      <c r="T259" s="191">
        <f t="shared" si="13"/>
        <v>0</v>
      </c>
      <c r="U259" s="37"/>
      <c r="V259" s="37"/>
      <c r="W259" s="37"/>
      <c r="X259" s="37"/>
      <c r="Y259" s="37"/>
      <c r="Z259" s="37"/>
      <c r="AA259" s="37"/>
      <c r="AB259" s="37"/>
      <c r="AC259" s="37"/>
      <c r="AD259" s="37"/>
      <c r="AE259" s="37"/>
      <c r="AR259" s="192" t="s">
        <v>204</v>
      </c>
      <c r="AT259" s="192" t="s">
        <v>199</v>
      </c>
      <c r="AU259" s="192" t="s">
        <v>84</v>
      </c>
      <c r="AY259" s="20" t="s">
        <v>197</v>
      </c>
      <c r="BE259" s="193">
        <f t="shared" si="14"/>
        <v>0</v>
      </c>
      <c r="BF259" s="193">
        <f t="shared" si="15"/>
        <v>0</v>
      </c>
      <c r="BG259" s="193">
        <f t="shared" si="16"/>
        <v>0</v>
      </c>
      <c r="BH259" s="193">
        <f t="shared" si="17"/>
        <v>0</v>
      </c>
      <c r="BI259" s="193">
        <f t="shared" si="18"/>
        <v>0</v>
      </c>
      <c r="BJ259" s="20" t="s">
        <v>82</v>
      </c>
      <c r="BK259" s="193">
        <f t="shared" si="19"/>
        <v>0</v>
      </c>
      <c r="BL259" s="20" t="s">
        <v>204</v>
      </c>
      <c r="BM259" s="192" t="s">
        <v>7852</v>
      </c>
    </row>
    <row r="260" spans="1:65" s="2" customFormat="1" ht="16.5" customHeight="1">
      <c r="A260" s="37"/>
      <c r="B260" s="38"/>
      <c r="C260" s="247" t="s">
        <v>1145</v>
      </c>
      <c r="D260" s="247" t="s">
        <v>519</v>
      </c>
      <c r="E260" s="248" t="s">
        <v>7853</v>
      </c>
      <c r="F260" s="249" t="s">
        <v>7854</v>
      </c>
      <c r="G260" s="250" t="s">
        <v>210</v>
      </c>
      <c r="H260" s="251">
        <v>2</v>
      </c>
      <c r="I260" s="252"/>
      <c r="J260" s="253">
        <f t="shared" si="10"/>
        <v>0</v>
      </c>
      <c r="K260" s="249" t="s">
        <v>28</v>
      </c>
      <c r="L260" s="254"/>
      <c r="M260" s="255" t="s">
        <v>28</v>
      </c>
      <c r="N260" s="256" t="s">
        <v>45</v>
      </c>
      <c r="O260" s="67"/>
      <c r="P260" s="190">
        <f t="shared" si="11"/>
        <v>0</v>
      </c>
      <c r="Q260" s="190">
        <v>0.54800000000000004</v>
      </c>
      <c r="R260" s="190">
        <f t="shared" si="12"/>
        <v>1.0960000000000001</v>
      </c>
      <c r="S260" s="190">
        <v>0</v>
      </c>
      <c r="T260" s="191">
        <f t="shared" si="13"/>
        <v>0</v>
      </c>
      <c r="U260" s="37"/>
      <c r="V260" s="37"/>
      <c r="W260" s="37"/>
      <c r="X260" s="37"/>
      <c r="Y260" s="37"/>
      <c r="Z260" s="37"/>
      <c r="AA260" s="37"/>
      <c r="AB260" s="37"/>
      <c r="AC260" s="37"/>
      <c r="AD260" s="37"/>
      <c r="AE260" s="37"/>
      <c r="AR260" s="192" t="s">
        <v>243</v>
      </c>
      <c r="AT260" s="192" t="s">
        <v>519</v>
      </c>
      <c r="AU260" s="192" t="s">
        <v>84</v>
      </c>
      <c r="AY260" s="20" t="s">
        <v>197</v>
      </c>
      <c r="BE260" s="193">
        <f t="shared" si="14"/>
        <v>0</v>
      </c>
      <c r="BF260" s="193">
        <f t="shared" si="15"/>
        <v>0</v>
      </c>
      <c r="BG260" s="193">
        <f t="shared" si="16"/>
        <v>0</v>
      </c>
      <c r="BH260" s="193">
        <f t="shared" si="17"/>
        <v>0</v>
      </c>
      <c r="BI260" s="193">
        <f t="shared" si="18"/>
        <v>0</v>
      </c>
      <c r="BJ260" s="20" t="s">
        <v>82</v>
      </c>
      <c r="BK260" s="193">
        <f t="shared" si="19"/>
        <v>0</v>
      </c>
      <c r="BL260" s="20" t="s">
        <v>204</v>
      </c>
      <c r="BM260" s="192" t="s">
        <v>7855</v>
      </c>
    </row>
    <row r="261" spans="1:65" s="2" customFormat="1" ht="16.5" customHeight="1">
      <c r="A261" s="37"/>
      <c r="B261" s="38"/>
      <c r="C261" s="181" t="s">
        <v>1152</v>
      </c>
      <c r="D261" s="181" t="s">
        <v>199</v>
      </c>
      <c r="E261" s="182" t="s">
        <v>7856</v>
      </c>
      <c r="F261" s="183" t="s">
        <v>7857</v>
      </c>
      <c r="G261" s="184" t="s">
        <v>210</v>
      </c>
      <c r="H261" s="185">
        <v>2</v>
      </c>
      <c r="I261" s="186"/>
      <c r="J261" s="187">
        <f t="shared" si="10"/>
        <v>0</v>
      </c>
      <c r="K261" s="183" t="s">
        <v>28</v>
      </c>
      <c r="L261" s="42"/>
      <c r="M261" s="188" t="s">
        <v>28</v>
      </c>
      <c r="N261" s="189" t="s">
        <v>45</v>
      </c>
      <c r="O261" s="67"/>
      <c r="P261" s="190">
        <f t="shared" si="11"/>
        <v>0</v>
      </c>
      <c r="Q261" s="190">
        <v>2.8539999999999999E-2</v>
      </c>
      <c r="R261" s="190">
        <f t="shared" si="12"/>
        <v>5.7079999999999999E-2</v>
      </c>
      <c r="S261" s="190">
        <v>0</v>
      </c>
      <c r="T261" s="191">
        <f t="shared" si="13"/>
        <v>0</v>
      </c>
      <c r="U261" s="37"/>
      <c r="V261" s="37"/>
      <c r="W261" s="37"/>
      <c r="X261" s="37"/>
      <c r="Y261" s="37"/>
      <c r="Z261" s="37"/>
      <c r="AA261" s="37"/>
      <c r="AB261" s="37"/>
      <c r="AC261" s="37"/>
      <c r="AD261" s="37"/>
      <c r="AE261" s="37"/>
      <c r="AR261" s="192" t="s">
        <v>204</v>
      </c>
      <c r="AT261" s="192" t="s">
        <v>199</v>
      </c>
      <c r="AU261" s="192" t="s">
        <v>84</v>
      </c>
      <c r="AY261" s="20" t="s">
        <v>197</v>
      </c>
      <c r="BE261" s="193">
        <f t="shared" si="14"/>
        <v>0</v>
      </c>
      <c r="BF261" s="193">
        <f t="shared" si="15"/>
        <v>0</v>
      </c>
      <c r="BG261" s="193">
        <f t="shared" si="16"/>
        <v>0</v>
      </c>
      <c r="BH261" s="193">
        <f t="shared" si="17"/>
        <v>0</v>
      </c>
      <c r="BI261" s="193">
        <f t="shared" si="18"/>
        <v>0</v>
      </c>
      <c r="BJ261" s="20" t="s">
        <v>82</v>
      </c>
      <c r="BK261" s="193">
        <f t="shared" si="19"/>
        <v>0</v>
      </c>
      <c r="BL261" s="20" t="s">
        <v>204</v>
      </c>
      <c r="BM261" s="192" t="s">
        <v>7858</v>
      </c>
    </row>
    <row r="262" spans="1:65" s="2" customFormat="1" ht="16.5" customHeight="1">
      <c r="A262" s="37"/>
      <c r="B262" s="38"/>
      <c r="C262" s="247" t="s">
        <v>1167</v>
      </c>
      <c r="D262" s="247" t="s">
        <v>519</v>
      </c>
      <c r="E262" s="248" t="s">
        <v>7859</v>
      </c>
      <c r="F262" s="249" t="s">
        <v>7860</v>
      </c>
      <c r="G262" s="250" t="s">
        <v>210</v>
      </c>
      <c r="H262" s="251">
        <v>1</v>
      </c>
      <c r="I262" s="252"/>
      <c r="J262" s="253">
        <f t="shared" si="10"/>
        <v>0</v>
      </c>
      <c r="K262" s="249" t="s">
        <v>28</v>
      </c>
      <c r="L262" s="254"/>
      <c r="M262" s="255" t="s">
        <v>28</v>
      </c>
      <c r="N262" s="256" t="s">
        <v>45</v>
      </c>
      <c r="O262" s="67"/>
      <c r="P262" s="190">
        <f t="shared" si="11"/>
        <v>0</v>
      </c>
      <c r="Q262" s="190">
        <v>1.6</v>
      </c>
      <c r="R262" s="190">
        <f t="shared" si="12"/>
        <v>1.6</v>
      </c>
      <c r="S262" s="190">
        <v>0</v>
      </c>
      <c r="T262" s="191">
        <f t="shared" si="13"/>
        <v>0</v>
      </c>
      <c r="U262" s="37"/>
      <c r="V262" s="37"/>
      <c r="W262" s="37"/>
      <c r="X262" s="37"/>
      <c r="Y262" s="37"/>
      <c r="Z262" s="37"/>
      <c r="AA262" s="37"/>
      <c r="AB262" s="37"/>
      <c r="AC262" s="37"/>
      <c r="AD262" s="37"/>
      <c r="AE262" s="37"/>
      <c r="AR262" s="192" t="s">
        <v>243</v>
      </c>
      <c r="AT262" s="192" t="s">
        <v>519</v>
      </c>
      <c r="AU262" s="192" t="s">
        <v>84</v>
      </c>
      <c r="AY262" s="20" t="s">
        <v>197</v>
      </c>
      <c r="BE262" s="193">
        <f t="shared" si="14"/>
        <v>0</v>
      </c>
      <c r="BF262" s="193">
        <f t="shared" si="15"/>
        <v>0</v>
      </c>
      <c r="BG262" s="193">
        <f t="shared" si="16"/>
        <v>0</v>
      </c>
      <c r="BH262" s="193">
        <f t="shared" si="17"/>
        <v>0</v>
      </c>
      <c r="BI262" s="193">
        <f t="shared" si="18"/>
        <v>0</v>
      </c>
      <c r="BJ262" s="20" t="s">
        <v>82</v>
      </c>
      <c r="BK262" s="193">
        <f t="shared" si="19"/>
        <v>0</v>
      </c>
      <c r="BL262" s="20" t="s">
        <v>204</v>
      </c>
      <c r="BM262" s="192" t="s">
        <v>7861</v>
      </c>
    </row>
    <row r="263" spans="1:65" s="2" customFormat="1" ht="16.5" customHeight="1">
      <c r="A263" s="37"/>
      <c r="B263" s="38"/>
      <c r="C263" s="247" t="s">
        <v>1177</v>
      </c>
      <c r="D263" s="247" t="s">
        <v>519</v>
      </c>
      <c r="E263" s="248" t="s">
        <v>7862</v>
      </c>
      <c r="F263" s="249" t="s">
        <v>7863</v>
      </c>
      <c r="G263" s="250" t="s">
        <v>210</v>
      </c>
      <c r="H263" s="251">
        <v>1</v>
      </c>
      <c r="I263" s="252"/>
      <c r="J263" s="253">
        <f t="shared" si="10"/>
        <v>0</v>
      </c>
      <c r="K263" s="249" t="s">
        <v>28</v>
      </c>
      <c r="L263" s="254"/>
      <c r="M263" s="255" t="s">
        <v>28</v>
      </c>
      <c r="N263" s="256" t="s">
        <v>45</v>
      </c>
      <c r="O263" s="67"/>
      <c r="P263" s="190">
        <f t="shared" si="11"/>
        <v>0</v>
      </c>
      <c r="Q263" s="190">
        <v>2.1</v>
      </c>
      <c r="R263" s="190">
        <f t="shared" si="12"/>
        <v>2.1</v>
      </c>
      <c r="S263" s="190">
        <v>0</v>
      </c>
      <c r="T263" s="191">
        <f t="shared" si="13"/>
        <v>0</v>
      </c>
      <c r="U263" s="37"/>
      <c r="V263" s="37"/>
      <c r="W263" s="37"/>
      <c r="X263" s="37"/>
      <c r="Y263" s="37"/>
      <c r="Z263" s="37"/>
      <c r="AA263" s="37"/>
      <c r="AB263" s="37"/>
      <c r="AC263" s="37"/>
      <c r="AD263" s="37"/>
      <c r="AE263" s="37"/>
      <c r="AR263" s="192" t="s">
        <v>243</v>
      </c>
      <c r="AT263" s="192" t="s">
        <v>519</v>
      </c>
      <c r="AU263" s="192" t="s">
        <v>84</v>
      </c>
      <c r="AY263" s="20" t="s">
        <v>197</v>
      </c>
      <c r="BE263" s="193">
        <f t="shared" si="14"/>
        <v>0</v>
      </c>
      <c r="BF263" s="193">
        <f t="shared" si="15"/>
        <v>0</v>
      </c>
      <c r="BG263" s="193">
        <f t="shared" si="16"/>
        <v>0</v>
      </c>
      <c r="BH263" s="193">
        <f t="shared" si="17"/>
        <v>0</v>
      </c>
      <c r="BI263" s="193">
        <f t="shared" si="18"/>
        <v>0</v>
      </c>
      <c r="BJ263" s="20" t="s">
        <v>82</v>
      </c>
      <c r="BK263" s="193">
        <f t="shared" si="19"/>
        <v>0</v>
      </c>
      <c r="BL263" s="20" t="s">
        <v>204</v>
      </c>
      <c r="BM263" s="192" t="s">
        <v>7864</v>
      </c>
    </row>
    <row r="264" spans="1:65" s="2" customFormat="1" ht="16.5" customHeight="1">
      <c r="A264" s="37"/>
      <c r="B264" s="38"/>
      <c r="C264" s="181" t="s">
        <v>1182</v>
      </c>
      <c r="D264" s="181" t="s">
        <v>199</v>
      </c>
      <c r="E264" s="182" t="s">
        <v>7865</v>
      </c>
      <c r="F264" s="183" t="s">
        <v>7866</v>
      </c>
      <c r="G264" s="184" t="s">
        <v>210</v>
      </c>
      <c r="H264" s="185">
        <v>1</v>
      </c>
      <c r="I264" s="186"/>
      <c r="J264" s="187">
        <f t="shared" si="10"/>
        <v>0</v>
      </c>
      <c r="K264" s="183" t="s">
        <v>28</v>
      </c>
      <c r="L264" s="42"/>
      <c r="M264" s="188" t="s">
        <v>28</v>
      </c>
      <c r="N264" s="189" t="s">
        <v>45</v>
      </c>
      <c r="O264" s="67"/>
      <c r="P264" s="190">
        <f t="shared" si="11"/>
        <v>0</v>
      </c>
      <c r="Q264" s="190">
        <v>5.8020000000000002E-2</v>
      </c>
      <c r="R264" s="190">
        <f t="shared" si="12"/>
        <v>5.8020000000000002E-2</v>
      </c>
      <c r="S264" s="190">
        <v>0</v>
      </c>
      <c r="T264" s="191">
        <f t="shared" si="13"/>
        <v>0</v>
      </c>
      <c r="U264" s="37"/>
      <c r="V264" s="37"/>
      <c r="W264" s="37"/>
      <c r="X264" s="37"/>
      <c r="Y264" s="37"/>
      <c r="Z264" s="37"/>
      <c r="AA264" s="37"/>
      <c r="AB264" s="37"/>
      <c r="AC264" s="37"/>
      <c r="AD264" s="37"/>
      <c r="AE264" s="37"/>
      <c r="AR264" s="192" t="s">
        <v>204</v>
      </c>
      <c r="AT264" s="192" t="s">
        <v>199</v>
      </c>
      <c r="AU264" s="192" t="s">
        <v>84</v>
      </c>
      <c r="AY264" s="20" t="s">
        <v>197</v>
      </c>
      <c r="BE264" s="193">
        <f t="shared" si="14"/>
        <v>0</v>
      </c>
      <c r="BF264" s="193">
        <f t="shared" si="15"/>
        <v>0</v>
      </c>
      <c r="BG264" s="193">
        <f t="shared" si="16"/>
        <v>0</v>
      </c>
      <c r="BH264" s="193">
        <f t="shared" si="17"/>
        <v>0</v>
      </c>
      <c r="BI264" s="193">
        <f t="shared" si="18"/>
        <v>0</v>
      </c>
      <c r="BJ264" s="20" t="s">
        <v>82</v>
      </c>
      <c r="BK264" s="193">
        <f t="shared" si="19"/>
        <v>0</v>
      </c>
      <c r="BL264" s="20" t="s">
        <v>204</v>
      </c>
      <c r="BM264" s="192" t="s">
        <v>7867</v>
      </c>
    </row>
    <row r="265" spans="1:65" s="2" customFormat="1" ht="78">
      <c r="A265" s="37"/>
      <c r="B265" s="38"/>
      <c r="C265" s="39"/>
      <c r="D265" s="201" t="s">
        <v>4147</v>
      </c>
      <c r="E265" s="39"/>
      <c r="F265" s="261" t="s">
        <v>7868</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4147</v>
      </c>
      <c r="AU265" s="20" t="s">
        <v>84</v>
      </c>
    </row>
    <row r="266" spans="1:65" s="2" customFormat="1" ht="16.5" customHeight="1">
      <c r="A266" s="37"/>
      <c r="B266" s="38"/>
      <c r="C266" s="181" t="s">
        <v>1188</v>
      </c>
      <c r="D266" s="181" t="s">
        <v>199</v>
      </c>
      <c r="E266" s="182" t="s">
        <v>7869</v>
      </c>
      <c r="F266" s="183" t="s">
        <v>7870</v>
      </c>
      <c r="G266" s="184" t="s">
        <v>210</v>
      </c>
      <c r="H266" s="185">
        <v>1</v>
      </c>
      <c r="I266" s="186"/>
      <c r="J266" s="187">
        <f>ROUND(I266*H266,2)</f>
        <v>0</v>
      </c>
      <c r="K266" s="183" t="s">
        <v>28</v>
      </c>
      <c r="L266" s="42"/>
      <c r="M266" s="188" t="s">
        <v>28</v>
      </c>
      <c r="N266" s="189" t="s">
        <v>45</v>
      </c>
      <c r="O266" s="67"/>
      <c r="P266" s="190">
        <f>O266*H266</f>
        <v>0</v>
      </c>
      <c r="Q266" s="190">
        <v>5.8020000000000002E-2</v>
      </c>
      <c r="R266" s="190">
        <f>Q266*H266</f>
        <v>5.8020000000000002E-2</v>
      </c>
      <c r="S266" s="190">
        <v>0</v>
      </c>
      <c r="T266" s="191">
        <f>S266*H266</f>
        <v>0</v>
      </c>
      <c r="U266" s="37"/>
      <c r="V266" s="37"/>
      <c r="W266" s="37"/>
      <c r="X266" s="37"/>
      <c r="Y266" s="37"/>
      <c r="Z266" s="37"/>
      <c r="AA266" s="37"/>
      <c r="AB266" s="37"/>
      <c r="AC266" s="37"/>
      <c r="AD266" s="37"/>
      <c r="AE266" s="37"/>
      <c r="AR266" s="192" t="s">
        <v>204</v>
      </c>
      <c r="AT266" s="192" t="s">
        <v>199</v>
      </c>
      <c r="AU266" s="192" t="s">
        <v>84</v>
      </c>
      <c r="AY266" s="20" t="s">
        <v>197</v>
      </c>
      <c r="BE266" s="193">
        <f>IF(N266="základní",J266,0)</f>
        <v>0</v>
      </c>
      <c r="BF266" s="193">
        <f>IF(N266="snížená",J266,0)</f>
        <v>0</v>
      </c>
      <c r="BG266" s="193">
        <f>IF(N266="zákl. přenesená",J266,0)</f>
        <v>0</v>
      </c>
      <c r="BH266" s="193">
        <f>IF(N266="sníž. přenesená",J266,0)</f>
        <v>0</v>
      </c>
      <c r="BI266" s="193">
        <f>IF(N266="nulová",J266,0)</f>
        <v>0</v>
      </c>
      <c r="BJ266" s="20" t="s">
        <v>82</v>
      </c>
      <c r="BK266" s="193">
        <f>ROUND(I266*H266,2)</f>
        <v>0</v>
      </c>
      <c r="BL266" s="20" t="s">
        <v>204</v>
      </c>
      <c r="BM266" s="192" t="s">
        <v>7871</v>
      </c>
    </row>
    <row r="267" spans="1:65" s="2" customFormat="1" ht="78">
      <c r="A267" s="37"/>
      <c r="B267" s="38"/>
      <c r="C267" s="39"/>
      <c r="D267" s="201" t="s">
        <v>4147</v>
      </c>
      <c r="E267" s="39"/>
      <c r="F267" s="261" t="s">
        <v>7872</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4147</v>
      </c>
      <c r="AU267" s="20" t="s">
        <v>84</v>
      </c>
    </row>
    <row r="268" spans="1:65" s="2" customFormat="1" ht="16.5" customHeight="1">
      <c r="A268" s="37"/>
      <c r="B268" s="38"/>
      <c r="C268" s="181" t="s">
        <v>1204</v>
      </c>
      <c r="D268" s="181" t="s">
        <v>199</v>
      </c>
      <c r="E268" s="182" t="s">
        <v>7873</v>
      </c>
      <c r="F268" s="183" t="s">
        <v>7874</v>
      </c>
      <c r="G268" s="184" t="s">
        <v>210</v>
      </c>
      <c r="H268" s="185">
        <v>1</v>
      </c>
      <c r="I268" s="186"/>
      <c r="J268" s="187">
        <f>ROUND(I268*H268,2)</f>
        <v>0</v>
      </c>
      <c r="K268" s="183" t="s">
        <v>28</v>
      </c>
      <c r="L268" s="42"/>
      <c r="M268" s="188" t="s">
        <v>28</v>
      </c>
      <c r="N268" s="189" t="s">
        <v>45</v>
      </c>
      <c r="O268" s="67"/>
      <c r="P268" s="190">
        <f>O268*H268</f>
        <v>0</v>
      </c>
      <c r="Q268" s="190">
        <v>5.8020000000000002E-2</v>
      </c>
      <c r="R268" s="190">
        <f>Q268*H268</f>
        <v>5.8020000000000002E-2</v>
      </c>
      <c r="S268" s="190">
        <v>0</v>
      </c>
      <c r="T268" s="191">
        <f>S268*H268</f>
        <v>0</v>
      </c>
      <c r="U268" s="37"/>
      <c r="V268" s="37"/>
      <c r="W268" s="37"/>
      <c r="X268" s="37"/>
      <c r="Y268" s="37"/>
      <c r="Z268" s="37"/>
      <c r="AA268" s="37"/>
      <c r="AB268" s="37"/>
      <c r="AC268" s="37"/>
      <c r="AD268" s="37"/>
      <c r="AE268" s="37"/>
      <c r="AR268" s="192" t="s">
        <v>204</v>
      </c>
      <c r="AT268" s="192" t="s">
        <v>199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204</v>
      </c>
      <c r="BM268" s="192" t="s">
        <v>7875</v>
      </c>
    </row>
    <row r="269" spans="1:65" s="2" customFormat="1" ht="78">
      <c r="A269" s="37"/>
      <c r="B269" s="38"/>
      <c r="C269" s="39"/>
      <c r="D269" s="201" t="s">
        <v>4147</v>
      </c>
      <c r="E269" s="39"/>
      <c r="F269" s="261" t="s">
        <v>7876</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4147</v>
      </c>
      <c r="AU269" s="20" t="s">
        <v>84</v>
      </c>
    </row>
    <row r="270" spans="1:65" s="2" customFormat="1" ht="16.5" customHeight="1">
      <c r="A270" s="37"/>
      <c r="B270" s="38"/>
      <c r="C270" s="181" t="s">
        <v>1210</v>
      </c>
      <c r="D270" s="181" t="s">
        <v>199</v>
      </c>
      <c r="E270" s="182" t="s">
        <v>7877</v>
      </c>
      <c r="F270" s="183" t="s">
        <v>7878</v>
      </c>
      <c r="G270" s="184" t="s">
        <v>210</v>
      </c>
      <c r="H270" s="185">
        <v>1</v>
      </c>
      <c r="I270" s="186"/>
      <c r="J270" s="187">
        <f t="shared" ref="J270:J276" si="20">ROUND(I270*H270,2)</f>
        <v>0</v>
      </c>
      <c r="K270" s="183" t="s">
        <v>28</v>
      </c>
      <c r="L270" s="42"/>
      <c r="M270" s="188" t="s">
        <v>28</v>
      </c>
      <c r="N270" s="189" t="s">
        <v>45</v>
      </c>
      <c r="O270" s="67"/>
      <c r="P270" s="190">
        <f t="shared" ref="P270:P276" si="21">O270*H270</f>
        <v>0</v>
      </c>
      <c r="Q270" s="190">
        <v>0.1056</v>
      </c>
      <c r="R270" s="190">
        <f t="shared" ref="R270:R276" si="22">Q270*H270</f>
        <v>0.1056</v>
      </c>
      <c r="S270" s="190">
        <v>0</v>
      </c>
      <c r="T270" s="191">
        <f t="shared" ref="T270:T276" si="23">S270*H270</f>
        <v>0</v>
      </c>
      <c r="U270" s="37"/>
      <c r="V270" s="37"/>
      <c r="W270" s="37"/>
      <c r="X270" s="37"/>
      <c r="Y270" s="37"/>
      <c r="Z270" s="37"/>
      <c r="AA270" s="37"/>
      <c r="AB270" s="37"/>
      <c r="AC270" s="37"/>
      <c r="AD270" s="37"/>
      <c r="AE270" s="37"/>
      <c r="AR270" s="192" t="s">
        <v>204</v>
      </c>
      <c r="AT270" s="192" t="s">
        <v>199</v>
      </c>
      <c r="AU270" s="192" t="s">
        <v>84</v>
      </c>
      <c r="AY270" s="20" t="s">
        <v>197</v>
      </c>
      <c r="BE270" s="193">
        <f t="shared" ref="BE270:BE276" si="24">IF(N270="základní",J270,0)</f>
        <v>0</v>
      </c>
      <c r="BF270" s="193">
        <f t="shared" ref="BF270:BF276" si="25">IF(N270="snížená",J270,0)</f>
        <v>0</v>
      </c>
      <c r="BG270" s="193">
        <f t="shared" ref="BG270:BG276" si="26">IF(N270="zákl. přenesená",J270,0)</f>
        <v>0</v>
      </c>
      <c r="BH270" s="193">
        <f t="shared" ref="BH270:BH276" si="27">IF(N270="sníž. přenesená",J270,0)</f>
        <v>0</v>
      </c>
      <c r="BI270" s="193">
        <f t="shared" ref="BI270:BI276" si="28">IF(N270="nulová",J270,0)</f>
        <v>0</v>
      </c>
      <c r="BJ270" s="20" t="s">
        <v>82</v>
      </c>
      <c r="BK270" s="193">
        <f t="shared" ref="BK270:BK276" si="29">ROUND(I270*H270,2)</f>
        <v>0</v>
      </c>
      <c r="BL270" s="20" t="s">
        <v>204</v>
      </c>
      <c r="BM270" s="192" t="s">
        <v>7879</v>
      </c>
    </row>
    <row r="271" spans="1:65" s="2" customFormat="1" ht="16.5" customHeight="1">
      <c r="A271" s="37"/>
      <c r="B271" s="38"/>
      <c r="C271" s="181" t="s">
        <v>1222</v>
      </c>
      <c r="D271" s="181" t="s">
        <v>199</v>
      </c>
      <c r="E271" s="182" t="s">
        <v>7596</v>
      </c>
      <c r="F271" s="183" t="s">
        <v>7880</v>
      </c>
      <c r="G271" s="184" t="s">
        <v>210</v>
      </c>
      <c r="H271" s="185">
        <v>2</v>
      </c>
      <c r="I271" s="186"/>
      <c r="J271" s="187">
        <f t="shared" si="20"/>
        <v>0</v>
      </c>
      <c r="K271" s="183" t="s">
        <v>28</v>
      </c>
      <c r="L271" s="42"/>
      <c r="M271" s="188" t="s">
        <v>28</v>
      </c>
      <c r="N271" s="189" t="s">
        <v>45</v>
      </c>
      <c r="O271" s="67"/>
      <c r="P271" s="190">
        <f t="shared" si="21"/>
        <v>0</v>
      </c>
      <c r="Q271" s="190">
        <v>0.10661</v>
      </c>
      <c r="R271" s="190">
        <f t="shared" si="22"/>
        <v>0.21321999999999999</v>
      </c>
      <c r="S271" s="190">
        <v>0</v>
      </c>
      <c r="T271" s="191">
        <f t="shared" si="23"/>
        <v>0</v>
      </c>
      <c r="U271" s="37"/>
      <c r="V271" s="37"/>
      <c r="W271" s="37"/>
      <c r="X271" s="37"/>
      <c r="Y271" s="37"/>
      <c r="Z271" s="37"/>
      <c r="AA271" s="37"/>
      <c r="AB271" s="37"/>
      <c r="AC271" s="37"/>
      <c r="AD271" s="37"/>
      <c r="AE271" s="37"/>
      <c r="AR271" s="192" t="s">
        <v>204</v>
      </c>
      <c r="AT271" s="192" t="s">
        <v>199</v>
      </c>
      <c r="AU271" s="192" t="s">
        <v>84</v>
      </c>
      <c r="AY271" s="20" t="s">
        <v>197</v>
      </c>
      <c r="BE271" s="193">
        <f t="shared" si="24"/>
        <v>0</v>
      </c>
      <c r="BF271" s="193">
        <f t="shared" si="25"/>
        <v>0</v>
      </c>
      <c r="BG271" s="193">
        <f t="shared" si="26"/>
        <v>0</v>
      </c>
      <c r="BH271" s="193">
        <f t="shared" si="27"/>
        <v>0</v>
      </c>
      <c r="BI271" s="193">
        <f t="shared" si="28"/>
        <v>0</v>
      </c>
      <c r="BJ271" s="20" t="s">
        <v>82</v>
      </c>
      <c r="BK271" s="193">
        <f t="shared" si="29"/>
        <v>0</v>
      </c>
      <c r="BL271" s="20" t="s">
        <v>204</v>
      </c>
      <c r="BM271" s="192" t="s">
        <v>7881</v>
      </c>
    </row>
    <row r="272" spans="1:65" s="2" customFormat="1" ht="16.5" customHeight="1">
      <c r="A272" s="37"/>
      <c r="B272" s="38"/>
      <c r="C272" s="181" t="s">
        <v>1227</v>
      </c>
      <c r="D272" s="181" t="s">
        <v>199</v>
      </c>
      <c r="E272" s="182" t="s">
        <v>7599</v>
      </c>
      <c r="F272" s="183" t="s">
        <v>7882</v>
      </c>
      <c r="G272" s="184" t="s">
        <v>210</v>
      </c>
      <c r="H272" s="185">
        <v>1</v>
      </c>
      <c r="I272" s="186"/>
      <c r="J272" s="187">
        <f t="shared" si="20"/>
        <v>0</v>
      </c>
      <c r="K272" s="183" t="s">
        <v>28</v>
      </c>
      <c r="L272" s="42"/>
      <c r="M272" s="188" t="s">
        <v>28</v>
      </c>
      <c r="N272" s="189" t="s">
        <v>45</v>
      </c>
      <c r="O272" s="67"/>
      <c r="P272" s="190">
        <f t="shared" si="21"/>
        <v>0</v>
      </c>
      <c r="Q272" s="190">
        <v>0.10761999999999999</v>
      </c>
      <c r="R272" s="190">
        <f t="shared" si="22"/>
        <v>0.10761999999999999</v>
      </c>
      <c r="S272" s="190">
        <v>0</v>
      </c>
      <c r="T272" s="191">
        <f t="shared" si="23"/>
        <v>0</v>
      </c>
      <c r="U272" s="37"/>
      <c r="V272" s="37"/>
      <c r="W272" s="37"/>
      <c r="X272" s="37"/>
      <c r="Y272" s="37"/>
      <c r="Z272" s="37"/>
      <c r="AA272" s="37"/>
      <c r="AB272" s="37"/>
      <c r="AC272" s="37"/>
      <c r="AD272" s="37"/>
      <c r="AE272" s="37"/>
      <c r="AR272" s="192" t="s">
        <v>204</v>
      </c>
      <c r="AT272" s="192" t="s">
        <v>199</v>
      </c>
      <c r="AU272" s="192" t="s">
        <v>84</v>
      </c>
      <c r="AY272" s="20" t="s">
        <v>197</v>
      </c>
      <c r="BE272" s="193">
        <f t="shared" si="24"/>
        <v>0</v>
      </c>
      <c r="BF272" s="193">
        <f t="shared" si="25"/>
        <v>0</v>
      </c>
      <c r="BG272" s="193">
        <f t="shared" si="26"/>
        <v>0</v>
      </c>
      <c r="BH272" s="193">
        <f t="shared" si="27"/>
        <v>0</v>
      </c>
      <c r="BI272" s="193">
        <f t="shared" si="28"/>
        <v>0</v>
      </c>
      <c r="BJ272" s="20" t="s">
        <v>82</v>
      </c>
      <c r="BK272" s="193">
        <f t="shared" si="29"/>
        <v>0</v>
      </c>
      <c r="BL272" s="20" t="s">
        <v>204</v>
      </c>
      <c r="BM272" s="192" t="s">
        <v>7883</v>
      </c>
    </row>
    <row r="273" spans="1:65" s="2" customFormat="1" ht="24.2" customHeight="1">
      <c r="A273" s="37"/>
      <c r="B273" s="38"/>
      <c r="C273" s="181" t="s">
        <v>1233</v>
      </c>
      <c r="D273" s="181" t="s">
        <v>199</v>
      </c>
      <c r="E273" s="182" t="s">
        <v>7884</v>
      </c>
      <c r="F273" s="183" t="s">
        <v>7885</v>
      </c>
      <c r="G273" s="184" t="s">
        <v>210</v>
      </c>
      <c r="H273" s="185">
        <v>4</v>
      </c>
      <c r="I273" s="186"/>
      <c r="J273" s="187">
        <f t="shared" si="20"/>
        <v>0</v>
      </c>
      <c r="K273" s="183" t="s">
        <v>28</v>
      </c>
      <c r="L273" s="42"/>
      <c r="M273" s="188" t="s">
        <v>28</v>
      </c>
      <c r="N273" s="189" t="s">
        <v>45</v>
      </c>
      <c r="O273" s="67"/>
      <c r="P273" s="190">
        <f t="shared" si="21"/>
        <v>0</v>
      </c>
      <c r="Q273" s="190">
        <v>1.2120000000000001E-2</v>
      </c>
      <c r="R273" s="190">
        <f t="shared" si="22"/>
        <v>4.8480000000000002E-2</v>
      </c>
      <c r="S273" s="190">
        <v>0</v>
      </c>
      <c r="T273" s="191">
        <f t="shared" si="23"/>
        <v>0</v>
      </c>
      <c r="U273" s="37"/>
      <c r="V273" s="37"/>
      <c r="W273" s="37"/>
      <c r="X273" s="37"/>
      <c r="Y273" s="37"/>
      <c r="Z273" s="37"/>
      <c r="AA273" s="37"/>
      <c r="AB273" s="37"/>
      <c r="AC273" s="37"/>
      <c r="AD273" s="37"/>
      <c r="AE273" s="37"/>
      <c r="AR273" s="192" t="s">
        <v>204</v>
      </c>
      <c r="AT273" s="192" t="s">
        <v>199</v>
      </c>
      <c r="AU273" s="192" t="s">
        <v>84</v>
      </c>
      <c r="AY273" s="20" t="s">
        <v>197</v>
      </c>
      <c r="BE273" s="193">
        <f t="shared" si="24"/>
        <v>0</v>
      </c>
      <c r="BF273" s="193">
        <f t="shared" si="25"/>
        <v>0</v>
      </c>
      <c r="BG273" s="193">
        <f t="shared" si="26"/>
        <v>0</v>
      </c>
      <c r="BH273" s="193">
        <f t="shared" si="27"/>
        <v>0</v>
      </c>
      <c r="BI273" s="193">
        <f t="shared" si="28"/>
        <v>0</v>
      </c>
      <c r="BJ273" s="20" t="s">
        <v>82</v>
      </c>
      <c r="BK273" s="193">
        <f t="shared" si="29"/>
        <v>0</v>
      </c>
      <c r="BL273" s="20" t="s">
        <v>204</v>
      </c>
      <c r="BM273" s="192" t="s">
        <v>7886</v>
      </c>
    </row>
    <row r="274" spans="1:65" s="2" customFormat="1" ht="24.2" customHeight="1">
      <c r="A274" s="37"/>
      <c r="B274" s="38"/>
      <c r="C274" s="181" t="s">
        <v>1239</v>
      </c>
      <c r="D274" s="181" t="s">
        <v>199</v>
      </c>
      <c r="E274" s="182" t="s">
        <v>7525</v>
      </c>
      <c r="F274" s="183" t="s">
        <v>7526</v>
      </c>
      <c r="G274" s="184" t="s">
        <v>210</v>
      </c>
      <c r="H274" s="185">
        <v>4</v>
      </c>
      <c r="I274" s="186"/>
      <c r="J274" s="187">
        <f t="shared" si="20"/>
        <v>0</v>
      </c>
      <c r="K274" s="183" t="s">
        <v>28</v>
      </c>
      <c r="L274" s="42"/>
      <c r="M274" s="188" t="s">
        <v>28</v>
      </c>
      <c r="N274" s="189" t="s">
        <v>45</v>
      </c>
      <c r="O274" s="67"/>
      <c r="P274" s="190">
        <f t="shared" si="21"/>
        <v>0</v>
      </c>
      <c r="Q274" s="190">
        <v>0</v>
      </c>
      <c r="R274" s="190">
        <f t="shared" si="22"/>
        <v>0</v>
      </c>
      <c r="S274" s="190">
        <v>0</v>
      </c>
      <c r="T274" s="191">
        <f t="shared" si="23"/>
        <v>0</v>
      </c>
      <c r="U274" s="37"/>
      <c r="V274" s="37"/>
      <c r="W274" s="37"/>
      <c r="X274" s="37"/>
      <c r="Y274" s="37"/>
      <c r="Z274" s="37"/>
      <c r="AA274" s="37"/>
      <c r="AB274" s="37"/>
      <c r="AC274" s="37"/>
      <c r="AD274" s="37"/>
      <c r="AE274" s="37"/>
      <c r="AR274" s="192" t="s">
        <v>204</v>
      </c>
      <c r="AT274" s="192" t="s">
        <v>199</v>
      </c>
      <c r="AU274" s="192" t="s">
        <v>84</v>
      </c>
      <c r="AY274" s="20" t="s">
        <v>197</v>
      </c>
      <c r="BE274" s="193">
        <f t="shared" si="24"/>
        <v>0</v>
      </c>
      <c r="BF274" s="193">
        <f t="shared" si="25"/>
        <v>0</v>
      </c>
      <c r="BG274" s="193">
        <f t="shared" si="26"/>
        <v>0</v>
      </c>
      <c r="BH274" s="193">
        <f t="shared" si="27"/>
        <v>0</v>
      </c>
      <c r="BI274" s="193">
        <f t="shared" si="28"/>
        <v>0</v>
      </c>
      <c r="BJ274" s="20" t="s">
        <v>82</v>
      </c>
      <c r="BK274" s="193">
        <f t="shared" si="29"/>
        <v>0</v>
      </c>
      <c r="BL274" s="20" t="s">
        <v>204</v>
      </c>
      <c r="BM274" s="192" t="s">
        <v>7887</v>
      </c>
    </row>
    <row r="275" spans="1:65" s="2" customFormat="1" ht="24.2" customHeight="1">
      <c r="A275" s="37"/>
      <c r="B275" s="38"/>
      <c r="C275" s="181" t="s">
        <v>1251</v>
      </c>
      <c r="D275" s="181" t="s">
        <v>199</v>
      </c>
      <c r="E275" s="182" t="s">
        <v>7528</v>
      </c>
      <c r="F275" s="183" t="s">
        <v>7529</v>
      </c>
      <c r="G275" s="184" t="s">
        <v>210</v>
      </c>
      <c r="H275" s="185">
        <v>4</v>
      </c>
      <c r="I275" s="186"/>
      <c r="J275" s="187">
        <f t="shared" si="20"/>
        <v>0</v>
      </c>
      <c r="K275" s="183" t="s">
        <v>28</v>
      </c>
      <c r="L275" s="42"/>
      <c r="M275" s="188" t="s">
        <v>28</v>
      </c>
      <c r="N275" s="189" t="s">
        <v>45</v>
      </c>
      <c r="O275" s="67"/>
      <c r="P275" s="190">
        <f t="shared" si="21"/>
        <v>0</v>
      </c>
      <c r="Q275" s="190">
        <v>0.30399999999999999</v>
      </c>
      <c r="R275" s="190">
        <f t="shared" si="22"/>
        <v>1.216</v>
      </c>
      <c r="S275" s="190">
        <v>0</v>
      </c>
      <c r="T275" s="191">
        <f t="shared" si="23"/>
        <v>0</v>
      </c>
      <c r="U275" s="37"/>
      <c r="V275" s="37"/>
      <c r="W275" s="37"/>
      <c r="X275" s="37"/>
      <c r="Y275" s="37"/>
      <c r="Z275" s="37"/>
      <c r="AA275" s="37"/>
      <c r="AB275" s="37"/>
      <c r="AC275" s="37"/>
      <c r="AD275" s="37"/>
      <c r="AE275" s="37"/>
      <c r="AR275" s="192" t="s">
        <v>204</v>
      </c>
      <c r="AT275" s="192" t="s">
        <v>199</v>
      </c>
      <c r="AU275" s="192" t="s">
        <v>84</v>
      </c>
      <c r="AY275" s="20" t="s">
        <v>197</v>
      </c>
      <c r="BE275" s="193">
        <f t="shared" si="24"/>
        <v>0</v>
      </c>
      <c r="BF275" s="193">
        <f t="shared" si="25"/>
        <v>0</v>
      </c>
      <c r="BG275" s="193">
        <f t="shared" si="26"/>
        <v>0</v>
      </c>
      <c r="BH275" s="193">
        <f t="shared" si="27"/>
        <v>0</v>
      </c>
      <c r="BI275" s="193">
        <f t="shared" si="28"/>
        <v>0</v>
      </c>
      <c r="BJ275" s="20" t="s">
        <v>82</v>
      </c>
      <c r="BK275" s="193">
        <f t="shared" si="29"/>
        <v>0</v>
      </c>
      <c r="BL275" s="20" t="s">
        <v>204</v>
      </c>
      <c r="BM275" s="192" t="s">
        <v>7888</v>
      </c>
    </row>
    <row r="276" spans="1:65" s="2" customFormat="1" ht="24.2" customHeight="1">
      <c r="A276" s="37"/>
      <c r="B276" s="38"/>
      <c r="C276" s="181" t="s">
        <v>1258</v>
      </c>
      <c r="D276" s="181" t="s">
        <v>199</v>
      </c>
      <c r="E276" s="182" t="s">
        <v>7889</v>
      </c>
      <c r="F276" s="183" t="s">
        <v>7890</v>
      </c>
      <c r="G276" s="184" t="s">
        <v>409</v>
      </c>
      <c r="H276" s="185">
        <v>6.08</v>
      </c>
      <c r="I276" s="186"/>
      <c r="J276" s="187">
        <f t="shared" si="20"/>
        <v>0</v>
      </c>
      <c r="K276" s="183" t="s">
        <v>28</v>
      </c>
      <c r="L276" s="42"/>
      <c r="M276" s="188" t="s">
        <v>28</v>
      </c>
      <c r="N276" s="189" t="s">
        <v>45</v>
      </c>
      <c r="O276" s="67"/>
      <c r="P276" s="190">
        <f t="shared" si="21"/>
        <v>0</v>
      </c>
      <c r="Q276" s="190">
        <v>5.0889999999999998E-2</v>
      </c>
      <c r="R276" s="190">
        <f t="shared" si="22"/>
        <v>0.3094112</v>
      </c>
      <c r="S276" s="190">
        <v>0</v>
      </c>
      <c r="T276" s="191">
        <f t="shared" si="23"/>
        <v>0</v>
      </c>
      <c r="U276" s="37"/>
      <c r="V276" s="37"/>
      <c r="W276" s="37"/>
      <c r="X276" s="37"/>
      <c r="Y276" s="37"/>
      <c r="Z276" s="37"/>
      <c r="AA276" s="37"/>
      <c r="AB276" s="37"/>
      <c r="AC276" s="37"/>
      <c r="AD276" s="37"/>
      <c r="AE276" s="37"/>
      <c r="AR276" s="192" t="s">
        <v>204</v>
      </c>
      <c r="AT276" s="192" t="s">
        <v>199</v>
      </c>
      <c r="AU276" s="192" t="s">
        <v>84</v>
      </c>
      <c r="AY276" s="20" t="s">
        <v>197</v>
      </c>
      <c r="BE276" s="193">
        <f t="shared" si="24"/>
        <v>0</v>
      </c>
      <c r="BF276" s="193">
        <f t="shared" si="25"/>
        <v>0</v>
      </c>
      <c r="BG276" s="193">
        <f t="shared" si="26"/>
        <v>0</v>
      </c>
      <c r="BH276" s="193">
        <f t="shared" si="27"/>
        <v>0</v>
      </c>
      <c r="BI276" s="193">
        <f t="shared" si="28"/>
        <v>0</v>
      </c>
      <c r="BJ276" s="20" t="s">
        <v>82</v>
      </c>
      <c r="BK276" s="193">
        <f t="shared" si="29"/>
        <v>0</v>
      </c>
      <c r="BL276" s="20" t="s">
        <v>204</v>
      </c>
      <c r="BM276" s="192" t="s">
        <v>7891</v>
      </c>
    </row>
    <row r="277" spans="1:65" s="2" customFormat="1" ht="97.5">
      <c r="A277" s="37"/>
      <c r="B277" s="38"/>
      <c r="C277" s="39"/>
      <c r="D277" s="201" t="s">
        <v>4147</v>
      </c>
      <c r="E277" s="39"/>
      <c r="F277" s="261" t="s">
        <v>7892</v>
      </c>
      <c r="G277" s="39"/>
      <c r="H277" s="39"/>
      <c r="I277" s="196"/>
      <c r="J277" s="39"/>
      <c r="K277" s="39"/>
      <c r="L277" s="42"/>
      <c r="M277" s="197"/>
      <c r="N277" s="198"/>
      <c r="O277" s="67"/>
      <c r="P277" s="67"/>
      <c r="Q277" s="67"/>
      <c r="R277" s="67"/>
      <c r="S277" s="67"/>
      <c r="T277" s="68"/>
      <c r="U277" s="37"/>
      <c r="V277" s="37"/>
      <c r="W277" s="37"/>
      <c r="X277" s="37"/>
      <c r="Y277" s="37"/>
      <c r="Z277" s="37"/>
      <c r="AA277" s="37"/>
      <c r="AB277" s="37"/>
      <c r="AC277" s="37"/>
      <c r="AD277" s="37"/>
      <c r="AE277" s="37"/>
      <c r="AT277" s="20" t="s">
        <v>4147</v>
      </c>
      <c r="AU277" s="20" t="s">
        <v>84</v>
      </c>
    </row>
    <row r="278" spans="1:65" s="2" customFormat="1" ht="24.2" customHeight="1">
      <c r="A278" s="37"/>
      <c r="B278" s="38"/>
      <c r="C278" s="181" t="s">
        <v>1263</v>
      </c>
      <c r="D278" s="181" t="s">
        <v>199</v>
      </c>
      <c r="E278" s="182" t="s">
        <v>7893</v>
      </c>
      <c r="F278" s="183" t="s">
        <v>7894</v>
      </c>
      <c r="G278" s="184" t="s">
        <v>409</v>
      </c>
      <c r="H278" s="185">
        <v>12.7</v>
      </c>
      <c r="I278" s="186"/>
      <c r="J278" s="187">
        <f>ROUND(I278*H278,2)</f>
        <v>0</v>
      </c>
      <c r="K278" s="183" t="s">
        <v>28</v>
      </c>
      <c r="L278" s="42"/>
      <c r="M278" s="188" t="s">
        <v>28</v>
      </c>
      <c r="N278" s="189" t="s">
        <v>45</v>
      </c>
      <c r="O278" s="67"/>
      <c r="P278" s="190">
        <f>O278*H278</f>
        <v>0</v>
      </c>
      <c r="Q278" s="190">
        <v>5.0889999999999998E-2</v>
      </c>
      <c r="R278" s="190">
        <f>Q278*H278</f>
        <v>0.64630299999999996</v>
      </c>
      <c r="S278" s="190">
        <v>0</v>
      </c>
      <c r="T278" s="191">
        <f>S278*H278</f>
        <v>0</v>
      </c>
      <c r="U278" s="37"/>
      <c r="V278" s="37"/>
      <c r="W278" s="37"/>
      <c r="X278" s="37"/>
      <c r="Y278" s="37"/>
      <c r="Z278" s="37"/>
      <c r="AA278" s="37"/>
      <c r="AB278" s="37"/>
      <c r="AC278" s="37"/>
      <c r="AD278" s="37"/>
      <c r="AE278" s="37"/>
      <c r="AR278" s="192" t="s">
        <v>204</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7895</v>
      </c>
    </row>
    <row r="279" spans="1:65" s="2" customFormat="1" ht="97.5">
      <c r="A279" s="37"/>
      <c r="B279" s="38"/>
      <c r="C279" s="39"/>
      <c r="D279" s="201" t="s">
        <v>4147</v>
      </c>
      <c r="E279" s="39"/>
      <c r="F279" s="261" t="s">
        <v>7896</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4147</v>
      </c>
      <c r="AU279" s="20" t="s">
        <v>84</v>
      </c>
    </row>
    <row r="280" spans="1:65" s="2" customFormat="1" ht="24.2" customHeight="1">
      <c r="A280" s="37"/>
      <c r="B280" s="38"/>
      <c r="C280" s="181" t="s">
        <v>1268</v>
      </c>
      <c r="D280" s="181" t="s">
        <v>199</v>
      </c>
      <c r="E280" s="182" t="s">
        <v>7897</v>
      </c>
      <c r="F280" s="183" t="s">
        <v>7898</v>
      </c>
      <c r="G280" s="184" t="s">
        <v>210</v>
      </c>
      <c r="H280" s="185">
        <v>4</v>
      </c>
      <c r="I280" s="186"/>
      <c r="J280" s="187">
        <f>ROUND(I280*H280,2)</f>
        <v>0</v>
      </c>
      <c r="K280" s="183" t="s">
        <v>28</v>
      </c>
      <c r="L280" s="42"/>
      <c r="M280" s="188" t="s">
        <v>28</v>
      </c>
      <c r="N280" s="189" t="s">
        <v>45</v>
      </c>
      <c r="O280" s="67"/>
      <c r="P280" s="190">
        <f>O280*H280</f>
        <v>0</v>
      </c>
      <c r="Q280" s="190">
        <v>7.2499999999999995E-2</v>
      </c>
      <c r="R280" s="190">
        <f>Q280*H280</f>
        <v>0.28999999999999998</v>
      </c>
      <c r="S280" s="190">
        <v>0</v>
      </c>
      <c r="T280" s="191">
        <f>S280*H280</f>
        <v>0</v>
      </c>
      <c r="U280" s="37"/>
      <c r="V280" s="37"/>
      <c r="W280" s="37"/>
      <c r="X280" s="37"/>
      <c r="Y280" s="37"/>
      <c r="Z280" s="37"/>
      <c r="AA280" s="37"/>
      <c r="AB280" s="37"/>
      <c r="AC280" s="37"/>
      <c r="AD280" s="37"/>
      <c r="AE280" s="37"/>
      <c r="AR280" s="192" t="s">
        <v>204</v>
      </c>
      <c r="AT280" s="192" t="s">
        <v>199</v>
      </c>
      <c r="AU280" s="192" t="s">
        <v>84</v>
      </c>
      <c r="AY280" s="20" t="s">
        <v>197</v>
      </c>
      <c r="BE280" s="193">
        <f>IF(N280="základní",J280,0)</f>
        <v>0</v>
      </c>
      <c r="BF280" s="193">
        <f>IF(N280="snížená",J280,0)</f>
        <v>0</v>
      </c>
      <c r="BG280" s="193">
        <f>IF(N280="zákl. přenesená",J280,0)</f>
        <v>0</v>
      </c>
      <c r="BH280" s="193">
        <f>IF(N280="sníž. přenesená",J280,0)</f>
        <v>0</v>
      </c>
      <c r="BI280" s="193">
        <f>IF(N280="nulová",J280,0)</f>
        <v>0</v>
      </c>
      <c r="BJ280" s="20" t="s">
        <v>82</v>
      </c>
      <c r="BK280" s="193">
        <f>ROUND(I280*H280,2)</f>
        <v>0</v>
      </c>
      <c r="BL280" s="20" t="s">
        <v>204</v>
      </c>
      <c r="BM280" s="192" t="s">
        <v>7899</v>
      </c>
    </row>
    <row r="281" spans="1:65" s="2" customFormat="1" ht="24.2" customHeight="1">
      <c r="A281" s="37"/>
      <c r="B281" s="38"/>
      <c r="C281" s="181" t="s">
        <v>1273</v>
      </c>
      <c r="D281" s="181" t="s">
        <v>199</v>
      </c>
      <c r="E281" s="182" t="s">
        <v>7900</v>
      </c>
      <c r="F281" s="183" t="s">
        <v>7901</v>
      </c>
      <c r="G281" s="184" t="s">
        <v>210</v>
      </c>
      <c r="H281" s="185">
        <v>6</v>
      </c>
      <c r="I281" s="186"/>
      <c r="J281" s="187">
        <f>ROUND(I281*H281,2)</f>
        <v>0</v>
      </c>
      <c r="K281" s="183" t="s">
        <v>28</v>
      </c>
      <c r="L281" s="42"/>
      <c r="M281" s="188" t="s">
        <v>28</v>
      </c>
      <c r="N281" s="189" t="s">
        <v>45</v>
      </c>
      <c r="O281" s="67"/>
      <c r="P281" s="190">
        <f>O281*H281</f>
        <v>0</v>
      </c>
      <c r="Q281" s="190">
        <v>0.09</v>
      </c>
      <c r="R281" s="190">
        <f>Q281*H281</f>
        <v>0.54</v>
      </c>
      <c r="S281" s="190">
        <v>0</v>
      </c>
      <c r="T281" s="191">
        <f>S281*H281</f>
        <v>0</v>
      </c>
      <c r="U281" s="37"/>
      <c r="V281" s="37"/>
      <c r="W281" s="37"/>
      <c r="X281" s="37"/>
      <c r="Y281" s="37"/>
      <c r="Z281" s="37"/>
      <c r="AA281" s="37"/>
      <c r="AB281" s="37"/>
      <c r="AC281" s="37"/>
      <c r="AD281" s="37"/>
      <c r="AE281" s="37"/>
      <c r="AR281" s="192" t="s">
        <v>204</v>
      </c>
      <c r="AT281" s="192" t="s">
        <v>199</v>
      </c>
      <c r="AU281" s="192" t="s">
        <v>84</v>
      </c>
      <c r="AY281" s="20" t="s">
        <v>197</v>
      </c>
      <c r="BE281" s="193">
        <f>IF(N281="základní",J281,0)</f>
        <v>0</v>
      </c>
      <c r="BF281" s="193">
        <f>IF(N281="snížená",J281,0)</f>
        <v>0</v>
      </c>
      <c r="BG281" s="193">
        <f>IF(N281="zákl. přenesená",J281,0)</f>
        <v>0</v>
      </c>
      <c r="BH281" s="193">
        <f>IF(N281="sníž. přenesená",J281,0)</f>
        <v>0</v>
      </c>
      <c r="BI281" s="193">
        <f>IF(N281="nulová",J281,0)</f>
        <v>0</v>
      </c>
      <c r="BJ281" s="20" t="s">
        <v>82</v>
      </c>
      <c r="BK281" s="193">
        <f>ROUND(I281*H281,2)</f>
        <v>0</v>
      </c>
      <c r="BL281" s="20" t="s">
        <v>204</v>
      </c>
      <c r="BM281" s="192" t="s">
        <v>7902</v>
      </c>
    </row>
    <row r="282" spans="1:65" s="2" customFormat="1" ht="16.5" customHeight="1">
      <c r="A282" s="37"/>
      <c r="B282" s="38"/>
      <c r="C282" s="247" t="s">
        <v>1278</v>
      </c>
      <c r="D282" s="247" t="s">
        <v>519</v>
      </c>
      <c r="E282" s="248" t="s">
        <v>7903</v>
      </c>
      <c r="F282" s="249" t="s">
        <v>7904</v>
      </c>
      <c r="G282" s="250" t="s">
        <v>210</v>
      </c>
      <c r="H282" s="251">
        <v>6</v>
      </c>
      <c r="I282" s="252"/>
      <c r="J282" s="253">
        <f>ROUND(I282*H282,2)</f>
        <v>0</v>
      </c>
      <c r="K282" s="249" t="s">
        <v>28</v>
      </c>
      <c r="L282" s="254"/>
      <c r="M282" s="255" t="s">
        <v>28</v>
      </c>
      <c r="N282" s="256" t="s">
        <v>45</v>
      </c>
      <c r="O282" s="67"/>
      <c r="P282" s="190">
        <f>O282*H282</f>
        <v>0</v>
      </c>
      <c r="Q282" s="190">
        <v>0.08</v>
      </c>
      <c r="R282" s="190">
        <f>Q282*H282</f>
        <v>0.48</v>
      </c>
      <c r="S282" s="190">
        <v>0</v>
      </c>
      <c r="T282" s="191">
        <f>S282*H282</f>
        <v>0</v>
      </c>
      <c r="U282" s="37"/>
      <c r="V282" s="37"/>
      <c r="W282" s="37"/>
      <c r="X282" s="37"/>
      <c r="Y282" s="37"/>
      <c r="Z282" s="37"/>
      <c r="AA282" s="37"/>
      <c r="AB282" s="37"/>
      <c r="AC282" s="37"/>
      <c r="AD282" s="37"/>
      <c r="AE282" s="37"/>
      <c r="AR282" s="192" t="s">
        <v>243</v>
      </c>
      <c r="AT282" s="192" t="s">
        <v>519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204</v>
      </c>
      <c r="BM282" s="192" t="s">
        <v>7905</v>
      </c>
    </row>
    <row r="283" spans="1:65" s="2" customFormat="1" ht="16.5" customHeight="1">
      <c r="A283" s="37"/>
      <c r="B283" s="38"/>
      <c r="C283" s="181" t="s">
        <v>1358</v>
      </c>
      <c r="D283" s="181" t="s">
        <v>199</v>
      </c>
      <c r="E283" s="182" t="s">
        <v>7531</v>
      </c>
      <c r="F283" s="183" t="s">
        <v>7532</v>
      </c>
      <c r="G283" s="184" t="s">
        <v>265</v>
      </c>
      <c r="H283" s="185">
        <v>89</v>
      </c>
      <c r="I283" s="186"/>
      <c r="J283" s="187">
        <f>ROUND(I283*H283,2)</f>
        <v>0</v>
      </c>
      <c r="K283" s="183" t="s">
        <v>28</v>
      </c>
      <c r="L283" s="42"/>
      <c r="M283" s="188" t="s">
        <v>28</v>
      </c>
      <c r="N283" s="189" t="s">
        <v>45</v>
      </c>
      <c r="O283" s="67"/>
      <c r="P283" s="190">
        <f>O283*H283</f>
        <v>0</v>
      </c>
      <c r="Q283" s="190">
        <v>9.0000000000000006E-5</v>
      </c>
      <c r="R283" s="190">
        <f>Q283*H283</f>
        <v>8.0099999999999998E-3</v>
      </c>
      <c r="S283" s="190">
        <v>0</v>
      </c>
      <c r="T283" s="191">
        <f>S283*H283</f>
        <v>0</v>
      </c>
      <c r="U283" s="37"/>
      <c r="V283" s="37"/>
      <c r="W283" s="37"/>
      <c r="X283" s="37"/>
      <c r="Y283" s="37"/>
      <c r="Z283" s="37"/>
      <c r="AA283" s="37"/>
      <c r="AB283" s="37"/>
      <c r="AC283" s="37"/>
      <c r="AD283" s="37"/>
      <c r="AE283" s="37"/>
      <c r="AR283" s="192" t="s">
        <v>204</v>
      </c>
      <c r="AT283" s="192" t="s">
        <v>199</v>
      </c>
      <c r="AU283" s="192" t="s">
        <v>84</v>
      </c>
      <c r="AY283" s="20" t="s">
        <v>197</v>
      </c>
      <c r="BE283" s="193">
        <f>IF(N283="základní",J283,0)</f>
        <v>0</v>
      </c>
      <c r="BF283" s="193">
        <f>IF(N283="snížená",J283,0)</f>
        <v>0</v>
      </c>
      <c r="BG283" s="193">
        <f>IF(N283="zákl. přenesená",J283,0)</f>
        <v>0</v>
      </c>
      <c r="BH283" s="193">
        <f>IF(N283="sníž. přenesená",J283,0)</f>
        <v>0</v>
      </c>
      <c r="BI283" s="193">
        <f>IF(N283="nulová",J283,0)</f>
        <v>0</v>
      </c>
      <c r="BJ283" s="20" t="s">
        <v>82</v>
      </c>
      <c r="BK283" s="193">
        <f>ROUND(I283*H283,2)</f>
        <v>0</v>
      </c>
      <c r="BL283" s="20" t="s">
        <v>204</v>
      </c>
      <c r="BM283" s="192" t="s">
        <v>7906</v>
      </c>
    </row>
    <row r="284" spans="1:65" s="12" customFormat="1" ht="22.9" customHeight="1">
      <c r="B284" s="165"/>
      <c r="C284" s="166"/>
      <c r="D284" s="167" t="s">
        <v>73</v>
      </c>
      <c r="E284" s="179" t="s">
        <v>248</v>
      </c>
      <c r="F284" s="179" t="s">
        <v>438</v>
      </c>
      <c r="G284" s="166"/>
      <c r="H284" s="166"/>
      <c r="I284" s="169"/>
      <c r="J284" s="180">
        <f>BK284</f>
        <v>0</v>
      </c>
      <c r="K284" s="166"/>
      <c r="L284" s="171"/>
      <c r="M284" s="172"/>
      <c r="N284" s="173"/>
      <c r="O284" s="173"/>
      <c r="P284" s="174">
        <f>SUM(P285:P291)</f>
        <v>0</v>
      </c>
      <c r="Q284" s="173"/>
      <c r="R284" s="174">
        <f>SUM(R285:R291)</f>
        <v>0.2046</v>
      </c>
      <c r="S284" s="173"/>
      <c r="T284" s="175">
        <f>SUM(T285:T291)</f>
        <v>0.32</v>
      </c>
      <c r="AR284" s="176" t="s">
        <v>82</v>
      </c>
      <c r="AT284" s="177" t="s">
        <v>73</v>
      </c>
      <c r="AU284" s="177" t="s">
        <v>82</v>
      </c>
      <c r="AY284" s="176" t="s">
        <v>197</v>
      </c>
      <c r="BK284" s="178">
        <f>SUM(BK285:BK291)</f>
        <v>0</v>
      </c>
    </row>
    <row r="285" spans="1:65" s="2" customFormat="1" ht="16.5" customHeight="1">
      <c r="A285" s="37"/>
      <c r="B285" s="38"/>
      <c r="C285" s="181" t="s">
        <v>1364</v>
      </c>
      <c r="D285" s="181" t="s">
        <v>199</v>
      </c>
      <c r="E285" s="182" t="s">
        <v>7907</v>
      </c>
      <c r="F285" s="183" t="s">
        <v>7908</v>
      </c>
      <c r="G285" s="184" t="s">
        <v>202</v>
      </c>
      <c r="H285" s="185">
        <v>420</v>
      </c>
      <c r="I285" s="186"/>
      <c r="J285" s="187">
        <f>ROUND(I285*H285,2)</f>
        <v>0</v>
      </c>
      <c r="K285" s="183" t="s">
        <v>28</v>
      </c>
      <c r="L285" s="42"/>
      <c r="M285" s="188" t="s">
        <v>28</v>
      </c>
      <c r="N285" s="189" t="s">
        <v>45</v>
      </c>
      <c r="O285" s="67"/>
      <c r="P285" s="190">
        <f>O285*H285</f>
        <v>0</v>
      </c>
      <c r="Q285" s="190">
        <v>4.6999999999999999E-4</v>
      </c>
      <c r="R285" s="190">
        <f>Q285*H285</f>
        <v>0.19739999999999999</v>
      </c>
      <c r="S285" s="190">
        <v>0</v>
      </c>
      <c r="T285" s="191">
        <f>S285*H285</f>
        <v>0</v>
      </c>
      <c r="U285" s="37"/>
      <c r="V285" s="37"/>
      <c r="W285" s="37"/>
      <c r="X285" s="37"/>
      <c r="Y285" s="37"/>
      <c r="Z285" s="37"/>
      <c r="AA285" s="37"/>
      <c r="AB285" s="37"/>
      <c r="AC285" s="37"/>
      <c r="AD285" s="37"/>
      <c r="AE285" s="37"/>
      <c r="AR285" s="192" t="s">
        <v>204</v>
      </c>
      <c r="AT285" s="192" t="s">
        <v>199</v>
      </c>
      <c r="AU285" s="192" t="s">
        <v>84</v>
      </c>
      <c r="AY285" s="20" t="s">
        <v>197</v>
      </c>
      <c r="BE285" s="193">
        <f>IF(N285="základní",J285,0)</f>
        <v>0</v>
      </c>
      <c r="BF285" s="193">
        <f>IF(N285="snížená",J285,0)</f>
        <v>0</v>
      </c>
      <c r="BG285" s="193">
        <f>IF(N285="zákl. přenesená",J285,0)</f>
        <v>0</v>
      </c>
      <c r="BH285" s="193">
        <f>IF(N285="sníž. přenesená",J285,0)</f>
        <v>0</v>
      </c>
      <c r="BI285" s="193">
        <f>IF(N285="nulová",J285,0)</f>
        <v>0</v>
      </c>
      <c r="BJ285" s="20" t="s">
        <v>82</v>
      </c>
      <c r="BK285" s="193">
        <f>ROUND(I285*H285,2)</f>
        <v>0</v>
      </c>
      <c r="BL285" s="20" t="s">
        <v>204</v>
      </c>
      <c r="BM285" s="192" t="s">
        <v>7909</v>
      </c>
    </row>
    <row r="286" spans="1:65" s="13" customFormat="1" ht="11.25">
      <c r="B286" s="199"/>
      <c r="C286" s="200"/>
      <c r="D286" s="201" t="s">
        <v>213</v>
      </c>
      <c r="E286" s="202" t="s">
        <v>28</v>
      </c>
      <c r="F286" s="203" t="s">
        <v>7910</v>
      </c>
      <c r="G286" s="200"/>
      <c r="H286" s="204">
        <v>84</v>
      </c>
      <c r="I286" s="205"/>
      <c r="J286" s="200"/>
      <c r="K286" s="200"/>
      <c r="L286" s="206"/>
      <c r="M286" s="207"/>
      <c r="N286" s="208"/>
      <c r="O286" s="208"/>
      <c r="P286" s="208"/>
      <c r="Q286" s="208"/>
      <c r="R286" s="208"/>
      <c r="S286" s="208"/>
      <c r="T286" s="209"/>
      <c r="AT286" s="210" t="s">
        <v>213</v>
      </c>
      <c r="AU286" s="210" t="s">
        <v>84</v>
      </c>
      <c r="AV286" s="13" t="s">
        <v>84</v>
      </c>
      <c r="AW286" s="13" t="s">
        <v>35</v>
      </c>
      <c r="AX286" s="13" t="s">
        <v>74</v>
      </c>
      <c r="AY286" s="210" t="s">
        <v>197</v>
      </c>
    </row>
    <row r="287" spans="1:65" s="13" customFormat="1" ht="11.25">
      <c r="B287" s="199"/>
      <c r="C287" s="200"/>
      <c r="D287" s="201" t="s">
        <v>213</v>
      </c>
      <c r="E287" s="202" t="s">
        <v>28</v>
      </c>
      <c r="F287" s="203" t="s">
        <v>7911</v>
      </c>
      <c r="G287" s="200"/>
      <c r="H287" s="204">
        <v>48</v>
      </c>
      <c r="I287" s="205"/>
      <c r="J287" s="200"/>
      <c r="K287" s="200"/>
      <c r="L287" s="206"/>
      <c r="M287" s="207"/>
      <c r="N287" s="208"/>
      <c r="O287" s="208"/>
      <c r="P287" s="208"/>
      <c r="Q287" s="208"/>
      <c r="R287" s="208"/>
      <c r="S287" s="208"/>
      <c r="T287" s="209"/>
      <c r="AT287" s="210" t="s">
        <v>213</v>
      </c>
      <c r="AU287" s="210" t="s">
        <v>84</v>
      </c>
      <c r="AV287" s="13" t="s">
        <v>84</v>
      </c>
      <c r="AW287" s="13" t="s">
        <v>35</v>
      </c>
      <c r="AX287" s="13" t="s">
        <v>74</v>
      </c>
      <c r="AY287" s="210" t="s">
        <v>197</v>
      </c>
    </row>
    <row r="288" spans="1:65" s="13" customFormat="1" ht="11.25">
      <c r="B288" s="199"/>
      <c r="C288" s="200"/>
      <c r="D288" s="201" t="s">
        <v>213</v>
      </c>
      <c r="E288" s="202" t="s">
        <v>28</v>
      </c>
      <c r="F288" s="203" t="s">
        <v>7912</v>
      </c>
      <c r="G288" s="200"/>
      <c r="H288" s="204">
        <v>192</v>
      </c>
      <c r="I288" s="205"/>
      <c r="J288" s="200"/>
      <c r="K288" s="200"/>
      <c r="L288" s="206"/>
      <c r="M288" s="207"/>
      <c r="N288" s="208"/>
      <c r="O288" s="208"/>
      <c r="P288" s="208"/>
      <c r="Q288" s="208"/>
      <c r="R288" s="208"/>
      <c r="S288" s="208"/>
      <c r="T288" s="209"/>
      <c r="AT288" s="210" t="s">
        <v>213</v>
      </c>
      <c r="AU288" s="210" t="s">
        <v>84</v>
      </c>
      <c r="AV288" s="13" t="s">
        <v>84</v>
      </c>
      <c r="AW288" s="13" t="s">
        <v>35</v>
      </c>
      <c r="AX288" s="13" t="s">
        <v>74</v>
      </c>
      <c r="AY288" s="210" t="s">
        <v>197</v>
      </c>
    </row>
    <row r="289" spans="1:65" s="13" customFormat="1" ht="11.25">
      <c r="B289" s="199"/>
      <c r="C289" s="200"/>
      <c r="D289" s="201" t="s">
        <v>213</v>
      </c>
      <c r="E289" s="202" t="s">
        <v>28</v>
      </c>
      <c r="F289" s="203" t="s">
        <v>7913</v>
      </c>
      <c r="G289" s="200"/>
      <c r="H289" s="204">
        <v>96</v>
      </c>
      <c r="I289" s="205"/>
      <c r="J289" s="200"/>
      <c r="K289" s="200"/>
      <c r="L289" s="206"/>
      <c r="M289" s="207"/>
      <c r="N289" s="208"/>
      <c r="O289" s="208"/>
      <c r="P289" s="208"/>
      <c r="Q289" s="208"/>
      <c r="R289" s="208"/>
      <c r="S289" s="208"/>
      <c r="T289" s="209"/>
      <c r="AT289" s="210" t="s">
        <v>213</v>
      </c>
      <c r="AU289" s="210" t="s">
        <v>84</v>
      </c>
      <c r="AV289" s="13" t="s">
        <v>84</v>
      </c>
      <c r="AW289" s="13" t="s">
        <v>35</v>
      </c>
      <c r="AX289" s="13" t="s">
        <v>74</v>
      </c>
      <c r="AY289" s="210" t="s">
        <v>197</v>
      </c>
    </row>
    <row r="290" spans="1:65" s="14" customFormat="1" ht="11.25">
      <c r="B290" s="211"/>
      <c r="C290" s="212"/>
      <c r="D290" s="201" t="s">
        <v>213</v>
      </c>
      <c r="E290" s="213" t="s">
        <v>28</v>
      </c>
      <c r="F290" s="214" t="s">
        <v>226</v>
      </c>
      <c r="G290" s="212"/>
      <c r="H290" s="215">
        <v>420</v>
      </c>
      <c r="I290" s="216"/>
      <c r="J290" s="212"/>
      <c r="K290" s="212"/>
      <c r="L290" s="217"/>
      <c r="M290" s="218"/>
      <c r="N290" s="219"/>
      <c r="O290" s="219"/>
      <c r="P290" s="219"/>
      <c r="Q290" s="219"/>
      <c r="R290" s="219"/>
      <c r="S290" s="219"/>
      <c r="T290" s="220"/>
      <c r="AT290" s="221" t="s">
        <v>213</v>
      </c>
      <c r="AU290" s="221" t="s">
        <v>84</v>
      </c>
      <c r="AV290" s="14" t="s">
        <v>204</v>
      </c>
      <c r="AW290" s="14" t="s">
        <v>35</v>
      </c>
      <c r="AX290" s="14" t="s">
        <v>82</v>
      </c>
      <c r="AY290" s="221" t="s">
        <v>197</v>
      </c>
    </row>
    <row r="291" spans="1:65" s="2" customFormat="1" ht="24.2" customHeight="1">
      <c r="A291" s="37"/>
      <c r="B291" s="38"/>
      <c r="C291" s="181" t="s">
        <v>1370</v>
      </c>
      <c r="D291" s="181" t="s">
        <v>199</v>
      </c>
      <c r="E291" s="182" t="s">
        <v>2115</v>
      </c>
      <c r="F291" s="183" t="s">
        <v>2116</v>
      </c>
      <c r="G291" s="184" t="s">
        <v>265</v>
      </c>
      <c r="H291" s="185">
        <v>2</v>
      </c>
      <c r="I291" s="186"/>
      <c r="J291" s="187">
        <f>ROUND(I291*H291,2)</f>
        <v>0</v>
      </c>
      <c r="K291" s="183" t="s">
        <v>28</v>
      </c>
      <c r="L291" s="42"/>
      <c r="M291" s="188" t="s">
        <v>28</v>
      </c>
      <c r="N291" s="189" t="s">
        <v>45</v>
      </c>
      <c r="O291" s="67"/>
      <c r="P291" s="190">
        <f>O291*H291</f>
        <v>0</v>
      </c>
      <c r="Q291" s="190">
        <v>3.5999999999999999E-3</v>
      </c>
      <c r="R291" s="190">
        <f>Q291*H291</f>
        <v>7.1999999999999998E-3</v>
      </c>
      <c r="S291" s="190">
        <v>0.16</v>
      </c>
      <c r="T291" s="191">
        <f>S291*H291</f>
        <v>0.32</v>
      </c>
      <c r="U291" s="37"/>
      <c r="V291" s="37"/>
      <c r="W291" s="37"/>
      <c r="X291" s="37"/>
      <c r="Y291" s="37"/>
      <c r="Z291" s="37"/>
      <c r="AA291" s="37"/>
      <c r="AB291" s="37"/>
      <c r="AC291" s="37"/>
      <c r="AD291" s="37"/>
      <c r="AE291" s="37"/>
      <c r="AR291" s="192" t="s">
        <v>204</v>
      </c>
      <c r="AT291" s="192" t="s">
        <v>199</v>
      </c>
      <c r="AU291" s="192" t="s">
        <v>84</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204</v>
      </c>
      <c r="BM291" s="192" t="s">
        <v>7914</v>
      </c>
    </row>
    <row r="292" spans="1:65" s="12" customFormat="1" ht="22.9" customHeight="1">
      <c r="B292" s="165"/>
      <c r="C292" s="166"/>
      <c r="D292" s="167" t="s">
        <v>73</v>
      </c>
      <c r="E292" s="179" t="s">
        <v>2180</v>
      </c>
      <c r="F292" s="179" t="s">
        <v>2181</v>
      </c>
      <c r="G292" s="166"/>
      <c r="H292" s="166"/>
      <c r="I292" s="169"/>
      <c r="J292" s="180">
        <f>BK292</f>
        <v>0</v>
      </c>
      <c r="K292" s="166"/>
      <c r="L292" s="171"/>
      <c r="M292" s="172"/>
      <c r="N292" s="173"/>
      <c r="O292" s="173"/>
      <c r="P292" s="174">
        <f>P293</f>
        <v>0</v>
      </c>
      <c r="Q292" s="173"/>
      <c r="R292" s="174">
        <f>R293</f>
        <v>0</v>
      </c>
      <c r="S292" s="173"/>
      <c r="T292" s="175">
        <f>T293</f>
        <v>0</v>
      </c>
      <c r="AR292" s="176" t="s">
        <v>82</v>
      </c>
      <c r="AT292" s="177" t="s">
        <v>73</v>
      </c>
      <c r="AU292" s="177" t="s">
        <v>82</v>
      </c>
      <c r="AY292" s="176" t="s">
        <v>197</v>
      </c>
      <c r="BK292" s="178">
        <f>BK293</f>
        <v>0</v>
      </c>
    </row>
    <row r="293" spans="1:65" s="2" customFormat="1" ht="24.2" customHeight="1">
      <c r="A293" s="37"/>
      <c r="B293" s="38"/>
      <c r="C293" s="181" t="s">
        <v>1377</v>
      </c>
      <c r="D293" s="181" t="s">
        <v>199</v>
      </c>
      <c r="E293" s="182" t="s">
        <v>7537</v>
      </c>
      <c r="F293" s="183" t="s">
        <v>7538</v>
      </c>
      <c r="G293" s="184" t="s">
        <v>428</v>
      </c>
      <c r="H293" s="185">
        <v>262.50900000000001</v>
      </c>
      <c r="I293" s="186"/>
      <c r="J293" s="187">
        <f>ROUND(I293*H293,2)</f>
        <v>0</v>
      </c>
      <c r="K293" s="183" t="s">
        <v>28</v>
      </c>
      <c r="L293" s="42"/>
      <c r="M293" s="188" t="s">
        <v>28</v>
      </c>
      <c r="N293" s="189" t="s">
        <v>45</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204</v>
      </c>
      <c r="AT293" s="192" t="s">
        <v>199</v>
      </c>
      <c r="AU293" s="192" t="s">
        <v>84</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204</v>
      </c>
      <c r="BM293" s="192" t="s">
        <v>7915</v>
      </c>
    </row>
    <row r="294" spans="1:65" s="12" customFormat="1" ht="25.9" customHeight="1">
      <c r="B294" s="165"/>
      <c r="C294" s="166"/>
      <c r="D294" s="167" t="s">
        <v>73</v>
      </c>
      <c r="E294" s="168" t="s">
        <v>2187</v>
      </c>
      <c r="F294" s="168" t="s">
        <v>2188</v>
      </c>
      <c r="G294" s="166"/>
      <c r="H294" s="166"/>
      <c r="I294" s="169"/>
      <c r="J294" s="170">
        <f>BK294</f>
        <v>0</v>
      </c>
      <c r="K294" s="166"/>
      <c r="L294" s="171"/>
      <c r="M294" s="172"/>
      <c r="N294" s="173"/>
      <c r="O294" s="173"/>
      <c r="P294" s="174">
        <f>P295+P307</f>
        <v>0</v>
      </c>
      <c r="Q294" s="173"/>
      <c r="R294" s="174">
        <f>R295+R307</f>
        <v>0.36881043999999996</v>
      </c>
      <c r="S294" s="173"/>
      <c r="T294" s="175">
        <f>T295+T307</f>
        <v>0</v>
      </c>
      <c r="AR294" s="176" t="s">
        <v>84</v>
      </c>
      <c r="AT294" s="177" t="s">
        <v>73</v>
      </c>
      <c r="AU294" s="177" t="s">
        <v>74</v>
      </c>
      <c r="AY294" s="176" t="s">
        <v>197</v>
      </c>
      <c r="BK294" s="178">
        <f>BK295+BK307</f>
        <v>0</v>
      </c>
    </row>
    <row r="295" spans="1:65" s="12" customFormat="1" ht="22.9" customHeight="1">
      <c r="B295" s="165"/>
      <c r="C295" s="166"/>
      <c r="D295" s="167" t="s">
        <v>73</v>
      </c>
      <c r="E295" s="179" t="s">
        <v>2189</v>
      </c>
      <c r="F295" s="179" t="s">
        <v>2190</v>
      </c>
      <c r="G295" s="166"/>
      <c r="H295" s="166"/>
      <c r="I295" s="169"/>
      <c r="J295" s="180">
        <f>BK295</f>
        <v>0</v>
      </c>
      <c r="K295" s="166"/>
      <c r="L295" s="171"/>
      <c r="M295" s="172"/>
      <c r="N295" s="173"/>
      <c r="O295" s="173"/>
      <c r="P295" s="174">
        <f>SUM(P296:P306)</f>
        <v>0</v>
      </c>
      <c r="Q295" s="173"/>
      <c r="R295" s="174">
        <f>SUM(R296:R306)</f>
        <v>0.12079044</v>
      </c>
      <c r="S295" s="173"/>
      <c r="T295" s="175">
        <f>SUM(T296:T306)</f>
        <v>0</v>
      </c>
      <c r="AR295" s="176" t="s">
        <v>84</v>
      </c>
      <c r="AT295" s="177" t="s">
        <v>73</v>
      </c>
      <c r="AU295" s="177" t="s">
        <v>82</v>
      </c>
      <c r="AY295" s="176" t="s">
        <v>197</v>
      </c>
      <c r="BK295" s="178">
        <f>SUM(BK296:BK306)</f>
        <v>0</v>
      </c>
    </row>
    <row r="296" spans="1:65" s="2" customFormat="1" ht="21.75" customHeight="1">
      <c r="A296" s="37"/>
      <c r="B296" s="38"/>
      <c r="C296" s="181" t="s">
        <v>1382</v>
      </c>
      <c r="D296" s="181" t="s">
        <v>199</v>
      </c>
      <c r="E296" s="182" t="s">
        <v>7916</v>
      </c>
      <c r="F296" s="183" t="s">
        <v>7917</v>
      </c>
      <c r="G296" s="184" t="s">
        <v>202</v>
      </c>
      <c r="H296" s="185">
        <v>5.5</v>
      </c>
      <c r="I296" s="186"/>
      <c r="J296" s="187">
        <f>ROUND(I296*H296,2)</f>
        <v>0</v>
      </c>
      <c r="K296" s="183" t="s">
        <v>28</v>
      </c>
      <c r="L296" s="42"/>
      <c r="M296" s="188" t="s">
        <v>28</v>
      </c>
      <c r="N296" s="189" t="s">
        <v>45</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283</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283</v>
      </c>
      <c r="BM296" s="192" t="s">
        <v>7918</v>
      </c>
    </row>
    <row r="297" spans="1:65" s="2" customFormat="1" ht="21.75" customHeight="1">
      <c r="A297" s="37"/>
      <c r="B297" s="38"/>
      <c r="C297" s="181" t="s">
        <v>1389</v>
      </c>
      <c r="D297" s="181" t="s">
        <v>199</v>
      </c>
      <c r="E297" s="182" t="s">
        <v>7919</v>
      </c>
      <c r="F297" s="183" t="s">
        <v>7920</v>
      </c>
      <c r="G297" s="184" t="s">
        <v>202</v>
      </c>
      <c r="H297" s="185">
        <v>9.5</v>
      </c>
      <c r="I297" s="186"/>
      <c r="J297" s="187">
        <f>ROUND(I297*H297,2)</f>
        <v>0</v>
      </c>
      <c r="K297" s="183" t="s">
        <v>28</v>
      </c>
      <c r="L297" s="42"/>
      <c r="M297" s="188" t="s">
        <v>28</v>
      </c>
      <c r="N297" s="189" t="s">
        <v>45</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283</v>
      </c>
      <c r="AT297" s="192" t="s">
        <v>199</v>
      </c>
      <c r="AU297" s="192" t="s">
        <v>84</v>
      </c>
      <c r="AY297" s="20" t="s">
        <v>197</v>
      </c>
      <c r="BE297" s="193">
        <f>IF(N297="základní",J297,0)</f>
        <v>0</v>
      </c>
      <c r="BF297" s="193">
        <f>IF(N297="snížená",J297,0)</f>
        <v>0</v>
      </c>
      <c r="BG297" s="193">
        <f>IF(N297="zákl. přenesená",J297,0)</f>
        <v>0</v>
      </c>
      <c r="BH297" s="193">
        <f>IF(N297="sníž. přenesená",J297,0)</f>
        <v>0</v>
      </c>
      <c r="BI297" s="193">
        <f>IF(N297="nulová",J297,0)</f>
        <v>0</v>
      </c>
      <c r="BJ297" s="20" t="s">
        <v>82</v>
      </c>
      <c r="BK297" s="193">
        <f>ROUND(I297*H297,2)</f>
        <v>0</v>
      </c>
      <c r="BL297" s="20" t="s">
        <v>283</v>
      </c>
      <c r="BM297" s="192" t="s">
        <v>7921</v>
      </c>
    </row>
    <row r="298" spans="1:65" s="2" customFormat="1" ht="24.2" customHeight="1">
      <c r="A298" s="37"/>
      <c r="B298" s="38"/>
      <c r="C298" s="247" t="s">
        <v>1398</v>
      </c>
      <c r="D298" s="247" t="s">
        <v>519</v>
      </c>
      <c r="E298" s="248" t="s">
        <v>7922</v>
      </c>
      <c r="F298" s="249" t="s">
        <v>7923</v>
      </c>
      <c r="G298" s="250" t="s">
        <v>202</v>
      </c>
      <c r="H298" s="251">
        <v>17.483000000000001</v>
      </c>
      <c r="I298" s="252"/>
      <c r="J298" s="253">
        <f>ROUND(I298*H298,2)</f>
        <v>0</v>
      </c>
      <c r="K298" s="249" t="s">
        <v>28</v>
      </c>
      <c r="L298" s="254"/>
      <c r="M298" s="255" t="s">
        <v>28</v>
      </c>
      <c r="N298" s="256" t="s">
        <v>45</v>
      </c>
      <c r="O298" s="67"/>
      <c r="P298" s="190">
        <f>O298*H298</f>
        <v>0</v>
      </c>
      <c r="Q298" s="190">
        <v>3.3999999999999998E-3</v>
      </c>
      <c r="R298" s="190">
        <f>Q298*H298</f>
        <v>5.9442200000000001E-2</v>
      </c>
      <c r="S298" s="190">
        <v>0</v>
      </c>
      <c r="T298" s="191">
        <f>S298*H298</f>
        <v>0</v>
      </c>
      <c r="U298" s="37"/>
      <c r="V298" s="37"/>
      <c r="W298" s="37"/>
      <c r="X298" s="37"/>
      <c r="Y298" s="37"/>
      <c r="Z298" s="37"/>
      <c r="AA298" s="37"/>
      <c r="AB298" s="37"/>
      <c r="AC298" s="37"/>
      <c r="AD298" s="37"/>
      <c r="AE298" s="37"/>
      <c r="AR298" s="192" t="s">
        <v>365</v>
      </c>
      <c r="AT298" s="192" t="s">
        <v>519</v>
      </c>
      <c r="AU298" s="192" t="s">
        <v>84</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283</v>
      </c>
      <c r="BM298" s="192" t="s">
        <v>7924</v>
      </c>
    </row>
    <row r="299" spans="1:65" s="13" customFormat="1" ht="11.25">
      <c r="B299" s="199"/>
      <c r="C299" s="200"/>
      <c r="D299" s="201" t="s">
        <v>213</v>
      </c>
      <c r="E299" s="202" t="s">
        <v>28</v>
      </c>
      <c r="F299" s="203" t="s">
        <v>7925</v>
      </c>
      <c r="G299" s="200"/>
      <c r="H299" s="204">
        <v>9.5</v>
      </c>
      <c r="I299" s="205"/>
      <c r="J299" s="200"/>
      <c r="K299" s="200"/>
      <c r="L299" s="206"/>
      <c r="M299" s="207"/>
      <c r="N299" s="208"/>
      <c r="O299" s="208"/>
      <c r="P299" s="208"/>
      <c r="Q299" s="208"/>
      <c r="R299" s="208"/>
      <c r="S299" s="208"/>
      <c r="T299" s="209"/>
      <c r="AT299" s="210" t="s">
        <v>213</v>
      </c>
      <c r="AU299" s="210" t="s">
        <v>84</v>
      </c>
      <c r="AV299" s="13" t="s">
        <v>84</v>
      </c>
      <c r="AW299" s="13" t="s">
        <v>35</v>
      </c>
      <c r="AX299" s="13" t="s">
        <v>74</v>
      </c>
      <c r="AY299" s="210" t="s">
        <v>197</v>
      </c>
    </row>
    <row r="300" spans="1:65" s="13" customFormat="1" ht="11.25">
      <c r="B300" s="199"/>
      <c r="C300" s="200"/>
      <c r="D300" s="201" t="s">
        <v>213</v>
      </c>
      <c r="E300" s="202" t="s">
        <v>28</v>
      </c>
      <c r="F300" s="203" t="s">
        <v>7926</v>
      </c>
      <c r="G300" s="200"/>
      <c r="H300" s="204">
        <v>5.5</v>
      </c>
      <c r="I300" s="205"/>
      <c r="J300" s="200"/>
      <c r="K300" s="200"/>
      <c r="L300" s="206"/>
      <c r="M300" s="207"/>
      <c r="N300" s="208"/>
      <c r="O300" s="208"/>
      <c r="P300" s="208"/>
      <c r="Q300" s="208"/>
      <c r="R300" s="208"/>
      <c r="S300" s="208"/>
      <c r="T300" s="209"/>
      <c r="AT300" s="210" t="s">
        <v>213</v>
      </c>
      <c r="AU300" s="210" t="s">
        <v>84</v>
      </c>
      <c r="AV300" s="13" t="s">
        <v>84</v>
      </c>
      <c r="AW300" s="13" t="s">
        <v>35</v>
      </c>
      <c r="AX300" s="13" t="s">
        <v>74</v>
      </c>
      <c r="AY300" s="210" t="s">
        <v>197</v>
      </c>
    </row>
    <row r="301" spans="1:65" s="14" customFormat="1" ht="11.25">
      <c r="B301" s="211"/>
      <c r="C301" s="212"/>
      <c r="D301" s="201" t="s">
        <v>213</v>
      </c>
      <c r="E301" s="213" t="s">
        <v>28</v>
      </c>
      <c r="F301" s="214" t="s">
        <v>226</v>
      </c>
      <c r="G301" s="212"/>
      <c r="H301" s="215">
        <v>15</v>
      </c>
      <c r="I301" s="216"/>
      <c r="J301" s="212"/>
      <c r="K301" s="212"/>
      <c r="L301" s="217"/>
      <c r="M301" s="218"/>
      <c r="N301" s="219"/>
      <c r="O301" s="219"/>
      <c r="P301" s="219"/>
      <c r="Q301" s="219"/>
      <c r="R301" s="219"/>
      <c r="S301" s="219"/>
      <c r="T301" s="220"/>
      <c r="AT301" s="221" t="s">
        <v>213</v>
      </c>
      <c r="AU301" s="221" t="s">
        <v>84</v>
      </c>
      <c r="AV301" s="14" t="s">
        <v>204</v>
      </c>
      <c r="AW301" s="14" t="s">
        <v>35</v>
      </c>
      <c r="AX301" s="14" t="s">
        <v>74</v>
      </c>
      <c r="AY301" s="221" t="s">
        <v>197</v>
      </c>
    </row>
    <row r="302" spans="1:65" s="13" customFormat="1" ht="11.25">
      <c r="B302" s="199"/>
      <c r="C302" s="200"/>
      <c r="D302" s="201" t="s">
        <v>213</v>
      </c>
      <c r="E302" s="202" t="s">
        <v>28</v>
      </c>
      <c r="F302" s="203" t="s">
        <v>7927</v>
      </c>
      <c r="G302" s="200"/>
      <c r="H302" s="204">
        <v>17.483000000000001</v>
      </c>
      <c r="I302" s="205"/>
      <c r="J302" s="200"/>
      <c r="K302" s="200"/>
      <c r="L302" s="206"/>
      <c r="M302" s="207"/>
      <c r="N302" s="208"/>
      <c r="O302" s="208"/>
      <c r="P302" s="208"/>
      <c r="Q302" s="208"/>
      <c r="R302" s="208"/>
      <c r="S302" s="208"/>
      <c r="T302" s="209"/>
      <c r="AT302" s="210" t="s">
        <v>213</v>
      </c>
      <c r="AU302" s="210" t="s">
        <v>84</v>
      </c>
      <c r="AV302" s="13" t="s">
        <v>84</v>
      </c>
      <c r="AW302" s="13" t="s">
        <v>35</v>
      </c>
      <c r="AX302" s="13" t="s">
        <v>82</v>
      </c>
      <c r="AY302" s="210" t="s">
        <v>197</v>
      </c>
    </row>
    <row r="303" spans="1:65" s="2" customFormat="1" ht="24.2" customHeight="1">
      <c r="A303" s="37"/>
      <c r="B303" s="38"/>
      <c r="C303" s="181" t="s">
        <v>1405</v>
      </c>
      <c r="D303" s="181" t="s">
        <v>199</v>
      </c>
      <c r="E303" s="182" t="s">
        <v>7928</v>
      </c>
      <c r="F303" s="183" t="s">
        <v>7929</v>
      </c>
      <c r="G303" s="184" t="s">
        <v>202</v>
      </c>
      <c r="H303" s="185">
        <v>9.7070000000000007</v>
      </c>
      <c r="I303" s="186"/>
      <c r="J303" s="187">
        <f>ROUND(I303*H303,2)</f>
        <v>0</v>
      </c>
      <c r="K303" s="183" t="s">
        <v>28</v>
      </c>
      <c r="L303" s="42"/>
      <c r="M303" s="188" t="s">
        <v>28</v>
      </c>
      <c r="N303" s="189" t="s">
        <v>45</v>
      </c>
      <c r="O303" s="67"/>
      <c r="P303" s="190">
        <f>O303*H303</f>
        <v>0</v>
      </c>
      <c r="Q303" s="190">
        <v>6.3200000000000001E-3</v>
      </c>
      <c r="R303" s="190">
        <f>Q303*H303</f>
        <v>6.1348240000000005E-2</v>
      </c>
      <c r="S303" s="190">
        <v>0</v>
      </c>
      <c r="T303" s="191">
        <f>S303*H303</f>
        <v>0</v>
      </c>
      <c r="U303" s="37"/>
      <c r="V303" s="37"/>
      <c r="W303" s="37"/>
      <c r="X303" s="37"/>
      <c r="Y303" s="37"/>
      <c r="Z303" s="37"/>
      <c r="AA303" s="37"/>
      <c r="AB303" s="37"/>
      <c r="AC303" s="37"/>
      <c r="AD303" s="37"/>
      <c r="AE303" s="37"/>
      <c r="AR303" s="192" t="s">
        <v>283</v>
      </c>
      <c r="AT303" s="192" t="s">
        <v>199</v>
      </c>
      <c r="AU303" s="192" t="s">
        <v>84</v>
      </c>
      <c r="AY303" s="20" t="s">
        <v>197</v>
      </c>
      <c r="BE303" s="193">
        <f>IF(N303="základní",J303,0)</f>
        <v>0</v>
      </c>
      <c r="BF303" s="193">
        <f>IF(N303="snížená",J303,0)</f>
        <v>0</v>
      </c>
      <c r="BG303" s="193">
        <f>IF(N303="zákl. přenesená",J303,0)</f>
        <v>0</v>
      </c>
      <c r="BH303" s="193">
        <f>IF(N303="sníž. přenesená",J303,0)</f>
        <v>0</v>
      </c>
      <c r="BI303" s="193">
        <f>IF(N303="nulová",J303,0)</f>
        <v>0</v>
      </c>
      <c r="BJ303" s="20" t="s">
        <v>82</v>
      </c>
      <c r="BK303" s="193">
        <f>ROUND(I303*H303,2)</f>
        <v>0</v>
      </c>
      <c r="BL303" s="20" t="s">
        <v>283</v>
      </c>
      <c r="BM303" s="192" t="s">
        <v>7930</v>
      </c>
    </row>
    <row r="304" spans="1:65" s="15" customFormat="1" ht="11.25">
      <c r="B304" s="222"/>
      <c r="C304" s="223"/>
      <c r="D304" s="201" t="s">
        <v>213</v>
      </c>
      <c r="E304" s="224" t="s">
        <v>28</v>
      </c>
      <c r="F304" s="225" t="s">
        <v>7931</v>
      </c>
      <c r="G304" s="223"/>
      <c r="H304" s="224" t="s">
        <v>28</v>
      </c>
      <c r="I304" s="226"/>
      <c r="J304" s="223"/>
      <c r="K304" s="223"/>
      <c r="L304" s="227"/>
      <c r="M304" s="228"/>
      <c r="N304" s="229"/>
      <c r="O304" s="229"/>
      <c r="P304" s="229"/>
      <c r="Q304" s="229"/>
      <c r="R304" s="229"/>
      <c r="S304" s="229"/>
      <c r="T304" s="230"/>
      <c r="AT304" s="231" t="s">
        <v>213</v>
      </c>
      <c r="AU304" s="231" t="s">
        <v>84</v>
      </c>
      <c r="AV304" s="15" t="s">
        <v>82</v>
      </c>
      <c r="AW304" s="15" t="s">
        <v>35</v>
      </c>
      <c r="AX304" s="15" t="s">
        <v>74</v>
      </c>
      <c r="AY304" s="231" t="s">
        <v>197</v>
      </c>
    </row>
    <row r="305" spans="1:65" s="13" customFormat="1" ht="11.25">
      <c r="B305" s="199"/>
      <c r="C305" s="200"/>
      <c r="D305" s="201" t="s">
        <v>213</v>
      </c>
      <c r="E305" s="202" t="s">
        <v>28</v>
      </c>
      <c r="F305" s="203" t="s">
        <v>7932</v>
      </c>
      <c r="G305" s="200"/>
      <c r="H305" s="204">
        <v>9.7070000000000007</v>
      </c>
      <c r="I305" s="205"/>
      <c r="J305" s="200"/>
      <c r="K305" s="200"/>
      <c r="L305" s="206"/>
      <c r="M305" s="207"/>
      <c r="N305" s="208"/>
      <c r="O305" s="208"/>
      <c r="P305" s="208"/>
      <c r="Q305" s="208"/>
      <c r="R305" s="208"/>
      <c r="S305" s="208"/>
      <c r="T305" s="209"/>
      <c r="AT305" s="210" t="s">
        <v>213</v>
      </c>
      <c r="AU305" s="210" t="s">
        <v>84</v>
      </c>
      <c r="AV305" s="13" t="s">
        <v>84</v>
      </c>
      <c r="AW305" s="13" t="s">
        <v>35</v>
      </c>
      <c r="AX305" s="13" t="s">
        <v>82</v>
      </c>
      <c r="AY305" s="210" t="s">
        <v>197</v>
      </c>
    </row>
    <row r="306" spans="1:65" s="2" customFormat="1" ht="24.2" customHeight="1">
      <c r="A306" s="37"/>
      <c r="B306" s="38"/>
      <c r="C306" s="181" t="s">
        <v>1410</v>
      </c>
      <c r="D306" s="181" t="s">
        <v>199</v>
      </c>
      <c r="E306" s="182" t="s">
        <v>6069</v>
      </c>
      <c r="F306" s="183" t="s">
        <v>6070</v>
      </c>
      <c r="G306" s="184" t="s">
        <v>428</v>
      </c>
      <c r="H306" s="185">
        <v>0.121</v>
      </c>
      <c r="I306" s="186"/>
      <c r="J306" s="187">
        <f>ROUND(I306*H306,2)</f>
        <v>0</v>
      </c>
      <c r="K306" s="183" t="s">
        <v>28</v>
      </c>
      <c r="L306" s="42"/>
      <c r="M306" s="188" t="s">
        <v>28</v>
      </c>
      <c r="N306" s="189" t="s">
        <v>45</v>
      </c>
      <c r="O306" s="67"/>
      <c r="P306" s="190">
        <f>O306*H306</f>
        <v>0</v>
      </c>
      <c r="Q306" s="190">
        <v>0</v>
      </c>
      <c r="R306" s="190">
        <f>Q306*H306</f>
        <v>0</v>
      </c>
      <c r="S306" s="190">
        <v>0</v>
      </c>
      <c r="T306" s="191">
        <f>S306*H306</f>
        <v>0</v>
      </c>
      <c r="U306" s="37"/>
      <c r="V306" s="37"/>
      <c r="W306" s="37"/>
      <c r="X306" s="37"/>
      <c r="Y306" s="37"/>
      <c r="Z306" s="37"/>
      <c r="AA306" s="37"/>
      <c r="AB306" s="37"/>
      <c r="AC306" s="37"/>
      <c r="AD306" s="37"/>
      <c r="AE306" s="37"/>
      <c r="AR306" s="192" t="s">
        <v>283</v>
      </c>
      <c r="AT306" s="192" t="s">
        <v>199</v>
      </c>
      <c r="AU306" s="192" t="s">
        <v>84</v>
      </c>
      <c r="AY306" s="20" t="s">
        <v>197</v>
      </c>
      <c r="BE306" s="193">
        <f>IF(N306="základní",J306,0)</f>
        <v>0</v>
      </c>
      <c r="BF306" s="193">
        <f>IF(N306="snížená",J306,0)</f>
        <v>0</v>
      </c>
      <c r="BG306" s="193">
        <f>IF(N306="zákl. přenesená",J306,0)</f>
        <v>0</v>
      </c>
      <c r="BH306" s="193">
        <f>IF(N306="sníž. přenesená",J306,0)</f>
        <v>0</v>
      </c>
      <c r="BI306" s="193">
        <f>IF(N306="nulová",J306,0)</f>
        <v>0</v>
      </c>
      <c r="BJ306" s="20" t="s">
        <v>82</v>
      </c>
      <c r="BK306" s="193">
        <f>ROUND(I306*H306,2)</f>
        <v>0</v>
      </c>
      <c r="BL306" s="20" t="s">
        <v>283</v>
      </c>
      <c r="BM306" s="192" t="s">
        <v>7933</v>
      </c>
    </row>
    <row r="307" spans="1:65" s="12" customFormat="1" ht="22.9" customHeight="1">
      <c r="B307" s="165"/>
      <c r="C307" s="166"/>
      <c r="D307" s="167" t="s">
        <v>73</v>
      </c>
      <c r="E307" s="179" t="s">
        <v>7934</v>
      </c>
      <c r="F307" s="179" t="s">
        <v>7935</v>
      </c>
      <c r="G307" s="166"/>
      <c r="H307" s="166"/>
      <c r="I307" s="169"/>
      <c r="J307" s="180">
        <f>BK307</f>
        <v>0</v>
      </c>
      <c r="K307" s="166"/>
      <c r="L307" s="171"/>
      <c r="M307" s="172"/>
      <c r="N307" s="173"/>
      <c r="O307" s="173"/>
      <c r="P307" s="174">
        <f>SUM(P308:P313)</f>
        <v>0</v>
      </c>
      <c r="Q307" s="173"/>
      <c r="R307" s="174">
        <f>SUM(R308:R313)</f>
        <v>0.24801999999999999</v>
      </c>
      <c r="S307" s="173"/>
      <c r="T307" s="175">
        <f>SUM(T308:T313)</f>
        <v>0</v>
      </c>
      <c r="AR307" s="176" t="s">
        <v>84</v>
      </c>
      <c r="AT307" s="177" t="s">
        <v>73</v>
      </c>
      <c r="AU307" s="177" t="s">
        <v>82</v>
      </c>
      <c r="AY307" s="176" t="s">
        <v>197</v>
      </c>
      <c r="BK307" s="178">
        <f>SUM(BK308:BK313)</f>
        <v>0</v>
      </c>
    </row>
    <row r="308" spans="1:65" s="2" customFormat="1" ht="16.5" customHeight="1">
      <c r="A308" s="37"/>
      <c r="B308" s="38"/>
      <c r="C308" s="181" t="s">
        <v>1415</v>
      </c>
      <c r="D308" s="181" t="s">
        <v>199</v>
      </c>
      <c r="E308" s="182" t="s">
        <v>7936</v>
      </c>
      <c r="F308" s="183" t="s">
        <v>7937</v>
      </c>
      <c r="G308" s="184" t="s">
        <v>265</v>
      </c>
      <c r="H308" s="185">
        <v>5</v>
      </c>
      <c r="I308" s="186"/>
      <c r="J308" s="187">
        <f t="shared" ref="J308:J313" si="30">ROUND(I308*H308,2)</f>
        <v>0</v>
      </c>
      <c r="K308" s="183" t="s">
        <v>28</v>
      </c>
      <c r="L308" s="42"/>
      <c r="M308" s="188" t="s">
        <v>28</v>
      </c>
      <c r="N308" s="189" t="s">
        <v>45</v>
      </c>
      <c r="O308" s="67"/>
      <c r="P308" s="190">
        <f t="shared" ref="P308:P313" si="31">O308*H308</f>
        <v>0</v>
      </c>
      <c r="Q308" s="190">
        <v>4.9369999999999997E-2</v>
      </c>
      <c r="R308" s="190">
        <f t="shared" ref="R308:R313" si="32">Q308*H308</f>
        <v>0.24684999999999999</v>
      </c>
      <c r="S308" s="190">
        <v>0</v>
      </c>
      <c r="T308" s="191">
        <f t="shared" ref="T308:T313" si="33">S308*H308</f>
        <v>0</v>
      </c>
      <c r="U308" s="37"/>
      <c r="V308" s="37"/>
      <c r="W308" s="37"/>
      <c r="X308" s="37"/>
      <c r="Y308" s="37"/>
      <c r="Z308" s="37"/>
      <c r="AA308" s="37"/>
      <c r="AB308" s="37"/>
      <c r="AC308" s="37"/>
      <c r="AD308" s="37"/>
      <c r="AE308" s="37"/>
      <c r="AR308" s="192" t="s">
        <v>283</v>
      </c>
      <c r="AT308" s="192" t="s">
        <v>199</v>
      </c>
      <c r="AU308" s="192" t="s">
        <v>84</v>
      </c>
      <c r="AY308" s="20" t="s">
        <v>197</v>
      </c>
      <c r="BE308" s="193">
        <f t="shared" ref="BE308:BE313" si="34">IF(N308="základní",J308,0)</f>
        <v>0</v>
      </c>
      <c r="BF308" s="193">
        <f t="shared" ref="BF308:BF313" si="35">IF(N308="snížená",J308,0)</f>
        <v>0</v>
      </c>
      <c r="BG308" s="193">
        <f t="shared" ref="BG308:BG313" si="36">IF(N308="zákl. přenesená",J308,0)</f>
        <v>0</v>
      </c>
      <c r="BH308" s="193">
        <f t="shared" ref="BH308:BH313" si="37">IF(N308="sníž. přenesená",J308,0)</f>
        <v>0</v>
      </c>
      <c r="BI308" s="193">
        <f t="shared" ref="BI308:BI313" si="38">IF(N308="nulová",J308,0)</f>
        <v>0</v>
      </c>
      <c r="BJ308" s="20" t="s">
        <v>82</v>
      </c>
      <c r="BK308" s="193">
        <f t="shared" ref="BK308:BK313" si="39">ROUND(I308*H308,2)</f>
        <v>0</v>
      </c>
      <c r="BL308" s="20" t="s">
        <v>283</v>
      </c>
      <c r="BM308" s="192" t="s">
        <v>7938</v>
      </c>
    </row>
    <row r="309" spans="1:65" s="2" customFormat="1" ht="16.5" customHeight="1">
      <c r="A309" s="37"/>
      <c r="B309" s="38"/>
      <c r="C309" s="181" t="s">
        <v>1422</v>
      </c>
      <c r="D309" s="181" t="s">
        <v>199</v>
      </c>
      <c r="E309" s="182" t="s">
        <v>7939</v>
      </c>
      <c r="F309" s="183" t="s">
        <v>7940</v>
      </c>
      <c r="G309" s="184" t="s">
        <v>210</v>
      </c>
      <c r="H309" s="185">
        <v>1</v>
      </c>
      <c r="I309" s="186"/>
      <c r="J309" s="187">
        <f t="shared" si="30"/>
        <v>0</v>
      </c>
      <c r="K309" s="183" t="s">
        <v>28</v>
      </c>
      <c r="L309" s="42"/>
      <c r="M309" s="188" t="s">
        <v>28</v>
      </c>
      <c r="N309" s="189" t="s">
        <v>45</v>
      </c>
      <c r="O309" s="67"/>
      <c r="P309" s="190">
        <f t="shared" si="31"/>
        <v>0</v>
      </c>
      <c r="Q309" s="190">
        <v>1.1E-4</v>
      </c>
      <c r="R309" s="190">
        <f t="shared" si="32"/>
        <v>1.1E-4</v>
      </c>
      <c r="S309" s="190">
        <v>0</v>
      </c>
      <c r="T309" s="191">
        <f t="shared" si="33"/>
        <v>0</v>
      </c>
      <c r="U309" s="37"/>
      <c r="V309" s="37"/>
      <c r="W309" s="37"/>
      <c r="X309" s="37"/>
      <c r="Y309" s="37"/>
      <c r="Z309" s="37"/>
      <c r="AA309" s="37"/>
      <c r="AB309" s="37"/>
      <c r="AC309" s="37"/>
      <c r="AD309" s="37"/>
      <c r="AE309" s="37"/>
      <c r="AR309" s="192" t="s">
        <v>283</v>
      </c>
      <c r="AT309" s="192" t="s">
        <v>199</v>
      </c>
      <c r="AU309" s="192" t="s">
        <v>84</v>
      </c>
      <c r="AY309" s="20" t="s">
        <v>197</v>
      </c>
      <c r="BE309" s="193">
        <f t="shared" si="34"/>
        <v>0</v>
      </c>
      <c r="BF309" s="193">
        <f t="shared" si="35"/>
        <v>0</v>
      </c>
      <c r="BG309" s="193">
        <f t="shared" si="36"/>
        <v>0</v>
      </c>
      <c r="BH309" s="193">
        <f t="shared" si="37"/>
        <v>0</v>
      </c>
      <c r="BI309" s="193">
        <f t="shared" si="38"/>
        <v>0</v>
      </c>
      <c r="BJ309" s="20" t="s">
        <v>82</v>
      </c>
      <c r="BK309" s="193">
        <f t="shared" si="39"/>
        <v>0</v>
      </c>
      <c r="BL309" s="20" t="s">
        <v>283</v>
      </c>
      <c r="BM309" s="192" t="s">
        <v>7941</v>
      </c>
    </row>
    <row r="310" spans="1:65" s="2" customFormat="1" ht="16.5" customHeight="1">
      <c r="A310" s="37"/>
      <c r="B310" s="38"/>
      <c r="C310" s="181" t="s">
        <v>1427</v>
      </c>
      <c r="D310" s="181" t="s">
        <v>199</v>
      </c>
      <c r="E310" s="182" t="s">
        <v>7942</v>
      </c>
      <c r="F310" s="183" t="s">
        <v>7943</v>
      </c>
      <c r="G310" s="184" t="s">
        <v>210</v>
      </c>
      <c r="H310" s="185">
        <v>1</v>
      </c>
      <c r="I310" s="186"/>
      <c r="J310" s="187">
        <f t="shared" si="30"/>
        <v>0</v>
      </c>
      <c r="K310" s="183" t="s">
        <v>28</v>
      </c>
      <c r="L310" s="42"/>
      <c r="M310" s="188" t="s">
        <v>28</v>
      </c>
      <c r="N310" s="189" t="s">
        <v>45</v>
      </c>
      <c r="O310" s="67"/>
      <c r="P310" s="190">
        <f t="shared" si="31"/>
        <v>0</v>
      </c>
      <c r="Q310" s="190">
        <v>6.9999999999999999E-4</v>
      </c>
      <c r="R310" s="190">
        <f t="shared" si="32"/>
        <v>6.9999999999999999E-4</v>
      </c>
      <c r="S310" s="190">
        <v>0</v>
      </c>
      <c r="T310" s="191">
        <f t="shared" si="33"/>
        <v>0</v>
      </c>
      <c r="U310" s="37"/>
      <c r="V310" s="37"/>
      <c r="W310" s="37"/>
      <c r="X310" s="37"/>
      <c r="Y310" s="37"/>
      <c r="Z310" s="37"/>
      <c r="AA310" s="37"/>
      <c r="AB310" s="37"/>
      <c r="AC310" s="37"/>
      <c r="AD310" s="37"/>
      <c r="AE310" s="37"/>
      <c r="AR310" s="192" t="s">
        <v>283</v>
      </c>
      <c r="AT310" s="192" t="s">
        <v>199</v>
      </c>
      <c r="AU310" s="192" t="s">
        <v>84</v>
      </c>
      <c r="AY310" s="20" t="s">
        <v>197</v>
      </c>
      <c r="BE310" s="193">
        <f t="shared" si="34"/>
        <v>0</v>
      </c>
      <c r="BF310" s="193">
        <f t="shared" si="35"/>
        <v>0</v>
      </c>
      <c r="BG310" s="193">
        <f t="shared" si="36"/>
        <v>0</v>
      </c>
      <c r="BH310" s="193">
        <f t="shared" si="37"/>
        <v>0</v>
      </c>
      <c r="BI310" s="193">
        <f t="shared" si="38"/>
        <v>0</v>
      </c>
      <c r="BJ310" s="20" t="s">
        <v>82</v>
      </c>
      <c r="BK310" s="193">
        <f t="shared" si="39"/>
        <v>0</v>
      </c>
      <c r="BL310" s="20" t="s">
        <v>283</v>
      </c>
      <c r="BM310" s="192" t="s">
        <v>7944</v>
      </c>
    </row>
    <row r="311" spans="1:65" s="2" customFormat="1" ht="16.5" customHeight="1">
      <c r="A311" s="37"/>
      <c r="B311" s="38"/>
      <c r="C311" s="181" t="s">
        <v>1432</v>
      </c>
      <c r="D311" s="181" t="s">
        <v>199</v>
      </c>
      <c r="E311" s="182" t="s">
        <v>7945</v>
      </c>
      <c r="F311" s="183" t="s">
        <v>7946</v>
      </c>
      <c r="G311" s="184" t="s">
        <v>210</v>
      </c>
      <c r="H311" s="185">
        <v>1</v>
      </c>
      <c r="I311" s="186"/>
      <c r="J311" s="187">
        <f t="shared" si="30"/>
        <v>0</v>
      </c>
      <c r="K311" s="183" t="s">
        <v>28</v>
      </c>
      <c r="L311" s="42"/>
      <c r="M311" s="188" t="s">
        <v>28</v>
      </c>
      <c r="N311" s="189" t="s">
        <v>45</v>
      </c>
      <c r="O311" s="67"/>
      <c r="P311" s="190">
        <f t="shared" si="31"/>
        <v>0</v>
      </c>
      <c r="Q311" s="190">
        <v>3.6000000000000002E-4</v>
      </c>
      <c r="R311" s="190">
        <f t="shared" si="32"/>
        <v>3.6000000000000002E-4</v>
      </c>
      <c r="S311" s="190">
        <v>0</v>
      </c>
      <c r="T311" s="191">
        <f t="shared" si="33"/>
        <v>0</v>
      </c>
      <c r="U311" s="37"/>
      <c r="V311" s="37"/>
      <c r="W311" s="37"/>
      <c r="X311" s="37"/>
      <c r="Y311" s="37"/>
      <c r="Z311" s="37"/>
      <c r="AA311" s="37"/>
      <c r="AB311" s="37"/>
      <c r="AC311" s="37"/>
      <c r="AD311" s="37"/>
      <c r="AE311" s="37"/>
      <c r="AR311" s="192" t="s">
        <v>204</v>
      </c>
      <c r="AT311" s="192" t="s">
        <v>199</v>
      </c>
      <c r="AU311" s="192" t="s">
        <v>84</v>
      </c>
      <c r="AY311" s="20" t="s">
        <v>197</v>
      </c>
      <c r="BE311" s="193">
        <f t="shared" si="34"/>
        <v>0</v>
      </c>
      <c r="BF311" s="193">
        <f t="shared" si="35"/>
        <v>0</v>
      </c>
      <c r="BG311" s="193">
        <f t="shared" si="36"/>
        <v>0</v>
      </c>
      <c r="BH311" s="193">
        <f t="shared" si="37"/>
        <v>0</v>
      </c>
      <c r="BI311" s="193">
        <f t="shared" si="38"/>
        <v>0</v>
      </c>
      <c r="BJ311" s="20" t="s">
        <v>82</v>
      </c>
      <c r="BK311" s="193">
        <f t="shared" si="39"/>
        <v>0</v>
      </c>
      <c r="BL311" s="20" t="s">
        <v>204</v>
      </c>
      <c r="BM311" s="192" t="s">
        <v>7947</v>
      </c>
    </row>
    <row r="312" spans="1:65" s="2" customFormat="1" ht="16.5" customHeight="1">
      <c r="A312" s="37"/>
      <c r="B312" s="38"/>
      <c r="C312" s="247" t="s">
        <v>1437</v>
      </c>
      <c r="D312" s="247" t="s">
        <v>519</v>
      </c>
      <c r="E312" s="248" t="s">
        <v>7948</v>
      </c>
      <c r="F312" s="249" t="s">
        <v>7949</v>
      </c>
      <c r="G312" s="250" t="s">
        <v>210</v>
      </c>
      <c r="H312" s="251">
        <v>1</v>
      </c>
      <c r="I312" s="252"/>
      <c r="J312" s="253">
        <f t="shared" si="30"/>
        <v>0</v>
      </c>
      <c r="K312" s="249" t="s">
        <v>28</v>
      </c>
      <c r="L312" s="254"/>
      <c r="M312" s="255" t="s">
        <v>28</v>
      </c>
      <c r="N312" s="256" t="s">
        <v>45</v>
      </c>
      <c r="O312" s="67"/>
      <c r="P312" s="190">
        <f t="shared" si="31"/>
        <v>0</v>
      </c>
      <c r="Q312" s="190">
        <v>0</v>
      </c>
      <c r="R312" s="190">
        <f t="shared" si="32"/>
        <v>0</v>
      </c>
      <c r="S312" s="190">
        <v>0</v>
      </c>
      <c r="T312" s="191">
        <f t="shared" si="33"/>
        <v>0</v>
      </c>
      <c r="U312" s="37"/>
      <c r="V312" s="37"/>
      <c r="W312" s="37"/>
      <c r="X312" s="37"/>
      <c r="Y312" s="37"/>
      <c r="Z312" s="37"/>
      <c r="AA312" s="37"/>
      <c r="AB312" s="37"/>
      <c r="AC312" s="37"/>
      <c r="AD312" s="37"/>
      <c r="AE312" s="37"/>
      <c r="AR312" s="192" t="s">
        <v>243</v>
      </c>
      <c r="AT312" s="192" t="s">
        <v>519</v>
      </c>
      <c r="AU312" s="192" t="s">
        <v>84</v>
      </c>
      <c r="AY312" s="20" t="s">
        <v>197</v>
      </c>
      <c r="BE312" s="193">
        <f t="shared" si="34"/>
        <v>0</v>
      </c>
      <c r="BF312" s="193">
        <f t="shared" si="35"/>
        <v>0</v>
      </c>
      <c r="BG312" s="193">
        <f t="shared" si="36"/>
        <v>0</v>
      </c>
      <c r="BH312" s="193">
        <f t="shared" si="37"/>
        <v>0</v>
      </c>
      <c r="BI312" s="193">
        <f t="shared" si="38"/>
        <v>0</v>
      </c>
      <c r="BJ312" s="20" t="s">
        <v>82</v>
      </c>
      <c r="BK312" s="193">
        <f t="shared" si="39"/>
        <v>0</v>
      </c>
      <c r="BL312" s="20" t="s">
        <v>204</v>
      </c>
      <c r="BM312" s="192" t="s">
        <v>7950</v>
      </c>
    </row>
    <row r="313" spans="1:65" s="2" customFormat="1" ht="24.2" customHeight="1">
      <c r="A313" s="37"/>
      <c r="B313" s="38"/>
      <c r="C313" s="181" t="s">
        <v>1442</v>
      </c>
      <c r="D313" s="181" t="s">
        <v>199</v>
      </c>
      <c r="E313" s="182" t="s">
        <v>7951</v>
      </c>
      <c r="F313" s="183" t="s">
        <v>7952</v>
      </c>
      <c r="G313" s="184" t="s">
        <v>428</v>
      </c>
      <c r="H313" s="185">
        <v>0.248</v>
      </c>
      <c r="I313" s="186"/>
      <c r="J313" s="187">
        <f t="shared" si="30"/>
        <v>0</v>
      </c>
      <c r="K313" s="183" t="s">
        <v>28</v>
      </c>
      <c r="L313" s="42"/>
      <c r="M313" s="266" t="s">
        <v>28</v>
      </c>
      <c r="N313" s="267" t="s">
        <v>45</v>
      </c>
      <c r="O313" s="264"/>
      <c r="P313" s="268">
        <f t="shared" si="31"/>
        <v>0</v>
      </c>
      <c r="Q313" s="268">
        <v>0</v>
      </c>
      <c r="R313" s="268">
        <f t="shared" si="32"/>
        <v>0</v>
      </c>
      <c r="S313" s="268">
        <v>0</v>
      </c>
      <c r="T313" s="269">
        <f t="shared" si="33"/>
        <v>0</v>
      </c>
      <c r="U313" s="37"/>
      <c r="V313" s="37"/>
      <c r="W313" s="37"/>
      <c r="X313" s="37"/>
      <c r="Y313" s="37"/>
      <c r="Z313" s="37"/>
      <c r="AA313" s="37"/>
      <c r="AB313" s="37"/>
      <c r="AC313" s="37"/>
      <c r="AD313" s="37"/>
      <c r="AE313" s="37"/>
      <c r="AR313" s="192" t="s">
        <v>283</v>
      </c>
      <c r="AT313" s="192" t="s">
        <v>199</v>
      </c>
      <c r="AU313" s="192" t="s">
        <v>84</v>
      </c>
      <c r="AY313" s="20" t="s">
        <v>197</v>
      </c>
      <c r="BE313" s="193">
        <f t="shared" si="34"/>
        <v>0</v>
      </c>
      <c r="BF313" s="193">
        <f t="shared" si="35"/>
        <v>0</v>
      </c>
      <c r="BG313" s="193">
        <f t="shared" si="36"/>
        <v>0</v>
      </c>
      <c r="BH313" s="193">
        <f t="shared" si="37"/>
        <v>0</v>
      </c>
      <c r="BI313" s="193">
        <f t="shared" si="38"/>
        <v>0</v>
      </c>
      <c r="BJ313" s="20" t="s">
        <v>82</v>
      </c>
      <c r="BK313" s="193">
        <f t="shared" si="39"/>
        <v>0</v>
      </c>
      <c r="BL313" s="20" t="s">
        <v>283</v>
      </c>
      <c r="BM313" s="192" t="s">
        <v>7953</v>
      </c>
    </row>
    <row r="314" spans="1:65" s="2" customFormat="1" ht="6.95" customHeight="1">
      <c r="A314" s="37"/>
      <c r="B314" s="50"/>
      <c r="C314" s="51"/>
      <c r="D314" s="51"/>
      <c r="E314" s="51"/>
      <c r="F314" s="51"/>
      <c r="G314" s="51"/>
      <c r="H314" s="51"/>
      <c r="I314" s="51"/>
      <c r="J314" s="51"/>
      <c r="K314" s="51"/>
      <c r="L314" s="42"/>
      <c r="M314" s="37"/>
      <c r="O314" s="37"/>
      <c r="P314" s="37"/>
      <c r="Q314" s="37"/>
      <c r="R314" s="37"/>
      <c r="S314" s="37"/>
      <c r="T314" s="37"/>
      <c r="U314" s="37"/>
      <c r="V314" s="37"/>
      <c r="W314" s="37"/>
      <c r="X314" s="37"/>
      <c r="Y314" s="37"/>
      <c r="Z314" s="37"/>
      <c r="AA314" s="37"/>
      <c r="AB314" s="37"/>
      <c r="AC314" s="37"/>
      <c r="AD314" s="37"/>
      <c r="AE314" s="37"/>
    </row>
  </sheetData>
  <sheetProtection algorithmName="SHA-512" hashValue="EzIZt6Na4KX/FIoh4R/5RyuOEkakrlQDhrJhNjaRYCPkDapSzmGn5TaAv9k5RBXqvgIdQ6pLggSIQzsriQnLsw==" saltValue="ckpRj6/hdEdAnq5OK4q3Xn4hYePPyWYacDjk+ai9zmxrrZ4ZM6IYeKF2E9zz49Dy12rEUJuEdj2SNIt05f5PiA==" spinCount="100000" sheet="1" objects="1" scenarios="1" formatColumns="0" formatRows="0" autoFilter="0"/>
  <autoFilter ref="C89:K313" xr:uid="{00000000-0009-0000-0000-000017000000}"/>
  <mergeCells count="9">
    <mergeCell ref="E50:H50"/>
    <mergeCell ref="E80:H80"/>
    <mergeCell ref="E82:H82"/>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BM9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158</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7954</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7955</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28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5710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3.25" customHeight="1">
      <c r="A29" s="118"/>
      <c r="B29" s="119"/>
      <c r="C29" s="118"/>
      <c r="D29" s="118"/>
      <c r="E29" s="426" t="s">
        <v>5711</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ROUND((SUM(BE88:BE97)),  2)</f>
        <v>0</v>
      </c>
      <c r="G35" s="37"/>
      <c r="H35" s="37"/>
      <c r="I35" s="127">
        <v>0.21</v>
      </c>
      <c r="J35" s="126">
        <f>ROUND(((SUM(BE88:BE97))*I35),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ROUND((SUM(BF88:BF97)),  2)</f>
        <v>0</v>
      </c>
      <c r="G36" s="37"/>
      <c r="H36" s="37"/>
      <c r="I36" s="127">
        <v>0.12</v>
      </c>
      <c r="J36" s="126">
        <f>ROUND(((SUM(BF88:BF97))*I36),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ROUND((SUM(BG88:BG97)),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ROUND((SUM(BH88:BH97)),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ROUND((SUM(BI88:BI97)),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7954</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1 - Odbočka pro SO 02 Tělocvična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Ing. Liliana Skulinová</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7956</v>
      </c>
      <c r="E64" s="146"/>
      <c r="F64" s="146"/>
      <c r="G64" s="146"/>
      <c r="H64" s="146"/>
      <c r="I64" s="146"/>
      <c r="J64" s="147">
        <f>J89</f>
        <v>0</v>
      </c>
      <c r="K64" s="144"/>
      <c r="L64" s="148"/>
    </row>
    <row r="65" spans="1:31" s="9" customFormat="1" ht="24.95" customHeight="1">
      <c r="B65" s="143"/>
      <c r="C65" s="144"/>
      <c r="D65" s="145" t="s">
        <v>7957</v>
      </c>
      <c r="E65" s="146"/>
      <c r="F65" s="146"/>
      <c r="G65" s="146"/>
      <c r="H65" s="146"/>
      <c r="I65" s="146"/>
      <c r="J65" s="147">
        <f>J92</f>
        <v>0</v>
      </c>
      <c r="K65" s="144"/>
      <c r="L65" s="148"/>
    </row>
    <row r="66" spans="1:31" s="9" customFormat="1" ht="24.95" customHeight="1">
      <c r="B66" s="143"/>
      <c r="C66" s="144"/>
      <c r="D66" s="145" t="s">
        <v>7958</v>
      </c>
      <c r="E66" s="146"/>
      <c r="F66" s="146"/>
      <c r="G66" s="146"/>
      <c r="H66" s="146"/>
      <c r="I66" s="146"/>
      <c r="J66" s="147">
        <f>J94</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1" customFormat="1" ht="12" customHeight="1">
      <c r="B77" s="24"/>
      <c r="C77" s="32" t="s">
        <v>167</v>
      </c>
      <c r="D77" s="25"/>
      <c r="E77" s="25"/>
      <c r="F77" s="25"/>
      <c r="G77" s="25"/>
      <c r="H77" s="25"/>
      <c r="I77" s="25"/>
      <c r="J77" s="25"/>
      <c r="K77" s="25"/>
      <c r="L77" s="23"/>
    </row>
    <row r="78" spans="1:31" s="2" customFormat="1" ht="16.5" customHeight="1">
      <c r="A78" s="37"/>
      <c r="B78" s="38"/>
      <c r="C78" s="39"/>
      <c r="D78" s="39"/>
      <c r="E78" s="427" t="s">
        <v>7954</v>
      </c>
      <c r="F78" s="429"/>
      <c r="G78" s="429"/>
      <c r="H78" s="42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563</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83" t="str">
        <f>E11</f>
        <v>1 - Odbočka pro SO 02 Tělocvična</v>
      </c>
      <c r="F80" s="429"/>
      <c r="G80" s="429"/>
      <c r="H80" s="429"/>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22</v>
      </c>
      <c r="D82" s="39"/>
      <c r="E82" s="39"/>
      <c r="F82" s="30" t="str">
        <f>F14</f>
        <v>J. Čapka 2555, Frýdek Místek</v>
      </c>
      <c r="G82" s="39"/>
      <c r="H82" s="39"/>
      <c r="I82" s="32" t="s">
        <v>24</v>
      </c>
      <c r="J82" s="62" t="str">
        <f>IF(J14="","",J14)</f>
        <v>19. 3. 2025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25.7" customHeight="1">
      <c r="A84" s="37"/>
      <c r="B84" s="38"/>
      <c r="C84" s="32" t="s">
        <v>26</v>
      </c>
      <c r="D84" s="39"/>
      <c r="E84" s="39"/>
      <c r="F84" s="30" t="str">
        <f>E17</f>
        <v>Statutární město Frýdek - Místek</v>
      </c>
      <c r="G84" s="39"/>
      <c r="H84" s="39"/>
      <c r="I84" s="32" t="s">
        <v>33</v>
      </c>
      <c r="J84" s="35" t="str">
        <f>E23</f>
        <v>Energy Benefit Centre a.s., Ostrava</v>
      </c>
      <c r="K84" s="39"/>
      <c r="L84" s="116"/>
      <c r="S84" s="37"/>
      <c r="T84" s="37"/>
      <c r="U84" s="37"/>
      <c r="V84" s="37"/>
      <c r="W84" s="37"/>
      <c r="X84" s="37"/>
      <c r="Y84" s="37"/>
      <c r="Z84" s="37"/>
      <c r="AA84" s="37"/>
      <c r="AB84" s="37"/>
      <c r="AC84" s="37"/>
      <c r="AD84" s="37"/>
      <c r="AE84" s="37"/>
    </row>
    <row r="85" spans="1:65" s="2" customFormat="1" ht="15.2" customHeight="1">
      <c r="A85" s="37"/>
      <c r="B85" s="38"/>
      <c r="C85" s="32" t="s">
        <v>31</v>
      </c>
      <c r="D85" s="39"/>
      <c r="E85" s="39"/>
      <c r="F85" s="30" t="str">
        <f>IF(E20="","",E20)</f>
        <v>Vyplň údaj</v>
      </c>
      <c r="G85" s="39"/>
      <c r="H85" s="39"/>
      <c r="I85" s="32" t="s">
        <v>36</v>
      </c>
      <c r="J85" s="35" t="str">
        <f>E26</f>
        <v>Ing. Liliana Skulinová</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183</v>
      </c>
      <c r="D87" s="157" t="s">
        <v>59</v>
      </c>
      <c r="E87" s="157" t="s">
        <v>55</v>
      </c>
      <c r="F87" s="157" t="s">
        <v>56</v>
      </c>
      <c r="G87" s="157" t="s">
        <v>184</v>
      </c>
      <c r="H87" s="157" t="s">
        <v>185</v>
      </c>
      <c r="I87" s="157" t="s">
        <v>186</v>
      </c>
      <c r="J87" s="157" t="s">
        <v>173</v>
      </c>
      <c r="K87" s="158" t="s">
        <v>187</v>
      </c>
      <c r="L87" s="159"/>
      <c r="M87" s="71" t="s">
        <v>28</v>
      </c>
      <c r="N87" s="72" t="s">
        <v>44</v>
      </c>
      <c r="O87" s="72" t="s">
        <v>188</v>
      </c>
      <c r="P87" s="72" t="s">
        <v>189</v>
      </c>
      <c r="Q87" s="72" t="s">
        <v>190</v>
      </c>
      <c r="R87" s="72" t="s">
        <v>191</v>
      </c>
      <c r="S87" s="72" t="s">
        <v>192</v>
      </c>
      <c r="T87" s="73" t="s">
        <v>193</v>
      </c>
      <c r="U87" s="154"/>
      <c r="V87" s="154"/>
      <c r="W87" s="154"/>
      <c r="X87" s="154"/>
      <c r="Y87" s="154"/>
      <c r="Z87" s="154"/>
      <c r="AA87" s="154"/>
      <c r="AB87" s="154"/>
      <c r="AC87" s="154"/>
      <c r="AD87" s="154"/>
      <c r="AE87" s="154"/>
    </row>
    <row r="88" spans="1:65" s="2" customFormat="1" ht="22.9" customHeight="1">
      <c r="A88" s="37"/>
      <c r="B88" s="38"/>
      <c r="C88" s="78" t="s">
        <v>194</v>
      </c>
      <c r="D88" s="39"/>
      <c r="E88" s="39"/>
      <c r="F88" s="39"/>
      <c r="G88" s="39"/>
      <c r="H88" s="39"/>
      <c r="I88" s="39"/>
      <c r="J88" s="160">
        <f>BK88</f>
        <v>0</v>
      </c>
      <c r="K88" s="39"/>
      <c r="L88" s="42"/>
      <c r="M88" s="74"/>
      <c r="N88" s="161"/>
      <c r="O88" s="75"/>
      <c r="P88" s="162">
        <f>P89+P92+P94</f>
        <v>0</v>
      </c>
      <c r="Q88" s="75"/>
      <c r="R88" s="162">
        <f>R89+R92+R94</f>
        <v>0</v>
      </c>
      <c r="S88" s="75"/>
      <c r="T88" s="163">
        <f>T89+T92+T94</f>
        <v>0</v>
      </c>
      <c r="U88" s="37"/>
      <c r="V88" s="37"/>
      <c r="W88" s="37"/>
      <c r="X88" s="37"/>
      <c r="Y88" s="37"/>
      <c r="Z88" s="37"/>
      <c r="AA88" s="37"/>
      <c r="AB88" s="37"/>
      <c r="AC88" s="37"/>
      <c r="AD88" s="37"/>
      <c r="AE88" s="37"/>
      <c r="AT88" s="20" t="s">
        <v>73</v>
      </c>
      <c r="AU88" s="20" t="s">
        <v>174</v>
      </c>
      <c r="BK88" s="164">
        <f>BK89+BK92+BK94</f>
        <v>0</v>
      </c>
    </row>
    <row r="89" spans="1:65" s="12" customFormat="1" ht="25.9" customHeight="1">
      <c r="B89" s="165"/>
      <c r="C89" s="166"/>
      <c r="D89" s="167" t="s">
        <v>73</v>
      </c>
      <c r="E89" s="168" t="s">
        <v>4142</v>
      </c>
      <c r="F89" s="168" t="s">
        <v>7498</v>
      </c>
      <c r="G89" s="166"/>
      <c r="H89" s="166"/>
      <c r="I89" s="169"/>
      <c r="J89" s="170">
        <f>BK89</f>
        <v>0</v>
      </c>
      <c r="K89" s="166"/>
      <c r="L89" s="171"/>
      <c r="M89" s="172"/>
      <c r="N89" s="173"/>
      <c r="O89" s="173"/>
      <c r="P89" s="174">
        <f>SUM(P90:P91)</f>
        <v>0</v>
      </c>
      <c r="Q89" s="173"/>
      <c r="R89" s="174">
        <f>SUM(R90:R91)</f>
        <v>0</v>
      </c>
      <c r="S89" s="173"/>
      <c r="T89" s="175">
        <f>SUM(T90:T91)</f>
        <v>0</v>
      </c>
      <c r="AR89" s="176" t="s">
        <v>82</v>
      </c>
      <c r="AT89" s="177" t="s">
        <v>73</v>
      </c>
      <c r="AU89" s="177" t="s">
        <v>74</v>
      </c>
      <c r="AY89" s="176" t="s">
        <v>197</v>
      </c>
      <c r="BK89" s="178">
        <f>SUM(BK90:BK91)</f>
        <v>0</v>
      </c>
    </row>
    <row r="90" spans="1:65" s="2" customFormat="1" ht="16.5" customHeight="1">
      <c r="A90" s="37"/>
      <c r="B90" s="38"/>
      <c r="C90" s="181" t="s">
        <v>82</v>
      </c>
      <c r="D90" s="181" t="s">
        <v>199</v>
      </c>
      <c r="E90" s="182" t="s">
        <v>82</v>
      </c>
      <c r="F90" s="183" t="s">
        <v>7959</v>
      </c>
      <c r="G90" s="184" t="s">
        <v>265</v>
      </c>
      <c r="H90" s="185">
        <v>149.93</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283</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283</v>
      </c>
      <c r="BM90" s="192" t="s">
        <v>84</v>
      </c>
    </row>
    <row r="91" spans="1:65" s="2" customFormat="1" ht="16.5" customHeight="1">
      <c r="A91" s="37"/>
      <c r="B91" s="38"/>
      <c r="C91" s="181" t="s">
        <v>84</v>
      </c>
      <c r="D91" s="181" t="s">
        <v>199</v>
      </c>
      <c r="E91" s="182" t="s">
        <v>84</v>
      </c>
      <c r="F91" s="183" t="s">
        <v>7960</v>
      </c>
      <c r="G91" s="184" t="s">
        <v>265</v>
      </c>
      <c r="H91" s="185">
        <v>6.6</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283</v>
      </c>
      <c r="AT91" s="192" t="s">
        <v>199</v>
      </c>
      <c r="AU91" s="192" t="s">
        <v>82</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283</v>
      </c>
      <c r="BM91" s="192" t="s">
        <v>204</v>
      </c>
    </row>
    <row r="92" spans="1:65" s="12" customFormat="1" ht="25.9" customHeight="1">
      <c r="B92" s="165"/>
      <c r="C92" s="166"/>
      <c r="D92" s="167" t="s">
        <v>73</v>
      </c>
      <c r="E92" s="168" t="s">
        <v>4255</v>
      </c>
      <c r="F92" s="168" t="s">
        <v>7961</v>
      </c>
      <c r="G92" s="166"/>
      <c r="H92" s="166"/>
      <c r="I92" s="169"/>
      <c r="J92" s="170">
        <f>BK92</f>
        <v>0</v>
      </c>
      <c r="K92" s="166"/>
      <c r="L92" s="171"/>
      <c r="M92" s="172"/>
      <c r="N92" s="173"/>
      <c r="O92" s="173"/>
      <c r="P92" s="174">
        <f>P93</f>
        <v>0</v>
      </c>
      <c r="Q92" s="173"/>
      <c r="R92" s="174">
        <f>R93</f>
        <v>0</v>
      </c>
      <c r="S92" s="173"/>
      <c r="T92" s="175">
        <f>T93</f>
        <v>0</v>
      </c>
      <c r="AR92" s="176" t="s">
        <v>82</v>
      </c>
      <c r="AT92" s="177" t="s">
        <v>73</v>
      </c>
      <c r="AU92" s="177" t="s">
        <v>74</v>
      </c>
      <c r="AY92" s="176" t="s">
        <v>197</v>
      </c>
      <c r="BK92" s="178">
        <f>BK93</f>
        <v>0</v>
      </c>
    </row>
    <row r="93" spans="1:65" s="2" customFormat="1" ht="16.5" customHeight="1">
      <c r="A93" s="37"/>
      <c r="B93" s="38"/>
      <c r="C93" s="181" t="s">
        <v>160</v>
      </c>
      <c r="D93" s="181" t="s">
        <v>199</v>
      </c>
      <c r="E93" s="182" t="s">
        <v>160</v>
      </c>
      <c r="F93" s="183" t="s">
        <v>7962</v>
      </c>
      <c r="G93" s="184" t="s">
        <v>3845</v>
      </c>
      <c r="H93" s="185">
        <v>2</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283</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283</v>
      </c>
      <c r="BM93" s="192" t="s">
        <v>233</v>
      </c>
    </row>
    <row r="94" spans="1:65" s="12" customFormat="1" ht="25.9" customHeight="1">
      <c r="B94" s="165"/>
      <c r="C94" s="166"/>
      <c r="D94" s="167" t="s">
        <v>73</v>
      </c>
      <c r="E94" s="168" t="s">
        <v>4344</v>
      </c>
      <c r="F94" s="168" t="s">
        <v>198</v>
      </c>
      <c r="G94" s="166"/>
      <c r="H94" s="166"/>
      <c r="I94" s="169"/>
      <c r="J94" s="170">
        <f>BK94</f>
        <v>0</v>
      </c>
      <c r="K94" s="166"/>
      <c r="L94" s="171"/>
      <c r="M94" s="172"/>
      <c r="N94" s="173"/>
      <c r="O94" s="173"/>
      <c r="P94" s="174">
        <f>SUM(P95:P97)</f>
        <v>0</v>
      </c>
      <c r="Q94" s="173"/>
      <c r="R94" s="174">
        <f>SUM(R95:R97)</f>
        <v>0</v>
      </c>
      <c r="S94" s="173"/>
      <c r="T94" s="175">
        <f>SUM(T95:T97)</f>
        <v>0</v>
      </c>
      <c r="AR94" s="176" t="s">
        <v>82</v>
      </c>
      <c r="AT94" s="177" t="s">
        <v>73</v>
      </c>
      <c r="AU94" s="177" t="s">
        <v>74</v>
      </c>
      <c r="AY94" s="176" t="s">
        <v>197</v>
      </c>
      <c r="BK94" s="178">
        <f>SUM(BK95:BK97)</f>
        <v>0</v>
      </c>
    </row>
    <row r="95" spans="1:65" s="2" customFormat="1" ht="16.5" customHeight="1">
      <c r="A95" s="37"/>
      <c r="B95" s="38"/>
      <c r="C95" s="181" t="s">
        <v>204</v>
      </c>
      <c r="D95" s="181" t="s">
        <v>199</v>
      </c>
      <c r="E95" s="182" t="s">
        <v>204</v>
      </c>
      <c r="F95" s="183" t="s">
        <v>5763</v>
      </c>
      <c r="G95" s="184" t="s">
        <v>409</v>
      </c>
      <c r="H95" s="185">
        <v>6.2039999999999997</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243</v>
      </c>
    </row>
    <row r="96" spans="1:65" s="2" customFormat="1" ht="16.5" customHeight="1">
      <c r="A96" s="37"/>
      <c r="B96" s="38"/>
      <c r="C96" s="181" t="s">
        <v>227</v>
      </c>
      <c r="D96" s="181" t="s">
        <v>199</v>
      </c>
      <c r="E96" s="182" t="s">
        <v>227</v>
      </c>
      <c r="F96" s="183" t="s">
        <v>5764</v>
      </c>
      <c r="G96" s="184" t="s">
        <v>409</v>
      </c>
      <c r="H96" s="185">
        <v>2.0680000000000001</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283</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283</v>
      </c>
      <c r="BM96" s="192" t="s">
        <v>253</v>
      </c>
    </row>
    <row r="97" spans="1:65" s="2" customFormat="1" ht="16.5" customHeight="1">
      <c r="A97" s="37"/>
      <c r="B97" s="38"/>
      <c r="C97" s="181" t="s">
        <v>233</v>
      </c>
      <c r="D97" s="181" t="s">
        <v>199</v>
      </c>
      <c r="E97" s="182" t="s">
        <v>233</v>
      </c>
      <c r="F97" s="183" t="s">
        <v>5765</v>
      </c>
      <c r="G97" s="184" t="s">
        <v>409</v>
      </c>
      <c r="H97" s="185">
        <v>6</v>
      </c>
      <c r="I97" s="186"/>
      <c r="J97" s="187">
        <f>ROUND(I97*H97,2)</f>
        <v>0</v>
      </c>
      <c r="K97" s="183" t="s">
        <v>28</v>
      </c>
      <c r="L97" s="42"/>
      <c r="M97" s="266" t="s">
        <v>28</v>
      </c>
      <c r="N97" s="267" t="s">
        <v>45</v>
      </c>
      <c r="O97" s="264"/>
      <c r="P97" s="268">
        <f>O97*H97</f>
        <v>0</v>
      </c>
      <c r="Q97" s="268">
        <v>0</v>
      </c>
      <c r="R97" s="268">
        <f>Q97*H97</f>
        <v>0</v>
      </c>
      <c r="S97" s="268">
        <v>0</v>
      </c>
      <c r="T97" s="269">
        <f>S97*H97</f>
        <v>0</v>
      </c>
      <c r="U97" s="37"/>
      <c r="V97" s="37"/>
      <c r="W97" s="37"/>
      <c r="X97" s="37"/>
      <c r="Y97" s="37"/>
      <c r="Z97" s="37"/>
      <c r="AA97" s="37"/>
      <c r="AB97" s="37"/>
      <c r="AC97" s="37"/>
      <c r="AD97" s="37"/>
      <c r="AE97" s="37"/>
      <c r="AR97" s="192" t="s">
        <v>283</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283</v>
      </c>
      <c r="BM97" s="192" t="s">
        <v>8</v>
      </c>
    </row>
    <row r="98" spans="1:65" s="2" customFormat="1" ht="6.95" customHeight="1">
      <c r="A98" s="37"/>
      <c r="B98" s="50"/>
      <c r="C98" s="51"/>
      <c r="D98" s="51"/>
      <c r="E98" s="51"/>
      <c r="F98" s="51"/>
      <c r="G98" s="51"/>
      <c r="H98" s="51"/>
      <c r="I98" s="51"/>
      <c r="J98" s="51"/>
      <c r="K98" s="51"/>
      <c r="L98" s="42"/>
      <c r="M98" s="37"/>
      <c r="O98" s="37"/>
      <c r="P98" s="37"/>
      <c r="Q98" s="37"/>
      <c r="R98" s="37"/>
      <c r="S98" s="37"/>
      <c r="T98" s="37"/>
      <c r="U98" s="37"/>
      <c r="V98" s="37"/>
      <c r="W98" s="37"/>
      <c r="X98" s="37"/>
      <c r="Y98" s="37"/>
      <c r="Z98" s="37"/>
      <c r="AA98" s="37"/>
      <c r="AB98" s="37"/>
      <c r="AC98" s="37"/>
      <c r="AD98" s="37"/>
      <c r="AE98" s="37"/>
    </row>
  </sheetData>
  <sheetProtection algorithmName="SHA-512" hashValue="Ovx1g4QMaevc7U2T/twWou+KQxNJ8lwiQn9vCJMg/IccYCgLE7YWKxFoy8Ch1qEdlio3O+MI8ZpvIliWTRM20A==" saltValue="7x8SOn1FBRxPKlFdBtplt/Lxq+t7uS0Jkm8KhN61me35ZarhJwtqwStbvw0ejrY6+3YUmcj4Kdxo5FJSsrHAOQ==" spinCount="100000" sheet="1" objects="1" scenarios="1" formatColumns="0" formatRows="0" autoFilter="0"/>
  <autoFilter ref="C87:K97" xr:uid="{00000000-0009-0000-0000-000018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BM19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159</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7954</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7963</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7422</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7423</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ROUND((SUM(BE95:BE196)),  2)</f>
        <v>0</v>
      </c>
      <c r="G35" s="37"/>
      <c r="H35" s="37"/>
      <c r="I35" s="127">
        <v>0.21</v>
      </c>
      <c r="J35" s="126">
        <f>ROUND(((SUM(BE95:BE196))*I35),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ROUND((SUM(BF95:BF196)),  2)</f>
        <v>0</v>
      </c>
      <c r="G36" s="37"/>
      <c r="H36" s="37"/>
      <c r="I36" s="127">
        <v>0.12</v>
      </c>
      <c r="J36" s="126">
        <f>ROUND(((SUM(BF95:BF196))*I36),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ROUND((SUM(BG95:BG196)),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ROUND((SUM(BH95:BH196)),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ROUND((SUM(BI95:BI196)),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7954</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2 - Oprava stávající přípojky vody</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Kubalová J.</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J95</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J96</f>
        <v>0</v>
      </c>
      <c r="K64" s="144"/>
      <c r="L64" s="148"/>
    </row>
    <row r="65" spans="1:31" s="10" customFormat="1" ht="19.899999999999999" customHeight="1">
      <c r="B65" s="149"/>
      <c r="C65" s="100"/>
      <c r="D65" s="150" t="s">
        <v>176</v>
      </c>
      <c r="E65" s="151"/>
      <c r="F65" s="151"/>
      <c r="G65" s="151"/>
      <c r="H65" s="151"/>
      <c r="I65" s="151"/>
      <c r="J65" s="152">
        <f>J97</f>
        <v>0</v>
      </c>
      <c r="K65" s="100"/>
      <c r="L65" s="153"/>
    </row>
    <row r="66" spans="1:31" s="10" customFormat="1" ht="19.899999999999999" customHeight="1">
      <c r="B66" s="149"/>
      <c r="C66" s="100"/>
      <c r="D66" s="150" t="s">
        <v>570</v>
      </c>
      <c r="E66" s="151"/>
      <c r="F66" s="151"/>
      <c r="G66" s="151"/>
      <c r="H66" s="151"/>
      <c r="I66" s="151"/>
      <c r="J66" s="152">
        <f>J138</f>
        <v>0</v>
      </c>
      <c r="K66" s="100"/>
      <c r="L66" s="153"/>
    </row>
    <row r="67" spans="1:31" s="10" customFormat="1" ht="19.899999999999999" customHeight="1">
      <c r="B67" s="149"/>
      <c r="C67" s="100"/>
      <c r="D67" s="150" t="s">
        <v>7424</v>
      </c>
      <c r="E67" s="151"/>
      <c r="F67" s="151"/>
      <c r="G67" s="151"/>
      <c r="H67" s="151"/>
      <c r="I67" s="151"/>
      <c r="J67" s="152">
        <f>J141</f>
        <v>0</v>
      </c>
      <c r="K67" s="100"/>
      <c r="L67" s="153"/>
    </row>
    <row r="68" spans="1:31" s="10" customFormat="1" ht="19.899999999999999" customHeight="1">
      <c r="B68" s="149"/>
      <c r="C68" s="100"/>
      <c r="D68" s="150" t="s">
        <v>177</v>
      </c>
      <c r="E68" s="151"/>
      <c r="F68" s="151"/>
      <c r="G68" s="151"/>
      <c r="H68" s="151"/>
      <c r="I68" s="151"/>
      <c r="J68" s="152">
        <f>J176</f>
        <v>0</v>
      </c>
      <c r="K68" s="100"/>
      <c r="L68" s="153"/>
    </row>
    <row r="69" spans="1:31" s="10" customFormat="1" ht="19.899999999999999" customHeight="1">
      <c r="B69" s="149"/>
      <c r="C69" s="100"/>
      <c r="D69" s="150" t="s">
        <v>572</v>
      </c>
      <c r="E69" s="151"/>
      <c r="F69" s="151"/>
      <c r="G69" s="151"/>
      <c r="H69" s="151"/>
      <c r="I69" s="151"/>
      <c r="J69" s="152">
        <f>J181</f>
        <v>0</v>
      </c>
      <c r="K69" s="100"/>
      <c r="L69" s="153"/>
    </row>
    <row r="70" spans="1:31" s="9" customFormat="1" ht="24.95" customHeight="1">
      <c r="B70" s="143"/>
      <c r="C70" s="144"/>
      <c r="D70" s="145" t="s">
        <v>573</v>
      </c>
      <c r="E70" s="146"/>
      <c r="F70" s="146"/>
      <c r="G70" s="146"/>
      <c r="H70" s="146"/>
      <c r="I70" s="146"/>
      <c r="J70" s="147">
        <f>J183</f>
        <v>0</v>
      </c>
      <c r="K70" s="144"/>
      <c r="L70" s="148"/>
    </row>
    <row r="71" spans="1:31" s="10" customFormat="1" ht="19.899999999999999" customHeight="1">
      <c r="B71" s="149"/>
      <c r="C71" s="100"/>
      <c r="D71" s="150" t="s">
        <v>7610</v>
      </c>
      <c r="E71" s="151"/>
      <c r="F71" s="151"/>
      <c r="G71" s="151"/>
      <c r="H71" s="151"/>
      <c r="I71" s="151"/>
      <c r="J71" s="152">
        <f>J184</f>
        <v>0</v>
      </c>
      <c r="K71" s="100"/>
      <c r="L71" s="153"/>
    </row>
    <row r="72" spans="1:31" s="9" customFormat="1" ht="24.95" customHeight="1">
      <c r="B72" s="143"/>
      <c r="C72" s="144"/>
      <c r="D72" s="145" t="s">
        <v>179</v>
      </c>
      <c r="E72" s="146"/>
      <c r="F72" s="146"/>
      <c r="G72" s="146"/>
      <c r="H72" s="146"/>
      <c r="I72" s="146"/>
      <c r="J72" s="147">
        <f>J187</f>
        <v>0</v>
      </c>
      <c r="K72" s="144"/>
      <c r="L72" s="148"/>
    </row>
    <row r="73" spans="1:31" s="10" customFormat="1" ht="19.899999999999999" customHeight="1">
      <c r="B73" s="149"/>
      <c r="C73" s="100"/>
      <c r="D73" s="150" t="s">
        <v>7964</v>
      </c>
      <c r="E73" s="151"/>
      <c r="F73" s="151"/>
      <c r="G73" s="151"/>
      <c r="H73" s="151"/>
      <c r="I73" s="151"/>
      <c r="J73" s="152">
        <f>J188</f>
        <v>0</v>
      </c>
      <c r="K73" s="100"/>
      <c r="L73" s="153"/>
    </row>
    <row r="74" spans="1:31" s="2" customFormat="1" ht="21.7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50"/>
      <c r="C75" s="51"/>
      <c r="D75" s="51"/>
      <c r="E75" s="51"/>
      <c r="F75" s="51"/>
      <c r="G75" s="51"/>
      <c r="H75" s="51"/>
      <c r="I75" s="51"/>
      <c r="J75" s="51"/>
      <c r="K75" s="51"/>
      <c r="L75" s="116"/>
      <c r="S75" s="37"/>
      <c r="T75" s="37"/>
      <c r="U75" s="37"/>
      <c r="V75" s="37"/>
      <c r="W75" s="37"/>
      <c r="X75" s="37"/>
      <c r="Y75" s="37"/>
      <c r="Z75" s="37"/>
      <c r="AA75" s="37"/>
      <c r="AB75" s="37"/>
      <c r="AC75" s="37"/>
      <c r="AD75" s="37"/>
      <c r="AE75" s="37"/>
    </row>
    <row r="79" spans="1:31" s="2" customFormat="1" ht="6.95" customHeight="1">
      <c r="A79" s="37"/>
      <c r="B79" s="52"/>
      <c r="C79" s="53"/>
      <c r="D79" s="53"/>
      <c r="E79" s="53"/>
      <c r="F79" s="53"/>
      <c r="G79" s="53"/>
      <c r="H79" s="53"/>
      <c r="I79" s="53"/>
      <c r="J79" s="53"/>
      <c r="K79" s="53"/>
      <c r="L79" s="116"/>
      <c r="S79" s="37"/>
      <c r="T79" s="37"/>
      <c r="U79" s="37"/>
      <c r="V79" s="37"/>
      <c r="W79" s="37"/>
      <c r="X79" s="37"/>
      <c r="Y79" s="37"/>
      <c r="Z79" s="37"/>
      <c r="AA79" s="37"/>
      <c r="AB79" s="37"/>
      <c r="AC79" s="37"/>
      <c r="AD79" s="37"/>
      <c r="AE79" s="37"/>
    </row>
    <row r="80" spans="1:31" s="2" customFormat="1" ht="24.95" customHeight="1">
      <c r="A80" s="37"/>
      <c r="B80" s="38"/>
      <c r="C80" s="26" t="s">
        <v>182</v>
      </c>
      <c r="D80" s="39"/>
      <c r="E80" s="39"/>
      <c r="F80" s="39"/>
      <c r="G80" s="39"/>
      <c r="H80" s="39"/>
      <c r="I80" s="39"/>
      <c r="J80" s="39"/>
      <c r="K80" s="39"/>
      <c r="L80" s="116"/>
      <c r="S80" s="37"/>
      <c r="T80" s="37"/>
      <c r="U80" s="37"/>
      <c r="V80" s="37"/>
      <c r="W80" s="37"/>
      <c r="X80" s="37"/>
      <c r="Y80" s="37"/>
      <c r="Z80" s="37"/>
      <c r="AA80" s="37"/>
      <c r="AB80" s="37"/>
      <c r="AC80" s="37"/>
      <c r="AD80" s="37"/>
      <c r="AE80" s="37"/>
    </row>
    <row r="81" spans="1:63"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12" customHeight="1">
      <c r="A82" s="37"/>
      <c r="B82" s="38"/>
      <c r="C82" s="32" t="s">
        <v>16</v>
      </c>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6.5" customHeight="1">
      <c r="A83" s="37"/>
      <c r="B83" s="38"/>
      <c r="C83" s="39"/>
      <c r="D83" s="39"/>
      <c r="E83" s="427" t="str">
        <f>E7</f>
        <v>Zpracování PD - ZŠ F-M, ul. J. Čapka 2555 - tělocvična II.</v>
      </c>
      <c r="F83" s="428"/>
      <c r="G83" s="428"/>
      <c r="H83" s="428"/>
      <c r="I83" s="39"/>
      <c r="J83" s="39"/>
      <c r="K83" s="39"/>
      <c r="L83" s="116"/>
      <c r="S83" s="37"/>
      <c r="T83" s="37"/>
      <c r="U83" s="37"/>
      <c r="V83" s="37"/>
      <c r="W83" s="37"/>
      <c r="X83" s="37"/>
      <c r="Y83" s="37"/>
      <c r="Z83" s="37"/>
      <c r="AA83" s="37"/>
      <c r="AB83" s="37"/>
      <c r="AC83" s="37"/>
      <c r="AD83" s="37"/>
      <c r="AE83" s="37"/>
    </row>
    <row r="84" spans="1:63" s="1" customFormat="1" ht="12" customHeight="1">
      <c r="B84" s="24"/>
      <c r="C84" s="32" t="s">
        <v>167</v>
      </c>
      <c r="D84" s="25"/>
      <c r="E84" s="25"/>
      <c r="F84" s="25"/>
      <c r="G84" s="25"/>
      <c r="H84" s="25"/>
      <c r="I84" s="25"/>
      <c r="J84" s="25"/>
      <c r="K84" s="25"/>
      <c r="L84" s="23"/>
    </row>
    <row r="85" spans="1:63" s="2" customFormat="1" ht="16.5" customHeight="1">
      <c r="A85" s="37"/>
      <c r="B85" s="38"/>
      <c r="C85" s="39"/>
      <c r="D85" s="39"/>
      <c r="E85" s="427" t="s">
        <v>7954</v>
      </c>
      <c r="F85" s="429"/>
      <c r="G85" s="429"/>
      <c r="H85" s="429"/>
      <c r="I85" s="39"/>
      <c r="J85" s="39"/>
      <c r="K85" s="39"/>
      <c r="L85" s="116"/>
      <c r="S85" s="37"/>
      <c r="T85" s="37"/>
      <c r="U85" s="37"/>
      <c r="V85" s="37"/>
      <c r="W85" s="37"/>
      <c r="X85" s="37"/>
      <c r="Y85" s="37"/>
      <c r="Z85" s="37"/>
      <c r="AA85" s="37"/>
      <c r="AB85" s="37"/>
      <c r="AC85" s="37"/>
      <c r="AD85" s="37"/>
      <c r="AE85" s="37"/>
    </row>
    <row r="86" spans="1:63" s="2" customFormat="1" ht="12" customHeight="1">
      <c r="A86" s="37"/>
      <c r="B86" s="38"/>
      <c r="C86" s="32" t="s">
        <v>563</v>
      </c>
      <c r="D86" s="39"/>
      <c r="E86" s="39"/>
      <c r="F86" s="39"/>
      <c r="G86" s="39"/>
      <c r="H86" s="39"/>
      <c r="I86" s="39"/>
      <c r="J86" s="39"/>
      <c r="K86" s="39"/>
      <c r="L86" s="116"/>
      <c r="S86" s="37"/>
      <c r="T86" s="37"/>
      <c r="U86" s="37"/>
      <c r="V86" s="37"/>
      <c r="W86" s="37"/>
      <c r="X86" s="37"/>
      <c r="Y86" s="37"/>
      <c r="Z86" s="37"/>
      <c r="AA86" s="37"/>
      <c r="AB86" s="37"/>
      <c r="AC86" s="37"/>
      <c r="AD86" s="37"/>
      <c r="AE86" s="37"/>
    </row>
    <row r="87" spans="1:63" s="2" customFormat="1" ht="16.5" customHeight="1">
      <c r="A87" s="37"/>
      <c r="B87" s="38"/>
      <c r="C87" s="39"/>
      <c r="D87" s="39"/>
      <c r="E87" s="383" t="str">
        <f>E11</f>
        <v>2 - Oprava stávající přípojky vody</v>
      </c>
      <c r="F87" s="429"/>
      <c r="G87" s="429"/>
      <c r="H87" s="429"/>
      <c r="I87" s="39"/>
      <c r="J87" s="39"/>
      <c r="K87" s="39"/>
      <c r="L87" s="116"/>
      <c r="S87" s="37"/>
      <c r="T87" s="37"/>
      <c r="U87" s="37"/>
      <c r="V87" s="37"/>
      <c r="W87" s="37"/>
      <c r="X87" s="37"/>
      <c r="Y87" s="37"/>
      <c r="Z87" s="37"/>
      <c r="AA87" s="37"/>
      <c r="AB87" s="37"/>
      <c r="AC87" s="37"/>
      <c r="AD87" s="37"/>
      <c r="AE87" s="37"/>
    </row>
    <row r="88" spans="1:63" s="2" customFormat="1" ht="6.9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3" s="2" customFormat="1" ht="12" customHeight="1">
      <c r="A89" s="37"/>
      <c r="B89" s="38"/>
      <c r="C89" s="32" t="s">
        <v>22</v>
      </c>
      <c r="D89" s="39"/>
      <c r="E89" s="39"/>
      <c r="F89" s="30" t="str">
        <f>F14</f>
        <v>J. Čapka 2555, Frýdek Místek</v>
      </c>
      <c r="G89" s="39"/>
      <c r="H89" s="39"/>
      <c r="I89" s="32" t="s">
        <v>24</v>
      </c>
      <c r="J89" s="62" t="str">
        <f>IF(J14="","",J14)</f>
        <v>19. 3. 2025</v>
      </c>
      <c r="K89" s="39"/>
      <c r="L89" s="116"/>
      <c r="S89" s="37"/>
      <c r="T89" s="37"/>
      <c r="U89" s="37"/>
      <c r="V89" s="37"/>
      <c r="W89" s="37"/>
      <c r="X89" s="37"/>
      <c r="Y89" s="37"/>
      <c r="Z89" s="37"/>
      <c r="AA89" s="37"/>
      <c r="AB89" s="37"/>
      <c r="AC89" s="37"/>
      <c r="AD89" s="37"/>
      <c r="AE89" s="37"/>
    </row>
    <row r="90" spans="1:63"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3" s="2" customFormat="1" ht="25.7" customHeight="1">
      <c r="A91" s="37"/>
      <c r="B91" s="38"/>
      <c r="C91" s="32" t="s">
        <v>26</v>
      </c>
      <c r="D91" s="39"/>
      <c r="E91" s="39"/>
      <c r="F91" s="30" t="str">
        <f>E17</f>
        <v>Statutární město Frýdek - Místek</v>
      </c>
      <c r="G91" s="39"/>
      <c r="H91" s="39"/>
      <c r="I91" s="32" t="s">
        <v>33</v>
      </c>
      <c r="J91" s="35" t="str">
        <f>E23</f>
        <v>Energy Benefit Centre a.s., Ostrava</v>
      </c>
      <c r="K91" s="39"/>
      <c r="L91" s="116"/>
      <c r="S91" s="37"/>
      <c r="T91" s="37"/>
      <c r="U91" s="37"/>
      <c r="V91" s="37"/>
      <c r="W91" s="37"/>
      <c r="X91" s="37"/>
      <c r="Y91" s="37"/>
      <c r="Z91" s="37"/>
      <c r="AA91" s="37"/>
      <c r="AB91" s="37"/>
      <c r="AC91" s="37"/>
      <c r="AD91" s="37"/>
      <c r="AE91" s="37"/>
    </row>
    <row r="92" spans="1:63" s="2" customFormat="1" ht="15.2" customHeight="1">
      <c r="A92" s="37"/>
      <c r="B92" s="38"/>
      <c r="C92" s="32" t="s">
        <v>31</v>
      </c>
      <c r="D92" s="39"/>
      <c r="E92" s="39"/>
      <c r="F92" s="30" t="str">
        <f>IF(E20="","",E20)</f>
        <v>Vyplň údaj</v>
      </c>
      <c r="G92" s="39"/>
      <c r="H92" s="39"/>
      <c r="I92" s="32" t="s">
        <v>36</v>
      </c>
      <c r="J92" s="35" t="str">
        <f>E26</f>
        <v>Kubalová J.</v>
      </c>
      <c r="K92" s="39"/>
      <c r="L92" s="116"/>
      <c r="S92" s="37"/>
      <c r="T92" s="37"/>
      <c r="U92" s="37"/>
      <c r="V92" s="37"/>
      <c r="W92" s="37"/>
      <c r="X92" s="37"/>
      <c r="Y92" s="37"/>
      <c r="Z92" s="37"/>
      <c r="AA92" s="37"/>
      <c r="AB92" s="37"/>
      <c r="AC92" s="37"/>
      <c r="AD92" s="37"/>
      <c r="AE92" s="37"/>
    </row>
    <row r="93" spans="1:63" s="2" customFormat="1" ht="10.3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63" s="11" customFormat="1" ht="29.25" customHeight="1">
      <c r="A94" s="154"/>
      <c r="B94" s="155"/>
      <c r="C94" s="156" t="s">
        <v>183</v>
      </c>
      <c r="D94" s="157" t="s">
        <v>59</v>
      </c>
      <c r="E94" s="157" t="s">
        <v>55</v>
      </c>
      <c r="F94" s="157" t="s">
        <v>56</v>
      </c>
      <c r="G94" s="157" t="s">
        <v>184</v>
      </c>
      <c r="H94" s="157" t="s">
        <v>185</v>
      </c>
      <c r="I94" s="157" t="s">
        <v>186</v>
      </c>
      <c r="J94" s="157" t="s">
        <v>173</v>
      </c>
      <c r="K94" s="158" t="s">
        <v>187</v>
      </c>
      <c r="L94" s="159"/>
      <c r="M94" s="71" t="s">
        <v>28</v>
      </c>
      <c r="N94" s="72" t="s">
        <v>44</v>
      </c>
      <c r="O94" s="72" t="s">
        <v>188</v>
      </c>
      <c r="P94" s="72" t="s">
        <v>189</v>
      </c>
      <c r="Q94" s="72" t="s">
        <v>190</v>
      </c>
      <c r="R94" s="72" t="s">
        <v>191</v>
      </c>
      <c r="S94" s="72" t="s">
        <v>192</v>
      </c>
      <c r="T94" s="73" t="s">
        <v>193</v>
      </c>
      <c r="U94" s="154"/>
      <c r="V94" s="154"/>
      <c r="W94" s="154"/>
      <c r="X94" s="154"/>
      <c r="Y94" s="154"/>
      <c r="Z94" s="154"/>
      <c r="AA94" s="154"/>
      <c r="AB94" s="154"/>
      <c r="AC94" s="154"/>
      <c r="AD94" s="154"/>
      <c r="AE94" s="154"/>
    </row>
    <row r="95" spans="1:63" s="2" customFormat="1" ht="22.9" customHeight="1">
      <c r="A95" s="37"/>
      <c r="B95" s="38"/>
      <c r="C95" s="78" t="s">
        <v>194</v>
      </c>
      <c r="D95" s="39"/>
      <c r="E95" s="39"/>
      <c r="F95" s="39"/>
      <c r="G95" s="39"/>
      <c r="H95" s="39"/>
      <c r="I95" s="39"/>
      <c r="J95" s="160">
        <f>BK95</f>
        <v>0</v>
      </c>
      <c r="K95" s="39"/>
      <c r="L95" s="42"/>
      <c r="M95" s="74"/>
      <c r="N95" s="161"/>
      <c r="O95" s="75"/>
      <c r="P95" s="162">
        <f>P96+P183+P187</f>
        <v>0</v>
      </c>
      <c r="Q95" s="75"/>
      <c r="R95" s="162">
        <f>R96+R183+R187</f>
        <v>28.721823199999996</v>
      </c>
      <c r="S95" s="75"/>
      <c r="T95" s="163">
        <f>T96+T183+T187</f>
        <v>9.0200000000000002E-2</v>
      </c>
      <c r="U95" s="37"/>
      <c r="V95" s="37"/>
      <c r="W95" s="37"/>
      <c r="X95" s="37"/>
      <c r="Y95" s="37"/>
      <c r="Z95" s="37"/>
      <c r="AA95" s="37"/>
      <c r="AB95" s="37"/>
      <c r="AC95" s="37"/>
      <c r="AD95" s="37"/>
      <c r="AE95" s="37"/>
      <c r="AT95" s="20" t="s">
        <v>73</v>
      </c>
      <c r="AU95" s="20" t="s">
        <v>174</v>
      </c>
      <c r="BK95" s="164">
        <f>BK96+BK183+BK187</f>
        <v>0</v>
      </c>
    </row>
    <row r="96" spans="1:63" s="12" customFormat="1" ht="25.9" customHeight="1">
      <c r="B96" s="165"/>
      <c r="C96" s="166"/>
      <c r="D96" s="167" t="s">
        <v>73</v>
      </c>
      <c r="E96" s="168" t="s">
        <v>195</v>
      </c>
      <c r="F96" s="168" t="s">
        <v>196</v>
      </c>
      <c r="G96" s="166"/>
      <c r="H96" s="166"/>
      <c r="I96" s="169"/>
      <c r="J96" s="170">
        <f>BK96</f>
        <v>0</v>
      </c>
      <c r="K96" s="166"/>
      <c r="L96" s="171"/>
      <c r="M96" s="172"/>
      <c r="N96" s="173"/>
      <c r="O96" s="173"/>
      <c r="P96" s="174">
        <f>P97+P138+P141+P176+P181</f>
        <v>0</v>
      </c>
      <c r="Q96" s="173"/>
      <c r="R96" s="174">
        <f>R97+R138+R141+R176+R181</f>
        <v>28.693643199999997</v>
      </c>
      <c r="S96" s="173"/>
      <c r="T96" s="175">
        <f>T97+T138+T141+T176+T181</f>
        <v>9.0200000000000002E-2</v>
      </c>
      <c r="AR96" s="176" t="s">
        <v>82</v>
      </c>
      <c r="AT96" s="177" t="s">
        <v>73</v>
      </c>
      <c r="AU96" s="177" t="s">
        <v>74</v>
      </c>
      <c r="AY96" s="176" t="s">
        <v>197</v>
      </c>
      <c r="BK96" s="178">
        <f>BK97+BK138+BK141+BK176+BK181</f>
        <v>0</v>
      </c>
    </row>
    <row r="97" spans="1:65" s="12" customFormat="1" ht="22.9" customHeight="1">
      <c r="B97" s="165"/>
      <c r="C97" s="166"/>
      <c r="D97" s="167" t="s">
        <v>73</v>
      </c>
      <c r="E97" s="179" t="s">
        <v>82</v>
      </c>
      <c r="F97" s="179" t="s">
        <v>198</v>
      </c>
      <c r="G97" s="166"/>
      <c r="H97" s="166"/>
      <c r="I97" s="169"/>
      <c r="J97" s="180">
        <f>BK97</f>
        <v>0</v>
      </c>
      <c r="K97" s="166"/>
      <c r="L97" s="171"/>
      <c r="M97" s="172"/>
      <c r="N97" s="173"/>
      <c r="O97" s="173"/>
      <c r="P97" s="174">
        <f>SUM(P98:P137)</f>
        <v>0</v>
      </c>
      <c r="Q97" s="173"/>
      <c r="R97" s="174">
        <f>SUM(R98:R137)</f>
        <v>26.987447999999997</v>
      </c>
      <c r="S97" s="173"/>
      <c r="T97" s="175">
        <f>SUM(T98:T137)</f>
        <v>0</v>
      </c>
      <c r="AR97" s="176" t="s">
        <v>82</v>
      </c>
      <c r="AT97" s="177" t="s">
        <v>73</v>
      </c>
      <c r="AU97" s="177" t="s">
        <v>82</v>
      </c>
      <c r="AY97" s="176" t="s">
        <v>197</v>
      </c>
      <c r="BK97" s="178">
        <f>SUM(BK98:BK137)</f>
        <v>0</v>
      </c>
    </row>
    <row r="98" spans="1:65" s="2" customFormat="1" ht="49.15" customHeight="1">
      <c r="A98" s="37"/>
      <c r="B98" s="38"/>
      <c r="C98" s="181" t="s">
        <v>82</v>
      </c>
      <c r="D98" s="181" t="s">
        <v>199</v>
      </c>
      <c r="E98" s="182" t="s">
        <v>7965</v>
      </c>
      <c r="F98" s="183" t="s">
        <v>7966</v>
      </c>
      <c r="G98" s="184" t="s">
        <v>265</v>
      </c>
      <c r="H98" s="185">
        <v>1.6</v>
      </c>
      <c r="I98" s="186"/>
      <c r="J98" s="187">
        <f>ROUND(I98*H98,2)</f>
        <v>0</v>
      </c>
      <c r="K98" s="183" t="s">
        <v>28</v>
      </c>
      <c r="L98" s="42"/>
      <c r="M98" s="188" t="s">
        <v>28</v>
      </c>
      <c r="N98" s="189" t="s">
        <v>45</v>
      </c>
      <c r="O98" s="67"/>
      <c r="P98" s="190">
        <f>O98*H98</f>
        <v>0</v>
      </c>
      <c r="Q98" s="190">
        <v>8.6800000000000002E-3</v>
      </c>
      <c r="R98" s="190">
        <f>Q98*H98</f>
        <v>1.3888000000000001E-2</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7967</v>
      </c>
    </row>
    <row r="99" spans="1:65" s="2" customFormat="1" ht="49.15" customHeight="1">
      <c r="A99" s="37"/>
      <c r="B99" s="38"/>
      <c r="C99" s="181" t="s">
        <v>84</v>
      </c>
      <c r="D99" s="181" t="s">
        <v>199</v>
      </c>
      <c r="E99" s="182" t="s">
        <v>7425</v>
      </c>
      <c r="F99" s="183" t="s">
        <v>7426</v>
      </c>
      <c r="G99" s="184" t="s">
        <v>265</v>
      </c>
      <c r="H99" s="185">
        <v>2.4</v>
      </c>
      <c r="I99" s="186"/>
      <c r="J99" s="187">
        <f>ROUND(I99*H99,2)</f>
        <v>0</v>
      </c>
      <c r="K99" s="183" t="s">
        <v>28</v>
      </c>
      <c r="L99" s="42"/>
      <c r="M99" s="188" t="s">
        <v>28</v>
      </c>
      <c r="N99" s="189" t="s">
        <v>45</v>
      </c>
      <c r="O99" s="67"/>
      <c r="P99" s="190">
        <f>O99*H99</f>
        <v>0</v>
      </c>
      <c r="Q99" s="190">
        <v>3.6900000000000002E-2</v>
      </c>
      <c r="R99" s="190">
        <f>Q99*H99</f>
        <v>8.856E-2</v>
      </c>
      <c r="S99" s="190">
        <v>0</v>
      </c>
      <c r="T99" s="191">
        <f>S99*H99</f>
        <v>0</v>
      </c>
      <c r="U99" s="37"/>
      <c r="V99" s="37"/>
      <c r="W99" s="37"/>
      <c r="X99" s="37"/>
      <c r="Y99" s="37"/>
      <c r="Z99" s="37"/>
      <c r="AA99" s="37"/>
      <c r="AB99" s="37"/>
      <c r="AC99" s="37"/>
      <c r="AD99" s="37"/>
      <c r="AE99" s="37"/>
      <c r="AR99" s="192" t="s">
        <v>204</v>
      </c>
      <c r="AT99" s="192" t="s">
        <v>199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7968</v>
      </c>
    </row>
    <row r="100" spans="1:65" s="2" customFormat="1" ht="16.5" customHeight="1">
      <c r="A100" s="37"/>
      <c r="B100" s="38"/>
      <c r="C100" s="181" t="s">
        <v>160</v>
      </c>
      <c r="D100" s="181" t="s">
        <v>199</v>
      </c>
      <c r="E100" s="182" t="s">
        <v>7618</v>
      </c>
      <c r="F100" s="183" t="s">
        <v>7619</v>
      </c>
      <c r="G100" s="184" t="s">
        <v>202</v>
      </c>
      <c r="H100" s="185">
        <v>250</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204</v>
      </c>
      <c r="AT100" s="192" t="s">
        <v>199</v>
      </c>
      <c r="AU100" s="192" t="s">
        <v>84</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204</v>
      </c>
      <c r="BM100" s="192" t="s">
        <v>7969</v>
      </c>
    </row>
    <row r="101" spans="1:65" s="2" customFormat="1" ht="24.2" customHeight="1">
      <c r="A101" s="37"/>
      <c r="B101" s="38"/>
      <c r="C101" s="181" t="s">
        <v>204</v>
      </c>
      <c r="D101" s="181" t="s">
        <v>199</v>
      </c>
      <c r="E101" s="182" t="s">
        <v>7970</v>
      </c>
      <c r="F101" s="183" t="s">
        <v>7971</v>
      </c>
      <c r="G101" s="184" t="s">
        <v>409</v>
      </c>
      <c r="H101" s="185">
        <v>6.44</v>
      </c>
      <c r="I101" s="186"/>
      <c r="J101" s="187">
        <f>ROUND(I101*H101,2)</f>
        <v>0</v>
      </c>
      <c r="K101" s="183" t="s">
        <v>28</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7972</v>
      </c>
    </row>
    <row r="102" spans="1:65" s="15" customFormat="1" ht="11.25">
      <c r="B102" s="222"/>
      <c r="C102" s="223"/>
      <c r="D102" s="201" t="s">
        <v>213</v>
      </c>
      <c r="E102" s="224" t="s">
        <v>28</v>
      </c>
      <c r="F102" s="225" t="s">
        <v>7973</v>
      </c>
      <c r="G102" s="223"/>
      <c r="H102" s="224" t="s">
        <v>28</v>
      </c>
      <c r="I102" s="226"/>
      <c r="J102" s="223"/>
      <c r="K102" s="223"/>
      <c r="L102" s="227"/>
      <c r="M102" s="228"/>
      <c r="N102" s="229"/>
      <c r="O102" s="229"/>
      <c r="P102" s="229"/>
      <c r="Q102" s="229"/>
      <c r="R102" s="229"/>
      <c r="S102" s="229"/>
      <c r="T102" s="230"/>
      <c r="AT102" s="231" t="s">
        <v>213</v>
      </c>
      <c r="AU102" s="231" t="s">
        <v>84</v>
      </c>
      <c r="AV102" s="15" t="s">
        <v>82</v>
      </c>
      <c r="AW102" s="15" t="s">
        <v>35</v>
      </c>
      <c r="AX102" s="15" t="s">
        <v>74</v>
      </c>
      <c r="AY102" s="231" t="s">
        <v>197</v>
      </c>
    </row>
    <row r="103" spans="1:65" s="13" customFormat="1" ht="11.25">
      <c r="B103" s="199"/>
      <c r="C103" s="200"/>
      <c r="D103" s="201" t="s">
        <v>213</v>
      </c>
      <c r="E103" s="202" t="s">
        <v>28</v>
      </c>
      <c r="F103" s="203" t="s">
        <v>7974</v>
      </c>
      <c r="G103" s="200"/>
      <c r="H103" s="204">
        <v>3.6</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3" customFormat="1" ht="11.25">
      <c r="B104" s="199"/>
      <c r="C104" s="200"/>
      <c r="D104" s="201" t="s">
        <v>213</v>
      </c>
      <c r="E104" s="202" t="s">
        <v>28</v>
      </c>
      <c r="F104" s="203" t="s">
        <v>7975</v>
      </c>
      <c r="G104" s="200"/>
      <c r="H104" s="204">
        <v>0.6</v>
      </c>
      <c r="I104" s="205"/>
      <c r="J104" s="200"/>
      <c r="K104" s="200"/>
      <c r="L104" s="206"/>
      <c r="M104" s="207"/>
      <c r="N104" s="208"/>
      <c r="O104" s="208"/>
      <c r="P104" s="208"/>
      <c r="Q104" s="208"/>
      <c r="R104" s="208"/>
      <c r="S104" s="208"/>
      <c r="T104" s="209"/>
      <c r="AT104" s="210" t="s">
        <v>213</v>
      </c>
      <c r="AU104" s="210" t="s">
        <v>84</v>
      </c>
      <c r="AV104" s="13" t="s">
        <v>84</v>
      </c>
      <c r="AW104" s="13" t="s">
        <v>35</v>
      </c>
      <c r="AX104" s="13" t="s">
        <v>74</v>
      </c>
      <c r="AY104" s="210" t="s">
        <v>197</v>
      </c>
    </row>
    <row r="105" spans="1:65" s="15" customFormat="1" ht="11.25">
      <c r="B105" s="222"/>
      <c r="C105" s="223"/>
      <c r="D105" s="201" t="s">
        <v>213</v>
      </c>
      <c r="E105" s="224" t="s">
        <v>28</v>
      </c>
      <c r="F105" s="225" t="s">
        <v>7976</v>
      </c>
      <c r="G105" s="223"/>
      <c r="H105" s="224" t="s">
        <v>28</v>
      </c>
      <c r="I105" s="226"/>
      <c r="J105" s="223"/>
      <c r="K105" s="223"/>
      <c r="L105" s="227"/>
      <c r="M105" s="228"/>
      <c r="N105" s="229"/>
      <c r="O105" s="229"/>
      <c r="P105" s="229"/>
      <c r="Q105" s="229"/>
      <c r="R105" s="229"/>
      <c r="S105" s="229"/>
      <c r="T105" s="230"/>
      <c r="AT105" s="231" t="s">
        <v>213</v>
      </c>
      <c r="AU105" s="231" t="s">
        <v>84</v>
      </c>
      <c r="AV105" s="15" t="s">
        <v>82</v>
      </c>
      <c r="AW105" s="15" t="s">
        <v>35</v>
      </c>
      <c r="AX105" s="15" t="s">
        <v>74</v>
      </c>
      <c r="AY105" s="231" t="s">
        <v>197</v>
      </c>
    </row>
    <row r="106" spans="1:65" s="13" customFormat="1" ht="11.25">
      <c r="B106" s="199"/>
      <c r="C106" s="200"/>
      <c r="D106" s="201" t="s">
        <v>213</v>
      </c>
      <c r="E106" s="202" t="s">
        <v>28</v>
      </c>
      <c r="F106" s="203" t="s">
        <v>7977</v>
      </c>
      <c r="G106" s="200"/>
      <c r="H106" s="204">
        <v>2.2400000000000002</v>
      </c>
      <c r="I106" s="205"/>
      <c r="J106" s="200"/>
      <c r="K106" s="200"/>
      <c r="L106" s="206"/>
      <c r="M106" s="207"/>
      <c r="N106" s="208"/>
      <c r="O106" s="208"/>
      <c r="P106" s="208"/>
      <c r="Q106" s="208"/>
      <c r="R106" s="208"/>
      <c r="S106" s="208"/>
      <c r="T106" s="209"/>
      <c r="AT106" s="210" t="s">
        <v>213</v>
      </c>
      <c r="AU106" s="210" t="s">
        <v>84</v>
      </c>
      <c r="AV106" s="13" t="s">
        <v>84</v>
      </c>
      <c r="AW106" s="13" t="s">
        <v>35</v>
      </c>
      <c r="AX106" s="13" t="s">
        <v>74</v>
      </c>
      <c r="AY106" s="210" t="s">
        <v>197</v>
      </c>
    </row>
    <row r="107" spans="1:65" s="14" customFormat="1" ht="11.25">
      <c r="B107" s="211"/>
      <c r="C107" s="212"/>
      <c r="D107" s="201" t="s">
        <v>213</v>
      </c>
      <c r="E107" s="213" t="s">
        <v>28</v>
      </c>
      <c r="F107" s="214" t="s">
        <v>226</v>
      </c>
      <c r="G107" s="212"/>
      <c r="H107" s="215">
        <v>6.44</v>
      </c>
      <c r="I107" s="216"/>
      <c r="J107" s="212"/>
      <c r="K107" s="212"/>
      <c r="L107" s="217"/>
      <c r="M107" s="218"/>
      <c r="N107" s="219"/>
      <c r="O107" s="219"/>
      <c r="P107" s="219"/>
      <c r="Q107" s="219"/>
      <c r="R107" s="219"/>
      <c r="S107" s="219"/>
      <c r="T107" s="220"/>
      <c r="AT107" s="221" t="s">
        <v>213</v>
      </c>
      <c r="AU107" s="221" t="s">
        <v>84</v>
      </c>
      <c r="AV107" s="14" t="s">
        <v>204</v>
      </c>
      <c r="AW107" s="14" t="s">
        <v>35</v>
      </c>
      <c r="AX107" s="14" t="s">
        <v>82</v>
      </c>
      <c r="AY107" s="221" t="s">
        <v>197</v>
      </c>
    </row>
    <row r="108" spans="1:65" s="2" customFormat="1" ht="24.2" customHeight="1">
      <c r="A108" s="37"/>
      <c r="B108" s="38"/>
      <c r="C108" s="181" t="s">
        <v>227</v>
      </c>
      <c r="D108" s="181" t="s">
        <v>199</v>
      </c>
      <c r="E108" s="182" t="s">
        <v>7978</v>
      </c>
      <c r="F108" s="183" t="s">
        <v>7979</v>
      </c>
      <c r="G108" s="184" t="s">
        <v>409</v>
      </c>
      <c r="H108" s="185">
        <v>43.335999999999999</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7980</v>
      </c>
    </row>
    <row r="109" spans="1:65" s="13" customFormat="1" ht="11.25">
      <c r="B109" s="199"/>
      <c r="C109" s="200"/>
      <c r="D109" s="201" t="s">
        <v>213</v>
      </c>
      <c r="E109" s="202" t="s">
        <v>28</v>
      </c>
      <c r="F109" s="203" t="s">
        <v>7981</v>
      </c>
      <c r="G109" s="200"/>
      <c r="H109" s="204">
        <v>49.776000000000003</v>
      </c>
      <c r="I109" s="205"/>
      <c r="J109" s="200"/>
      <c r="K109" s="200"/>
      <c r="L109" s="206"/>
      <c r="M109" s="207"/>
      <c r="N109" s="208"/>
      <c r="O109" s="208"/>
      <c r="P109" s="208"/>
      <c r="Q109" s="208"/>
      <c r="R109" s="208"/>
      <c r="S109" s="208"/>
      <c r="T109" s="209"/>
      <c r="AT109" s="210" t="s">
        <v>213</v>
      </c>
      <c r="AU109" s="210" t="s">
        <v>84</v>
      </c>
      <c r="AV109" s="13" t="s">
        <v>84</v>
      </c>
      <c r="AW109" s="13" t="s">
        <v>35</v>
      </c>
      <c r="AX109" s="13" t="s">
        <v>74</v>
      </c>
      <c r="AY109" s="210" t="s">
        <v>197</v>
      </c>
    </row>
    <row r="110" spans="1:65" s="13" customFormat="1" ht="11.25">
      <c r="B110" s="199"/>
      <c r="C110" s="200"/>
      <c r="D110" s="201" t="s">
        <v>213</v>
      </c>
      <c r="E110" s="202" t="s">
        <v>28</v>
      </c>
      <c r="F110" s="203" t="s">
        <v>7982</v>
      </c>
      <c r="G110" s="200"/>
      <c r="H110" s="204">
        <v>-6.44</v>
      </c>
      <c r="I110" s="205"/>
      <c r="J110" s="200"/>
      <c r="K110" s="200"/>
      <c r="L110" s="206"/>
      <c r="M110" s="207"/>
      <c r="N110" s="208"/>
      <c r="O110" s="208"/>
      <c r="P110" s="208"/>
      <c r="Q110" s="208"/>
      <c r="R110" s="208"/>
      <c r="S110" s="208"/>
      <c r="T110" s="209"/>
      <c r="AT110" s="210" t="s">
        <v>213</v>
      </c>
      <c r="AU110" s="210" t="s">
        <v>84</v>
      </c>
      <c r="AV110" s="13" t="s">
        <v>84</v>
      </c>
      <c r="AW110" s="13" t="s">
        <v>35</v>
      </c>
      <c r="AX110" s="13" t="s">
        <v>74</v>
      </c>
      <c r="AY110" s="210" t="s">
        <v>197</v>
      </c>
    </row>
    <row r="111" spans="1:65" s="14" customFormat="1" ht="11.25">
      <c r="B111" s="211"/>
      <c r="C111" s="212"/>
      <c r="D111" s="201" t="s">
        <v>213</v>
      </c>
      <c r="E111" s="213" t="s">
        <v>28</v>
      </c>
      <c r="F111" s="214" t="s">
        <v>226</v>
      </c>
      <c r="G111" s="212"/>
      <c r="H111" s="215">
        <v>43.335999999999999</v>
      </c>
      <c r="I111" s="216"/>
      <c r="J111" s="212"/>
      <c r="K111" s="212"/>
      <c r="L111" s="217"/>
      <c r="M111" s="218"/>
      <c r="N111" s="219"/>
      <c r="O111" s="219"/>
      <c r="P111" s="219"/>
      <c r="Q111" s="219"/>
      <c r="R111" s="219"/>
      <c r="S111" s="219"/>
      <c r="T111" s="220"/>
      <c r="AT111" s="221" t="s">
        <v>213</v>
      </c>
      <c r="AU111" s="221" t="s">
        <v>84</v>
      </c>
      <c r="AV111" s="14" t="s">
        <v>204</v>
      </c>
      <c r="AW111" s="14" t="s">
        <v>35</v>
      </c>
      <c r="AX111" s="14" t="s">
        <v>82</v>
      </c>
      <c r="AY111" s="221" t="s">
        <v>197</v>
      </c>
    </row>
    <row r="112" spans="1:65" s="2" customFormat="1" ht="24.2" customHeight="1">
      <c r="A112" s="37"/>
      <c r="B112" s="38"/>
      <c r="C112" s="181" t="s">
        <v>233</v>
      </c>
      <c r="D112" s="181" t="s">
        <v>199</v>
      </c>
      <c r="E112" s="182" t="s">
        <v>7983</v>
      </c>
      <c r="F112" s="183" t="s">
        <v>7984</v>
      </c>
      <c r="G112" s="184" t="s">
        <v>409</v>
      </c>
      <c r="H112" s="185">
        <v>6.44</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7985</v>
      </c>
    </row>
    <row r="113" spans="1:65" s="2" customFormat="1" ht="21.75" customHeight="1">
      <c r="A113" s="37"/>
      <c r="B113" s="38"/>
      <c r="C113" s="181" t="s">
        <v>238</v>
      </c>
      <c r="D113" s="181" t="s">
        <v>199</v>
      </c>
      <c r="E113" s="182" t="s">
        <v>7986</v>
      </c>
      <c r="F113" s="183" t="s">
        <v>7987</v>
      </c>
      <c r="G113" s="184" t="s">
        <v>409</v>
      </c>
      <c r="H113" s="185">
        <v>1.6</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7988</v>
      </c>
    </row>
    <row r="114" spans="1:65" s="13" customFormat="1" ht="11.25">
      <c r="B114" s="199"/>
      <c r="C114" s="200"/>
      <c r="D114" s="201" t="s">
        <v>213</v>
      </c>
      <c r="E114" s="202" t="s">
        <v>28</v>
      </c>
      <c r="F114" s="203" t="s">
        <v>7989</v>
      </c>
      <c r="G114" s="200"/>
      <c r="H114" s="204">
        <v>1.6</v>
      </c>
      <c r="I114" s="205"/>
      <c r="J114" s="200"/>
      <c r="K114" s="200"/>
      <c r="L114" s="206"/>
      <c r="M114" s="207"/>
      <c r="N114" s="208"/>
      <c r="O114" s="208"/>
      <c r="P114" s="208"/>
      <c r="Q114" s="208"/>
      <c r="R114" s="208"/>
      <c r="S114" s="208"/>
      <c r="T114" s="209"/>
      <c r="AT114" s="210" t="s">
        <v>213</v>
      </c>
      <c r="AU114" s="210" t="s">
        <v>84</v>
      </c>
      <c r="AV114" s="13" t="s">
        <v>84</v>
      </c>
      <c r="AW114" s="13" t="s">
        <v>35</v>
      </c>
      <c r="AX114" s="13" t="s">
        <v>82</v>
      </c>
      <c r="AY114" s="210" t="s">
        <v>197</v>
      </c>
    </row>
    <row r="115" spans="1:65" s="2" customFormat="1" ht="16.5" customHeight="1">
      <c r="A115" s="37"/>
      <c r="B115" s="38"/>
      <c r="C115" s="181" t="s">
        <v>243</v>
      </c>
      <c r="D115" s="181" t="s">
        <v>199</v>
      </c>
      <c r="E115" s="182" t="s">
        <v>7990</v>
      </c>
      <c r="F115" s="183" t="s">
        <v>7991</v>
      </c>
      <c r="G115" s="184" t="s">
        <v>409</v>
      </c>
      <c r="H115" s="185">
        <v>0.2</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7992</v>
      </c>
    </row>
    <row r="116" spans="1:65" s="2" customFormat="1" ht="33" customHeight="1">
      <c r="A116" s="37"/>
      <c r="B116" s="38"/>
      <c r="C116" s="181" t="s">
        <v>248</v>
      </c>
      <c r="D116" s="181" t="s">
        <v>199</v>
      </c>
      <c r="E116" s="182" t="s">
        <v>7993</v>
      </c>
      <c r="F116" s="183" t="s">
        <v>7994</v>
      </c>
      <c r="G116" s="184" t="s">
        <v>409</v>
      </c>
      <c r="H116" s="185">
        <v>1.8</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7995</v>
      </c>
    </row>
    <row r="117" spans="1:65" s="2" customFormat="1" ht="33" customHeight="1">
      <c r="A117" s="37"/>
      <c r="B117" s="38"/>
      <c r="C117" s="181" t="s">
        <v>253</v>
      </c>
      <c r="D117" s="181" t="s">
        <v>199</v>
      </c>
      <c r="E117" s="182" t="s">
        <v>7996</v>
      </c>
      <c r="F117" s="183" t="s">
        <v>7997</v>
      </c>
      <c r="G117" s="184" t="s">
        <v>409</v>
      </c>
      <c r="H117" s="185">
        <v>3.6</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204</v>
      </c>
      <c r="AT117" s="192" t="s">
        <v>199</v>
      </c>
      <c r="AU117" s="192" t="s">
        <v>84</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7998</v>
      </c>
    </row>
    <row r="118" spans="1:65" s="15" customFormat="1" ht="11.25">
      <c r="B118" s="222"/>
      <c r="C118" s="223"/>
      <c r="D118" s="201" t="s">
        <v>213</v>
      </c>
      <c r="E118" s="224" t="s">
        <v>28</v>
      </c>
      <c r="F118" s="225" t="s">
        <v>7999</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3" customFormat="1" ht="11.25">
      <c r="B119" s="199"/>
      <c r="C119" s="200"/>
      <c r="D119" s="201" t="s">
        <v>213</v>
      </c>
      <c r="E119" s="202" t="s">
        <v>28</v>
      </c>
      <c r="F119" s="203" t="s">
        <v>8000</v>
      </c>
      <c r="G119" s="200"/>
      <c r="H119" s="204">
        <v>3.6</v>
      </c>
      <c r="I119" s="205"/>
      <c r="J119" s="200"/>
      <c r="K119" s="200"/>
      <c r="L119" s="206"/>
      <c r="M119" s="207"/>
      <c r="N119" s="208"/>
      <c r="O119" s="208"/>
      <c r="P119" s="208"/>
      <c r="Q119" s="208"/>
      <c r="R119" s="208"/>
      <c r="S119" s="208"/>
      <c r="T119" s="209"/>
      <c r="AT119" s="210" t="s">
        <v>213</v>
      </c>
      <c r="AU119" s="210" t="s">
        <v>84</v>
      </c>
      <c r="AV119" s="13" t="s">
        <v>84</v>
      </c>
      <c r="AW119" s="13" t="s">
        <v>35</v>
      </c>
      <c r="AX119" s="13" t="s">
        <v>82</v>
      </c>
      <c r="AY119" s="210" t="s">
        <v>197</v>
      </c>
    </row>
    <row r="120" spans="1:65" s="2" customFormat="1" ht="37.9" customHeight="1">
      <c r="A120" s="37"/>
      <c r="B120" s="38"/>
      <c r="C120" s="181" t="s">
        <v>258</v>
      </c>
      <c r="D120" s="181" t="s">
        <v>199</v>
      </c>
      <c r="E120" s="182" t="s">
        <v>6305</v>
      </c>
      <c r="F120" s="183" t="s">
        <v>6306</v>
      </c>
      <c r="G120" s="184" t="s">
        <v>409</v>
      </c>
      <c r="H120" s="185">
        <v>75</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8001</v>
      </c>
    </row>
    <row r="121" spans="1:65" s="15" customFormat="1" ht="11.25">
      <c r="B121" s="222"/>
      <c r="C121" s="223"/>
      <c r="D121" s="201" t="s">
        <v>213</v>
      </c>
      <c r="E121" s="224" t="s">
        <v>28</v>
      </c>
      <c r="F121" s="225" t="s">
        <v>8002</v>
      </c>
      <c r="G121" s="223"/>
      <c r="H121" s="224" t="s">
        <v>28</v>
      </c>
      <c r="I121" s="226"/>
      <c r="J121" s="223"/>
      <c r="K121" s="223"/>
      <c r="L121" s="227"/>
      <c r="M121" s="228"/>
      <c r="N121" s="229"/>
      <c r="O121" s="229"/>
      <c r="P121" s="229"/>
      <c r="Q121" s="229"/>
      <c r="R121" s="229"/>
      <c r="S121" s="229"/>
      <c r="T121" s="230"/>
      <c r="AT121" s="231" t="s">
        <v>213</v>
      </c>
      <c r="AU121" s="231" t="s">
        <v>84</v>
      </c>
      <c r="AV121" s="15" t="s">
        <v>82</v>
      </c>
      <c r="AW121" s="15" t="s">
        <v>35</v>
      </c>
      <c r="AX121" s="15" t="s">
        <v>74</v>
      </c>
      <c r="AY121" s="231" t="s">
        <v>197</v>
      </c>
    </row>
    <row r="122" spans="1:65" s="13" customFormat="1" ht="11.25">
      <c r="B122" s="199"/>
      <c r="C122" s="200"/>
      <c r="D122" s="201" t="s">
        <v>213</v>
      </c>
      <c r="E122" s="202" t="s">
        <v>28</v>
      </c>
      <c r="F122" s="203" t="s">
        <v>8003</v>
      </c>
      <c r="G122" s="200"/>
      <c r="H122" s="204">
        <v>75</v>
      </c>
      <c r="I122" s="205"/>
      <c r="J122" s="200"/>
      <c r="K122" s="200"/>
      <c r="L122" s="206"/>
      <c r="M122" s="207"/>
      <c r="N122" s="208"/>
      <c r="O122" s="208"/>
      <c r="P122" s="208"/>
      <c r="Q122" s="208"/>
      <c r="R122" s="208"/>
      <c r="S122" s="208"/>
      <c r="T122" s="209"/>
      <c r="AT122" s="210" t="s">
        <v>213</v>
      </c>
      <c r="AU122" s="210" t="s">
        <v>84</v>
      </c>
      <c r="AV122" s="13" t="s">
        <v>84</v>
      </c>
      <c r="AW122" s="13" t="s">
        <v>35</v>
      </c>
      <c r="AX122" s="13" t="s">
        <v>82</v>
      </c>
      <c r="AY122" s="210" t="s">
        <v>197</v>
      </c>
    </row>
    <row r="123" spans="1:65" s="2" customFormat="1" ht="37.9" customHeight="1">
      <c r="A123" s="37"/>
      <c r="B123" s="38"/>
      <c r="C123" s="181" t="s">
        <v>8</v>
      </c>
      <c r="D123" s="181" t="s">
        <v>199</v>
      </c>
      <c r="E123" s="182" t="s">
        <v>407</v>
      </c>
      <c r="F123" s="183" t="s">
        <v>408</v>
      </c>
      <c r="G123" s="184" t="s">
        <v>409</v>
      </c>
      <c r="H123" s="185">
        <v>16.8</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8004</v>
      </c>
    </row>
    <row r="124" spans="1:65" s="2" customFormat="1" ht="24.2" customHeight="1">
      <c r="A124" s="37"/>
      <c r="B124" s="38"/>
      <c r="C124" s="181" t="s">
        <v>268</v>
      </c>
      <c r="D124" s="181" t="s">
        <v>199</v>
      </c>
      <c r="E124" s="182" t="s">
        <v>7454</v>
      </c>
      <c r="F124" s="183" t="s">
        <v>7455</v>
      </c>
      <c r="G124" s="184" t="s">
        <v>428</v>
      </c>
      <c r="H124" s="185">
        <v>33.6</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8005</v>
      </c>
    </row>
    <row r="125" spans="1:65" s="2" customFormat="1" ht="24.2" customHeight="1">
      <c r="A125" s="37"/>
      <c r="B125" s="38"/>
      <c r="C125" s="181" t="s">
        <v>273</v>
      </c>
      <c r="D125" s="181" t="s">
        <v>199</v>
      </c>
      <c r="E125" s="182" t="s">
        <v>434</v>
      </c>
      <c r="F125" s="183" t="s">
        <v>435</v>
      </c>
      <c r="G125" s="184" t="s">
        <v>409</v>
      </c>
      <c r="H125" s="185">
        <v>16.8</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8006</v>
      </c>
    </row>
    <row r="126" spans="1:65" s="2" customFormat="1" ht="24.2" customHeight="1">
      <c r="A126" s="37"/>
      <c r="B126" s="38"/>
      <c r="C126" s="181" t="s">
        <v>278</v>
      </c>
      <c r="D126" s="181" t="s">
        <v>199</v>
      </c>
      <c r="E126" s="182" t="s">
        <v>8007</v>
      </c>
      <c r="F126" s="183" t="s">
        <v>8008</v>
      </c>
      <c r="G126" s="184" t="s">
        <v>409</v>
      </c>
      <c r="H126" s="185">
        <v>1.6</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8009</v>
      </c>
    </row>
    <row r="127" spans="1:65" s="2" customFormat="1" ht="24.2" customHeight="1">
      <c r="A127" s="37"/>
      <c r="B127" s="38"/>
      <c r="C127" s="181" t="s">
        <v>283</v>
      </c>
      <c r="D127" s="181" t="s">
        <v>199</v>
      </c>
      <c r="E127" s="182" t="s">
        <v>639</v>
      </c>
      <c r="F127" s="183" t="s">
        <v>640</v>
      </c>
      <c r="G127" s="184" t="s">
        <v>409</v>
      </c>
      <c r="H127" s="185">
        <v>32.975999999999999</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8010</v>
      </c>
    </row>
    <row r="128" spans="1:65" s="13" customFormat="1" ht="11.25">
      <c r="B128" s="199"/>
      <c r="C128" s="200"/>
      <c r="D128" s="201" t="s">
        <v>213</v>
      </c>
      <c r="E128" s="202" t="s">
        <v>28</v>
      </c>
      <c r="F128" s="203" t="s">
        <v>8011</v>
      </c>
      <c r="G128" s="200"/>
      <c r="H128" s="204">
        <v>32.975999999999999</v>
      </c>
      <c r="I128" s="205"/>
      <c r="J128" s="200"/>
      <c r="K128" s="200"/>
      <c r="L128" s="206"/>
      <c r="M128" s="207"/>
      <c r="N128" s="208"/>
      <c r="O128" s="208"/>
      <c r="P128" s="208"/>
      <c r="Q128" s="208"/>
      <c r="R128" s="208"/>
      <c r="S128" s="208"/>
      <c r="T128" s="209"/>
      <c r="AT128" s="210" t="s">
        <v>213</v>
      </c>
      <c r="AU128" s="210" t="s">
        <v>84</v>
      </c>
      <c r="AV128" s="13" t="s">
        <v>84</v>
      </c>
      <c r="AW128" s="13" t="s">
        <v>35</v>
      </c>
      <c r="AX128" s="13" t="s">
        <v>82</v>
      </c>
      <c r="AY128" s="210" t="s">
        <v>197</v>
      </c>
    </row>
    <row r="129" spans="1:65" s="2" customFormat="1" ht="37.9" customHeight="1">
      <c r="A129" s="37"/>
      <c r="B129" s="38"/>
      <c r="C129" s="181" t="s">
        <v>288</v>
      </c>
      <c r="D129" s="181" t="s">
        <v>199</v>
      </c>
      <c r="E129" s="182" t="s">
        <v>7461</v>
      </c>
      <c r="F129" s="183" t="s">
        <v>7462</v>
      </c>
      <c r="G129" s="184" t="s">
        <v>409</v>
      </c>
      <c r="H129" s="185">
        <v>13.44</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8012</v>
      </c>
    </row>
    <row r="130" spans="1:65" s="13" customFormat="1" ht="11.25">
      <c r="B130" s="199"/>
      <c r="C130" s="200"/>
      <c r="D130" s="201" t="s">
        <v>213</v>
      </c>
      <c r="E130" s="202" t="s">
        <v>28</v>
      </c>
      <c r="F130" s="203" t="s">
        <v>8013</v>
      </c>
      <c r="G130" s="200"/>
      <c r="H130" s="204">
        <v>13.44</v>
      </c>
      <c r="I130" s="205"/>
      <c r="J130" s="200"/>
      <c r="K130" s="200"/>
      <c r="L130" s="206"/>
      <c r="M130" s="207"/>
      <c r="N130" s="208"/>
      <c r="O130" s="208"/>
      <c r="P130" s="208"/>
      <c r="Q130" s="208"/>
      <c r="R130" s="208"/>
      <c r="S130" s="208"/>
      <c r="T130" s="209"/>
      <c r="AT130" s="210" t="s">
        <v>213</v>
      </c>
      <c r="AU130" s="210" t="s">
        <v>84</v>
      </c>
      <c r="AV130" s="13" t="s">
        <v>84</v>
      </c>
      <c r="AW130" s="13" t="s">
        <v>35</v>
      </c>
      <c r="AX130" s="13" t="s">
        <v>82</v>
      </c>
      <c r="AY130" s="210" t="s">
        <v>197</v>
      </c>
    </row>
    <row r="131" spans="1:65" s="2" customFormat="1" ht="16.5" customHeight="1">
      <c r="A131" s="37"/>
      <c r="B131" s="38"/>
      <c r="C131" s="247" t="s">
        <v>293</v>
      </c>
      <c r="D131" s="247" t="s">
        <v>519</v>
      </c>
      <c r="E131" s="248" t="s">
        <v>7717</v>
      </c>
      <c r="F131" s="249" t="s">
        <v>7718</v>
      </c>
      <c r="G131" s="250" t="s">
        <v>428</v>
      </c>
      <c r="H131" s="251">
        <v>26.88</v>
      </c>
      <c r="I131" s="252"/>
      <c r="J131" s="253">
        <f>ROUND(I131*H131,2)</f>
        <v>0</v>
      </c>
      <c r="K131" s="249" t="s">
        <v>28</v>
      </c>
      <c r="L131" s="254"/>
      <c r="M131" s="255" t="s">
        <v>28</v>
      </c>
      <c r="N131" s="256" t="s">
        <v>45</v>
      </c>
      <c r="O131" s="67"/>
      <c r="P131" s="190">
        <f>O131*H131</f>
        <v>0</v>
      </c>
      <c r="Q131" s="190">
        <v>1</v>
      </c>
      <c r="R131" s="190">
        <f>Q131*H131</f>
        <v>26.88</v>
      </c>
      <c r="S131" s="190">
        <v>0</v>
      </c>
      <c r="T131" s="191">
        <f>S131*H131</f>
        <v>0</v>
      </c>
      <c r="U131" s="37"/>
      <c r="V131" s="37"/>
      <c r="W131" s="37"/>
      <c r="X131" s="37"/>
      <c r="Y131" s="37"/>
      <c r="Z131" s="37"/>
      <c r="AA131" s="37"/>
      <c r="AB131" s="37"/>
      <c r="AC131" s="37"/>
      <c r="AD131" s="37"/>
      <c r="AE131" s="37"/>
      <c r="AR131" s="192" t="s">
        <v>243</v>
      </c>
      <c r="AT131" s="192" t="s">
        <v>519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8014</v>
      </c>
    </row>
    <row r="132" spans="1:65" s="13" customFormat="1" ht="11.25">
      <c r="B132" s="199"/>
      <c r="C132" s="200"/>
      <c r="D132" s="201" t="s">
        <v>213</v>
      </c>
      <c r="E132" s="202" t="s">
        <v>28</v>
      </c>
      <c r="F132" s="203" t="s">
        <v>8015</v>
      </c>
      <c r="G132" s="200"/>
      <c r="H132" s="204">
        <v>26.88</v>
      </c>
      <c r="I132" s="205"/>
      <c r="J132" s="200"/>
      <c r="K132" s="200"/>
      <c r="L132" s="206"/>
      <c r="M132" s="207"/>
      <c r="N132" s="208"/>
      <c r="O132" s="208"/>
      <c r="P132" s="208"/>
      <c r="Q132" s="208"/>
      <c r="R132" s="208"/>
      <c r="S132" s="208"/>
      <c r="T132" s="209"/>
      <c r="AT132" s="210" t="s">
        <v>213</v>
      </c>
      <c r="AU132" s="210" t="s">
        <v>84</v>
      </c>
      <c r="AV132" s="13" t="s">
        <v>84</v>
      </c>
      <c r="AW132" s="13" t="s">
        <v>35</v>
      </c>
      <c r="AX132" s="13" t="s">
        <v>82</v>
      </c>
      <c r="AY132" s="210" t="s">
        <v>197</v>
      </c>
    </row>
    <row r="133" spans="1:65" s="2" customFormat="1" ht="24.2" customHeight="1">
      <c r="A133" s="37"/>
      <c r="B133" s="38"/>
      <c r="C133" s="181" t="s">
        <v>298</v>
      </c>
      <c r="D133" s="181" t="s">
        <v>199</v>
      </c>
      <c r="E133" s="182" t="s">
        <v>8016</v>
      </c>
      <c r="F133" s="183" t="s">
        <v>8017</v>
      </c>
      <c r="G133" s="184" t="s">
        <v>202</v>
      </c>
      <c r="H133" s="185">
        <v>250</v>
      </c>
      <c r="I133" s="186"/>
      <c r="J133" s="187">
        <f>ROUND(I133*H133,2)</f>
        <v>0</v>
      </c>
      <c r="K133" s="183" t="s">
        <v>28</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8018</v>
      </c>
    </row>
    <row r="134" spans="1:65" s="2" customFormat="1" ht="24.2" customHeight="1">
      <c r="A134" s="37"/>
      <c r="B134" s="38"/>
      <c r="C134" s="181" t="s">
        <v>303</v>
      </c>
      <c r="D134" s="181" t="s">
        <v>199</v>
      </c>
      <c r="E134" s="182" t="s">
        <v>7380</v>
      </c>
      <c r="F134" s="183" t="s">
        <v>7381</v>
      </c>
      <c r="G134" s="184" t="s">
        <v>202</v>
      </c>
      <c r="H134" s="185">
        <v>250</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204</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8019</v>
      </c>
    </row>
    <row r="135" spans="1:65" s="2" customFormat="1" ht="16.5" customHeight="1">
      <c r="A135" s="37"/>
      <c r="B135" s="38"/>
      <c r="C135" s="247" t="s">
        <v>7</v>
      </c>
      <c r="D135" s="247" t="s">
        <v>519</v>
      </c>
      <c r="E135" s="248" t="s">
        <v>7384</v>
      </c>
      <c r="F135" s="249" t="s">
        <v>7385</v>
      </c>
      <c r="G135" s="250" t="s">
        <v>3453</v>
      </c>
      <c r="H135" s="251">
        <v>5</v>
      </c>
      <c r="I135" s="252"/>
      <c r="J135" s="253">
        <f>ROUND(I135*H135,2)</f>
        <v>0</v>
      </c>
      <c r="K135" s="249" t="s">
        <v>28</v>
      </c>
      <c r="L135" s="254"/>
      <c r="M135" s="255" t="s">
        <v>28</v>
      </c>
      <c r="N135" s="256" t="s">
        <v>45</v>
      </c>
      <c r="O135" s="67"/>
      <c r="P135" s="190">
        <f>O135*H135</f>
        <v>0</v>
      </c>
      <c r="Q135" s="190">
        <v>1E-3</v>
      </c>
      <c r="R135" s="190">
        <f>Q135*H135</f>
        <v>5.0000000000000001E-3</v>
      </c>
      <c r="S135" s="190">
        <v>0</v>
      </c>
      <c r="T135" s="191">
        <f>S135*H135</f>
        <v>0</v>
      </c>
      <c r="U135" s="37"/>
      <c r="V135" s="37"/>
      <c r="W135" s="37"/>
      <c r="X135" s="37"/>
      <c r="Y135" s="37"/>
      <c r="Z135" s="37"/>
      <c r="AA135" s="37"/>
      <c r="AB135" s="37"/>
      <c r="AC135" s="37"/>
      <c r="AD135" s="37"/>
      <c r="AE135" s="37"/>
      <c r="AR135" s="192" t="s">
        <v>243</v>
      </c>
      <c r="AT135" s="192" t="s">
        <v>519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8020</v>
      </c>
    </row>
    <row r="136" spans="1:65" s="13" customFormat="1" ht="11.25">
      <c r="B136" s="199"/>
      <c r="C136" s="200"/>
      <c r="D136" s="201" t="s">
        <v>213</v>
      </c>
      <c r="E136" s="202" t="s">
        <v>28</v>
      </c>
      <c r="F136" s="203" t="s">
        <v>8021</v>
      </c>
      <c r="G136" s="200"/>
      <c r="H136" s="204">
        <v>5</v>
      </c>
      <c r="I136" s="205"/>
      <c r="J136" s="200"/>
      <c r="K136" s="200"/>
      <c r="L136" s="206"/>
      <c r="M136" s="207"/>
      <c r="N136" s="208"/>
      <c r="O136" s="208"/>
      <c r="P136" s="208"/>
      <c r="Q136" s="208"/>
      <c r="R136" s="208"/>
      <c r="S136" s="208"/>
      <c r="T136" s="209"/>
      <c r="AT136" s="210" t="s">
        <v>213</v>
      </c>
      <c r="AU136" s="210" t="s">
        <v>84</v>
      </c>
      <c r="AV136" s="13" t="s">
        <v>84</v>
      </c>
      <c r="AW136" s="13" t="s">
        <v>35</v>
      </c>
      <c r="AX136" s="13" t="s">
        <v>82</v>
      </c>
      <c r="AY136" s="210" t="s">
        <v>197</v>
      </c>
    </row>
    <row r="137" spans="1:65" s="2" customFormat="1" ht="21.75" customHeight="1">
      <c r="A137" s="37"/>
      <c r="B137" s="38"/>
      <c r="C137" s="181" t="s">
        <v>312</v>
      </c>
      <c r="D137" s="181" t="s">
        <v>199</v>
      </c>
      <c r="E137" s="182" t="s">
        <v>7732</v>
      </c>
      <c r="F137" s="183" t="s">
        <v>7733</v>
      </c>
      <c r="G137" s="184" t="s">
        <v>202</v>
      </c>
      <c r="H137" s="185">
        <v>250</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8022</v>
      </c>
    </row>
    <row r="138" spans="1:65" s="12" customFormat="1" ht="22.9" customHeight="1">
      <c r="B138" s="165"/>
      <c r="C138" s="166"/>
      <c r="D138" s="167" t="s">
        <v>73</v>
      </c>
      <c r="E138" s="179" t="s">
        <v>204</v>
      </c>
      <c r="F138" s="179" t="s">
        <v>1013</v>
      </c>
      <c r="G138" s="166"/>
      <c r="H138" s="166"/>
      <c r="I138" s="169"/>
      <c r="J138" s="180">
        <f>BK138</f>
        <v>0</v>
      </c>
      <c r="K138" s="166"/>
      <c r="L138" s="171"/>
      <c r="M138" s="172"/>
      <c r="N138" s="173"/>
      <c r="O138" s="173"/>
      <c r="P138" s="174">
        <f>SUM(P139:P140)</f>
        <v>0</v>
      </c>
      <c r="Q138" s="173"/>
      <c r="R138" s="174">
        <f>SUM(R139:R140)</f>
        <v>0</v>
      </c>
      <c r="S138" s="173"/>
      <c r="T138" s="175">
        <f>SUM(T139:T140)</f>
        <v>0</v>
      </c>
      <c r="AR138" s="176" t="s">
        <v>82</v>
      </c>
      <c r="AT138" s="177" t="s">
        <v>73</v>
      </c>
      <c r="AU138" s="177" t="s">
        <v>82</v>
      </c>
      <c r="AY138" s="176" t="s">
        <v>197</v>
      </c>
      <c r="BK138" s="178">
        <f>SUM(BK139:BK140)</f>
        <v>0</v>
      </c>
    </row>
    <row r="139" spans="1:65" s="2" customFormat="1" ht="21.75" customHeight="1">
      <c r="A139" s="37"/>
      <c r="B139" s="38"/>
      <c r="C139" s="181" t="s">
        <v>317</v>
      </c>
      <c r="D139" s="181" t="s">
        <v>199</v>
      </c>
      <c r="E139" s="182" t="s">
        <v>7494</v>
      </c>
      <c r="F139" s="183" t="s">
        <v>7495</v>
      </c>
      <c r="G139" s="184" t="s">
        <v>409</v>
      </c>
      <c r="H139" s="185">
        <v>3.36</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8023</v>
      </c>
    </row>
    <row r="140" spans="1:65" s="13" customFormat="1" ht="11.25">
      <c r="B140" s="199"/>
      <c r="C140" s="200"/>
      <c r="D140" s="201" t="s">
        <v>213</v>
      </c>
      <c r="E140" s="202" t="s">
        <v>28</v>
      </c>
      <c r="F140" s="203" t="s">
        <v>8024</v>
      </c>
      <c r="G140" s="200"/>
      <c r="H140" s="204">
        <v>3.36</v>
      </c>
      <c r="I140" s="205"/>
      <c r="J140" s="200"/>
      <c r="K140" s="200"/>
      <c r="L140" s="206"/>
      <c r="M140" s="207"/>
      <c r="N140" s="208"/>
      <c r="O140" s="208"/>
      <c r="P140" s="208"/>
      <c r="Q140" s="208"/>
      <c r="R140" s="208"/>
      <c r="S140" s="208"/>
      <c r="T140" s="209"/>
      <c r="AT140" s="210" t="s">
        <v>213</v>
      </c>
      <c r="AU140" s="210" t="s">
        <v>84</v>
      </c>
      <c r="AV140" s="13" t="s">
        <v>84</v>
      </c>
      <c r="AW140" s="13" t="s">
        <v>35</v>
      </c>
      <c r="AX140" s="13" t="s">
        <v>82</v>
      </c>
      <c r="AY140" s="210" t="s">
        <v>197</v>
      </c>
    </row>
    <row r="141" spans="1:65" s="12" customFormat="1" ht="22.9" customHeight="1">
      <c r="B141" s="165"/>
      <c r="C141" s="166"/>
      <c r="D141" s="167" t="s">
        <v>73</v>
      </c>
      <c r="E141" s="179" t="s">
        <v>243</v>
      </c>
      <c r="F141" s="179" t="s">
        <v>7498</v>
      </c>
      <c r="G141" s="166"/>
      <c r="H141" s="166"/>
      <c r="I141" s="169"/>
      <c r="J141" s="180">
        <f>BK141</f>
        <v>0</v>
      </c>
      <c r="K141" s="166"/>
      <c r="L141" s="171"/>
      <c r="M141" s="172"/>
      <c r="N141" s="173"/>
      <c r="O141" s="173"/>
      <c r="P141" s="174">
        <f>SUM(P142:P175)</f>
        <v>0</v>
      </c>
      <c r="Q141" s="173"/>
      <c r="R141" s="174">
        <f>SUM(R142:R175)</f>
        <v>1.7050191999999997</v>
      </c>
      <c r="S141" s="173"/>
      <c r="T141" s="175">
        <f>SUM(T142:T175)</f>
        <v>0</v>
      </c>
      <c r="AR141" s="176" t="s">
        <v>82</v>
      </c>
      <c r="AT141" s="177" t="s">
        <v>73</v>
      </c>
      <c r="AU141" s="177" t="s">
        <v>82</v>
      </c>
      <c r="AY141" s="176" t="s">
        <v>197</v>
      </c>
      <c r="BK141" s="178">
        <f>SUM(BK142:BK175)</f>
        <v>0</v>
      </c>
    </row>
    <row r="142" spans="1:65" s="2" customFormat="1" ht="24.2" customHeight="1">
      <c r="A142" s="37"/>
      <c r="B142" s="38"/>
      <c r="C142" s="181" t="s">
        <v>322</v>
      </c>
      <c r="D142" s="181" t="s">
        <v>199</v>
      </c>
      <c r="E142" s="182" t="s">
        <v>8025</v>
      </c>
      <c r="F142" s="183" t="s">
        <v>8026</v>
      </c>
      <c r="G142" s="184" t="s">
        <v>210</v>
      </c>
      <c r="H142" s="185">
        <v>4</v>
      </c>
      <c r="I142" s="186"/>
      <c r="J142" s="187">
        <f t="shared" ref="J142:J147" si="0">ROUND(I142*H142,2)</f>
        <v>0</v>
      </c>
      <c r="K142" s="183" t="s">
        <v>28</v>
      </c>
      <c r="L142" s="42"/>
      <c r="M142" s="188" t="s">
        <v>28</v>
      </c>
      <c r="N142" s="189" t="s">
        <v>45</v>
      </c>
      <c r="O142" s="67"/>
      <c r="P142" s="190">
        <f t="shared" ref="P142:P147" si="1">O142*H142</f>
        <v>0</v>
      </c>
      <c r="Q142" s="190">
        <v>1.09E-3</v>
      </c>
      <c r="R142" s="190">
        <f t="shared" ref="R142:R147" si="2">Q142*H142</f>
        <v>4.3600000000000002E-3</v>
      </c>
      <c r="S142" s="190">
        <v>0</v>
      </c>
      <c r="T142" s="191">
        <f t="shared" ref="T142:T147" si="3">S142*H142</f>
        <v>0</v>
      </c>
      <c r="U142" s="37"/>
      <c r="V142" s="37"/>
      <c r="W142" s="37"/>
      <c r="X142" s="37"/>
      <c r="Y142" s="37"/>
      <c r="Z142" s="37"/>
      <c r="AA142" s="37"/>
      <c r="AB142" s="37"/>
      <c r="AC142" s="37"/>
      <c r="AD142" s="37"/>
      <c r="AE142" s="37"/>
      <c r="AR142" s="192" t="s">
        <v>204</v>
      </c>
      <c r="AT142" s="192" t="s">
        <v>199</v>
      </c>
      <c r="AU142" s="192" t="s">
        <v>84</v>
      </c>
      <c r="AY142" s="20" t="s">
        <v>197</v>
      </c>
      <c r="BE142" s="193">
        <f t="shared" ref="BE142:BE147" si="4">IF(N142="základní",J142,0)</f>
        <v>0</v>
      </c>
      <c r="BF142" s="193">
        <f t="shared" ref="BF142:BF147" si="5">IF(N142="snížená",J142,0)</f>
        <v>0</v>
      </c>
      <c r="BG142" s="193">
        <f t="shared" ref="BG142:BG147" si="6">IF(N142="zákl. přenesená",J142,0)</f>
        <v>0</v>
      </c>
      <c r="BH142" s="193">
        <f t="shared" ref="BH142:BH147" si="7">IF(N142="sníž. přenesená",J142,0)</f>
        <v>0</v>
      </c>
      <c r="BI142" s="193">
        <f t="shared" ref="BI142:BI147" si="8">IF(N142="nulová",J142,0)</f>
        <v>0</v>
      </c>
      <c r="BJ142" s="20" t="s">
        <v>82</v>
      </c>
      <c r="BK142" s="193">
        <f t="shared" ref="BK142:BK147" si="9">ROUND(I142*H142,2)</f>
        <v>0</v>
      </c>
      <c r="BL142" s="20" t="s">
        <v>204</v>
      </c>
      <c r="BM142" s="192" t="s">
        <v>8027</v>
      </c>
    </row>
    <row r="143" spans="1:65" s="2" customFormat="1" ht="16.5" customHeight="1">
      <c r="A143" s="37"/>
      <c r="B143" s="38"/>
      <c r="C143" s="247" t="s">
        <v>327</v>
      </c>
      <c r="D143" s="247" t="s">
        <v>519</v>
      </c>
      <c r="E143" s="248" t="s">
        <v>8028</v>
      </c>
      <c r="F143" s="249" t="s">
        <v>8029</v>
      </c>
      <c r="G143" s="250" t="s">
        <v>210</v>
      </c>
      <c r="H143" s="251">
        <v>1</v>
      </c>
      <c r="I143" s="252"/>
      <c r="J143" s="253">
        <f t="shared" si="0"/>
        <v>0</v>
      </c>
      <c r="K143" s="249" t="s">
        <v>28</v>
      </c>
      <c r="L143" s="254"/>
      <c r="M143" s="255" t="s">
        <v>28</v>
      </c>
      <c r="N143" s="256" t="s">
        <v>45</v>
      </c>
      <c r="O143" s="67"/>
      <c r="P143" s="190">
        <f t="shared" si="1"/>
        <v>0</v>
      </c>
      <c r="Q143" s="190">
        <v>0.01</v>
      </c>
      <c r="R143" s="190">
        <f t="shared" si="2"/>
        <v>0.01</v>
      </c>
      <c r="S143" s="190">
        <v>0</v>
      </c>
      <c r="T143" s="191">
        <f t="shared" si="3"/>
        <v>0</v>
      </c>
      <c r="U143" s="37"/>
      <c r="V143" s="37"/>
      <c r="W143" s="37"/>
      <c r="X143" s="37"/>
      <c r="Y143" s="37"/>
      <c r="Z143" s="37"/>
      <c r="AA143" s="37"/>
      <c r="AB143" s="37"/>
      <c r="AC143" s="37"/>
      <c r="AD143" s="37"/>
      <c r="AE143" s="37"/>
      <c r="AR143" s="192" t="s">
        <v>243</v>
      </c>
      <c r="AT143" s="192" t="s">
        <v>519</v>
      </c>
      <c r="AU143" s="192" t="s">
        <v>84</v>
      </c>
      <c r="AY143" s="20" t="s">
        <v>197</v>
      </c>
      <c r="BE143" s="193">
        <f t="shared" si="4"/>
        <v>0</v>
      </c>
      <c r="BF143" s="193">
        <f t="shared" si="5"/>
        <v>0</v>
      </c>
      <c r="BG143" s="193">
        <f t="shared" si="6"/>
        <v>0</v>
      </c>
      <c r="BH143" s="193">
        <f t="shared" si="7"/>
        <v>0</v>
      </c>
      <c r="BI143" s="193">
        <f t="shared" si="8"/>
        <v>0</v>
      </c>
      <c r="BJ143" s="20" t="s">
        <v>82</v>
      </c>
      <c r="BK143" s="193">
        <f t="shared" si="9"/>
        <v>0</v>
      </c>
      <c r="BL143" s="20" t="s">
        <v>204</v>
      </c>
      <c r="BM143" s="192" t="s">
        <v>8030</v>
      </c>
    </row>
    <row r="144" spans="1:65" s="2" customFormat="1" ht="16.5" customHeight="1">
      <c r="A144" s="37"/>
      <c r="B144" s="38"/>
      <c r="C144" s="247" t="s">
        <v>332</v>
      </c>
      <c r="D144" s="247" t="s">
        <v>519</v>
      </c>
      <c r="E144" s="248" t="s">
        <v>8031</v>
      </c>
      <c r="F144" s="249" t="s">
        <v>8032</v>
      </c>
      <c r="G144" s="250" t="s">
        <v>210</v>
      </c>
      <c r="H144" s="251">
        <v>1</v>
      </c>
      <c r="I144" s="252"/>
      <c r="J144" s="253">
        <f t="shared" si="0"/>
        <v>0</v>
      </c>
      <c r="K144" s="249" t="s">
        <v>28</v>
      </c>
      <c r="L144" s="254"/>
      <c r="M144" s="255" t="s">
        <v>28</v>
      </c>
      <c r="N144" s="256" t="s">
        <v>45</v>
      </c>
      <c r="O144" s="67"/>
      <c r="P144" s="190">
        <f t="shared" si="1"/>
        <v>0</v>
      </c>
      <c r="Q144" s="190">
        <v>1.78E-2</v>
      </c>
      <c r="R144" s="190">
        <f t="shared" si="2"/>
        <v>1.78E-2</v>
      </c>
      <c r="S144" s="190">
        <v>0</v>
      </c>
      <c r="T144" s="191">
        <f t="shared" si="3"/>
        <v>0</v>
      </c>
      <c r="U144" s="37"/>
      <c r="V144" s="37"/>
      <c r="W144" s="37"/>
      <c r="X144" s="37"/>
      <c r="Y144" s="37"/>
      <c r="Z144" s="37"/>
      <c r="AA144" s="37"/>
      <c r="AB144" s="37"/>
      <c r="AC144" s="37"/>
      <c r="AD144" s="37"/>
      <c r="AE144" s="37"/>
      <c r="AR144" s="192" t="s">
        <v>243</v>
      </c>
      <c r="AT144" s="192" t="s">
        <v>519</v>
      </c>
      <c r="AU144" s="192" t="s">
        <v>84</v>
      </c>
      <c r="AY144" s="20" t="s">
        <v>197</v>
      </c>
      <c r="BE144" s="193">
        <f t="shared" si="4"/>
        <v>0</v>
      </c>
      <c r="BF144" s="193">
        <f t="shared" si="5"/>
        <v>0</v>
      </c>
      <c r="BG144" s="193">
        <f t="shared" si="6"/>
        <v>0</v>
      </c>
      <c r="BH144" s="193">
        <f t="shared" si="7"/>
        <v>0</v>
      </c>
      <c r="BI144" s="193">
        <f t="shared" si="8"/>
        <v>0</v>
      </c>
      <c r="BJ144" s="20" t="s">
        <v>82</v>
      </c>
      <c r="BK144" s="193">
        <f t="shared" si="9"/>
        <v>0</v>
      </c>
      <c r="BL144" s="20" t="s">
        <v>204</v>
      </c>
      <c r="BM144" s="192" t="s">
        <v>8033</v>
      </c>
    </row>
    <row r="145" spans="1:65" s="2" customFormat="1" ht="24.2" customHeight="1">
      <c r="A145" s="37"/>
      <c r="B145" s="38"/>
      <c r="C145" s="181" t="s">
        <v>337</v>
      </c>
      <c r="D145" s="181" t="s">
        <v>199</v>
      </c>
      <c r="E145" s="182" t="s">
        <v>8034</v>
      </c>
      <c r="F145" s="183" t="s">
        <v>8035</v>
      </c>
      <c r="G145" s="184" t="s">
        <v>210</v>
      </c>
      <c r="H145" s="185">
        <v>8</v>
      </c>
      <c r="I145" s="186"/>
      <c r="J145" s="187">
        <f t="shared" si="0"/>
        <v>0</v>
      </c>
      <c r="K145" s="183" t="s">
        <v>28</v>
      </c>
      <c r="L145" s="42"/>
      <c r="M145" s="188" t="s">
        <v>28</v>
      </c>
      <c r="N145" s="189" t="s">
        <v>45</v>
      </c>
      <c r="O145" s="67"/>
      <c r="P145" s="190">
        <f t="shared" si="1"/>
        <v>0</v>
      </c>
      <c r="Q145" s="190">
        <v>1.67E-3</v>
      </c>
      <c r="R145" s="190">
        <f t="shared" si="2"/>
        <v>1.336E-2</v>
      </c>
      <c r="S145" s="190">
        <v>0</v>
      </c>
      <c r="T145" s="191">
        <f t="shared" si="3"/>
        <v>0</v>
      </c>
      <c r="U145" s="37"/>
      <c r="V145" s="37"/>
      <c r="W145" s="37"/>
      <c r="X145" s="37"/>
      <c r="Y145" s="37"/>
      <c r="Z145" s="37"/>
      <c r="AA145" s="37"/>
      <c r="AB145" s="37"/>
      <c r="AC145" s="37"/>
      <c r="AD145" s="37"/>
      <c r="AE145" s="37"/>
      <c r="AR145" s="192" t="s">
        <v>204</v>
      </c>
      <c r="AT145" s="192" t="s">
        <v>199</v>
      </c>
      <c r="AU145" s="192" t="s">
        <v>84</v>
      </c>
      <c r="AY145" s="20" t="s">
        <v>197</v>
      </c>
      <c r="BE145" s="193">
        <f t="shared" si="4"/>
        <v>0</v>
      </c>
      <c r="BF145" s="193">
        <f t="shared" si="5"/>
        <v>0</v>
      </c>
      <c r="BG145" s="193">
        <f t="shared" si="6"/>
        <v>0</v>
      </c>
      <c r="BH145" s="193">
        <f t="shared" si="7"/>
        <v>0</v>
      </c>
      <c r="BI145" s="193">
        <f t="shared" si="8"/>
        <v>0</v>
      </c>
      <c r="BJ145" s="20" t="s">
        <v>82</v>
      </c>
      <c r="BK145" s="193">
        <f t="shared" si="9"/>
        <v>0</v>
      </c>
      <c r="BL145" s="20" t="s">
        <v>204</v>
      </c>
      <c r="BM145" s="192" t="s">
        <v>8036</v>
      </c>
    </row>
    <row r="146" spans="1:65" s="2" customFormat="1" ht="16.5" customHeight="1">
      <c r="A146" s="37"/>
      <c r="B146" s="38"/>
      <c r="C146" s="247" t="s">
        <v>343</v>
      </c>
      <c r="D146" s="247" t="s">
        <v>519</v>
      </c>
      <c r="E146" s="248" t="s">
        <v>8037</v>
      </c>
      <c r="F146" s="249" t="s">
        <v>8038</v>
      </c>
      <c r="G146" s="250" t="s">
        <v>210</v>
      </c>
      <c r="H146" s="251">
        <v>3</v>
      </c>
      <c r="I146" s="252"/>
      <c r="J146" s="253">
        <f t="shared" si="0"/>
        <v>0</v>
      </c>
      <c r="K146" s="249" t="s">
        <v>28</v>
      </c>
      <c r="L146" s="254"/>
      <c r="M146" s="255" t="s">
        <v>28</v>
      </c>
      <c r="N146" s="256" t="s">
        <v>45</v>
      </c>
      <c r="O146" s="67"/>
      <c r="P146" s="190">
        <f t="shared" si="1"/>
        <v>0</v>
      </c>
      <c r="Q146" s="190">
        <v>8.9999999999999993E-3</v>
      </c>
      <c r="R146" s="190">
        <f t="shared" si="2"/>
        <v>2.6999999999999996E-2</v>
      </c>
      <c r="S146" s="190">
        <v>0</v>
      </c>
      <c r="T146" s="191">
        <f t="shared" si="3"/>
        <v>0</v>
      </c>
      <c r="U146" s="37"/>
      <c r="V146" s="37"/>
      <c r="W146" s="37"/>
      <c r="X146" s="37"/>
      <c r="Y146" s="37"/>
      <c r="Z146" s="37"/>
      <c r="AA146" s="37"/>
      <c r="AB146" s="37"/>
      <c r="AC146" s="37"/>
      <c r="AD146" s="37"/>
      <c r="AE146" s="37"/>
      <c r="AR146" s="192" t="s">
        <v>243</v>
      </c>
      <c r="AT146" s="192" t="s">
        <v>519</v>
      </c>
      <c r="AU146" s="192" t="s">
        <v>84</v>
      </c>
      <c r="AY146" s="20" t="s">
        <v>197</v>
      </c>
      <c r="BE146" s="193">
        <f t="shared" si="4"/>
        <v>0</v>
      </c>
      <c r="BF146" s="193">
        <f t="shared" si="5"/>
        <v>0</v>
      </c>
      <c r="BG146" s="193">
        <f t="shared" si="6"/>
        <v>0</v>
      </c>
      <c r="BH146" s="193">
        <f t="shared" si="7"/>
        <v>0</v>
      </c>
      <c r="BI146" s="193">
        <f t="shared" si="8"/>
        <v>0</v>
      </c>
      <c r="BJ146" s="20" t="s">
        <v>82</v>
      </c>
      <c r="BK146" s="193">
        <f t="shared" si="9"/>
        <v>0</v>
      </c>
      <c r="BL146" s="20" t="s">
        <v>204</v>
      </c>
      <c r="BM146" s="192" t="s">
        <v>8039</v>
      </c>
    </row>
    <row r="147" spans="1:65" s="2" customFormat="1" ht="16.5" customHeight="1">
      <c r="A147" s="37"/>
      <c r="B147" s="38"/>
      <c r="C147" s="247" t="s">
        <v>348</v>
      </c>
      <c r="D147" s="247" t="s">
        <v>519</v>
      </c>
      <c r="E147" s="248" t="s">
        <v>8040</v>
      </c>
      <c r="F147" s="249" t="s">
        <v>8041</v>
      </c>
      <c r="G147" s="250" t="s">
        <v>210</v>
      </c>
      <c r="H147" s="251">
        <v>1</v>
      </c>
      <c r="I147" s="252"/>
      <c r="J147" s="253">
        <f t="shared" si="0"/>
        <v>0</v>
      </c>
      <c r="K147" s="249" t="s">
        <v>28</v>
      </c>
      <c r="L147" s="254"/>
      <c r="M147" s="255" t="s">
        <v>28</v>
      </c>
      <c r="N147" s="256" t="s">
        <v>45</v>
      </c>
      <c r="O147" s="67"/>
      <c r="P147" s="190">
        <f t="shared" si="1"/>
        <v>0</v>
      </c>
      <c r="Q147" s="190">
        <v>1.78E-2</v>
      </c>
      <c r="R147" s="190">
        <f t="shared" si="2"/>
        <v>1.78E-2</v>
      </c>
      <c r="S147" s="190">
        <v>0</v>
      </c>
      <c r="T147" s="191">
        <f t="shared" si="3"/>
        <v>0</v>
      </c>
      <c r="U147" s="37"/>
      <c r="V147" s="37"/>
      <c r="W147" s="37"/>
      <c r="X147" s="37"/>
      <c r="Y147" s="37"/>
      <c r="Z147" s="37"/>
      <c r="AA147" s="37"/>
      <c r="AB147" s="37"/>
      <c r="AC147" s="37"/>
      <c r="AD147" s="37"/>
      <c r="AE147" s="37"/>
      <c r="AR147" s="192" t="s">
        <v>243</v>
      </c>
      <c r="AT147" s="192" t="s">
        <v>519</v>
      </c>
      <c r="AU147" s="192" t="s">
        <v>84</v>
      </c>
      <c r="AY147" s="20" t="s">
        <v>197</v>
      </c>
      <c r="BE147" s="193">
        <f t="shared" si="4"/>
        <v>0</v>
      </c>
      <c r="BF147" s="193">
        <f t="shared" si="5"/>
        <v>0</v>
      </c>
      <c r="BG147" s="193">
        <f t="shared" si="6"/>
        <v>0</v>
      </c>
      <c r="BH147" s="193">
        <f t="shared" si="7"/>
        <v>0</v>
      </c>
      <c r="BI147" s="193">
        <f t="shared" si="8"/>
        <v>0</v>
      </c>
      <c r="BJ147" s="20" t="s">
        <v>82</v>
      </c>
      <c r="BK147" s="193">
        <f t="shared" si="9"/>
        <v>0</v>
      </c>
      <c r="BL147" s="20" t="s">
        <v>204</v>
      </c>
      <c r="BM147" s="192" t="s">
        <v>8042</v>
      </c>
    </row>
    <row r="148" spans="1:65" s="13" customFormat="1" ht="11.25">
      <c r="B148" s="199"/>
      <c r="C148" s="200"/>
      <c r="D148" s="201" t="s">
        <v>213</v>
      </c>
      <c r="E148" s="202" t="s">
        <v>28</v>
      </c>
      <c r="F148" s="203" t="s">
        <v>8043</v>
      </c>
      <c r="G148" s="200"/>
      <c r="H148" s="204">
        <v>1</v>
      </c>
      <c r="I148" s="205"/>
      <c r="J148" s="200"/>
      <c r="K148" s="200"/>
      <c r="L148" s="206"/>
      <c r="M148" s="207"/>
      <c r="N148" s="208"/>
      <c r="O148" s="208"/>
      <c r="P148" s="208"/>
      <c r="Q148" s="208"/>
      <c r="R148" s="208"/>
      <c r="S148" s="208"/>
      <c r="T148" s="209"/>
      <c r="AT148" s="210" t="s">
        <v>213</v>
      </c>
      <c r="AU148" s="210" t="s">
        <v>84</v>
      </c>
      <c r="AV148" s="13" t="s">
        <v>84</v>
      </c>
      <c r="AW148" s="13" t="s">
        <v>35</v>
      </c>
      <c r="AX148" s="13" t="s">
        <v>82</v>
      </c>
      <c r="AY148" s="210" t="s">
        <v>197</v>
      </c>
    </row>
    <row r="149" spans="1:65" s="2" customFormat="1" ht="16.5" customHeight="1">
      <c r="A149" s="37"/>
      <c r="B149" s="38"/>
      <c r="C149" s="247" t="s">
        <v>354</v>
      </c>
      <c r="D149" s="247" t="s">
        <v>519</v>
      </c>
      <c r="E149" s="248" t="s">
        <v>8044</v>
      </c>
      <c r="F149" s="249" t="s">
        <v>8045</v>
      </c>
      <c r="G149" s="250" t="s">
        <v>210</v>
      </c>
      <c r="H149" s="251">
        <v>2</v>
      </c>
      <c r="I149" s="252"/>
      <c r="J149" s="253">
        <f>ROUND(I149*H149,2)</f>
        <v>0</v>
      </c>
      <c r="K149" s="249" t="s">
        <v>28</v>
      </c>
      <c r="L149" s="254"/>
      <c r="M149" s="255" t="s">
        <v>28</v>
      </c>
      <c r="N149" s="256" t="s">
        <v>45</v>
      </c>
      <c r="O149" s="67"/>
      <c r="P149" s="190">
        <f>O149*H149</f>
        <v>0</v>
      </c>
      <c r="Q149" s="190">
        <v>8.6999999999999994E-3</v>
      </c>
      <c r="R149" s="190">
        <f>Q149*H149</f>
        <v>1.7399999999999999E-2</v>
      </c>
      <c r="S149" s="190">
        <v>0</v>
      </c>
      <c r="T149" s="191">
        <f>S149*H149</f>
        <v>0</v>
      </c>
      <c r="U149" s="37"/>
      <c r="V149" s="37"/>
      <c r="W149" s="37"/>
      <c r="X149" s="37"/>
      <c r="Y149" s="37"/>
      <c r="Z149" s="37"/>
      <c r="AA149" s="37"/>
      <c r="AB149" s="37"/>
      <c r="AC149" s="37"/>
      <c r="AD149" s="37"/>
      <c r="AE149" s="37"/>
      <c r="AR149" s="192" t="s">
        <v>243</v>
      </c>
      <c r="AT149" s="192" t="s">
        <v>519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204</v>
      </c>
      <c r="BM149" s="192" t="s">
        <v>8046</v>
      </c>
    </row>
    <row r="150" spans="1:65" s="2" customFormat="1" ht="16.5" customHeight="1">
      <c r="A150" s="37"/>
      <c r="B150" s="38"/>
      <c r="C150" s="247" t="s">
        <v>360</v>
      </c>
      <c r="D150" s="247" t="s">
        <v>519</v>
      </c>
      <c r="E150" s="248" t="s">
        <v>8047</v>
      </c>
      <c r="F150" s="249" t="s">
        <v>8048</v>
      </c>
      <c r="G150" s="250" t="s">
        <v>210</v>
      </c>
      <c r="H150" s="251">
        <v>2</v>
      </c>
      <c r="I150" s="252"/>
      <c r="J150" s="253">
        <f>ROUND(I150*H150,2)</f>
        <v>0</v>
      </c>
      <c r="K150" s="249" t="s">
        <v>28</v>
      </c>
      <c r="L150" s="254"/>
      <c r="M150" s="255" t="s">
        <v>28</v>
      </c>
      <c r="N150" s="256" t="s">
        <v>45</v>
      </c>
      <c r="O150" s="67"/>
      <c r="P150" s="190">
        <f>O150*H150</f>
        <v>0</v>
      </c>
      <c r="Q150" s="190">
        <v>1.78E-2</v>
      </c>
      <c r="R150" s="190">
        <f>Q150*H150</f>
        <v>3.56E-2</v>
      </c>
      <c r="S150" s="190">
        <v>0</v>
      </c>
      <c r="T150" s="191">
        <f>S150*H150</f>
        <v>0</v>
      </c>
      <c r="U150" s="37"/>
      <c r="V150" s="37"/>
      <c r="W150" s="37"/>
      <c r="X150" s="37"/>
      <c r="Y150" s="37"/>
      <c r="Z150" s="37"/>
      <c r="AA150" s="37"/>
      <c r="AB150" s="37"/>
      <c r="AC150" s="37"/>
      <c r="AD150" s="37"/>
      <c r="AE150" s="37"/>
      <c r="AR150" s="192" t="s">
        <v>243</v>
      </c>
      <c r="AT150" s="192" t="s">
        <v>519</v>
      </c>
      <c r="AU150" s="192" t="s">
        <v>84</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204</v>
      </c>
      <c r="BM150" s="192" t="s">
        <v>8049</v>
      </c>
    </row>
    <row r="151" spans="1:65" s="13" customFormat="1" ht="11.25">
      <c r="B151" s="199"/>
      <c r="C151" s="200"/>
      <c r="D151" s="201" t="s">
        <v>213</v>
      </c>
      <c r="E151" s="202" t="s">
        <v>28</v>
      </c>
      <c r="F151" s="203" t="s">
        <v>8050</v>
      </c>
      <c r="G151" s="200"/>
      <c r="H151" s="204">
        <v>2</v>
      </c>
      <c r="I151" s="205"/>
      <c r="J151" s="200"/>
      <c r="K151" s="200"/>
      <c r="L151" s="206"/>
      <c r="M151" s="207"/>
      <c r="N151" s="208"/>
      <c r="O151" s="208"/>
      <c r="P151" s="208"/>
      <c r="Q151" s="208"/>
      <c r="R151" s="208"/>
      <c r="S151" s="208"/>
      <c r="T151" s="209"/>
      <c r="AT151" s="210" t="s">
        <v>213</v>
      </c>
      <c r="AU151" s="210" t="s">
        <v>84</v>
      </c>
      <c r="AV151" s="13" t="s">
        <v>84</v>
      </c>
      <c r="AW151" s="13" t="s">
        <v>35</v>
      </c>
      <c r="AX151" s="13" t="s">
        <v>82</v>
      </c>
      <c r="AY151" s="210" t="s">
        <v>197</v>
      </c>
    </row>
    <row r="152" spans="1:65" s="2" customFormat="1" ht="16.5" customHeight="1">
      <c r="A152" s="37"/>
      <c r="B152" s="38"/>
      <c r="C152" s="247" t="s">
        <v>365</v>
      </c>
      <c r="D152" s="247" t="s">
        <v>519</v>
      </c>
      <c r="E152" s="248" t="s">
        <v>8051</v>
      </c>
      <c r="F152" s="249" t="s">
        <v>8052</v>
      </c>
      <c r="G152" s="250" t="s">
        <v>210</v>
      </c>
      <c r="H152" s="251">
        <v>6</v>
      </c>
      <c r="I152" s="252"/>
      <c r="J152" s="253">
        <f>ROUND(I152*H152,2)</f>
        <v>0</v>
      </c>
      <c r="K152" s="249" t="s">
        <v>28</v>
      </c>
      <c r="L152" s="254"/>
      <c r="M152" s="255" t="s">
        <v>28</v>
      </c>
      <c r="N152" s="256" t="s">
        <v>45</v>
      </c>
      <c r="O152" s="67"/>
      <c r="P152" s="190">
        <f>O152*H152</f>
        <v>0</v>
      </c>
      <c r="Q152" s="190">
        <v>1E-4</v>
      </c>
      <c r="R152" s="190">
        <f>Q152*H152</f>
        <v>6.0000000000000006E-4</v>
      </c>
      <c r="S152" s="190">
        <v>0</v>
      </c>
      <c r="T152" s="191">
        <f>S152*H152</f>
        <v>0</v>
      </c>
      <c r="U152" s="37"/>
      <c r="V152" s="37"/>
      <c r="W152" s="37"/>
      <c r="X152" s="37"/>
      <c r="Y152" s="37"/>
      <c r="Z152" s="37"/>
      <c r="AA152" s="37"/>
      <c r="AB152" s="37"/>
      <c r="AC152" s="37"/>
      <c r="AD152" s="37"/>
      <c r="AE152" s="37"/>
      <c r="AR152" s="192" t="s">
        <v>243</v>
      </c>
      <c r="AT152" s="192" t="s">
        <v>519</v>
      </c>
      <c r="AU152" s="192" t="s">
        <v>84</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204</v>
      </c>
      <c r="BM152" s="192" t="s">
        <v>8053</v>
      </c>
    </row>
    <row r="153" spans="1:65" s="2" customFormat="1" ht="24.2" customHeight="1">
      <c r="A153" s="37"/>
      <c r="B153" s="38"/>
      <c r="C153" s="181" t="s">
        <v>370</v>
      </c>
      <c r="D153" s="181" t="s">
        <v>199</v>
      </c>
      <c r="E153" s="182" t="s">
        <v>8054</v>
      </c>
      <c r="F153" s="183" t="s">
        <v>8055</v>
      </c>
      <c r="G153" s="184" t="s">
        <v>265</v>
      </c>
      <c r="H153" s="185">
        <v>42</v>
      </c>
      <c r="I153" s="186"/>
      <c r="J153" s="187">
        <f>ROUND(I153*H153,2)</f>
        <v>0</v>
      </c>
      <c r="K153" s="183" t="s">
        <v>28</v>
      </c>
      <c r="L153" s="42"/>
      <c r="M153" s="188" t="s">
        <v>28</v>
      </c>
      <c r="N153" s="189" t="s">
        <v>45</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204</v>
      </c>
      <c r="AT153" s="192" t="s">
        <v>199</v>
      </c>
      <c r="AU153" s="192" t="s">
        <v>84</v>
      </c>
      <c r="AY153" s="20" t="s">
        <v>197</v>
      </c>
      <c r="BE153" s="193">
        <f>IF(N153="základní",J153,0)</f>
        <v>0</v>
      </c>
      <c r="BF153" s="193">
        <f>IF(N153="snížená",J153,0)</f>
        <v>0</v>
      </c>
      <c r="BG153" s="193">
        <f>IF(N153="zákl. přenesená",J153,0)</f>
        <v>0</v>
      </c>
      <c r="BH153" s="193">
        <f>IF(N153="sníž. přenesená",J153,0)</f>
        <v>0</v>
      </c>
      <c r="BI153" s="193">
        <f>IF(N153="nulová",J153,0)</f>
        <v>0</v>
      </c>
      <c r="BJ153" s="20" t="s">
        <v>82</v>
      </c>
      <c r="BK153" s="193">
        <f>ROUND(I153*H153,2)</f>
        <v>0</v>
      </c>
      <c r="BL153" s="20" t="s">
        <v>204</v>
      </c>
      <c r="BM153" s="192" t="s">
        <v>8056</v>
      </c>
    </row>
    <row r="154" spans="1:65" s="2" customFormat="1" ht="16.5" customHeight="1">
      <c r="A154" s="37"/>
      <c r="B154" s="38"/>
      <c r="C154" s="247" t="s">
        <v>375</v>
      </c>
      <c r="D154" s="247" t="s">
        <v>519</v>
      </c>
      <c r="E154" s="248" t="s">
        <v>8057</v>
      </c>
      <c r="F154" s="249" t="s">
        <v>8058</v>
      </c>
      <c r="G154" s="250" t="s">
        <v>265</v>
      </c>
      <c r="H154" s="251">
        <v>42.63</v>
      </c>
      <c r="I154" s="252"/>
      <c r="J154" s="253">
        <f>ROUND(I154*H154,2)</f>
        <v>0</v>
      </c>
      <c r="K154" s="249" t="s">
        <v>28</v>
      </c>
      <c r="L154" s="254"/>
      <c r="M154" s="255" t="s">
        <v>28</v>
      </c>
      <c r="N154" s="256" t="s">
        <v>45</v>
      </c>
      <c r="O154" s="67"/>
      <c r="P154" s="190">
        <f>O154*H154</f>
        <v>0</v>
      </c>
      <c r="Q154" s="190">
        <v>2.14E-3</v>
      </c>
      <c r="R154" s="190">
        <f>Q154*H154</f>
        <v>9.1228200000000009E-2</v>
      </c>
      <c r="S154" s="190">
        <v>0</v>
      </c>
      <c r="T154" s="191">
        <f>S154*H154</f>
        <v>0</v>
      </c>
      <c r="U154" s="37"/>
      <c r="V154" s="37"/>
      <c r="W154" s="37"/>
      <c r="X154" s="37"/>
      <c r="Y154" s="37"/>
      <c r="Z154" s="37"/>
      <c r="AA154" s="37"/>
      <c r="AB154" s="37"/>
      <c r="AC154" s="37"/>
      <c r="AD154" s="37"/>
      <c r="AE154" s="37"/>
      <c r="AR154" s="192" t="s">
        <v>243</v>
      </c>
      <c r="AT154" s="192" t="s">
        <v>519</v>
      </c>
      <c r="AU154" s="192" t="s">
        <v>84</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8059</v>
      </c>
    </row>
    <row r="155" spans="1:65" s="13" customFormat="1" ht="11.25">
      <c r="B155" s="199"/>
      <c r="C155" s="200"/>
      <c r="D155" s="201" t="s">
        <v>213</v>
      </c>
      <c r="E155" s="202" t="s">
        <v>28</v>
      </c>
      <c r="F155" s="203" t="s">
        <v>8060</v>
      </c>
      <c r="G155" s="200"/>
      <c r="H155" s="204">
        <v>42.63</v>
      </c>
      <c r="I155" s="205"/>
      <c r="J155" s="200"/>
      <c r="K155" s="200"/>
      <c r="L155" s="206"/>
      <c r="M155" s="207"/>
      <c r="N155" s="208"/>
      <c r="O155" s="208"/>
      <c r="P155" s="208"/>
      <c r="Q155" s="208"/>
      <c r="R155" s="208"/>
      <c r="S155" s="208"/>
      <c r="T155" s="209"/>
      <c r="AT155" s="210" t="s">
        <v>213</v>
      </c>
      <c r="AU155" s="210" t="s">
        <v>84</v>
      </c>
      <c r="AV155" s="13" t="s">
        <v>84</v>
      </c>
      <c r="AW155" s="13" t="s">
        <v>35</v>
      </c>
      <c r="AX155" s="13" t="s">
        <v>82</v>
      </c>
      <c r="AY155" s="210" t="s">
        <v>197</v>
      </c>
    </row>
    <row r="156" spans="1:65" s="2" customFormat="1" ht="16.5" customHeight="1">
      <c r="A156" s="37"/>
      <c r="B156" s="38"/>
      <c r="C156" s="181" t="s">
        <v>380</v>
      </c>
      <c r="D156" s="181" t="s">
        <v>199</v>
      </c>
      <c r="E156" s="182" t="s">
        <v>8061</v>
      </c>
      <c r="F156" s="183" t="s">
        <v>8062</v>
      </c>
      <c r="G156" s="184" t="s">
        <v>210</v>
      </c>
      <c r="H156" s="185">
        <v>8</v>
      </c>
      <c r="I156" s="186"/>
      <c r="J156" s="187">
        <f t="shared" ref="J156:J173" si="10">ROUND(I156*H156,2)</f>
        <v>0</v>
      </c>
      <c r="K156" s="183" t="s">
        <v>28</v>
      </c>
      <c r="L156" s="42"/>
      <c r="M156" s="188" t="s">
        <v>28</v>
      </c>
      <c r="N156" s="189" t="s">
        <v>45</v>
      </c>
      <c r="O156" s="67"/>
      <c r="P156" s="190">
        <f t="shared" ref="P156:P173" si="11">O156*H156</f>
        <v>0</v>
      </c>
      <c r="Q156" s="190">
        <v>0</v>
      </c>
      <c r="R156" s="190">
        <f t="shared" ref="R156:R173" si="12">Q156*H156</f>
        <v>0</v>
      </c>
      <c r="S156" s="190">
        <v>0</v>
      </c>
      <c r="T156" s="191">
        <f t="shared" ref="T156:T173" si="13">S156*H156</f>
        <v>0</v>
      </c>
      <c r="U156" s="37"/>
      <c r="V156" s="37"/>
      <c r="W156" s="37"/>
      <c r="X156" s="37"/>
      <c r="Y156" s="37"/>
      <c r="Z156" s="37"/>
      <c r="AA156" s="37"/>
      <c r="AB156" s="37"/>
      <c r="AC156" s="37"/>
      <c r="AD156" s="37"/>
      <c r="AE156" s="37"/>
      <c r="AR156" s="192" t="s">
        <v>204</v>
      </c>
      <c r="AT156" s="192" t="s">
        <v>199</v>
      </c>
      <c r="AU156" s="192" t="s">
        <v>84</v>
      </c>
      <c r="AY156" s="20" t="s">
        <v>197</v>
      </c>
      <c r="BE156" s="193">
        <f t="shared" ref="BE156:BE173" si="14">IF(N156="základní",J156,0)</f>
        <v>0</v>
      </c>
      <c r="BF156" s="193">
        <f t="shared" ref="BF156:BF173" si="15">IF(N156="snížená",J156,0)</f>
        <v>0</v>
      </c>
      <c r="BG156" s="193">
        <f t="shared" ref="BG156:BG173" si="16">IF(N156="zákl. přenesená",J156,0)</f>
        <v>0</v>
      </c>
      <c r="BH156" s="193">
        <f t="shared" ref="BH156:BH173" si="17">IF(N156="sníž. přenesená",J156,0)</f>
        <v>0</v>
      </c>
      <c r="BI156" s="193">
        <f t="shared" ref="BI156:BI173" si="18">IF(N156="nulová",J156,0)</f>
        <v>0</v>
      </c>
      <c r="BJ156" s="20" t="s">
        <v>82</v>
      </c>
      <c r="BK156" s="193">
        <f t="shared" ref="BK156:BK173" si="19">ROUND(I156*H156,2)</f>
        <v>0</v>
      </c>
      <c r="BL156" s="20" t="s">
        <v>204</v>
      </c>
      <c r="BM156" s="192" t="s">
        <v>8063</v>
      </c>
    </row>
    <row r="157" spans="1:65" s="2" customFormat="1" ht="16.5" customHeight="1">
      <c r="A157" s="37"/>
      <c r="B157" s="38"/>
      <c r="C157" s="247" t="s">
        <v>385</v>
      </c>
      <c r="D157" s="247" t="s">
        <v>519</v>
      </c>
      <c r="E157" s="248" t="s">
        <v>8064</v>
      </c>
      <c r="F157" s="249" t="s">
        <v>8065</v>
      </c>
      <c r="G157" s="250" t="s">
        <v>210</v>
      </c>
      <c r="H157" s="251">
        <v>6</v>
      </c>
      <c r="I157" s="252"/>
      <c r="J157" s="253">
        <f t="shared" si="10"/>
        <v>0</v>
      </c>
      <c r="K157" s="249" t="s">
        <v>28</v>
      </c>
      <c r="L157" s="254"/>
      <c r="M157" s="255" t="s">
        <v>28</v>
      </c>
      <c r="N157" s="256" t="s">
        <v>45</v>
      </c>
      <c r="O157" s="67"/>
      <c r="P157" s="190">
        <f t="shared" si="11"/>
        <v>0</v>
      </c>
      <c r="Q157" s="190">
        <v>7.2000000000000005E-4</v>
      </c>
      <c r="R157" s="190">
        <f t="shared" si="12"/>
        <v>4.3200000000000001E-3</v>
      </c>
      <c r="S157" s="190">
        <v>0</v>
      </c>
      <c r="T157" s="191">
        <f t="shared" si="13"/>
        <v>0</v>
      </c>
      <c r="U157" s="37"/>
      <c r="V157" s="37"/>
      <c r="W157" s="37"/>
      <c r="X157" s="37"/>
      <c r="Y157" s="37"/>
      <c r="Z157" s="37"/>
      <c r="AA157" s="37"/>
      <c r="AB157" s="37"/>
      <c r="AC157" s="37"/>
      <c r="AD157" s="37"/>
      <c r="AE157" s="37"/>
      <c r="AR157" s="192" t="s">
        <v>243</v>
      </c>
      <c r="AT157" s="192" t="s">
        <v>519</v>
      </c>
      <c r="AU157" s="192" t="s">
        <v>84</v>
      </c>
      <c r="AY157" s="20" t="s">
        <v>197</v>
      </c>
      <c r="BE157" s="193">
        <f t="shared" si="14"/>
        <v>0</v>
      </c>
      <c r="BF157" s="193">
        <f t="shared" si="15"/>
        <v>0</v>
      </c>
      <c r="BG157" s="193">
        <f t="shared" si="16"/>
        <v>0</v>
      </c>
      <c r="BH157" s="193">
        <f t="shared" si="17"/>
        <v>0</v>
      </c>
      <c r="BI157" s="193">
        <f t="shared" si="18"/>
        <v>0</v>
      </c>
      <c r="BJ157" s="20" t="s">
        <v>82</v>
      </c>
      <c r="BK157" s="193">
        <f t="shared" si="19"/>
        <v>0</v>
      </c>
      <c r="BL157" s="20" t="s">
        <v>204</v>
      </c>
      <c r="BM157" s="192" t="s">
        <v>8066</v>
      </c>
    </row>
    <row r="158" spans="1:65" s="2" customFormat="1" ht="16.5" customHeight="1">
      <c r="A158" s="37"/>
      <c r="B158" s="38"/>
      <c r="C158" s="247" t="s">
        <v>390</v>
      </c>
      <c r="D158" s="247" t="s">
        <v>519</v>
      </c>
      <c r="E158" s="248" t="s">
        <v>8067</v>
      </c>
      <c r="F158" s="249" t="s">
        <v>8068</v>
      </c>
      <c r="G158" s="250" t="s">
        <v>210</v>
      </c>
      <c r="H158" s="251">
        <v>2</v>
      </c>
      <c r="I158" s="252"/>
      <c r="J158" s="253">
        <f t="shared" si="10"/>
        <v>0</v>
      </c>
      <c r="K158" s="249" t="s">
        <v>28</v>
      </c>
      <c r="L158" s="254"/>
      <c r="M158" s="255" t="s">
        <v>28</v>
      </c>
      <c r="N158" s="256" t="s">
        <v>45</v>
      </c>
      <c r="O158" s="67"/>
      <c r="P158" s="190">
        <f t="shared" si="11"/>
        <v>0</v>
      </c>
      <c r="Q158" s="190">
        <v>7.2000000000000005E-4</v>
      </c>
      <c r="R158" s="190">
        <f t="shared" si="12"/>
        <v>1.4400000000000001E-3</v>
      </c>
      <c r="S158" s="190">
        <v>0</v>
      </c>
      <c r="T158" s="191">
        <f t="shared" si="13"/>
        <v>0</v>
      </c>
      <c r="U158" s="37"/>
      <c r="V158" s="37"/>
      <c r="W158" s="37"/>
      <c r="X158" s="37"/>
      <c r="Y158" s="37"/>
      <c r="Z158" s="37"/>
      <c r="AA158" s="37"/>
      <c r="AB158" s="37"/>
      <c r="AC158" s="37"/>
      <c r="AD158" s="37"/>
      <c r="AE158" s="37"/>
      <c r="AR158" s="192" t="s">
        <v>243</v>
      </c>
      <c r="AT158" s="192" t="s">
        <v>519</v>
      </c>
      <c r="AU158" s="192" t="s">
        <v>84</v>
      </c>
      <c r="AY158" s="20" t="s">
        <v>197</v>
      </c>
      <c r="BE158" s="193">
        <f t="shared" si="14"/>
        <v>0</v>
      </c>
      <c r="BF158" s="193">
        <f t="shared" si="15"/>
        <v>0</v>
      </c>
      <c r="BG158" s="193">
        <f t="shared" si="16"/>
        <v>0</v>
      </c>
      <c r="BH158" s="193">
        <f t="shared" si="17"/>
        <v>0</v>
      </c>
      <c r="BI158" s="193">
        <f t="shared" si="18"/>
        <v>0</v>
      </c>
      <c r="BJ158" s="20" t="s">
        <v>82</v>
      </c>
      <c r="BK158" s="193">
        <f t="shared" si="19"/>
        <v>0</v>
      </c>
      <c r="BL158" s="20" t="s">
        <v>204</v>
      </c>
      <c r="BM158" s="192" t="s">
        <v>8069</v>
      </c>
    </row>
    <row r="159" spans="1:65" s="2" customFormat="1" ht="24.2" customHeight="1">
      <c r="A159" s="37"/>
      <c r="B159" s="38"/>
      <c r="C159" s="181" t="s">
        <v>395</v>
      </c>
      <c r="D159" s="181" t="s">
        <v>199</v>
      </c>
      <c r="E159" s="182" t="s">
        <v>8070</v>
      </c>
      <c r="F159" s="183" t="s">
        <v>8071</v>
      </c>
      <c r="G159" s="184" t="s">
        <v>210</v>
      </c>
      <c r="H159" s="185">
        <v>2</v>
      </c>
      <c r="I159" s="186"/>
      <c r="J159" s="187">
        <f t="shared" si="10"/>
        <v>0</v>
      </c>
      <c r="K159" s="183" t="s">
        <v>28</v>
      </c>
      <c r="L159" s="42"/>
      <c r="M159" s="188" t="s">
        <v>28</v>
      </c>
      <c r="N159" s="189" t="s">
        <v>45</v>
      </c>
      <c r="O159" s="67"/>
      <c r="P159" s="190">
        <f t="shared" si="11"/>
        <v>0</v>
      </c>
      <c r="Q159" s="190">
        <v>7.2000000000000005E-4</v>
      </c>
      <c r="R159" s="190">
        <f t="shared" si="12"/>
        <v>1.4400000000000001E-3</v>
      </c>
      <c r="S159" s="190">
        <v>0</v>
      </c>
      <c r="T159" s="191">
        <f t="shared" si="13"/>
        <v>0</v>
      </c>
      <c r="U159" s="37"/>
      <c r="V159" s="37"/>
      <c r="W159" s="37"/>
      <c r="X159" s="37"/>
      <c r="Y159" s="37"/>
      <c r="Z159" s="37"/>
      <c r="AA159" s="37"/>
      <c r="AB159" s="37"/>
      <c r="AC159" s="37"/>
      <c r="AD159" s="37"/>
      <c r="AE159" s="37"/>
      <c r="AR159" s="192" t="s">
        <v>204</v>
      </c>
      <c r="AT159" s="192" t="s">
        <v>199</v>
      </c>
      <c r="AU159" s="192" t="s">
        <v>84</v>
      </c>
      <c r="AY159" s="20" t="s">
        <v>197</v>
      </c>
      <c r="BE159" s="193">
        <f t="shared" si="14"/>
        <v>0</v>
      </c>
      <c r="BF159" s="193">
        <f t="shared" si="15"/>
        <v>0</v>
      </c>
      <c r="BG159" s="193">
        <f t="shared" si="16"/>
        <v>0</v>
      </c>
      <c r="BH159" s="193">
        <f t="shared" si="17"/>
        <v>0</v>
      </c>
      <c r="BI159" s="193">
        <f t="shared" si="18"/>
        <v>0</v>
      </c>
      <c r="BJ159" s="20" t="s">
        <v>82</v>
      </c>
      <c r="BK159" s="193">
        <f t="shared" si="19"/>
        <v>0</v>
      </c>
      <c r="BL159" s="20" t="s">
        <v>204</v>
      </c>
      <c r="BM159" s="192" t="s">
        <v>8072</v>
      </c>
    </row>
    <row r="160" spans="1:65" s="2" customFormat="1" ht="16.5" customHeight="1">
      <c r="A160" s="37"/>
      <c r="B160" s="38"/>
      <c r="C160" s="247" t="s">
        <v>400</v>
      </c>
      <c r="D160" s="247" t="s">
        <v>519</v>
      </c>
      <c r="E160" s="248" t="s">
        <v>8073</v>
      </c>
      <c r="F160" s="249" t="s">
        <v>8074</v>
      </c>
      <c r="G160" s="250" t="s">
        <v>210</v>
      </c>
      <c r="H160" s="251">
        <v>1</v>
      </c>
      <c r="I160" s="252"/>
      <c r="J160" s="253">
        <f t="shared" si="10"/>
        <v>0</v>
      </c>
      <c r="K160" s="249" t="s">
        <v>28</v>
      </c>
      <c r="L160" s="254"/>
      <c r="M160" s="255" t="s">
        <v>28</v>
      </c>
      <c r="N160" s="256" t="s">
        <v>45</v>
      </c>
      <c r="O160" s="67"/>
      <c r="P160" s="190">
        <f t="shared" si="11"/>
        <v>0</v>
      </c>
      <c r="Q160" s="190">
        <v>1.0970000000000001E-2</v>
      </c>
      <c r="R160" s="190">
        <f t="shared" si="12"/>
        <v>1.0970000000000001E-2</v>
      </c>
      <c r="S160" s="190">
        <v>0</v>
      </c>
      <c r="T160" s="191">
        <f t="shared" si="13"/>
        <v>0</v>
      </c>
      <c r="U160" s="37"/>
      <c r="V160" s="37"/>
      <c r="W160" s="37"/>
      <c r="X160" s="37"/>
      <c r="Y160" s="37"/>
      <c r="Z160" s="37"/>
      <c r="AA160" s="37"/>
      <c r="AB160" s="37"/>
      <c r="AC160" s="37"/>
      <c r="AD160" s="37"/>
      <c r="AE160" s="37"/>
      <c r="AR160" s="192" t="s">
        <v>243</v>
      </c>
      <c r="AT160" s="192" t="s">
        <v>519</v>
      </c>
      <c r="AU160" s="192" t="s">
        <v>84</v>
      </c>
      <c r="AY160" s="20" t="s">
        <v>197</v>
      </c>
      <c r="BE160" s="193">
        <f t="shared" si="14"/>
        <v>0</v>
      </c>
      <c r="BF160" s="193">
        <f t="shared" si="15"/>
        <v>0</v>
      </c>
      <c r="BG160" s="193">
        <f t="shared" si="16"/>
        <v>0</v>
      </c>
      <c r="BH160" s="193">
        <f t="shared" si="17"/>
        <v>0</v>
      </c>
      <c r="BI160" s="193">
        <f t="shared" si="18"/>
        <v>0</v>
      </c>
      <c r="BJ160" s="20" t="s">
        <v>82</v>
      </c>
      <c r="BK160" s="193">
        <f t="shared" si="19"/>
        <v>0</v>
      </c>
      <c r="BL160" s="20" t="s">
        <v>204</v>
      </c>
      <c r="BM160" s="192" t="s">
        <v>8075</v>
      </c>
    </row>
    <row r="161" spans="1:65" s="2" customFormat="1" ht="16.5" customHeight="1">
      <c r="A161" s="37"/>
      <c r="B161" s="38"/>
      <c r="C161" s="247" t="s">
        <v>406</v>
      </c>
      <c r="D161" s="247" t="s">
        <v>519</v>
      </c>
      <c r="E161" s="248" t="s">
        <v>8076</v>
      </c>
      <c r="F161" s="249" t="s">
        <v>8077</v>
      </c>
      <c r="G161" s="250" t="s">
        <v>210</v>
      </c>
      <c r="H161" s="251">
        <v>1</v>
      </c>
      <c r="I161" s="252"/>
      <c r="J161" s="253">
        <f t="shared" si="10"/>
        <v>0</v>
      </c>
      <c r="K161" s="249" t="s">
        <v>28</v>
      </c>
      <c r="L161" s="254"/>
      <c r="M161" s="255" t="s">
        <v>28</v>
      </c>
      <c r="N161" s="256" t="s">
        <v>45</v>
      </c>
      <c r="O161" s="67"/>
      <c r="P161" s="190">
        <f t="shared" si="11"/>
        <v>0</v>
      </c>
      <c r="Q161" s="190">
        <v>6.9999999999999999E-4</v>
      </c>
      <c r="R161" s="190">
        <f t="shared" si="12"/>
        <v>6.9999999999999999E-4</v>
      </c>
      <c r="S161" s="190">
        <v>0</v>
      </c>
      <c r="T161" s="191">
        <f t="shared" si="13"/>
        <v>0</v>
      </c>
      <c r="U161" s="37"/>
      <c r="V161" s="37"/>
      <c r="W161" s="37"/>
      <c r="X161" s="37"/>
      <c r="Y161" s="37"/>
      <c r="Z161" s="37"/>
      <c r="AA161" s="37"/>
      <c r="AB161" s="37"/>
      <c r="AC161" s="37"/>
      <c r="AD161" s="37"/>
      <c r="AE161" s="37"/>
      <c r="AR161" s="192" t="s">
        <v>243</v>
      </c>
      <c r="AT161" s="192" t="s">
        <v>519</v>
      </c>
      <c r="AU161" s="192" t="s">
        <v>84</v>
      </c>
      <c r="AY161" s="20" t="s">
        <v>197</v>
      </c>
      <c r="BE161" s="193">
        <f t="shared" si="14"/>
        <v>0</v>
      </c>
      <c r="BF161" s="193">
        <f t="shared" si="15"/>
        <v>0</v>
      </c>
      <c r="BG161" s="193">
        <f t="shared" si="16"/>
        <v>0</v>
      </c>
      <c r="BH161" s="193">
        <f t="shared" si="17"/>
        <v>0</v>
      </c>
      <c r="BI161" s="193">
        <f t="shared" si="18"/>
        <v>0</v>
      </c>
      <c r="BJ161" s="20" t="s">
        <v>82</v>
      </c>
      <c r="BK161" s="193">
        <f t="shared" si="19"/>
        <v>0</v>
      </c>
      <c r="BL161" s="20" t="s">
        <v>204</v>
      </c>
      <c r="BM161" s="192" t="s">
        <v>8078</v>
      </c>
    </row>
    <row r="162" spans="1:65" s="2" customFormat="1" ht="16.5" customHeight="1">
      <c r="A162" s="37"/>
      <c r="B162" s="38"/>
      <c r="C162" s="247" t="s">
        <v>419</v>
      </c>
      <c r="D162" s="247" t="s">
        <v>519</v>
      </c>
      <c r="E162" s="248" t="s">
        <v>8079</v>
      </c>
      <c r="F162" s="249" t="s">
        <v>8080</v>
      </c>
      <c r="G162" s="250" t="s">
        <v>210</v>
      </c>
      <c r="H162" s="251">
        <v>1</v>
      </c>
      <c r="I162" s="252"/>
      <c r="J162" s="253">
        <f t="shared" si="10"/>
        <v>0</v>
      </c>
      <c r="K162" s="249" t="s">
        <v>28</v>
      </c>
      <c r="L162" s="254"/>
      <c r="M162" s="255" t="s">
        <v>28</v>
      </c>
      <c r="N162" s="256" t="s">
        <v>45</v>
      </c>
      <c r="O162" s="67"/>
      <c r="P162" s="190">
        <f t="shared" si="11"/>
        <v>0</v>
      </c>
      <c r="Q162" s="190">
        <v>9.7999999999999997E-3</v>
      </c>
      <c r="R162" s="190">
        <f t="shared" si="12"/>
        <v>9.7999999999999997E-3</v>
      </c>
      <c r="S162" s="190">
        <v>0</v>
      </c>
      <c r="T162" s="191">
        <f t="shared" si="13"/>
        <v>0</v>
      </c>
      <c r="U162" s="37"/>
      <c r="V162" s="37"/>
      <c r="W162" s="37"/>
      <c r="X162" s="37"/>
      <c r="Y162" s="37"/>
      <c r="Z162" s="37"/>
      <c r="AA162" s="37"/>
      <c r="AB162" s="37"/>
      <c r="AC162" s="37"/>
      <c r="AD162" s="37"/>
      <c r="AE162" s="37"/>
      <c r="AR162" s="192" t="s">
        <v>243</v>
      </c>
      <c r="AT162" s="192" t="s">
        <v>519</v>
      </c>
      <c r="AU162" s="192" t="s">
        <v>84</v>
      </c>
      <c r="AY162" s="20" t="s">
        <v>197</v>
      </c>
      <c r="BE162" s="193">
        <f t="shared" si="14"/>
        <v>0</v>
      </c>
      <c r="BF162" s="193">
        <f t="shared" si="15"/>
        <v>0</v>
      </c>
      <c r="BG162" s="193">
        <f t="shared" si="16"/>
        <v>0</v>
      </c>
      <c r="BH162" s="193">
        <f t="shared" si="17"/>
        <v>0</v>
      </c>
      <c r="BI162" s="193">
        <f t="shared" si="18"/>
        <v>0</v>
      </c>
      <c r="BJ162" s="20" t="s">
        <v>82</v>
      </c>
      <c r="BK162" s="193">
        <f t="shared" si="19"/>
        <v>0</v>
      </c>
      <c r="BL162" s="20" t="s">
        <v>204</v>
      </c>
      <c r="BM162" s="192" t="s">
        <v>8081</v>
      </c>
    </row>
    <row r="163" spans="1:65" s="2" customFormat="1" ht="16.5" customHeight="1">
      <c r="A163" s="37"/>
      <c r="B163" s="38"/>
      <c r="C163" s="181" t="s">
        <v>425</v>
      </c>
      <c r="D163" s="181" t="s">
        <v>199</v>
      </c>
      <c r="E163" s="182" t="s">
        <v>8082</v>
      </c>
      <c r="F163" s="183" t="s">
        <v>8083</v>
      </c>
      <c r="G163" s="184" t="s">
        <v>210</v>
      </c>
      <c r="H163" s="185">
        <v>1</v>
      </c>
      <c r="I163" s="186"/>
      <c r="J163" s="187">
        <f t="shared" si="10"/>
        <v>0</v>
      </c>
      <c r="K163" s="183" t="s">
        <v>28</v>
      </c>
      <c r="L163" s="42"/>
      <c r="M163" s="188" t="s">
        <v>28</v>
      </c>
      <c r="N163" s="189" t="s">
        <v>45</v>
      </c>
      <c r="O163" s="67"/>
      <c r="P163" s="190">
        <f t="shared" si="11"/>
        <v>0</v>
      </c>
      <c r="Q163" s="190">
        <v>1.81E-3</v>
      </c>
      <c r="R163" s="190">
        <f t="shared" si="12"/>
        <v>1.81E-3</v>
      </c>
      <c r="S163" s="190">
        <v>0</v>
      </c>
      <c r="T163" s="191">
        <f t="shared" si="13"/>
        <v>0</v>
      </c>
      <c r="U163" s="37"/>
      <c r="V163" s="37"/>
      <c r="W163" s="37"/>
      <c r="X163" s="37"/>
      <c r="Y163" s="37"/>
      <c r="Z163" s="37"/>
      <c r="AA163" s="37"/>
      <c r="AB163" s="37"/>
      <c r="AC163" s="37"/>
      <c r="AD163" s="37"/>
      <c r="AE163" s="37"/>
      <c r="AR163" s="192" t="s">
        <v>204</v>
      </c>
      <c r="AT163" s="192" t="s">
        <v>199</v>
      </c>
      <c r="AU163" s="192" t="s">
        <v>84</v>
      </c>
      <c r="AY163" s="20" t="s">
        <v>197</v>
      </c>
      <c r="BE163" s="193">
        <f t="shared" si="14"/>
        <v>0</v>
      </c>
      <c r="BF163" s="193">
        <f t="shared" si="15"/>
        <v>0</v>
      </c>
      <c r="BG163" s="193">
        <f t="shared" si="16"/>
        <v>0</v>
      </c>
      <c r="BH163" s="193">
        <f t="shared" si="17"/>
        <v>0</v>
      </c>
      <c r="BI163" s="193">
        <f t="shared" si="18"/>
        <v>0</v>
      </c>
      <c r="BJ163" s="20" t="s">
        <v>82</v>
      </c>
      <c r="BK163" s="193">
        <f t="shared" si="19"/>
        <v>0</v>
      </c>
      <c r="BL163" s="20" t="s">
        <v>204</v>
      </c>
      <c r="BM163" s="192" t="s">
        <v>8084</v>
      </c>
    </row>
    <row r="164" spans="1:65" s="2" customFormat="1" ht="16.5" customHeight="1">
      <c r="A164" s="37"/>
      <c r="B164" s="38"/>
      <c r="C164" s="247" t="s">
        <v>433</v>
      </c>
      <c r="D164" s="247" t="s">
        <v>519</v>
      </c>
      <c r="E164" s="248" t="s">
        <v>8085</v>
      </c>
      <c r="F164" s="249" t="s">
        <v>8086</v>
      </c>
      <c r="G164" s="250" t="s">
        <v>210</v>
      </c>
      <c r="H164" s="251">
        <v>1</v>
      </c>
      <c r="I164" s="252"/>
      <c r="J164" s="253">
        <f t="shared" si="10"/>
        <v>0</v>
      </c>
      <c r="K164" s="249" t="s">
        <v>28</v>
      </c>
      <c r="L164" s="254"/>
      <c r="M164" s="255" t="s">
        <v>28</v>
      </c>
      <c r="N164" s="256" t="s">
        <v>45</v>
      </c>
      <c r="O164" s="67"/>
      <c r="P164" s="190">
        <f t="shared" si="11"/>
        <v>0</v>
      </c>
      <c r="Q164" s="190">
        <v>1.4E-2</v>
      </c>
      <c r="R164" s="190">
        <f t="shared" si="12"/>
        <v>1.4E-2</v>
      </c>
      <c r="S164" s="190">
        <v>0</v>
      </c>
      <c r="T164" s="191">
        <f t="shared" si="13"/>
        <v>0</v>
      </c>
      <c r="U164" s="37"/>
      <c r="V164" s="37"/>
      <c r="W164" s="37"/>
      <c r="X164" s="37"/>
      <c r="Y164" s="37"/>
      <c r="Z164" s="37"/>
      <c r="AA164" s="37"/>
      <c r="AB164" s="37"/>
      <c r="AC164" s="37"/>
      <c r="AD164" s="37"/>
      <c r="AE164" s="37"/>
      <c r="AR164" s="192" t="s">
        <v>243</v>
      </c>
      <c r="AT164" s="192" t="s">
        <v>519</v>
      </c>
      <c r="AU164" s="192" t="s">
        <v>84</v>
      </c>
      <c r="AY164" s="20" t="s">
        <v>197</v>
      </c>
      <c r="BE164" s="193">
        <f t="shared" si="14"/>
        <v>0</v>
      </c>
      <c r="BF164" s="193">
        <f t="shared" si="15"/>
        <v>0</v>
      </c>
      <c r="BG164" s="193">
        <f t="shared" si="16"/>
        <v>0</v>
      </c>
      <c r="BH164" s="193">
        <f t="shared" si="17"/>
        <v>0</v>
      </c>
      <c r="BI164" s="193">
        <f t="shared" si="18"/>
        <v>0</v>
      </c>
      <c r="BJ164" s="20" t="s">
        <v>82</v>
      </c>
      <c r="BK164" s="193">
        <f t="shared" si="19"/>
        <v>0</v>
      </c>
      <c r="BL164" s="20" t="s">
        <v>204</v>
      </c>
      <c r="BM164" s="192" t="s">
        <v>8087</v>
      </c>
    </row>
    <row r="165" spans="1:65" s="2" customFormat="1" ht="16.5" customHeight="1">
      <c r="A165" s="37"/>
      <c r="B165" s="38"/>
      <c r="C165" s="181" t="s">
        <v>439</v>
      </c>
      <c r="D165" s="181" t="s">
        <v>199</v>
      </c>
      <c r="E165" s="182" t="s">
        <v>8088</v>
      </c>
      <c r="F165" s="183" t="s">
        <v>8089</v>
      </c>
      <c r="G165" s="184" t="s">
        <v>210</v>
      </c>
      <c r="H165" s="185">
        <v>1</v>
      </c>
      <c r="I165" s="186"/>
      <c r="J165" s="187">
        <f t="shared" si="10"/>
        <v>0</v>
      </c>
      <c r="K165" s="183" t="s">
        <v>28</v>
      </c>
      <c r="L165" s="42"/>
      <c r="M165" s="188" t="s">
        <v>28</v>
      </c>
      <c r="N165" s="189" t="s">
        <v>45</v>
      </c>
      <c r="O165" s="67"/>
      <c r="P165" s="190">
        <f t="shared" si="11"/>
        <v>0</v>
      </c>
      <c r="Q165" s="190">
        <v>7.2000000000000005E-4</v>
      </c>
      <c r="R165" s="190">
        <f t="shared" si="12"/>
        <v>7.2000000000000005E-4</v>
      </c>
      <c r="S165" s="190">
        <v>0</v>
      </c>
      <c r="T165" s="191">
        <f t="shared" si="13"/>
        <v>0</v>
      </c>
      <c r="U165" s="37"/>
      <c r="V165" s="37"/>
      <c r="W165" s="37"/>
      <c r="X165" s="37"/>
      <c r="Y165" s="37"/>
      <c r="Z165" s="37"/>
      <c r="AA165" s="37"/>
      <c r="AB165" s="37"/>
      <c r="AC165" s="37"/>
      <c r="AD165" s="37"/>
      <c r="AE165" s="37"/>
      <c r="AR165" s="192" t="s">
        <v>204</v>
      </c>
      <c r="AT165" s="192" t="s">
        <v>199</v>
      </c>
      <c r="AU165" s="192" t="s">
        <v>84</v>
      </c>
      <c r="AY165" s="20" t="s">
        <v>197</v>
      </c>
      <c r="BE165" s="193">
        <f t="shared" si="14"/>
        <v>0</v>
      </c>
      <c r="BF165" s="193">
        <f t="shared" si="15"/>
        <v>0</v>
      </c>
      <c r="BG165" s="193">
        <f t="shared" si="16"/>
        <v>0</v>
      </c>
      <c r="BH165" s="193">
        <f t="shared" si="17"/>
        <v>0</v>
      </c>
      <c r="BI165" s="193">
        <f t="shared" si="18"/>
        <v>0</v>
      </c>
      <c r="BJ165" s="20" t="s">
        <v>82</v>
      </c>
      <c r="BK165" s="193">
        <f t="shared" si="19"/>
        <v>0</v>
      </c>
      <c r="BL165" s="20" t="s">
        <v>204</v>
      </c>
      <c r="BM165" s="192" t="s">
        <v>8090</v>
      </c>
    </row>
    <row r="166" spans="1:65" s="2" customFormat="1" ht="16.5" customHeight="1">
      <c r="A166" s="37"/>
      <c r="B166" s="38"/>
      <c r="C166" s="247" t="s">
        <v>445</v>
      </c>
      <c r="D166" s="247" t="s">
        <v>519</v>
      </c>
      <c r="E166" s="248" t="s">
        <v>8091</v>
      </c>
      <c r="F166" s="249" t="s">
        <v>8092</v>
      </c>
      <c r="G166" s="250" t="s">
        <v>210</v>
      </c>
      <c r="H166" s="251">
        <v>1</v>
      </c>
      <c r="I166" s="252"/>
      <c r="J166" s="253">
        <f t="shared" si="10"/>
        <v>0</v>
      </c>
      <c r="K166" s="249" t="s">
        <v>28</v>
      </c>
      <c r="L166" s="254"/>
      <c r="M166" s="255" t="s">
        <v>28</v>
      </c>
      <c r="N166" s="256" t="s">
        <v>45</v>
      </c>
      <c r="O166" s="67"/>
      <c r="P166" s="190">
        <f t="shared" si="11"/>
        <v>0</v>
      </c>
      <c r="Q166" s="190">
        <v>1.0999999999999999E-2</v>
      </c>
      <c r="R166" s="190">
        <f t="shared" si="12"/>
        <v>1.0999999999999999E-2</v>
      </c>
      <c r="S166" s="190">
        <v>0</v>
      </c>
      <c r="T166" s="191">
        <f t="shared" si="13"/>
        <v>0</v>
      </c>
      <c r="U166" s="37"/>
      <c r="V166" s="37"/>
      <c r="W166" s="37"/>
      <c r="X166" s="37"/>
      <c r="Y166" s="37"/>
      <c r="Z166" s="37"/>
      <c r="AA166" s="37"/>
      <c r="AB166" s="37"/>
      <c r="AC166" s="37"/>
      <c r="AD166" s="37"/>
      <c r="AE166" s="37"/>
      <c r="AR166" s="192" t="s">
        <v>243</v>
      </c>
      <c r="AT166" s="192" t="s">
        <v>519</v>
      </c>
      <c r="AU166" s="192" t="s">
        <v>84</v>
      </c>
      <c r="AY166" s="20" t="s">
        <v>197</v>
      </c>
      <c r="BE166" s="193">
        <f t="shared" si="14"/>
        <v>0</v>
      </c>
      <c r="BF166" s="193">
        <f t="shared" si="15"/>
        <v>0</v>
      </c>
      <c r="BG166" s="193">
        <f t="shared" si="16"/>
        <v>0</v>
      </c>
      <c r="BH166" s="193">
        <f t="shared" si="17"/>
        <v>0</v>
      </c>
      <c r="BI166" s="193">
        <f t="shared" si="18"/>
        <v>0</v>
      </c>
      <c r="BJ166" s="20" t="s">
        <v>82</v>
      </c>
      <c r="BK166" s="193">
        <f t="shared" si="19"/>
        <v>0</v>
      </c>
      <c r="BL166" s="20" t="s">
        <v>204</v>
      </c>
      <c r="BM166" s="192" t="s">
        <v>8093</v>
      </c>
    </row>
    <row r="167" spans="1:65" s="2" customFormat="1" ht="24.2" customHeight="1">
      <c r="A167" s="37"/>
      <c r="B167" s="38"/>
      <c r="C167" s="181" t="s">
        <v>451</v>
      </c>
      <c r="D167" s="181" t="s">
        <v>199</v>
      </c>
      <c r="E167" s="182" t="s">
        <v>8094</v>
      </c>
      <c r="F167" s="183" t="s">
        <v>8095</v>
      </c>
      <c r="G167" s="184" t="s">
        <v>210</v>
      </c>
      <c r="H167" s="185">
        <v>3</v>
      </c>
      <c r="I167" s="186"/>
      <c r="J167" s="187">
        <f t="shared" si="10"/>
        <v>0</v>
      </c>
      <c r="K167" s="183" t="s">
        <v>28</v>
      </c>
      <c r="L167" s="42"/>
      <c r="M167" s="188" t="s">
        <v>28</v>
      </c>
      <c r="N167" s="189" t="s">
        <v>45</v>
      </c>
      <c r="O167" s="67"/>
      <c r="P167" s="190">
        <f t="shared" si="11"/>
        <v>0</v>
      </c>
      <c r="Q167" s="190">
        <v>1.6199999999999999E-3</v>
      </c>
      <c r="R167" s="190">
        <f t="shared" si="12"/>
        <v>4.8599999999999997E-3</v>
      </c>
      <c r="S167" s="190">
        <v>0</v>
      </c>
      <c r="T167" s="191">
        <f t="shared" si="13"/>
        <v>0</v>
      </c>
      <c r="U167" s="37"/>
      <c r="V167" s="37"/>
      <c r="W167" s="37"/>
      <c r="X167" s="37"/>
      <c r="Y167" s="37"/>
      <c r="Z167" s="37"/>
      <c r="AA167" s="37"/>
      <c r="AB167" s="37"/>
      <c r="AC167" s="37"/>
      <c r="AD167" s="37"/>
      <c r="AE167" s="37"/>
      <c r="AR167" s="192" t="s">
        <v>204</v>
      </c>
      <c r="AT167" s="192" t="s">
        <v>199</v>
      </c>
      <c r="AU167" s="192" t="s">
        <v>84</v>
      </c>
      <c r="AY167" s="20" t="s">
        <v>197</v>
      </c>
      <c r="BE167" s="193">
        <f t="shared" si="14"/>
        <v>0</v>
      </c>
      <c r="BF167" s="193">
        <f t="shared" si="15"/>
        <v>0</v>
      </c>
      <c r="BG167" s="193">
        <f t="shared" si="16"/>
        <v>0</v>
      </c>
      <c r="BH167" s="193">
        <f t="shared" si="17"/>
        <v>0</v>
      </c>
      <c r="BI167" s="193">
        <f t="shared" si="18"/>
        <v>0</v>
      </c>
      <c r="BJ167" s="20" t="s">
        <v>82</v>
      </c>
      <c r="BK167" s="193">
        <f t="shared" si="19"/>
        <v>0</v>
      </c>
      <c r="BL167" s="20" t="s">
        <v>204</v>
      </c>
      <c r="BM167" s="192" t="s">
        <v>8096</v>
      </c>
    </row>
    <row r="168" spans="1:65" s="2" customFormat="1" ht="16.5" customHeight="1">
      <c r="A168" s="37"/>
      <c r="B168" s="38"/>
      <c r="C168" s="247" t="s">
        <v>457</v>
      </c>
      <c r="D168" s="247" t="s">
        <v>519</v>
      </c>
      <c r="E168" s="248" t="s">
        <v>8097</v>
      </c>
      <c r="F168" s="249" t="s">
        <v>8098</v>
      </c>
      <c r="G168" s="250" t="s">
        <v>210</v>
      </c>
      <c r="H168" s="251">
        <v>3</v>
      </c>
      <c r="I168" s="252"/>
      <c r="J168" s="253">
        <f t="shared" si="10"/>
        <v>0</v>
      </c>
      <c r="K168" s="249" t="s">
        <v>28</v>
      </c>
      <c r="L168" s="254"/>
      <c r="M168" s="255" t="s">
        <v>28</v>
      </c>
      <c r="N168" s="256" t="s">
        <v>45</v>
      </c>
      <c r="O168" s="67"/>
      <c r="P168" s="190">
        <f t="shared" si="11"/>
        <v>0</v>
      </c>
      <c r="Q168" s="190">
        <v>1.847E-2</v>
      </c>
      <c r="R168" s="190">
        <f t="shared" si="12"/>
        <v>5.5410000000000001E-2</v>
      </c>
      <c r="S168" s="190">
        <v>0</v>
      </c>
      <c r="T168" s="191">
        <f t="shared" si="13"/>
        <v>0</v>
      </c>
      <c r="U168" s="37"/>
      <c r="V168" s="37"/>
      <c r="W168" s="37"/>
      <c r="X168" s="37"/>
      <c r="Y168" s="37"/>
      <c r="Z168" s="37"/>
      <c r="AA168" s="37"/>
      <c r="AB168" s="37"/>
      <c r="AC168" s="37"/>
      <c r="AD168" s="37"/>
      <c r="AE168" s="37"/>
      <c r="AR168" s="192" t="s">
        <v>243</v>
      </c>
      <c r="AT168" s="192" t="s">
        <v>519</v>
      </c>
      <c r="AU168" s="192" t="s">
        <v>84</v>
      </c>
      <c r="AY168" s="20" t="s">
        <v>197</v>
      </c>
      <c r="BE168" s="193">
        <f t="shared" si="14"/>
        <v>0</v>
      </c>
      <c r="BF168" s="193">
        <f t="shared" si="15"/>
        <v>0</v>
      </c>
      <c r="BG168" s="193">
        <f t="shared" si="16"/>
        <v>0</v>
      </c>
      <c r="BH168" s="193">
        <f t="shared" si="17"/>
        <v>0</v>
      </c>
      <c r="BI168" s="193">
        <f t="shared" si="18"/>
        <v>0</v>
      </c>
      <c r="BJ168" s="20" t="s">
        <v>82</v>
      </c>
      <c r="BK168" s="193">
        <f t="shared" si="19"/>
        <v>0</v>
      </c>
      <c r="BL168" s="20" t="s">
        <v>204</v>
      </c>
      <c r="BM168" s="192" t="s">
        <v>8099</v>
      </c>
    </row>
    <row r="169" spans="1:65" s="2" customFormat="1" ht="16.5" customHeight="1">
      <c r="A169" s="37"/>
      <c r="B169" s="38"/>
      <c r="C169" s="247" t="s">
        <v>463</v>
      </c>
      <c r="D169" s="247" t="s">
        <v>519</v>
      </c>
      <c r="E169" s="248" t="s">
        <v>8100</v>
      </c>
      <c r="F169" s="249" t="s">
        <v>8101</v>
      </c>
      <c r="G169" s="250" t="s">
        <v>210</v>
      </c>
      <c r="H169" s="251">
        <v>3</v>
      </c>
      <c r="I169" s="252"/>
      <c r="J169" s="253">
        <f t="shared" si="10"/>
        <v>0</v>
      </c>
      <c r="K169" s="249" t="s">
        <v>28</v>
      </c>
      <c r="L169" s="254"/>
      <c r="M169" s="255" t="s">
        <v>28</v>
      </c>
      <c r="N169" s="256" t="s">
        <v>45</v>
      </c>
      <c r="O169" s="67"/>
      <c r="P169" s="190">
        <f t="shared" si="11"/>
        <v>0</v>
      </c>
      <c r="Q169" s="190">
        <v>1.5E-3</v>
      </c>
      <c r="R169" s="190">
        <f t="shared" si="12"/>
        <v>4.5000000000000005E-3</v>
      </c>
      <c r="S169" s="190">
        <v>0</v>
      </c>
      <c r="T169" s="191">
        <f t="shared" si="13"/>
        <v>0</v>
      </c>
      <c r="U169" s="37"/>
      <c r="V169" s="37"/>
      <c r="W169" s="37"/>
      <c r="X169" s="37"/>
      <c r="Y169" s="37"/>
      <c r="Z169" s="37"/>
      <c r="AA169" s="37"/>
      <c r="AB169" s="37"/>
      <c r="AC169" s="37"/>
      <c r="AD169" s="37"/>
      <c r="AE169" s="37"/>
      <c r="AR169" s="192" t="s">
        <v>243</v>
      </c>
      <c r="AT169" s="192" t="s">
        <v>519</v>
      </c>
      <c r="AU169" s="192" t="s">
        <v>84</v>
      </c>
      <c r="AY169" s="20" t="s">
        <v>197</v>
      </c>
      <c r="BE169" s="193">
        <f t="shared" si="14"/>
        <v>0</v>
      </c>
      <c r="BF169" s="193">
        <f t="shared" si="15"/>
        <v>0</v>
      </c>
      <c r="BG169" s="193">
        <f t="shared" si="16"/>
        <v>0</v>
      </c>
      <c r="BH169" s="193">
        <f t="shared" si="17"/>
        <v>0</v>
      </c>
      <c r="BI169" s="193">
        <f t="shared" si="18"/>
        <v>0</v>
      </c>
      <c r="BJ169" s="20" t="s">
        <v>82</v>
      </c>
      <c r="BK169" s="193">
        <f t="shared" si="19"/>
        <v>0</v>
      </c>
      <c r="BL169" s="20" t="s">
        <v>204</v>
      </c>
      <c r="BM169" s="192" t="s">
        <v>8102</v>
      </c>
    </row>
    <row r="170" spans="1:65" s="2" customFormat="1" ht="16.5" customHeight="1">
      <c r="A170" s="37"/>
      <c r="B170" s="38"/>
      <c r="C170" s="181" t="s">
        <v>470</v>
      </c>
      <c r="D170" s="181" t="s">
        <v>199</v>
      </c>
      <c r="E170" s="182" t="s">
        <v>8103</v>
      </c>
      <c r="F170" s="183" t="s">
        <v>8104</v>
      </c>
      <c r="G170" s="184" t="s">
        <v>265</v>
      </c>
      <c r="H170" s="185">
        <v>42</v>
      </c>
      <c r="I170" s="186"/>
      <c r="J170" s="187">
        <f t="shared" si="10"/>
        <v>0</v>
      </c>
      <c r="K170" s="183" t="s">
        <v>28</v>
      </c>
      <c r="L170" s="42"/>
      <c r="M170" s="188" t="s">
        <v>28</v>
      </c>
      <c r="N170" s="189" t="s">
        <v>45</v>
      </c>
      <c r="O170" s="67"/>
      <c r="P170" s="190">
        <f t="shared" si="11"/>
        <v>0</v>
      </c>
      <c r="Q170" s="190">
        <v>0</v>
      </c>
      <c r="R170" s="190">
        <f t="shared" si="12"/>
        <v>0</v>
      </c>
      <c r="S170" s="190">
        <v>0</v>
      </c>
      <c r="T170" s="191">
        <f t="shared" si="13"/>
        <v>0</v>
      </c>
      <c r="U170" s="37"/>
      <c r="V170" s="37"/>
      <c r="W170" s="37"/>
      <c r="X170" s="37"/>
      <c r="Y170" s="37"/>
      <c r="Z170" s="37"/>
      <c r="AA170" s="37"/>
      <c r="AB170" s="37"/>
      <c r="AC170" s="37"/>
      <c r="AD170" s="37"/>
      <c r="AE170" s="37"/>
      <c r="AR170" s="192" t="s">
        <v>204</v>
      </c>
      <c r="AT170" s="192" t="s">
        <v>199</v>
      </c>
      <c r="AU170" s="192" t="s">
        <v>84</v>
      </c>
      <c r="AY170" s="20" t="s">
        <v>197</v>
      </c>
      <c r="BE170" s="193">
        <f t="shared" si="14"/>
        <v>0</v>
      </c>
      <c r="BF170" s="193">
        <f t="shared" si="15"/>
        <v>0</v>
      </c>
      <c r="BG170" s="193">
        <f t="shared" si="16"/>
        <v>0</v>
      </c>
      <c r="BH170" s="193">
        <f t="shared" si="17"/>
        <v>0</v>
      </c>
      <c r="BI170" s="193">
        <f t="shared" si="18"/>
        <v>0</v>
      </c>
      <c r="BJ170" s="20" t="s">
        <v>82</v>
      </c>
      <c r="BK170" s="193">
        <f t="shared" si="19"/>
        <v>0</v>
      </c>
      <c r="BL170" s="20" t="s">
        <v>204</v>
      </c>
      <c r="BM170" s="192" t="s">
        <v>8105</v>
      </c>
    </row>
    <row r="171" spans="1:65" s="2" customFormat="1" ht="16.5" customHeight="1">
      <c r="A171" s="37"/>
      <c r="B171" s="38"/>
      <c r="C171" s="181" t="s">
        <v>476</v>
      </c>
      <c r="D171" s="181" t="s">
        <v>199</v>
      </c>
      <c r="E171" s="182" t="s">
        <v>8106</v>
      </c>
      <c r="F171" s="183" t="s">
        <v>8107</v>
      </c>
      <c r="G171" s="184" t="s">
        <v>265</v>
      </c>
      <c r="H171" s="185">
        <v>42</v>
      </c>
      <c r="I171" s="186"/>
      <c r="J171" s="187">
        <f t="shared" si="10"/>
        <v>0</v>
      </c>
      <c r="K171" s="183" t="s">
        <v>28</v>
      </c>
      <c r="L171" s="42"/>
      <c r="M171" s="188" t="s">
        <v>28</v>
      </c>
      <c r="N171" s="189" t="s">
        <v>45</v>
      </c>
      <c r="O171" s="67"/>
      <c r="P171" s="190">
        <f t="shared" si="11"/>
        <v>0</v>
      </c>
      <c r="Q171" s="190">
        <v>0</v>
      </c>
      <c r="R171" s="190">
        <f t="shared" si="12"/>
        <v>0</v>
      </c>
      <c r="S171" s="190">
        <v>0</v>
      </c>
      <c r="T171" s="191">
        <f t="shared" si="13"/>
        <v>0</v>
      </c>
      <c r="U171" s="37"/>
      <c r="V171" s="37"/>
      <c r="W171" s="37"/>
      <c r="X171" s="37"/>
      <c r="Y171" s="37"/>
      <c r="Z171" s="37"/>
      <c r="AA171" s="37"/>
      <c r="AB171" s="37"/>
      <c r="AC171" s="37"/>
      <c r="AD171" s="37"/>
      <c r="AE171" s="37"/>
      <c r="AR171" s="192" t="s">
        <v>204</v>
      </c>
      <c r="AT171" s="192" t="s">
        <v>199</v>
      </c>
      <c r="AU171" s="192" t="s">
        <v>84</v>
      </c>
      <c r="AY171" s="20" t="s">
        <v>197</v>
      </c>
      <c r="BE171" s="193">
        <f t="shared" si="14"/>
        <v>0</v>
      </c>
      <c r="BF171" s="193">
        <f t="shared" si="15"/>
        <v>0</v>
      </c>
      <c r="BG171" s="193">
        <f t="shared" si="16"/>
        <v>0</v>
      </c>
      <c r="BH171" s="193">
        <f t="shared" si="17"/>
        <v>0</v>
      </c>
      <c r="BI171" s="193">
        <f t="shared" si="18"/>
        <v>0</v>
      </c>
      <c r="BJ171" s="20" t="s">
        <v>82</v>
      </c>
      <c r="BK171" s="193">
        <f t="shared" si="19"/>
        <v>0</v>
      </c>
      <c r="BL171" s="20" t="s">
        <v>204</v>
      </c>
      <c r="BM171" s="192" t="s">
        <v>8108</v>
      </c>
    </row>
    <row r="172" spans="1:65" s="2" customFormat="1" ht="16.5" customHeight="1">
      <c r="A172" s="37"/>
      <c r="B172" s="38"/>
      <c r="C172" s="181" t="s">
        <v>482</v>
      </c>
      <c r="D172" s="181" t="s">
        <v>199</v>
      </c>
      <c r="E172" s="182" t="s">
        <v>7516</v>
      </c>
      <c r="F172" s="183" t="s">
        <v>7517</v>
      </c>
      <c r="G172" s="184" t="s">
        <v>210</v>
      </c>
      <c r="H172" s="185">
        <v>2</v>
      </c>
      <c r="I172" s="186"/>
      <c r="J172" s="187">
        <f t="shared" si="10"/>
        <v>0</v>
      </c>
      <c r="K172" s="183" t="s">
        <v>28</v>
      </c>
      <c r="L172" s="42"/>
      <c r="M172" s="188" t="s">
        <v>28</v>
      </c>
      <c r="N172" s="189" t="s">
        <v>45</v>
      </c>
      <c r="O172" s="67"/>
      <c r="P172" s="190">
        <f t="shared" si="11"/>
        <v>0</v>
      </c>
      <c r="Q172" s="190">
        <v>0.45937</v>
      </c>
      <c r="R172" s="190">
        <f t="shared" si="12"/>
        <v>0.91874</v>
      </c>
      <c r="S172" s="190">
        <v>0</v>
      </c>
      <c r="T172" s="191">
        <f t="shared" si="13"/>
        <v>0</v>
      </c>
      <c r="U172" s="37"/>
      <c r="V172" s="37"/>
      <c r="W172" s="37"/>
      <c r="X172" s="37"/>
      <c r="Y172" s="37"/>
      <c r="Z172" s="37"/>
      <c r="AA172" s="37"/>
      <c r="AB172" s="37"/>
      <c r="AC172" s="37"/>
      <c r="AD172" s="37"/>
      <c r="AE172" s="37"/>
      <c r="AR172" s="192" t="s">
        <v>204</v>
      </c>
      <c r="AT172" s="192" t="s">
        <v>199</v>
      </c>
      <c r="AU172" s="192" t="s">
        <v>84</v>
      </c>
      <c r="AY172" s="20" t="s">
        <v>197</v>
      </c>
      <c r="BE172" s="193">
        <f t="shared" si="14"/>
        <v>0</v>
      </c>
      <c r="BF172" s="193">
        <f t="shared" si="15"/>
        <v>0</v>
      </c>
      <c r="BG172" s="193">
        <f t="shared" si="16"/>
        <v>0</v>
      </c>
      <c r="BH172" s="193">
        <f t="shared" si="17"/>
        <v>0</v>
      </c>
      <c r="BI172" s="193">
        <f t="shared" si="18"/>
        <v>0</v>
      </c>
      <c r="BJ172" s="20" t="s">
        <v>82</v>
      </c>
      <c r="BK172" s="193">
        <f t="shared" si="19"/>
        <v>0</v>
      </c>
      <c r="BL172" s="20" t="s">
        <v>204</v>
      </c>
      <c r="BM172" s="192" t="s">
        <v>8109</v>
      </c>
    </row>
    <row r="173" spans="1:65" s="2" customFormat="1" ht="44.25" customHeight="1">
      <c r="A173" s="37"/>
      <c r="B173" s="38"/>
      <c r="C173" s="181" t="s">
        <v>489</v>
      </c>
      <c r="D173" s="181" t="s">
        <v>199</v>
      </c>
      <c r="E173" s="182" t="s">
        <v>8110</v>
      </c>
      <c r="F173" s="183" t="s">
        <v>8111</v>
      </c>
      <c r="G173" s="184" t="s">
        <v>409</v>
      </c>
      <c r="H173" s="185">
        <v>0.3</v>
      </c>
      <c r="I173" s="186"/>
      <c r="J173" s="187">
        <f t="shared" si="10"/>
        <v>0</v>
      </c>
      <c r="K173" s="183" t="s">
        <v>28</v>
      </c>
      <c r="L173" s="42"/>
      <c r="M173" s="188" t="s">
        <v>28</v>
      </c>
      <c r="N173" s="189" t="s">
        <v>45</v>
      </c>
      <c r="O173" s="67"/>
      <c r="P173" s="190">
        <f t="shared" si="11"/>
        <v>0</v>
      </c>
      <c r="Q173" s="190">
        <v>1.42289</v>
      </c>
      <c r="R173" s="190">
        <f t="shared" si="12"/>
        <v>0.426867</v>
      </c>
      <c r="S173" s="190">
        <v>0</v>
      </c>
      <c r="T173" s="191">
        <f t="shared" si="13"/>
        <v>0</v>
      </c>
      <c r="U173" s="37"/>
      <c r="V173" s="37"/>
      <c r="W173" s="37"/>
      <c r="X173" s="37"/>
      <c r="Y173" s="37"/>
      <c r="Z173" s="37"/>
      <c r="AA173" s="37"/>
      <c r="AB173" s="37"/>
      <c r="AC173" s="37"/>
      <c r="AD173" s="37"/>
      <c r="AE173" s="37"/>
      <c r="AR173" s="192" t="s">
        <v>204</v>
      </c>
      <c r="AT173" s="192" t="s">
        <v>199</v>
      </c>
      <c r="AU173" s="192" t="s">
        <v>84</v>
      </c>
      <c r="AY173" s="20" t="s">
        <v>197</v>
      </c>
      <c r="BE173" s="193">
        <f t="shared" si="14"/>
        <v>0</v>
      </c>
      <c r="BF173" s="193">
        <f t="shared" si="15"/>
        <v>0</v>
      </c>
      <c r="BG173" s="193">
        <f t="shared" si="16"/>
        <v>0</v>
      </c>
      <c r="BH173" s="193">
        <f t="shared" si="17"/>
        <v>0</v>
      </c>
      <c r="BI173" s="193">
        <f t="shared" si="18"/>
        <v>0</v>
      </c>
      <c r="BJ173" s="20" t="s">
        <v>82</v>
      </c>
      <c r="BK173" s="193">
        <f t="shared" si="19"/>
        <v>0</v>
      </c>
      <c r="BL173" s="20" t="s">
        <v>204</v>
      </c>
      <c r="BM173" s="192" t="s">
        <v>8112</v>
      </c>
    </row>
    <row r="174" spans="1:65" s="13" customFormat="1" ht="11.25">
      <c r="B174" s="199"/>
      <c r="C174" s="200"/>
      <c r="D174" s="201" t="s">
        <v>213</v>
      </c>
      <c r="E174" s="202" t="s">
        <v>28</v>
      </c>
      <c r="F174" s="203" t="s">
        <v>8113</v>
      </c>
      <c r="G174" s="200"/>
      <c r="H174" s="204">
        <v>0.3</v>
      </c>
      <c r="I174" s="205"/>
      <c r="J174" s="200"/>
      <c r="K174" s="200"/>
      <c r="L174" s="206"/>
      <c r="M174" s="207"/>
      <c r="N174" s="208"/>
      <c r="O174" s="208"/>
      <c r="P174" s="208"/>
      <c r="Q174" s="208"/>
      <c r="R174" s="208"/>
      <c r="S174" s="208"/>
      <c r="T174" s="209"/>
      <c r="AT174" s="210" t="s">
        <v>213</v>
      </c>
      <c r="AU174" s="210" t="s">
        <v>84</v>
      </c>
      <c r="AV174" s="13" t="s">
        <v>84</v>
      </c>
      <c r="AW174" s="13" t="s">
        <v>35</v>
      </c>
      <c r="AX174" s="13" t="s">
        <v>82</v>
      </c>
      <c r="AY174" s="210" t="s">
        <v>197</v>
      </c>
    </row>
    <row r="175" spans="1:65" s="2" customFormat="1" ht="16.5" customHeight="1">
      <c r="A175" s="37"/>
      <c r="B175" s="38"/>
      <c r="C175" s="181" t="s">
        <v>495</v>
      </c>
      <c r="D175" s="181" t="s">
        <v>199</v>
      </c>
      <c r="E175" s="182" t="s">
        <v>7531</v>
      </c>
      <c r="F175" s="183" t="s">
        <v>7532</v>
      </c>
      <c r="G175" s="184" t="s">
        <v>265</v>
      </c>
      <c r="H175" s="185">
        <v>36.6</v>
      </c>
      <c r="I175" s="186"/>
      <c r="J175" s="187">
        <f>ROUND(I175*H175,2)</f>
        <v>0</v>
      </c>
      <c r="K175" s="183" t="s">
        <v>28</v>
      </c>
      <c r="L175" s="42"/>
      <c r="M175" s="188" t="s">
        <v>28</v>
      </c>
      <c r="N175" s="189" t="s">
        <v>45</v>
      </c>
      <c r="O175" s="67"/>
      <c r="P175" s="190">
        <f>O175*H175</f>
        <v>0</v>
      </c>
      <c r="Q175" s="190">
        <v>9.0000000000000006E-5</v>
      </c>
      <c r="R175" s="190">
        <f>Q175*H175</f>
        <v>3.2940000000000005E-3</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8114</v>
      </c>
    </row>
    <row r="176" spans="1:65" s="12" customFormat="1" ht="22.9" customHeight="1">
      <c r="B176" s="165"/>
      <c r="C176" s="166"/>
      <c r="D176" s="167" t="s">
        <v>73</v>
      </c>
      <c r="E176" s="179" t="s">
        <v>248</v>
      </c>
      <c r="F176" s="179" t="s">
        <v>438</v>
      </c>
      <c r="G176" s="166"/>
      <c r="H176" s="166"/>
      <c r="I176" s="169"/>
      <c r="J176" s="180">
        <f>BK176</f>
        <v>0</v>
      </c>
      <c r="K176" s="166"/>
      <c r="L176" s="171"/>
      <c r="M176" s="172"/>
      <c r="N176" s="173"/>
      <c r="O176" s="173"/>
      <c r="P176" s="174">
        <f>SUM(P177:P180)</f>
        <v>0</v>
      </c>
      <c r="Q176" s="173"/>
      <c r="R176" s="174">
        <f>SUM(R177:R180)</f>
        <v>1.176E-3</v>
      </c>
      <c r="S176" s="173"/>
      <c r="T176" s="175">
        <f>SUM(T177:T180)</f>
        <v>9.0200000000000002E-2</v>
      </c>
      <c r="AR176" s="176" t="s">
        <v>82</v>
      </c>
      <c r="AT176" s="177" t="s">
        <v>73</v>
      </c>
      <c r="AU176" s="177" t="s">
        <v>82</v>
      </c>
      <c r="AY176" s="176" t="s">
        <v>197</v>
      </c>
      <c r="BK176" s="178">
        <f>SUM(BK177:BK180)</f>
        <v>0</v>
      </c>
    </row>
    <row r="177" spans="1:65" s="2" customFormat="1" ht="24.2" customHeight="1">
      <c r="A177" s="37"/>
      <c r="B177" s="38"/>
      <c r="C177" s="181" t="s">
        <v>500</v>
      </c>
      <c r="D177" s="181" t="s">
        <v>199</v>
      </c>
      <c r="E177" s="182" t="s">
        <v>8115</v>
      </c>
      <c r="F177" s="183" t="s">
        <v>8116</v>
      </c>
      <c r="G177" s="184" t="s">
        <v>7508</v>
      </c>
      <c r="H177" s="185">
        <v>1</v>
      </c>
      <c r="I177" s="186"/>
      <c r="J177" s="187">
        <f>ROUND(I177*H177,2)</f>
        <v>0</v>
      </c>
      <c r="K177" s="183" t="s">
        <v>28</v>
      </c>
      <c r="L177" s="42"/>
      <c r="M177" s="188" t="s">
        <v>28</v>
      </c>
      <c r="N177" s="189" t="s">
        <v>45</v>
      </c>
      <c r="O177" s="67"/>
      <c r="P177" s="190">
        <f>O177*H177</f>
        <v>0</v>
      </c>
      <c r="Q177" s="190">
        <v>0</v>
      </c>
      <c r="R177" s="190">
        <f>Q177*H177</f>
        <v>0</v>
      </c>
      <c r="S177" s="190">
        <v>5.8999999999999997E-2</v>
      </c>
      <c r="T177" s="191">
        <f>S177*H177</f>
        <v>5.8999999999999997E-2</v>
      </c>
      <c r="U177" s="37"/>
      <c r="V177" s="37"/>
      <c r="W177" s="37"/>
      <c r="X177" s="37"/>
      <c r="Y177" s="37"/>
      <c r="Z177" s="37"/>
      <c r="AA177" s="37"/>
      <c r="AB177" s="37"/>
      <c r="AC177" s="37"/>
      <c r="AD177" s="37"/>
      <c r="AE177" s="37"/>
      <c r="AR177" s="192" t="s">
        <v>204</v>
      </c>
      <c r="AT177" s="192" t="s">
        <v>199</v>
      </c>
      <c r="AU177" s="192" t="s">
        <v>84</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204</v>
      </c>
      <c r="BM177" s="192" t="s">
        <v>8117</v>
      </c>
    </row>
    <row r="178" spans="1:65" s="15" customFormat="1" ht="11.25">
      <c r="B178" s="222"/>
      <c r="C178" s="223"/>
      <c r="D178" s="201" t="s">
        <v>213</v>
      </c>
      <c r="E178" s="224" t="s">
        <v>28</v>
      </c>
      <c r="F178" s="225" t="s">
        <v>8118</v>
      </c>
      <c r="G178" s="223"/>
      <c r="H178" s="224" t="s">
        <v>28</v>
      </c>
      <c r="I178" s="226"/>
      <c r="J178" s="223"/>
      <c r="K178" s="223"/>
      <c r="L178" s="227"/>
      <c r="M178" s="228"/>
      <c r="N178" s="229"/>
      <c r="O178" s="229"/>
      <c r="P178" s="229"/>
      <c r="Q178" s="229"/>
      <c r="R178" s="229"/>
      <c r="S178" s="229"/>
      <c r="T178" s="230"/>
      <c r="AT178" s="231" t="s">
        <v>213</v>
      </c>
      <c r="AU178" s="231" t="s">
        <v>84</v>
      </c>
      <c r="AV178" s="15" t="s">
        <v>82</v>
      </c>
      <c r="AW178" s="15" t="s">
        <v>35</v>
      </c>
      <c r="AX178" s="15" t="s">
        <v>74</v>
      </c>
      <c r="AY178" s="231" t="s">
        <v>197</v>
      </c>
    </row>
    <row r="179" spans="1:65" s="13" customFormat="1" ht="11.25">
      <c r="B179" s="199"/>
      <c r="C179" s="200"/>
      <c r="D179" s="201" t="s">
        <v>213</v>
      </c>
      <c r="E179" s="202" t="s">
        <v>28</v>
      </c>
      <c r="F179" s="203" t="s">
        <v>82</v>
      </c>
      <c r="G179" s="200"/>
      <c r="H179" s="204">
        <v>1</v>
      </c>
      <c r="I179" s="205"/>
      <c r="J179" s="200"/>
      <c r="K179" s="200"/>
      <c r="L179" s="206"/>
      <c r="M179" s="207"/>
      <c r="N179" s="208"/>
      <c r="O179" s="208"/>
      <c r="P179" s="208"/>
      <c r="Q179" s="208"/>
      <c r="R179" s="208"/>
      <c r="S179" s="208"/>
      <c r="T179" s="209"/>
      <c r="AT179" s="210" t="s">
        <v>213</v>
      </c>
      <c r="AU179" s="210" t="s">
        <v>84</v>
      </c>
      <c r="AV179" s="13" t="s">
        <v>84</v>
      </c>
      <c r="AW179" s="13" t="s">
        <v>35</v>
      </c>
      <c r="AX179" s="13" t="s">
        <v>82</v>
      </c>
      <c r="AY179" s="210" t="s">
        <v>197</v>
      </c>
    </row>
    <row r="180" spans="1:65" s="2" customFormat="1" ht="21.75" customHeight="1">
      <c r="A180" s="37"/>
      <c r="B180" s="38"/>
      <c r="C180" s="181" t="s">
        <v>505</v>
      </c>
      <c r="D180" s="181" t="s">
        <v>199</v>
      </c>
      <c r="E180" s="182" t="s">
        <v>2088</v>
      </c>
      <c r="F180" s="183" t="s">
        <v>8119</v>
      </c>
      <c r="G180" s="184" t="s">
        <v>265</v>
      </c>
      <c r="H180" s="185">
        <v>0.8</v>
      </c>
      <c r="I180" s="186"/>
      <c r="J180" s="187">
        <f>ROUND(I180*H180,2)</f>
        <v>0</v>
      </c>
      <c r="K180" s="183" t="s">
        <v>28</v>
      </c>
      <c r="L180" s="42"/>
      <c r="M180" s="188" t="s">
        <v>28</v>
      </c>
      <c r="N180" s="189" t="s">
        <v>45</v>
      </c>
      <c r="O180" s="67"/>
      <c r="P180" s="190">
        <f>O180*H180</f>
        <v>0</v>
      </c>
      <c r="Q180" s="190">
        <v>1.47E-3</v>
      </c>
      <c r="R180" s="190">
        <f>Q180*H180</f>
        <v>1.176E-3</v>
      </c>
      <c r="S180" s="190">
        <v>3.9E-2</v>
      </c>
      <c r="T180" s="191">
        <f>S180*H180</f>
        <v>3.1200000000000002E-2</v>
      </c>
      <c r="U180" s="37"/>
      <c r="V180" s="37"/>
      <c r="W180" s="37"/>
      <c r="X180" s="37"/>
      <c r="Y180" s="37"/>
      <c r="Z180" s="37"/>
      <c r="AA180" s="37"/>
      <c r="AB180" s="37"/>
      <c r="AC180" s="37"/>
      <c r="AD180" s="37"/>
      <c r="AE180" s="37"/>
      <c r="AR180" s="192" t="s">
        <v>204</v>
      </c>
      <c r="AT180" s="192" t="s">
        <v>199</v>
      </c>
      <c r="AU180" s="192" t="s">
        <v>84</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204</v>
      </c>
      <c r="BM180" s="192" t="s">
        <v>8120</v>
      </c>
    </row>
    <row r="181" spans="1:65" s="12" customFormat="1" ht="22.9" customHeight="1">
      <c r="B181" s="165"/>
      <c r="C181" s="166"/>
      <c r="D181" s="167" t="s">
        <v>73</v>
      </c>
      <c r="E181" s="179" t="s">
        <v>2180</v>
      </c>
      <c r="F181" s="179" t="s">
        <v>2181</v>
      </c>
      <c r="G181" s="166"/>
      <c r="H181" s="166"/>
      <c r="I181" s="169"/>
      <c r="J181" s="180">
        <f>BK181</f>
        <v>0</v>
      </c>
      <c r="K181" s="166"/>
      <c r="L181" s="171"/>
      <c r="M181" s="172"/>
      <c r="N181" s="173"/>
      <c r="O181" s="173"/>
      <c r="P181" s="174">
        <f>P182</f>
        <v>0</v>
      </c>
      <c r="Q181" s="173"/>
      <c r="R181" s="174">
        <f>R182</f>
        <v>0</v>
      </c>
      <c r="S181" s="173"/>
      <c r="T181" s="175">
        <f>T182</f>
        <v>0</v>
      </c>
      <c r="AR181" s="176" t="s">
        <v>82</v>
      </c>
      <c r="AT181" s="177" t="s">
        <v>73</v>
      </c>
      <c r="AU181" s="177" t="s">
        <v>82</v>
      </c>
      <c r="AY181" s="176" t="s">
        <v>197</v>
      </c>
      <c r="BK181" s="178">
        <f>BK182</f>
        <v>0</v>
      </c>
    </row>
    <row r="182" spans="1:65" s="2" customFormat="1" ht="24.2" customHeight="1">
      <c r="A182" s="37"/>
      <c r="B182" s="38"/>
      <c r="C182" s="181" t="s">
        <v>510</v>
      </c>
      <c r="D182" s="181" t="s">
        <v>199</v>
      </c>
      <c r="E182" s="182" t="s">
        <v>7537</v>
      </c>
      <c r="F182" s="183" t="s">
        <v>7538</v>
      </c>
      <c r="G182" s="184" t="s">
        <v>428</v>
      </c>
      <c r="H182" s="185">
        <v>28.693999999999999</v>
      </c>
      <c r="I182" s="186"/>
      <c r="J182" s="187">
        <f>ROUND(I182*H182,2)</f>
        <v>0</v>
      </c>
      <c r="K182" s="183" t="s">
        <v>28</v>
      </c>
      <c r="L182" s="42"/>
      <c r="M182" s="188" t="s">
        <v>28</v>
      </c>
      <c r="N182" s="189" t="s">
        <v>45</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204</v>
      </c>
      <c r="AT182" s="192" t="s">
        <v>199</v>
      </c>
      <c r="AU182" s="192" t="s">
        <v>84</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204</v>
      </c>
      <c r="BM182" s="192" t="s">
        <v>8121</v>
      </c>
    </row>
    <row r="183" spans="1:65" s="12" customFormat="1" ht="25.9" customHeight="1">
      <c r="B183" s="165"/>
      <c r="C183" s="166"/>
      <c r="D183" s="167" t="s">
        <v>73</v>
      </c>
      <c r="E183" s="168" t="s">
        <v>2187</v>
      </c>
      <c r="F183" s="168" t="s">
        <v>2188</v>
      </c>
      <c r="G183" s="166"/>
      <c r="H183" s="166"/>
      <c r="I183" s="169"/>
      <c r="J183" s="170">
        <f>BK183</f>
        <v>0</v>
      </c>
      <c r="K183" s="166"/>
      <c r="L183" s="171"/>
      <c r="M183" s="172"/>
      <c r="N183" s="173"/>
      <c r="O183" s="173"/>
      <c r="P183" s="174">
        <f>P184</f>
        <v>0</v>
      </c>
      <c r="Q183" s="173"/>
      <c r="R183" s="174">
        <f>R184</f>
        <v>0</v>
      </c>
      <c r="S183" s="173"/>
      <c r="T183" s="175">
        <f>T184</f>
        <v>0</v>
      </c>
      <c r="AR183" s="176" t="s">
        <v>84</v>
      </c>
      <c r="AT183" s="177" t="s">
        <v>73</v>
      </c>
      <c r="AU183" s="177" t="s">
        <v>74</v>
      </c>
      <c r="AY183" s="176" t="s">
        <v>197</v>
      </c>
      <c r="BK183" s="178">
        <f>BK184</f>
        <v>0</v>
      </c>
    </row>
    <row r="184" spans="1:65" s="12" customFormat="1" ht="22.9" customHeight="1">
      <c r="B184" s="165"/>
      <c r="C184" s="166"/>
      <c r="D184" s="167" t="s">
        <v>73</v>
      </c>
      <c r="E184" s="179" t="s">
        <v>7934</v>
      </c>
      <c r="F184" s="179" t="s">
        <v>7935</v>
      </c>
      <c r="G184" s="166"/>
      <c r="H184" s="166"/>
      <c r="I184" s="169"/>
      <c r="J184" s="180">
        <f>BK184</f>
        <v>0</v>
      </c>
      <c r="K184" s="166"/>
      <c r="L184" s="171"/>
      <c r="M184" s="172"/>
      <c r="N184" s="173"/>
      <c r="O184" s="173"/>
      <c r="P184" s="174">
        <f>SUM(P185:P186)</f>
        <v>0</v>
      </c>
      <c r="Q184" s="173"/>
      <c r="R184" s="174">
        <f>SUM(R185:R186)</f>
        <v>0</v>
      </c>
      <c r="S184" s="173"/>
      <c r="T184" s="175">
        <f>SUM(T185:T186)</f>
        <v>0</v>
      </c>
      <c r="AR184" s="176" t="s">
        <v>84</v>
      </c>
      <c r="AT184" s="177" t="s">
        <v>73</v>
      </c>
      <c r="AU184" s="177" t="s">
        <v>82</v>
      </c>
      <c r="AY184" s="176" t="s">
        <v>197</v>
      </c>
      <c r="BK184" s="178">
        <f>SUM(BK185:BK186)</f>
        <v>0</v>
      </c>
    </row>
    <row r="185" spans="1:65" s="2" customFormat="1" ht="16.5" customHeight="1">
      <c r="A185" s="37"/>
      <c r="B185" s="38"/>
      <c r="C185" s="181" t="s">
        <v>514</v>
      </c>
      <c r="D185" s="181" t="s">
        <v>199</v>
      </c>
      <c r="E185" s="182" t="s">
        <v>8122</v>
      </c>
      <c r="F185" s="183" t="s">
        <v>8123</v>
      </c>
      <c r="G185" s="184" t="s">
        <v>210</v>
      </c>
      <c r="H185" s="185">
        <v>2</v>
      </c>
      <c r="I185" s="186"/>
      <c r="J185" s="187">
        <f>ROUND(I185*H185,2)</f>
        <v>0</v>
      </c>
      <c r="K185" s="183" t="s">
        <v>28</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283</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283</v>
      </c>
      <c r="BM185" s="192" t="s">
        <v>8124</v>
      </c>
    </row>
    <row r="186" spans="1:65" s="2" customFormat="1" ht="21.75" customHeight="1">
      <c r="A186" s="37"/>
      <c r="B186" s="38"/>
      <c r="C186" s="181" t="s">
        <v>523</v>
      </c>
      <c r="D186" s="181" t="s">
        <v>199</v>
      </c>
      <c r="E186" s="182" t="s">
        <v>8125</v>
      </c>
      <c r="F186" s="183" t="s">
        <v>8126</v>
      </c>
      <c r="G186" s="184" t="s">
        <v>210</v>
      </c>
      <c r="H186" s="185">
        <v>4</v>
      </c>
      <c r="I186" s="186"/>
      <c r="J186" s="187">
        <f>ROUND(I186*H186,2)</f>
        <v>0</v>
      </c>
      <c r="K186" s="183" t="s">
        <v>28</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283</v>
      </c>
      <c r="AT186" s="192" t="s">
        <v>199</v>
      </c>
      <c r="AU186" s="192" t="s">
        <v>84</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283</v>
      </c>
      <c r="BM186" s="192" t="s">
        <v>8127</v>
      </c>
    </row>
    <row r="187" spans="1:65" s="12" customFormat="1" ht="25.9" customHeight="1">
      <c r="B187" s="165"/>
      <c r="C187" s="166"/>
      <c r="D187" s="167" t="s">
        <v>73</v>
      </c>
      <c r="E187" s="168" t="s">
        <v>519</v>
      </c>
      <c r="F187" s="168" t="s">
        <v>520</v>
      </c>
      <c r="G187" s="166"/>
      <c r="H187" s="166"/>
      <c r="I187" s="169"/>
      <c r="J187" s="170">
        <f>BK187</f>
        <v>0</v>
      </c>
      <c r="K187" s="166"/>
      <c r="L187" s="171"/>
      <c r="M187" s="172"/>
      <c r="N187" s="173"/>
      <c r="O187" s="173"/>
      <c r="P187" s="174">
        <f>P188</f>
        <v>0</v>
      </c>
      <c r="Q187" s="173"/>
      <c r="R187" s="174">
        <f>R188</f>
        <v>2.8180000000000004E-2</v>
      </c>
      <c r="S187" s="173"/>
      <c r="T187" s="175">
        <f>T188</f>
        <v>0</v>
      </c>
      <c r="AR187" s="176" t="s">
        <v>160</v>
      </c>
      <c r="AT187" s="177" t="s">
        <v>73</v>
      </c>
      <c r="AU187" s="177" t="s">
        <v>74</v>
      </c>
      <c r="AY187" s="176" t="s">
        <v>197</v>
      </c>
      <c r="BK187" s="178">
        <f>BK188</f>
        <v>0</v>
      </c>
    </row>
    <row r="188" spans="1:65" s="12" customFormat="1" ht="22.9" customHeight="1">
      <c r="B188" s="165"/>
      <c r="C188" s="166"/>
      <c r="D188" s="167" t="s">
        <v>73</v>
      </c>
      <c r="E188" s="179" t="s">
        <v>8128</v>
      </c>
      <c r="F188" s="179" t="s">
        <v>8129</v>
      </c>
      <c r="G188" s="166"/>
      <c r="H188" s="166"/>
      <c r="I188" s="169"/>
      <c r="J188" s="180">
        <f>BK188</f>
        <v>0</v>
      </c>
      <c r="K188" s="166"/>
      <c r="L188" s="171"/>
      <c r="M188" s="172"/>
      <c r="N188" s="173"/>
      <c r="O188" s="173"/>
      <c r="P188" s="174">
        <f>SUM(P189:P196)</f>
        <v>0</v>
      </c>
      <c r="Q188" s="173"/>
      <c r="R188" s="174">
        <f>SUM(R189:R196)</f>
        <v>2.8180000000000004E-2</v>
      </c>
      <c r="S188" s="173"/>
      <c r="T188" s="175">
        <f>SUM(T189:T196)</f>
        <v>0</v>
      </c>
      <c r="AR188" s="176" t="s">
        <v>160</v>
      </c>
      <c r="AT188" s="177" t="s">
        <v>73</v>
      </c>
      <c r="AU188" s="177" t="s">
        <v>82</v>
      </c>
      <c r="AY188" s="176" t="s">
        <v>197</v>
      </c>
      <c r="BK188" s="178">
        <f>SUM(BK189:BK196)</f>
        <v>0</v>
      </c>
    </row>
    <row r="189" spans="1:65" s="2" customFormat="1" ht="16.5" customHeight="1">
      <c r="A189" s="37"/>
      <c r="B189" s="38"/>
      <c r="C189" s="181" t="s">
        <v>532</v>
      </c>
      <c r="D189" s="181" t="s">
        <v>199</v>
      </c>
      <c r="E189" s="182" t="s">
        <v>8130</v>
      </c>
      <c r="F189" s="183" t="s">
        <v>8131</v>
      </c>
      <c r="G189" s="184" t="s">
        <v>265</v>
      </c>
      <c r="H189" s="185">
        <v>4</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526</v>
      </c>
      <c r="AT189" s="192" t="s">
        <v>199</v>
      </c>
      <c r="AU189" s="192" t="s">
        <v>84</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526</v>
      </c>
      <c r="BM189" s="192" t="s">
        <v>8132</v>
      </c>
    </row>
    <row r="190" spans="1:65" s="2" customFormat="1" ht="16.5" customHeight="1">
      <c r="A190" s="37"/>
      <c r="B190" s="38"/>
      <c r="C190" s="247" t="s">
        <v>1046</v>
      </c>
      <c r="D190" s="247" t="s">
        <v>519</v>
      </c>
      <c r="E190" s="248" t="s">
        <v>8133</v>
      </c>
      <c r="F190" s="249" t="s">
        <v>8134</v>
      </c>
      <c r="G190" s="250" t="s">
        <v>265</v>
      </c>
      <c r="H190" s="251">
        <v>4</v>
      </c>
      <c r="I190" s="252"/>
      <c r="J190" s="253">
        <f>ROUND(I190*H190,2)</f>
        <v>0</v>
      </c>
      <c r="K190" s="249" t="s">
        <v>28</v>
      </c>
      <c r="L190" s="254"/>
      <c r="M190" s="255" t="s">
        <v>28</v>
      </c>
      <c r="N190" s="256" t="s">
        <v>45</v>
      </c>
      <c r="O190" s="67"/>
      <c r="P190" s="190">
        <f>O190*H190</f>
        <v>0</v>
      </c>
      <c r="Q190" s="190">
        <v>6.7400000000000003E-3</v>
      </c>
      <c r="R190" s="190">
        <f>Q190*H190</f>
        <v>2.6960000000000001E-2</v>
      </c>
      <c r="S190" s="190">
        <v>0</v>
      </c>
      <c r="T190" s="191">
        <f>S190*H190</f>
        <v>0</v>
      </c>
      <c r="U190" s="37"/>
      <c r="V190" s="37"/>
      <c r="W190" s="37"/>
      <c r="X190" s="37"/>
      <c r="Y190" s="37"/>
      <c r="Z190" s="37"/>
      <c r="AA190" s="37"/>
      <c r="AB190" s="37"/>
      <c r="AC190" s="37"/>
      <c r="AD190" s="37"/>
      <c r="AE190" s="37"/>
      <c r="AR190" s="192" t="s">
        <v>1639</v>
      </c>
      <c r="AT190" s="192" t="s">
        <v>519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1639</v>
      </c>
      <c r="BM190" s="192" t="s">
        <v>8135</v>
      </c>
    </row>
    <row r="191" spans="1:65" s="2" customFormat="1" ht="16.5" customHeight="1">
      <c r="A191" s="37"/>
      <c r="B191" s="38"/>
      <c r="C191" s="181" t="s">
        <v>1057</v>
      </c>
      <c r="D191" s="181" t="s">
        <v>199</v>
      </c>
      <c r="E191" s="182" t="s">
        <v>8136</v>
      </c>
      <c r="F191" s="183" t="s">
        <v>8137</v>
      </c>
      <c r="G191" s="184" t="s">
        <v>265</v>
      </c>
      <c r="H191" s="185">
        <v>4</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526</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526</v>
      </c>
      <c r="BM191" s="192" t="s">
        <v>8138</v>
      </c>
    </row>
    <row r="192" spans="1:65" s="2" customFormat="1" ht="24.2" customHeight="1">
      <c r="A192" s="37"/>
      <c r="B192" s="38"/>
      <c r="C192" s="181" t="s">
        <v>1063</v>
      </c>
      <c r="D192" s="181" t="s">
        <v>199</v>
      </c>
      <c r="E192" s="182" t="s">
        <v>8139</v>
      </c>
      <c r="F192" s="183" t="s">
        <v>8140</v>
      </c>
      <c r="G192" s="184" t="s">
        <v>210</v>
      </c>
      <c r="H192" s="185">
        <v>5</v>
      </c>
      <c r="I192" s="186"/>
      <c r="J192" s="187">
        <f>ROUND(I192*H192,2)</f>
        <v>0</v>
      </c>
      <c r="K192" s="183" t="s">
        <v>28</v>
      </c>
      <c r="L192" s="42"/>
      <c r="M192" s="188" t="s">
        <v>28</v>
      </c>
      <c r="N192" s="189" t="s">
        <v>45</v>
      </c>
      <c r="O192" s="67"/>
      <c r="P192" s="190">
        <f>O192*H192</f>
        <v>0</v>
      </c>
      <c r="Q192" s="190">
        <v>1.0000000000000001E-5</v>
      </c>
      <c r="R192" s="190">
        <f>Q192*H192</f>
        <v>5.0000000000000002E-5</v>
      </c>
      <c r="S192" s="190">
        <v>0</v>
      </c>
      <c r="T192" s="191">
        <f>S192*H192</f>
        <v>0</v>
      </c>
      <c r="U192" s="37"/>
      <c r="V192" s="37"/>
      <c r="W192" s="37"/>
      <c r="X192" s="37"/>
      <c r="Y192" s="37"/>
      <c r="Z192" s="37"/>
      <c r="AA192" s="37"/>
      <c r="AB192" s="37"/>
      <c r="AC192" s="37"/>
      <c r="AD192" s="37"/>
      <c r="AE192" s="37"/>
      <c r="AR192" s="192" t="s">
        <v>526</v>
      </c>
      <c r="AT192" s="192" t="s">
        <v>199</v>
      </c>
      <c r="AU192" s="192" t="s">
        <v>84</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526</v>
      </c>
      <c r="BM192" s="192" t="s">
        <v>8141</v>
      </c>
    </row>
    <row r="193" spans="1:65" s="2" customFormat="1" ht="16.5" customHeight="1">
      <c r="A193" s="37"/>
      <c r="B193" s="38"/>
      <c r="C193" s="247" t="s">
        <v>1088</v>
      </c>
      <c r="D193" s="247" t="s">
        <v>519</v>
      </c>
      <c r="E193" s="248" t="s">
        <v>8142</v>
      </c>
      <c r="F193" s="249" t="s">
        <v>8143</v>
      </c>
      <c r="G193" s="250" t="s">
        <v>210</v>
      </c>
      <c r="H193" s="251">
        <v>5</v>
      </c>
      <c r="I193" s="252"/>
      <c r="J193" s="253">
        <f>ROUND(I193*H193,2)</f>
        <v>0</v>
      </c>
      <c r="K193" s="249" t="s">
        <v>28</v>
      </c>
      <c r="L193" s="254"/>
      <c r="M193" s="255" t="s">
        <v>28</v>
      </c>
      <c r="N193" s="256" t="s">
        <v>45</v>
      </c>
      <c r="O193" s="67"/>
      <c r="P193" s="190">
        <f>O193*H193</f>
        <v>0</v>
      </c>
      <c r="Q193" s="190">
        <v>5.0000000000000002E-5</v>
      </c>
      <c r="R193" s="190">
        <f>Q193*H193</f>
        <v>2.5000000000000001E-4</v>
      </c>
      <c r="S193" s="190">
        <v>0</v>
      </c>
      <c r="T193" s="191">
        <f>S193*H193</f>
        <v>0</v>
      </c>
      <c r="U193" s="37"/>
      <c r="V193" s="37"/>
      <c r="W193" s="37"/>
      <c r="X193" s="37"/>
      <c r="Y193" s="37"/>
      <c r="Z193" s="37"/>
      <c r="AA193" s="37"/>
      <c r="AB193" s="37"/>
      <c r="AC193" s="37"/>
      <c r="AD193" s="37"/>
      <c r="AE193" s="37"/>
      <c r="AR193" s="192" t="s">
        <v>1639</v>
      </c>
      <c r="AT193" s="192" t="s">
        <v>519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1639</v>
      </c>
      <c r="BM193" s="192" t="s">
        <v>8144</v>
      </c>
    </row>
    <row r="194" spans="1:65" s="13" customFormat="1" ht="11.25">
      <c r="B194" s="199"/>
      <c r="C194" s="200"/>
      <c r="D194" s="201" t="s">
        <v>213</v>
      </c>
      <c r="E194" s="202" t="s">
        <v>28</v>
      </c>
      <c r="F194" s="203" t="s">
        <v>8145</v>
      </c>
      <c r="G194" s="200"/>
      <c r="H194" s="204">
        <v>5</v>
      </c>
      <c r="I194" s="205"/>
      <c r="J194" s="200"/>
      <c r="K194" s="200"/>
      <c r="L194" s="206"/>
      <c r="M194" s="207"/>
      <c r="N194" s="208"/>
      <c r="O194" s="208"/>
      <c r="P194" s="208"/>
      <c r="Q194" s="208"/>
      <c r="R194" s="208"/>
      <c r="S194" s="208"/>
      <c r="T194" s="209"/>
      <c r="AT194" s="210" t="s">
        <v>213</v>
      </c>
      <c r="AU194" s="210" t="s">
        <v>84</v>
      </c>
      <c r="AV194" s="13" t="s">
        <v>84</v>
      </c>
      <c r="AW194" s="13" t="s">
        <v>35</v>
      </c>
      <c r="AX194" s="13" t="s">
        <v>82</v>
      </c>
      <c r="AY194" s="210" t="s">
        <v>197</v>
      </c>
    </row>
    <row r="195" spans="1:65" s="2" customFormat="1" ht="16.5" customHeight="1">
      <c r="A195" s="37"/>
      <c r="B195" s="38"/>
      <c r="C195" s="181" t="s">
        <v>526</v>
      </c>
      <c r="D195" s="181" t="s">
        <v>199</v>
      </c>
      <c r="E195" s="182" t="s">
        <v>8146</v>
      </c>
      <c r="F195" s="183" t="s">
        <v>8147</v>
      </c>
      <c r="G195" s="184" t="s">
        <v>210</v>
      </c>
      <c r="H195" s="185">
        <v>2</v>
      </c>
      <c r="I195" s="186"/>
      <c r="J195" s="187">
        <f>ROUND(I195*H195,2)</f>
        <v>0</v>
      </c>
      <c r="K195" s="183" t="s">
        <v>28</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526</v>
      </c>
      <c r="AT195" s="192" t="s">
        <v>199</v>
      </c>
      <c r="AU195" s="192" t="s">
        <v>84</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526</v>
      </c>
      <c r="BM195" s="192" t="s">
        <v>8148</v>
      </c>
    </row>
    <row r="196" spans="1:65" s="2" customFormat="1" ht="16.5" customHeight="1">
      <c r="A196" s="37"/>
      <c r="B196" s="38"/>
      <c r="C196" s="247" t="s">
        <v>1115</v>
      </c>
      <c r="D196" s="247" t="s">
        <v>519</v>
      </c>
      <c r="E196" s="248" t="s">
        <v>8149</v>
      </c>
      <c r="F196" s="249" t="s">
        <v>8150</v>
      </c>
      <c r="G196" s="250" t="s">
        <v>210</v>
      </c>
      <c r="H196" s="251">
        <v>2</v>
      </c>
      <c r="I196" s="252"/>
      <c r="J196" s="253">
        <f>ROUND(I196*H196,2)</f>
        <v>0</v>
      </c>
      <c r="K196" s="249" t="s">
        <v>28</v>
      </c>
      <c r="L196" s="254"/>
      <c r="M196" s="273" t="s">
        <v>28</v>
      </c>
      <c r="N196" s="274" t="s">
        <v>45</v>
      </c>
      <c r="O196" s="264"/>
      <c r="P196" s="268">
        <f>O196*H196</f>
        <v>0</v>
      </c>
      <c r="Q196" s="268">
        <v>4.6000000000000001E-4</v>
      </c>
      <c r="R196" s="268">
        <f>Q196*H196</f>
        <v>9.2000000000000003E-4</v>
      </c>
      <c r="S196" s="268">
        <v>0</v>
      </c>
      <c r="T196" s="269">
        <f>S196*H196</f>
        <v>0</v>
      </c>
      <c r="U196" s="37"/>
      <c r="V196" s="37"/>
      <c r="W196" s="37"/>
      <c r="X196" s="37"/>
      <c r="Y196" s="37"/>
      <c r="Z196" s="37"/>
      <c r="AA196" s="37"/>
      <c r="AB196" s="37"/>
      <c r="AC196" s="37"/>
      <c r="AD196" s="37"/>
      <c r="AE196" s="37"/>
      <c r="AR196" s="192" t="s">
        <v>2471</v>
      </c>
      <c r="AT196" s="192" t="s">
        <v>519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526</v>
      </c>
      <c r="BM196" s="192" t="s">
        <v>8151</v>
      </c>
    </row>
    <row r="197" spans="1:65" s="2" customFormat="1" ht="6.95" customHeight="1">
      <c r="A197" s="37"/>
      <c r="B197" s="50"/>
      <c r="C197" s="51"/>
      <c r="D197" s="51"/>
      <c r="E197" s="51"/>
      <c r="F197" s="51"/>
      <c r="G197" s="51"/>
      <c r="H197" s="51"/>
      <c r="I197" s="51"/>
      <c r="J197" s="51"/>
      <c r="K197" s="51"/>
      <c r="L197" s="42"/>
      <c r="M197" s="37"/>
      <c r="O197" s="37"/>
      <c r="P197" s="37"/>
      <c r="Q197" s="37"/>
      <c r="R197" s="37"/>
      <c r="S197" s="37"/>
      <c r="T197" s="37"/>
      <c r="U197" s="37"/>
      <c r="V197" s="37"/>
      <c r="W197" s="37"/>
      <c r="X197" s="37"/>
      <c r="Y197" s="37"/>
      <c r="Z197" s="37"/>
      <c r="AA197" s="37"/>
      <c r="AB197" s="37"/>
      <c r="AC197" s="37"/>
      <c r="AD197" s="37"/>
      <c r="AE197" s="37"/>
    </row>
  </sheetData>
  <sheetProtection algorithmName="SHA-512" hashValue="AgsT/zF3GVo5BAbkIfdZnfukLnDSYftCxOGmIdLOYyys0JTg030DAB9qop/P3OejXk5n+f6OA2qeaabYAZNVAQ==" saltValue="9QrU5FFnuzsUkFalCXrmaMhulGNSlTrQnCDblmJy9NQCtWdR4B2o3/XPuB2c+TKcyyJuucE66CCvVmq7DvRUUw==" spinCount="100000" sheet="1" objects="1" scenarios="1" formatColumns="0" formatRows="0" autoFilter="0"/>
  <autoFilter ref="C94:K196" xr:uid="{00000000-0009-0000-0000-000019000000}"/>
  <mergeCells count="12">
    <mergeCell ref="E87:H87"/>
    <mergeCell ref="L2:V2"/>
    <mergeCell ref="E50:H50"/>
    <mergeCell ref="E52:H52"/>
    <mergeCell ref="E54:H54"/>
    <mergeCell ref="E83:H83"/>
    <mergeCell ref="E85:H85"/>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BM20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162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7954</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8152</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ROUND((SUM(BE95:BE207)),  2)</f>
        <v>0</v>
      </c>
      <c r="G35" s="37"/>
      <c r="H35" s="37"/>
      <c r="I35" s="127">
        <v>0.21</v>
      </c>
      <c r="J35" s="126">
        <f>ROUND(((SUM(BE95:BE207))*I35),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ROUND((SUM(BF95:BF207)),  2)</f>
        <v>0</v>
      </c>
      <c r="G36" s="37"/>
      <c r="H36" s="37"/>
      <c r="I36" s="127">
        <v>0.12</v>
      </c>
      <c r="J36" s="126">
        <f>ROUND(((SUM(BF95:BF207))*I36),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ROUND((SUM(BG95:BG207)),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ROUND((SUM(BH95:BH207)),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ROUND((SUM(BI95:BI207)),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7954</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3 - Stavební úpravy vodoměrné šachty</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J95</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J96</f>
        <v>0</v>
      </c>
      <c r="K64" s="144"/>
      <c r="L64" s="148"/>
    </row>
    <row r="65" spans="1:31" s="10" customFormat="1" ht="19.899999999999999" customHeight="1">
      <c r="B65" s="149"/>
      <c r="C65" s="100"/>
      <c r="D65" s="150" t="s">
        <v>176</v>
      </c>
      <c r="E65" s="151"/>
      <c r="F65" s="151"/>
      <c r="G65" s="151"/>
      <c r="H65" s="151"/>
      <c r="I65" s="151"/>
      <c r="J65" s="152">
        <f>J97</f>
        <v>0</v>
      </c>
      <c r="K65" s="100"/>
      <c r="L65" s="153"/>
    </row>
    <row r="66" spans="1:31" s="10" customFormat="1" ht="19.899999999999999" customHeight="1">
      <c r="B66" s="149"/>
      <c r="C66" s="100"/>
      <c r="D66" s="150" t="s">
        <v>569</v>
      </c>
      <c r="E66" s="151"/>
      <c r="F66" s="151"/>
      <c r="G66" s="151"/>
      <c r="H66" s="151"/>
      <c r="I66" s="151"/>
      <c r="J66" s="152">
        <f>J107</f>
        <v>0</v>
      </c>
      <c r="K66" s="100"/>
      <c r="L66" s="153"/>
    </row>
    <row r="67" spans="1:31" s="10" customFormat="1" ht="19.899999999999999" customHeight="1">
      <c r="B67" s="149"/>
      <c r="C67" s="100"/>
      <c r="D67" s="150" t="s">
        <v>571</v>
      </c>
      <c r="E67" s="151"/>
      <c r="F67" s="151"/>
      <c r="G67" s="151"/>
      <c r="H67" s="151"/>
      <c r="I67" s="151"/>
      <c r="J67" s="152">
        <f>J113</f>
        <v>0</v>
      </c>
      <c r="K67" s="100"/>
      <c r="L67" s="153"/>
    </row>
    <row r="68" spans="1:31" s="10" customFormat="1" ht="19.899999999999999" customHeight="1">
      <c r="B68" s="149"/>
      <c r="C68" s="100"/>
      <c r="D68" s="150" t="s">
        <v>7424</v>
      </c>
      <c r="E68" s="151"/>
      <c r="F68" s="151"/>
      <c r="G68" s="151"/>
      <c r="H68" s="151"/>
      <c r="I68" s="151"/>
      <c r="J68" s="152">
        <f>J122</f>
        <v>0</v>
      </c>
      <c r="K68" s="100"/>
      <c r="L68" s="153"/>
    </row>
    <row r="69" spans="1:31" s="10" customFormat="1" ht="19.899999999999999" customHeight="1">
      <c r="B69" s="149"/>
      <c r="C69" s="100"/>
      <c r="D69" s="150" t="s">
        <v>177</v>
      </c>
      <c r="E69" s="151"/>
      <c r="F69" s="151"/>
      <c r="G69" s="151"/>
      <c r="H69" s="151"/>
      <c r="I69" s="151"/>
      <c r="J69" s="152">
        <f>J134</f>
        <v>0</v>
      </c>
      <c r="K69" s="100"/>
      <c r="L69" s="153"/>
    </row>
    <row r="70" spans="1:31" s="10" customFormat="1" ht="19.899999999999999" customHeight="1">
      <c r="B70" s="149"/>
      <c r="C70" s="100"/>
      <c r="D70" s="150" t="s">
        <v>178</v>
      </c>
      <c r="E70" s="151"/>
      <c r="F70" s="151"/>
      <c r="G70" s="151"/>
      <c r="H70" s="151"/>
      <c r="I70" s="151"/>
      <c r="J70" s="152">
        <f>J187</f>
        <v>0</v>
      </c>
      <c r="K70" s="100"/>
      <c r="L70" s="153"/>
    </row>
    <row r="71" spans="1:31" s="10" customFormat="1" ht="19.899999999999999" customHeight="1">
      <c r="B71" s="149"/>
      <c r="C71" s="100"/>
      <c r="D71" s="150" t="s">
        <v>572</v>
      </c>
      <c r="E71" s="151"/>
      <c r="F71" s="151"/>
      <c r="G71" s="151"/>
      <c r="H71" s="151"/>
      <c r="I71" s="151"/>
      <c r="J71" s="152">
        <f>J197</f>
        <v>0</v>
      </c>
      <c r="K71" s="100"/>
      <c r="L71" s="153"/>
    </row>
    <row r="72" spans="1:31" s="9" customFormat="1" ht="24.95" customHeight="1">
      <c r="B72" s="143"/>
      <c r="C72" s="144"/>
      <c r="D72" s="145" t="s">
        <v>573</v>
      </c>
      <c r="E72" s="146"/>
      <c r="F72" s="146"/>
      <c r="G72" s="146"/>
      <c r="H72" s="146"/>
      <c r="I72" s="146"/>
      <c r="J72" s="147">
        <f>J200</f>
        <v>0</v>
      </c>
      <c r="K72" s="144"/>
      <c r="L72" s="148"/>
    </row>
    <row r="73" spans="1:31" s="10" customFormat="1" ht="19.899999999999999" customHeight="1">
      <c r="B73" s="149"/>
      <c r="C73" s="100"/>
      <c r="D73" s="150" t="s">
        <v>581</v>
      </c>
      <c r="E73" s="151"/>
      <c r="F73" s="151"/>
      <c r="G73" s="151"/>
      <c r="H73" s="151"/>
      <c r="I73" s="151"/>
      <c r="J73" s="152">
        <f>J201</f>
        <v>0</v>
      </c>
      <c r="K73" s="100"/>
      <c r="L73" s="153"/>
    </row>
    <row r="74" spans="1:31" s="2" customFormat="1" ht="21.7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50"/>
      <c r="C75" s="51"/>
      <c r="D75" s="51"/>
      <c r="E75" s="51"/>
      <c r="F75" s="51"/>
      <c r="G75" s="51"/>
      <c r="H75" s="51"/>
      <c r="I75" s="51"/>
      <c r="J75" s="51"/>
      <c r="K75" s="51"/>
      <c r="L75" s="116"/>
      <c r="S75" s="37"/>
      <c r="T75" s="37"/>
      <c r="U75" s="37"/>
      <c r="V75" s="37"/>
      <c r="W75" s="37"/>
      <c r="X75" s="37"/>
      <c r="Y75" s="37"/>
      <c r="Z75" s="37"/>
      <c r="AA75" s="37"/>
      <c r="AB75" s="37"/>
      <c r="AC75" s="37"/>
      <c r="AD75" s="37"/>
      <c r="AE75" s="37"/>
    </row>
    <row r="79" spans="1:31" s="2" customFormat="1" ht="6.95" customHeight="1">
      <c r="A79" s="37"/>
      <c r="B79" s="52"/>
      <c r="C79" s="53"/>
      <c r="D79" s="53"/>
      <c r="E79" s="53"/>
      <c r="F79" s="53"/>
      <c r="G79" s="53"/>
      <c r="H79" s="53"/>
      <c r="I79" s="53"/>
      <c r="J79" s="53"/>
      <c r="K79" s="53"/>
      <c r="L79" s="116"/>
      <c r="S79" s="37"/>
      <c r="T79" s="37"/>
      <c r="U79" s="37"/>
      <c r="V79" s="37"/>
      <c r="W79" s="37"/>
      <c r="X79" s="37"/>
      <c r="Y79" s="37"/>
      <c r="Z79" s="37"/>
      <c r="AA79" s="37"/>
      <c r="AB79" s="37"/>
      <c r="AC79" s="37"/>
      <c r="AD79" s="37"/>
      <c r="AE79" s="37"/>
    </row>
    <row r="80" spans="1:31" s="2" customFormat="1" ht="24.95" customHeight="1">
      <c r="A80" s="37"/>
      <c r="B80" s="38"/>
      <c r="C80" s="26" t="s">
        <v>182</v>
      </c>
      <c r="D80" s="39"/>
      <c r="E80" s="39"/>
      <c r="F80" s="39"/>
      <c r="G80" s="39"/>
      <c r="H80" s="39"/>
      <c r="I80" s="39"/>
      <c r="J80" s="39"/>
      <c r="K80" s="39"/>
      <c r="L80" s="116"/>
      <c r="S80" s="37"/>
      <c r="T80" s="37"/>
      <c r="U80" s="37"/>
      <c r="V80" s="37"/>
      <c r="W80" s="37"/>
      <c r="X80" s="37"/>
      <c r="Y80" s="37"/>
      <c r="Z80" s="37"/>
      <c r="AA80" s="37"/>
      <c r="AB80" s="37"/>
      <c r="AC80" s="37"/>
      <c r="AD80" s="37"/>
      <c r="AE80" s="37"/>
    </row>
    <row r="81" spans="1:63"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12" customHeight="1">
      <c r="A82" s="37"/>
      <c r="B82" s="38"/>
      <c r="C82" s="32" t="s">
        <v>16</v>
      </c>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6.5" customHeight="1">
      <c r="A83" s="37"/>
      <c r="B83" s="38"/>
      <c r="C83" s="39"/>
      <c r="D83" s="39"/>
      <c r="E83" s="427" t="str">
        <f>E7</f>
        <v>Zpracování PD - ZŠ F-M, ul. J. Čapka 2555 - tělocvična II.</v>
      </c>
      <c r="F83" s="428"/>
      <c r="G83" s="428"/>
      <c r="H83" s="428"/>
      <c r="I83" s="39"/>
      <c r="J83" s="39"/>
      <c r="K83" s="39"/>
      <c r="L83" s="116"/>
      <c r="S83" s="37"/>
      <c r="T83" s="37"/>
      <c r="U83" s="37"/>
      <c r="V83" s="37"/>
      <c r="W83" s="37"/>
      <c r="X83" s="37"/>
      <c r="Y83" s="37"/>
      <c r="Z83" s="37"/>
      <c r="AA83" s="37"/>
      <c r="AB83" s="37"/>
      <c r="AC83" s="37"/>
      <c r="AD83" s="37"/>
      <c r="AE83" s="37"/>
    </row>
    <row r="84" spans="1:63" s="1" customFormat="1" ht="12" customHeight="1">
      <c r="B84" s="24"/>
      <c r="C84" s="32" t="s">
        <v>167</v>
      </c>
      <c r="D84" s="25"/>
      <c r="E84" s="25"/>
      <c r="F84" s="25"/>
      <c r="G84" s="25"/>
      <c r="H84" s="25"/>
      <c r="I84" s="25"/>
      <c r="J84" s="25"/>
      <c r="K84" s="25"/>
      <c r="L84" s="23"/>
    </row>
    <row r="85" spans="1:63" s="2" customFormat="1" ht="16.5" customHeight="1">
      <c r="A85" s="37"/>
      <c r="B85" s="38"/>
      <c r="C85" s="39"/>
      <c r="D85" s="39"/>
      <c r="E85" s="427" t="s">
        <v>7954</v>
      </c>
      <c r="F85" s="429"/>
      <c r="G85" s="429"/>
      <c r="H85" s="429"/>
      <c r="I85" s="39"/>
      <c r="J85" s="39"/>
      <c r="K85" s="39"/>
      <c r="L85" s="116"/>
      <c r="S85" s="37"/>
      <c r="T85" s="37"/>
      <c r="U85" s="37"/>
      <c r="V85" s="37"/>
      <c r="W85" s="37"/>
      <c r="X85" s="37"/>
      <c r="Y85" s="37"/>
      <c r="Z85" s="37"/>
      <c r="AA85" s="37"/>
      <c r="AB85" s="37"/>
      <c r="AC85" s="37"/>
      <c r="AD85" s="37"/>
      <c r="AE85" s="37"/>
    </row>
    <row r="86" spans="1:63" s="2" customFormat="1" ht="12" customHeight="1">
      <c r="A86" s="37"/>
      <c r="B86" s="38"/>
      <c r="C86" s="32" t="s">
        <v>563</v>
      </c>
      <c r="D86" s="39"/>
      <c r="E86" s="39"/>
      <c r="F86" s="39"/>
      <c r="G86" s="39"/>
      <c r="H86" s="39"/>
      <c r="I86" s="39"/>
      <c r="J86" s="39"/>
      <c r="K86" s="39"/>
      <c r="L86" s="116"/>
      <c r="S86" s="37"/>
      <c r="T86" s="37"/>
      <c r="U86" s="37"/>
      <c r="V86" s="37"/>
      <c r="W86" s="37"/>
      <c r="X86" s="37"/>
      <c r="Y86" s="37"/>
      <c r="Z86" s="37"/>
      <c r="AA86" s="37"/>
      <c r="AB86" s="37"/>
      <c r="AC86" s="37"/>
      <c r="AD86" s="37"/>
      <c r="AE86" s="37"/>
    </row>
    <row r="87" spans="1:63" s="2" customFormat="1" ht="16.5" customHeight="1">
      <c r="A87" s="37"/>
      <c r="B87" s="38"/>
      <c r="C87" s="39"/>
      <c r="D87" s="39"/>
      <c r="E87" s="383" t="str">
        <f>E11</f>
        <v>3 - Stavební úpravy vodoměrné šachty</v>
      </c>
      <c r="F87" s="429"/>
      <c r="G87" s="429"/>
      <c r="H87" s="429"/>
      <c r="I87" s="39"/>
      <c r="J87" s="39"/>
      <c r="K87" s="39"/>
      <c r="L87" s="116"/>
      <c r="S87" s="37"/>
      <c r="T87" s="37"/>
      <c r="U87" s="37"/>
      <c r="V87" s="37"/>
      <c r="W87" s="37"/>
      <c r="X87" s="37"/>
      <c r="Y87" s="37"/>
      <c r="Z87" s="37"/>
      <c r="AA87" s="37"/>
      <c r="AB87" s="37"/>
      <c r="AC87" s="37"/>
      <c r="AD87" s="37"/>
      <c r="AE87" s="37"/>
    </row>
    <row r="88" spans="1:63" s="2" customFormat="1" ht="6.9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3" s="2" customFormat="1" ht="12" customHeight="1">
      <c r="A89" s="37"/>
      <c r="B89" s="38"/>
      <c r="C89" s="32" t="s">
        <v>22</v>
      </c>
      <c r="D89" s="39"/>
      <c r="E89" s="39"/>
      <c r="F89" s="30" t="str">
        <f>F14</f>
        <v>J. Čapka 2555, Frýdek Místek</v>
      </c>
      <c r="G89" s="39"/>
      <c r="H89" s="39"/>
      <c r="I89" s="32" t="s">
        <v>24</v>
      </c>
      <c r="J89" s="62" t="str">
        <f>IF(J14="","",J14)</f>
        <v>19. 3. 2025</v>
      </c>
      <c r="K89" s="39"/>
      <c r="L89" s="116"/>
      <c r="S89" s="37"/>
      <c r="T89" s="37"/>
      <c r="U89" s="37"/>
      <c r="V89" s="37"/>
      <c r="W89" s="37"/>
      <c r="X89" s="37"/>
      <c r="Y89" s="37"/>
      <c r="Z89" s="37"/>
      <c r="AA89" s="37"/>
      <c r="AB89" s="37"/>
      <c r="AC89" s="37"/>
      <c r="AD89" s="37"/>
      <c r="AE89" s="37"/>
    </row>
    <row r="90" spans="1:63"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3" s="2" customFormat="1" ht="25.7" customHeight="1">
      <c r="A91" s="37"/>
      <c r="B91" s="38"/>
      <c r="C91" s="32" t="s">
        <v>26</v>
      </c>
      <c r="D91" s="39"/>
      <c r="E91" s="39"/>
      <c r="F91" s="30" t="str">
        <f>E17</f>
        <v>Statutární město Frýdek - Místek</v>
      </c>
      <c r="G91" s="39"/>
      <c r="H91" s="39"/>
      <c r="I91" s="32" t="s">
        <v>33</v>
      </c>
      <c r="J91" s="35" t="str">
        <f>E23</f>
        <v>Energy Benefit Centre a.s., Ostrava</v>
      </c>
      <c r="K91" s="39"/>
      <c r="L91" s="116"/>
      <c r="S91" s="37"/>
      <c r="T91" s="37"/>
      <c r="U91" s="37"/>
      <c r="V91" s="37"/>
      <c r="W91" s="37"/>
      <c r="X91" s="37"/>
      <c r="Y91" s="37"/>
      <c r="Z91" s="37"/>
      <c r="AA91" s="37"/>
      <c r="AB91" s="37"/>
      <c r="AC91" s="37"/>
      <c r="AD91" s="37"/>
      <c r="AE91" s="37"/>
    </row>
    <row r="92" spans="1:63" s="2" customFormat="1" ht="25.7" customHeight="1">
      <c r="A92" s="37"/>
      <c r="B92" s="38"/>
      <c r="C92" s="32" t="s">
        <v>31</v>
      </c>
      <c r="D92" s="39"/>
      <c r="E92" s="39"/>
      <c r="F92" s="30" t="str">
        <f>IF(E20="","",E20)</f>
        <v>Vyplň údaj</v>
      </c>
      <c r="G92" s="39"/>
      <c r="H92" s="39"/>
      <c r="I92" s="32" t="s">
        <v>36</v>
      </c>
      <c r="J92" s="35" t="str">
        <f>E26</f>
        <v>Ing. Alena Chmelová, Opava</v>
      </c>
      <c r="K92" s="39"/>
      <c r="L92" s="116"/>
      <c r="S92" s="37"/>
      <c r="T92" s="37"/>
      <c r="U92" s="37"/>
      <c r="V92" s="37"/>
      <c r="W92" s="37"/>
      <c r="X92" s="37"/>
      <c r="Y92" s="37"/>
      <c r="Z92" s="37"/>
      <c r="AA92" s="37"/>
      <c r="AB92" s="37"/>
      <c r="AC92" s="37"/>
      <c r="AD92" s="37"/>
      <c r="AE92" s="37"/>
    </row>
    <row r="93" spans="1:63" s="2" customFormat="1" ht="10.3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63" s="11" customFormat="1" ht="29.25" customHeight="1">
      <c r="A94" s="154"/>
      <c r="B94" s="155"/>
      <c r="C94" s="156" t="s">
        <v>183</v>
      </c>
      <c r="D94" s="157" t="s">
        <v>59</v>
      </c>
      <c r="E94" s="157" t="s">
        <v>55</v>
      </c>
      <c r="F94" s="157" t="s">
        <v>56</v>
      </c>
      <c r="G94" s="157" t="s">
        <v>184</v>
      </c>
      <c r="H94" s="157" t="s">
        <v>185</v>
      </c>
      <c r="I94" s="157" t="s">
        <v>186</v>
      </c>
      <c r="J94" s="157" t="s">
        <v>173</v>
      </c>
      <c r="K94" s="158" t="s">
        <v>187</v>
      </c>
      <c r="L94" s="159"/>
      <c r="M94" s="71" t="s">
        <v>28</v>
      </c>
      <c r="N94" s="72" t="s">
        <v>44</v>
      </c>
      <c r="O94" s="72" t="s">
        <v>188</v>
      </c>
      <c r="P94" s="72" t="s">
        <v>189</v>
      </c>
      <c r="Q94" s="72" t="s">
        <v>190</v>
      </c>
      <c r="R94" s="72" t="s">
        <v>191</v>
      </c>
      <c r="S94" s="72" t="s">
        <v>192</v>
      </c>
      <c r="T94" s="73" t="s">
        <v>193</v>
      </c>
      <c r="U94" s="154"/>
      <c r="V94" s="154"/>
      <c r="W94" s="154"/>
      <c r="X94" s="154"/>
      <c r="Y94" s="154"/>
      <c r="Z94" s="154"/>
      <c r="AA94" s="154"/>
      <c r="AB94" s="154"/>
      <c r="AC94" s="154"/>
      <c r="AD94" s="154"/>
      <c r="AE94" s="154"/>
    </row>
    <row r="95" spans="1:63" s="2" customFormat="1" ht="22.9" customHeight="1">
      <c r="A95" s="37"/>
      <c r="B95" s="38"/>
      <c r="C95" s="78" t="s">
        <v>194</v>
      </c>
      <c r="D95" s="39"/>
      <c r="E95" s="39"/>
      <c r="F95" s="39"/>
      <c r="G95" s="39"/>
      <c r="H95" s="39"/>
      <c r="I95" s="39"/>
      <c r="J95" s="160">
        <f>BK95</f>
        <v>0</v>
      </c>
      <c r="K95" s="39"/>
      <c r="L95" s="42"/>
      <c r="M95" s="74"/>
      <c r="N95" s="161"/>
      <c r="O95" s="75"/>
      <c r="P95" s="162">
        <f>P96+P200</f>
        <v>0</v>
      </c>
      <c r="Q95" s="75"/>
      <c r="R95" s="162">
        <f>R96+R200</f>
        <v>3.3930456000000002</v>
      </c>
      <c r="S95" s="75"/>
      <c r="T95" s="163">
        <f>T96+T200</f>
        <v>0.51900000000000002</v>
      </c>
      <c r="U95" s="37"/>
      <c r="V95" s="37"/>
      <c r="W95" s="37"/>
      <c r="X95" s="37"/>
      <c r="Y95" s="37"/>
      <c r="Z95" s="37"/>
      <c r="AA95" s="37"/>
      <c r="AB95" s="37"/>
      <c r="AC95" s="37"/>
      <c r="AD95" s="37"/>
      <c r="AE95" s="37"/>
      <c r="AT95" s="20" t="s">
        <v>73</v>
      </c>
      <c r="AU95" s="20" t="s">
        <v>174</v>
      </c>
      <c r="BK95" s="164">
        <f>BK96+BK200</f>
        <v>0</v>
      </c>
    </row>
    <row r="96" spans="1:63" s="12" customFormat="1" ht="25.9" customHeight="1">
      <c r="B96" s="165"/>
      <c r="C96" s="166"/>
      <c r="D96" s="167" t="s">
        <v>73</v>
      </c>
      <c r="E96" s="168" t="s">
        <v>195</v>
      </c>
      <c r="F96" s="168" t="s">
        <v>196</v>
      </c>
      <c r="G96" s="166"/>
      <c r="H96" s="166"/>
      <c r="I96" s="169"/>
      <c r="J96" s="170">
        <f>BK96</f>
        <v>0</v>
      </c>
      <c r="K96" s="166"/>
      <c r="L96" s="171"/>
      <c r="M96" s="172"/>
      <c r="N96" s="173"/>
      <c r="O96" s="173"/>
      <c r="P96" s="174">
        <f>P97+P107+P113+P122+P134+P187+P197</f>
        <v>0</v>
      </c>
      <c r="Q96" s="173"/>
      <c r="R96" s="174">
        <f>R97+R107+R113+R122+R134+R187+R197</f>
        <v>3.3783056</v>
      </c>
      <c r="S96" s="173"/>
      <c r="T96" s="175">
        <f>T97+T107+T113+T122+T134+T187+T197</f>
        <v>0.51900000000000002</v>
      </c>
      <c r="AR96" s="176" t="s">
        <v>82</v>
      </c>
      <c r="AT96" s="177" t="s">
        <v>73</v>
      </c>
      <c r="AU96" s="177" t="s">
        <v>74</v>
      </c>
      <c r="AY96" s="176" t="s">
        <v>197</v>
      </c>
      <c r="BK96" s="178">
        <f>BK97+BK107+BK113+BK122+BK134+BK187+BK197</f>
        <v>0</v>
      </c>
    </row>
    <row r="97" spans="1:65" s="12" customFormat="1" ht="22.9" customHeight="1">
      <c r="B97" s="165"/>
      <c r="C97" s="166"/>
      <c r="D97" s="167" t="s">
        <v>73</v>
      </c>
      <c r="E97" s="179" t="s">
        <v>82</v>
      </c>
      <c r="F97" s="179" t="s">
        <v>198</v>
      </c>
      <c r="G97" s="166"/>
      <c r="H97" s="166"/>
      <c r="I97" s="169"/>
      <c r="J97" s="180">
        <f>BK97</f>
        <v>0</v>
      </c>
      <c r="K97" s="166"/>
      <c r="L97" s="171"/>
      <c r="M97" s="172"/>
      <c r="N97" s="173"/>
      <c r="O97" s="173"/>
      <c r="P97" s="174">
        <f>SUM(P98:P106)</f>
        <v>0</v>
      </c>
      <c r="Q97" s="173"/>
      <c r="R97" s="174">
        <f>SUM(R98:R106)</f>
        <v>0</v>
      </c>
      <c r="S97" s="173"/>
      <c r="T97" s="175">
        <f>SUM(T98:T106)</f>
        <v>0</v>
      </c>
      <c r="AR97" s="176" t="s">
        <v>82</v>
      </c>
      <c r="AT97" s="177" t="s">
        <v>73</v>
      </c>
      <c r="AU97" s="177" t="s">
        <v>82</v>
      </c>
      <c r="AY97" s="176" t="s">
        <v>197</v>
      </c>
      <c r="BK97" s="178">
        <f>SUM(BK98:BK106)</f>
        <v>0</v>
      </c>
    </row>
    <row r="98" spans="1:65" s="2" customFormat="1" ht="37.9" customHeight="1">
      <c r="A98" s="37"/>
      <c r="B98" s="38"/>
      <c r="C98" s="181" t="s">
        <v>82</v>
      </c>
      <c r="D98" s="181" t="s">
        <v>199</v>
      </c>
      <c r="E98" s="182" t="s">
        <v>407</v>
      </c>
      <c r="F98" s="183" t="s">
        <v>408</v>
      </c>
      <c r="G98" s="184" t="s">
        <v>409</v>
      </c>
      <c r="H98" s="185">
        <v>3</v>
      </c>
      <c r="I98" s="186"/>
      <c r="J98" s="187">
        <f>ROUND(I98*H98,2)</f>
        <v>0</v>
      </c>
      <c r="K98" s="183" t="s">
        <v>203</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8153</v>
      </c>
    </row>
    <row r="99" spans="1:65" s="2" customFormat="1" ht="11.25">
      <c r="A99" s="37"/>
      <c r="B99" s="38"/>
      <c r="C99" s="39"/>
      <c r="D99" s="194" t="s">
        <v>206</v>
      </c>
      <c r="E99" s="39"/>
      <c r="F99" s="195" t="s">
        <v>411</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206</v>
      </c>
      <c r="AU99" s="20" t="s">
        <v>84</v>
      </c>
    </row>
    <row r="100" spans="1:65" s="13" customFormat="1" ht="11.25">
      <c r="B100" s="199"/>
      <c r="C100" s="200"/>
      <c r="D100" s="201" t="s">
        <v>213</v>
      </c>
      <c r="E100" s="202" t="s">
        <v>28</v>
      </c>
      <c r="F100" s="203" t="s">
        <v>8154</v>
      </c>
      <c r="G100" s="200"/>
      <c r="H100" s="204">
        <v>3</v>
      </c>
      <c r="I100" s="205"/>
      <c r="J100" s="200"/>
      <c r="K100" s="200"/>
      <c r="L100" s="206"/>
      <c r="M100" s="207"/>
      <c r="N100" s="208"/>
      <c r="O100" s="208"/>
      <c r="P100" s="208"/>
      <c r="Q100" s="208"/>
      <c r="R100" s="208"/>
      <c r="S100" s="208"/>
      <c r="T100" s="209"/>
      <c r="AT100" s="210" t="s">
        <v>213</v>
      </c>
      <c r="AU100" s="210" t="s">
        <v>84</v>
      </c>
      <c r="AV100" s="13" t="s">
        <v>84</v>
      </c>
      <c r="AW100" s="13" t="s">
        <v>35</v>
      </c>
      <c r="AX100" s="13" t="s">
        <v>82</v>
      </c>
      <c r="AY100" s="210" t="s">
        <v>197</v>
      </c>
    </row>
    <row r="101" spans="1:65" s="2" customFormat="1" ht="24.2" customHeight="1">
      <c r="A101" s="37"/>
      <c r="B101" s="38"/>
      <c r="C101" s="181" t="s">
        <v>84</v>
      </c>
      <c r="D101" s="181" t="s">
        <v>199</v>
      </c>
      <c r="E101" s="182" t="s">
        <v>7372</v>
      </c>
      <c r="F101" s="183" t="s">
        <v>7373</v>
      </c>
      <c r="G101" s="184" t="s">
        <v>409</v>
      </c>
      <c r="H101" s="185">
        <v>3</v>
      </c>
      <c r="I101" s="186"/>
      <c r="J101" s="187">
        <f>ROUND(I101*H101,2)</f>
        <v>0</v>
      </c>
      <c r="K101" s="183" t="s">
        <v>203</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8155</v>
      </c>
    </row>
    <row r="102" spans="1:65" s="2" customFormat="1" ht="11.25">
      <c r="A102" s="37"/>
      <c r="B102" s="38"/>
      <c r="C102" s="39"/>
      <c r="D102" s="194" t="s">
        <v>206</v>
      </c>
      <c r="E102" s="39"/>
      <c r="F102" s="195" t="s">
        <v>7375</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206</v>
      </c>
      <c r="AU102" s="20" t="s">
        <v>84</v>
      </c>
    </row>
    <row r="103" spans="1:65" s="2" customFormat="1" ht="37.9" customHeight="1">
      <c r="A103" s="37"/>
      <c r="B103" s="38"/>
      <c r="C103" s="181" t="s">
        <v>160</v>
      </c>
      <c r="D103" s="181" t="s">
        <v>199</v>
      </c>
      <c r="E103" s="182" t="s">
        <v>648</v>
      </c>
      <c r="F103" s="183" t="s">
        <v>649</v>
      </c>
      <c r="G103" s="184" t="s">
        <v>409</v>
      </c>
      <c r="H103" s="185">
        <v>3</v>
      </c>
      <c r="I103" s="186"/>
      <c r="J103" s="187">
        <f>ROUND(I103*H103,2)</f>
        <v>0</v>
      </c>
      <c r="K103" s="183" t="s">
        <v>203</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204</v>
      </c>
      <c r="AT103" s="192" t="s">
        <v>199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8156</v>
      </c>
    </row>
    <row r="104" spans="1:65" s="2" customFormat="1" ht="11.25">
      <c r="A104" s="37"/>
      <c r="B104" s="38"/>
      <c r="C104" s="39"/>
      <c r="D104" s="194" t="s">
        <v>206</v>
      </c>
      <c r="E104" s="39"/>
      <c r="F104" s="195" t="s">
        <v>651</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206</v>
      </c>
      <c r="AU104" s="20" t="s">
        <v>84</v>
      </c>
    </row>
    <row r="105" spans="1:65" s="2" customFormat="1" ht="21.75" customHeight="1">
      <c r="A105" s="37"/>
      <c r="B105" s="38"/>
      <c r="C105" s="181" t="s">
        <v>204</v>
      </c>
      <c r="D105" s="181" t="s">
        <v>199</v>
      </c>
      <c r="E105" s="182" t="s">
        <v>655</v>
      </c>
      <c r="F105" s="183" t="s">
        <v>656</v>
      </c>
      <c r="G105" s="184" t="s">
        <v>409</v>
      </c>
      <c r="H105" s="185">
        <v>3</v>
      </c>
      <c r="I105" s="186"/>
      <c r="J105" s="187">
        <f>ROUND(I105*H105,2)</f>
        <v>0</v>
      </c>
      <c r="K105" s="183" t="s">
        <v>203</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204</v>
      </c>
      <c r="AT105" s="192" t="s">
        <v>199</v>
      </c>
      <c r="AU105" s="192" t="s">
        <v>84</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204</v>
      </c>
      <c r="BM105" s="192" t="s">
        <v>8157</v>
      </c>
    </row>
    <row r="106" spans="1:65" s="2" customFormat="1" ht="11.25">
      <c r="A106" s="37"/>
      <c r="B106" s="38"/>
      <c r="C106" s="39"/>
      <c r="D106" s="194" t="s">
        <v>206</v>
      </c>
      <c r="E106" s="39"/>
      <c r="F106" s="195" t="s">
        <v>658</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206</v>
      </c>
      <c r="AU106" s="20" t="s">
        <v>84</v>
      </c>
    </row>
    <row r="107" spans="1:65" s="12" customFormat="1" ht="22.9" customHeight="1">
      <c r="B107" s="165"/>
      <c r="C107" s="166"/>
      <c r="D107" s="167" t="s">
        <v>73</v>
      </c>
      <c r="E107" s="179" t="s">
        <v>160</v>
      </c>
      <c r="F107" s="179" t="s">
        <v>780</v>
      </c>
      <c r="G107" s="166"/>
      <c r="H107" s="166"/>
      <c r="I107" s="169"/>
      <c r="J107" s="180">
        <f>BK107</f>
        <v>0</v>
      </c>
      <c r="K107" s="166"/>
      <c r="L107" s="171"/>
      <c r="M107" s="172"/>
      <c r="N107" s="173"/>
      <c r="O107" s="173"/>
      <c r="P107" s="174">
        <f>SUM(P108:P112)</f>
        <v>0</v>
      </c>
      <c r="Q107" s="173"/>
      <c r="R107" s="174">
        <f>SUM(R108:R112)</f>
        <v>2.39757</v>
      </c>
      <c r="S107" s="173"/>
      <c r="T107" s="175">
        <f>SUM(T108:T112)</f>
        <v>0</v>
      </c>
      <c r="AR107" s="176" t="s">
        <v>82</v>
      </c>
      <c r="AT107" s="177" t="s">
        <v>73</v>
      </c>
      <c r="AU107" s="177" t="s">
        <v>82</v>
      </c>
      <c r="AY107" s="176" t="s">
        <v>197</v>
      </c>
      <c r="BK107" s="178">
        <f>SUM(BK108:BK112)</f>
        <v>0</v>
      </c>
    </row>
    <row r="108" spans="1:65" s="2" customFormat="1" ht="24.2" customHeight="1">
      <c r="A108" s="37"/>
      <c r="B108" s="38"/>
      <c r="C108" s="181" t="s">
        <v>227</v>
      </c>
      <c r="D108" s="181" t="s">
        <v>199</v>
      </c>
      <c r="E108" s="182" t="s">
        <v>8158</v>
      </c>
      <c r="F108" s="183" t="s">
        <v>8159</v>
      </c>
      <c r="G108" s="184" t="s">
        <v>409</v>
      </c>
      <c r="H108" s="185">
        <v>1</v>
      </c>
      <c r="I108" s="186"/>
      <c r="J108" s="187">
        <f>ROUND(I108*H108,2)</f>
        <v>0</v>
      </c>
      <c r="K108" s="183" t="s">
        <v>203</v>
      </c>
      <c r="L108" s="42"/>
      <c r="M108" s="188" t="s">
        <v>28</v>
      </c>
      <c r="N108" s="189" t="s">
        <v>45</v>
      </c>
      <c r="O108" s="67"/>
      <c r="P108" s="190">
        <f>O108*H108</f>
        <v>0</v>
      </c>
      <c r="Q108" s="190">
        <v>2.39757</v>
      </c>
      <c r="R108" s="190">
        <f>Q108*H108</f>
        <v>2.39757</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8160</v>
      </c>
    </row>
    <row r="109" spans="1:65" s="2" customFormat="1" ht="11.25">
      <c r="A109" s="37"/>
      <c r="B109" s="38"/>
      <c r="C109" s="39"/>
      <c r="D109" s="194" t="s">
        <v>206</v>
      </c>
      <c r="E109" s="39"/>
      <c r="F109" s="195" t="s">
        <v>8161</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5" customFormat="1" ht="11.25">
      <c r="B110" s="222"/>
      <c r="C110" s="223"/>
      <c r="D110" s="201" t="s">
        <v>213</v>
      </c>
      <c r="E110" s="224" t="s">
        <v>28</v>
      </c>
      <c r="F110" s="225" t="s">
        <v>8162</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5" customFormat="1" ht="11.25">
      <c r="B111" s="222"/>
      <c r="C111" s="223"/>
      <c r="D111" s="201" t="s">
        <v>213</v>
      </c>
      <c r="E111" s="224" t="s">
        <v>28</v>
      </c>
      <c r="F111" s="225" t="s">
        <v>8163</v>
      </c>
      <c r="G111" s="223"/>
      <c r="H111" s="224" t="s">
        <v>28</v>
      </c>
      <c r="I111" s="226"/>
      <c r="J111" s="223"/>
      <c r="K111" s="223"/>
      <c r="L111" s="227"/>
      <c r="M111" s="228"/>
      <c r="N111" s="229"/>
      <c r="O111" s="229"/>
      <c r="P111" s="229"/>
      <c r="Q111" s="229"/>
      <c r="R111" s="229"/>
      <c r="S111" s="229"/>
      <c r="T111" s="230"/>
      <c r="AT111" s="231" t="s">
        <v>213</v>
      </c>
      <c r="AU111" s="231" t="s">
        <v>84</v>
      </c>
      <c r="AV111" s="15" t="s">
        <v>82</v>
      </c>
      <c r="AW111" s="15" t="s">
        <v>35</v>
      </c>
      <c r="AX111" s="15" t="s">
        <v>74</v>
      </c>
      <c r="AY111" s="231" t="s">
        <v>197</v>
      </c>
    </row>
    <row r="112" spans="1:65" s="13" customFormat="1" ht="11.25">
      <c r="B112" s="199"/>
      <c r="C112" s="200"/>
      <c r="D112" s="201" t="s">
        <v>213</v>
      </c>
      <c r="E112" s="202" t="s">
        <v>28</v>
      </c>
      <c r="F112" s="203" t="s">
        <v>8164</v>
      </c>
      <c r="G112" s="200"/>
      <c r="H112" s="204">
        <v>1</v>
      </c>
      <c r="I112" s="205"/>
      <c r="J112" s="200"/>
      <c r="K112" s="200"/>
      <c r="L112" s="206"/>
      <c r="M112" s="207"/>
      <c r="N112" s="208"/>
      <c r="O112" s="208"/>
      <c r="P112" s="208"/>
      <c r="Q112" s="208"/>
      <c r="R112" s="208"/>
      <c r="S112" s="208"/>
      <c r="T112" s="209"/>
      <c r="AT112" s="210" t="s">
        <v>213</v>
      </c>
      <c r="AU112" s="210" t="s">
        <v>84</v>
      </c>
      <c r="AV112" s="13" t="s">
        <v>84</v>
      </c>
      <c r="AW112" s="13" t="s">
        <v>35</v>
      </c>
      <c r="AX112" s="13" t="s">
        <v>82</v>
      </c>
      <c r="AY112" s="210" t="s">
        <v>197</v>
      </c>
    </row>
    <row r="113" spans="1:65" s="12" customFormat="1" ht="22.9" customHeight="1">
      <c r="B113" s="165"/>
      <c r="C113" s="166"/>
      <c r="D113" s="167" t="s">
        <v>73</v>
      </c>
      <c r="E113" s="179" t="s">
        <v>233</v>
      </c>
      <c r="F113" s="179" t="s">
        <v>1238</v>
      </c>
      <c r="G113" s="166"/>
      <c r="H113" s="166"/>
      <c r="I113" s="169"/>
      <c r="J113" s="180">
        <f>BK113</f>
        <v>0</v>
      </c>
      <c r="K113" s="166"/>
      <c r="L113" s="171"/>
      <c r="M113" s="172"/>
      <c r="N113" s="173"/>
      <c r="O113" s="173"/>
      <c r="P113" s="174">
        <f>SUM(P114:P121)</f>
        <v>0</v>
      </c>
      <c r="Q113" s="173"/>
      <c r="R113" s="174">
        <f>SUM(R114:R121)</f>
        <v>0.27100799999999997</v>
      </c>
      <c r="S113" s="173"/>
      <c r="T113" s="175">
        <f>SUM(T114:T121)</f>
        <v>0</v>
      </c>
      <c r="AR113" s="176" t="s">
        <v>82</v>
      </c>
      <c r="AT113" s="177" t="s">
        <v>73</v>
      </c>
      <c r="AU113" s="177" t="s">
        <v>82</v>
      </c>
      <c r="AY113" s="176" t="s">
        <v>197</v>
      </c>
      <c r="BK113" s="178">
        <f>SUM(BK114:BK121)</f>
        <v>0</v>
      </c>
    </row>
    <row r="114" spans="1:65" s="2" customFormat="1" ht="16.5" customHeight="1">
      <c r="A114" s="37"/>
      <c r="B114" s="38"/>
      <c r="C114" s="181" t="s">
        <v>233</v>
      </c>
      <c r="D114" s="181" t="s">
        <v>199</v>
      </c>
      <c r="E114" s="182" t="s">
        <v>8165</v>
      </c>
      <c r="F114" s="183" t="s">
        <v>8166</v>
      </c>
      <c r="G114" s="184" t="s">
        <v>202</v>
      </c>
      <c r="H114" s="185">
        <v>2.4</v>
      </c>
      <c r="I114" s="186"/>
      <c r="J114" s="187">
        <f>ROUND(I114*H114,2)</f>
        <v>0</v>
      </c>
      <c r="K114" s="183" t="s">
        <v>203</v>
      </c>
      <c r="L114" s="42"/>
      <c r="M114" s="188" t="s">
        <v>28</v>
      </c>
      <c r="N114" s="189" t="s">
        <v>45</v>
      </c>
      <c r="O114" s="67"/>
      <c r="P114" s="190">
        <f>O114*H114</f>
        <v>0</v>
      </c>
      <c r="Q114" s="190">
        <v>0.11169999999999999</v>
      </c>
      <c r="R114" s="190">
        <f>Q114*H114</f>
        <v>0.26807999999999998</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8167</v>
      </c>
    </row>
    <row r="115" spans="1:65" s="2" customFormat="1" ht="11.25">
      <c r="A115" s="37"/>
      <c r="B115" s="38"/>
      <c r="C115" s="39"/>
      <c r="D115" s="194" t="s">
        <v>206</v>
      </c>
      <c r="E115" s="39"/>
      <c r="F115" s="195" t="s">
        <v>8168</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206</v>
      </c>
      <c r="AU115" s="20" t="s">
        <v>84</v>
      </c>
    </row>
    <row r="116" spans="1:65" s="15" customFormat="1" ht="11.25">
      <c r="B116" s="222"/>
      <c r="C116" s="223"/>
      <c r="D116" s="201" t="s">
        <v>213</v>
      </c>
      <c r="E116" s="224" t="s">
        <v>28</v>
      </c>
      <c r="F116" s="225" t="s">
        <v>8162</v>
      </c>
      <c r="G116" s="223"/>
      <c r="H116" s="224" t="s">
        <v>28</v>
      </c>
      <c r="I116" s="226"/>
      <c r="J116" s="223"/>
      <c r="K116" s="223"/>
      <c r="L116" s="227"/>
      <c r="M116" s="228"/>
      <c r="N116" s="229"/>
      <c r="O116" s="229"/>
      <c r="P116" s="229"/>
      <c r="Q116" s="229"/>
      <c r="R116" s="229"/>
      <c r="S116" s="229"/>
      <c r="T116" s="230"/>
      <c r="AT116" s="231" t="s">
        <v>213</v>
      </c>
      <c r="AU116" s="231" t="s">
        <v>84</v>
      </c>
      <c r="AV116" s="15" t="s">
        <v>82</v>
      </c>
      <c r="AW116" s="15" t="s">
        <v>35</v>
      </c>
      <c r="AX116" s="15" t="s">
        <v>74</v>
      </c>
      <c r="AY116" s="231" t="s">
        <v>197</v>
      </c>
    </row>
    <row r="117" spans="1:65" s="13" customFormat="1" ht="11.25">
      <c r="B117" s="199"/>
      <c r="C117" s="200"/>
      <c r="D117" s="201" t="s">
        <v>213</v>
      </c>
      <c r="E117" s="202" t="s">
        <v>28</v>
      </c>
      <c r="F117" s="203" t="s">
        <v>8169</v>
      </c>
      <c r="G117" s="200"/>
      <c r="H117" s="204">
        <v>2.4</v>
      </c>
      <c r="I117" s="205"/>
      <c r="J117" s="200"/>
      <c r="K117" s="200"/>
      <c r="L117" s="206"/>
      <c r="M117" s="207"/>
      <c r="N117" s="208"/>
      <c r="O117" s="208"/>
      <c r="P117" s="208"/>
      <c r="Q117" s="208"/>
      <c r="R117" s="208"/>
      <c r="S117" s="208"/>
      <c r="T117" s="209"/>
      <c r="AT117" s="210" t="s">
        <v>213</v>
      </c>
      <c r="AU117" s="210" t="s">
        <v>84</v>
      </c>
      <c r="AV117" s="13" t="s">
        <v>84</v>
      </c>
      <c r="AW117" s="13" t="s">
        <v>35</v>
      </c>
      <c r="AX117" s="13" t="s">
        <v>82</v>
      </c>
      <c r="AY117" s="210" t="s">
        <v>197</v>
      </c>
    </row>
    <row r="118" spans="1:65" s="2" customFormat="1" ht="16.5" customHeight="1">
      <c r="A118" s="37"/>
      <c r="B118" s="38"/>
      <c r="C118" s="181" t="s">
        <v>238</v>
      </c>
      <c r="D118" s="181" t="s">
        <v>199</v>
      </c>
      <c r="E118" s="182" t="s">
        <v>8170</v>
      </c>
      <c r="F118" s="183" t="s">
        <v>8171</v>
      </c>
      <c r="G118" s="184" t="s">
        <v>202</v>
      </c>
      <c r="H118" s="185">
        <v>2.4</v>
      </c>
      <c r="I118" s="186"/>
      <c r="J118" s="187">
        <f>ROUND(I118*H118,2)</f>
        <v>0</v>
      </c>
      <c r="K118" s="183" t="s">
        <v>203</v>
      </c>
      <c r="L118" s="42"/>
      <c r="M118" s="188" t="s">
        <v>28</v>
      </c>
      <c r="N118" s="189" t="s">
        <v>45</v>
      </c>
      <c r="O118" s="67"/>
      <c r="P118" s="190">
        <f>O118*H118</f>
        <v>0</v>
      </c>
      <c r="Q118" s="190">
        <v>1E-3</v>
      </c>
      <c r="R118" s="190">
        <f>Q118*H118</f>
        <v>2.3999999999999998E-3</v>
      </c>
      <c r="S118" s="190">
        <v>0</v>
      </c>
      <c r="T118" s="191">
        <f>S118*H118</f>
        <v>0</v>
      </c>
      <c r="U118" s="37"/>
      <c r="V118" s="37"/>
      <c r="W118" s="37"/>
      <c r="X118" s="37"/>
      <c r="Y118" s="37"/>
      <c r="Z118" s="37"/>
      <c r="AA118" s="37"/>
      <c r="AB118" s="37"/>
      <c r="AC118" s="37"/>
      <c r="AD118" s="37"/>
      <c r="AE118" s="37"/>
      <c r="AR118" s="192" t="s">
        <v>204</v>
      </c>
      <c r="AT118" s="192" t="s">
        <v>199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8172</v>
      </c>
    </row>
    <row r="119" spans="1:65" s="2" customFormat="1" ht="11.25">
      <c r="A119" s="37"/>
      <c r="B119" s="38"/>
      <c r="C119" s="39"/>
      <c r="D119" s="194" t="s">
        <v>206</v>
      </c>
      <c r="E119" s="39"/>
      <c r="F119" s="195" t="s">
        <v>8173</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206</v>
      </c>
      <c r="AU119" s="20" t="s">
        <v>84</v>
      </c>
    </row>
    <row r="120" spans="1:65" s="2" customFormat="1" ht="21.75" customHeight="1">
      <c r="A120" s="37"/>
      <c r="B120" s="38"/>
      <c r="C120" s="181" t="s">
        <v>243</v>
      </c>
      <c r="D120" s="181" t="s">
        <v>199</v>
      </c>
      <c r="E120" s="182" t="s">
        <v>8174</v>
      </c>
      <c r="F120" s="183" t="s">
        <v>8175</v>
      </c>
      <c r="G120" s="184" t="s">
        <v>202</v>
      </c>
      <c r="H120" s="185">
        <v>2.4</v>
      </c>
      <c r="I120" s="186"/>
      <c r="J120" s="187">
        <f>ROUND(I120*H120,2)</f>
        <v>0</v>
      </c>
      <c r="K120" s="183" t="s">
        <v>203</v>
      </c>
      <c r="L120" s="42"/>
      <c r="M120" s="188" t="s">
        <v>28</v>
      </c>
      <c r="N120" s="189" t="s">
        <v>45</v>
      </c>
      <c r="O120" s="67"/>
      <c r="P120" s="190">
        <f>O120*H120</f>
        <v>0</v>
      </c>
      <c r="Q120" s="190">
        <v>2.2000000000000001E-4</v>
      </c>
      <c r="R120" s="190">
        <f>Q120*H120</f>
        <v>5.2800000000000004E-4</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8176</v>
      </c>
    </row>
    <row r="121" spans="1:65" s="2" customFormat="1" ht="11.25">
      <c r="A121" s="37"/>
      <c r="B121" s="38"/>
      <c r="C121" s="39"/>
      <c r="D121" s="194" t="s">
        <v>206</v>
      </c>
      <c r="E121" s="39"/>
      <c r="F121" s="195" t="s">
        <v>8177</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206</v>
      </c>
      <c r="AU121" s="20" t="s">
        <v>84</v>
      </c>
    </row>
    <row r="122" spans="1:65" s="12" customFormat="1" ht="22.9" customHeight="1">
      <c r="B122" s="165"/>
      <c r="C122" s="166"/>
      <c r="D122" s="167" t="s">
        <v>73</v>
      </c>
      <c r="E122" s="179" t="s">
        <v>243</v>
      </c>
      <c r="F122" s="179" t="s">
        <v>7498</v>
      </c>
      <c r="G122" s="166"/>
      <c r="H122" s="166"/>
      <c r="I122" s="169"/>
      <c r="J122" s="180">
        <f>BK122</f>
        <v>0</v>
      </c>
      <c r="K122" s="166"/>
      <c r="L122" s="171"/>
      <c r="M122" s="172"/>
      <c r="N122" s="173"/>
      <c r="O122" s="173"/>
      <c r="P122" s="174">
        <f>SUM(P123:P133)</f>
        <v>0</v>
      </c>
      <c r="Q122" s="173"/>
      <c r="R122" s="174">
        <f>SUM(R123:R133)</f>
        <v>0.10019</v>
      </c>
      <c r="S122" s="173"/>
      <c r="T122" s="175">
        <f>SUM(T123:T133)</f>
        <v>0.05</v>
      </c>
      <c r="AR122" s="176" t="s">
        <v>82</v>
      </c>
      <c r="AT122" s="177" t="s">
        <v>73</v>
      </c>
      <c r="AU122" s="177" t="s">
        <v>82</v>
      </c>
      <c r="AY122" s="176" t="s">
        <v>197</v>
      </c>
      <c r="BK122" s="178">
        <f>SUM(BK123:BK133)</f>
        <v>0</v>
      </c>
    </row>
    <row r="123" spans="1:65" s="2" customFormat="1" ht="16.5" customHeight="1">
      <c r="A123" s="37"/>
      <c r="B123" s="38"/>
      <c r="C123" s="181" t="s">
        <v>248</v>
      </c>
      <c r="D123" s="181" t="s">
        <v>199</v>
      </c>
      <c r="E123" s="182" t="s">
        <v>7758</v>
      </c>
      <c r="F123" s="183" t="s">
        <v>7759</v>
      </c>
      <c r="G123" s="184" t="s">
        <v>210</v>
      </c>
      <c r="H123" s="185">
        <v>1</v>
      </c>
      <c r="I123" s="186"/>
      <c r="J123" s="187">
        <f>ROUND(I123*H123,2)</f>
        <v>0</v>
      </c>
      <c r="K123" s="183" t="s">
        <v>203</v>
      </c>
      <c r="L123" s="42"/>
      <c r="M123" s="188" t="s">
        <v>28</v>
      </c>
      <c r="N123" s="189" t="s">
        <v>45</v>
      </c>
      <c r="O123" s="67"/>
      <c r="P123" s="190">
        <f>O123*H123</f>
        <v>0</v>
      </c>
      <c r="Q123" s="190">
        <v>1.0189999999999999E-2</v>
      </c>
      <c r="R123" s="190">
        <f>Q123*H123</f>
        <v>1.0189999999999999E-2</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8178</v>
      </c>
    </row>
    <row r="124" spans="1:65" s="2" customFormat="1" ht="11.25">
      <c r="A124" s="37"/>
      <c r="B124" s="38"/>
      <c r="C124" s="39"/>
      <c r="D124" s="194" t="s">
        <v>206</v>
      </c>
      <c r="E124" s="39"/>
      <c r="F124" s="195" t="s">
        <v>8179</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206</v>
      </c>
      <c r="AU124" s="20" t="s">
        <v>84</v>
      </c>
    </row>
    <row r="125" spans="1:65" s="2" customFormat="1" ht="16.5" customHeight="1">
      <c r="A125" s="37"/>
      <c r="B125" s="38"/>
      <c r="C125" s="247" t="s">
        <v>253</v>
      </c>
      <c r="D125" s="247" t="s">
        <v>519</v>
      </c>
      <c r="E125" s="248" t="s">
        <v>2891</v>
      </c>
      <c r="F125" s="249" t="s">
        <v>8180</v>
      </c>
      <c r="G125" s="250" t="s">
        <v>210</v>
      </c>
      <c r="H125" s="251">
        <v>1</v>
      </c>
      <c r="I125" s="252"/>
      <c r="J125" s="253">
        <f>ROUND(I125*H125,2)</f>
        <v>0</v>
      </c>
      <c r="K125" s="249" t="s">
        <v>28</v>
      </c>
      <c r="L125" s="254"/>
      <c r="M125" s="255" t="s">
        <v>28</v>
      </c>
      <c r="N125" s="256"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243</v>
      </c>
      <c r="AT125" s="192" t="s">
        <v>519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8181</v>
      </c>
    </row>
    <row r="126" spans="1:65" s="2" customFormat="1" ht="16.5" customHeight="1">
      <c r="A126" s="37"/>
      <c r="B126" s="38"/>
      <c r="C126" s="181" t="s">
        <v>258</v>
      </c>
      <c r="D126" s="181" t="s">
        <v>199</v>
      </c>
      <c r="E126" s="182" t="s">
        <v>8182</v>
      </c>
      <c r="F126" s="183" t="s">
        <v>8183</v>
      </c>
      <c r="G126" s="184" t="s">
        <v>210</v>
      </c>
      <c r="H126" s="185">
        <v>1</v>
      </c>
      <c r="I126" s="186"/>
      <c r="J126" s="187">
        <f>ROUND(I126*H126,2)</f>
        <v>0</v>
      </c>
      <c r="K126" s="183" t="s">
        <v>203</v>
      </c>
      <c r="L126" s="42"/>
      <c r="M126" s="188" t="s">
        <v>28</v>
      </c>
      <c r="N126" s="189" t="s">
        <v>45</v>
      </c>
      <c r="O126" s="67"/>
      <c r="P126" s="190">
        <f>O126*H126</f>
        <v>0</v>
      </c>
      <c r="Q126" s="190">
        <v>0</v>
      </c>
      <c r="R126" s="190">
        <f>Q126*H126</f>
        <v>0</v>
      </c>
      <c r="S126" s="190">
        <v>0.05</v>
      </c>
      <c r="T126" s="191">
        <f>S126*H126</f>
        <v>0.05</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8184</v>
      </c>
    </row>
    <row r="127" spans="1:65" s="2" customFormat="1" ht="11.25">
      <c r="A127" s="37"/>
      <c r="B127" s="38"/>
      <c r="C127" s="39"/>
      <c r="D127" s="194" t="s">
        <v>206</v>
      </c>
      <c r="E127" s="39"/>
      <c r="F127" s="195" t="s">
        <v>8185</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206</v>
      </c>
      <c r="AU127" s="20" t="s">
        <v>84</v>
      </c>
    </row>
    <row r="128" spans="1:65" s="15" customFormat="1" ht="11.25">
      <c r="B128" s="222"/>
      <c r="C128" s="223"/>
      <c r="D128" s="201" t="s">
        <v>213</v>
      </c>
      <c r="E128" s="224" t="s">
        <v>28</v>
      </c>
      <c r="F128" s="225" t="s">
        <v>8162</v>
      </c>
      <c r="G128" s="223"/>
      <c r="H128" s="224" t="s">
        <v>28</v>
      </c>
      <c r="I128" s="226"/>
      <c r="J128" s="223"/>
      <c r="K128" s="223"/>
      <c r="L128" s="227"/>
      <c r="M128" s="228"/>
      <c r="N128" s="229"/>
      <c r="O128" s="229"/>
      <c r="P128" s="229"/>
      <c r="Q128" s="229"/>
      <c r="R128" s="229"/>
      <c r="S128" s="229"/>
      <c r="T128" s="230"/>
      <c r="AT128" s="231" t="s">
        <v>213</v>
      </c>
      <c r="AU128" s="231" t="s">
        <v>84</v>
      </c>
      <c r="AV128" s="15" t="s">
        <v>82</v>
      </c>
      <c r="AW128" s="15" t="s">
        <v>35</v>
      </c>
      <c r="AX128" s="15" t="s">
        <v>74</v>
      </c>
      <c r="AY128" s="231" t="s">
        <v>197</v>
      </c>
    </row>
    <row r="129" spans="1:65" s="13" customFormat="1" ht="11.25">
      <c r="B129" s="199"/>
      <c r="C129" s="200"/>
      <c r="D129" s="201" t="s">
        <v>213</v>
      </c>
      <c r="E129" s="202" t="s">
        <v>28</v>
      </c>
      <c r="F129" s="203" t="s">
        <v>82</v>
      </c>
      <c r="G129" s="200"/>
      <c r="H129" s="204">
        <v>1</v>
      </c>
      <c r="I129" s="205"/>
      <c r="J129" s="200"/>
      <c r="K129" s="200"/>
      <c r="L129" s="206"/>
      <c r="M129" s="207"/>
      <c r="N129" s="208"/>
      <c r="O129" s="208"/>
      <c r="P129" s="208"/>
      <c r="Q129" s="208"/>
      <c r="R129" s="208"/>
      <c r="S129" s="208"/>
      <c r="T129" s="209"/>
      <c r="AT129" s="210" t="s">
        <v>213</v>
      </c>
      <c r="AU129" s="210" t="s">
        <v>84</v>
      </c>
      <c r="AV129" s="13" t="s">
        <v>84</v>
      </c>
      <c r="AW129" s="13" t="s">
        <v>35</v>
      </c>
      <c r="AX129" s="13" t="s">
        <v>82</v>
      </c>
      <c r="AY129" s="210" t="s">
        <v>197</v>
      </c>
    </row>
    <row r="130" spans="1:65" s="2" customFormat="1" ht="24.2" customHeight="1">
      <c r="A130" s="37"/>
      <c r="B130" s="38"/>
      <c r="C130" s="181" t="s">
        <v>8</v>
      </c>
      <c r="D130" s="181" t="s">
        <v>199</v>
      </c>
      <c r="E130" s="182" t="s">
        <v>7900</v>
      </c>
      <c r="F130" s="183" t="s">
        <v>7901</v>
      </c>
      <c r="G130" s="184" t="s">
        <v>210</v>
      </c>
      <c r="H130" s="185">
        <v>1</v>
      </c>
      <c r="I130" s="186"/>
      <c r="J130" s="187">
        <f>ROUND(I130*H130,2)</f>
        <v>0</v>
      </c>
      <c r="K130" s="183" t="s">
        <v>203</v>
      </c>
      <c r="L130" s="42"/>
      <c r="M130" s="188" t="s">
        <v>28</v>
      </c>
      <c r="N130" s="189" t="s">
        <v>45</v>
      </c>
      <c r="O130" s="67"/>
      <c r="P130" s="190">
        <f>O130*H130</f>
        <v>0</v>
      </c>
      <c r="Q130" s="190">
        <v>0.09</v>
      </c>
      <c r="R130" s="190">
        <f>Q130*H130</f>
        <v>0.09</v>
      </c>
      <c r="S130" s="190">
        <v>0</v>
      </c>
      <c r="T130" s="191">
        <f>S130*H130</f>
        <v>0</v>
      </c>
      <c r="U130" s="37"/>
      <c r="V130" s="37"/>
      <c r="W130" s="37"/>
      <c r="X130" s="37"/>
      <c r="Y130" s="37"/>
      <c r="Z130" s="37"/>
      <c r="AA130" s="37"/>
      <c r="AB130" s="37"/>
      <c r="AC130" s="37"/>
      <c r="AD130" s="37"/>
      <c r="AE130" s="37"/>
      <c r="AR130" s="192" t="s">
        <v>204</v>
      </c>
      <c r="AT130" s="192" t="s">
        <v>199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8186</v>
      </c>
    </row>
    <row r="131" spans="1:65" s="2" customFormat="1" ht="11.25">
      <c r="A131" s="37"/>
      <c r="B131" s="38"/>
      <c r="C131" s="39"/>
      <c r="D131" s="194" t="s">
        <v>206</v>
      </c>
      <c r="E131" s="39"/>
      <c r="F131" s="195" t="s">
        <v>8187</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206</v>
      </c>
      <c r="AU131" s="20" t="s">
        <v>84</v>
      </c>
    </row>
    <row r="132" spans="1:65" s="2" customFormat="1" ht="24.2" customHeight="1">
      <c r="A132" s="37"/>
      <c r="B132" s="38"/>
      <c r="C132" s="247" t="s">
        <v>268</v>
      </c>
      <c r="D132" s="247" t="s">
        <v>519</v>
      </c>
      <c r="E132" s="248" t="s">
        <v>2904</v>
      </c>
      <c r="F132" s="249" t="s">
        <v>8188</v>
      </c>
      <c r="G132" s="250" t="s">
        <v>210</v>
      </c>
      <c r="H132" s="251">
        <v>1</v>
      </c>
      <c r="I132" s="252"/>
      <c r="J132" s="253">
        <f>ROUND(I132*H132,2)</f>
        <v>0</v>
      </c>
      <c r="K132" s="249" t="s">
        <v>28</v>
      </c>
      <c r="L132" s="254"/>
      <c r="M132" s="255" t="s">
        <v>28</v>
      </c>
      <c r="N132" s="256"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243</v>
      </c>
      <c r="AT132" s="192" t="s">
        <v>519</v>
      </c>
      <c r="AU132" s="192" t="s">
        <v>84</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204</v>
      </c>
      <c r="BM132" s="192" t="s">
        <v>8189</v>
      </c>
    </row>
    <row r="133" spans="1:65" s="2" customFormat="1" ht="16.5" customHeight="1">
      <c r="A133" s="37"/>
      <c r="B133" s="38"/>
      <c r="C133" s="181" t="s">
        <v>273</v>
      </c>
      <c r="D133" s="181" t="s">
        <v>199</v>
      </c>
      <c r="E133" s="182" t="s">
        <v>8190</v>
      </c>
      <c r="F133" s="183" t="s">
        <v>8191</v>
      </c>
      <c r="G133" s="184" t="s">
        <v>210</v>
      </c>
      <c r="H133" s="185">
        <v>2</v>
      </c>
      <c r="I133" s="186"/>
      <c r="J133" s="187">
        <f>ROUND(I133*H133,2)</f>
        <v>0</v>
      </c>
      <c r="K133" s="183" t="s">
        <v>28</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8192</v>
      </c>
    </row>
    <row r="134" spans="1:65" s="12" customFormat="1" ht="22.9" customHeight="1">
      <c r="B134" s="165"/>
      <c r="C134" s="166"/>
      <c r="D134" s="167" t="s">
        <v>73</v>
      </c>
      <c r="E134" s="179" t="s">
        <v>248</v>
      </c>
      <c r="F134" s="179" t="s">
        <v>438</v>
      </c>
      <c r="G134" s="166"/>
      <c r="H134" s="166"/>
      <c r="I134" s="169"/>
      <c r="J134" s="180">
        <f>BK134</f>
        <v>0</v>
      </c>
      <c r="K134" s="166"/>
      <c r="L134" s="171"/>
      <c r="M134" s="172"/>
      <c r="N134" s="173"/>
      <c r="O134" s="173"/>
      <c r="P134" s="174">
        <f>SUM(P135:P186)</f>
        <v>0</v>
      </c>
      <c r="Q134" s="173"/>
      <c r="R134" s="174">
        <f>SUM(R135:R186)</f>
        <v>0.60953760000000001</v>
      </c>
      <c r="S134" s="173"/>
      <c r="T134" s="175">
        <f>SUM(T135:T186)</f>
        <v>0.46899999999999997</v>
      </c>
      <c r="AR134" s="176" t="s">
        <v>82</v>
      </c>
      <c r="AT134" s="177" t="s">
        <v>73</v>
      </c>
      <c r="AU134" s="177" t="s">
        <v>82</v>
      </c>
      <c r="AY134" s="176" t="s">
        <v>197</v>
      </c>
      <c r="BK134" s="178">
        <f>SUM(BK135:BK186)</f>
        <v>0</v>
      </c>
    </row>
    <row r="135" spans="1:65" s="2" customFormat="1" ht="16.5" customHeight="1">
      <c r="A135" s="37"/>
      <c r="B135" s="38"/>
      <c r="C135" s="181" t="s">
        <v>278</v>
      </c>
      <c r="D135" s="181" t="s">
        <v>199</v>
      </c>
      <c r="E135" s="182" t="s">
        <v>8193</v>
      </c>
      <c r="F135" s="183" t="s">
        <v>8194</v>
      </c>
      <c r="G135" s="184" t="s">
        <v>409</v>
      </c>
      <c r="H135" s="185">
        <v>0.24</v>
      </c>
      <c r="I135" s="186"/>
      <c r="J135" s="187">
        <f>ROUND(I135*H135,2)</f>
        <v>0</v>
      </c>
      <c r="K135" s="183" t="s">
        <v>203</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8195</v>
      </c>
    </row>
    <row r="136" spans="1:65" s="2" customFormat="1" ht="11.25">
      <c r="A136" s="37"/>
      <c r="B136" s="38"/>
      <c r="C136" s="39"/>
      <c r="D136" s="194" t="s">
        <v>206</v>
      </c>
      <c r="E136" s="39"/>
      <c r="F136" s="195" t="s">
        <v>8196</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15" customFormat="1" ht="11.25">
      <c r="B137" s="222"/>
      <c r="C137" s="223"/>
      <c r="D137" s="201" t="s">
        <v>213</v>
      </c>
      <c r="E137" s="224" t="s">
        <v>28</v>
      </c>
      <c r="F137" s="225" t="s">
        <v>8162</v>
      </c>
      <c r="G137" s="223"/>
      <c r="H137" s="224" t="s">
        <v>28</v>
      </c>
      <c r="I137" s="226"/>
      <c r="J137" s="223"/>
      <c r="K137" s="223"/>
      <c r="L137" s="227"/>
      <c r="M137" s="228"/>
      <c r="N137" s="229"/>
      <c r="O137" s="229"/>
      <c r="P137" s="229"/>
      <c r="Q137" s="229"/>
      <c r="R137" s="229"/>
      <c r="S137" s="229"/>
      <c r="T137" s="230"/>
      <c r="AT137" s="231" t="s">
        <v>213</v>
      </c>
      <c r="AU137" s="231" t="s">
        <v>84</v>
      </c>
      <c r="AV137" s="15" t="s">
        <v>82</v>
      </c>
      <c r="AW137" s="15" t="s">
        <v>35</v>
      </c>
      <c r="AX137" s="15" t="s">
        <v>74</v>
      </c>
      <c r="AY137" s="231" t="s">
        <v>197</v>
      </c>
    </row>
    <row r="138" spans="1:65" s="13" customFormat="1" ht="11.25">
      <c r="B138" s="199"/>
      <c r="C138" s="200"/>
      <c r="D138" s="201" t="s">
        <v>213</v>
      </c>
      <c r="E138" s="202" t="s">
        <v>28</v>
      </c>
      <c r="F138" s="203" t="s">
        <v>8197</v>
      </c>
      <c r="G138" s="200"/>
      <c r="H138" s="204">
        <v>0.24</v>
      </c>
      <c r="I138" s="205"/>
      <c r="J138" s="200"/>
      <c r="K138" s="200"/>
      <c r="L138" s="206"/>
      <c r="M138" s="207"/>
      <c r="N138" s="208"/>
      <c r="O138" s="208"/>
      <c r="P138" s="208"/>
      <c r="Q138" s="208"/>
      <c r="R138" s="208"/>
      <c r="S138" s="208"/>
      <c r="T138" s="209"/>
      <c r="AT138" s="210" t="s">
        <v>213</v>
      </c>
      <c r="AU138" s="210" t="s">
        <v>84</v>
      </c>
      <c r="AV138" s="13" t="s">
        <v>84</v>
      </c>
      <c r="AW138" s="13" t="s">
        <v>35</v>
      </c>
      <c r="AX138" s="13" t="s">
        <v>82</v>
      </c>
      <c r="AY138" s="210" t="s">
        <v>197</v>
      </c>
    </row>
    <row r="139" spans="1:65" s="2" customFormat="1" ht="24.2" customHeight="1">
      <c r="A139" s="37"/>
      <c r="B139" s="38"/>
      <c r="C139" s="181" t="s">
        <v>283</v>
      </c>
      <c r="D139" s="181" t="s">
        <v>199</v>
      </c>
      <c r="E139" s="182" t="s">
        <v>8198</v>
      </c>
      <c r="F139" s="183" t="s">
        <v>8199</v>
      </c>
      <c r="G139" s="184" t="s">
        <v>210</v>
      </c>
      <c r="H139" s="185">
        <v>1</v>
      </c>
      <c r="I139" s="186"/>
      <c r="J139" s="187">
        <f>ROUND(I139*H139,2)</f>
        <v>0</v>
      </c>
      <c r="K139" s="183" t="s">
        <v>203</v>
      </c>
      <c r="L139" s="42"/>
      <c r="M139" s="188" t="s">
        <v>28</v>
      </c>
      <c r="N139" s="189" t="s">
        <v>45</v>
      </c>
      <c r="O139" s="67"/>
      <c r="P139" s="190">
        <f>O139*H139</f>
        <v>0</v>
      </c>
      <c r="Q139" s="190">
        <v>0</v>
      </c>
      <c r="R139" s="190">
        <f>Q139*H139</f>
        <v>0</v>
      </c>
      <c r="S139" s="190">
        <v>5.8999999999999997E-2</v>
      </c>
      <c r="T139" s="191">
        <f>S139*H139</f>
        <v>5.8999999999999997E-2</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8200</v>
      </c>
    </row>
    <row r="140" spans="1:65" s="2" customFormat="1" ht="11.25">
      <c r="A140" s="37"/>
      <c r="B140" s="38"/>
      <c r="C140" s="39"/>
      <c r="D140" s="194" t="s">
        <v>206</v>
      </c>
      <c r="E140" s="39"/>
      <c r="F140" s="195" t="s">
        <v>8201</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15" customFormat="1" ht="11.25">
      <c r="B141" s="222"/>
      <c r="C141" s="223"/>
      <c r="D141" s="201" t="s">
        <v>213</v>
      </c>
      <c r="E141" s="224" t="s">
        <v>28</v>
      </c>
      <c r="F141" s="225" t="s">
        <v>8162</v>
      </c>
      <c r="G141" s="223"/>
      <c r="H141" s="224" t="s">
        <v>28</v>
      </c>
      <c r="I141" s="226"/>
      <c r="J141" s="223"/>
      <c r="K141" s="223"/>
      <c r="L141" s="227"/>
      <c r="M141" s="228"/>
      <c r="N141" s="229"/>
      <c r="O141" s="229"/>
      <c r="P141" s="229"/>
      <c r="Q141" s="229"/>
      <c r="R141" s="229"/>
      <c r="S141" s="229"/>
      <c r="T141" s="230"/>
      <c r="AT141" s="231" t="s">
        <v>213</v>
      </c>
      <c r="AU141" s="231" t="s">
        <v>84</v>
      </c>
      <c r="AV141" s="15" t="s">
        <v>82</v>
      </c>
      <c r="AW141" s="15" t="s">
        <v>35</v>
      </c>
      <c r="AX141" s="15" t="s">
        <v>74</v>
      </c>
      <c r="AY141" s="231" t="s">
        <v>197</v>
      </c>
    </row>
    <row r="142" spans="1:65" s="13" customFormat="1" ht="11.25">
      <c r="B142" s="199"/>
      <c r="C142" s="200"/>
      <c r="D142" s="201" t="s">
        <v>213</v>
      </c>
      <c r="E142" s="202" t="s">
        <v>28</v>
      </c>
      <c r="F142" s="203" t="s">
        <v>8202</v>
      </c>
      <c r="G142" s="200"/>
      <c r="H142" s="204">
        <v>1</v>
      </c>
      <c r="I142" s="205"/>
      <c r="J142" s="200"/>
      <c r="K142" s="200"/>
      <c r="L142" s="206"/>
      <c r="M142" s="207"/>
      <c r="N142" s="208"/>
      <c r="O142" s="208"/>
      <c r="P142" s="208"/>
      <c r="Q142" s="208"/>
      <c r="R142" s="208"/>
      <c r="S142" s="208"/>
      <c r="T142" s="209"/>
      <c r="AT142" s="210" t="s">
        <v>213</v>
      </c>
      <c r="AU142" s="210" t="s">
        <v>84</v>
      </c>
      <c r="AV142" s="13" t="s">
        <v>84</v>
      </c>
      <c r="AW142" s="13" t="s">
        <v>35</v>
      </c>
      <c r="AX142" s="13" t="s">
        <v>82</v>
      </c>
      <c r="AY142" s="210" t="s">
        <v>197</v>
      </c>
    </row>
    <row r="143" spans="1:65" s="2" customFormat="1" ht="24.2" customHeight="1">
      <c r="A143" s="37"/>
      <c r="B143" s="38"/>
      <c r="C143" s="181" t="s">
        <v>288</v>
      </c>
      <c r="D143" s="181" t="s">
        <v>199</v>
      </c>
      <c r="E143" s="182" t="s">
        <v>8203</v>
      </c>
      <c r="F143" s="183" t="s">
        <v>8204</v>
      </c>
      <c r="G143" s="184" t="s">
        <v>210</v>
      </c>
      <c r="H143" s="185">
        <v>2</v>
      </c>
      <c r="I143" s="186"/>
      <c r="J143" s="187">
        <f>ROUND(I143*H143,2)</f>
        <v>0</v>
      </c>
      <c r="K143" s="183" t="s">
        <v>203</v>
      </c>
      <c r="L143" s="42"/>
      <c r="M143" s="188" t="s">
        <v>28</v>
      </c>
      <c r="N143" s="189" t="s">
        <v>45</v>
      </c>
      <c r="O143" s="67"/>
      <c r="P143" s="190">
        <f>O143*H143</f>
        <v>0</v>
      </c>
      <c r="Q143" s="190">
        <v>0</v>
      </c>
      <c r="R143" s="190">
        <f>Q143*H143</f>
        <v>0</v>
      </c>
      <c r="S143" s="190">
        <v>0.187</v>
      </c>
      <c r="T143" s="191">
        <f>S143*H143</f>
        <v>0.374</v>
      </c>
      <c r="U143" s="37"/>
      <c r="V143" s="37"/>
      <c r="W143" s="37"/>
      <c r="X143" s="37"/>
      <c r="Y143" s="37"/>
      <c r="Z143" s="37"/>
      <c r="AA143" s="37"/>
      <c r="AB143" s="37"/>
      <c r="AC143" s="37"/>
      <c r="AD143" s="37"/>
      <c r="AE143" s="37"/>
      <c r="AR143" s="192" t="s">
        <v>204</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8205</v>
      </c>
    </row>
    <row r="144" spans="1:65" s="2" customFormat="1" ht="11.25">
      <c r="A144" s="37"/>
      <c r="B144" s="38"/>
      <c r="C144" s="39"/>
      <c r="D144" s="194" t="s">
        <v>206</v>
      </c>
      <c r="E144" s="39"/>
      <c r="F144" s="195" t="s">
        <v>8206</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206</v>
      </c>
      <c r="AU144" s="20" t="s">
        <v>84</v>
      </c>
    </row>
    <row r="145" spans="1:65" s="15" customFormat="1" ht="11.25">
      <c r="B145" s="222"/>
      <c r="C145" s="223"/>
      <c r="D145" s="201" t="s">
        <v>213</v>
      </c>
      <c r="E145" s="224" t="s">
        <v>28</v>
      </c>
      <c r="F145" s="225" t="s">
        <v>8162</v>
      </c>
      <c r="G145" s="223"/>
      <c r="H145" s="224" t="s">
        <v>28</v>
      </c>
      <c r="I145" s="226"/>
      <c r="J145" s="223"/>
      <c r="K145" s="223"/>
      <c r="L145" s="227"/>
      <c r="M145" s="228"/>
      <c r="N145" s="229"/>
      <c r="O145" s="229"/>
      <c r="P145" s="229"/>
      <c r="Q145" s="229"/>
      <c r="R145" s="229"/>
      <c r="S145" s="229"/>
      <c r="T145" s="230"/>
      <c r="AT145" s="231" t="s">
        <v>213</v>
      </c>
      <c r="AU145" s="231" t="s">
        <v>84</v>
      </c>
      <c r="AV145" s="15" t="s">
        <v>82</v>
      </c>
      <c r="AW145" s="15" t="s">
        <v>35</v>
      </c>
      <c r="AX145" s="15" t="s">
        <v>74</v>
      </c>
      <c r="AY145" s="231" t="s">
        <v>197</v>
      </c>
    </row>
    <row r="146" spans="1:65" s="13" customFormat="1" ht="11.25">
      <c r="B146" s="199"/>
      <c r="C146" s="200"/>
      <c r="D146" s="201" t="s">
        <v>213</v>
      </c>
      <c r="E146" s="202" t="s">
        <v>28</v>
      </c>
      <c r="F146" s="203" t="s">
        <v>8207</v>
      </c>
      <c r="G146" s="200"/>
      <c r="H146" s="204">
        <v>2</v>
      </c>
      <c r="I146" s="205"/>
      <c r="J146" s="200"/>
      <c r="K146" s="200"/>
      <c r="L146" s="206"/>
      <c r="M146" s="207"/>
      <c r="N146" s="208"/>
      <c r="O146" s="208"/>
      <c r="P146" s="208"/>
      <c r="Q146" s="208"/>
      <c r="R146" s="208"/>
      <c r="S146" s="208"/>
      <c r="T146" s="209"/>
      <c r="AT146" s="210" t="s">
        <v>213</v>
      </c>
      <c r="AU146" s="210" t="s">
        <v>84</v>
      </c>
      <c r="AV146" s="13" t="s">
        <v>84</v>
      </c>
      <c r="AW146" s="13" t="s">
        <v>35</v>
      </c>
      <c r="AX146" s="13" t="s">
        <v>82</v>
      </c>
      <c r="AY146" s="210" t="s">
        <v>197</v>
      </c>
    </row>
    <row r="147" spans="1:65" s="2" customFormat="1" ht="24.2" customHeight="1">
      <c r="A147" s="37"/>
      <c r="B147" s="38"/>
      <c r="C147" s="181" t="s">
        <v>293</v>
      </c>
      <c r="D147" s="181" t="s">
        <v>199</v>
      </c>
      <c r="E147" s="182" t="s">
        <v>8208</v>
      </c>
      <c r="F147" s="183" t="s">
        <v>8209</v>
      </c>
      <c r="G147" s="184" t="s">
        <v>210</v>
      </c>
      <c r="H147" s="185">
        <v>4</v>
      </c>
      <c r="I147" s="186"/>
      <c r="J147" s="187">
        <f>ROUND(I147*H147,2)</f>
        <v>0</v>
      </c>
      <c r="K147" s="183" t="s">
        <v>203</v>
      </c>
      <c r="L147" s="42"/>
      <c r="M147" s="188" t="s">
        <v>28</v>
      </c>
      <c r="N147" s="189" t="s">
        <v>45</v>
      </c>
      <c r="O147" s="67"/>
      <c r="P147" s="190">
        <f>O147*H147</f>
        <v>0</v>
      </c>
      <c r="Q147" s="190">
        <v>0</v>
      </c>
      <c r="R147" s="190">
        <f>Q147*H147</f>
        <v>0</v>
      </c>
      <c r="S147" s="190">
        <v>8.9999999999999993E-3</v>
      </c>
      <c r="T147" s="191">
        <f>S147*H147</f>
        <v>3.5999999999999997E-2</v>
      </c>
      <c r="U147" s="37"/>
      <c r="V147" s="37"/>
      <c r="W147" s="37"/>
      <c r="X147" s="37"/>
      <c r="Y147" s="37"/>
      <c r="Z147" s="37"/>
      <c r="AA147" s="37"/>
      <c r="AB147" s="37"/>
      <c r="AC147" s="37"/>
      <c r="AD147" s="37"/>
      <c r="AE147" s="37"/>
      <c r="AR147" s="192" t="s">
        <v>204</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204</v>
      </c>
      <c r="BM147" s="192" t="s">
        <v>8210</v>
      </c>
    </row>
    <row r="148" spans="1:65" s="2" customFormat="1" ht="11.25">
      <c r="A148" s="37"/>
      <c r="B148" s="38"/>
      <c r="C148" s="39"/>
      <c r="D148" s="194" t="s">
        <v>206</v>
      </c>
      <c r="E148" s="39"/>
      <c r="F148" s="195" t="s">
        <v>8211</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206</v>
      </c>
      <c r="AU148" s="20" t="s">
        <v>84</v>
      </c>
    </row>
    <row r="149" spans="1:65" s="15" customFormat="1" ht="11.25">
      <c r="B149" s="222"/>
      <c r="C149" s="223"/>
      <c r="D149" s="201" t="s">
        <v>213</v>
      </c>
      <c r="E149" s="224" t="s">
        <v>28</v>
      </c>
      <c r="F149" s="225" t="s">
        <v>8162</v>
      </c>
      <c r="G149" s="223"/>
      <c r="H149" s="224" t="s">
        <v>28</v>
      </c>
      <c r="I149" s="226"/>
      <c r="J149" s="223"/>
      <c r="K149" s="223"/>
      <c r="L149" s="227"/>
      <c r="M149" s="228"/>
      <c r="N149" s="229"/>
      <c r="O149" s="229"/>
      <c r="P149" s="229"/>
      <c r="Q149" s="229"/>
      <c r="R149" s="229"/>
      <c r="S149" s="229"/>
      <c r="T149" s="230"/>
      <c r="AT149" s="231" t="s">
        <v>213</v>
      </c>
      <c r="AU149" s="231" t="s">
        <v>84</v>
      </c>
      <c r="AV149" s="15" t="s">
        <v>82</v>
      </c>
      <c r="AW149" s="15" t="s">
        <v>35</v>
      </c>
      <c r="AX149" s="15" t="s">
        <v>74</v>
      </c>
      <c r="AY149" s="231" t="s">
        <v>197</v>
      </c>
    </row>
    <row r="150" spans="1:65" s="13" customFormat="1" ht="11.25">
      <c r="B150" s="199"/>
      <c r="C150" s="200"/>
      <c r="D150" s="201" t="s">
        <v>213</v>
      </c>
      <c r="E150" s="202" t="s">
        <v>28</v>
      </c>
      <c r="F150" s="203" t="s">
        <v>8212</v>
      </c>
      <c r="G150" s="200"/>
      <c r="H150" s="204">
        <v>4</v>
      </c>
      <c r="I150" s="205"/>
      <c r="J150" s="200"/>
      <c r="K150" s="200"/>
      <c r="L150" s="206"/>
      <c r="M150" s="207"/>
      <c r="N150" s="208"/>
      <c r="O150" s="208"/>
      <c r="P150" s="208"/>
      <c r="Q150" s="208"/>
      <c r="R150" s="208"/>
      <c r="S150" s="208"/>
      <c r="T150" s="209"/>
      <c r="AT150" s="210" t="s">
        <v>213</v>
      </c>
      <c r="AU150" s="210" t="s">
        <v>84</v>
      </c>
      <c r="AV150" s="13" t="s">
        <v>84</v>
      </c>
      <c r="AW150" s="13" t="s">
        <v>35</v>
      </c>
      <c r="AX150" s="13" t="s">
        <v>82</v>
      </c>
      <c r="AY150" s="210" t="s">
        <v>197</v>
      </c>
    </row>
    <row r="151" spans="1:65" s="2" customFormat="1" ht="16.5" customHeight="1">
      <c r="A151" s="37"/>
      <c r="B151" s="38"/>
      <c r="C151" s="181" t="s">
        <v>298</v>
      </c>
      <c r="D151" s="181" t="s">
        <v>199</v>
      </c>
      <c r="E151" s="182" t="s">
        <v>8213</v>
      </c>
      <c r="F151" s="183" t="s">
        <v>8214</v>
      </c>
      <c r="G151" s="184" t="s">
        <v>202</v>
      </c>
      <c r="H151" s="185">
        <v>11.2</v>
      </c>
      <c r="I151" s="186"/>
      <c r="J151" s="187">
        <f>ROUND(I151*H151,2)</f>
        <v>0</v>
      </c>
      <c r="K151" s="183" t="s">
        <v>203</v>
      </c>
      <c r="L151" s="42"/>
      <c r="M151" s="188" t="s">
        <v>28</v>
      </c>
      <c r="N151" s="189" t="s">
        <v>45</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204</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204</v>
      </c>
      <c r="BM151" s="192" t="s">
        <v>8215</v>
      </c>
    </row>
    <row r="152" spans="1:65" s="2" customFormat="1" ht="11.25">
      <c r="A152" s="37"/>
      <c r="B152" s="38"/>
      <c r="C152" s="39"/>
      <c r="D152" s="194" t="s">
        <v>206</v>
      </c>
      <c r="E152" s="39"/>
      <c r="F152" s="195" t="s">
        <v>8216</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206</v>
      </c>
      <c r="AU152" s="20" t="s">
        <v>84</v>
      </c>
    </row>
    <row r="153" spans="1:65" s="15" customFormat="1" ht="11.25">
      <c r="B153" s="222"/>
      <c r="C153" s="223"/>
      <c r="D153" s="201" t="s">
        <v>213</v>
      </c>
      <c r="E153" s="224" t="s">
        <v>28</v>
      </c>
      <c r="F153" s="225" t="s">
        <v>8162</v>
      </c>
      <c r="G153" s="223"/>
      <c r="H153" s="224" t="s">
        <v>28</v>
      </c>
      <c r="I153" s="226"/>
      <c r="J153" s="223"/>
      <c r="K153" s="223"/>
      <c r="L153" s="227"/>
      <c r="M153" s="228"/>
      <c r="N153" s="229"/>
      <c r="O153" s="229"/>
      <c r="P153" s="229"/>
      <c r="Q153" s="229"/>
      <c r="R153" s="229"/>
      <c r="S153" s="229"/>
      <c r="T153" s="230"/>
      <c r="AT153" s="231" t="s">
        <v>213</v>
      </c>
      <c r="AU153" s="231" t="s">
        <v>84</v>
      </c>
      <c r="AV153" s="15" t="s">
        <v>82</v>
      </c>
      <c r="AW153" s="15" t="s">
        <v>35</v>
      </c>
      <c r="AX153" s="15" t="s">
        <v>74</v>
      </c>
      <c r="AY153" s="231" t="s">
        <v>197</v>
      </c>
    </row>
    <row r="154" spans="1:65" s="15" customFormat="1" ht="11.25">
      <c r="B154" s="222"/>
      <c r="C154" s="223"/>
      <c r="D154" s="201" t="s">
        <v>213</v>
      </c>
      <c r="E154" s="224" t="s">
        <v>28</v>
      </c>
      <c r="F154" s="225" t="s">
        <v>8217</v>
      </c>
      <c r="G154" s="223"/>
      <c r="H154" s="224" t="s">
        <v>28</v>
      </c>
      <c r="I154" s="226"/>
      <c r="J154" s="223"/>
      <c r="K154" s="223"/>
      <c r="L154" s="227"/>
      <c r="M154" s="228"/>
      <c r="N154" s="229"/>
      <c r="O154" s="229"/>
      <c r="P154" s="229"/>
      <c r="Q154" s="229"/>
      <c r="R154" s="229"/>
      <c r="S154" s="229"/>
      <c r="T154" s="230"/>
      <c r="AT154" s="231" t="s">
        <v>213</v>
      </c>
      <c r="AU154" s="231" t="s">
        <v>84</v>
      </c>
      <c r="AV154" s="15" t="s">
        <v>82</v>
      </c>
      <c r="AW154" s="15" t="s">
        <v>35</v>
      </c>
      <c r="AX154" s="15" t="s">
        <v>74</v>
      </c>
      <c r="AY154" s="231" t="s">
        <v>197</v>
      </c>
    </row>
    <row r="155" spans="1:65" s="13" customFormat="1" ht="11.25">
      <c r="B155" s="199"/>
      <c r="C155" s="200"/>
      <c r="D155" s="201" t="s">
        <v>213</v>
      </c>
      <c r="E155" s="202" t="s">
        <v>28</v>
      </c>
      <c r="F155" s="203" t="s">
        <v>8218</v>
      </c>
      <c r="G155" s="200"/>
      <c r="H155" s="204">
        <v>11.2</v>
      </c>
      <c r="I155" s="205"/>
      <c r="J155" s="200"/>
      <c r="K155" s="200"/>
      <c r="L155" s="206"/>
      <c r="M155" s="207"/>
      <c r="N155" s="208"/>
      <c r="O155" s="208"/>
      <c r="P155" s="208"/>
      <c r="Q155" s="208"/>
      <c r="R155" s="208"/>
      <c r="S155" s="208"/>
      <c r="T155" s="209"/>
      <c r="AT155" s="210" t="s">
        <v>213</v>
      </c>
      <c r="AU155" s="210" t="s">
        <v>84</v>
      </c>
      <c r="AV155" s="13" t="s">
        <v>84</v>
      </c>
      <c r="AW155" s="13" t="s">
        <v>35</v>
      </c>
      <c r="AX155" s="13" t="s">
        <v>82</v>
      </c>
      <c r="AY155" s="210" t="s">
        <v>197</v>
      </c>
    </row>
    <row r="156" spans="1:65" s="2" customFormat="1" ht="16.5" customHeight="1">
      <c r="A156" s="37"/>
      <c r="B156" s="38"/>
      <c r="C156" s="181" t="s">
        <v>303</v>
      </c>
      <c r="D156" s="181" t="s">
        <v>199</v>
      </c>
      <c r="E156" s="182" t="s">
        <v>8219</v>
      </c>
      <c r="F156" s="183" t="s">
        <v>8220</v>
      </c>
      <c r="G156" s="184" t="s">
        <v>202</v>
      </c>
      <c r="H156" s="185">
        <v>2.04</v>
      </c>
      <c r="I156" s="186"/>
      <c r="J156" s="187">
        <f>ROUND(I156*H156,2)</f>
        <v>0</v>
      </c>
      <c r="K156" s="183" t="s">
        <v>203</v>
      </c>
      <c r="L156" s="42"/>
      <c r="M156" s="188" t="s">
        <v>28</v>
      </c>
      <c r="N156" s="189"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204</v>
      </c>
      <c r="AT156" s="192" t="s">
        <v>199</v>
      </c>
      <c r="AU156" s="192" t="s">
        <v>84</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204</v>
      </c>
      <c r="BM156" s="192" t="s">
        <v>8221</v>
      </c>
    </row>
    <row r="157" spans="1:65" s="2" customFormat="1" ht="11.25">
      <c r="A157" s="37"/>
      <c r="B157" s="38"/>
      <c r="C157" s="39"/>
      <c r="D157" s="194" t="s">
        <v>206</v>
      </c>
      <c r="E157" s="39"/>
      <c r="F157" s="195" t="s">
        <v>8222</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206</v>
      </c>
      <c r="AU157" s="20" t="s">
        <v>84</v>
      </c>
    </row>
    <row r="158" spans="1:65" s="15" customFormat="1" ht="11.25">
      <c r="B158" s="222"/>
      <c r="C158" s="223"/>
      <c r="D158" s="201" t="s">
        <v>213</v>
      </c>
      <c r="E158" s="224" t="s">
        <v>28</v>
      </c>
      <c r="F158" s="225" t="s">
        <v>8162</v>
      </c>
      <c r="G158" s="223"/>
      <c r="H158" s="224" t="s">
        <v>28</v>
      </c>
      <c r="I158" s="226"/>
      <c r="J158" s="223"/>
      <c r="K158" s="223"/>
      <c r="L158" s="227"/>
      <c r="M158" s="228"/>
      <c r="N158" s="229"/>
      <c r="O158" s="229"/>
      <c r="P158" s="229"/>
      <c r="Q158" s="229"/>
      <c r="R158" s="229"/>
      <c r="S158" s="229"/>
      <c r="T158" s="230"/>
      <c r="AT158" s="231" t="s">
        <v>213</v>
      </c>
      <c r="AU158" s="231" t="s">
        <v>84</v>
      </c>
      <c r="AV158" s="15" t="s">
        <v>82</v>
      </c>
      <c r="AW158" s="15" t="s">
        <v>35</v>
      </c>
      <c r="AX158" s="15" t="s">
        <v>74</v>
      </c>
      <c r="AY158" s="231" t="s">
        <v>197</v>
      </c>
    </row>
    <row r="159" spans="1:65" s="15" customFormat="1" ht="11.25">
      <c r="B159" s="222"/>
      <c r="C159" s="223"/>
      <c r="D159" s="201" t="s">
        <v>213</v>
      </c>
      <c r="E159" s="224" t="s">
        <v>28</v>
      </c>
      <c r="F159" s="225" t="s">
        <v>8217</v>
      </c>
      <c r="G159" s="223"/>
      <c r="H159" s="224" t="s">
        <v>28</v>
      </c>
      <c r="I159" s="226"/>
      <c r="J159" s="223"/>
      <c r="K159" s="223"/>
      <c r="L159" s="227"/>
      <c r="M159" s="228"/>
      <c r="N159" s="229"/>
      <c r="O159" s="229"/>
      <c r="P159" s="229"/>
      <c r="Q159" s="229"/>
      <c r="R159" s="229"/>
      <c r="S159" s="229"/>
      <c r="T159" s="230"/>
      <c r="AT159" s="231" t="s">
        <v>213</v>
      </c>
      <c r="AU159" s="231" t="s">
        <v>84</v>
      </c>
      <c r="AV159" s="15" t="s">
        <v>82</v>
      </c>
      <c r="AW159" s="15" t="s">
        <v>35</v>
      </c>
      <c r="AX159" s="15" t="s">
        <v>74</v>
      </c>
      <c r="AY159" s="231" t="s">
        <v>197</v>
      </c>
    </row>
    <row r="160" spans="1:65" s="13" customFormat="1" ht="11.25">
      <c r="B160" s="199"/>
      <c r="C160" s="200"/>
      <c r="D160" s="201" t="s">
        <v>213</v>
      </c>
      <c r="E160" s="202" t="s">
        <v>28</v>
      </c>
      <c r="F160" s="203" t="s">
        <v>8223</v>
      </c>
      <c r="G160" s="200"/>
      <c r="H160" s="204">
        <v>2.04</v>
      </c>
      <c r="I160" s="205"/>
      <c r="J160" s="200"/>
      <c r="K160" s="200"/>
      <c r="L160" s="206"/>
      <c r="M160" s="207"/>
      <c r="N160" s="208"/>
      <c r="O160" s="208"/>
      <c r="P160" s="208"/>
      <c r="Q160" s="208"/>
      <c r="R160" s="208"/>
      <c r="S160" s="208"/>
      <c r="T160" s="209"/>
      <c r="AT160" s="210" t="s">
        <v>213</v>
      </c>
      <c r="AU160" s="210" t="s">
        <v>84</v>
      </c>
      <c r="AV160" s="13" t="s">
        <v>84</v>
      </c>
      <c r="AW160" s="13" t="s">
        <v>35</v>
      </c>
      <c r="AX160" s="13" t="s">
        <v>82</v>
      </c>
      <c r="AY160" s="210" t="s">
        <v>197</v>
      </c>
    </row>
    <row r="161" spans="1:65" s="2" customFormat="1" ht="16.5" customHeight="1">
      <c r="A161" s="37"/>
      <c r="B161" s="38"/>
      <c r="C161" s="181" t="s">
        <v>7</v>
      </c>
      <c r="D161" s="181" t="s">
        <v>199</v>
      </c>
      <c r="E161" s="182" t="s">
        <v>8224</v>
      </c>
      <c r="F161" s="183" t="s">
        <v>8225</v>
      </c>
      <c r="G161" s="184" t="s">
        <v>202</v>
      </c>
      <c r="H161" s="185">
        <v>13.24</v>
      </c>
      <c r="I161" s="186"/>
      <c r="J161" s="187">
        <f>ROUND(I161*H161,2)</f>
        <v>0</v>
      </c>
      <c r="K161" s="183" t="s">
        <v>203</v>
      </c>
      <c r="L161" s="42"/>
      <c r="M161" s="188" t="s">
        <v>28</v>
      </c>
      <c r="N161" s="189"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204</v>
      </c>
      <c r="AT161" s="192" t="s">
        <v>199</v>
      </c>
      <c r="AU161" s="192" t="s">
        <v>84</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204</v>
      </c>
      <c r="BM161" s="192" t="s">
        <v>8226</v>
      </c>
    </row>
    <row r="162" spans="1:65" s="2" customFormat="1" ht="11.25">
      <c r="A162" s="37"/>
      <c r="B162" s="38"/>
      <c r="C162" s="39"/>
      <c r="D162" s="194" t="s">
        <v>206</v>
      </c>
      <c r="E162" s="39"/>
      <c r="F162" s="195" t="s">
        <v>8227</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206</v>
      </c>
      <c r="AU162" s="20" t="s">
        <v>84</v>
      </c>
    </row>
    <row r="163" spans="1:65" s="13" customFormat="1" ht="11.25">
      <c r="B163" s="199"/>
      <c r="C163" s="200"/>
      <c r="D163" s="201" t="s">
        <v>213</v>
      </c>
      <c r="E163" s="202" t="s">
        <v>28</v>
      </c>
      <c r="F163" s="203" t="s">
        <v>8228</v>
      </c>
      <c r="G163" s="200"/>
      <c r="H163" s="204">
        <v>13.24</v>
      </c>
      <c r="I163" s="205"/>
      <c r="J163" s="200"/>
      <c r="K163" s="200"/>
      <c r="L163" s="206"/>
      <c r="M163" s="207"/>
      <c r="N163" s="208"/>
      <c r="O163" s="208"/>
      <c r="P163" s="208"/>
      <c r="Q163" s="208"/>
      <c r="R163" s="208"/>
      <c r="S163" s="208"/>
      <c r="T163" s="209"/>
      <c r="AT163" s="210" t="s">
        <v>213</v>
      </c>
      <c r="AU163" s="210" t="s">
        <v>84</v>
      </c>
      <c r="AV163" s="13" t="s">
        <v>84</v>
      </c>
      <c r="AW163" s="13" t="s">
        <v>35</v>
      </c>
      <c r="AX163" s="13" t="s">
        <v>82</v>
      </c>
      <c r="AY163" s="210" t="s">
        <v>197</v>
      </c>
    </row>
    <row r="164" spans="1:65" s="2" customFormat="1" ht="21.75" customHeight="1">
      <c r="A164" s="37"/>
      <c r="B164" s="38"/>
      <c r="C164" s="181" t="s">
        <v>312</v>
      </c>
      <c r="D164" s="181" t="s">
        <v>199</v>
      </c>
      <c r="E164" s="182" t="s">
        <v>8229</v>
      </c>
      <c r="F164" s="183" t="s">
        <v>8230</v>
      </c>
      <c r="G164" s="184" t="s">
        <v>202</v>
      </c>
      <c r="H164" s="185">
        <v>11.2</v>
      </c>
      <c r="I164" s="186"/>
      <c r="J164" s="187">
        <f>ROUND(I164*H164,2)</f>
        <v>0</v>
      </c>
      <c r="K164" s="183" t="s">
        <v>203</v>
      </c>
      <c r="L164" s="42"/>
      <c r="M164" s="188" t="s">
        <v>28</v>
      </c>
      <c r="N164" s="189" t="s">
        <v>45</v>
      </c>
      <c r="O164" s="67"/>
      <c r="P164" s="190">
        <f>O164*H164</f>
        <v>0</v>
      </c>
      <c r="Q164" s="190">
        <v>3.8850000000000003E-2</v>
      </c>
      <c r="R164" s="190">
        <f>Q164*H164</f>
        <v>0.43512000000000001</v>
      </c>
      <c r="S164" s="190">
        <v>0</v>
      </c>
      <c r="T164" s="191">
        <f>S164*H164</f>
        <v>0</v>
      </c>
      <c r="U164" s="37"/>
      <c r="V164" s="37"/>
      <c r="W164" s="37"/>
      <c r="X164" s="37"/>
      <c r="Y164" s="37"/>
      <c r="Z164" s="37"/>
      <c r="AA164" s="37"/>
      <c r="AB164" s="37"/>
      <c r="AC164" s="37"/>
      <c r="AD164" s="37"/>
      <c r="AE164" s="37"/>
      <c r="AR164" s="192" t="s">
        <v>204</v>
      </c>
      <c r="AT164" s="192" t="s">
        <v>199</v>
      </c>
      <c r="AU164" s="192" t="s">
        <v>84</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204</v>
      </c>
      <c r="BM164" s="192" t="s">
        <v>8231</v>
      </c>
    </row>
    <row r="165" spans="1:65" s="2" customFormat="1" ht="11.25">
      <c r="A165" s="37"/>
      <c r="B165" s="38"/>
      <c r="C165" s="39"/>
      <c r="D165" s="194" t="s">
        <v>206</v>
      </c>
      <c r="E165" s="39"/>
      <c r="F165" s="195" t="s">
        <v>8232</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206</v>
      </c>
      <c r="AU165" s="20" t="s">
        <v>84</v>
      </c>
    </row>
    <row r="166" spans="1:65" s="2" customFormat="1" ht="24.2" customHeight="1">
      <c r="A166" s="37"/>
      <c r="B166" s="38"/>
      <c r="C166" s="181" t="s">
        <v>317</v>
      </c>
      <c r="D166" s="181" t="s">
        <v>199</v>
      </c>
      <c r="E166" s="182" t="s">
        <v>8233</v>
      </c>
      <c r="F166" s="183" t="s">
        <v>8234</v>
      </c>
      <c r="G166" s="184" t="s">
        <v>202</v>
      </c>
      <c r="H166" s="185">
        <v>2.04</v>
      </c>
      <c r="I166" s="186"/>
      <c r="J166" s="187">
        <f>ROUND(I166*H166,2)</f>
        <v>0</v>
      </c>
      <c r="K166" s="183" t="s">
        <v>203</v>
      </c>
      <c r="L166" s="42"/>
      <c r="M166" s="188" t="s">
        <v>28</v>
      </c>
      <c r="N166" s="189" t="s">
        <v>45</v>
      </c>
      <c r="O166" s="67"/>
      <c r="P166" s="190">
        <f>O166*H166</f>
        <v>0</v>
      </c>
      <c r="Q166" s="190">
        <v>4.2200000000000001E-2</v>
      </c>
      <c r="R166" s="190">
        <f>Q166*H166</f>
        <v>8.6087999999999998E-2</v>
      </c>
      <c r="S166" s="190">
        <v>0</v>
      </c>
      <c r="T166" s="191">
        <f>S166*H166</f>
        <v>0</v>
      </c>
      <c r="U166" s="37"/>
      <c r="V166" s="37"/>
      <c r="W166" s="37"/>
      <c r="X166" s="37"/>
      <c r="Y166" s="37"/>
      <c r="Z166" s="37"/>
      <c r="AA166" s="37"/>
      <c r="AB166" s="37"/>
      <c r="AC166" s="37"/>
      <c r="AD166" s="37"/>
      <c r="AE166" s="37"/>
      <c r="AR166" s="192" t="s">
        <v>204</v>
      </c>
      <c r="AT166" s="192" t="s">
        <v>199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8235</v>
      </c>
    </row>
    <row r="167" spans="1:65" s="2" customFormat="1" ht="11.25">
      <c r="A167" s="37"/>
      <c r="B167" s="38"/>
      <c r="C167" s="39"/>
      <c r="D167" s="194" t="s">
        <v>206</v>
      </c>
      <c r="E167" s="39"/>
      <c r="F167" s="195" t="s">
        <v>8236</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206</v>
      </c>
      <c r="AU167" s="20" t="s">
        <v>84</v>
      </c>
    </row>
    <row r="168" spans="1:65" s="2" customFormat="1" ht="24.2" customHeight="1">
      <c r="A168" s="37"/>
      <c r="B168" s="38"/>
      <c r="C168" s="181" t="s">
        <v>322</v>
      </c>
      <c r="D168" s="181" t="s">
        <v>199</v>
      </c>
      <c r="E168" s="182" t="s">
        <v>8237</v>
      </c>
      <c r="F168" s="183" t="s">
        <v>8238</v>
      </c>
      <c r="G168" s="184" t="s">
        <v>202</v>
      </c>
      <c r="H168" s="185">
        <v>13.24</v>
      </c>
      <c r="I168" s="186"/>
      <c r="J168" s="187">
        <f>ROUND(I168*H168,2)</f>
        <v>0</v>
      </c>
      <c r="K168" s="183" t="s">
        <v>203</v>
      </c>
      <c r="L168" s="42"/>
      <c r="M168" s="188" t="s">
        <v>28</v>
      </c>
      <c r="N168" s="189"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8239</v>
      </c>
    </row>
    <row r="169" spans="1:65" s="2" customFormat="1" ht="11.25">
      <c r="A169" s="37"/>
      <c r="B169" s="38"/>
      <c r="C169" s="39"/>
      <c r="D169" s="194" t="s">
        <v>206</v>
      </c>
      <c r="E169" s="39"/>
      <c r="F169" s="195" t="s">
        <v>8240</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2" customFormat="1" ht="16.5" customHeight="1">
      <c r="A170" s="37"/>
      <c r="B170" s="38"/>
      <c r="C170" s="181" t="s">
        <v>327</v>
      </c>
      <c r="D170" s="181" t="s">
        <v>199</v>
      </c>
      <c r="E170" s="182" t="s">
        <v>8241</v>
      </c>
      <c r="F170" s="183" t="s">
        <v>8242</v>
      </c>
      <c r="G170" s="184" t="s">
        <v>202</v>
      </c>
      <c r="H170" s="185">
        <v>11.2</v>
      </c>
      <c r="I170" s="186"/>
      <c r="J170" s="187">
        <f>ROUND(I170*H170,2)</f>
        <v>0</v>
      </c>
      <c r="K170" s="183" t="s">
        <v>203</v>
      </c>
      <c r="L170" s="42"/>
      <c r="M170" s="188" t="s">
        <v>28</v>
      </c>
      <c r="N170" s="189" t="s">
        <v>45</v>
      </c>
      <c r="O170" s="67"/>
      <c r="P170" s="190">
        <f>O170*H170</f>
        <v>0</v>
      </c>
      <c r="Q170" s="190">
        <v>3.9699999999999996E-3</v>
      </c>
      <c r="R170" s="190">
        <f>Q170*H170</f>
        <v>4.446399999999999E-2</v>
      </c>
      <c r="S170" s="190">
        <v>0</v>
      </c>
      <c r="T170" s="191">
        <f>S170*H170</f>
        <v>0</v>
      </c>
      <c r="U170" s="37"/>
      <c r="V170" s="37"/>
      <c r="W170" s="37"/>
      <c r="X170" s="37"/>
      <c r="Y170" s="37"/>
      <c r="Z170" s="37"/>
      <c r="AA170" s="37"/>
      <c r="AB170" s="37"/>
      <c r="AC170" s="37"/>
      <c r="AD170" s="37"/>
      <c r="AE170" s="37"/>
      <c r="AR170" s="192" t="s">
        <v>204</v>
      </c>
      <c r="AT170" s="192" t="s">
        <v>199</v>
      </c>
      <c r="AU170" s="192" t="s">
        <v>84</v>
      </c>
      <c r="AY170" s="20" t="s">
        <v>197</v>
      </c>
      <c r="BE170" s="193">
        <f>IF(N170="základní",J170,0)</f>
        <v>0</v>
      </c>
      <c r="BF170" s="193">
        <f>IF(N170="snížená",J170,0)</f>
        <v>0</v>
      </c>
      <c r="BG170" s="193">
        <f>IF(N170="zákl. přenesená",J170,0)</f>
        <v>0</v>
      </c>
      <c r="BH170" s="193">
        <f>IF(N170="sníž. přenesená",J170,0)</f>
        <v>0</v>
      </c>
      <c r="BI170" s="193">
        <f>IF(N170="nulová",J170,0)</f>
        <v>0</v>
      </c>
      <c r="BJ170" s="20" t="s">
        <v>82</v>
      </c>
      <c r="BK170" s="193">
        <f>ROUND(I170*H170,2)</f>
        <v>0</v>
      </c>
      <c r="BL170" s="20" t="s">
        <v>204</v>
      </c>
      <c r="BM170" s="192" t="s">
        <v>8243</v>
      </c>
    </row>
    <row r="171" spans="1:65" s="2" customFormat="1" ht="11.25">
      <c r="A171" s="37"/>
      <c r="B171" s="38"/>
      <c r="C171" s="39"/>
      <c r="D171" s="194" t="s">
        <v>206</v>
      </c>
      <c r="E171" s="39"/>
      <c r="F171" s="195" t="s">
        <v>8244</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206</v>
      </c>
      <c r="AU171" s="20" t="s">
        <v>84</v>
      </c>
    </row>
    <row r="172" spans="1:65" s="2" customFormat="1" ht="16.5" customHeight="1">
      <c r="A172" s="37"/>
      <c r="B172" s="38"/>
      <c r="C172" s="181" t="s">
        <v>332</v>
      </c>
      <c r="D172" s="181" t="s">
        <v>199</v>
      </c>
      <c r="E172" s="182" t="s">
        <v>8245</v>
      </c>
      <c r="F172" s="183" t="s">
        <v>8246</v>
      </c>
      <c r="G172" s="184" t="s">
        <v>202</v>
      </c>
      <c r="H172" s="185">
        <v>2.04</v>
      </c>
      <c r="I172" s="186"/>
      <c r="J172" s="187">
        <f>ROUND(I172*H172,2)</f>
        <v>0</v>
      </c>
      <c r="K172" s="183" t="s">
        <v>203</v>
      </c>
      <c r="L172" s="42"/>
      <c r="M172" s="188" t="s">
        <v>28</v>
      </c>
      <c r="N172" s="189" t="s">
        <v>45</v>
      </c>
      <c r="O172" s="67"/>
      <c r="P172" s="190">
        <f>O172*H172</f>
        <v>0</v>
      </c>
      <c r="Q172" s="190">
        <v>4.2700000000000004E-3</v>
      </c>
      <c r="R172" s="190">
        <f>Q172*H172</f>
        <v>8.7108000000000012E-3</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8247</v>
      </c>
    </row>
    <row r="173" spans="1:65" s="2" customFormat="1" ht="11.25">
      <c r="A173" s="37"/>
      <c r="B173" s="38"/>
      <c r="C173" s="39"/>
      <c r="D173" s="194" t="s">
        <v>206</v>
      </c>
      <c r="E173" s="39"/>
      <c r="F173" s="195" t="s">
        <v>8248</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2" customFormat="1" ht="21.75" customHeight="1">
      <c r="A174" s="37"/>
      <c r="B174" s="38"/>
      <c r="C174" s="181" t="s">
        <v>337</v>
      </c>
      <c r="D174" s="181" t="s">
        <v>199</v>
      </c>
      <c r="E174" s="182" t="s">
        <v>8249</v>
      </c>
      <c r="F174" s="183" t="s">
        <v>8250</v>
      </c>
      <c r="G174" s="184" t="s">
        <v>202</v>
      </c>
      <c r="H174" s="185">
        <v>13.24</v>
      </c>
      <c r="I174" s="186"/>
      <c r="J174" s="187">
        <f>ROUND(I174*H174,2)</f>
        <v>0</v>
      </c>
      <c r="K174" s="183" t="s">
        <v>203</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204</v>
      </c>
      <c r="AT174" s="192" t="s">
        <v>199</v>
      </c>
      <c r="AU174" s="192" t="s">
        <v>84</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204</v>
      </c>
      <c r="BM174" s="192" t="s">
        <v>8251</v>
      </c>
    </row>
    <row r="175" spans="1:65" s="2" customFormat="1" ht="11.25">
      <c r="A175" s="37"/>
      <c r="B175" s="38"/>
      <c r="C175" s="39"/>
      <c r="D175" s="194" t="s">
        <v>206</v>
      </c>
      <c r="E175" s="39"/>
      <c r="F175" s="195" t="s">
        <v>8252</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206</v>
      </c>
      <c r="AU175" s="20" t="s">
        <v>84</v>
      </c>
    </row>
    <row r="176" spans="1:65" s="2" customFormat="1" ht="16.5" customHeight="1">
      <c r="A176" s="37"/>
      <c r="B176" s="38"/>
      <c r="C176" s="181" t="s">
        <v>343</v>
      </c>
      <c r="D176" s="181" t="s">
        <v>199</v>
      </c>
      <c r="E176" s="182" t="s">
        <v>8253</v>
      </c>
      <c r="F176" s="183" t="s">
        <v>8254</v>
      </c>
      <c r="G176" s="184" t="s">
        <v>202</v>
      </c>
      <c r="H176" s="185">
        <v>13.24</v>
      </c>
      <c r="I176" s="186"/>
      <c r="J176" s="187">
        <f>ROUND(I176*H176,2)</f>
        <v>0</v>
      </c>
      <c r="K176" s="183" t="s">
        <v>203</v>
      </c>
      <c r="L176" s="42"/>
      <c r="M176" s="188" t="s">
        <v>28</v>
      </c>
      <c r="N176" s="189" t="s">
        <v>45</v>
      </c>
      <c r="O176" s="67"/>
      <c r="P176" s="190">
        <f>O176*H176</f>
        <v>0</v>
      </c>
      <c r="Q176" s="190">
        <v>2.0999999999999999E-3</v>
      </c>
      <c r="R176" s="190">
        <f>Q176*H176</f>
        <v>2.7803999999999999E-2</v>
      </c>
      <c r="S176" s="190">
        <v>0</v>
      </c>
      <c r="T176" s="191">
        <f>S176*H176</f>
        <v>0</v>
      </c>
      <c r="U176" s="37"/>
      <c r="V176" s="37"/>
      <c r="W176" s="37"/>
      <c r="X176" s="37"/>
      <c r="Y176" s="37"/>
      <c r="Z176" s="37"/>
      <c r="AA176" s="37"/>
      <c r="AB176" s="37"/>
      <c r="AC176" s="37"/>
      <c r="AD176" s="37"/>
      <c r="AE176" s="37"/>
      <c r="AR176" s="192" t="s">
        <v>204</v>
      </c>
      <c r="AT176" s="192" t="s">
        <v>199</v>
      </c>
      <c r="AU176" s="192" t="s">
        <v>84</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204</v>
      </c>
      <c r="BM176" s="192" t="s">
        <v>8255</v>
      </c>
    </row>
    <row r="177" spans="1:65" s="2" customFormat="1" ht="11.25">
      <c r="A177" s="37"/>
      <c r="B177" s="38"/>
      <c r="C177" s="39"/>
      <c r="D177" s="194" t="s">
        <v>206</v>
      </c>
      <c r="E177" s="39"/>
      <c r="F177" s="195" t="s">
        <v>8256</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206</v>
      </c>
      <c r="AU177" s="20" t="s">
        <v>84</v>
      </c>
    </row>
    <row r="178" spans="1:65" s="2" customFormat="1" ht="16.5" customHeight="1">
      <c r="A178" s="37"/>
      <c r="B178" s="38"/>
      <c r="C178" s="181" t="s">
        <v>348</v>
      </c>
      <c r="D178" s="181" t="s">
        <v>199</v>
      </c>
      <c r="E178" s="182" t="s">
        <v>8257</v>
      </c>
      <c r="F178" s="183" t="s">
        <v>8258</v>
      </c>
      <c r="G178" s="184" t="s">
        <v>202</v>
      </c>
      <c r="H178" s="185">
        <v>13.24</v>
      </c>
      <c r="I178" s="186"/>
      <c r="J178" s="187">
        <f>ROUND(I178*H178,2)</f>
        <v>0</v>
      </c>
      <c r="K178" s="183" t="s">
        <v>203</v>
      </c>
      <c r="L178" s="42"/>
      <c r="M178" s="188" t="s">
        <v>28</v>
      </c>
      <c r="N178" s="189"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8259</v>
      </c>
    </row>
    <row r="179" spans="1:65" s="2" customFormat="1" ht="11.25">
      <c r="A179" s="37"/>
      <c r="B179" s="38"/>
      <c r="C179" s="39"/>
      <c r="D179" s="194" t="s">
        <v>206</v>
      </c>
      <c r="E179" s="39"/>
      <c r="F179" s="195" t="s">
        <v>8260</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2" customFormat="1" ht="16.5" customHeight="1">
      <c r="A180" s="37"/>
      <c r="B180" s="38"/>
      <c r="C180" s="181" t="s">
        <v>354</v>
      </c>
      <c r="D180" s="181" t="s">
        <v>199</v>
      </c>
      <c r="E180" s="182" t="s">
        <v>8261</v>
      </c>
      <c r="F180" s="183" t="s">
        <v>8262</v>
      </c>
      <c r="G180" s="184" t="s">
        <v>202</v>
      </c>
      <c r="H180" s="185">
        <v>15.64</v>
      </c>
      <c r="I180" s="186"/>
      <c r="J180" s="187">
        <f>ROUND(I180*H180,2)</f>
        <v>0</v>
      </c>
      <c r="K180" s="183" t="s">
        <v>203</v>
      </c>
      <c r="L180" s="42"/>
      <c r="M180" s="188" t="s">
        <v>28</v>
      </c>
      <c r="N180" s="189" t="s">
        <v>45</v>
      </c>
      <c r="O180" s="67"/>
      <c r="P180" s="190">
        <f>O180*H180</f>
        <v>0</v>
      </c>
      <c r="Q180" s="190">
        <v>4.6999999999999999E-4</v>
      </c>
      <c r="R180" s="190">
        <f>Q180*H180</f>
        <v>7.3508000000000002E-3</v>
      </c>
      <c r="S180" s="190">
        <v>0</v>
      </c>
      <c r="T180" s="191">
        <f>S180*H180</f>
        <v>0</v>
      </c>
      <c r="U180" s="37"/>
      <c r="V180" s="37"/>
      <c r="W180" s="37"/>
      <c r="X180" s="37"/>
      <c r="Y180" s="37"/>
      <c r="Z180" s="37"/>
      <c r="AA180" s="37"/>
      <c r="AB180" s="37"/>
      <c r="AC180" s="37"/>
      <c r="AD180" s="37"/>
      <c r="AE180" s="37"/>
      <c r="AR180" s="192" t="s">
        <v>204</v>
      </c>
      <c r="AT180" s="192" t="s">
        <v>199</v>
      </c>
      <c r="AU180" s="192" t="s">
        <v>84</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204</v>
      </c>
      <c r="BM180" s="192" t="s">
        <v>8263</v>
      </c>
    </row>
    <row r="181" spans="1:65" s="2" customFormat="1" ht="11.25">
      <c r="A181" s="37"/>
      <c r="B181" s="38"/>
      <c r="C181" s="39"/>
      <c r="D181" s="194" t="s">
        <v>206</v>
      </c>
      <c r="E181" s="39"/>
      <c r="F181" s="195" t="s">
        <v>8264</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206</v>
      </c>
      <c r="AU181" s="20" t="s">
        <v>84</v>
      </c>
    </row>
    <row r="182" spans="1:65" s="13" customFormat="1" ht="11.25">
      <c r="B182" s="199"/>
      <c r="C182" s="200"/>
      <c r="D182" s="201" t="s">
        <v>213</v>
      </c>
      <c r="E182" s="202" t="s">
        <v>28</v>
      </c>
      <c r="F182" s="203" t="s">
        <v>8265</v>
      </c>
      <c r="G182" s="200"/>
      <c r="H182" s="204">
        <v>13.24</v>
      </c>
      <c r="I182" s="205"/>
      <c r="J182" s="200"/>
      <c r="K182" s="200"/>
      <c r="L182" s="206"/>
      <c r="M182" s="207"/>
      <c r="N182" s="208"/>
      <c r="O182" s="208"/>
      <c r="P182" s="208"/>
      <c r="Q182" s="208"/>
      <c r="R182" s="208"/>
      <c r="S182" s="208"/>
      <c r="T182" s="209"/>
      <c r="AT182" s="210" t="s">
        <v>213</v>
      </c>
      <c r="AU182" s="210" t="s">
        <v>84</v>
      </c>
      <c r="AV182" s="13" t="s">
        <v>84</v>
      </c>
      <c r="AW182" s="13" t="s">
        <v>35</v>
      </c>
      <c r="AX182" s="13" t="s">
        <v>74</v>
      </c>
      <c r="AY182" s="210" t="s">
        <v>197</v>
      </c>
    </row>
    <row r="183" spans="1:65" s="13" customFormat="1" ht="11.25">
      <c r="B183" s="199"/>
      <c r="C183" s="200"/>
      <c r="D183" s="201" t="s">
        <v>213</v>
      </c>
      <c r="E183" s="202" t="s">
        <v>28</v>
      </c>
      <c r="F183" s="203" t="s">
        <v>8266</v>
      </c>
      <c r="G183" s="200"/>
      <c r="H183" s="204">
        <v>2.4</v>
      </c>
      <c r="I183" s="205"/>
      <c r="J183" s="200"/>
      <c r="K183" s="200"/>
      <c r="L183" s="206"/>
      <c r="M183" s="207"/>
      <c r="N183" s="208"/>
      <c r="O183" s="208"/>
      <c r="P183" s="208"/>
      <c r="Q183" s="208"/>
      <c r="R183" s="208"/>
      <c r="S183" s="208"/>
      <c r="T183" s="209"/>
      <c r="AT183" s="210" t="s">
        <v>213</v>
      </c>
      <c r="AU183" s="210" t="s">
        <v>84</v>
      </c>
      <c r="AV183" s="13" t="s">
        <v>84</v>
      </c>
      <c r="AW183" s="13" t="s">
        <v>35</v>
      </c>
      <c r="AX183" s="13" t="s">
        <v>74</v>
      </c>
      <c r="AY183" s="210" t="s">
        <v>197</v>
      </c>
    </row>
    <row r="184" spans="1:65" s="14" customFormat="1" ht="11.25">
      <c r="B184" s="211"/>
      <c r="C184" s="212"/>
      <c r="D184" s="201" t="s">
        <v>213</v>
      </c>
      <c r="E184" s="213" t="s">
        <v>28</v>
      </c>
      <c r="F184" s="214" t="s">
        <v>226</v>
      </c>
      <c r="G184" s="212"/>
      <c r="H184" s="215">
        <v>15.64</v>
      </c>
      <c r="I184" s="216"/>
      <c r="J184" s="212"/>
      <c r="K184" s="212"/>
      <c r="L184" s="217"/>
      <c r="M184" s="218"/>
      <c r="N184" s="219"/>
      <c r="O184" s="219"/>
      <c r="P184" s="219"/>
      <c r="Q184" s="219"/>
      <c r="R184" s="219"/>
      <c r="S184" s="219"/>
      <c r="T184" s="220"/>
      <c r="AT184" s="221" t="s">
        <v>213</v>
      </c>
      <c r="AU184" s="221" t="s">
        <v>84</v>
      </c>
      <c r="AV184" s="14" t="s">
        <v>204</v>
      </c>
      <c r="AW184" s="14" t="s">
        <v>35</v>
      </c>
      <c r="AX184" s="14" t="s">
        <v>82</v>
      </c>
      <c r="AY184" s="221" t="s">
        <v>197</v>
      </c>
    </row>
    <row r="185" spans="1:65" s="2" customFormat="1" ht="16.5" customHeight="1">
      <c r="A185" s="37"/>
      <c r="B185" s="38"/>
      <c r="C185" s="181" t="s">
        <v>360</v>
      </c>
      <c r="D185" s="181" t="s">
        <v>199</v>
      </c>
      <c r="E185" s="182" t="s">
        <v>8267</v>
      </c>
      <c r="F185" s="183" t="s">
        <v>8268</v>
      </c>
      <c r="G185" s="184" t="s">
        <v>202</v>
      </c>
      <c r="H185" s="185">
        <v>15.64</v>
      </c>
      <c r="I185" s="186"/>
      <c r="J185" s="187">
        <f>ROUND(I185*H185,2)</f>
        <v>0</v>
      </c>
      <c r="K185" s="183" t="s">
        <v>203</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204</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204</v>
      </c>
      <c r="BM185" s="192" t="s">
        <v>8269</v>
      </c>
    </row>
    <row r="186" spans="1:65" s="2" customFormat="1" ht="11.25">
      <c r="A186" s="37"/>
      <c r="B186" s="38"/>
      <c r="C186" s="39"/>
      <c r="D186" s="194" t="s">
        <v>206</v>
      </c>
      <c r="E186" s="39"/>
      <c r="F186" s="195" t="s">
        <v>8270</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206</v>
      </c>
      <c r="AU186" s="20" t="s">
        <v>84</v>
      </c>
    </row>
    <row r="187" spans="1:65" s="12" customFormat="1" ht="22.9" customHeight="1">
      <c r="B187" s="165"/>
      <c r="C187" s="166"/>
      <c r="D187" s="167" t="s">
        <v>73</v>
      </c>
      <c r="E187" s="179" t="s">
        <v>468</v>
      </c>
      <c r="F187" s="179" t="s">
        <v>469</v>
      </c>
      <c r="G187" s="166"/>
      <c r="H187" s="166"/>
      <c r="I187" s="169"/>
      <c r="J187" s="180">
        <f>BK187</f>
        <v>0</v>
      </c>
      <c r="K187" s="166"/>
      <c r="L187" s="171"/>
      <c r="M187" s="172"/>
      <c r="N187" s="173"/>
      <c r="O187" s="173"/>
      <c r="P187" s="174">
        <f>SUM(P188:P196)</f>
        <v>0</v>
      </c>
      <c r="Q187" s="173"/>
      <c r="R187" s="174">
        <f>SUM(R188:R196)</f>
        <v>0</v>
      </c>
      <c r="S187" s="173"/>
      <c r="T187" s="175">
        <f>SUM(T188:T196)</f>
        <v>0</v>
      </c>
      <c r="AR187" s="176" t="s">
        <v>82</v>
      </c>
      <c r="AT187" s="177" t="s">
        <v>73</v>
      </c>
      <c r="AU187" s="177" t="s">
        <v>82</v>
      </c>
      <c r="AY187" s="176" t="s">
        <v>197</v>
      </c>
      <c r="BK187" s="178">
        <f>SUM(BK188:BK196)</f>
        <v>0</v>
      </c>
    </row>
    <row r="188" spans="1:65" s="2" customFormat="1" ht="24.2" customHeight="1">
      <c r="A188" s="37"/>
      <c r="B188" s="38"/>
      <c r="C188" s="181" t="s">
        <v>365</v>
      </c>
      <c r="D188" s="181" t="s">
        <v>199</v>
      </c>
      <c r="E188" s="182" t="s">
        <v>8271</v>
      </c>
      <c r="F188" s="183" t="s">
        <v>8272</v>
      </c>
      <c r="G188" s="184" t="s">
        <v>428</v>
      </c>
      <c r="H188" s="185">
        <v>0.51900000000000002</v>
      </c>
      <c r="I188" s="186"/>
      <c r="J188" s="187">
        <f>ROUND(I188*H188,2)</f>
        <v>0</v>
      </c>
      <c r="K188" s="183" t="s">
        <v>203</v>
      </c>
      <c r="L188" s="42"/>
      <c r="M188" s="188" t="s">
        <v>28</v>
      </c>
      <c r="N188" s="189" t="s">
        <v>45</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204</v>
      </c>
      <c r="AT188" s="192" t="s">
        <v>199</v>
      </c>
      <c r="AU188" s="192" t="s">
        <v>84</v>
      </c>
      <c r="AY188" s="20" t="s">
        <v>197</v>
      </c>
      <c r="BE188" s="193">
        <f>IF(N188="základní",J188,0)</f>
        <v>0</v>
      </c>
      <c r="BF188" s="193">
        <f>IF(N188="snížená",J188,0)</f>
        <v>0</v>
      </c>
      <c r="BG188" s="193">
        <f>IF(N188="zákl. přenesená",J188,0)</f>
        <v>0</v>
      </c>
      <c r="BH188" s="193">
        <f>IF(N188="sníž. přenesená",J188,0)</f>
        <v>0</v>
      </c>
      <c r="BI188" s="193">
        <f>IF(N188="nulová",J188,0)</f>
        <v>0</v>
      </c>
      <c r="BJ188" s="20" t="s">
        <v>82</v>
      </c>
      <c r="BK188" s="193">
        <f>ROUND(I188*H188,2)</f>
        <v>0</v>
      </c>
      <c r="BL188" s="20" t="s">
        <v>204</v>
      </c>
      <c r="BM188" s="192" t="s">
        <v>8273</v>
      </c>
    </row>
    <row r="189" spans="1:65" s="2" customFormat="1" ht="11.25">
      <c r="A189" s="37"/>
      <c r="B189" s="38"/>
      <c r="C189" s="39"/>
      <c r="D189" s="194" t="s">
        <v>206</v>
      </c>
      <c r="E189" s="39"/>
      <c r="F189" s="195" t="s">
        <v>8274</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206</v>
      </c>
      <c r="AU189" s="20" t="s">
        <v>84</v>
      </c>
    </row>
    <row r="190" spans="1:65" s="2" customFormat="1" ht="21.75" customHeight="1">
      <c r="A190" s="37"/>
      <c r="B190" s="38"/>
      <c r="C190" s="181" t="s">
        <v>370</v>
      </c>
      <c r="D190" s="181" t="s">
        <v>199</v>
      </c>
      <c r="E190" s="182" t="s">
        <v>2168</v>
      </c>
      <c r="F190" s="183" t="s">
        <v>2169</v>
      </c>
      <c r="G190" s="184" t="s">
        <v>428</v>
      </c>
      <c r="H190" s="185">
        <v>0.51900000000000002</v>
      </c>
      <c r="I190" s="186"/>
      <c r="J190" s="187">
        <f>ROUND(I190*H190,2)</f>
        <v>0</v>
      </c>
      <c r="K190" s="183" t="s">
        <v>203</v>
      </c>
      <c r="L190" s="42"/>
      <c r="M190" s="188" t="s">
        <v>28</v>
      </c>
      <c r="N190" s="189" t="s">
        <v>45</v>
      </c>
      <c r="O190" s="67"/>
      <c r="P190" s="190">
        <f>O190*H190</f>
        <v>0</v>
      </c>
      <c r="Q190" s="190">
        <v>0</v>
      </c>
      <c r="R190" s="190">
        <f>Q190*H190</f>
        <v>0</v>
      </c>
      <c r="S190" s="190">
        <v>0</v>
      </c>
      <c r="T190" s="191">
        <f>S190*H190</f>
        <v>0</v>
      </c>
      <c r="U190" s="37"/>
      <c r="V190" s="37"/>
      <c r="W190" s="37"/>
      <c r="X190" s="37"/>
      <c r="Y190" s="37"/>
      <c r="Z190" s="37"/>
      <c r="AA190" s="37"/>
      <c r="AB190" s="37"/>
      <c r="AC190" s="37"/>
      <c r="AD190" s="37"/>
      <c r="AE190" s="37"/>
      <c r="AR190" s="192" t="s">
        <v>204</v>
      </c>
      <c r="AT190" s="192" t="s">
        <v>199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204</v>
      </c>
      <c r="BM190" s="192" t="s">
        <v>8275</v>
      </c>
    </row>
    <row r="191" spans="1:65" s="2" customFormat="1" ht="11.25">
      <c r="A191" s="37"/>
      <c r="B191" s="38"/>
      <c r="C191" s="39"/>
      <c r="D191" s="194" t="s">
        <v>206</v>
      </c>
      <c r="E191" s="39"/>
      <c r="F191" s="195" t="s">
        <v>2171</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206</v>
      </c>
      <c r="AU191" s="20" t="s">
        <v>84</v>
      </c>
    </row>
    <row r="192" spans="1:65" s="2" customFormat="1" ht="24.2" customHeight="1">
      <c r="A192" s="37"/>
      <c r="B192" s="38"/>
      <c r="C192" s="181" t="s">
        <v>375</v>
      </c>
      <c r="D192" s="181" t="s">
        <v>199</v>
      </c>
      <c r="E192" s="182" t="s">
        <v>2173</v>
      </c>
      <c r="F192" s="183" t="s">
        <v>2174</v>
      </c>
      <c r="G192" s="184" t="s">
        <v>428</v>
      </c>
      <c r="H192" s="185">
        <v>10.898999999999999</v>
      </c>
      <c r="I192" s="186"/>
      <c r="J192" s="187">
        <f>ROUND(I192*H192,2)</f>
        <v>0</v>
      </c>
      <c r="K192" s="183" t="s">
        <v>203</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204</v>
      </c>
      <c r="AT192" s="192" t="s">
        <v>199</v>
      </c>
      <c r="AU192" s="192" t="s">
        <v>84</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204</v>
      </c>
      <c r="BM192" s="192" t="s">
        <v>8276</v>
      </c>
    </row>
    <row r="193" spans="1:65" s="2" customFormat="1" ht="11.25">
      <c r="A193" s="37"/>
      <c r="B193" s="38"/>
      <c r="C193" s="39"/>
      <c r="D193" s="194" t="s">
        <v>206</v>
      </c>
      <c r="E193" s="39"/>
      <c r="F193" s="195" t="s">
        <v>2176</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206</v>
      </c>
      <c r="AU193" s="20" t="s">
        <v>84</v>
      </c>
    </row>
    <row r="194" spans="1:65" s="13" customFormat="1" ht="11.25">
      <c r="B194" s="199"/>
      <c r="C194" s="200"/>
      <c r="D194" s="201" t="s">
        <v>213</v>
      </c>
      <c r="E194" s="200"/>
      <c r="F194" s="203" t="s">
        <v>8277</v>
      </c>
      <c r="G194" s="200"/>
      <c r="H194" s="204">
        <v>10.898999999999999</v>
      </c>
      <c r="I194" s="205"/>
      <c r="J194" s="200"/>
      <c r="K194" s="200"/>
      <c r="L194" s="206"/>
      <c r="M194" s="207"/>
      <c r="N194" s="208"/>
      <c r="O194" s="208"/>
      <c r="P194" s="208"/>
      <c r="Q194" s="208"/>
      <c r="R194" s="208"/>
      <c r="S194" s="208"/>
      <c r="T194" s="209"/>
      <c r="AT194" s="210" t="s">
        <v>213</v>
      </c>
      <c r="AU194" s="210" t="s">
        <v>84</v>
      </c>
      <c r="AV194" s="13" t="s">
        <v>84</v>
      </c>
      <c r="AW194" s="13" t="s">
        <v>4</v>
      </c>
      <c r="AX194" s="13" t="s">
        <v>82</v>
      </c>
      <c r="AY194" s="210" t="s">
        <v>197</v>
      </c>
    </row>
    <row r="195" spans="1:65" s="2" customFormat="1" ht="24.2" customHeight="1">
      <c r="A195" s="37"/>
      <c r="B195" s="38"/>
      <c r="C195" s="181" t="s">
        <v>380</v>
      </c>
      <c r="D195" s="181" t="s">
        <v>199</v>
      </c>
      <c r="E195" s="182" t="s">
        <v>515</v>
      </c>
      <c r="F195" s="183" t="s">
        <v>516</v>
      </c>
      <c r="G195" s="184" t="s">
        <v>428</v>
      </c>
      <c r="H195" s="185">
        <v>0.51900000000000002</v>
      </c>
      <c r="I195" s="186"/>
      <c r="J195" s="187">
        <f>ROUND(I195*H195,2)</f>
        <v>0</v>
      </c>
      <c r="K195" s="183" t="s">
        <v>203</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204</v>
      </c>
      <c r="AT195" s="192" t="s">
        <v>199</v>
      </c>
      <c r="AU195" s="192" t="s">
        <v>84</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204</v>
      </c>
      <c r="BM195" s="192" t="s">
        <v>8278</v>
      </c>
    </row>
    <row r="196" spans="1:65" s="2" customFormat="1" ht="11.25">
      <c r="A196" s="37"/>
      <c r="B196" s="38"/>
      <c r="C196" s="39"/>
      <c r="D196" s="194" t="s">
        <v>206</v>
      </c>
      <c r="E196" s="39"/>
      <c r="F196" s="195" t="s">
        <v>518</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206</v>
      </c>
      <c r="AU196" s="20" t="s">
        <v>84</v>
      </c>
    </row>
    <row r="197" spans="1:65" s="12" customFormat="1" ht="22.9" customHeight="1">
      <c r="B197" s="165"/>
      <c r="C197" s="166"/>
      <c r="D197" s="167" t="s">
        <v>73</v>
      </c>
      <c r="E197" s="179" t="s">
        <v>2180</v>
      </c>
      <c r="F197" s="179" t="s">
        <v>2181</v>
      </c>
      <c r="G197" s="166"/>
      <c r="H197" s="166"/>
      <c r="I197" s="169"/>
      <c r="J197" s="180">
        <f>BK197</f>
        <v>0</v>
      </c>
      <c r="K197" s="166"/>
      <c r="L197" s="171"/>
      <c r="M197" s="172"/>
      <c r="N197" s="173"/>
      <c r="O197" s="173"/>
      <c r="P197" s="174">
        <f>SUM(P198:P199)</f>
        <v>0</v>
      </c>
      <c r="Q197" s="173"/>
      <c r="R197" s="174">
        <f>SUM(R198:R199)</f>
        <v>0</v>
      </c>
      <c r="S197" s="173"/>
      <c r="T197" s="175">
        <f>SUM(T198:T199)</f>
        <v>0</v>
      </c>
      <c r="AR197" s="176" t="s">
        <v>82</v>
      </c>
      <c r="AT197" s="177" t="s">
        <v>73</v>
      </c>
      <c r="AU197" s="177" t="s">
        <v>82</v>
      </c>
      <c r="AY197" s="176" t="s">
        <v>197</v>
      </c>
      <c r="BK197" s="178">
        <f>SUM(BK198:BK199)</f>
        <v>0</v>
      </c>
    </row>
    <row r="198" spans="1:65" s="2" customFormat="1" ht="24.2" customHeight="1">
      <c r="A198" s="37"/>
      <c r="B198" s="38"/>
      <c r="C198" s="181" t="s">
        <v>385</v>
      </c>
      <c r="D198" s="181" t="s">
        <v>199</v>
      </c>
      <c r="E198" s="182" t="s">
        <v>8279</v>
      </c>
      <c r="F198" s="183" t="s">
        <v>8280</v>
      </c>
      <c r="G198" s="184" t="s">
        <v>428</v>
      </c>
      <c r="H198" s="185">
        <v>3.3780000000000001</v>
      </c>
      <c r="I198" s="186"/>
      <c r="J198" s="187">
        <f>ROUND(I198*H198,2)</f>
        <v>0</v>
      </c>
      <c r="K198" s="183" t="s">
        <v>203</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204</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204</v>
      </c>
      <c r="BM198" s="192" t="s">
        <v>8281</v>
      </c>
    </row>
    <row r="199" spans="1:65" s="2" customFormat="1" ht="11.25">
      <c r="A199" s="37"/>
      <c r="B199" s="38"/>
      <c r="C199" s="39"/>
      <c r="D199" s="194" t="s">
        <v>206</v>
      </c>
      <c r="E199" s="39"/>
      <c r="F199" s="195" t="s">
        <v>8282</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206</v>
      </c>
      <c r="AU199" s="20" t="s">
        <v>84</v>
      </c>
    </row>
    <row r="200" spans="1:65" s="12" customFormat="1" ht="25.9" customHeight="1">
      <c r="B200" s="165"/>
      <c r="C200" s="166"/>
      <c r="D200" s="167" t="s">
        <v>73</v>
      </c>
      <c r="E200" s="168" t="s">
        <v>2187</v>
      </c>
      <c r="F200" s="168" t="s">
        <v>2188</v>
      </c>
      <c r="G200" s="166"/>
      <c r="H200" s="166"/>
      <c r="I200" s="169"/>
      <c r="J200" s="170">
        <f>BK200</f>
        <v>0</v>
      </c>
      <c r="K200" s="166"/>
      <c r="L200" s="171"/>
      <c r="M200" s="172"/>
      <c r="N200" s="173"/>
      <c r="O200" s="173"/>
      <c r="P200" s="174">
        <f>P201</f>
        <v>0</v>
      </c>
      <c r="Q200" s="173"/>
      <c r="R200" s="174">
        <f>R201</f>
        <v>1.4740000000000001E-2</v>
      </c>
      <c r="S200" s="173"/>
      <c r="T200" s="175">
        <f>T201</f>
        <v>0</v>
      </c>
      <c r="AR200" s="176" t="s">
        <v>84</v>
      </c>
      <c r="AT200" s="177" t="s">
        <v>73</v>
      </c>
      <c r="AU200" s="177" t="s">
        <v>74</v>
      </c>
      <c r="AY200" s="176" t="s">
        <v>197</v>
      </c>
      <c r="BK200" s="178">
        <f>BK201</f>
        <v>0</v>
      </c>
    </row>
    <row r="201" spans="1:65" s="12" customFormat="1" ht="22.9" customHeight="1">
      <c r="B201" s="165"/>
      <c r="C201" s="166"/>
      <c r="D201" s="167" t="s">
        <v>73</v>
      </c>
      <c r="E201" s="179" t="s">
        <v>3166</v>
      </c>
      <c r="F201" s="179" t="s">
        <v>3167</v>
      </c>
      <c r="G201" s="166"/>
      <c r="H201" s="166"/>
      <c r="I201" s="169"/>
      <c r="J201" s="180">
        <f>BK201</f>
        <v>0</v>
      </c>
      <c r="K201" s="166"/>
      <c r="L201" s="171"/>
      <c r="M201" s="172"/>
      <c r="N201" s="173"/>
      <c r="O201" s="173"/>
      <c r="P201" s="174">
        <f>SUM(P202:P207)</f>
        <v>0</v>
      </c>
      <c r="Q201" s="173"/>
      <c r="R201" s="174">
        <f>SUM(R202:R207)</f>
        <v>1.4740000000000001E-2</v>
      </c>
      <c r="S201" s="173"/>
      <c r="T201" s="175">
        <f>SUM(T202:T207)</f>
        <v>0</v>
      </c>
      <c r="AR201" s="176" t="s">
        <v>84</v>
      </c>
      <c r="AT201" s="177" t="s">
        <v>73</v>
      </c>
      <c r="AU201" s="177" t="s">
        <v>82</v>
      </c>
      <c r="AY201" s="176" t="s">
        <v>197</v>
      </c>
      <c r="BK201" s="178">
        <f>SUM(BK202:BK207)</f>
        <v>0</v>
      </c>
    </row>
    <row r="202" spans="1:65" s="2" customFormat="1" ht="16.5" customHeight="1">
      <c r="A202" s="37"/>
      <c r="B202" s="38"/>
      <c r="C202" s="181" t="s">
        <v>390</v>
      </c>
      <c r="D202" s="181" t="s">
        <v>199</v>
      </c>
      <c r="E202" s="182" t="s">
        <v>8283</v>
      </c>
      <c r="F202" s="183" t="s">
        <v>8284</v>
      </c>
      <c r="G202" s="184" t="s">
        <v>1590</v>
      </c>
      <c r="H202" s="185">
        <v>1</v>
      </c>
      <c r="I202" s="186"/>
      <c r="J202" s="187">
        <f>ROUND(I202*H202,2)</f>
        <v>0</v>
      </c>
      <c r="K202" s="183" t="s">
        <v>28</v>
      </c>
      <c r="L202" s="42"/>
      <c r="M202" s="188" t="s">
        <v>28</v>
      </c>
      <c r="N202" s="189" t="s">
        <v>45</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283</v>
      </c>
      <c r="AT202" s="192" t="s">
        <v>199</v>
      </c>
      <c r="AU202" s="192" t="s">
        <v>84</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283</v>
      </c>
      <c r="BM202" s="192" t="s">
        <v>8285</v>
      </c>
    </row>
    <row r="203" spans="1:65" s="2" customFormat="1" ht="16.5" customHeight="1">
      <c r="A203" s="37"/>
      <c r="B203" s="38"/>
      <c r="C203" s="181" t="s">
        <v>395</v>
      </c>
      <c r="D203" s="181" t="s">
        <v>199</v>
      </c>
      <c r="E203" s="182" t="s">
        <v>8286</v>
      </c>
      <c r="F203" s="183" t="s">
        <v>8287</v>
      </c>
      <c r="G203" s="184" t="s">
        <v>265</v>
      </c>
      <c r="H203" s="185">
        <v>2.2000000000000002</v>
      </c>
      <c r="I203" s="186"/>
      <c r="J203" s="187">
        <f>ROUND(I203*H203,2)</f>
        <v>0</v>
      </c>
      <c r="K203" s="183" t="s">
        <v>203</v>
      </c>
      <c r="L203" s="42"/>
      <c r="M203" s="188" t="s">
        <v>28</v>
      </c>
      <c r="N203" s="189" t="s">
        <v>45</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283</v>
      </c>
      <c r="AT203" s="192" t="s">
        <v>199</v>
      </c>
      <c r="AU203" s="192" t="s">
        <v>84</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283</v>
      </c>
      <c r="BM203" s="192" t="s">
        <v>8288</v>
      </c>
    </row>
    <row r="204" spans="1:65" s="2" customFormat="1" ht="11.25">
      <c r="A204" s="37"/>
      <c r="B204" s="38"/>
      <c r="C204" s="39"/>
      <c r="D204" s="194" t="s">
        <v>206</v>
      </c>
      <c r="E204" s="39"/>
      <c r="F204" s="195" t="s">
        <v>8289</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206</v>
      </c>
      <c r="AU204" s="20" t="s">
        <v>84</v>
      </c>
    </row>
    <row r="205" spans="1:65" s="2" customFormat="1" ht="16.5" customHeight="1">
      <c r="A205" s="37"/>
      <c r="B205" s="38"/>
      <c r="C205" s="247" t="s">
        <v>400</v>
      </c>
      <c r="D205" s="247" t="s">
        <v>519</v>
      </c>
      <c r="E205" s="248" t="s">
        <v>8290</v>
      </c>
      <c r="F205" s="249" t="s">
        <v>8291</v>
      </c>
      <c r="G205" s="250" t="s">
        <v>210</v>
      </c>
      <c r="H205" s="251">
        <v>2.2000000000000002</v>
      </c>
      <c r="I205" s="252"/>
      <c r="J205" s="253">
        <f>ROUND(I205*H205,2)</f>
        <v>0</v>
      </c>
      <c r="K205" s="249" t="s">
        <v>28</v>
      </c>
      <c r="L205" s="254"/>
      <c r="M205" s="255" t="s">
        <v>28</v>
      </c>
      <c r="N205" s="256" t="s">
        <v>45</v>
      </c>
      <c r="O205" s="67"/>
      <c r="P205" s="190">
        <f>O205*H205</f>
        <v>0</v>
      </c>
      <c r="Q205" s="190">
        <v>6.7000000000000002E-3</v>
      </c>
      <c r="R205" s="190">
        <f>Q205*H205</f>
        <v>1.4740000000000001E-2</v>
      </c>
      <c r="S205" s="190">
        <v>0</v>
      </c>
      <c r="T205" s="191">
        <f>S205*H205</f>
        <v>0</v>
      </c>
      <c r="U205" s="37"/>
      <c r="V205" s="37"/>
      <c r="W205" s="37"/>
      <c r="X205" s="37"/>
      <c r="Y205" s="37"/>
      <c r="Z205" s="37"/>
      <c r="AA205" s="37"/>
      <c r="AB205" s="37"/>
      <c r="AC205" s="37"/>
      <c r="AD205" s="37"/>
      <c r="AE205" s="37"/>
      <c r="AR205" s="192" t="s">
        <v>365</v>
      </c>
      <c r="AT205" s="192" t="s">
        <v>519</v>
      </c>
      <c r="AU205" s="192" t="s">
        <v>84</v>
      </c>
      <c r="AY205" s="20" t="s">
        <v>197</v>
      </c>
      <c r="BE205" s="193">
        <f>IF(N205="základní",J205,0)</f>
        <v>0</v>
      </c>
      <c r="BF205" s="193">
        <f>IF(N205="snížená",J205,0)</f>
        <v>0</v>
      </c>
      <c r="BG205" s="193">
        <f>IF(N205="zákl. přenesená",J205,0)</f>
        <v>0</v>
      </c>
      <c r="BH205" s="193">
        <f>IF(N205="sníž. přenesená",J205,0)</f>
        <v>0</v>
      </c>
      <c r="BI205" s="193">
        <f>IF(N205="nulová",J205,0)</f>
        <v>0</v>
      </c>
      <c r="BJ205" s="20" t="s">
        <v>82</v>
      </c>
      <c r="BK205" s="193">
        <f>ROUND(I205*H205,2)</f>
        <v>0</v>
      </c>
      <c r="BL205" s="20" t="s">
        <v>283</v>
      </c>
      <c r="BM205" s="192" t="s">
        <v>8292</v>
      </c>
    </row>
    <row r="206" spans="1:65" s="2" customFormat="1" ht="24.2" customHeight="1">
      <c r="A206" s="37"/>
      <c r="B206" s="38"/>
      <c r="C206" s="181" t="s">
        <v>406</v>
      </c>
      <c r="D206" s="181" t="s">
        <v>199</v>
      </c>
      <c r="E206" s="182" t="s">
        <v>8293</v>
      </c>
      <c r="F206" s="183" t="s">
        <v>8294</v>
      </c>
      <c r="G206" s="184" t="s">
        <v>2955</v>
      </c>
      <c r="H206" s="260"/>
      <c r="I206" s="186"/>
      <c r="J206" s="187">
        <f>ROUND(I206*H206,2)</f>
        <v>0</v>
      </c>
      <c r="K206" s="183" t="s">
        <v>203</v>
      </c>
      <c r="L206" s="42"/>
      <c r="M206" s="188" t="s">
        <v>28</v>
      </c>
      <c r="N206" s="189" t="s">
        <v>45</v>
      </c>
      <c r="O206" s="67"/>
      <c r="P206" s="190">
        <f>O206*H206</f>
        <v>0</v>
      </c>
      <c r="Q206" s="190">
        <v>0</v>
      </c>
      <c r="R206" s="190">
        <f>Q206*H206</f>
        <v>0</v>
      </c>
      <c r="S206" s="190">
        <v>0</v>
      </c>
      <c r="T206" s="191">
        <f>S206*H206</f>
        <v>0</v>
      </c>
      <c r="U206" s="37"/>
      <c r="V206" s="37"/>
      <c r="W206" s="37"/>
      <c r="X206" s="37"/>
      <c r="Y206" s="37"/>
      <c r="Z206" s="37"/>
      <c r="AA206" s="37"/>
      <c r="AB206" s="37"/>
      <c r="AC206" s="37"/>
      <c r="AD206" s="37"/>
      <c r="AE206" s="37"/>
      <c r="AR206" s="192" t="s">
        <v>283</v>
      </c>
      <c r="AT206" s="192" t="s">
        <v>199</v>
      </c>
      <c r="AU206" s="192" t="s">
        <v>84</v>
      </c>
      <c r="AY206" s="20" t="s">
        <v>197</v>
      </c>
      <c r="BE206" s="193">
        <f>IF(N206="základní",J206,0)</f>
        <v>0</v>
      </c>
      <c r="BF206" s="193">
        <f>IF(N206="snížená",J206,0)</f>
        <v>0</v>
      </c>
      <c r="BG206" s="193">
        <f>IF(N206="zákl. přenesená",J206,0)</f>
        <v>0</v>
      </c>
      <c r="BH206" s="193">
        <f>IF(N206="sníž. přenesená",J206,0)</f>
        <v>0</v>
      </c>
      <c r="BI206" s="193">
        <f>IF(N206="nulová",J206,0)</f>
        <v>0</v>
      </c>
      <c r="BJ206" s="20" t="s">
        <v>82</v>
      </c>
      <c r="BK206" s="193">
        <f>ROUND(I206*H206,2)</f>
        <v>0</v>
      </c>
      <c r="BL206" s="20" t="s">
        <v>283</v>
      </c>
      <c r="BM206" s="192" t="s">
        <v>8295</v>
      </c>
    </row>
    <row r="207" spans="1:65" s="2" customFormat="1" ht="11.25">
      <c r="A207" s="37"/>
      <c r="B207" s="38"/>
      <c r="C207" s="39"/>
      <c r="D207" s="194" t="s">
        <v>206</v>
      </c>
      <c r="E207" s="39"/>
      <c r="F207" s="195" t="s">
        <v>8296</v>
      </c>
      <c r="G207" s="39"/>
      <c r="H207" s="39"/>
      <c r="I207" s="196"/>
      <c r="J207" s="39"/>
      <c r="K207" s="39"/>
      <c r="L207" s="42"/>
      <c r="M207" s="262"/>
      <c r="N207" s="263"/>
      <c r="O207" s="264"/>
      <c r="P207" s="264"/>
      <c r="Q207" s="264"/>
      <c r="R207" s="264"/>
      <c r="S207" s="264"/>
      <c r="T207" s="265"/>
      <c r="U207" s="37"/>
      <c r="V207" s="37"/>
      <c r="W207" s="37"/>
      <c r="X207" s="37"/>
      <c r="Y207" s="37"/>
      <c r="Z207" s="37"/>
      <c r="AA207" s="37"/>
      <c r="AB207" s="37"/>
      <c r="AC207" s="37"/>
      <c r="AD207" s="37"/>
      <c r="AE207" s="37"/>
      <c r="AT207" s="20" t="s">
        <v>206</v>
      </c>
      <c r="AU207" s="20" t="s">
        <v>84</v>
      </c>
    </row>
    <row r="208" spans="1:65" s="2" customFormat="1" ht="6.95" customHeight="1">
      <c r="A208" s="37"/>
      <c r="B208" s="50"/>
      <c r="C208" s="51"/>
      <c r="D208" s="51"/>
      <c r="E208" s="51"/>
      <c r="F208" s="51"/>
      <c r="G208" s="51"/>
      <c r="H208" s="51"/>
      <c r="I208" s="51"/>
      <c r="J208" s="51"/>
      <c r="K208" s="51"/>
      <c r="L208" s="42"/>
      <c r="M208" s="37"/>
      <c r="O208" s="37"/>
      <c r="P208" s="37"/>
      <c r="Q208" s="37"/>
      <c r="R208" s="37"/>
      <c r="S208" s="37"/>
      <c r="T208" s="37"/>
      <c r="U208" s="37"/>
      <c r="V208" s="37"/>
      <c r="W208" s="37"/>
      <c r="X208" s="37"/>
      <c r="Y208" s="37"/>
      <c r="Z208" s="37"/>
      <c r="AA208" s="37"/>
      <c r="AB208" s="37"/>
      <c r="AC208" s="37"/>
      <c r="AD208" s="37"/>
      <c r="AE208" s="37"/>
    </row>
  </sheetData>
  <sheetProtection algorithmName="SHA-512" hashValue="uJiAlQZMJwQRJIIMIq5iDnRcnM4ygqOwVLfaWdPbdJ3zDU2+65R6Hj9lPjdKE8moayNH6JJYl7755QAom6z4Bg==" saltValue="lI+hUedvqwEHfXJyeuUpKmKm3qS547ihrcCbbGPyx0P1m2puMPfy7Kkw0iGpH98pDZBADL83mW7A8aps6VtRTQ==" spinCount="100000" sheet="1" objects="1" scenarios="1" formatColumns="0" formatRows="0" autoFilter="0"/>
  <autoFilter ref="C94:K207" xr:uid="{00000000-0009-0000-0000-00001A000000}"/>
  <mergeCells count="12">
    <mergeCell ref="E87:H87"/>
    <mergeCell ref="L2:V2"/>
    <mergeCell ref="E50:H50"/>
    <mergeCell ref="E52:H52"/>
    <mergeCell ref="E54:H54"/>
    <mergeCell ref="E83:H83"/>
    <mergeCell ref="E85:H85"/>
    <mergeCell ref="E7:H7"/>
    <mergeCell ref="E9:H9"/>
    <mergeCell ref="E11:H11"/>
    <mergeCell ref="E20:H20"/>
    <mergeCell ref="E29:H29"/>
  </mergeCells>
  <hyperlinks>
    <hyperlink ref="F99" r:id="rId1" xr:uid="{00000000-0004-0000-1A00-000000000000}"/>
    <hyperlink ref="F102" r:id="rId2" xr:uid="{00000000-0004-0000-1A00-000001000000}"/>
    <hyperlink ref="F104" r:id="rId3" xr:uid="{00000000-0004-0000-1A00-000002000000}"/>
    <hyperlink ref="F106" r:id="rId4" xr:uid="{00000000-0004-0000-1A00-000003000000}"/>
    <hyperlink ref="F109" r:id="rId5" xr:uid="{00000000-0004-0000-1A00-000004000000}"/>
    <hyperlink ref="F115" r:id="rId6" xr:uid="{00000000-0004-0000-1A00-000005000000}"/>
    <hyperlink ref="F119" r:id="rId7" xr:uid="{00000000-0004-0000-1A00-000006000000}"/>
    <hyperlink ref="F121" r:id="rId8" xr:uid="{00000000-0004-0000-1A00-000007000000}"/>
    <hyperlink ref="F124" r:id="rId9" xr:uid="{00000000-0004-0000-1A00-000008000000}"/>
    <hyperlink ref="F127" r:id="rId10" xr:uid="{00000000-0004-0000-1A00-000009000000}"/>
    <hyperlink ref="F131" r:id="rId11" xr:uid="{00000000-0004-0000-1A00-00000A000000}"/>
    <hyperlink ref="F136" r:id="rId12" xr:uid="{00000000-0004-0000-1A00-00000B000000}"/>
    <hyperlink ref="F140" r:id="rId13" xr:uid="{00000000-0004-0000-1A00-00000C000000}"/>
    <hyperlink ref="F144" r:id="rId14" xr:uid="{00000000-0004-0000-1A00-00000D000000}"/>
    <hyperlink ref="F148" r:id="rId15" xr:uid="{00000000-0004-0000-1A00-00000E000000}"/>
    <hyperlink ref="F152" r:id="rId16" xr:uid="{00000000-0004-0000-1A00-00000F000000}"/>
    <hyperlink ref="F157" r:id="rId17" xr:uid="{00000000-0004-0000-1A00-000010000000}"/>
    <hyperlink ref="F162" r:id="rId18" xr:uid="{00000000-0004-0000-1A00-000011000000}"/>
    <hyperlink ref="F165" r:id="rId19" xr:uid="{00000000-0004-0000-1A00-000012000000}"/>
    <hyperlink ref="F167" r:id="rId20" xr:uid="{00000000-0004-0000-1A00-000013000000}"/>
    <hyperlink ref="F169" r:id="rId21" xr:uid="{00000000-0004-0000-1A00-000014000000}"/>
    <hyperlink ref="F171" r:id="rId22" xr:uid="{00000000-0004-0000-1A00-000015000000}"/>
    <hyperlink ref="F173" r:id="rId23" xr:uid="{00000000-0004-0000-1A00-000016000000}"/>
    <hyperlink ref="F175" r:id="rId24" xr:uid="{00000000-0004-0000-1A00-000017000000}"/>
    <hyperlink ref="F177" r:id="rId25" xr:uid="{00000000-0004-0000-1A00-000018000000}"/>
    <hyperlink ref="F179" r:id="rId26" xr:uid="{00000000-0004-0000-1A00-000019000000}"/>
    <hyperlink ref="F181" r:id="rId27" xr:uid="{00000000-0004-0000-1A00-00001A000000}"/>
    <hyperlink ref="F186" r:id="rId28" xr:uid="{00000000-0004-0000-1A00-00001B000000}"/>
    <hyperlink ref="F189" r:id="rId29" xr:uid="{00000000-0004-0000-1A00-00001C000000}"/>
    <hyperlink ref="F191" r:id="rId30" xr:uid="{00000000-0004-0000-1A00-00001D000000}"/>
    <hyperlink ref="F193" r:id="rId31" xr:uid="{00000000-0004-0000-1A00-00001E000000}"/>
    <hyperlink ref="F196" r:id="rId32" xr:uid="{00000000-0004-0000-1A00-00001F000000}"/>
    <hyperlink ref="F199" r:id="rId33" xr:uid="{00000000-0004-0000-1A00-000020000000}"/>
    <hyperlink ref="F204" r:id="rId34" xr:uid="{00000000-0004-0000-1A00-000021000000}"/>
    <hyperlink ref="F207" r:id="rId35" xr:uid="{00000000-0004-0000-1A00-00002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BM12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165</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8297</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ROUND(J86,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ROUND((SUM(BE86:BE123)),  2)</f>
        <v>0</v>
      </c>
      <c r="G33" s="37"/>
      <c r="H33" s="37"/>
      <c r="I33" s="127">
        <v>0.21</v>
      </c>
      <c r="J33" s="126">
        <f>ROUND(((SUM(BE86:BE123))*I33),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ROUND((SUM(BF86:BF123)),  2)</f>
        <v>0</v>
      </c>
      <c r="G34" s="37"/>
      <c r="H34" s="37"/>
      <c r="I34" s="127">
        <v>0.12</v>
      </c>
      <c r="J34" s="126">
        <f>ROUND(((SUM(BF86:BF123))*I34),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ROUND((SUM(BG86:BG123)),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ROUND((SUM(BH86:BH123)),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ROUND((SUM(BI86:BI123)),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VRN - Vedlejší rozpočtové náklady</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J86</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8298</v>
      </c>
      <c r="E60" s="146"/>
      <c r="F60" s="146"/>
      <c r="G60" s="146"/>
      <c r="H60" s="146"/>
      <c r="I60" s="146"/>
      <c r="J60" s="147">
        <f>J87</f>
        <v>0</v>
      </c>
      <c r="K60" s="144"/>
      <c r="L60" s="148"/>
    </row>
    <row r="61" spans="1:47" s="10" customFormat="1" ht="19.899999999999999" customHeight="1">
      <c r="B61" s="149"/>
      <c r="C61" s="100"/>
      <c r="D61" s="150" t="s">
        <v>8299</v>
      </c>
      <c r="E61" s="151"/>
      <c r="F61" s="151"/>
      <c r="G61" s="151"/>
      <c r="H61" s="151"/>
      <c r="I61" s="151"/>
      <c r="J61" s="152">
        <f>J88</f>
        <v>0</v>
      </c>
      <c r="K61" s="100"/>
      <c r="L61" s="153"/>
    </row>
    <row r="62" spans="1:47" s="10" customFormat="1" ht="19.899999999999999" customHeight="1">
      <c r="B62" s="149"/>
      <c r="C62" s="100"/>
      <c r="D62" s="150" t="s">
        <v>8300</v>
      </c>
      <c r="E62" s="151"/>
      <c r="F62" s="151"/>
      <c r="G62" s="151"/>
      <c r="H62" s="151"/>
      <c r="I62" s="151"/>
      <c r="J62" s="152">
        <f>J98</f>
        <v>0</v>
      </c>
      <c r="K62" s="100"/>
      <c r="L62" s="153"/>
    </row>
    <row r="63" spans="1:47" s="10" customFormat="1" ht="19.899999999999999" customHeight="1">
      <c r="B63" s="149"/>
      <c r="C63" s="100"/>
      <c r="D63" s="150" t="s">
        <v>8301</v>
      </c>
      <c r="E63" s="151"/>
      <c r="F63" s="151"/>
      <c r="G63" s="151"/>
      <c r="H63" s="151"/>
      <c r="I63" s="151"/>
      <c r="J63" s="152">
        <f>J101</f>
        <v>0</v>
      </c>
      <c r="K63" s="100"/>
      <c r="L63" s="153"/>
    </row>
    <row r="64" spans="1:47" s="10" customFormat="1" ht="19.899999999999999" customHeight="1">
      <c r="B64" s="149"/>
      <c r="C64" s="100"/>
      <c r="D64" s="150" t="s">
        <v>8302</v>
      </c>
      <c r="E64" s="151"/>
      <c r="F64" s="151"/>
      <c r="G64" s="151"/>
      <c r="H64" s="151"/>
      <c r="I64" s="151"/>
      <c r="J64" s="152">
        <f>J108</f>
        <v>0</v>
      </c>
      <c r="K64" s="100"/>
      <c r="L64" s="153"/>
    </row>
    <row r="65" spans="1:31" s="10" customFormat="1" ht="19.899999999999999" customHeight="1">
      <c r="B65" s="149"/>
      <c r="C65" s="100"/>
      <c r="D65" s="150" t="s">
        <v>8303</v>
      </c>
      <c r="E65" s="151"/>
      <c r="F65" s="151"/>
      <c r="G65" s="151"/>
      <c r="H65" s="151"/>
      <c r="I65" s="151"/>
      <c r="J65" s="152">
        <f>J113</f>
        <v>0</v>
      </c>
      <c r="K65" s="100"/>
      <c r="L65" s="153"/>
    </row>
    <row r="66" spans="1:31" s="10" customFormat="1" ht="19.899999999999999" customHeight="1">
      <c r="B66" s="149"/>
      <c r="C66" s="100"/>
      <c r="D66" s="150" t="s">
        <v>8304</v>
      </c>
      <c r="E66" s="151"/>
      <c r="F66" s="151"/>
      <c r="G66" s="151"/>
      <c r="H66" s="151"/>
      <c r="I66" s="151"/>
      <c r="J66" s="152">
        <f>J119</f>
        <v>0</v>
      </c>
      <c r="K66" s="100"/>
      <c r="L66" s="153"/>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383" t="str">
        <f>E9</f>
        <v>VRN - Vedlejší rozpočtové náklady</v>
      </c>
      <c r="F78" s="429"/>
      <c r="G78" s="429"/>
      <c r="H78" s="42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22</v>
      </c>
      <c r="D80" s="39"/>
      <c r="E80" s="39"/>
      <c r="F80" s="30" t="str">
        <f>F12</f>
        <v>J. Čapka 2555, Frýdek Místek</v>
      </c>
      <c r="G80" s="39"/>
      <c r="H80" s="39"/>
      <c r="I80" s="32" t="s">
        <v>24</v>
      </c>
      <c r="J80" s="62" t="str">
        <f>IF(J12="","",J12)</f>
        <v>19. 3. 2025</v>
      </c>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25.7" customHeight="1">
      <c r="A82" s="37"/>
      <c r="B82" s="38"/>
      <c r="C82" s="32" t="s">
        <v>26</v>
      </c>
      <c r="D82" s="39"/>
      <c r="E82" s="39"/>
      <c r="F82" s="30" t="str">
        <f>E15</f>
        <v>Statutární město Frýdek - Místek</v>
      </c>
      <c r="G82" s="39"/>
      <c r="H82" s="39"/>
      <c r="I82" s="32" t="s">
        <v>33</v>
      </c>
      <c r="J82" s="35" t="str">
        <f>E21</f>
        <v>Energy Benefit Centre a.s., Ostrava</v>
      </c>
      <c r="K82" s="39"/>
      <c r="L82" s="116"/>
      <c r="S82" s="37"/>
      <c r="T82" s="37"/>
      <c r="U82" s="37"/>
      <c r="V82" s="37"/>
      <c r="W82" s="37"/>
      <c r="X82" s="37"/>
      <c r="Y82" s="37"/>
      <c r="Z82" s="37"/>
      <c r="AA82" s="37"/>
      <c r="AB82" s="37"/>
      <c r="AC82" s="37"/>
      <c r="AD82" s="37"/>
      <c r="AE82" s="37"/>
    </row>
    <row r="83" spans="1:65" s="2" customFormat="1" ht="25.7" customHeight="1">
      <c r="A83" s="37"/>
      <c r="B83" s="38"/>
      <c r="C83" s="32" t="s">
        <v>31</v>
      </c>
      <c r="D83" s="39"/>
      <c r="E83" s="39"/>
      <c r="F83" s="30" t="str">
        <f>IF(E18="","",E18)</f>
        <v>Vyplň údaj</v>
      </c>
      <c r="G83" s="39"/>
      <c r="H83" s="39"/>
      <c r="I83" s="32" t="s">
        <v>36</v>
      </c>
      <c r="J83" s="35" t="str">
        <f>E24</f>
        <v>Ing. Alena Chmelová, Opava</v>
      </c>
      <c r="K83" s="39"/>
      <c r="L83" s="116"/>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11" customFormat="1" ht="29.25" customHeight="1">
      <c r="A85" s="154"/>
      <c r="B85" s="155"/>
      <c r="C85" s="156" t="s">
        <v>183</v>
      </c>
      <c r="D85" s="157" t="s">
        <v>59</v>
      </c>
      <c r="E85" s="157" t="s">
        <v>55</v>
      </c>
      <c r="F85" s="157" t="s">
        <v>56</v>
      </c>
      <c r="G85" s="157" t="s">
        <v>184</v>
      </c>
      <c r="H85" s="157" t="s">
        <v>185</v>
      </c>
      <c r="I85" s="157" t="s">
        <v>186</v>
      </c>
      <c r="J85" s="157" t="s">
        <v>173</v>
      </c>
      <c r="K85" s="158" t="s">
        <v>187</v>
      </c>
      <c r="L85" s="159"/>
      <c r="M85" s="71" t="s">
        <v>28</v>
      </c>
      <c r="N85" s="72" t="s">
        <v>44</v>
      </c>
      <c r="O85" s="72" t="s">
        <v>188</v>
      </c>
      <c r="P85" s="72" t="s">
        <v>189</v>
      </c>
      <c r="Q85" s="72" t="s">
        <v>190</v>
      </c>
      <c r="R85" s="72" t="s">
        <v>191</v>
      </c>
      <c r="S85" s="72" t="s">
        <v>192</v>
      </c>
      <c r="T85" s="73" t="s">
        <v>193</v>
      </c>
      <c r="U85" s="154"/>
      <c r="V85" s="154"/>
      <c r="W85" s="154"/>
      <c r="X85" s="154"/>
      <c r="Y85" s="154"/>
      <c r="Z85" s="154"/>
      <c r="AA85" s="154"/>
      <c r="AB85" s="154"/>
      <c r="AC85" s="154"/>
      <c r="AD85" s="154"/>
      <c r="AE85" s="154"/>
    </row>
    <row r="86" spans="1:65" s="2" customFormat="1" ht="22.9" customHeight="1">
      <c r="A86" s="37"/>
      <c r="B86" s="38"/>
      <c r="C86" s="78" t="s">
        <v>194</v>
      </c>
      <c r="D86" s="39"/>
      <c r="E86" s="39"/>
      <c r="F86" s="39"/>
      <c r="G86" s="39"/>
      <c r="H86" s="39"/>
      <c r="I86" s="39"/>
      <c r="J86" s="160">
        <f>BK86</f>
        <v>0</v>
      </c>
      <c r="K86" s="39"/>
      <c r="L86" s="42"/>
      <c r="M86" s="74"/>
      <c r="N86" s="161"/>
      <c r="O86" s="75"/>
      <c r="P86" s="162">
        <f>P87</f>
        <v>0</v>
      </c>
      <c r="Q86" s="75"/>
      <c r="R86" s="162">
        <f>R87</f>
        <v>0</v>
      </c>
      <c r="S86" s="75"/>
      <c r="T86" s="163">
        <f>T87</f>
        <v>0</v>
      </c>
      <c r="U86" s="37"/>
      <c r="V86" s="37"/>
      <c r="W86" s="37"/>
      <c r="X86" s="37"/>
      <c r="Y86" s="37"/>
      <c r="Z86" s="37"/>
      <c r="AA86" s="37"/>
      <c r="AB86" s="37"/>
      <c r="AC86" s="37"/>
      <c r="AD86" s="37"/>
      <c r="AE86" s="37"/>
      <c r="AT86" s="20" t="s">
        <v>73</v>
      </c>
      <c r="AU86" s="20" t="s">
        <v>174</v>
      </c>
      <c r="BK86" s="164">
        <f>BK87</f>
        <v>0</v>
      </c>
    </row>
    <row r="87" spans="1:65" s="12" customFormat="1" ht="25.9" customHeight="1">
      <c r="B87" s="165"/>
      <c r="C87" s="166"/>
      <c r="D87" s="167" t="s">
        <v>73</v>
      </c>
      <c r="E87" s="168" t="s">
        <v>163</v>
      </c>
      <c r="F87" s="168" t="s">
        <v>163</v>
      </c>
      <c r="G87" s="166"/>
      <c r="H87" s="166"/>
      <c r="I87" s="169"/>
      <c r="J87" s="170">
        <f>BK87</f>
        <v>0</v>
      </c>
      <c r="K87" s="166"/>
      <c r="L87" s="171"/>
      <c r="M87" s="172"/>
      <c r="N87" s="173"/>
      <c r="O87" s="173"/>
      <c r="P87" s="174">
        <f>P88+P98+P101+P108+P113+P119</f>
        <v>0</v>
      </c>
      <c r="Q87" s="173"/>
      <c r="R87" s="174">
        <f>R88+R98+R101+R108+R113+R119</f>
        <v>0</v>
      </c>
      <c r="S87" s="173"/>
      <c r="T87" s="175">
        <f>T88+T98+T101+T108+T113+T119</f>
        <v>0</v>
      </c>
      <c r="AR87" s="176" t="s">
        <v>227</v>
      </c>
      <c r="AT87" s="177" t="s">
        <v>73</v>
      </c>
      <c r="AU87" s="177" t="s">
        <v>74</v>
      </c>
      <c r="AY87" s="176" t="s">
        <v>197</v>
      </c>
      <c r="BK87" s="178">
        <f>BK88+BK98+BK101+BK108+BK113+BK119</f>
        <v>0</v>
      </c>
    </row>
    <row r="88" spans="1:65" s="12" customFormat="1" ht="22.9" customHeight="1">
      <c r="B88" s="165"/>
      <c r="C88" s="166"/>
      <c r="D88" s="167" t="s">
        <v>73</v>
      </c>
      <c r="E88" s="179" t="s">
        <v>8305</v>
      </c>
      <c r="F88" s="179" t="s">
        <v>8306</v>
      </c>
      <c r="G88" s="166"/>
      <c r="H88" s="166"/>
      <c r="I88" s="169"/>
      <c r="J88" s="180">
        <f>BK88</f>
        <v>0</v>
      </c>
      <c r="K88" s="166"/>
      <c r="L88" s="171"/>
      <c r="M88" s="172"/>
      <c r="N88" s="173"/>
      <c r="O88" s="173"/>
      <c r="P88" s="174">
        <f>SUM(P89:P97)</f>
        <v>0</v>
      </c>
      <c r="Q88" s="173"/>
      <c r="R88" s="174">
        <f>SUM(R89:R97)</f>
        <v>0</v>
      </c>
      <c r="S88" s="173"/>
      <c r="T88" s="175">
        <f>SUM(T89:T97)</f>
        <v>0</v>
      </c>
      <c r="AR88" s="176" t="s">
        <v>227</v>
      </c>
      <c r="AT88" s="177" t="s">
        <v>73</v>
      </c>
      <c r="AU88" s="177" t="s">
        <v>82</v>
      </c>
      <c r="AY88" s="176" t="s">
        <v>197</v>
      </c>
      <c r="BK88" s="178">
        <f>SUM(BK89:BK97)</f>
        <v>0</v>
      </c>
    </row>
    <row r="89" spans="1:65" s="2" customFormat="1" ht="16.5" customHeight="1">
      <c r="A89" s="37"/>
      <c r="B89" s="38"/>
      <c r="C89" s="181" t="s">
        <v>82</v>
      </c>
      <c r="D89" s="181" t="s">
        <v>199</v>
      </c>
      <c r="E89" s="182" t="s">
        <v>8307</v>
      </c>
      <c r="F89" s="183" t="s">
        <v>8308</v>
      </c>
      <c r="G89" s="184" t="s">
        <v>8309</v>
      </c>
      <c r="H89" s="185">
        <v>1</v>
      </c>
      <c r="I89" s="186"/>
      <c r="J89" s="187">
        <f>ROUND(I89*H89,2)</f>
        <v>0</v>
      </c>
      <c r="K89" s="183" t="s">
        <v>28</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8310</v>
      </c>
    </row>
    <row r="90" spans="1:65" s="2" customFormat="1" ht="39">
      <c r="A90" s="37"/>
      <c r="B90" s="38"/>
      <c r="C90" s="39"/>
      <c r="D90" s="201" t="s">
        <v>4147</v>
      </c>
      <c r="E90" s="39"/>
      <c r="F90" s="261" t="s">
        <v>8311</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4147</v>
      </c>
      <c r="AU90" s="20" t="s">
        <v>84</v>
      </c>
    </row>
    <row r="91" spans="1:65" s="2" customFormat="1" ht="16.5" customHeight="1">
      <c r="A91" s="37"/>
      <c r="B91" s="38"/>
      <c r="C91" s="181" t="s">
        <v>84</v>
      </c>
      <c r="D91" s="181" t="s">
        <v>199</v>
      </c>
      <c r="E91" s="182" t="s">
        <v>8312</v>
      </c>
      <c r="F91" s="183" t="s">
        <v>8313</v>
      </c>
      <c r="G91" s="184" t="s">
        <v>8309</v>
      </c>
      <c r="H91" s="185">
        <v>1</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8314</v>
      </c>
    </row>
    <row r="92" spans="1:65" s="2" customFormat="1" ht="16.5" customHeight="1">
      <c r="A92" s="37"/>
      <c r="B92" s="38"/>
      <c r="C92" s="181" t="s">
        <v>160</v>
      </c>
      <c r="D92" s="181" t="s">
        <v>199</v>
      </c>
      <c r="E92" s="182" t="s">
        <v>8315</v>
      </c>
      <c r="F92" s="183" t="s">
        <v>8316</v>
      </c>
      <c r="G92" s="184" t="s">
        <v>8309</v>
      </c>
      <c r="H92" s="185">
        <v>1</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84</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8317</v>
      </c>
    </row>
    <row r="93" spans="1:65" s="2" customFormat="1" ht="39">
      <c r="A93" s="37"/>
      <c r="B93" s="38"/>
      <c r="C93" s="39"/>
      <c r="D93" s="201" t="s">
        <v>4147</v>
      </c>
      <c r="E93" s="39"/>
      <c r="F93" s="261" t="s">
        <v>8318</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4147</v>
      </c>
      <c r="AU93" s="20" t="s">
        <v>84</v>
      </c>
    </row>
    <row r="94" spans="1:65" s="2" customFormat="1" ht="16.5" customHeight="1">
      <c r="A94" s="37"/>
      <c r="B94" s="38"/>
      <c r="C94" s="181" t="s">
        <v>204</v>
      </c>
      <c r="D94" s="181" t="s">
        <v>199</v>
      </c>
      <c r="E94" s="182" t="s">
        <v>8319</v>
      </c>
      <c r="F94" s="183" t="s">
        <v>8320</v>
      </c>
      <c r="G94" s="184" t="s">
        <v>8309</v>
      </c>
      <c r="H94" s="185">
        <v>1</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8321</v>
      </c>
    </row>
    <row r="95" spans="1:65" s="2" customFormat="1" ht="29.25">
      <c r="A95" s="37"/>
      <c r="B95" s="38"/>
      <c r="C95" s="39"/>
      <c r="D95" s="201" t="s">
        <v>4147</v>
      </c>
      <c r="E95" s="39"/>
      <c r="F95" s="261" t="s">
        <v>8322</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4147</v>
      </c>
      <c r="AU95" s="20" t="s">
        <v>84</v>
      </c>
    </row>
    <row r="96" spans="1:65" s="2" customFormat="1" ht="16.5" customHeight="1">
      <c r="A96" s="37"/>
      <c r="B96" s="38"/>
      <c r="C96" s="181" t="s">
        <v>227</v>
      </c>
      <c r="D96" s="181" t="s">
        <v>199</v>
      </c>
      <c r="E96" s="182" t="s">
        <v>8323</v>
      </c>
      <c r="F96" s="183" t="s">
        <v>8324</v>
      </c>
      <c r="G96" s="184" t="s">
        <v>8309</v>
      </c>
      <c r="H96" s="185">
        <v>1</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84</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8325</v>
      </c>
    </row>
    <row r="97" spans="1:65" s="2" customFormat="1" ht="19.5">
      <c r="A97" s="37"/>
      <c r="B97" s="38"/>
      <c r="C97" s="39"/>
      <c r="D97" s="201" t="s">
        <v>4147</v>
      </c>
      <c r="E97" s="39"/>
      <c r="F97" s="261" t="s">
        <v>8326</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4147</v>
      </c>
      <c r="AU97" s="20" t="s">
        <v>84</v>
      </c>
    </row>
    <row r="98" spans="1:65" s="12" customFormat="1" ht="22.9" customHeight="1">
      <c r="B98" s="165"/>
      <c r="C98" s="166"/>
      <c r="D98" s="167" t="s">
        <v>73</v>
      </c>
      <c r="E98" s="179" t="s">
        <v>8327</v>
      </c>
      <c r="F98" s="179" t="s">
        <v>8328</v>
      </c>
      <c r="G98" s="166"/>
      <c r="H98" s="166"/>
      <c r="I98" s="169"/>
      <c r="J98" s="180">
        <f>BK98</f>
        <v>0</v>
      </c>
      <c r="K98" s="166"/>
      <c r="L98" s="171"/>
      <c r="M98" s="172"/>
      <c r="N98" s="173"/>
      <c r="O98" s="173"/>
      <c r="P98" s="174">
        <f>SUM(P99:P100)</f>
        <v>0</v>
      </c>
      <c r="Q98" s="173"/>
      <c r="R98" s="174">
        <f>SUM(R99:R100)</f>
        <v>0</v>
      </c>
      <c r="S98" s="173"/>
      <c r="T98" s="175">
        <f>SUM(T99:T100)</f>
        <v>0</v>
      </c>
      <c r="AR98" s="176" t="s">
        <v>227</v>
      </c>
      <c r="AT98" s="177" t="s">
        <v>73</v>
      </c>
      <c r="AU98" s="177" t="s">
        <v>82</v>
      </c>
      <c r="AY98" s="176" t="s">
        <v>197</v>
      </c>
      <c r="BK98" s="178">
        <f>SUM(BK99:BK100)</f>
        <v>0</v>
      </c>
    </row>
    <row r="99" spans="1:65" s="2" customFormat="1" ht="16.5" customHeight="1">
      <c r="A99" s="37"/>
      <c r="B99" s="38"/>
      <c r="C99" s="181" t="s">
        <v>233</v>
      </c>
      <c r="D99" s="181" t="s">
        <v>199</v>
      </c>
      <c r="E99" s="182" t="s">
        <v>8329</v>
      </c>
      <c r="F99" s="183" t="s">
        <v>8328</v>
      </c>
      <c r="G99" s="184" t="s">
        <v>8309</v>
      </c>
      <c r="H99" s="185">
        <v>1</v>
      </c>
      <c r="I99" s="186"/>
      <c r="J99" s="187">
        <f>ROUND(I99*H99,2)</f>
        <v>0</v>
      </c>
      <c r="K99" s="183" t="s">
        <v>28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204</v>
      </c>
      <c r="AT99" s="192" t="s">
        <v>199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8330</v>
      </c>
    </row>
    <row r="100" spans="1:65" s="2" customFormat="1" ht="58.5">
      <c r="A100" s="37"/>
      <c r="B100" s="38"/>
      <c r="C100" s="39"/>
      <c r="D100" s="201" t="s">
        <v>4147</v>
      </c>
      <c r="E100" s="39"/>
      <c r="F100" s="261" t="s">
        <v>8331</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4147</v>
      </c>
      <c r="AU100" s="20" t="s">
        <v>84</v>
      </c>
    </row>
    <row r="101" spans="1:65" s="12" customFormat="1" ht="22.9" customHeight="1">
      <c r="B101" s="165"/>
      <c r="C101" s="166"/>
      <c r="D101" s="167" t="s">
        <v>73</v>
      </c>
      <c r="E101" s="179" t="s">
        <v>8332</v>
      </c>
      <c r="F101" s="179" t="s">
        <v>8333</v>
      </c>
      <c r="G101" s="166"/>
      <c r="H101" s="166"/>
      <c r="I101" s="169"/>
      <c r="J101" s="180">
        <f>BK101</f>
        <v>0</v>
      </c>
      <c r="K101" s="166"/>
      <c r="L101" s="171"/>
      <c r="M101" s="172"/>
      <c r="N101" s="173"/>
      <c r="O101" s="173"/>
      <c r="P101" s="174">
        <f>SUM(P102:P107)</f>
        <v>0</v>
      </c>
      <c r="Q101" s="173"/>
      <c r="R101" s="174">
        <f>SUM(R102:R107)</f>
        <v>0</v>
      </c>
      <c r="S101" s="173"/>
      <c r="T101" s="175">
        <f>SUM(T102:T107)</f>
        <v>0</v>
      </c>
      <c r="AR101" s="176" t="s">
        <v>227</v>
      </c>
      <c r="AT101" s="177" t="s">
        <v>73</v>
      </c>
      <c r="AU101" s="177" t="s">
        <v>82</v>
      </c>
      <c r="AY101" s="176" t="s">
        <v>197</v>
      </c>
      <c r="BK101" s="178">
        <f>SUM(BK102:BK107)</f>
        <v>0</v>
      </c>
    </row>
    <row r="102" spans="1:65" s="2" customFormat="1" ht="16.5" customHeight="1">
      <c r="A102" s="37"/>
      <c r="B102" s="38"/>
      <c r="C102" s="181" t="s">
        <v>238</v>
      </c>
      <c r="D102" s="181" t="s">
        <v>199</v>
      </c>
      <c r="E102" s="182" t="s">
        <v>8334</v>
      </c>
      <c r="F102" s="183" t="s">
        <v>8333</v>
      </c>
      <c r="G102" s="184" t="s">
        <v>8309</v>
      </c>
      <c r="H102" s="185">
        <v>1</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204</v>
      </c>
      <c r="AT102" s="192" t="s">
        <v>199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8335</v>
      </c>
    </row>
    <row r="103" spans="1:65" s="2" customFormat="1" ht="29.25">
      <c r="A103" s="37"/>
      <c r="B103" s="38"/>
      <c r="C103" s="39"/>
      <c r="D103" s="201" t="s">
        <v>4147</v>
      </c>
      <c r="E103" s="39"/>
      <c r="F103" s="261" t="s">
        <v>8336</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4147</v>
      </c>
      <c r="AU103" s="20" t="s">
        <v>84</v>
      </c>
    </row>
    <row r="104" spans="1:65" s="2" customFormat="1" ht="16.5" customHeight="1">
      <c r="A104" s="37"/>
      <c r="B104" s="38"/>
      <c r="C104" s="181" t="s">
        <v>243</v>
      </c>
      <c r="D104" s="181" t="s">
        <v>199</v>
      </c>
      <c r="E104" s="182" t="s">
        <v>8337</v>
      </c>
      <c r="F104" s="183" t="s">
        <v>8338</v>
      </c>
      <c r="G104" s="184" t="s">
        <v>8309</v>
      </c>
      <c r="H104" s="185">
        <v>1</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8339</v>
      </c>
    </row>
    <row r="105" spans="1:65" s="2" customFormat="1" ht="19.5">
      <c r="A105" s="37"/>
      <c r="B105" s="38"/>
      <c r="C105" s="39"/>
      <c r="D105" s="201" t="s">
        <v>4147</v>
      </c>
      <c r="E105" s="39"/>
      <c r="F105" s="261" t="s">
        <v>8340</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4147</v>
      </c>
      <c r="AU105" s="20" t="s">
        <v>84</v>
      </c>
    </row>
    <row r="106" spans="1:65" s="2" customFormat="1" ht="16.5" customHeight="1">
      <c r="A106" s="37"/>
      <c r="B106" s="38"/>
      <c r="C106" s="181" t="s">
        <v>248</v>
      </c>
      <c r="D106" s="181" t="s">
        <v>199</v>
      </c>
      <c r="E106" s="182" t="s">
        <v>8341</v>
      </c>
      <c r="F106" s="183" t="s">
        <v>8342</v>
      </c>
      <c r="G106" s="184" t="s">
        <v>8309</v>
      </c>
      <c r="H106" s="185">
        <v>1</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84</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8343</v>
      </c>
    </row>
    <row r="107" spans="1:65" s="2" customFormat="1" ht="19.5">
      <c r="A107" s="37"/>
      <c r="B107" s="38"/>
      <c r="C107" s="39"/>
      <c r="D107" s="201" t="s">
        <v>4147</v>
      </c>
      <c r="E107" s="39"/>
      <c r="F107" s="261" t="s">
        <v>8344</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4147</v>
      </c>
      <c r="AU107" s="20" t="s">
        <v>84</v>
      </c>
    </row>
    <row r="108" spans="1:65" s="12" customFormat="1" ht="22.9" customHeight="1">
      <c r="B108" s="165"/>
      <c r="C108" s="166"/>
      <c r="D108" s="167" t="s">
        <v>73</v>
      </c>
      <c r="E108" s="179" t="s">
        <v>8345</v>
      </c>
      <c r="F108" s="179" t="s">
        <v>8346</v>
      </c>
      <c r="G108" s="166"/>
      <c r="H108" s="166"/>
      <c r="I108" s="169"/>
      <c r="J108" s="180">
        <f>BK108</f>
        <v>0</v>
      </c>
      <c r="K108" s="166"/>
      <c r="L108" s="171"/>
      <c r="M108" s="172"/>
      <c r="N108" s="173"/>
      <c r="O108" s="173"/>
      <c r="P108" s="174">
        <f>SUM(P109:P112)</f>
        <v>0</v>
      </c>
      <c r="Q108" s="173"/>
      <c r="R108" s="174">
        <f>SUM(R109:R112)</f>
        <v>0</v>
      </c>
      <c r="S108" s="173"/>
      <c r="T108" s="175">
        <f>SUM(T109:T112)</f>
        <v>0</v>
      </c>
      <c r="AR108" s="176" t="s">
        <v>227</v>
      </c>
      <c r="AT108" s="177" t="s">
        <v>73</v>
      </c>
      <c r="AU108" s="177" t="s">
        <v>82</v>
      </c>
      <c r="AY108" s="176" t="s">
        <v>197</v>
      </c>
      <c r="BK108" s="178">
        <f>SUM(BK109:BK112)</f>
        <v>0</v>
      </c>
    </row>
    <row r="109" spans="1:65" s="2" customFormat="1" ht="16.5" customHeight="1">
      <c r="A109" s="37"/>
      <c r="B109" s="38"/>
      <c r="C109" s="181" t="s">
        <v>253</v>
      </c>
      <c r="D109" s="181" t="s">
        <v>199</v>
      </c>
      <c r="E109" s="182" t="s">
        <v>8347</v>
      </c>
      <c r="F109" s="183" t="s">
        <v>8348</v>
      </c>
      <c r="G109" s="184" t="s">
        <v>8309</v>
      </c>
      <c r="H109" s="185">
        <v>1</v>
      </c>
      <c r="I109" s="186"/>
      <c r="J109" s="187">
        <f>ROUND(I109*H109,2)</f>
        <v>0</v>
      </c>
      <c r="K109" s="183" t="s">
        <v>28</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8349</v>
      </c>
    </row>
    <row r="110" spans="1:65" s="2" customFormat="1" ht="29.25">
      <c r="A110" s="37"/>
      <c r="B110" s="38"/>
      <c r="C110" s="39"/>
      <c r="D110" s="201" t="s">
        <v>4147</v>
      </c>
      <c r="E110" s="39"/>
      <c r="F110" s="261" t="s">
        <v>8350</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4147</v>
      </c>
      <c r="AU110" s="20" t="s">
        <v>84</v>
      </c>
    </row>
    <row r="111" spans="1:65" s="2" customFormat="1" ht="16.5" customHeight="1">
      <c r="A111" s="37"/>
      <c r="B111" s="38"/>
      <c r="C111" s="181" t="s">
        <v>258</v>
      </c>
      <c r="D111" s="181" t="s">
        <v>199</v>
      </c>
      <c r="E111" s="182" t="s">
        <v>8351</v>
      </c>
      <c r="F111" s="183" t="s">
        <v>8352</v>
      </c>
      <c r="G111" s="184" t="s">
        <v>8309</v>
      </c>
      <c r="H111" s="185">
        <v>1</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8353</v>
      </c>
    </row>
    <row r="112" spans="1:65" s="2" customFormat="1" ht="19.5">
      <c r="A112" s="37"/>
      <c r="B112" s="38"/>
      <c r="C112" s="39"/>
      <c r="D112" s="201" t="s">
        <v>4147</v>
      </c>
      <c r="E112" s="39"/>
      <c r="F112" s="261" t="s">
        <v>8354</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4147</v>
      </c>
      <c r="AU112" s="20" t="s">
        <v>84</v>
      </c>
    </row>
    <row r="113" spans="1:65" s="12" customFormat="1" ht="22.9" customHeight="1">
      <c r="B113" s="165"/>
      <c r="C113" s="166"/>
      <c r="D113" s="167" t="s">
        <v>73</v>
      </c>
      <c r="E113" s="179" t="s">
        <v>8355</v>
      </c>
      <c r="F113" s="179" t="s">
        <v>8356</v>
      </c>
      <c r="G113" s="166"/>
      <c r="H113" s="166"/>
      <c r="I113" s="169"/>
      <c r="J113" s="180">
        <f>BK113</f>
        <v>0</v>
      </c>
      <c r="K113" s="166"/>
      <c r="L113" s="171"/>
      <c r="M113" s="172"/>
      <c r="N113" s="173"/>
      <c r="O113" s="173"/>
      <c r="P113" s="174">
        <f>SUM(P114:P118)</f>
        <v>0</v>
      </c>
      <c r="Q113" s="173"/>
      <c r="R113" s="174">
        <f>SUM(R114:R118)</f>
        <v>0</v>
      </c>
      <c r="S113" s="173"/>
      <c r="T113" s="175">
        <f>SUM(T114:T118)</f>
        <v>0</v>
      </c>
      <c r="AR113" s="176" t="s">
        <v>227</v>
      </c>
      <c r="AT113" s="177" t="s">
        <v>73</v>
      </c>
      <c r="AU113" s="177" t="s">
        <v>82</v>
      </c>
      <c r="AY113" s="176" t="s">
        <v>197</v>
      </c>
      <c r="BK113" s="178">
        <f>SUM(BK114:BK118)</f>
        <v>0</v>
      </c>
    </row>
    <row r="114" spans="1:65" s="2" customFormat="1" ht="16.5" customHeight="1">
      <c r="A114" s="37"/>
      <c r="B114" s="38"/>
      <c r="C114" s="181" t="s">
        <v>8</v>
      </c>
      <c r="D114" s="181" t="s">
        <v>199</v>
      </c>
      <c r="E114" s="182" t="s">
        <v>8357</v>
      </c>
      <c r="F114" s="183" t="s">
        <v>8358</v>
      </c>
      <c r="G114" s="184" t="s">
        <v>8309</v>
      </c>
      <c r="H114" s="185">
        <v>1</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8359</v>
      </c>
    </row>
    <row r="115" spans="1:65" s="2" customFormat="1" ht="39">
      <c r="A115" s="37"/>
      <c r="B115" s="38"/>
      <c r="C115" s="39"/>
      <c r="D115" s="201" t="s">
        <v>4147</v>
      </c>
      <c r="E115" s="39"/>
      <c r="F115" s="261" t="s">
        <v>8360</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4147</v>
      </c>
      <c r="AU115" s="20" t="s">
        <v>84</v>
      </c>
    </row>
    <row r="116" spans="1:65" s="2" customFormat="1" ht="16.5" customHeight="1">
      <c r="A116" s="37"/>
      <c r="B116" s="38"/>
      <c r="C116" s="181" t="s">
        <v>268</v>
      </c>
      <c r="D116" s="181" t="s">
        <v>199</v>
      </c>
      <c r="E116" s="182" t="s">
        <v>8361</v>
      </c>
      <c r="F116" s="183" t="s">
        <v>8362</v>
      </c>
      <c r="G116" s="184" t="s">
        <v>1590</v>
      </c>
      <c r="H116" s="185">
        <v>1</v>
      </c>
      <c r="I116" s="186"/>
      <c r="J116" s="187">
        <f>ROUND(I116*H116,2)</f>
        <v>0</v>
      </c>
      <c r="K116" s="183" t="s">
        <v>203</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8363</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8363</v>
      </c>
      <c r="BM116" s="192" t="s">
        <v>8364</v>
      </c>
    </row>
    <row r="117" spans="1:65" s="2" customFormat="1" ht="11.25">
      <c r="A117" s="37"/>
      <c r="B117" s="38"/>
      <c r="C117" s="39"/>
      <c r="D117" s="194" t="s">
        <v>206</v>
      </c>
      <c r="E117" s="39"/>
      <c r="F117" s="195" t="s">
        <v>8365</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206</v>
      </c>
      <c r="AU117" s="20" t="s">
        <v>84</v>
      </c>
    </row>
    <row r="118" spans="1:65" s="2" customFormat="1" ht="29.25">
      <c r="A118" s="37"/>
      <c r="B118" s="38"/>
      <c r="C118" s="39"/>
      <c r="D118" s="201" t="s">
        <v>4147</v>
      </c>
      <c r="E118" s="39"/>
      <c r="F118" s="261" t="s">
        <v>8366</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4147</v>
      </c>
      <c r="AU118" s="20" t="s">
        <v>84</v>
      </c>
    </row>
    <row r="119" spans="1:65" s="12" customFormat="1" ht="22.9" customHeight="1">
      <c r="B119" s="165"/>
      <c r="C119" s="166"/>
      <c r="D119" s="167" t="s">
        <v>73</v>
      </c>
      <c r="E119" s="179" t="s">
        <v>8367</v>
      </c>
      <c r="F119" s="179" t="s">
        <v>8368</v>
      </c>
      <c r="G119" s="166"/>
      <c r="H119" s="166"/>
      <c r="I119" s="169"/>
      <c r="J119" s="180">
        <f>BK119</f>
        <v>0</v>
      </c>
      <c r="K119" s="166"/>
      <c r="L119" s="171"/>
      <c r="M119" s="172"/>
      <c r="N119" s="173"/>
      <c r="O119" s="173"/>
      <c r="P119" s="174">
        <f>SUM(P120:P123)</f>
        <v>0</v>
      </c>
      <c r="Q119" s="173"/>
      <c r="R119" s="174">
        <f>SUM(R120:R123)</f>
        <v>0</v>
      </c>
      <c r="S119" s="173"/>
      <c r="T119" s="175">
        <f>SUM(T120:T123)</f>
        <v>0</v>
      </c>
      <c r="AR119" s="176" t="s">
        <v>227</v>
      </c>
      <c r="AT119" s="177" t="s">
        <v>73</v>
      </c>
      <c r="AU119" s="177" t="s">
        <v>82</v>
      </c>
      <c r="AY119" s="176" t="s">
        <v>197</v>
      </c>
      <c r="BK119" s="178">
        <f>SUM(BK120:BK123)</f>
        <v>0</v>
      </c>
    </row>
    <row r="120" spans="1:65" s="2" customFormat="1" ht="16.5" customHeight="1">
      <c r="A120" s="37"/>
      <c r="B120" s="38"/>
      <c r="C120" s="181" t="s">
        <v>273</v>
      </c>
      <c r="D120" s="181" t="s">
        <v>199</v>
      </c>
      <c r="E120" s="182" t="s">
        <v>8369</v>
      </c>
      <c r="F120" s="183" t="s">
        <v>8368</v>
      </c>
      <c r="G120" s="184" t="s">
        <v>8309</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8370</v>
      </c>
    </row>
    <row r="121" spans="1:65" s="2" customFormat="1" ht="78">
      <c r="A121" s="37"/>
      <c r="B121" s="38"/>
      <c r="C121" s="39"/>
      <c r="D121" s="201" t="s">
        <v>4147</v>
      </c>
      <c r="E121" s="39"/>
      <c r="F121" s="261" t="s">
        <v>8371</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4147</v>
      </c>
      <c r="AU121" s="20" t="s">
        <v>84</v>
      </c>
    </row>
    <row r="122" spans="1:65" s="2" customFormat="1" ht="16.5" customHeight="1">
      <c r="A122" s="37"/>
      <c r="B122" s="38"/>
      <c r="C122" s="181" t="s">
        <v>278</v>
      </c>
      <c r="D122" s="181" t="s">
        <v>199</v>
      </c>
      <c r="E122" s="182" t="s">
        <v>8372</v>
      </c>
      <c r="F122" s="183" t="s">
        <v>8373</v>
      </c>
      <c r="G122" s="184" t="s">
        <v>1590</v>
      </c>
      <c r="H122" s="185">
        <v>1</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204</v>
      </c>
      <c r="AT122" s="192" t="s">
        <v>199</v>
      </c>
      <c r="AU122" s="192" t="s">
        <v>84</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204</v>
      </c>
      <c r="BM122" s="192" t="s">
        <v>8374</v>
      </c>
    </row>
    <row r="123" spans="1:65" s="2" customFormat="1" ht="19.5">
      <c r="A123" s="37"/>
      <c r="B123" s="38"/>
      <c r="C123" s="39"/>
      <c r="D123" s="201" t="s">
        <v>4147</v>
      </c>
      <c r="E123" s="39"/>
      <c r="F123" s="261" t="s">
        <v>8375</v>
      </c>
      <c r="G123" s="39"/>
      <c r="H123" s="39"/>
      <c r="I123" s="196"/>
      <c r="J123" s="39"/>
      <c r="K123" s="39"/>
      <c r="L123" s="42"/>
      <c r="M123" s="262"/>
      <c r="N123" s="263"/>
      <c r="O123" s="264"/>
      <c r="P123" s="264"/>
      <c r="Q123" s="264"/>
      <c r="R123" s="264"/>
      <c r="S123" s="264"/>
      <c r="T123" s="265"/>
      <c r="U123" s="37"/>
      <c r="V123" s="37"/>
      <c r="W123" s="37"/>
      <c r="X123" s="37"/>
      <c r="Y123" s="37"/>
      <c r="Z123" s="37"/>
      <c r="AA123" s="37"/>
      <c r="AB123" s="37"/>
      <c r="AC123" s="37"/>
      <c r="AD123" s="37"/>
      <c r="AE123" s="37"/>
      <c r="AT123" s="20" t="s">
        <v>4147</v>
      </c>
      <c r="AU123" s="20" t="s">
        <v>84</v>
      </c>
    </row>
    <row r="124" spans="1:65" s="2" customFormat="1" ht="6.95" customHeight="1">
      <c r="A124" s="37"/>
      <c r="B124" s="50"/>
      <c r="C124" s="51"/>
      <c r="D124" s="51"/>
      <c r="E124" s="51"/>
      <c r="F124" s="51"/>
      <c r="G124" s="51"/>
      <c r="H124" s="51"/>
      <c r="I124" s="51"/>
      <c r="J124" s="51"/>
      <c r="K124" s="51"/>
      <c r="L124" s="42"/>
      <c r="M124" s="37"/>
      <c r="O124" s="37"/>
      <c r="P124" s="37"/>
      <c r="Q124" s="37"/>
      <c r="R124" s="37"/>
      <c r="S124" s="37"/>
      <c r="T124" s="37"/>
      <c r="U124" s="37"/>
      <c r="V124" s="37"/>
      <c r="W124" s="37"/>
      <c r="X124" s="37"/>
      <c r="Y124" s="37"/>
      <c r="Z124" s="37"/>
      <c r="AA124" s="37"/>
      <c r="AB124" s="37"/>
      <c r="AC124" s="37"/>
      <c r="AD124" s="37"/>
      <c r="AE124" s="37"/>
    </row>
  </sheetData>
  <sheetProtection algorithmName="SHA-512" hashValue="qB7BQTNQgPlCbPQ7tBBDcpvNswTPLu3t4fAa7Fji4gdAzvaY1owLtFBnzyyvb0oz1X62zYnlADkQD80g+xQN/w==" saltValue="ci/E2/RYsgPZzFvKM+kWeRSO1yeg1zKCBsr/0pI6RjthBXJgr85uk5p65WwmM/2mgh1ia0XzT8hgyrLuOlgisw==" spinCount="100000" sheet="1" objects="1" scenarios="1" formatColumns="0" formatRows="0" autoFilter="0"/>
  <autoFilter ref="C85:K123" xr:uid="{00000000-0009-0000-0000-00001B000000}"/>
  <mergeCells count="9">
    <mergeCell ref="E50:H50"/>
    <mergeCell ref="E76:H76"/>
    <mergeCell ref="E78:H78"/>
    <mergeCell ref="L2:V2"/>
    <mergeCell ref="E7:H7"/>
    <mergeCell ref="E9:H9"/>
    <mergeCell ref="E18:H18"/>
    <mergeCell ref="E27:H27"/>
    <mergeCell ref="E48:H48"/>
  </mergeCells>
  <hyperlinks>
    <hyperlink ref="F117" r:id="rId1" xr:uid="{00000000-0004-0000-1B00-00000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107"/>
  <sheetViews>
    <sheetView showGridLines="0" workbookViewId="0"/>
  </sheetViews>
  <sheetFormatPr defaultRowHeight="15"/>
  <cols>
    <col min="1" max="1" width="8.33203125" style="1" customWidth="1"/>
    <col min="2" max="2" width="1.6640625" style="1" customWidth="1"/>
    <col min="3" max="3" width="25" style="1" customWidth="1"/>
    <col min="4" max="4" width="130.83203125" style="1" customWidth="1"/>
    <col min="5" max="5" width="13.33203125" style="1" customWidth="1"/>
    <col min="6" max="6" width="20" style="1" customWidth="1"/>
    <col min="7" max="7" width="1.6640625" style="1" customWidth="1"/>
    <col min="8" max="8" width="8.33203125" style="1" customWidth="1"/>
  </cols>
  <sheetData>
    <row r="1" spans="1:8" s="1" customFormat="1" ht="11.25" customHeight="1"/>
    <row r="2" spans="1:8" s="1" customFormat="1" ht="36.950000000000003" customHeight="1"/>
    <row r="3" spans="1:8" s="1" customFormat="1" ht="6.95" customHeight="1">
      <c r="B3" s="111"/>
      <c r="C3" s="112"/>
      <c r="D3" s="112"/>
      <c r="E3" s="112"/>
      <c r="F3" s="112"/>
      <c r="G3" s="112"/>
      <c r="H3" s="23"/>
    </row>
    <row r="4" spans="1:8" s="1" customFormat="1" ht="24.95" customHeight="1">
      <c r="B4" s="23"/>
      <c r="C4" s="113" t="s">
        <v>8376</v>
      </c>
      <c r="H4" s="23"/>
    </row>
    <row r="5" spans="1:8" s="1" customFormat="1" ht="12" customHeight="1">
      <c r="B5" s="23"/>
      <c r="C5" s="275" t="s">
        <v>13</v>
      </c>
      <c r="D5" s="426" t="s">
        <v>14</v>
      </c>
      <c r="E5" s="419"/>
      <c r="F5" s="419"/>
      <c r="H5" s="23"/>
    </row>
    <row r="6" spans="1:8" s="1" customFormat="1" ht="36.950000000000003" customHeight="1">
      <c r="B6" s="23"/>
      <c r="C6" s="276" t="s">
        <v>16</v>
      </c>
      <c r="D6" s="430" t="s">
        <v>17</v>
      </c>
      <c r="E6" s="419"/>
      <c r="F6" s="419"/>
      <c r="H6" s="23"/>
    </row>
    <row r="7" spans="1:8" s="1" customFormat="1" ht="16.5" customHeight="1">
      <c r="B7" s="23"/>
      <c r="C7" s="115" t="s">
        <v>24</v>
      </c>
      <c r="D7" s="117" t="str">
        <f>'Rekapitulace stavby'!AN8</f>
        <v>19. 3. 2025</v>
      </c>
      <c r="H7" s="23"/>
    </row>
    <row r="8" spans="1:8" s="2" customFormat="1" ht="10.9" customHeight="1">
      <c r="A8" s="37"/>
      <c r="B8" s="42"/>
      <c r="C8" s="37"/>
      <c r="D8" s="37"/>
      <c r="E8" s="37"/>
      <c r="F8" s="37"/>
      <c r="G8" s="37"/>
      <c r="H8" s="42"/>
    </row>
    <row r="9" spans="1:8" s="11" customFormat="1" ht="29.25" customHeight="1">
      <c r="A9" s="154"/>
      <c r="B9" s="277"/>
      <c r="C9" s="278" t="s">
        <v>55</v>
      </c>
      <c r="D9" s="279" t="s">
        <v>56</v>
      </c>
      <c r="E9" s="279" t="s">
        <v>184</v>
      </c>
      <c r="F9" s="280" t="s">
        <v>8377</v>
      </c>
      <c r="G9" s="154"/>
      <c r="H9" s="277"/>
    </row>
    <row r="10" spans="1:8" s="2" customFormat="1" ht="26.45" customHeight="1">
      <c r="A10" s="37"/>
      <c r="B10" s="42"/>
      <c r="C10" s="281" t="s">
        <v>8378</v>
      </c>
      <c r="D10" s="281" t="s">
        <v>89</v>
      </c>
      <c r="E10" s="37"/>
      <c r="F10" s="37"/>
      <c r="G10" s="37"/>
      <c r="H10" s="42"/>
    </row>
    <row r="11" spans="1:8" s="2" customFormat="1" ht="16.899999999999999" customHeight="1">
      <c r="A11" s="37"/>
      <c r="B11" s="42"/>
      <c r="C11" s="282" t="s">
        <v>538</v>
      </c>
      <c r="D11" s="283" t="s">
        <v>539</v>
      </c>
      <c r="E11" s="284" t="s">
        <v>202</v>
      </c>
      <c r="F11" s="285">
        <v>1103</v>
      </c>
      <c r="G11" s="37"/>
      <c r="H11" s="42"/>
    </row>
    <row r="12" spans="1:8" s="2" customFormat="1" ht="16.899999999999999" customHeight="1">
      <c r="A12" s="37"/>
      <c r="B12" s="42"/>
      <c r="C12" s="286" t="s">
        <v>28</v>
      </c>
      <c r="D12" s="286" t="s">
        <v>2556</v>
      </c>
      <c r="E12" s="20" t="s">
        <v>28</v>
      </c>
      <c r="F12" s="287">
        <v>1103</v>
      </c>
      <c r="G12" s="37"/>
      <c r="H12" s="42"/>
    </row>
    <row r="13" spans="1:8" s="2" customFormat="1" ht="16.899999999999999" customHeight="1">
      <c r="A13" s="37"/>
      <c r="B13" s="42"/>
      <c r="C13" s="288" t="s">
        <v>8379</v>
      </c>
      <c r="D13" s="37"/>
      <c r="E13" s="37"/>
      <c r="F13" s="37"/>
      <c r="G13" s="37"/>
      <c r="H13" s="42"/>
    </row>
    <row r="14" spans="1:8" s="2" customFormat="1" ht="16.899999999999999" customHeight="1">
      <c r="A14" s="37"/>
      <c r="B14" s="42"/>
      <c r="C14" s="286" t="s">
        <v>2549</v>
      </c>
      <c r="D14" s="286" t="s">
        <v>8380</v>
      </c>
      <c r="E14" s="20" t="s">
        <v>202</v>
      </c>
      <c r="F14" s="287">
        <v>1357.6</v>
      </c>
      <c r="G14" s="37"/>
      <c r="H14" s="42"/>
    </row>
    <row r="15" spans="1:8" s="2" customFormat="1" ht="16.899999999999999" customHeight="1">
      <c r="A15" s="37"/>
      <c r="B15" s="42"/>
      <c r="C15" s="286" t="s">
        <v>2759</v>
      </c>
      <c r="D15" s="286" t="s">
        <v>8381</v>
      </c>
      <c r="E15" s="20" t="s">
        <v>202</v>
      </c>
      <c r="F15" s="287">
        <v>1103</v>
      </c>
      <c r="G15" s="37"/>
      <c r="H15" s="42"/>
    </row>
    <row r="16" spans="1:8" s="2" customFormat="1" ht="16.899999999999999" customHeight="1">
      <c r="A16" s="37"/>
      <c r="B16" s="42"/>
      <c r="C16" s="286" t="s">
        <v>2563</v>
      </c>
      <c r="D16" s="286" t="s">
        <v>2564</v>
      </c>
      <c r="E16" s="20" t="s">
        <v>202</v>
      </c>
      <c r="F16" s="287">
        <v>1125.06</v>
      </c>
      <c r="G16" s="37"/>
      <c r="H16" s="42"/>
    </row>
    <row r="17" spans="1:8" s="2" customFormat="1" ht="16.899999999999999" customHeight="1">
      <c r="A17" s="37"/>
      <c r="B17" s="42"/>
      <c r="C17" s="282" t="s">
        <v>541</v>
      </c>
      <c r="D17" s="283" t="s">
        <v>542</v>
      </c>
      <c r="E17" s="284" t="s">
        <v>202</v>
      </c>
      <c r="F17" s="285">
        <v>9.6</v>
      </c>
      <c r="G17" s="37"/>
      <c r="H17" s="42"/>
    </row>
    <row r="18" spans="1:8" s="2" customFormat="1" ht="16.899999999999999" customHeight="1">
      <c r="A18" s="37"/>
      <c r="B18" s="42"/>
      <c r="C18" s="286" t="s">
        <v>28</v>
      </c>
      <c r="D18" s="286" t="s">
        <v>1652</v>
      </c>
      <c r="E18" s="20" t="s">
        <v>28</v>
      </c>
      <c r="F18" s="287">
        <v>9.6</v>
      </c>
      <c r="G18" s="37"/>
      <c r="H18" s="42"/>
    </row>
    <row r="19" spans="1:8" s="2" customFormat="1" ht="16.899999999999999" customHeight="1">
      <c r="A19" s="37"/>
      <c r="B19" s="42"/>
      <c r="C19" s="288" t="s">
        <v>8379</v>
      </c>
      <c r="D19" s="37"/>
      <c r="E19" s="37"/>
      <c r="F19" s="37"/>
      <c r="G19" s="37"/>
      <c r="H19" s="42"/>
    </row>
    <row r="20" spans="1:8" s="2" customFormat="1" ht="16.899999999999999" customHeight="1">
      <c r="A20" s="37"/>
      <c r="B20" s="42"/>
      <c r="C20" s="286" t="s">
        <v>1640</v>
      </c>
      <c r="D20" s="286" t="s">
        <v>8382</v>
      </c>
      <c r="E20" s="20" t="s">
        <v>409</v>
      </c>
      <c r="F20" s="287">
        <v>24.06</v>
      </c>
      <c r="G20" s="37"/>
      <c r="H20" s="42"/>
    </row>
    <row r="21" spans="1:8" s="2" customFormat="1" ht="16.899999999999999" customHeight="1">
      <c r="A21" s="37"/>
      <c r="B21" s="42"/>
      <c r="C21" s="286" t="s">
        <v>1702</v>
      </c>
      <c r="D21" s="286" t="s">
        <v>8383</v>
      </c>
      <c r="E21" s="20" t="s">
        <v>428</v>
      </c>
      <c r="F21" s="287">
        <v>1.446</v>
      </c>
      <c r="G21" s="37"/>
      <c r="H21" s="42"/>
    </row>
    <row r="22" spans="1:8" s="2" customFormat="1" ht="16.899999999999999" customHeight="1">
      <c r="A22" s="37"/>
      <c r="B22" s="42"/>
      <c r="C22" s="286" t="s">
        <v>1727</v>
      </c>
      <c r="D22" s="286" t="s">
        <v>8384</v>
      </c>
      <c r="E22" s="20" t="s">
        <v>202</v>
      </c>
      <c r="F22" s="287">
        <v>655.6</v>
      </c>
      <c r="G22" s="37"/>
      <c r="H22" s="42"/>
    </row>
    <row r="23" spans="1:8" s="2" customFormat="1" ht="16.899999999999999" customHeight="1">
      <c r="A23" s="37"/>
      <c r="B23" s="42"/>
      <c r="C23" s="286" t="s">
        <v>1737</v>
      </c>
      <c r="D23" s="286" t="s">
        <v>8385</v>
      </c>
      <c r="E23" s="20" t="s">
        <v>202</v>
      </c>
      <c r="F23" s="287">
        <v>3206.7</v>
      </c>
      <c r="G23" s="37"/>
      <c r="H23" s="42"/>
    </row>
    <row r="24" spans="1:8" s="2" customFormat="1" ht="16.899999999999999" customHeight="1">
      <c r="A24" s="37"/>
      <c r="B24" s="42"/>
      <c r="C24" s="286" t="s">
        <v>1750</v>
      </c>
      <c r="D24" s="286" t="s">
        <v>8386</v>
      </c>
      <c r="E24" s="20" t="s">
        <v>202</v>
      </c>
      <c r="F24" s="287">
        <v>196.6</v>
      </c>
      <c r="G24" s="37"/>
      <c r="H24" s="42"/>
    </row>
    <row r="25" spans="1:8" s="2" customFormat="1" ht="16.899999999999999" customHeight="1">
      <c r="A25" s="37"/>
      <c r="B25" s="42"/>
      <c r="C25" s="286" t="s">
        <v>1755</v>
      </c>
      <c r="D25" s="286" t="s">
        <v>8387</v>
      </c>
      <c r="E25" s="20" t="s">
        <v>202</v>
      </c>
      <c r="F25" s="287">
        <v>655.6</v>
      </c>
      <c r="G25" s="37"/>
      <c r="H25" s="42"/>
    </row>
    <row r="26" spans="1:8" s="2" customFormat="1" ht="16.899999999999999" customHeight="1">
      <c r="A26" s="37"/>
      <c r="B26" s="42"/>
      <c r="C26" s="286" t="s">
        <v>2568</v>
      </c>
      <c r="D26" s="286" t="s">
        <v>8388</v>
      </c>
      <c r="E26" s="20" t="s">
        <v>202</v>
      </c>
      <c r="F26" s="287">
        <v>401</v>
      </c>
      <c r="G26" s="37"/>
      <c r="H26" s="42"/>
    </row>
    <row r="27" spans="1:8" s="2" customFormat="1" ht="16.899999999999999" customHeight="1">
      <c r="A27" s="37"/>
      <c r="B27" s="42"/>
      <c r="C27" s="286" t="s">
        <v>3612</v>
      </c>
      <c r="D27" s="286" t="s">
        <v>8389</v>
      </c>
      <c r="E27" s="20" t="s">
        <v>202</v>
      </c>
      <c r="F27" s="287">
        <v>264.3</v>
      </c>
      <c r="G27" s="37"/>
      <c r="H27" s="42"/>
    </row>
    <row r="28" spans="1:8" s="2" customFormat="1" ht="16.899999999999999" customHeight="1">
      <c r="A28" s="37"/>
      <c r="B28" s="42"/>
      <c r="C28" s="286" t="s">
        <v>3636</v>
      </c>
      <c r="D28" s="286" t="s">
        <v>8390</v>
      </c>
      <c r="E28" s="20" t="s">
        <v>202</v>
      </c>
      <c r="F28" s="287">
        <v>106.9</v>
      </c>
      <c r="G28" s="37"/>
      <c r="H28" s="42"/>
    </row>
    <row r="29" spans="1:8" s="2" customFormat="1" ht="16.899999999999999" customHeight="1">
      <c r="A29" s="37"/>
      <c r="B29" s="42"/>
      <c r="C29" s="282" t="s">
        <v>544</v>
      </c>
      <c r="D29" s="283" t="s">
        <v>545</v>
      </c>
      <c r="E29" s="284" t="s">
        <v>202</v>
      </c>
      <c r="F29" s="285">
        <v>148.69999999999999</v>
      </c>
      <c r="G29" s="37"/>
      <c r="H29" s="42"/>
    </row>
    <row r="30" spans="1:8" s="2" customFormat="1" ht="16.899999999999999" customHeight="1">
      <c r="A30" s="37"/>
      <c r="B30" s="42"/>
      <c r="C30" s="286" t="s">
        <v>28</v>
      </c>
      <c r="D30" s="286" t="s">
        <v>1654</v>
      </c>
      <c r="E30" s="20" t="s">
        <v>28</v>
      </c>
      <c r="F30" s="287">
        <v>0</v>
      </c>
      <c r="G30" s="37"/>
      <c r="H30" s="42"/>
    </row>
    <row r="31" spans="1:8" s="2" customFormat="1" ht="16.899999999999999" customHeight="1">
      <c r="A31" s="37"/>
      <c r="B31" s="42"/>
      <c r="C31" s="286" t="s">
        <v>28</v>
      </c>
      <c r="D31" s="286" t="s">
        <v>1655</v>
      </c>
      <c r="E31" s="20" t="s">
        <v>28</v>
      </c>
      <c r="F31" s="287">
        <v>148.69999999999999</v>
      </c>
      <c r="G31" s="37"/>
      <c r="H31" s="42"/>
    </row>
    <row r="32" spans="1:8" s="2" customFormat="1" ht="16.899999999999999" customHeight="1">
      <c r="A32" s="37"/>
      <c r="B32" s="42"/>
      <c r="C32" s="288" t="s">
        <v>8379</v>
      </c>
      <c r="D32" s="37"/>
      <c r="E32" s="37"/>
      <c r="F32" s="37"/>
      <c r="G32" s="37"/>
      <c r="H32" s="42"/>
    </row>
    <row r="33" spans="1:8" s="2" customFormat="1" ht="16.899999999999999" customHeight="1">
      <c r="A33" s="37"/>
      <c r="B33" s="42"/>
      <c r="C33" s="286" t="s">
        <v>1640</v>
      </c>
      <c r="D33" s="286" t="s">
        <v>8382</v>
      </c>
      <c r="E33" s="20" t="s">
        <v>409</v>
      </c>
      <c r="F33" s="287">
        <v>24.06</v>
      </c>
      <c r="G33" s="37"/>
      <c r="H33" s="42"/>
    </row>
    <row r="34" spans="1:8" s="2" customFormat="1" ht="16.899999999999999" customHeight="1">
      <c r="A34" s="37"/>
      <c r="B34" s="42"/>
      <c r="C34" s="286" t="s">
        <v>1702</v>
      </c>
      <c r="D34" s="286" t="s">
        <v>8383</v>
      </c>
      <c r="E34" s="20" t="s">
        <v>428</v>
      </c>
      <c r="F34" s="287">
        <v>1.446</v>
      </c>
      <c r="G34" s="37"/>
      <c r="H34" s="42"/>
    </row>
    <row r="35" spans="1:8" s="2" customFormat="1" ht="16.899999999999999" customHeight="1">
      <c r="A35" s="37"/>
      <c r="B35" s="42"/>
      <c r="C35" s="286" t="s">
        <v>1727</v>
      </c>
      <c r="D35" s="286" t="s">
        <v>8384</v>
      </c>
      <c r="E35" s="20" t="s">
        <v>202</v>
      </c>
      <c r="F35" s="287">
        <v>655.6</v>
      </c>
      <c r="G35" s="37"/>
      <c r="H35" s="42"/>
    </row>
    <row r="36" spans="1:8" s="2" customFormat="1" ht="16.899999999999999" customHeight="1">
      <c r="A36" s="37"/>
      <c r="B36" s="42"/>
      <c r="C36" s="286" t="s">
        <v>1737</v>
      </c>
      <c r="D36" s="286" t="s">
        <v>8385</v>
      </c>
      <c r="E36" s="20" t="s">
        <v>202</v>
      </c>
      <c r="F36" s="287">
        <v>3206.7</v>
      </c>
      <c r="G36" s="37"/>
      <c r="H36" s="42"/>
    </row>
    <row r="37" spans="1:8" s="2" customFormat="1" ht="16.899999999999999" customHeight="1">
      <c r="A37" s="37"/>
      <c r="B37" s="42"/>
      <c r="C37" s="286" t="s">
        <v>1755</v>
      </c>
      <c r="D37" s="286" t="s">
        <v>8387</v>
      </c>
      <c r="E37" s="20" t="s">
        <v>202</v>
      </c>
      <c r="F37" s="287">
        <v>655.6</v>
      </c>
      <c r="G37" s="37"/>
      <c r="H37" s="42"/>
    </row>
    <row r="38" spans="1:8" s="2" customFormat="1" ht="16.899999999999999" customHeight="1">
      <c r="A38" s="37"/>
      <c r="B38" s="42"/>
      <c r="C38" s="286" t="s">
        <v>2568</v>
      </c>
      <c r="D38" s="286" t="s">
        <v>8388</v>
      </c>
      <c r="E38" s="20" t="s">
        <v>202</v>
      </c>
      <c r="F38" s="287">
        <v>401</v>
      </c>
      <c r="G38" s="37"/>
      <c r="H38" s="42"/>
    </row>
    <row r="39" spans="1:8" s="2" customFormat="1" ht="16.899999999999999" customHeight="1">
      <c r="A39" s="37"/>
      <c r="B39" s="42"/>
      <c r="C39" s="286" t="s">
        <v>3612</v>
      </c>
      <c r="D39" s="286" t="s">
        <v>8389</v>
      </c>
      <c r="E39" s="20" t="s">
        <v>202</v>
      </c>
      <c r="F39" s="287">
        <v>264.3</v>
      </c>
      <c r="G39" s="37"/>
      <c r="H39" s="42"/>
    </row>
    <row r="40" spans="1:8" s="2" customFormat="1" ht="16.899999999999999" customHeight="1">
      <c r="A40" s="37"/>
      <c r="B40" s="42"/>
      <c r="C40" s="286" t="s">
        <v>3636</v>
      </c>
      <c r="D40" s="286" t="s">
        <v>8390</v>
      </c>
      <c r="E40" s="20" t="s">
        <v>202</v>
      </c>
      <c r="F40" s="287">
        <v>106.9</v>
      </c>
      <c r="G40" s="37"/>
      <c r="H40" s="42"/>
    </row>
    <row r="41" spans="1:8" s="2" customFormat="1" ht="16.899999999999999" customHeight="1">
      <c r="A41" s="37"/>
      <c r="B41" s="42"/>
      <c r="C41" s="282" t="s">
        <v>547</v>
      </c>
      <c r="D41" s="283" t="s">
        <v>548</v>
      </c>
      <c r="E41" s="284" t="s">
        <v>202</v>
      </c>
      <c r="F41" s="285">
        <v>122.2</v>
      </c>
      <c r="G41" s="37"/>
      <c r="H41" s="42"/>
    </row>
    <row r="42" spans="1:8" s="2" customFormat="1" ht="16.899999999999999" customHeight="1">
      <c r="A42" s="37"/>
      <c r="B42" s="42"/>
      <c r="C42" s="286" t="s">
        <v>28</v>
      </c>
      <c r="D42" s="286" t="s">
        <v>1657</v>
      </c>
      <c r="E42" s="20" t="s">
        <v>28</v>
      </c>
      <c r="F42" s="287">
        <v>0</v>
      </c>
      <c r="G42" s="37"/>
      <c r="H42" s="42"/>
    </row>
    <row r="43" spans="1:8" s="2" customFormat="1" ht="16.899999999999999" customHeight="1">
      <c r="A43" s="37"/>
      <c r="B43" s="42"/>
      <c r="C43" s="286" t="s">
        <v>28</v>
      </c>
      <c r="D43" s="286" t="s">
        <v>1658</v>
      </c>
      <c r="E43" s="20" t="s">
        <v>28</v>
      </c>
      <c r="F43" s="287">
        <v>122.2</v>
      </c>
      <c r="G43" s="37"/>
      <c r="H43" s="42"/>
    </row>
    <row r="44" spans="1:8" s="2" customFormat="1" ht="16.899999999999999" customHeight="1">
      <c r="A44" s="37"/>
      <c r="B44" s="42"/>
      <c r="C44" s="288" t="s">
        <v>8379</v>
      </c>
      <c r="D44" s="37"/>
      <c r="E44" s="37"/>
      <c r="F44" s="37"/>
      <c r="G44" s="37"/>
      <c r="H44" s="42"/>
    </row>
    <row r="45" spans="1:8" s="2" customFormat="1" ht="16.899999999999999" customHeight="1">
      <c r="A45" s="37"/>
      <c r="B45" s="42"/>
      <c r="C45" s="286" t="s">
        <v>1640</v>
      </c>
      <c r="D45" s="286" t="s">
        <v>8382</v>
      </c>
      <c r="E45" s="20" t="s">
        <v>409</v>
      </c>
      <c r="F45" s="287">
        <v>24.06</v>
      </c>
      <c r="G45" s="37"/>
      <c r="H45" s="42"/>
    </row>
    <row r="46" spans="1:8" s="2" customFormat="1" ht="16.899999999999999" customHeight="1">
      <c r="A46" s="37"/>
      <c r="B46" s="42"/>
      <c r="C46" s="286" t="s">
        <v>1702</v>
      </c>
      <c r="D46" s="286" t="s">
        <v>8383</v>
      </c>
      <c r="E46" s="20" t="s">
        <v>428</v>
      </c>
      <c r="F46" s="287">
        <v>1.446</v>
      </c>
      <c r="G46" s="37"/>
      <c r="H46" s="42"/>
    </row>
    <row r="47" spans="1:8" s="2" customFormat="1" ht="16.899999999999999" customHeight="1">
      <c r="A47" s="37"/>
      <c r="B47" s="42"/>
      <c r="C47" s="286" t="s">
        <v>1727</v>
      </c>
      <c r="D47" s="286" t="s">
        <v>8384</v>
      </c>
      <c r="E47" s="20" t="s">
        <v>202</v>
      </c>
      <c r="F47" s="287">
        <v>655.6</v>
      </c>
      <c r="G47" s="37"/>
      <c r="H47" s="42"/>
    </row>
    <row r="48" spans="1:8" s="2" customFormat="1" ht="16.899999999999999" customHeight="1">
      <c r="A48" s="37"/>
      <c r="B48" s="42"/>
      <c r="C48" s="286" t="s">
        <v>1737</v>
      </c>
      <c r="D48" s="286" t="s">
        <v>8385</v>
      </c>
      <c r="E48" s="20" t="s">
        <v>202</v>
      </c>
      <c r="F48" s="287">
        <v>3206.7</v>
      </c>
      <c r="G48" s="37"/>
      <c r="H48" s="42"/>
    </row>
    <row r="49" spans="1:8" s="2" customFormat="1" ht="16.899999999999999" customHeight="1">
      <c r="A49" s="37"/>
      <c r="B49" s="42"/>
      <c r="C49" s="286" t="s">
        <v>1750</v>
      </c>
      <c r="D49" s="286" t="s">
        <v>8386</v>
      </c>
      <c r="E49" s="20" t="s">
        <v>202</v>
      </c>
      <c r="F49" s="287">
        <v>196.6</v>
      </c>
      <c r="G49" s="37"/>
      <c r="H49" s="42"/>
    </row>
    <row r="50" spans="1:8" s="2" customFormat="1" ht="16.899999999999999" customHeight="1">
      <c r="A50" s="37"/>
      <c r="B50" s="42"/>
      <c r="C50" s="286" t="s">
        <v>1755</v>
      </c>
      <c r="D50" s="286" t="s">
        <v>8387</v>
      </c>
      <c r="E50" s="20" t="s">
        <v>202</v>
      </c>
      <c r="F50" s="287">
        <v>655.6</v>
      </c>
      <c r="G50" s="37"/>
      <c r="H50" s="42"/>
    </row>
    <row r="51" spans="1:8" s="2" customFormat="1" ht="16.899999999999999" customHeight="1">
      <c r="A51" s="37"/>
      <c r="B51" s="42"/>
      <c r="C51" s="286" t="s">
        <v>2568</v>
      </c>
      <c r="D51" s="286" t="s">
        <v>8388</v>
      </c>
      <c r="E51" s="20" t="s">
        <v>202</v>
      </c>
      <c r="F51" s="287">
        <v>401</v>
      </c>
      <c r="G51" s="37"/>
      <c r="H51" s="42"/>
    </row>
    <row r="52" spans="1:8" s="2" customFormat="1" ht="16.899999999999999" customHeight="1">
      <c r="A52" s="37"/>
      <c r="B52" s="42"/>
      <c r="C52" s="286" t="s">
        <v>3733</v>
      </c>
      <c r="D52" s="286" t="s">
        <v>8391</v>
      </c>
      <c r="E52" s="20" t="s">
        <v>202</v>
      </c>
      <c r="F52" s="287">
        <v>271.60000000000002</v>
      </c>
      <c r="G52" s="37"/>
      <c r="H52" s="42"/>
    </row>
    <row r="53" spans="1:8" s="2" customFormat="1" ht="16.899999999999999" customHeight="1">
      <c r="A53" s="37"/>
      <c r="B53" s="42"/>
      <c r="C53" s="282" t="s">
        <v>550</v>
      </c>
      <c r="D53" s="283" t="s">
        <v>551</v>
      </c>
      <c r="E53" s="284" t="s">
        <v>202</v>
      </c>
      <c r="F53" s="285">
        <v>55.7</v>
      </c>
      <c r="G53" s="37"/>
      <c r="H53" s="42"/>
    </row>
    <row r="54" spans="1:8" s="2" customFormat="1" ht="16.899999999999999" customHeight="1">
      <c r="A54" s="37"/>
      <c r="B54" s="42"/>
      <c r="C54" s="286" t="s">
        <v>28</v>
      </c>
      <c r="D54" s="286" t="s">
        <v>1660</v>
      </c>
      <c r="E54" s="20" t="s">
        <v>28</v>
      </c>
      <c r="F54" s="287">
        <v>55.7</v>
      </c>
      <c r="G54" s="37"/>
      <c r="H54" s="42"/>
    </row>
    <row r="55" spans="1:8" s="2" customFormat="1" ht="16.899999999999999" customHeight="1">
      <c r="A55" s="37"/>
      <c r="B55" s="42"/>
      <c r="C55" s="288" t="s">
        <v>8379</v>
      </c>
      <c r="D55" s="37"/>
      <c r="E55" s="37"/>
      <c r="F55" s="37"/>
      <c r="G55" s="37"/>
      <c r="H55" s="42"/>
    </row>
    <row r="56" spans="1:8" s="2" customFormat="1" ht="16.899999999999999" customHeight="1">
      <c r="A56" s="37"/>
      <c r="B56" s="42"/>
      <c r="C56" s="286" t="s">
        <v>1640</v>
      </c>
      <c r="D56" s="286" t="s">
        <v>8382</v>
      </c>
      <c r="E56" s="20" t="s">
        <v>409</v>
      </c>
      <c r="F56" s="287">
        <v>24.06</v>
      </c>
      <c r="G56" s="37"/>
      <c r="H56" s="42"/>
    </row>
    <row r="57" spans="1:8" s="2" customFormat="1" ht="16.899999999999999" customHeight="1">
      <c r="A57" s="37"/>
      <c r="B57" s="42"/>
      <c r="C57" s="286" t="s">
        <v>1702</v>
      </c>
      <c r="D57" s="286" t="s">
        <v>8383</v>
      </c>
      <c r="E57" s="20" t="s">
        <v>428</v>
      </c>
      <c r="F57" s="287">
        <v>1.446</v>
      </c>
      <c r="G57" s="37"/>
      <c r="H57" s="42"/>
    </row>
    <row r="58" spans="1:8" s="2" customFormat="1" ht="16.899999999999999" customHeight="1">
      <c r="A58" s="37"/>
      <c r="B58" s="42"/>
      <c r="C58" s="286" t="s">
        <v>1727</v>
      </c>
      <c r="D58" s="286" t="s">
        <v>8384</v>
      </c>
      <c r="E58" s="20" t="s">
        <v>202</v>
      </c>
      <c r="F58" s="287">
        <v>655.6</v>
      </c>
      <c r="G58" s="37"/>
      <c r="H58" s="42"/>
    </row>
    <row r="59" spans="1:8" s="2" customFormat="1" ht="16.899999999999999" customHeight="1">
      <c r="A59" s="37"/>
      <c r="B59" s="42"/>
      <c r="C59" s="286" t="s">
        <v>1737</v>
      </c>
      <c r="D59" s="286" t="s">
        <v>8385</v>
      </c>
      <c r="E59" s="20" t="s">
        <v>202</v>
      </c>
      <c r="F59" s="287">
        <v>3206.7</v>
      </c>
      <c r="G59" s="37"/>
      <c r="H59" s="42"/>
    </row>
    <row r="60" spans="1:8" s="2" customFormat="1" ht="16.899999999999999" customHeight="1">
      <c r="A60" s="37"/>
      <c r="B60" s="42"/>
      <c r="C60" s="286" t="s">
        <v>1755</v>
      </c>
      <c r="D60" s="286" t="s">
        <v>8387</v>
      </c>
      <c r="E60" s="20" t="s">
        <v>202</v>
      </c>
      <c r="F60" s="287">
        <v>655.6</v>
      </c>
      <c r="G60" s="37"/>
      <c r="H60" s="42"/>
    </row>
    <row r="61" spans="1:8" s="2" customFormat="1" ht="16.899999999999999" customHeight="1">
      <c r="A61" s="37"/>
      <c r="B61" s="42"/>
      <c r="C61" s="286" t="s">
        <v>2568</v>
      </c>
      <c r="D61" s="286" t="s">
        <v>8388</v>
      </c>
      <c r="E61" s="20" t="s">
        <v>202</v>
      </c>
      <c r="F61" s="287">
        <v>401</v>
      </c>
      <c r="G61" s="37"/>
      <c r="H61" s="42"/>
    </row>
    <row r="62" spans="1:8" s="2" customFormat="1" ht="16.899999999999999" customHeight="1">
      <c r="A62" s="37"/>
      <c r="B62" s="42"/>
      <c r="C62" s="286" t="s">
        <v>3733</v>
      </c>
      <c r="D62" s="286" t="s">
        <v>8391</v>
      </c>
      <c r="E62" s="20" t="s">
        <v>202</v>
      </c>
      <c r="F62" s="287">
        <v>271.60000000000002</v>
      </c>
      <c r="G62" s="37"/>
      <c r="H62" s="42"/>
    </row>
    <row r="63" spans="1:8" s="2" customFormat="1" ht="16.899999999999999" customHeight="1">
      <c r="A63" s="37"/>
      <c r="B63" s="42"/>
      <c r="C63" s="282" t="s">
        <v>553</v>
      </c>
      <c r="D63" s="283" t="s">
        <v>554</v>
      </c>
      <c r="E63" s="284" t="s">
        <v>202</v>
      </c>
      <c r="F63" s="285">
        <v>34.4</v>
      </c>
      <c r="G63" s="37"/>
      <c r="H63" s="42"/>
    </row>
    <row r="64" spans="1:8" s="2" customFormat="1" ht="16.899999999999999" customHeight="1">
      <c r="A64" s="37"/>
      <c r="B64" s="42"/>
      <c r="C64" s="286" t="s">
        <v>28</v>
      </c>
      <c r="D64" s="286" t="s">
        <v>1662</v>
      </c>
      <c r="E64" s="20" t="s">
        <v>28</v>
      </c>
      <c r="F64" s="287">
        <v>34.4</v>
      </c>
      <c r="G64" s="37"/>
      <c r="H64" s="42"/>
    </row>
    <row r="65" spans="1:8" s="2" customFormat="1" ht="16.899999999999999" customHeight="1">
      <c r="A65" s="37"/>
      <c r="B65" s="42"/>
      <c r="C65" s="288" t="s">
        <v>8379</v>
      </c>
      <c r="D65" s="37"/>
      <c r="E65" s="37"/>
      <c r="F65" s="37"/>
      <c r="G65" s="37"/>
      <c r="H65" s="42"/>
    </row>
    <row r="66" spans="1:8" s="2" customFormat="1" ht="16.899999999999999" customHeight="1">
      <c r="A66" s="37"/>
      <c r="B66" s="42"/>
      <c r="C66" s="286" t="s">
        <v>1640</v>
      </c>
      <c r="D66" s="286" t="s">
        <v>8382</v>
      </c>
      <c r="E66" s="20" t="s">
        <v>409</v>
      </c>
      <c r="F66" s="287">
        <v>24.06</v>
      </c>
      <c r="G66" s="37"/>
      <c r="H66" s="42"/>
    </row>
    <row r="67" spans="1:8" s="2" customFormat="1" ht="16.899999999999999" customHeight="1">
      <c r="A67" s="37"/>
      <c r="B67" s="42"/>
      <c r="C67" s="286" t="s">
        <v>1702</v>
      </c>
      <c r="D67" s="286" t="s">
        <v>8383</v>
      </c>
      <c r="E67" s="20" t="s">
        <v>428</v>
      </c>
      <c r="F67" s="287">
        <v>1.446</v>
      </c>
      <c r="G67" s="37"/>
      <c r="H67" s="42"/>
    </row>
    <row r="68" spans="1:8" s="2" customFormat="1" ht="16.899999999999999" customHeight="1">
      <c r="A68" s="37"/>
      <c r="B68" s="42"/>
      <c r="C68" s="286" t="s">
        <v>1720</v>
      </c>
      <c r="D68" s="286" t="s">
        <v>8392</v>
      </c>
      <c r="E68" s="20" t="s">
        <v>202</v>
      </c>
      <c r="F68" s="287">
        <v>64.8</v>
      </c>
      <c r="G68" s="37"/>
      <c r="H68" s="42"/>
    </row>
    <row r="69" spans="1:8" s="2" customFormat="1" ht="16.899999999999999" customHeight="1">
      <c r="A69" s="37"/>
      <c r="B69" s="42"/>
      <c r="C69" s="286" t="s">
        <v>1727</v>
      </c>
      <c r="D69" s="286" t="s">
        <v>8384</v>
      </c>
      <c r="E69" s="20" t="s">
        <v>202</v>
      </c>
      <c r="F69" s="287">
        <v>655.6</v>
      </c>
      <c r="G69" s="37"/>
      <c r="H69" s="42"/>
    </row>
    <row r="70" spans="1:8" s="2" customFormat="1" ht="16.899999999999999" customHeight="1">
      <c r="A70" s="37"/>
      <c r="B70" s="42"/>
      <c r="C70" s="286" t="s">
        <v>1737</v>
      </c>
      <c r="D70" s="286" t="s">
        <v>8385</v>
      </c>
      <c r="E70" s="20" t="s">
        <v>202</v>
      </c>
      <c r="F70" s="287">
        <v>3206.7</v>
      </c>
      <c r="G70" s="37"/>
      <c r="H70" s="42"/>
    </row>
    <row r="71" spans="1:8" s="2" customFormat="1" ht="16.899999999999999" customHeight="1">
      <c r="A71" s="37"/>
      <c r="B71" s="42"/>
      <c r="C71" s="286" t="s">
        <v>1750</v>
      </c>
      <c r="D71" s="286" t="s">
        <v>8386</v>
      </c>
      <c r="E71" s="20" t="s">
        <v>202</v>
      </c>
      <c r="F71" s="287">
        <v>196.6</v>
      </c>
      <c r="G71" s="37"/>
      <c r="H71" s="42"/>
    </row>
    <row r="72" spans="1:8" s="2" customFormat="1" ht="16.899999999999999" customHeight="1">
      <c r="A72" s="37"/>
      <c r="B72" s="42"/>
      <c r="C72" s="286" t="s">
        <v>1755</v>
      </c>
      <c r="D72" s="286" t="s">
        <v>8387</v>
      </c>
      <c r="E72" s="20" t="s">
        <v>202</v>
      </c>
      <c r="F72" s="287">
        <v>655.6</v>
      </c>
      <c r="G72" s="37"/>
      <c r="H72" s="42"/>
    </row>
    <row r="73" spans="1:8" s="2" customFormat="1" ht="16.899999999999999" customHeight="1">
      <c r="A73" s="37"/>
      <c r="B73" s="42"/>
      <c r="C73" s="286" t="s">
        <v>2568</v>
      </c>
      <c r="D73" s="286" t="s">
        <v>8388</v>
      </c>
      <c r="E73" s="20" t="s">
        <v>202</v>
      </c>
      <c r="F73" s="287">
        <v>401</v>
      </c>
      <c r="G73" s="37"/>
      <c r="H73" s="42"/>
    </row>
    <row r="74" spans="1:8" s="2" customFormat="1" ht="16.899999999999999" customHeight="1">
      <c r="A74" s="37"/>
      <c r="B74" s="42"/>
      <c r="C74" s="286" t="s">
        <v>3723</v>
      </c>
      <c r="D74" s="286" t="s">
        <v>8393</v>
      </c>
      <c r="E74" s="20" t="s">
        <v>202</v>
      </c>
      <c r="F74" s="287">
        <v>34.4</v>
      </c>
      <c r="G74" s="37"/>
      <c r="H74" s="42"/>
    </row>
    <row r="75" spans="1:8" s="2" customFormat="1" ht="16.899999999999999" customHeight="1">
      <c r="A75" s="37"/>
      <c r="B75" s="42"/>
      <c r="C75" s="282" t="s">
        <v>556</v>
      </c>
      <c r="D75" s="283" t="s">
        <v>557</v>
      </c>
      <c r="E75" s="284" t="s">
        <v>202</v>
      </c>
      <c r="F75" s="285">
        <v>30.4</v>
      </c>
      <c r="G75" s="37"/>
      <c r="H75" s="42"/>
    </row>
    <row r="76" spans="1:8" s="2" customFormat="1" ht="16.899999999999999" customHeight="1">
      <c r="A76" s="37"/>
      <c r="B76" s="42"/>
      <c r="C76" s="286" t="s">
        <v>28</v>
      </c>
      <c r="D76" s="286" t="s">
        <v>1664</v>
      </c>
      <c r="E76" s="20" t="s">
        <v>28</v>
      </c>
      <c r="F76" s="287">
        <v>30.4</v>
      </c>
      <c r="G76" s="37"/>
      <c r="H76" s="42"/>
    </row>
    <row r="77" spans="1:8" s="2" customFormat="1" ht="16.899999999999999" customHeight="1">
      <c r="A77" s="37"/>
      <c r="B77" s="42"/>
      <c r="C77" s="288" t="s">
        <v>8379</v>
      </c>
      <c r="D77" s="37"/>
      <c r="E77" s="37"/>
      <c r="F77" s="37"/>
      <c r="G77" s="37"/>
      <c r="H77" s="42"/>
    </row>
    <row r="78" spans="1:8" s="2" customFormat="1" ht="16.899999999999999" customHeight="1">
      <c r="A78" s="37"/>
      <c r="B78" s="42"/>
      <c r="C78" s="286" t="s">
        <v>1640</v>
      </c>
      <c r="D78" s="286" t="s">
        <v>8382</v>
      </c>
      <c r="E78" s="20" t="s">
        <v>409</v>
      </c>
      <c r="F78" s="287">
        <v>24.06</v>
      </c>
      <c r="G78" s="37"/>
      <c r="H78" s="42"/>
    </row>
    <row r="79" spans="1:8" s="2" customFormat="1" ht="16.899999999999999" customHeight="1">
      <c r="A79" s="37"/>
      <c r="B79" s="42"/>
      <c r="C79" s="286" t="s">
        <v>1702</v>
      </c>
      <c r="D79" s="286" t="s">
        <v>8383</v>
      </c>
      <c r="E79" s="20" t="s">
        <v>428</v>
      </c>
      <c r="F79" s="287">
        <v>1.446</v>
      </c>
      <c r="G79" s="37"/>
      <c r="H79" s="42"/>
    </row>
    <row r="80" spans="1:8" s="2" customFormat="1" ht="16.899999999999999" customHeight="1">
      <c r="A80" s="37"/>
      <c r="B80" s="42"/>
      <c r="C80" s="286" t="s">
        <v>1720</v>
      </c>
      <c r="D80" s="286" t="s">
        <v>8392</v>
      </c>
      <c r="E80" s="20" t="s">
        <v>202</v>
      </c>
      <c r="F80" s="287">
        <v>64.8</v>
      </c>
      <c r="G80" s="37"/>
      <c r="H80" s="42"/>
    </row>
    <row r="81" spans="1:8" s="2" customFormat="1" ht="16.899999999999999" customHeight="1">
      <c r="A81" s="37"/>
      <c r="B81" s="42"/>
      <c r="C81" s="286" t="s">
        <v>1727</v>
      </c>
      <c r="D81" s="286" t="s">
        <v>8384</v>
      </c>
      <c r="E81" s="20" t="s">
        <v>202</v>
      </c>
      <c r="F81" s="287">
        <v>655.6</v>
      </c>
      <c r="G81" s="37"/>
      <c r="H81" s="42"/>
    </row>
    <row r="82" spans="1:8" s="2" customFormat="1" ht="16.899999999999999" customHeight="1">
      <c r="A82" s="37"/>
      <c r="B82" s="42"/>
      <c r="C82" s="286" t="s">
        <v>1737</v>
      </c>
      <c r="D82" s="286" t="s">
        <v>8385</v>
      </c>
      <c r="E82" s="20" t="s">
        <v>202</v>
      </c>
      <c r="F82" s="287">
        <v>3206.7</v>
      </c>
      <c r="G82" s="37"/>
      <c r="H82" s="42"/>
    </row>
    <row r="83" spans="1:8" s="2" customFormat="1" ht="16.899999999999999" customHeight="1">
      <c r="A83" s="37"/>
      <c r="B83" s="42"/>
      <c r="C83" s="286" t="s">
        <v>1750</v>
      </c>
      <c r="D83" s="286" t="s">
        <v>8386</v>
      </c>
      <c r="E83" s="20" t="s">
        <v>202</v>
      </c>
      <c r="F83" s="287">
        <v>196.6</v>
      </c>
      <c r="G83" s="37"/>
      <c r="H83" s="42"/>
    </row>
    <row r="84" spans="1:8" s="2" customFormat="1" ht="16.899999999999999" customHeight="1">
      <c r="A84" s="37"/>
      <c r="B84" s="42"/>
      <c r="C84" s="286" t="s">
        <v>1755</v>
      </c>
      <c r="D84" s="286" t="s">
        <v>8387</v>
      </c>
      <c r="E84" s="20" t="s">
        <v>202</v>
      </c>
      <c r="F84" s="287">
        <v>655.6</v>
      </c>
      <c r="G84" s="37"/>
      <c r="H84" s="42"/>
    </row>
    <row r="85" spans="1:8" s="2" customFormat="1" ht="16.899999999999999" customHeight="1">
      <c r="A85" s="37"/>
      <c r="B85" s="42"/>
      <c r="C85" s="286" t="s">
        <v>2568</v>
      </c>
      <c r="D85" s="286" t="s">
        <v>8388</v>
      </c>
      <c r="E85" s="20" t="s">
        <v>202</v>
      </c>
      <c r="F85" s="287">
        <v>401</v>
      </c>
      <c r="G85" s="37"/>
      <c r="H85" s="42"/>
    </row>
    <row r="86" spans="1:8" s="2" customFormat="1" ht="16.899999999999999" customHeight="1">
      <c r="A86" s="37"/>
      <c r="B86" s="42"/>
      <c r="C86" s="286" t="s">
        <v>4004</v>
      </c>
      <c r="D86" s="286" t="s">
        <v>8394</v>
      </c>
      <c r="E86" s="20" t="s">
        <v>202</v>
      </c>
      <c r="F86" s="287">
        <v>32.81</v>
      </c>
      <c r="G86" s="37"/>
      <c r="H86" s="42"/>
    </row>
    <row r="87" spans="1:8" s="2" customFormat="1" ht="16.899999999999999" customHeight="1">
      <c r="A87" s="37"/>
      <c r="B87" s="42"/>
      <c r="C87" s="286" t="s">
        <v>4011</v>
      </c>
      <c r="D87" s="286" t="s">
        <v>8395</v>
      </c>
      <c r="E87" s="20" t="s">
        <v>202</v>
      </c>
      <c r="F87" s="287">
        <v>32.81</v>
      </c>
      <c r="G87" s="37"/>
      <c r="H87" s="42"/>
    </row>
    <row r="88" spans="1:8" s="2" customFormat="1" ht="16.899999999999999" customHeight="1">
      <c r="A88" s="37"/>
      <c r="B88" s="42"/>
      <c r="C88" s="282" t="s">
        <v>560</v>
      </c>
      <c r="D88" s="283" t="s">
        <v>561</v>
      </c>
      <c r="E88" s="284" t="s">
        <v>202</v>
      </c>
      <c r="F88" s="285">
        <v>160.9</v>
      </c>
      <c r="G88" s="37"/>
      <c r="H88" s="42"/>
    </row>
    <row r="89" spans="1:8" s="2" customFormat="1" ht="16.899999999999999" customHeight="1">
      <c r="A89" s="37"/>
      <c r="B89" s="42"/>
      <c r="C89" s="286" t="s">
        <v>28</v>
      </c>
      <c r="D89" s="286" t="s">
        <v>1732</v>
      </c>
      <c r="E89" s="20" t="s">
        <v>28</v>
      </c>
      <c r="F89" s="287">
        <v>0</v>
      </c>
      <c r="G89" s="37"/>
      <c r="H89" s="42"/>
    </row>
    <row r="90" spans="1:8" s="2" customFormat="1" ht="16.899999999999999" customHeight="1">
      <c r="A90" s="37"/>
      <c r="B90" s="42"/>
      <c r="C90" s="286" t="s">
        <v>28</v>
      </c>
      <c r="D90" s="286" t="s">
        <v>1733</v>
      </c>
      <c r="E90" s="20" t="s">
        <v>28</v>
      </c>
      <c r="F90" s="287">
        <v>160.9</v>
      </c>
      <c r="G90" s="37"/>
      <c r="H90" s="42"/>
    </row>
    <row r="91" spans="1:8" s="2" customFormat="1" ht="16.899999999999999" customHeight="1">
      <c r="A91" s="37"/>
      <c r="B91" s="42"/>
      <c r="C91" s="288" t="s">
        <v>8379</v>
      </c>
      <c r="D91" s="37"/>
      <c r="E91" s="37"/>
      <c r="F91" s="37"/>
      <c r="G91" s="37"/>
      <c r="H91" s="42"/>
    </row>
    <row r="92" spans="1:8" s="2" customFormat="1" ht="16.899999999999999" customHeight="1">
      <c r="A92" s="37"/>
      <c r="B92" s="42"/>
      <c r="C92" s="286" t="s">
        <v>1727</v>
      </c>
      <c r="D92" s="286" t="s">
        <v>8384</v>
      </c>
      <c r="E92" s="20" t="s">
        <v>202</v>
      </c>
      <c r="F92" s="287">
        <v>655.6</v>
      </c>
      <c r="G92" s="37"/>
      <c r="H92" s="42"/>
    </row>
    <row r="93" spans="1:8" s="2" customFormat="1" ht="16.899999999999999" customHeight="1">
      <c r="A93" s="37"/>
      <c r="B93" s="42"/>
      <c r="C93" s="286" t="s">
        <v>1737</v>
      </c>
      <c r="D93" s="286" t="s">
        <v>8385</v>
      </c>
      <c r="E93" s="20" t="s">
        <v>202</v>
      </c>
      <c r="F93" s="287">
        <v>3206.7</v>
      </c>
      <c r="G93" s="37"/>
      <c r="H93" s="42"/>
    </row>
    <row r="94" spans="1:8" s="2" customFormat="1" ht="16.899999999999999" customHeight="1">
      <c r="A94" s="37"/>
      <c r="B94" s="42"/>
      <c r="C94" s="286" t="s">
        <v>1755</v>
      </c>
      <c r="D94" s="286" t="s">
        <v>8387</v>
      </c>
      <c r="E94" s="20" t="s">
        <v>202</v>
      </c>
      <c r="F94" s="287">
        <v>655.6</v>
      </c>
      <c r="G94" s="37"/>
      <c r="H94" s="42"/>
    </row>
    <row r="95" spans="1:8" s="2" customFormat="1" ht="16.899999999999999" customHeight="1">
      <c r="A95" s="37"/>
      <c r="B95" s="42"/>
      <c r="C95" s="286" t="s">
        <v>2549</v>
      </c>
      <c r="D95" s="286" t="s">
        <v>8380</v>
      </c>
      <c r="E95" s="20" t="s">
        <v>202</v>
      </c>
      <c r="F95" s="287">
        <v>1357.6</v>
      </c>
      <c r="G95" s="37"/>
      <c r="H95" s="42"/>
    </row>
    <row r="96" spans="1:8" s="2" customFormat="1" ht="16.899999999999999" customHeight="1">
      <c r="A96" s="37"/>
      <c r="B96" s="42"/>
      <c r="C96" s="286" t="s">
        <v>3612</v>
      </c>
      <c r="D96" s="286" t="s">
        <v>8389</v>
      </c>
      <c r="E96" s="20" t="s">
        <v>202</v>
      </c>
      <c r="F96" s="287">
        <v>264.3</v>
      </c>
      <c r="G96" s="37"/>
      <c r="H96" s="42"/>
    </row>
    <row r="97" spans="1:8" s="2" customFormat="1" ht="16.899999999999999" customHeight="1">
      <c r="A97" s="37"/>
      <c r="B97" s="42"/>
      <c r="C97" s="286" t="s">
        <v>3636</v>
      </c>
      <c r="D97" s="286" t="s">
        <v>8390</v>
      </c>
      <c r="E97" s="20" t="s">
        <v>202</v>
      </c>
      <c r="F97" s="287">
        <v>106.9</v>
      </c>
      <c r="G97" s="37"/>
      <c r="H97" s="42"/>
    </row>
    <row r="98" spans="1:8" s="2" customFormat="1" ht="16.899999999999999" customHeight="1">
      <c r="A98" s="37"/>
      <c r="B98" s="42"/>
      <c r="C98" s="282" t="s">
        <v>564</v>
      </c>
      <c r="D98" s="283" t="s">
        <v>565</v>
      </c>
      <c r="E98" s="284" t="s">
        <v>202</v>
      </c>
      <c r="F98" s="285">
        <v>93.7</v>
      </c>
      <c r="G98" s="37"/>
      <c r="H98" s="42"/>
    </row>
    <row r="99" spans="1:8" s="2" customFormat="1" ht="16.899999999999999" customHeight="1">
      <c r="A99" s="37"/>
      <c r="B99" s="42"/>
      <c r="C99" s="286" t="s">
        <v>28</v>
      </c>
      <c r="D99" s="286" t="s">
        <v>1735</v>
      </c>
      <c r="E99" s="20" t="s">
        <v>28</v>
      </c>
      <c r="F99" s="287">
        <v>93.7</v>
      </c>
      <c r="G99" s="37"/>
      <c r="H99" s="42"/>
    </row>
    <row r="100" spans="1:8" s="2" customFormat="1" ht="16.899999999999999" customHeight="1">
      <c r="A100" s="37"/>
      <c r="B100" s="42"/>
      <c r="C100" s="288" t="s">
        <v>8379</v>
      </c>
      <c r="D100" s="37"/>
      <c r="E100" s="37"/>
      <c r="F100" s="37"/>
      <c r="G100" s="37"/>
      <c r="H100" s="42"/>
    </row>
    <row r="101" spans="1:8" s="2" customFormat="1" ht="16.899999999999999" customHeight="1">
      <c r="A101" s="37"/>
      <c r="B101" s="42"/>
      <c r="C101" s="286" t="s">
        <v>1727</v>
      </c>
      <c r="D101" s="286" t="s">
        <v>8384</v>
      </c>
      <c r="E101" s="20" t="s">
        <v>202</v>
      </c>
      <c r="F101" s="287">
        <v>655.6</v>
      </c>
      <c r="G101" s="37"/>
      <c r="H101" s="42"/>
    </row>
    <row r="102" spans="1:8" s="2" customFormat="1" ht="16.899999999999999" customHeight="1">
      <c r="A102" s="37"/>
      <c r="B102" s="42"/>
      <c r="C102" s="286" t="s">
        <v>1737</v>
      </c>
      <c r="D102" s="286" t="s">
        <v>8385</v>
      </c>
      <c r="E102" s="20" t="s">
        <v>202</v>
      </c>
      <c r="F102" s="287">
        <v>3206.7</v>
      </c>
      <c r="G102" s="37"/>
      <c r="H102" s="42"/>
    </row>
    <row r="103" spans="1:8" s="2" customFormat="1" ht="16.899999999999999" customHeight="1">
      <c r="A103" s="37"/>
      <c r="B103" s="42"/>
      <c r="C103" s="286" t="s">
        <v>1755</v>
      </c>
      <c r="D103" s="286" t="s">
        <v>8387</v>
      </c>
      <c r="E103" s="20" t="s">
        <v>202</v>
      </c>
      <c r="F103" s="287">
        <v>655.6</v>
      </c>
      <c r="G103" s="37"/>
      <c r="H103" s="42"/>
    </row>
    <row r="104" spans="1:8" s="2" customFormat="1" ht="16.899999999999999" customHeight="1">
      <c r="A104" s="37"/>
      <c r="B104" s="42"/>
      <c r="C104" s="286" t="s">
        <v>2549</v>
      </c>
      <c r="D104" s="286" t="s">
        <v>8380</v>
      </c>
      <c r="E104" s="20" t="s">
        <v>202</v>
      </c>
      <c r="F104" s="287">
        <v>1357.6</v>
      </c>
      <c r="G104" s="37"/>
      <c r="H104" s="42"/>
    </row>
    <row r="105" spans="1:8" s="2" customFormat="1" ht="16.899999999999999" customHeight="1">
      <c r="A105" s="37"/>
      <c r="B105" s="42"/>
      <c r="C105" s="286" t="s">
        <v>3733</v>
      </c>
      <c r="D105" s="286" t="s">
        <v>8391</v>
      </c>
      <c r="E105" s="20" t="s">
        <v>202</v>
      </c>
      <c r="F105" s="287">
        <v>271.60000000000002</v>
      </c>
      <c r="G105" s="37"/>
      <c r="H105" s="42"/>
    </row>
    <row r="106" spans="1:8" s="2" customFormat="1" ht="7.35" customHeight="1">
      <c r="A106" s="37"/>
      <c r="B106" s="135"/>
      <c r="C106" s="136"/>
      <c r="D106" s="136"/>
      <c r="E106" s="136"/>
      <c r="F106" s="136"/>
      <c r="G106" s="136"/>
      <c r="H106" s="42"/>
    </row>
    <row r="107" spans="1:8" s="2" customFormat="1" ht="11.25">
      <c r="A107" s="37"/>
      <c r="B107" s="37"/>
      <c r="C107" s="37"/>
      <c r="D107" s="37"/>
      <c r="E107" s="37"/>
      <c r="F107" s="37"/>
      <c r="G107" s="37"/>
      <c r="H107" s="37"/>
    </row>
  </sheetData>
  <sheetProtection algorithmName="SHA-512" hashValue="hIgxhp2HXoo5qojE3xIkw8zneRZeZOM9mOprVQw/30AVEEgl6E8EEfWmsYBdfwbwmWvsvjBcuMdD9a+ClptUNQ==" saltValue="1Jem4fQrhWSSzRXK17FXGg7YEdnj3bNGVDUvKllZZE2vP7gNFgP7xjKw/cQpHyAQ791z+Opi0oIMcC1KUvYnVg==" spinCount="100000" sheet="1" objects="1" scenarios="1" formatColumns="0" formatRows="0"/>
  <mergeCells count="2">
    <mergeCell ref="D5:F5"/>
    <mergeCell ref="D6:F6"/>
  </mergeCells>
  <pageMargins left="0.7" right="0.7" top="0.78740157499999996" bottom="0.78740157499999996" header="0.3" footer="0.3"/>
  <pageSetup paperSize="9" fitToHeight="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323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419"/>
      <c r="M2" s="419"/>
      <c r="N2" s="419"/>
      <c r="O2" s="419"/>
      <c r="P2" s="419"/>
      <c r="Q2" s="419"/>
      <c r="R2" s="419"/>
      <c r="S2" s="419"/>
      <c r="T2" s="419"/>
      <c r="U2" s="419"/>
      <c r="V2" s="419"/>
      <c r="AT2" s="20" t="s">
        <v>91</v>
      </c>
      <c r="AZ2" s="246" t="s">
        <v>538</v>
      </c>
      <c r="BA2" s="246" t="s">
        <v>539</v>
      </c>
      <c r="BB2" s="246" t="s">
        <v>202</v>
      </c>
      <c r="BC2" s="246" t="s">
        <v>540</v>
      </c>
      <c r="BD2" s="246" t="s">
        <v>160</v>
      </c>
    </row>
    <row r="3" spans="1:56" s="1" customFormat="1" ht="6.95" customHeight="1">
      <c r="B3" s="111"/>
      <c r="C3" s="112"/>
      <c r="D3" s="112"/>
      <c r="E3" s="112"/>
      <c r="F3" s="112"/>
      <c r="G3" s="112"/>
      <c r="H3" s="112"/>
      <c r="I3" s="112"/>
      <c r="J3" s="112"/>
      <c r="K3" s="112"/>
      <c r="L3" s="23"/>
      <c r="AT3" s="20" t="s">
        <v>84</v>
      </c>
      <c r="AZ3" s="246" t="s">
        <v>541</v>
      </c>
      <c r="BA3" s="246" t="s">
        <v>542</v>
      </c>
      <c r="BB3" s="246" t="s">
        <v>202</v>
      </c>
      <c r="BC3" s="246" t="s">
        <v>543</v>
      </c>
      <c r="BD3" s="246" t="s">
        <v>160</v>
      </c>
    </row>
    <row r="4" spans="1:56" s="1" customFormat="1" ht="24.95" customHeight="1">
      <c r="B4" s="23"/>
      <c r="D4" s="113" t="s">
        <v>166</v>
      </c>
      <c r="L4" s="23"/>
      <c r="M4" s="114" t="s">
        <v>10</v>
      </c>
      <c r="AT4" s="20" t="s">
        <v>4</v>
      </c>
      <c r="AZ4" s="246" t="s">
        <v>544</v>
      </c>
      <c r="BA4" s="246" t="s">
        <v>545</v>
      </c>
      <c r="BB4" s="246" t="s">
        <v>202</v>
      </c>
      <c r="BC4" s="246" t="s">
        <v>546</v>
      </c>
      <c r="BD4" s="246" t="s">
        <v>160</v>
      </c>
    </row>
    <row r="5" spans="1:56" s="1" customFormat="1" ht="6.95" customHeight="1">
      <c r="B5" s="23"/>
      <c r="L5" s="23"/>
      <c r="AZ5" s="246" t="s">
        <v>547</v>
      </c>
      <c r="BA5" s="246" t="s">
        <v>548</v>
      </c>
      <c r="BB5" s="246" t="s">
        <v>202</v>
      </c>
      <c r="BC5" s="246" t="s">
        <v>549</v>
      </c>
      <c r="BD5" s="246" t="s">
        <v>160</v>
      </c>
    </row>
    <row r="6" spans="1:56" s="1" customFormat="1" ht="12" customHeight="1">
      <c r="B6" s="23"/>
      <c r="D6" s="115" t="s">
        <v>16</v>
      </c>
      <c r="L6" s="23"/>
      <c r="AZ6" s="246" t="s">
        <v>550</v>
      </c>
      <c r="BA6" s="246" t="s">
        <v>551</v>
      </c>
      <c r="BB6" s="246" t="s">
        <v>202</v>
      </c>
      <c r="BC6" s="246" t="s">
        <v>552</v>
      </c>
      <c r="BD6" s="246" t="s">
        <v>160</v>
      </c>
    </row>
    <row r="7" spans="1:56" s="1" customFormat="1" ht="16.5" customHeight="1">
      <c r="B7" s="23"/>
      <c r="E7" s="420" t="str">
        <f>'Rekapitulace stavby'!K6</f>
        <v>Zpracování PD - ZŠ F-M, ul. J. Čapka 2555 - tělocvična II.</v>
      </c>
      <c r="F7" s="421"/>
      <c r="G7" s="421"/>
      <c r="H7" s="421"/>
      <c r="L7" s="23"/>
      <c r="AZ7" s="246" t="s">
        <v>553</v>
      </c>
      <c r="BA7" s="246" t="s">
        <v>554</v>
      </c>
      <c r="BB7" s="246" t="s">
        <v>202</v>
      </c>
      <c r="BC7" s="246" t="s">
        <v>555</v>
      </c>
      <c r="BD7" s="246" t="s">
        <v>160</v>
      </c>
    </row>
    <row r="8" spans="1:56" s="1" customFormat="1" ht="12" customHeight="1">
      <c r="B8" s="23"/>
      <c r="D8" s="115" t="s">
        <v>167</v>
      </c>
      <c r="L8" s="23"/>
      <c r="AZ8" s="246" t="s">
        <v>556</v>
      </c>
      <c r="BA8" s="246" t="s">
        <v>557</v>
      </c>
      <c r="BB8" s="246" t="s">
        <v>202</v>
      </c>
      <c r="BC8" s="246" t="s">
        <v>558</v>
      </c>
      <c r="BD8" s="246" t="s">
        <v>160</v>
      </c>
    </row>
    <row r="9" spans="1:5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c r="AZ9" s="246" t="s">
        <v>560</v>
      </c>
      <c r="BA9" s="246" t="s">
        <v>561</v>
      </c>
      <c r="BB9" s="246" t="s">
        <v>202</v>
      </c>
      <c r="BC9" s="246" t="s">
        <v>562</v>
      </c>
      <c r="BD9" s="246" t="s">
        <v>160</v>
      </c>
    </row>
    <row r="10" spans="1:5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c r="AZ10" s="246" t="s">
        <v>564</v>
      </c>
      <c r="BA10" s="246" t="s">
        <v>565</v>
      </c>
      <c r="BB10" s="246" t="s">
        <v>202</v>
      </c>
      <c r="BC10" s="246" t="s">
        <v>566</v>
      </c>
      <c r="BD10" s="246" t="s">
        <v>160</v>
      </c>
    </row>
    <row r="11" spans="1:56" s="2" customFormat="1" ht="16.5" customHeight="1">
      <c r="A11" s="37"/>
      <c r="B11" s="42"/>
      <c r="C11" s="37"/>
      <c r="D11" s="37"/>
      <c r="E11" s="422" t="s">
        <v>567</v>
      </c>
      <c r="F11" s="423"/>
      <c r="G11" s="423"/>
      <c r="H11" s="423"/>
      <c r="I11" s="37"/>
      <c r="J11" s="37"/>
      <c r="K11" s="37"/>
      <c r="L11" s="116"/>
      <c r="S11" s="37"/>
      <c r="T11" s="37"/>
      <c r="U11" s="37"/>
      <c r="V11" s="37"/>
      <c r="W11" s="37"/>
      <c r="X11" s="37"/>
      <c r="Y11" s="37"/>
      <c r="Z11" s="37"/>
      <c r="AA11" s="37"/>
      <c r="AB11" s="37"/>
      <c r="AC11" s="37"/>
      <c r="AD11" s="37"/>
      <c r="AE11" s="37"/>
    </row>
    <row r="12" spans="1:5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56" s="2" customFormat="1" ht="12" customHeight="1">
      <c r="A13" s="37"/>
      <c r="B13" s="42"/>
      <c r="C13" s="37"/>
      <c r="D13" s="115" t="s">
        <v>18</v>
      </c>
      <c r="E13" s="37"/>
      <c r="F13" s="106" t="s">
        <v>19</v>
      </c>
      <c r="G13" s="37"/>
      <c r="H13" s="37"/>
      <c r="I13" s="115" t="s">
        <v>20</v>
      </c>
      <c r="J13" s="106" t="s">
        <v>28</v>
      </c>
      <c r="K13" s="37"/>
      <c r="L13" s="116"/>
      <c r="S13" s="37"/>
      <c r="T13" s="37"/>
      <c r="U13" s="37"/>
      <c r="V13" s="37"/>
      <c r="W13" s="37"/>
      <c r="X13" s="37"/>
      <c r="Y13" s="37"/>
      <c r="Z13" s="37"/>
      <c r="AA13" s="37"/>
      <c r="AB13" s="37"/>
      <c r="AC13" s="37"/>
      <c r="AD13" s="37"/>
      <c r="AE13" s="37"/>
    </row>
    <row r="14" spans="1:5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5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5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ROUND(J112,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ROUND((SUM(BE112:BE3235)),  2)</f>
        <v>0</v>
      </c>
      <c r="G35" s="37"/>
      <c r="H35" s="37"/>
      <c r="I35" s="127">
        <v>0.21</v>
      </c>
      <c r="J35" s="126">
        <f>ROUND(((SUM(BE112:BE3235))*I35),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ROUND((SUM(BF112:BF3235)),  2)</f>
        <v>0</v>
      </c>
      <c r="G36" s="37"/>
      <c r="H36" s="37"/>
      <c r="I36" s="127">
        <v>0.12</v>
      </c>
      <c r="J36" s="126">
        <f>ROUND(((SUM(BF112:BF3235))*I36),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ROUND((SUM(BG112:BG3235)),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ROUND((SUM(BH112:BH3235)),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ROUND((SUM(BI112:BI3235)),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 D1.2 - Tělocvična - ASŘ, SKŘ</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J112</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J113</f>
        <v>0</v>
      </c>
      <c r="K64" s="144"/>
      <c r="L64" s="148"/>
    </row>
    <row r="65" spans="2:12" s="10" customFormat="1" ht="19.899999999999999" customHeight="1">
      <c r="B65" s="149"/>
      <c r="C65" s="100"/>
      <c r="D65" s="150" t="s">
        <v>176</v>
      </c>
      <c r="E65" s="151"/>
      <c r="F65" s="151"/>
      <c r="G65" s="151"/>
      <c r="H65" s="151"/>
      <c r="I65" s="151"/>
      <c r="J65" s="152">
        <f>J114</f>
        <v>0</v>
      </c>
      <c r="K65" s="100"/>
      <c r="L65" s="153"/>
    </row>
    <row r="66" spans="2:12" s="10" customFormat="1" ht="19.899999999999999" customHeight="1">
      <c r="B66" s="149"/>
      <c r="C66" s="100"/>
      <c r="D66" s="150" t="s">
        <v>568</v>
      </c>
      <c r="E66" s="151"/>
      <c r="F66" s="151"/>
      <c r="G66" s="151"/>
      <c r="H66" s="151"/>
      <c r="I66" s="151"/>
      <c r="J66" s="152">
        <f>J197</f>
        <v>0</v>
      </c>
      <c r="K66" s="100"/>
      <c r="L66" s="153"/>
    </row>
    <row r="67" spans="2:12" s="10" customFormat="1" ht="19.899999999999999" customHeight="1">
      <c r="B67" s="149"/>
      <c r="C67" s="100"/>
      <c r="D67" s="150" t="s">
        <v>569</v>
      </c>
      <c r="E67" s="151"/>
      <c r="F67" s="151"/>
      <c r="G67" s="151"/>
      <c r="H67" s="151"/>
      <c r="I67" s="151"/>
      <c r="J67" s="152">
        <f>J303</f>
        <v>0</v>
      </c>
      <c r="K67" s="100"/>
      <c r="L67" s="153"/>
    </row>
    <row r="68" spans="2:12" s="10" customFormat="1" ht="19.899999999999999" customHeight="1">
      <c r="B68" s="149"/>
      <c r="C68" s="100"/>
      <c r="D68" s="150" t="s">
        <v>570</v>
      </c>
      <c r="E68" s="151"/>
      <c r="F68" s="151"/>
      <c r="G68" s="151"/>
      <c r="H68" s="151"/>
      <c r="I68" s="151"/>
      <c r="J68" s="152">
        <f>J554</f>
        <v>0</v>
      </c>
      <c r="K68" s="100"/>
      <c r="L68" s="153"/>
    </row>
    <row r="69" spans="2:12" s="10" customFormat="1" ht="19.899999999999999" customHeight="1">
      <c r="B69" s="149"/>
      <c r="C69" s="100"/>
      <c r="D69" s="150" t="s">
        <v>571</v>
      </c>
      <c r="E69" s="151"/>
      <c r="F69" s="151"/>
      <c r="G69" s="151"/>
      <c r="H69" s="151"/>
      <c r="I69" s="151"/>
      <c r="J69" s="152">
        <f>J775</f>
        <v>0</v>
      </c>
      <c r="K69" s="100"/>
      <c r="L69" s="153"/>
    </row>
    <row r="70" spans="2:12" s="10" customFormat="1" ht="19.899999999999999" customHeight="1">
      <c r="B70" s="149"/>
      <c r="C70" s="100"/>
      <c r="D70" s="150" t="s">
        <v>177</v>
      </c>
      <c r="E70" s="151"/>
      <c r="F70" s="151"/>
      <c r="G70" s="151"/>
      <c r="H70" s="151"/>
      <c r="I70" s="151"/>
      <c r="J70" s="152">
        <f>J1409</f>
        <v>0</v>
      </c>
      <c r="K70" s="100"/>
      <c r="L70" s="153"/>
    </row>
    <row r="71" spans="2:12" s="10" customFormat="1" ht="19.899999999999999" customHeight="1">
      <c r="B71" s="149"/>
      <c r="C71" s="100"/>
      <c r="D71" s="150" t="s">
        <v>178</v>
      </c>
      <c r="E71" s="151"/>
      <c r="F71" s="151"/>
      <c r="G71" s="151"/>
      <c r="H71" s="151"/>
      <c r="I71" s="151"/>
      <c r="J71" s="152">
        <f>J1615</f>
        <v>0</v>
      </c>
      <c r="K71" s="100"/>
      <c r="L71" s="153"/>
    </row>
    <row r="72" spans="2:12" s="10" customFormat="1" ht="19.899999999999999" customHeight="1">
      <c r="B72" s="149"/>
      <c r="C72" s="100"/>
      <c r="D72" s="150" t="s">
        <v>572</v>
      </c>
      <c r="E72" s="151"/>
      <c r="F72" s="151"/>
      <c r="G72" s="151"/>
      <c r="H72" s="151"/>
      <c r="I72" s="151"/>
      <c r="J72" s="152">
        <f>J1627</f>
        <v>0</v>
      </c>
      <c r="K72" s="100"/>
      <c r="L72" s="153"/>
    </row>
    <row r="73" spans="2:12" s="9" customFormat="1" ht="24.95" customHeight="1">
      <c r="B73" s="143"/>
      <c r="C73" s="144"/>
      <c r="D73" s="145" t="s">
        <v>573</v>
      </c>
      <c r="E73" s="146"/>
      <c r="F73" s="146"/>
      <c r="G73" s="146"/>
      <c r="H73" s="146"/>
      <c r="I73" s="146"/>
      <c r="J73" s="147">
        <f>J1630</f>
        <v>0</v>
      </c>
      <c r="K73" s="144"/>
      <c r="L73" s="148"/>
    </row>
    <row r="74" spans="2:12" s="10" customFormat="1" ht="19.899999999999999" customHeight="1">
      <c r="B74" s="149"/>
      <c r="C74" s="100"/>
      <c r="D74" s="150" t="s">
        <v>574</v>
      </c>
      <c r="E74" s="151"/>
      <c r="F74" s="151"/>
      <c r="G74" s="151"/>
      <c r="H74" s="151"/>
      <c r="I74" s="151"/>
      <c r="J74" s="152">
        <f>J1631</f>
        <v>0</v>
      </c>
      <c r="K74" s="100"/>
      <c r="L74" s="153"/>
    </row>
    <row r="75" spans="2:12" s="10" customFormat="1" ht="19.899999999999999" customHeight="1">
      <c r="B75" s="149"/>
      <c r="C75" s="100"/>
      <c r="D75" s="150" t="s">
        <v>575</v>
      </c>
      <c r="E75" s="151"/>
      <c r="F75" s="151"/>
      <c r="G75" s="151"/>
      <c r="H75" s="151"/>
      <c r="I75" s="151"/>
      <c r="J75" s="152">
        <f>J1680</f>
        <v>0</v>
      </c>
      <c r="K75" s="100"/>
      <c r="L75" s="153"/>
    </row>
    <row r="76" spans="2:12" s="10" customFormat="1" ht="19.899999999999999" customHeight="1">
      <c r="B76" s="149"/>
      <c r="C76" s="100"/>
      <c r="D76" s="150" t="s">
        <v>576</v>
      </c>
      <c r="E76" s="151"/>
      <c r="F76" s="151"/>
      <c r="G76" s="151"/>
      <c r="H76" s="151"/>
      <c r="I76" s="151"/>
      <c r="J76" s="152">
        <f>J1904</f>
        <v>0</v>
      </c>
      <c r="K76" s="100"/>
      <c r="L76" s="153"/>
    </row>
    <row r="77" spans="2:12" s="10" customFormat="1" ht="19.899999999999999" customHeight="1">
      <c r="B77" s="149"/>
      <c r="C77" s="100"/>
      <c r="D77" s="150" t="s">
        <v>577</v>
      </c>
      <c r="E77" s="151"/>
      <c r="F77" s="151"/>
      <c r="G77" s="151"/>
      <c r="H77" s="151"/>
      <c r="I77" s="151"/>
      <c r="J77" s="152">
        <f>J2083</f>
        <v>0</v>
      </c>
      <c r="K77" s="100"/>
      <c r="L77" s="153"/>
    </row>
    <row r="78" spans="2:12" s="10" customFormat="1" ht="19.899999999999999" customHeight="1">
      <c r="B78" s="149"/>
      <c r="C78" s="100"/>
      <c r="D78" s="150" t="s">
        <v>578</v>
      </c>
      <c r="E78" s="151"/>
      <c r="F78" s="151"/>
      <c r="G78" s="151"/>
      <c r="H78" s="151"/>
      <c r="I78" s="151"/>
      <c r="J78" s="152">
        <f>J2113</f>
        <v>0</v>
      </c>
      <c r="K78" s="100"/>
      <c r="L78" s="153"/>
    </row>
    <row r="79" spans="2:12" s="10" customFormat="1" ht="19.899999999999999" customHeight="1">
      <c r="B79" s="149"/>
      <c r="C79" s="100"/>
      <c r="D79" s="150" t="s">
        <v>579</v>
      </c>
      <c r="E79" s="151"/>
      <c r="F79" s="151"/>
      <c r="G79" s="151"/>
      <c r="H79" s="151"/>
      <c r="I79" s="151"/>
      <c r="J79" s="152">
        <f>J2262</f>
        <v>0</v>
      </c>
      <c r="K79" s="100"/>
      <c r="L79" s="153"/>
    </row>
    <row r="80" spans="2:12" s="10" customFormat="1" ht="19.899999999999999" customHeight="1">
      <c r="B80" s="149"/>
      <c r="C80" s="100"/>
      <c r="D80" s="150" t="s">
        <v>580</v>
      </c>
      <c r="E80" s="151"/>
      <c r="F80" s="151"/>
      <c r="G80" s="151"/>
      <c r="H80" s="151"/>
      <c r="I80" s="151"/>
      <c r="J80" s="152">
        <f>J2298</f>
        <v>0</v>
      </c>
      <c r="K80" s="100"/>
      <c r="L80" s="153"/>
    </row>
    <row r="81" spans="1:31" s="10" customFormat="1" ht="19.899999999999999" customHeight="1">
      <c r="B81" s="149"/>
      <c r="C81" s="100"/>
      <c r="D81" s="150" t="s">
        <v>581</v>
      </c>
      <c r="E81" s="151"/>
      <c r="F81" s="151"/>
      <c r="G81" s="151"/>
      <c r="H81" s="151"/>
      <c r="I81" s="151"/>
      <c r="J81" s="152">
        <f>J2426</f>
        <v>0</v>
      </c>
      <c r="K81" s="100"/>
      <c r="L81" s="153"/>
    </row>
    <row r="82" spans="1:31" s="10" customFormat="1" ht="19.899999999999999" customHeight="1">
      <c r="B82" s="149"/>
      <c r="C82" s="100"/>
      <c r="D82" s="150" t="s">
        <v>582</v>
      </c>
      <c r="E82" s="151"/>
      <c r="F82" s="151"/>
      <c r="G82" s="151"/>
      <c r="H82" s="151"/>
      <c r="I82" s="151"/>
      <c r="J82" s="152">
        <f>J2682</f>
        <v>0</v>
      </c>
      <c r="K82" s="100"/>
      <c r="L82" s="153"/>
    </row>
    <row r="83" spans="1:31" s="10" customFormat="1" ht="19.899999999999999" customHeight="1">
      <c r="B83" s="149"/>
      <c r="C83" s="100"/>
      <c r="D83" s="150" t="s">
        <v>583</v>
      </c>
      <c r="E83" s="151"/>
      <c r="F83" s="151"/>
      <c r="G83" s="151"/>
      <c r="H83" s="151"/>
      <c r="I83" s="151"/>
      <c r="J83" s="152">
        <f>J2852</f>
        <v>0</v>
      </c>
      <c r="K83" s="100"/>
      <c r="L83" s="153"/>
    </row>
    <row r="84" spans="1:31" s="10" customFormat="1" ht="19.899999999999999" customHeight="1">
      <c r="B84" s="149"/>
      <c r="C84" s="100"/>
      <c r="D84" s="150" t="s">
        <v>584</v>
      </c>
      <c r="E84" s="151"/>
      <c r="F84" s="151"/>
      <c r="G84" s="151"/>
      <c r="H84" s="151"/>
      <c r="I84" s="151"/>
      <c r="J84" s="152">
        <f>J2912</f>
        <v>0</v>
      </c>
      <c r="K84" s="100"/>
      <c r="L84" s="153"/>
    </row>
    <row r="85" spans="1:31" s="10" customFormat="1" ht="19.899999999999999" customHeight="1">
      <c r="B85" s="149"/>
      <c r="C85" s="100"/>
      <c r="D85" s="150" t="s">
        <v>585</v>
      </c>
      <c r="E85" s="151"/>
      <c r="F85" s="151"/>
      <c r="G85" s="151"/>
      <c r="H85" s="151"/>
      <c r="I85" s="151"/>
      <c r="J85" s="152">
        <f>J2941</f>
        <v>0</v>
      </c>
      <c r="K85" s="100"/>
      <c r="L85" s="153"/>
    </row>
    <row r="86" spans="1:31" s="10" customFormat="1" ht="19.899999999999999" customHeight="1">
      <c r="B86" s="149"/>
      <c r="C86" s="100"/>
      <c r="D86" s="150" t="s">
        <v>586</v>
      </c>
      <c r="E86" s="151"/>
      <c r="F86" s="151"/>
      <c r="G86" s="151"/>
      <c r="H86" s="151"/>
      <c r="I86" s="151"/>
      <c r="J86" s="152">
        <f>J2962</f>
        <v>0</v>
      </c>
      <c r="K86" s="100"/>
      <c r="L86" s="153"/>
    </row>
    <row r="87" spans="1:31" s="10" customFormat="1" ht="19.899999999999999" customHeight="1">
      <c r="B87" s="149"/>
      <c r="C87" s="100"/>
      <c r="D87" s="150" t="s">
        <v>587</v>
      </c>
      <c r="E87" s="151"/>
      <c r="F87" s="151"/>
      <c r="G87" s="151"/>
      <c r="H87" s="151"/>
      <c r="I87" s="151"/>
      <c r="J87" s="152">
        <f>J3080</f>
        <v>0</v>
      </c>
      <c r="K87" s="100"/>
      <c r="L87" s="153"/>
    </row>
    <row r="88" spans="1:31" s="10" customFormat="1" ht="19.899999999999999" customHeight="1">
      <c r="B88" s="149"/>
      <c r="C88" s="100"/>
      <c r="D88" s="150" t="s">
        <v>588</v>
      </c>
      <c r="E88" s="151"/>
      <c r="F88" s="151"/>
      <c r="G88" s="151"/>
      <c r="H88" s="151"/>
      <c r="I88" s="151"/>
      <c r="J88" s="152">
        <f>J3145</f>
        <v>0</v>
      </c>
      <c r="K88" s="100"/>
      <c r="L88" s="153"/>
    </row>
    <row r="89" spans="1:31" s="10" customFormat="1" ht="19.899999999999999" customHeight="1">
      <c r="B89" s="149"/>
      <c r="C89" s="100"/>
      <c r="D89" s="150" t="s">
        <v>589</v>
      </c>
      <c r="E89" s="151"/>
      <c r="F89" s="151"/>
      <c r="G89" s="151"/>
      <c r="H89" s="151"/>
      <c r="I89" s="151"/>
      <c r="J89" s="152">
        <f>J3213</f>
        <v>0</v>
      </c>
      <c r="K89" s="100"/>
      <c r="L89" s="153"/>
    </row>
    <row r="90" spans="1:31" s="9" customFormat="1" ht="24.95" customHeight="1">
      <c r="B90" s="143"/>
      <c r="C90" s="144"/>
      <c r="D90" s="145" t="s">
        <v>590</v>
      </c>
      <c r="E90" s="146"/>
      <c r="F90" s="146"/>
      <c r="G90" s="146"/>
      <c r="H90" s="146"/>
      <c r="I90" s="146"/>
      <c r="J90" s="147">
        <f>J3231</f>
        <v>0</v>
      </c>
      <c r="K90" s="144"/>
      <c r="L90" s="148"/>
    </row>
    <row r="91" spans="1:31" s="2" customFormat="1" ht="21.7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6.95" customHeight="1">
      <c r="A92" s="37"/>
      <c r="B92" s="50"/>
      <c r="C92" s="51"/>
      <c r="D92" s="51"/>
      <c r="E92" s="51"/>
      <c r="F92" s="51"/>
      <c r="G92" s="51"/>
      <c r="H92" s="51"/>
      <c r="I92" s="51"/>
      <c r="J92" s="51"/>
      <c r="K92" s="51"/>
      <c r="L92" s="116"/>
      <c r="S92" s="37"/>
      <c r="T92" s="37"/>
      <c r="U92" s="37"/>
      <c r="V92" s="37"/>
      <c r="W92" s="37"/>
      <c r="X92" s="37"/>
      <c r="Y92" s="37"/>
      <c r="Z92" s="37"/>
      <c r="AA92" s="37"/>
      <c r="AB92" s="37"/>
      <c r="AC92" s="37"/>
      <c r="AD92" s="37"/>
      <c r="AE92" s="37"/>
    </row>
    <row r="96" spans="1:31" s="2" customFormat="1" ht="6.95" customHeight="1">
      <c r="A96" s="37"/>
      <c r="B96" s="52"/>
      <c r="C96" s="53"/>
      <c r="D96" s="53"/>
      <c r="E96" s="53"/>
      <c r="F96" s="53"/>
      <c r="G96" s="53"/>
      <c r="H96" s="53"/>
      <c r="I96" s="53"/>
      <c r="J96" s="53"/>
      <c r="K96" s="53"/>
      <c r="L96" s="116"/>
      <c r="S96" s="37"/>
      <c r="T96" s="37"/>
      <c r="U96" s="37"/>
      <c r="V96" s="37"/>
      <c r="W96" s="37"/>
      <c r="X96" s="37"/>
      <c r="Y96" s="37"/>
      <c r="Z96" s="37"/>
      <c r="AA96" s="37"/>
      <c r="AB96" s="37"/>
      <c r="AC96" s="37"/>
      <c r="AD96" s="37"/>
      <c r="AE96" s="37"/>
    </row>
    <row r="97" spans="1:63" s="2" customFormat="1" ht="24.95" customHeight="1">
      <c r="A97" s="37"/>
      <c r="B97" s="38"/>
      <c r="C97" s="26" t="s">
        <v>182</v>
      </c>
      <c r="D97" s="39"/>
      <c r="E97" s="39"/>
      <c r="F97" s="39"/>
      <c r="G97" s="39"/>
      <c r="H97" s="39"/>
      <c r="I97" s="39"/>
      <c r="J97" s="39"/>
      <c r="K97" s="39"/>
      <c r="L97" s="116"/>
      <c r="S97" s="37"/>
      <c r="T97" s="37"/>
      <c r="U97" s="37"/>
      <c r="V97" s="37"/>
      <c r="W97" s="37"/>
      <c r="X97" s="37"/>
      <c r="Y97" s="37"/>
      <c r="Z97" s="37"/>
      <c r="AA97" s="37"/>
      <c r="AB97" s="37"/>
      <c r="AC97" s="37"/>
      <c r="AD97" s="37"/>
      <c r="AE97" s="37"/>
    </row>
    <row r="98" spans="1:63" s="2" customFormat="1" ht="6.95" customHeight="1">
      <c r="A98" s="37"/>
      <c r="B98" s="38"/>
      <c r="C98" s="39"/>
      <c r="D98" s="39"/>
      <c r="E98" s="39"/>
      <c r="F98" s="39"/>
      <c r="G98" s="39"/>
      <c r="H98" s="39"/>
      <c r="I98" s="39"/>
      <c r="J98" s="39"/>
      <c r="K98" s="39"/>
      <c r="L98" s="116"/>
      <c r="S98" s="37"/>
      <c r="T98" s="37"/>
      <c r="U98" s="37"/>
      <c r="V98" s="37"/>
      <c r="W98" s="37"/>
      <c r="X98" s="37"/>
      <c r="Y98" s="37"/>
      <c r="Z98" s="37"/>
      <c r="AA98" s="37"/>
      <c r="AB98" s="37"/>
      <c r="AC98" s="37"/>
      <c r="AD98" s="37"/>
      <c r="AE98" s="37"/>
    </row>
    <row r="99" spans="1:63" s="2" customFormat="1" ht="12" customHeight="1">
      <c r="A99" s="37"/>
      <c r="B99" s="38"/>
      <c r="C99" s="32" t="s">
        <v>16</v>
      </c>
      <c r="D99" s="39"/>
      <c r="E99" s="39"/>
      <c r="F99" s="39"/>
      <c r="G99" s="39"/>
      <c r="H99" s="39"/>
      <c r="I99" s="39"/>
      <c r="J99" s="39"/>
      <c r="K99" s="39"/>
      <c r="L99" s="116"/>
      <c r="S99" s="37"/>
      <c r="T99" s="37"/>
      <c r="U99" s="37"/>
      <c r="V99" s="37"/>
      <c r="W99" s="37"/>
      <c r="X99" s="37"/>
      <c r="Y99" s="37"/>
      <c r="Z99" s="37"/>
      <c r="AA99" s="37"/>
      <c r="AB99" s="37"/>
      <c r="AC99" s="37"/>
      <c r="AD99" s="37"/>
      <c r="AE99" s="37"/>
    </row>
    <row r="100" spans="1:63" s="2" customFormat="1" ht="16.5" customHeight="1">
      <c r="A100" s="37"/>
      <c r="B100" s="38"/>
      <c r="C100" s="39"/>
      <c r="D100" s="39"/>
      <c r="E100" s="427" t="str">
        <f>E7</f>
        <v>Zpracování PD - ZŠ F-M, ul. J. Čapka 2555 - tělocvična II.</v>
      </c>
      <c r="F100" s="428"/>
      <c r="G100" s="428"/>
      <c r="H100" s="428"/>
      <c r="I100" s="39"/>
      <c r="J100" s="39"/>
      <c r="K100" s="39"/>
      <c r="L100" s="116"/>
      <c r="S100" s="37"/>
      <c r="T100" s="37"/>
      <c r="U100" s="37"/>
      <c r="V100" s="37"/>
      <c r="W100" s="37"/>
      <c r="X100" s="37"/>
      <c r="Y100" s="37"/>
      <c r="Z100" s="37"/>
      <c r="AA100" s="37"/>
      <c r="AB100" s="37"/>
      <c r="AC100" s="37"/>
      <c r="AD100" s="37"/>
      <c r="AE100" s="37"/>
    </row>
    <row r="101" spans="1:63" s="1" customFormat="1" ht="12" customHeight="1">
      <c r="B101" s="24"/>
      <c r="C101" s="32" t="s">
        <v>167</v>
      </c>
      <c r="D101" s="25"/>
      <c r="E101" s="25"/>
      <c r="F101" s="25"/>
      <c r="G101" s="25"/>
      <c r="H101" s="25"/>
      <c r="I101" s="25"/>
      <c r="J101" s="25"/>
      <c r="K101" s="25"/>
      <c r="L101" s="23"/>
    </row>
    <row r="102" spans="1:63" s="2" customFormat="1" ht="16.5" customHeight="1">
      <c r="A102" s="37"/>
      <c r="B102" s="38"/>
      <c r="C102" s="39"/>
      <c r="D102" s="39"/>
      <c r="E102" s="427" t="s">
        <v>559</v>
      </c>
      <c r="F102" s="429"/>
      <c r="G102" s="429"/>
      <c r="H102" s="429"/>
      <c r="I102" s="39"/>
      <c r="J102" s="39"/>
      <c r="K102" s="39"/>
      <c r="L102" s="116"/>
      <c r="S102" s="37"/>
      <c r="T102" s="37"/>
      <c r="U102" s="37"/>
      <c r="V102" s="37"/>
      <c r="W102" s="37"/>
      <c r="X102" s="37"/>
      <c r="Y102" s="37"/>
      <c r="Z102" s="37"/>
      <c r="AA102" s="37"/>
      <c r="AB102" s="37"/>
      <c r="AC102" s="37"/>
      <c r="AD102" s="37"/>
      <c r="AE102" s="37"/>
    </row>
    <row r="103" spans="1:63" s="2" customFormat="1" ht="12" customHeight="1">
      <c r="A103" s="37"/>
      <c r="B103" s="38"/>
      <c r="C103" s="32" t="s">
        <v>563</v>
      </c>
      <c r="D103" s="39"/>
      <c r="E103" s="39"/>
      <c r="F103" s="39"/>
      <c r="G103" s="39"/>
      <c r="H103" s="39"/>
      <c r="I103" s="39"/>
      <c r="J103" s="39"/>
      <c r="K103" s="39"/>
      <c r="L103" s="116"/>
      <c r="S103" s="37"/>
      <c r="T103" s="37"/>
      <c r="U103" s="37"/>
      <c r="V103" s="37"/>
      <c r="W103" s="37"/>
      <c r="X103" s="37"/>
      <c r="Y103" s="37"/>
      <c r="Z103" s="37"/>
      <c r="AA103" s="37"/>
      <c r="AB103" s="37"/>
      <c r="AC103" s="37"/>
      <c r="AD103" s="37"/>
      <c r="AE103" s="37"/>
    </row>
    <row r="104" spans="1:63" s="2" customFormat="1" ht="16.5" customHeight="1">
      <c r="A104" s="37"/>
      <c r="B104" s="38"/>
      <c r="C104" s="39"/>
      <c r="D104" s="39"/>
      <c r="E104" s="383" t="str">
        <f>E11</f>
        <v>D.1.1, D1.2 - Tělocvična - ASŘ, SKŘ</v>
      </c>
      <c r="F104" s="429"/>
      <c r="G104" s="429"/>
      <c r="H104" s="429"/>
      <c r="I104" s="39"/>
      <c r="J104" s="39"/>
      <c r="K104" s="39"/>
      <c r="L104" s="116"/>
      <c r="S104" s="37"/>
      <c r="T104" s="37"/>
      <c r="U104" s="37"/>
      <c r="V104" s="37"/>
      <c r="W104" s="37"/>
      <c r="X104" s="37"/>
      <c r="Y104" s="37"/>
      <c r="Z104" s="37"/>
      <c r="AA104" s="37"/>
      <c r="AB104" s="37"/>
      <c r="AC104" s="37"/>
      <c r="AD104" s="37"/>
      <c r="AE104" s="37"/>
    </row>
    <row r="105" spans="1:63" s="2" customFormat="1" ht="6.95" customHeight="1">
      <c r="A105" s="37"/>
      <c r="B105" s="38"/>
      <c r="C105" s="39"/>
      <c r="D105" s="39"/>
      <c r="E105" s="39"/>
      <c r="F105" s="39"/>
      <c r="G105" s="39"/>
      <c r="H105" s="39"/>
      <c r="I105" s="39"/>
      <c r="J105" s="39"/>
      <c r="K105" s="39"/>
      <c r="L105" s="116"/>
      <c r="S105" s="37"/>
      <c r="T105" s="37"/>
      <c r="U105" s="37"/>
      <c r="V105" s="37"/>
      <c r="W105" s="37"/>
      <c r="X105" s="37"/>
      <c r="Y105" s="37"/>
      <c r="Z105" s="37"/>
      <c r="AA105" s="37"/>
      <c r="AB105" s="37"/>
      <c r="AC105" s="37"/>
      <c r="AD105" s="37"/>
      <c r="AE105" s="37"/>
    </row>
    <row r="106" spans="1:63" s="2" customFormat="1" ht="12" customHeight="1">
      <c r="A106" s="37"/>
      <c r="B106" s="38"/>
      <c r="C106" s="32" t="s">
        <v>22</v>
      </c>
      <c r="D106" s="39"/>
      <c r="E106" s="39"/>
      <c r="F106" s="30" t="str">
        <f>F14</f>
        <v>J. Čapka 2555, Frýdek Místek</v>
      </c>
      <c r="G106" s="39"/>
      <c r="H106" s="39"/>
      <c r="I106" s="32" t="s">
        <v>24</v>
      </c>
      <c r="J106" s="62" t="str">
        <f>IF(J14="","",J14)</f>
        <v>19. 3. 2025</v>
      </c>
      <c r="K106" s="39"/>
      <c r="L106" s="116"/>
      <c r="S106" s="37"/>
      <c r="T106" s="37"/>
      <c r="U106" s="37"/>
      <c r="V106" s="37"/>
      <c r="W106" s="37"/>
      <c r="X106" s="37"/>
      <c r="Y106" s="37"/>
      <c r="Z106" s="37"/>
      <c r="AA106" s="37"/>
      <c r="AB106" s="37"/>
      <c r="AC106" s="37"/>
      <c r="AD106" s="37"/>
      <c r="AE106" s="37"/>
    </row>
    <row r="107" spans="1:63" s="2" customFormat="1" ht="6.95" customHeight="1">
      <c r="A107" s="37"/>
      <c r="B107" s="38"/>
      <c r="C107" s="39"/>
      <c r="D107" s="39"/>
      <c r="E107" s="39"/>
      <c r="F107" s="39"/>
      <c r="G107" s="39"/>
      <c r="H107" s="39"/>
      <c r="I107" s="39"/>
      <c r="J107" s="39"/>
      <c r="K107" s="39"/>
      <c r="L107" s="116"/>
      <c r="S107" s="37"/>
      <c r="T107" s="37"/>
      <c r="U107" s="37"/>
      <c r="V107" s="37"/>
      <c r="W107" s="37"/>
      <c r="X107" s="37"/>
      <c r="Y107" s="37"/>
      <c r="Z107" s="37"/>
      <c r="AA107" s="37"/>
      <c r="AB107" s="37"/>
      <c r="AC107" s="37"/>
      <c r="AD107" s="37"/>
      <c r="AE107" s="37"/>
    </row>
    <row r="108" spans="1:63" s="2" customFormat="1" ht="25.7" customHeight="1">
      <c r="A108" s="37"/>
      <c r="B108" s="38"/>
      <c r="C108" s="32" t="s">
        <v>26</v>
      </c>
      <c r="D108" s="39"/>
      <c r="E108" s="39"/>
      <c r="F108" s="30" t="str">
        <f>E17</f>
        <v>Statutární město Frýdek - Místek</v>
      </c>
      <c r="G108" s="39"/>
      <c r="H108" s="39"/>
      <c r="I108" s="32" t="s">
        <v>33</v>
      </c>
      <c r="J108" s="35" t="str">
        <f>E23</f>
        <v>Energy Benefit Centre a.s., Ostrava</v>
      </c>
      <c r="K108" s="39"/>
      <c r="L108" s="116"/>
      <c r="S108" s="37"/>
      <c r="T108" s="37"/>
      <c r="U108" s="37"/>
      <c r="V108" s="37"/>
      <c r="W108" s="37"/>
      <c r="X108" s="37"/>
      <c r="Y108" s="37"/>
      <c r="Z108" s="37"/>
      <c r="AA108" s="37"/>
      <c r="AB108" s="37"/>
      <c r="AC108" s="37"/>
      <c r="AD108" s="37"/>
      <c r="AE108" s="37"/>
    </row>
    <row r="109" spans="1:63" s="2" customFormat="1" ht="25.7" customHeight="1">
      <c r="A109" s="37"/>
      <c r="B109" s="38"/>
      <c r="C109" s="32" t="s">
        <v>31</v>
      </c>
      <c r="D109" s="39"/>
      <c r="E109" s="39"/>
      <c r="F109" s="30" t="str">
        <f>IF(E20="","",E20)</f>
        <v>Vyplň údaj</v>
      </c>
      <c r="G109" s="39"/>
      <c r="H109" s="39"/>
      <c r="I109" s="32" t="s">
        <v>36</v>
      </c>
      <c r="J109" s="35" t="str">
        <f>E26</f>
        <v>Ing. Alena Chmelová, Opava</v>
      </c>
      <c r="K109" s="39"/>
      <c r="L109" s="116"/>
      <c r="S109" s="37"/>
      <c r="T109" s="37"/>
      <c r="U109" s="37"/>
      <c r="V109" s="37"/>
      <c r="W109" s="37"/>
      <c r="X109" s="37"/>
      <c r="Y109" s="37"/>
      <c r="Z109" s="37"/>
      <c r="AA109" s="37"/>
      <c r="AB109" s="37"/>
      <c r="AC109" s="37"/>
      <c r="AD109" s="37"/>
      <c r="AE109" s="37"/>
    </row>
    <row r="110" spans="1:63" s="2" customFormat="1" ht="10.35" customHeight="1">
      <c r="A110" s="37"/>
      <c r="B110" s="38"/>
      <c r="C110" s="39"/>
      <c r="D110" s="39"/>
      <c r="E110" s="39"/>
      <c r="F110" s="39"/>
      <c r="G110" s="39"/>
      <c r="H110" s="39"/>
      <c r="I110" s="39"/>
      <c r="J110" s="39"/>
      <c r="K110" s="39"/>
      <c r="L110" s="116"/>
      <c r="S110" s="37"/>
      <c r="T110" s="37"/>
      <c r="U110" s="37"/>
      <c r="V110" s="37"/>
      <c r="W110" s="37"/>
      <c r="X110" s="37"/>
      <c r="Y110" s="37"/>
      <c r="Z110" s="37"/>
      <c r="AA110" s="37"/>
      <c r="AB110" s="37"/>
      <c r="AC110" s="37"/>
      <c r="AD110" s="37"/>
      <c r="AE110" s="37"/>
    </row>
    <row r="111" spans="1:63" s="11" customFormat="1" ht="29.25" customHeight="1">
      <c r="A111" s="154"/>
      <c r="B111" s="155"/>
      <c r="C111" s="156" t="s">
        <v>183</v>
      </c>
      <c r="D111" s="157" t="s">
        <v>59</v>
      </c>
      <c r="E111" s="157" t="s">
        <v>55</v>
      </c>
      <c r="F111" s="157" t="s">
        <v>56</v>
      </c>
      <c r="G111" s="157" t="s">
        <v>184</v>
      </c>
      <c r="H111" s="157" t="s">
        <v>185</v>
      </c>
      <c r="I111" s="157" t="s">
        <v>186</v>
      </c>
      <c r="J111" s="157" t="s">
        <v>173</v>
      </c>
      <c r="K111" s="158" t="s">
        <v>187</v>
      </c>
      <c r="L111" s="159"/>
      <c r="M111" s="71" t="s">
        <v>28</v>
      </c>
      <c r="N111" s="72" t="s">
        <v>44</v>
      </c>
      <c r="O111" s="72" t="s">
        <v>188</v>
      </c>
      <c r="P111" s="72" t="s">
        <v>189</v>
      </c>
      <c r="Q111" s="72" t="s">
        <v>190</v>
      </c>
      <c r="R111" s="72" t="s">
        <v>191</v>
      </c>
      <c r="S111" s="72" t="s">
        <v>192</v>
      </c>
      <c r="T111" s="73" t="s">
        <v>193</v>
      </c>
      <c r="U111" s="154"/>
      <c r="V111" s="154"/>
      <c r="W111" s="154"/>
      <c r="X111" s="154"/>
      <c r="Y111" s="154"/>
      <c r="Z111" s="154"/>
      <c r="AA111" s="154"/>
      <c r="AB111" s="154"/>
      <c r="AC111" s="154"/>
      <c r="AD111" s="154"/>
      <c r="AE111" s="154"/>
    </row>
    <row r="112" spans="1:63" s="2" customFormat="1" ht="22.9" customHeight="1">
      <c r="A112" s="37"/>
      <c r="B112" s="38"/>
      <c r="C112" s="78" t="s">
        <v>194</v>
      </c>
      <c r="D112" s="39"/>
      <c r="E112" s="39"/>
      <c r="F112" s="39"/>
      <c r="G112" s="39"/>
      <c r="H112" s="39"/>
      <c r="I112" s="39"/>
      <c r="J112" s="160">
        <f>BK112</f>
        <v>0</v>
      </c>
      <c r="K112" s="39"/>
      <c r="L112" s="42"/>
      <c r="M112" s="74"/>
      <c r="N112" s="161"/>
      <c r="O112" s="75"/>
      <c r="P112" s="162">
        <f>P113+P1630+P3231</f>
        <v>0</v>
      </c>
      <c r="Q112" s="75"/>
      <c r="R112" s="162">
        <f>R113+R1630+R3231</f>
        <v>5610.2101031399998</v>
      </c>
      <c r="S112" s="75"/>
      <c r="T112" s="163">
        <f>T113+T1630+T3231</f>
        <v>5.9703884199999999</v>
      </c>
      <c r="U112" s="37"/>
      <c r="V112" s="37"/>
      <c r="W112" s="37"/>
      <c r="X112" s="37"/>
      <c r="Y112" s="37"/>
      <c r="Z112" s="37"/>
      <c r="AA112" s="37"/>
      <c r="AB112" s="37"/>
      <c r="AC112" s="37"/>
      <c r="AD112" s="37"/>
      <c r="AE112" s="37"/>
      <c r="AT112" s="20" t="s">
        <v>73</v>
      </c>
      <c r="AU112" s="20" t="s">
        <v>174</v>
      </c>
      <c r="BK112" s="164">
        <f>BK113+BK1630+BK3231</f>
        <v>0</v>
      </c>
    </row>
    <row r="113" spans="1:65" s="12" customFormat="1" ht="25.9" customHeight="1">
      <c r="B113" s="165"/>
      <c r="C113" s="166"/>
      <c r="D113" s="167" t="s">
        <v>73</v>
      </c>
      <c r="E113" s="168" t="s">
        <v>195</v>
      </c>
      <c r="F113" s="168" t="s">
        <v>196</v>
      </c>
      <c r="G113" s="166"/>
      <c r="H113" s="166"/>
      <c r="I113" s="169"/>
      <c r="J113" s="170">
        <f>BK113</f>
        <v>0</v>
      </c>
      <c r="K113" s="166"/>
      <c r="L113" s="171"/>
      <c r="M113" s="172"/>
      <c r="N113" s="173"/>
      <c r="O113" s="173"/>
      <c r="P113" s="174">
        <f>P114+P197+P303+P554+P775+P1409+P1615+P1627</f>
        <v>0</v>
      </c>
      <c r="Q113" s="173"/>
      <c r="R113" s="174">
        <f>R114+R197+R303+R554+R775+R1409+R1615+R1627</f>
        <v>5340.3899803999993</v>
      </c>
      <c r="S113" s="173"/>
      <c r="T113" s="175">
        <f>T114+T197+T303+T554+T775+T1409+T1615+T1627</f>
        <v>5.9703884199999999</v>
      </c>
      <c r="AR113" s="176" t="s">
        <v>82</v>
      </c>
      <c r="AT113" s="177" t="s">
        <v>73</v>
      </c>
      <c r="AU113" s="177" t="s">
        <v>74</v>
      </c>
      <c r="AY113" s="176" t="s">
        <v>197</v>
      </c>
      <c r="BK113" s="178">
        <f>BK114+BK197+BK303+BK554+BK775+BK1409+BK1615+BK1627</f>
        <v>0</v>
      </c>
    </row>
    <row r="114" spans="1:65" s="12" customFormat="1" ht="22.9" customHeight="1">
      <c r="B114" s="165"/>
      <c r="C114" s="166"/>
      <c r="D114" s="167" t="s">
        <v>73</v>
      </c>
      <c r="E114" s="179" t="s">
        <v>82</v>
      </c>
      <c r="F114" s="179" t="s">
        <v>198</v>
      </c>
      <c r="G114" s="166"/>
      <c r="H114" s="166"/>
      <c r="I114" s="169"/>
      <c r="J114" s="180">
        <f>BK114</f>
        <v>0</v>
      </c>
      <c r="K114" s="166"/>
      <c r="L114" s="171"/>
      <c r="M114" s="172"/>
      <c r="N114" s="173"/>
      <c r="O114" s="173"/>
      <c r="P114" s="174">
        <f>SUM(P115:P196)</f>
        <v>0</v>
      </c>
      <c r="Q114" s="173"/>
      <c r="R114" s="174">
        <f>SUM(R115:R196)</f>
        <v>0</v>
      </c>
      <c r="S114" s="173"/>
      <c r="T114" s="175">
        <f>SUM(T115:T196)</f>
        <v>0</v>
      </c>
      <c r="AR114" s="176" t="s">
        <v>82</v>
      </c>
      <c r="AT114" s="177" t="s">
        <v>73</v>
      </c>
      <c r="AU114" s="177" t="s">
        <v>82</v>
      </c>
      <c r="AY114" s="176" t="s">
        <v>197</v>
      </c>
      <c r="BK114" s="178">
        <f>SUM(BK115:BK196)</f>
        <v>0</v>
      </c>
    </row>
    <row r="115" spans="1:65" s="2" customFormat="1" ht="21.75" customHeight="1">
      <c r="A115" s="37"/>
      <c r="B115" s="38"/>
      <c r="C115" s="181" t="s">
        <v>82</v>
      </c>
      <c r="D115" s="181" t="s">
        <v>199</v>
      </c>
      <c r="E115" s="182" t="s">
        <v>591</v>
      </c>
      <c r="F115" s="183" t="s">
        <v>592</v>
      </c>
      <c r="G115" s="184" t="s">
        <v>409</v>
      </c>
      <c r="H115" s="185">
        <v>344.92</v>
      </c>
      <c r="I115" s="186"/>
      <c r="J115" s="187">
        <f>ROUND(I115*H115,2)</f>
        <v>0</v>
      </c>
      <c r="K115" s="183" t="s">
        <v>203</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593</v>
      </c>
    </row>
    <row r="116" spans="1:65" s="2" customFormat="1" ht="11.25">
      <c r="A116" s="37"/>
      <c r="B116" s="38"/>
      <c r="C116" s="39"/>
      <c r="D116" s="194" t="s">
        <v>206</v>
      </c>
      <c r="E116" s="39"/>
      <c r="F116" s="195" t="s">
        <v>594</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206</v>
      </c>
      <c r="AU116" s="20" t="s">
        <v>84</v>
      </c>
    </row>
    <row r="117" spans="1:65" s="15" customFormat="1" ht="11.25">
      <c r="B117" s="222"/>
      <c r="C117" s="223"/>
      <c r="D117" s="201" t="s">
        <v>213</v>
      </c>
      <c r="E117" s="224" t="s">
        <v>28</v>
      </c>
      <c r="F117" s="225" t="s">
        <v>595</v>
      </c>
      <c r="G117" s="223"/>
      <c r="H117" s="224" t="s">
        <v>28</v>
      </c>
      <c r="I117" s="226"/>
      <c r="J117" s="223"/>
      <c r="K117" s="223"/>
      <c r="L117" s="227"/>
      <c r="M117" s="228"/>
      <c r="N117" s="229"/>
      <c r="O117" s="229"/>
      <c r="P117" s="229"/>
      <c r="Q117" s="229"/>
      <c r="R117" s="229"/>
      <c r="S117" s="229"/>
      <c r="T117" s="230"/>
      <c r="AT117" s="231" t="s">
        <v>213</v>
      </c>
      <c r="AU117" s="231" t="s">
        <v>84</v>
      </c>
      <c r="AV117" s="15" t="s">
        <v>82</v>
      </c>
      <c r="AW117" s="15" t="s">
        <v>35</v>
      </c>
      <c r="AX117" s="15" t="s">
        <v>74</v>
      </c>
      <c r="AY117" s="231" t="s">
        <v>197</v>
      </c>
    </row>
    <row r="118" spans="1:65" s="15" customFormat="1" ht="11.25">
      <c r="B118" s="222"/>
      <c r="C118" s="223"/>
      <c r="D118" s="201" t="s">
        <v>213</v>
      </c>
      <c r="E118" s="224" t="s">
        <v>28</v>
      </c>
      <c r="F118" s="225" t="s">
        <v>596</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5" customFormat="1" ht="11.25">
      <c r="B119" s="222"/>
      <c r="C119" s="223"/>
      <c r="D119" s="201" t="s">
        <v>213</v>
      </c>
      <c r="E119" s="224" t="s">
        <v>28</v>
      </c>
      <c r="F119" s="225" t="s">
        <v>597</v>
      </c>
      <c r="G119" s="223"/>
      <c r="H119" s="224" t="s">
        <v>28</v>
      </c>
      <c r="I119" s="226"/>
      <c r="J119" s="223"/>
      <c r="K119" s="223"/>
      <c r="L119" s="227"/>
      <c r="M119" s="228"/>
      <c r="N119" s="229"/>
      <c r="O119" s="229"/>
      <c r="P119" s="229"/>
      <c r="Q119" s="229"/>
      <c r="R119" s="229"/>
      <c r="S119" s="229"/>
      <c r="T119" s="230"/>
      <c r="AT119" s="231" t="s">
        <v>213</v>
      </c>
      <c r="AU119" s="231" t="s">
        <v>84</v>
      </c>
      <c r="AV119" s="15" t="s">
        <v>82</v>
      </c>
      <c r="AW119" s="15" t="s">
        <v>35</v>
      </c>
      <c r="AX119" s="15" t="s">
        <v>74</v>
      </c>
      <c r="AY119" s="231" t="s">
        <v>197</v>
      </c>
    </row>
    <row r="120" spans="1:65" s="13" customFormat="1" ht="11.25">
      <c r="B120" s="199"/>
      <c r="C120" s="200"/>
      <c r="D120" s="201" t="s">
        <v>213</v>
      </c>
      <c r="E120" s="202" t="s">
        <v>28</v>
      </c>
      <c r="F120" s="203" t="s">
        <v>598</v>
      </c>
      <c r="G120" s="200"/>
      <c r="H120" s="204">
        <v>265</v>
      </c>
      <c r="I120" s="205"/>
      <c r="J120" s="200"/>
      <c r="K120" s="200"/>
      <c r="L120" s="206"/>
      <c r="M120" s="207"/>
      <c r="N120" s="208"/>
      <c r="O120" s="208"/>
      <c r="P120" s="208"/>
      <c r="Q120" s="208"/>
      <c r="R120" s="208"/>
      <c r="S120" s="208"/>
      <c r="T120" s="209"/>
      <c r="AT120" s="210" t="s">
        <v>213</v>
      </c>
      <c r="AU120" s="210" t="s">
        <v>84</v>
      </c>
      <c r="AV120" s="13" t="s">
        <v>84</v>
      </c>
      <c r="AW120" s="13" t="s">
        <v>35</v>
      </c>
      <c r="AX120" s="13" t="s">
        <v>74</v>
      </c>
      <c r="AY120" s="210" t="s">
        <v>197</v>
      </c>
    </row>
    <row r="121" spans="1:65" s="15" customFormat="1" ht="11.25">
      <c r="B121" s="222"/>
      <c r="C121" s="223"/>
      <c r="D121" s="201" t="s">
        <v>213</v>
      </c>
      <c r="E121" s="224" t="s">
        <v>28</v>
      </c>
      <c r="F121" s="225" t="s">
        <v>599</v>
      </c>
      <c r="G121" s="223"/>
      <c r="H121" s="224" t="s">
        <v>28</v>
      </c>
      <c r="I121" s="226"/>
      <c r="J121" s="223"/>
      <c r="K121" s="223"/>
      <c r="L121" s="227"/>
      <c r="M121" s="228"/>
      <c r="N121" s="229"/>
      <c r="O121" s="229"/>
      <c r="P121" s="229"/>
      <c r="Q121" s="229"/>
      <c r="R121" s="229"/>
      <c r="S121" s="229"/>
      <c r="T121" s="230"/>
      <c r="AT121" s="231" t="s">
        <v>213</v>
      </c>
      <c r="AU121" s="231" t="s">
        <v>84</v>
      </c>
      <c r="AV121" s="15" t="s">
        <v>82</v>
      </c>
      <c r="AW121" s="15" t="s">
        <v>35</v>
      </c>
      <c r="AX121" s="15" t="s">
        <v>74</v>
      </c>
      <c r="AY121" s="231" t="s">
        <v>197</v>
      </c>
    </row>
    <row r="122" spans="1:65" s="13" customFormat="1" ht="11.25">
      <c r="B122" s="199"/>
      <c r="C122" s="200"/>
      <c r="D122" s="201" t="s">
        <v>213</v>
      </c>
      <c r="E122" s="202" t="s">
        <v>28</v>
      </c>
      <c r="F122" s="203" t="s">
        <v>600</v>
      </c>
      <c r="G122" s="200"/>
      <c r="H122" s="204">
        <v>79.92</v>
      </c>
      <c r="I122" s="205"/>
      <c r="J122" s="200"/>
      <c r="K122" s="200"/>
      <c r="L122" s="206"/>
      <c r="M122" s="207"/>
      <c r="N122" s="208"/>
      <c r="O122" s="208"/>
      <c r="P122" s="208"/>
      <c r="Q122" s="208"/>
      <c r="R122" s="208"/>
      <c r="S122" s="208"/>
      <c r="T122" s="209"/>
      <c r="AT122" s="210" t="s">
        <v>213</v>
      </c>
      <c r="AU122" s="210" t="s">
        <v>84</v>
      </c>
      <c r="AV122" s="13" t="s">
        <v>84</v>
      </c>
      <c r="AW122" s="13" t="s">
        <v>35</v>
      </c>
      <c r="AX122" s="13" t="s">
        <v>74</v>
      </c>
      <c r="AY122" s="210" t="s">
        <v>197</v>
      </c>
    </row>
    <row r="123" spans="1:65" s="14" customFormat="1" ht="11.25">
      <c r="B123" s="211"/>
      <c r="C123" s="212"/>
      <c r="D123" s="201" t="s">
        <v>213</v>
      </c>
      <c r="E123" s="213" t="s">
        <v>28</v>
      </c>
      <c r="F123" s="214" t="s">
        <v>226</v>
      </c>
      <c r="G123" s="212"/>
      <c r="H123" s="215">
        <v>344.92</v>
      </c>
      <c r="I123" s="216"/>
      <c r="J123" s="212"/>
      <c r="K123" s="212"/>
      <c r="L123" s="217"/>
      <c r="M123" s="218"/>
      <c r="N123" s="219"/>
      <c r="O123" s="219"/>
      <c r="P123" s="219"/>
      <c r="Q123" s="219"/>
      <c r="R123" s="219"/>
      <c r="S123" s="219"/>
      <c r="T123" s="220"/>
      <c r="AT123" s="221" t="s">
        <v>213</v>
      </c>
      <c r="AU123" s="221" t="s">
        <v>84</v>
      </c>
      <c r="AV123" s="14" t="s">
        <v>204</v>
      </c>
      <c r="AW123" s="14" t="s">
        <v>35</v>
      </c>
      <c r="AX123" s="14" t="s">
        <v>82</v>
      </c>
      <c r="AY123" s="221" t="s">
        <v>197</v>
      </c>
    </row>
    <row r="124" spans="1:65" s="2" customFormat="1" ht="24.2" customHeight="1">
      <c r="A124" s="37"/>
      <c r="B124" s="38"/>
      <c r="C124" s="181" t="s">
        <v>84</v>
      </c>
      <c r="D124" s="181" t="s">
        <v>199</v>
      </c>
      <c r="E124" s="182" t="s">
        <v>601</v>
      </c>
      <c r="F124" s="183" t="s">
        <v>602</v>
      </c>
      <c r="G124" s="184" t="s">
        <v>409</v>
      </c>
      <c r="H124" s="185">
        <v>367.38400000000001</v>
      </c>
      <c r="I124" s="186"/>
      <c r="J124" s="187">
        <f>ROUND(I124*H124,2)</f>
        <v>0</v>
      </c>
      <c r="K124" s="183" t="s">
        <v>203</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603</v>
      </c>
    </row>
    <row r="125" spans="1:65" s="2" customFormat="1" ht="11.25">
      <c r="A125" s="37"/>
      <c r="B125" s="38"/>
      <c r="C125" s="39"/>
      <c r="D125" s="194" t="s">
        <v>206</v>
      </c>
      <c r="E125" s="39"/>
      <c r="F125" s="195" t="s">
        <v>604</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206</v>
      </c>
      <c r="AU125" s="20" t="s">
        <v>84</v>
      </c>
    </row>
    <row r="126" spans="1:65" s="15" customFormat="1" ht="11.25">
      <c r="B126" s="222"/>
      <c r="C126" s="223"/>
      <c r="D126" s="201" t="s">
        <v>213</v>
      </c>
      <c r="E126" s="224" t="s">
        <v>28</v>
      </c>
      <c r="F126" s="225" t="s">
        <v>595</v>
      </c>
      <c r="G126" s="223"/>
      <c r="H126" s="224" t="s">
        <v>28</v>
      </c>
      <c r="I126" s="226"/>
      <c r="J126" s="223"/>
      <c r="K126" s="223"/>
      <c r="L126" s="227"/>
      <c r="M126" s="228"/>
      <c r="N126" s="229"/>
      <c r="O126" s="229"/>
      <c r="P126" s="229"/>
      <c r="Q126" s="229"/>
      <c r="R126" s="229"/>
      <c r="S126" s="229"/>
      <c r="T126" s="230"/>
      <c r="AT126" s="231" t="s">
        <v>213</v>
      </c>
      <c r="AU126" s="231" t="s">
        <v>84</v>
      </c>
      <c r="AV126" s="15" t="s">
        <v>82</v>
      </c>
      <c r="AW126" s="15" t="s">
        <v>35</v>
      </c>
      <c r="AX126" s="15" t="s">
        <v>74</v>
      </c>
      <c r="AY126" s="231" t="s">
        <v>197</v>
      </c>
    </row>
    <row r="127" spans="1:65" s="15" customFormat="1" ht="11.25">
      <c r="B127" s="222"/>
      <c r="C127" s="223"/>
      <c r="D127" s="201" t="s">
        <v>213</v>
      </c>
      <c r="E127" s="224" t="s">
        <v>28</v>
      </c>
      <c r="F127" s="225" t="s">
        <v>605</v>
      </c>
      <c r="G127" s="223"/>
      <c r="H127" s="224" t="s">
        <v>28</v>
      </c>
      <c r="I127" s="226"/>
      <c r="J127" s="223"/>
      <c r="K127" s="223"/>
      <c r="L127" s="227"/>
      <c r="M127" s="228"/>
      <c r="N127" s="229"/>
      <c r="O127" s="229"/>
      <c r="P127" s="229"/>
      <c r="Q127" s="229"/>
      <c r="R127" s="229"/>
      <c r="S127" s="229"/>
      <c r="T127" s="230"/>
      <c r="AT127" s="231" t="s">
        <v>213</v>
      </c>
      <c r="AU127" s="231" t="s">
        <v>84</v>
      </c>
      <c r="AV127" s="15" t="s">
        <v>82</v>
      </c>
      <c r="AW127" s="15" t="s">
        <v>35</v>
      </c>
      <c r="AX127" s="15" t="s">
        <v>74</v>
      </c>
      <c r="AY127" s="231" t="s">
        <v>197</v>
      </c>
    </row>
    <row r="128" spans="1:65" s="13" customFormat="1" ht="11.25">
      <c r="B128" s="199"/>
      <c r="C128" s="200"/>
      <c r="D128" s="201" t="s">
        <v>213</v>
      </c>
      <c r="E128" s="202" t="s">
        <v>28</v>
      </c>
      <c r="F128" s="203" t="s">
        <v>606</v>
      </c>
      <c r="G128" s="200"/>
      <c r="H128" s="204">
        <v>100.3</v>
      </c>
      <c r="I128" s="205"/>
      <c r="J128" s="200"/>
      <c r="K128" s="200"/>
      <c r="L128" s="206"/>
      <c r="M128" s="207"/>
      <c r="N128" s="208"/>
      <c r="O128" s="208"/>
      <c r="P128" s="208"/>
      <c r="Q128" s="208"/>
      <c r="R128" s="208"/>
      <c r="S128" s="208"/>
      <c r="T128" s="209"/>
      <c r="AT128" s="210" t="s">
        <v>213</v>
      </c>
      <c r="AU128" s="210" t="s">
        <v>84</v>
      </c>
      <c r="AV128" s="13" t="s">
        <v>84</v>
      </c>
      <c r="AW128" s="13" t="s">
        <v>35</v>
      </c>
      <c r="AX128" s="13" t="s">
        <v>74</v>
      </c>
      <c r="AY128" s="210" t="s">
        <v>197</v>
      </c>
    </row>
    <row r="129" spans="1:65" s="13" customFormat="1" ht="11.25">
      <c r="B129" s="199"/>
      <c r="C129" s="200"/>
      <c r="D129" s="201" t="s">
        <v>213</v>
      </c>
      <c r="E129" s="202" t="s">
        <v>28</v>
      </c>
      <c r="F129" s="203" t="s">
        <v>607</v>
      </c>
      <c r="G129" s="200"/>
      <c r="H129" s="204">
        <v>32</v>
      </c>
      <c r="I129" s="205"/>
      <c r="J129" s="200"/>
      <c r="K129" s="200"/>
      <c r="L129" s="206"/>
      <c r="M129" s="207"/>
      <c r="N129" s="208"/>
      <c r="O129" s="208"/>
      <c r="P129" s="208"/>
      <c r="Q129" s="208"/>
      <c r="R129" s="208"/>
      <c r="S129" s="208"/>
      <c r="T129" s="209"/>
      <c r="AT129" s="210" t="s">
        <v>213</v>
      </c>
      <c r="AU129" s="210" t="s">
        <v>84</v>
      </c>
      <c r="AV129" s="13" t="s">
        <v>84</v>
      </c>
      <c r="AW129" s="13" t="s">
        <v>35</v>
      </c>
      <c r="AX129" s="13" t="s">
        <v>74</v>
      </c>
      <c r="AY129" s="210" t="s">
        <v>197</v>
      </c>
    </row>
    <row r="130" spans="1:65" s="15" customFormat="1" ht="11.25">
      <c r="B130" s="222"/>
      <c r="C130" s="223"/>
      <c r="D130" s="201" t="s">
        <v>213</v>
      </c>
      <c r="E130" s="224" t="s">
        <v>28</v>
      </c>
      <c r="F130" s="225" t="s">
        <v>608</v>
      </c>
      <c r="G130" s="223"/>
      <c r="H130" s="224" t="s">
        <v>28</v>
      </c>
      <c r="I130" s="226"/>
      <c r="J130" s="223"/>
      <c r="K130" s="223"/>
      <c r="L130" s="227"/>
      <c r="M130" s="228"/>
      <c r="N130" s="229"/>
      <c r="O130" s="229"/>
      <c r="P130" s="229"/>
      <c r="Q130" s="229"/>
      <c r="R130" s="229"/>
      <c r="S130" s="229"/>
      <c r="T130" s="230"/>
      <c r="AT130" s="231" t="s">
        <v>213</v>
      </c>
      <c r="AU130" s="231" t="s">
        <v>84</v>
      </c>
      <c r="AV130" s="15" t="s">
        <v>82</v>
      </c>
      <c r="AW130" s="15" t="s">
        <v>35</v>
      </c>
      <c r="AX130" s="15" t="s">
        <v>74</v>
      </c>
      <c r="AY130" s="231" t="s">
        <v>197</v>
      </c>
    </row>
    <row r="131" spans="1:65" s="13" customFormat="1" ht="11.25">
      <c r="B131" s="199"/>
      <c r="C131" s="200"/>
      <c r="D131" s="201" t="s">
        <v>213</v>
      </c>
      <c r="E131" s="202" t="s">
        <v>28</v>
      </c>
      <c r="F131" s="203" t="s">
        <v>609</v>
      </c>
      <c r="G131" s="200"/>
      <c r="H131" s="204">
        <v>123.9</v>
      </c>
      <c r="I131" s="205"/>
      <c r="J131" s="200"/>
      <c r="K131" s="200"/>
      <c r="L131" s="206"/>
      <c r="M131" s="207"/>
      <c r="N131" s="208"/>
      <c r="O131" s="208"/>
      <c r="P131" s="208"/>
      <c r="Q131" s="208"/>
      <c r="R131" s="208"/>
      <c r="S131" s="208"/>
      <c r="T131" s="209"/>
      <c r="AT131" s="210" t="s">
        <v>213</v>
      </c>
      <c r="AU131" s="210" t="s">
        <v>84</v>
      </c>
      <c r="AV131" s="13" t="s">
        <v>84</v>
      </c>
      <c r="AW131" s="13" t="s">
        <v>35</v>
      </c>
      <c r="AX131" s="13" t="s">
        <v>74</v>
      </c>
      <c r="AY131" s="210" t="s">
        <v>197</v>
      </c>
    </row>
    <row r="132" spans="1:65" s="13" customFormat="1" ht="11.25">
      <c r="B132" s="199"/>
      <c r="C132" s="200"/>
      <c r="D132" s="201" t="s">
        <v>213</v>
      </c>
      <c r="E132" s="202" t="s">
        <v>28</v>
      </c>
      <c r="F132" s="203" t="s">
        <v>610</v>
      </c>
      <c r="G132" s="200"/>
      <c r="H132" s="204">
        <v>26.94</v>
      </c>
      <c r="I132" s="205"/>
      <c r="J132" s="200"/>
      <c r="K132" s="200"/>
      <c r="L132" s="206"/>
      <c r="M132" s="207"/>
      <c r="N132" s="208"/>
      <c r="O132" s="208"/>
      <c r="P132" s="208"/>
      <c r="Q132" s="208"/>
      <c r="R132" s="208"/>
      <c r="S132" s="208"/>
      <c r="T132" s="209"/>
      <c r="AT132" s="210" t="s">
        <v>213</v>
      </c>
      <c r="AU132" s="210" t="s">
        <v>84</v>
      </c>
      <c r="AV132" s="13" t="s">
        <v>84</v>
      </c>
      <c r="AW132" s="13" t="s">
        <v>35</v>
      </c>
      <c r="AX132" s="13" t="s">
        <v>74</v>
      </c>
      <c r="AY132" s="210" t="s">
        <v>197</v>
      </c>
    </row>
    <row r="133" spans="1:65" s="13" customFormat="1" ht="11.25">
      <c r="B133" s="199"/>
      <c r="C133" s="200"/>
      <c r="D133" s="201" t="s">
        <v>213</v>
      </c>
      <c r="E133" s="202" t="s">
        <v>28</v>
      </c>
      <c r="F133" s="203" t="s">
        <v>611</v>
      </c>
      <c r="G133" s="200"/>
      <c r="H133" s="204">
        <v>5.0750000000000002</v>
      </c>
      <c r="I133" s="205"/>
      <c r="J133" s="200"/>
      <c r="K133" s="200"/>
      <c r="L133" s="206"/>
      <c r="M133" s="207"/>
      <c r="N133" s="208"/>
      <c r="O133" s="208"/>
      <c r="P133" s="208"/>
      <c r="Q133" s="208"/>
      <c r="R133" s="208"/>
      <c r="S133" s="208"/>
      <c r="T133" s="209"/>
      <c r="AT133" s="210" t="s">
        <v>213</v>
      </c>
      <c r="AU133" s="210" t="s">
        <v>84</v>
      </c>
      <c r="AV133" s="13" t="s">
        <v>84</v>
      </c>
      <c r="AW133" s="13" t="s">
        <v>35</v>
      </c>
      <c r="AX133" s="13" t="s">
        <v>74</v>
      </c>
      <c r="AY133" s="210" t="s">
        <v>197</v>
      </c>
    </row>
    <row r="134" spans="1:65" s="15" customFormat="1" ht="11.25">
      <c r="B134" s="222"/>
      <c r="C134" s="223"/>
      <c r="D134" s="201" t="s">
        <v>213</v>
      </c>
      <c r="E134" s="224" t="s">
        <v>28</v>
      </c>
      <c r="F134" s="225" t="s">
        <v>612</v>
      </c>
      <c r="G134" s="223"/>
      <c r="H134" s="224" t="s">
        <v>28</v>
      </c>
      <c r="I134" s="226"/>
      <c r="J134" s="223"/>
      <c r="K134" s="223"/>
      <c r="L134" s="227"/>
      <c r="M134" s="228"/>
      <c r="N134" s="229"/>
      <c r="O134" s="229"/>
      <c r="P134" s="229"/>
      <c r="Q134" s="229"/>
      <c r="R134" s="229"/>
      <c r="S134" s="229"/>
      <c r="T134" s="230"/>
      <c r="AT134" s="231" t="s">
        <v>213</v>
      </c>
      <c r="AU134" s="231" t="s">
        <v>84</v>
      </c>
      <c r="AV134" s="15" t="s">
        <v>82</v>
      </c>
      <c r="AW134" s="15" t="s">
        <v>35</v>
      </c>
      <c r="AX134" s="15" t="s">
        <v>74</v>
      </c>
      <c r="AY134" s="231" t="s">
        <v>197</v>
      </c>
    </row>
    <row r="135" spans="1:65" s="13" customFormat="1" ht="11.25">
      <c r="B135" s="199"/>
      <c r="C135" s="200"/>
      <c r="D135" s="201" t="s">
        <v>213</v>
      </c>
      <c r="E135" s="202" t="s">
        <v>28</v>
      </c>
      <c r="F135" s="203" t="s">
        <v>613</v>
      </c>
      <c r="G135" s="200"/>
      <c r="H135" s="204">
        <v>5.0199999999999996</v>
      </c>
      <c r="I135" s="205"/>
      <c r="J135" s="200"/>
      <c r="K135" s="200"/>
      <c r="L135" s="206"/>
      <c r="M135" s="207"/>
      <c r="N135" s="208"/>
      <c r="O135" s="208"/>
      <c r="P135" s="208"/>
      <c r="Q135" s="208"/>
      <c r="R135" s="208"/>
      <c r="S135" s="208"/>
      <c r="T135" s="209"/>
      <c r="AT135" s="210" t="s">
        <v>213</v>
      </c>
      <c r="AU135" s="210" t="s">
        <v>84</v>
      </c>
      <c r="AV135" s="13" t="s">
        <v>84</v>
      </c>
      <c r="AW135" s="13" t="s">
        <v>35</v>
      </c>
      <c r="AX135" s="13" t="s">
        <v>74</v>
      </c>
      <c r="AY135" s="210" t="s">
        <v>197</v>
      </c>
    </row>
    <row r="136" spans="1:65" s="13" customFormat="1" ht="11.25">
      <c r="B136" s="199"/>
      <c r="C136" s="200"/>
      <c r="D136" s="201" t="s">
        <v>213</v>
      </c>
      <c r="E136" s="202" t="s">
        <v>28</v>
      </c>
      <c r="F136" s="203" t="s">
        <v>614</v>
      </c>
      <c r="G136" s="200"/>
      <c r="H136" s="204">
        <v>4.05</v>
      </c>
      <c r="I136" s="205"/>
      <c r="J136" s="200"/>
      <c r="K136" s="200"/>
      <c r="L136" s="206"/>
      <c r="M136" s="207"/>
      <c r="N136" s="208"/>
      <c r="O136" s="208"/>
      <c r="P136" s="208"/>
      <c r="Q136" s="208"/>
      <c r="R136" s="208"/>
      <c r="S136" s="208"/>
      <c r="T136" s="209"/>
      <c r="AT136" s="210" t="s">
        <v>213</v>
      </c>
      <c r="AU136" s="210" t="s">
        <v>84</v>
      </c>
      <c r="AV136" s="13" t="s">
        <v>84</v>
      </c>
      <c r="AW136" s="13" t="s">
        <v>35</v>
      </c>
      <c r="AX136" s="13" t="s">
        <v>74</v>
      </c>
      <c r="AY136" s="210" t="s">
        <v>197</v>
      </c>
    </row>
    <row r="137" spans="1:65" s="13" customFormat="1" ht="11.25">
      <c r="B137" s="199"/>
      <c r="C137" s="200"/>
      <c r="D137" s="201" t="s">
        <v>213</v>
      </c>
      <c r="E137" s="202" t="s">
        <v>28</v>
      </c>
      <c r="F137" s="203" t="s">
        <v>615</v>
      </c>
      <c r="G137" s="200"/>
      <c r="H137" s="204">
        <v>2.3279999999999998</v>
      </c>
      <c r="I137" s="205"/>
      <c r="J137" s="200"/>
      <c r="K137" s="200"/>
      <c r="L137" s="206"/>
      <c r="M137" s="207"/>
      <c r="N137" s="208"/>
      <c r="O137" s="208"/>
      <c r="P137" s="208"/>
      <c r="Q137" s="208"/>
      <c r="R137" s="208"/>
      <c r="S137" s="208"/>
      <c r="T137" s="209"/>
      <c r="AT137" s="210" t="s">
        <v>213</v>
      </c>
      <c r="AU137" s="210" t="s">
        <v>84</v>
      </c>
      <c r="AV137" s="13" t="s">
        <v>84</v>
      </c>
      <c r="AW137" s="13" t="s">
        <v>35</v>
      </c>
      <c r="AX137" s="13" t="s">
        <v>74</v>
      </c>
      <c r="AY137" s="210" t="s">
        <v>197</v>
      </c>
    </row>
    <row r="138" spans="1:65" s="13" customFormat="1" ht="11.25">
      <c r="B138" s="199"/>
      <c r="C138" s="200"/>
      <c r="D138" s="201" t="s">
        <v>213</v>
      </c>
      <c r="E138" s="202" t="s">
        <v>28</v>
      </c>
      <c r="F138" s="203" t="s">
        <v>616</v>
      </c>
      <c r="G138" s="200"/>
      <c r="H138" s="204">
        <v>2.4430000000000001</v>
      </c>
      <c r="I138" s="205"/>
      <c r="J138" s="200"/>
      <c r="K138" s="200"/>
      <c r="L138" s="206"/>
      <c r="M138" s="207"/>
      <c r="N138" s="208"/>
      <c r="O138" s="208"/>
      <c r="P138" s="208"/>
      <c r="Q138" s="208"/>
      <c r="R138" s="208"/>
      <c r="S138" s="208"/>
      <c r="T138" s="209"/>
      <c r="AT138" s="210" t="s">
        <v>213</v>
      </c>
      <c r="AU138" s="210" t="s">
        <v>84</v>
      </c>
      <c r="AV138" s="13" t="s">
        <v>84</v>
      </c>
      <c r="AW138" s="13" t="s">
        <v>35</v>
      </c>
      <c r="AX138" s="13" t="s">
        <v>74</v>
      </c>
      <c r="AY138" s="210" t="s">
        <v>197</v>
      </c>
    </row>
    <row r="139" spans="1:65" s="13" customFormat="1" ht="11.25">
      <c r="B139" s="199"/>
      <c r="C139" s="200"/>
      <c r="D139" s="201" t="s">
        <v>213</v>
      </c>
      <c r="E139" s="202" t="s">
        <v>28</v>
      </c>
      <c r="F139" s="203" t="s">
        <v>617</v>
      </c>
      <c r="G139" s="200"/>
      <c r="H139" s="204">
        <v>10.978</v>
      </c>
      <c r="I139" s="205"/>
      <c r="J139" s="200"/>
      <c r="K139" s="200"/>
      <c r="L139" s="206"/>
      <c r="M139" s="207"/>
      <c r="N139" s="208"/>
      <c r="O139" s="208"/>
      <c r="P139" s="208"/>
      <c r="Q139" s="208"/>
      <c r="R139" s="208"/>
      <c r="S139" s="208"/>
      <c r="T139" s="209"/>
      <c r="AT139" s="210" t="s">
        <v>213</v>
      </c>
      <c r="AU139" s="210" t="s">
        <v>84</v>
      </c>
      <c r="AV139" s="13" t="s">
        <v>84</v>
      </c>
      <c r="AW139" s="13" t="s">
        <v>35</v>
      </c>
      <c r="AX139" s="13" t="s">
        <v>74</v>
      </c>
      <c r="AY139" s="210" t="s">
        <v>197</v>
      </c>
    </row>
    <row r="140" spans="1:65" s="13" customFormat="1" ht="11.25">
      <c r="B140" s="199"/>
      <c r="C140" s="200"/>
      <c r="D140" s="201" t="s">
        <v>213</v>
      </c>
      <c r="E140" s="202" t="s">
        <v>28</v>
      </c>
      <c r="F140" s="203" t="s">
        <v>618</v>
      </c>
      <c r="G140" s="200"/>
      <c r="H140" s="204">
        <v>25.872</v>
      </c>
      <c r="I140" s="205"/>
      <c r="J140" s="200"/>
      <c r="K140" s="200"/>
      <c r="L140" s="206"/>
      <c r="M140" s="207"/>
      <c r="N140" s="208"/>
      <c r="O140" s="208"/>
      <c r="P140" s="208"/>
      <c r="Q140" s="208"/>
      <c r="R140" s="208"/>
      <c r="S140" s="208"/>
      <c r="T140" s="209"/>
      <c r="AT140" s="210" t="s">
        <v>213</v>
      </c>
      <c r="AU140" s="210" t="s">
        <v>84</v>
      </c>
      <c r="AV140" s="13" t="s">
        <v>84</v>
      </c>
      <c r="AW140" s="13" t="s">
        <v>35</v>
      </c>
      <c r="AX140" s="13" t="s">
        <v>74</v>
      </c>
      <c r="AY140" s="210" t="s">
        <v>197</v>
      </c>
    </row>
    <row r="141" spans="1:65" s="15" customFormat="1" ht="11.25">
      <c r="B141" s="222"/>
      <c r="C141" s="223"/>
      <c r="D141" s="201" t="s">
        <v>213</v>
      </c>
      <c r="E141" s="224" t="s">
        <v>28</v>
      </c>
      <c r="F141" s="225" t="s">
        <v>619</v>
      </c>
      <c r="G141" s="223"/>
      <c r="H141" s="224" t="s">
        <v>28</v>
      </c>
      <c r="I141" s="226"/>
      <c r="J141" s="223"/>
      <c r="K141" s="223"/>
      <c r="L141" s="227"/>
      <c r="M141" s="228"/>
      <c r="N141" s="229"/>
      <c r="O141" s="229"/>
      <c r="P141" s="229"/>
      <c r="Q141" s="229"/>
      <c r="R141" s="229"/>
      <c r="S141" s="229"/>
      <c r="T141" s="230"/>
      <c r="AT141" s="231" t="s">
        <v>213</v>
      </c>
      <c r="AU141" s="231" t="s">
        <v>84</v>
      </c>
      <c r="AV141" s="15" t="s">
        <v>82</v>
      </c>
      <c r="AW141" s="15" t="s">
        <v>35</v>
      </c>
      <c r="AX141" s="15" t="s">
        <v>74</v>
      </c>
      <c r="AY141" s="231" t="s">
        <v>197</v>
      </c>
    </row>
    <row r="142" spans="1:65" s="13" customFormat="1" ht="11.25">
      <c r="B142" s="199"/>
      <c r="C142" s="200"/>
      <c r="D142" s="201" t="s">
        <v>213</v>
      </c>
      <c r="E142" s="202" t="s">
        <v>28</v>
      </c>
      <c r="F142" s="203" t="s">
        <v>620</v>
      </c>
      <c r="G142" s="200"/>
      <c r="H142" s="204">
        <v>28.478000000000002</v>
      </c>
      <c r="I142" s="205"/>
      <c r="J142" s="200"/>
      <c r="K142" s="200"/>
      <c r="L142" s="206"/>
      <c r="M142" s="207"/>
      <c r="N142" s="208"/>
      <c r="O142" s="208"/>
      <c r="P142" s="208"/>
      <c r="Q142" s="208"/>
      <c r="R142" s="208"/>
      <c r="S142" s="208"/>
      <c r="T142" s="209"/>
      <c r="AT142" s="210" t="s">
        <v>213</v>
      </c>
      <c r="AU142" s="210" t="s">
        <v>84</v>
      </c>
      <c r="AV142" s="13" t="s">
        <v>84</v>
      </c>
      <c r="AW142" s="13" t="s">
        <v>35</v>
      </c>
      <c r="AX142" s="13" t="s">
        <v>74</v>
      </c>
      <c r="AY142" s="210" t="s">
        <v>197</v>
      </c>
    </row>
    <row r="143" spans="1:65" s="14" customFormat="1" ht="11.25">
      <c r="B143" s="211"/>
      <c r="C143" s="212"/>
      <c r="D143" s="201" t="s">
        <v>213</v>
      </c>
      <c r="E143" s="213" t="s">
        <v>28</v>
      </c>
      <c r="F143" s="214" t="s">
        <v>226</v>
      </c>
      <c r="G143" s="212"/>
      <c r="H143" s="215">
        <v>367.38400000000001</v>
      </c>
      <c r="I143" s="216"/>
      <c r="J143" s="212"/>
      <c r="K143" s="212"/>
      <c r="L143" s="217"/>
      <c r="M143" s="218"/>
      <c r="N143" s="219"/>
      <c r="O143" s="219"/>
      <c r="P143" s="219"/>
      <c r="Q143" s="219"/>
      <c r="R143" s="219"/>
      <c r="S143" s="219"/>
      <c r="T143" s="220"/>
      <c r="AT143" s="221" t="s">
        <v>213</v>
      </c>
      <c r="AU143" s="221" t="s">
        <v>84</v>
      </c>
      <c r="AV143" s="14" t="s">
        <v>204</v>
      </c>
      <c r="AW143" s="14" t="s">
        <v>35</v>
      </c>
      <c r="AX143" s="14" t="s">
        <v>82</v>
      </c>
      <c r="AY143" s="221" t="s">
        <v>197</v>
      </c>
    </row>
    <row r="144" spans="1:65" s="2" customFormat="1" ht="37.9" customHeight="1">
      <c r="A144" s="37"/>
      <c r="B144" s="38"/>
      <c r="C144" s="181" t="s">
        <v>160</v>
      </c>
      <c r="D144" s="181" t="s">
        <v>199</v>
      </c>
      <c r="E144" s="182" t="s">
        <v>407</v>
      </c>
      <c r="F144" s="183" t="s">
        <v>408</v>
      </c>
      <c r="G144" s="184" t="s">
        <v>409</v>
      </c>
      <c r="H144" s="185">
        <v>1095.7539999999999</v>
      </c>
      <c r="I144" s="186"/>
      <c r="J144" s="187">
        <f>ROUND(I144*H144,2)</f>
        <v>0</v>
      </c>
      <c r="K144" s="183" t="s">
        <v>203</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204</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621</v>
      </c>
    </row>
    <row r="145" spans="1:65" s="2" customFormat="1" ht="11.25">
      <c r="A145" s="37"/>
      <c r="B145" s="38"/>
      <c r="C145" s="39"/>
      <c r="D145" s="194" t="s">
        <v>206</v>
      </c>
      <c r="E145" s="39"/>
      <c r="F145" s="195" t="s">
        <v>411</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206</v>
      </c>
      <c r="AU145" s="20" t="s">
        <v>84</v>
      </c>
    </row>
    <row r="146" spans="1:65" s="15" customFormat="1" ht="11.25">
      <c r="B146" s="222"/>
      <c r="C146" s="223"/>
      <c r="D146" s="201" t="s">
        <v>213</v>
      </c>
      <c r="E146" s="224" t="s">
        <v>28</v>
      </c>
      <c r="F146" s="225" t="s">
        <v>595</v>
      </c>
      <c r="G146" s="223"/>
      <c r="H146" s="224" t="s">
        <v>28</v>
      </c>
      <c r="I146" s="226"/>
      <c r="J146" s="223"/>
      <c r="K146" s="223"/>
      <c r="L146" s="227"/>
      <c r="M146" s="228"/>
      <c r="N146" s="229"/>
      <c r="O146" s="229"/>
      <c r="P146" s="229"/>
      <c r="Q146" s="229"/>
      <c r="R146" s="229"/>
      <c r="S146" s="229"/>
      <c r="T146" s="230"/>
      <c r="AT146" s="231" t="s">
        <v>213</v>
      </c>
      <c r="AU146" s="231" t="s">
        <v>84</v>
      </c>
      <c r="AV146" s="15" t="s">
        <v>82</v>
      </c>
      <c r="AW146" s="15" t="s">
        <v>35</v>
      </c>
      <c r="AX146" s="15" t="s">
        <v>74</v>
      </c>
      <c r="AY146" s="231" t="s">
        <v>197</v>
      </c>
    </row>
    <row r="147" spans="1:65" s="15" customFormat="1" ht="11.25">
      <c r="B147" s="222"/>
      <c r="C147" s="223"/>
      <c r="D147" s="201" t="s">
        <v>213</v>
      </c>
      <c r="E147" s="224" t="s">
        <v>28</v>
      </c>
      <c r="F147" s="225" t="s">
        <v>622</v>
      </c>
      <c r="G147" s="223"/>
      <c r="H147" s="224" t="s">
        <v>28</v>
      </c>
      <c r="I147" s="226"/>
      <c r="J147" s="223"/>
      <c r="K147" s="223"/>
      <c r="L147" s="227"/>
      <c r="M147" s="228"/>
      <c r="N147" s="229"/>
      <c r="O147" s="229"/>
      <c r="P147" s="229"/>
      <c r="Q147" s="229"/>
      <c r="R147" s="229"/>
      <c r="S147" s="229"/>
      <c r="T147" s="230"/>
      <c r="AT147" s="231" t="s">
        <v>213</v>
      </c>
      <c r="AU147" s="231" t="s">
        <v>84</v>
      </c>
      <c r="AV147" s="15" t="s">
        <v>82</v>
      </c>
      <c r="AW147" s="15" t="s">
        <v>35</v>
      </c>
      <c r="AX147" s="15" t="s">
        <v>74</v>
      </c>
      <c r="AY147" s="231" t="s">
        <v>197</v>
      </c>
    </row>
    <row r="148" spans="1:65" s="13" customFormat="1" ht="11.25">
      <c r="B148" s="199"/>
      <c r="C148" s="200"/>
      <c r="D148" s="201" t="s">
        <v>213</v>
      </c>
      <c r="E148" s="202" t="s">
        <v>28</v>
      </c>
      <c r="F148" s="203" t="s">
        <v>623</v>
      </c>
      <c r="G148" s="200"/>
      <c r="H148" s="204">
        <v>766.9</v>
      </c>
      <c r="I148" s="205"/>
      <c r="J148" s="200"/>
      <c r="K148" s="200"/>
      <c r="L148" s="206"/>
      <c r="M148" s="207"/>
      <c r="N148" s="208"/>
      <c r="O148" s="208"/>
      <c r="P148" s="208"/>
      <c r="Q148" s="208"/>
      <c r="R148" s="208"/>
      <c r="S148" s="208"/>
      <c r="T148" s="209"/>
      <c r="AT148" s="210" t="s">
        <v>213</v>
      </c>
      <c r="AU148" s="210" t="s">
        <v>84</v>
      </c>
      <c r="AV148" s="13" t="s">
        <v>84</v>
      </c>
      <c r="AW148" s="13" t="s">
        <v>35</v>
      </c>
      <c r="AX148" s="13" t="s">
        <v>74</v>
      </c>
      <c r="AY148" s="210" t="s">
        <v>197</v>
      </c>
    </row>
    <row r="149" spans="1:65" s="15" customFormat="1" ht="11.25">
      <c r="B149" s="222"/>
      <c r="C149" s="223"/>
      <c r="D149" s="201" t="s">
        <v>213</v>
      </c>
      <c r="E149" s="224" t="s">
        <v>28</v>
      </c>
      <c r="F149" s="225" t="s">
        <v>624</v>
      </c>
      <c r="G149" s="223"/>
      <c r="H149" s="224" t="s">
        <v>28</v>
      </c>
      <c r="I149" s="226"/>
      <c r="J149" s="223"/>
      <c r="K149" s="223"/>
      <c r="L149" s="227"/>
      <c r="M149" s="228"/>
      <c r="N149" s="229"/>
      <c r="O149" s="229"/>
      <c r="P149" s="229"/>
      <c r="Q149" s="229"/>
      <c r="R149" s="229"/>
      <c r="S149" s="229"/>
      <c r="T149" s="230"/>
      <c r="AT149" s="231" t="s">
        <v>213</v>
      </c>
      <c r="AU149" s="231" t="s">
        <v>84</v>
      </c>
      <c r="AV149" s="15" t="s">
        <v>82</v>
      </c>
      <c r="AW149" s="15" t="s">
        <v>35</v>
      </c>
      <c r="AX149" s="15" t="s">
        <v>74</v>
      </c>
      <c r="AY149" s="231" t="s">
        <v>197</v>
      </c>
    </row>
    <row r="150" spans="1:65" s="13" customFormat="1" ht="11.25">
      <c r="B150" s="199"/>
      <c r="C150" s="200"/>
      <c r="D150" s="201" t="s">
        <v>213</v>
      </c>
      <c r="E150" s="202" t="s">
        <v>28</v>
      </c>
      <c r="F150" s="203" t="s">
        <v>625</v>
      </c>
      <c r="G150" s="200"/>
      <c r="H150" s="204">
        <v>328.85399999999998</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4" customFormat="1" ht="11.25">
      <c r="B151" s="211"/>
      <c r="C151" s="212"/>
      <c r="D151" s="201" t="s">
        <v>213</v>
      </c>
      <c r="E151" s="213" t="s">
        <v>28</v>
      </c>
      <c r="F151" s="214" t="s">
        <v>226</v>
      </c>
      <c r="G151" s="212"/>
      <c r="H151" s="215">
        <v>1095.7539999999999</v>
      </c>
      <c r="I151" s="216"/>
      <c r="J151" s="212"/>
      <c r="K151" s="212"/>
      <c r="L151" s="217"/>
      <c r="M151" s="218"/>
      <c r="N151" s="219"/>
      <c r="O151" s="219"/>
      <c r="P151" s="219"/>
      <c r="Q151" s="219"/>
      <c r="R151" s="219"/>
      <c r="S151" s="219"/>
      <c r="T151" s="220"/>
      <c r="AT151" s="221" t="s">
        <v>213</v>
      </c>
      <c r="AU151" s="221" t="s">
        <v>84</v>
      </c>
      <c r="AV151" s="14" t="s">
        <v>204</v>
      </c>
      <c r="AW151" s="14" t="s">
        <v>35</v>
      </c>
      <c r="AX151" s="14" t="s">
        <v>82</v>
      </c>
      <c r="AY151" s="221" t="s">
        <v>197</v>
      </c>
    </row>
    <row r="152" spans="1:65" s="2" customFormat="1" ht="37.9" customHeight="1">
      <c r="A152" s="37"/>
      <c r="B152" s="38"/>
      <c r="C152" s="181" t="s">
        <v>204</v>
      </c>
      <c r="D152" s="181" t="s">
        <v>199</v>
      </c>
      <c r="E152" s="182" t="s">
        <v>420</v>
      </c>
      <c r="F152" s="183" t="s">
        <v>421</v>
      </c>
      <c r="G152" s="184" t="s">
        <v>409</v>
      </c>
      <c r="H152" s="185">
        <v>3638.2080000000001</v>
      </c>
      <c r="I152" s="186"/>
      <c r="J152" s="187">
        <f>ROUND(I152*H152,2)</f>
        <v>0</v>
      </c>
      <c r="K152" s="183" t="s">
        <v>203</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204</v>
      </c>
      <c r="AT152" s="192" t="s">
        <v>199</v>
      </c>
      <c r="AU152" s="192" t="s">
        <v>84</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204</v>
      </c>
      <c r="BM152" s="192" t="s">
        <v>626</v>
      </c>
    </row>
    <row r="153" spans="1:65" s="2" customFormat="1" ht="11.25">
      <c r="A153" s="37"/>
      <c r="B153" s="38"/>
      <c r="C153" s="39"/>
      <c r="D153" s="194" t="s">
        <v>206</v>
      </c>
      <c r="E153" s="39"/>
      <c r="F153" s="195" t="s">
        <v>423</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206</v>
      </c>
      <c r="AU153" s="20" t="s">
        <v>84</v>
      </c>
    </row>
    <row r="154" spans="1:65" s="15" customFormat="1" ht="11.25">
      <c r="B154" s="222"/>
      <c r="C154" s="223"/>
      <c r="D154" s="201" t="s">
        <v>213</v>
      </c>
      <c r="E154" s="224" t="s">
        <v>28</v>
      </c>
      <c r="F154" s="225" t="s">
        <v>595</v>
      </c>
      <c r="G154" s="223"/>
      <c r="H154" s="224" t="s">
        <v>28</v>
      </c>
      <c r="I154" s="226"/>
      <c r="J154" s="223"/>
      <c r="K154" s="223"/>
      <c r="L154" s="227"/>
      <c r="M154" s="228"/>
      <c r="N154" s="229"/>
      <c r="O154" s="229"/>
      <c r="P154" s="229"/>
      <c r="Q154" s="229"/>
      <c r="R154" s="229"/>
      <c r="S154" s="229"/>
      <c r="T154" s="230"/>
      <c r="AT154" s="231" t="s">
        <v>213</v>
      </c>
      <c r="AU154" s="231" t="s">
        <v>84</v>
      </c>
      <c r="AV154" s="15" t="s">
        <v>82</v>
      </c>
      <c r="AW154" s="15" t="s">
        <v>35</v>
      </c>
      <c r="AX154" s="15" t="s">
        <v>74</v>
      </c>
      <c r="AY154" s="231" t="s">
        <v>197</v>
      </c>
    </row>
    <row r="155" spans="1:65" s="15" customFormat="1" ht="11.25">
      <c r="B155" s="222"/>
      <c r="C155" s="223"/>
      <c r="D155" s="201" t="s">
        <v>213</v>
      </c>
      <c r="E155" s="224" t="s">
        <v>28</v>
      </c>
      <c r="F155" s="225" t="s">
        <v>624</v>
      </c>
      <c r="G155" s="223"/>
      <c r="H155" s="224" t="s">
        <v>28</v>
      </c>
      <c r="I155" s="226"/>
      <c r="J155" s="223"/>
      <c r="K155" s="223"/>
      <c r="L155" s="227"/>
      <c r="M155" s="228"/>
      <c r="N155" s="229"/>
      <c r="O155" s="229"/>
      <c r="P155" s="229"/>
      <c r="Q155" s="229"/>
      <c r="R155" s="229"/>
      <c r="S155" s="229"/>
      <c r="T155" s="230"/>
      <c r="AT155" s="231" t="s">
        <v>213</v>
      </c>
      <c r="AU155" s="231" t="s">
        <v>84</v>
      </c>
      <c r="AV155" s="15" t="s">
        <v>82</v>
      </c>
      <c r="AW155" s="15" t="s">
        <v>35</v>
      </c>
      <c r="AX155" s="15" t="s">
        <v>74</v>
      </c>
      <c r="AY155" s="231" t="s">
        <v>197</v>
      </c>
    </row>
    <row r="156" spans="1:65" s="13" customFormat="1" ht="11.25">
      <c r="B156" s="199"/>
      <c r="C156" s="200"/>
      <c r="D156" s="201" t="s">
        <v>213</v>
      </c>
      <c r="E156" s="202" t="s">
        <v>28</v>
      </c>
      <c r="F156" s="203" t="s">
        <v>627</v>
      </c>
      <c r="G156" s="200"/>
      <c r="H156" s="204">
        <v>328.85399999999998</v>
      </c>
      <c r="I156" s="205"/>
      <c r="J156" s="200"/>
      <c r="K156" s="200"/>
      <c r="L156" s="206"/>
      <c r="M156" s="207"/>
      <c r="N156" s="208"/>
      <c r="O156" s="208"/>
      <c r="P156" s="208"/>
      <c r="Q156" s="208"/>
      <c r="R156" s="208"/>
      <c r="S156" s="208"/>
      <c r="T156" s="209"/>
      <c r="AT156" s="210" t="s">
        <v>213</v>
      </c>
      <c r="AU156" s="210" t="s">
        <v>84</v>
      </c>
      <c r="AV156" s="13" t="s">
        <v>84</v>
      </c>
      <c r="AW156" s="13" t="s">
        <v>35</v>
      </c>
      <c r="AX156" s="13" t="s">
        <v>74</v>
      </c>
      <c r="AY156" s="210" t="s">
        <v>197</v>
      </c>
    </row>
    <row r="157" spans="1:65" s="13" customFormat="1" ht="11.25">
      <c r="B157" s="199"/>
      <c r="C157" s="200"/>
      <c r="D157" s="201" t="s">
        <v>213</v>
      </c>
      <c r="E157" s="202" t="s">
        <v>28</v>
      </c>
      <c r="F157" s="203" t="s">
        <v>628</v>
      </c>
      <c r="G157" s="200"/>
      <c r="H157" s="204">
        <v>-25.67</v>
      </c>
      <c r="I157" s="205"/>
      <c r="J157" s="200"/>
      <c r="K157" s="200"/>
      <c r="L157" s="206"/>
      <c r="M157" s="207"/>
      <c r="N157" s="208"/>
      <c r="O157" s="208"/>
      <c r="P157" s="208"/>
      <c r="Q157" s="208"/>
      <c r="R157" s="208"/>
      <c r="S157" s="208"/>
      <c r="T157" s="209"/>
      <c r="AT157" s="210" t="s">
        <v>213</v>
      </c>
      <c r="AU157" s="210" t="s">
        <v>84</v>
      </c>
      <c r="AV157" s="13" t="s">
        <v>84</v>
      </c>
      <c r="AW157" s="13" t="s">
        <v>35</v>
      </c>
      <c r="AX157" s="13" t="s">
        <v>74</v>
      </c>
      <c r="AY157" s="210" t="s">
        <v>197</v>
      </c>
    </row>
    <row r="158" spans="1:65" s="14" customFormat="1" ht="11.25">
      <c r="B158" s="211"/>
      <c r="C158" s="212"/>
      <c r="D158" s="201" t="s">
        <v>213</v>
      </c>
      <c r="E158" s="213" t="s">
        <v>28</v>
      </c>
      <c r="F158" s="214" t="s">
        <v>226</v>
      </c>
      <c r="G158" s="212"/>
      <c r="H158" s="215">
        <v>303.18400000000003</v>
      </c>
      <c r="I158" s="216"/>
      <c r="J158" s="212"/>
      <c r="K158" s="212"/>
      <c r="L158" s="217"/>
      <c r="M158" s="218"/>
      <c r="N158" s="219"/>
      <c r="O158" s="219"/>
      <c r="P158" s="219"/>
      <c r="Q158" s="219"/>
      <c r="R158" s="219"/>
      <c r="S158" s="219"/>
      <c r="T158" s="220"/>
      <c r="AT158" s="221" t="s">
        <v>213</v>
      </c>
      <c r="AU158" s="221" t="s">
        <v>84</v>
      </c>
      <c r="AV158" s="14" t="s">
        <v>204</v>
      </c>
      <c r="AW158" s="14" t="s">
        <v>35</v>
      </c>
      <c r="AX158" s="14" t="s">
        <v>82</v>
      </c>
      <c r="AY158" s="221" t="s">
        <v>197</v>
      </c>
    </row>
    <row r="159" spans="1:65" s="13" customFormat="1" ht="11.25">
      <c r="B159" s="199"/>
      <c r="C159" s="200"/>
      <c r="D159" s="201" t="s">
        <v>213</v>
      </c>
      <c r="E159" s="200"/>
      <c r="F159" s="203" t="s">
        <v>629</v>
      </c>
      <c r="G159" s="200"/>
      <c r="H159" s="204">
        <v>3638.2080000000001</v>
      </c>
      <c r="I159" s="205"/>
      <c r="J159" s="200"/>
      <c r="K159" s="200"/>
      <c r="L159" s="206"/>
      <c r="M159" s="207"/>
      <c r="N159" s="208"/>
      <c r="O159" s="208"/>
      <c r="P159" s="208"/>
      <c r="Q159" s="208"/>
      <c r="R159" s="208"/>
      <c r="S159" s="208"/>
      <c r="T159" s="209"/>
      <c r="AT159" s="210" t="s">
        <v>213</v>
      </c>
      <c r="AU159" s="210" t="s">
        <v>84</v>
      </c>
      <c r="AV159" s="13" t="s">
        <v>84</v>
      </c>
      <c r="AW159" s="13" t="s">
        <v>4</v>
      </c>
      <c r="AX159" s="13" t="s">
        <v>82</v>
      </c>
      <c r="AY159" s="210" t="s">
        <v>197</v>
      </c>
    </row>
    <row r="160" spans="1:65" s="2" customFormat="1" ht="24.2" customHeight="1">
      <c r="A160" s="37"/>
      <c r="B160" s="38"/>
      <c r="C160" s="181" t="s">
        <v>227</v>
      </c>
      <c r="D160" s="181" t="s">
        <v>199</v>
      </c>
      <c r="E160" s="182" t="s">
        <v>630</v>
      </c>
      <c r="F160" s="183" t="s">
        <v>631</v>
      </c>
      <c r="G160" s="184" t="s">
        <v>409</v>
      </c>
      <c r="H160" s="185">
        <v>383.45</v>
      </c>
      <c r="I160" s="186"/>
      <c r="J160" s="187">
        <f>ROUND(I160*H160,2)</f>
        <v>0</v>
      </c>
      <c r="K160" s="183" t="s">
        <v>203</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204</v>
      </c>
      <c r="AT160" s="192" t="s">
        <v>199</v>
      </c>
      <c r="AU160" s="192" t="s">
        <v>84</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204</v>
      </c>
      <c r="BM160" s="192" t="s">
        <v>632</v>
      </c>
    </row>
    <row r="161" spans="1:65" s="2" customFormat="1" ht="11.25">
      <c r="A161" s="37"/>
      <c r="B161" s="38"/>
      <c r="C161" s="39"/>
      <c r="D161" s="194" t="s">
        <v>206</v>
      </c>
      <c r="E161" s="39"/>
      <c r="F161" s="195" t="s">
        <v>633</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206</v>
      </c>
      <c r="AU161" s="20" t="s">
        <v>84</v>
      </c>
    </row>
    <row r="162" spans="1:65" s="15" customFormat="1" ht="11.25">
      <c r="B162" s="222"/>
      <c r="C162" s="223"/>
      <c r="D162" s="201" t="s">
        <v>213</v>
      </c>
      <c r="E162" s="224" t="s">
        <v>28</v>
      </c>
      <c r="F162" s="225" t="s">
        <v>595</v>
      </c>
      <c r="G162" s="223"/>
      <c r="H162" s="224" t="s">
        <v>28</v>
      </c>
      <c r="I162" s="226"/>
      <c r="J162" s="223"/>
      <c r="K162" s="223"/>
      <c r="L162" s="227"/>
      <c r="M162" s="228"/>
      <c r="N162" s="229"/>
      <c r="O162" s="229"/>
      <c r="P162" s="229"/>
      <c r="Q162" s="229"/>
      <c r="R162" s="229"/>
      <c r="S162" s="229"/>
      <c r="T162" s="230"/>
      <c r="AT162" s="231" t="s">
        <v>213</v>
      </c>
      <c r="AU162" s="231" t="s">
        <v>84</v>
      </c>
      <c r="AV162" s="15" t="s">
        <v>82</v>
      </c>
      <c r="AW162" s="15" t="s">
        <v>35</v>
      </c>
      <c r="AX162" s="15" t="s">
        <v>74</v>
      </c>
      <c r="AY162" s="231" t="s">
        <v>197</v>
      </c>
    </row>
    <row r="163" spans="1:65" s="15" customFormat="1" ht="11.25">
      <c r="B163" s="222"/>
      <c r="C163" s="223"/>
      <c r="D163" s="201" t="s">
        <v>213</v>
      </c>
      <c r="E163" s="224" t="s">
        <v>28</v>
      </c>
      <c r="F163" s="225" t="s">
        <v>634</v>
      </c>
      <c r="G163" s="223"/>
      <c r="H163" s="224" t="s">
        <v>28</v>
      </c>
      <c r="I163" s="226"/>
      <c r="J163" s="223"/>
      <c r="K163" s="223"/>
      <c r="L163" s="227"/>
      <c r="M163" s="228"/>
      <c r="N163" s="229"/>
      <c r="O163" s="229"/>
      <c r="P163" s="229"/>
      <c r="Q163" s="229"/>
      <c r="R163" s="229"/>
      <c r="S163" s="229"/>
      <c r="T163" s="230"/>
      <c r="AT163" s="231" t="s">
        <v>213</v>
      </c>
      <c r="AU163" s="231" t="s">
        <v>84</v>
      </c>
      <c r="AV163" s="15" t="s">
        <v>82</v>
      </c>
      <c r="AW163" s="15" t="s">
        <v>35</v>
      </c>
      <c r="AX163" s="15" t="s">
        <v>74</v>
      </c>
      <c r="AY163" s="231" t="s">
        <v>197</v>
      </c>
    </row>
    <row r="164" spans="1:65" s="13" customFormat="1" ht="11.25">
      <c r="B164" s="199"/>
      <c r="C164" s="200"/>
      <c r="D164" s="201" t="s">
        <v>213</v>
      </c>
      <c r="E164" s="202" t="s">
        <v>28</v>
      </c>
      <c r="F164" s="203" t="s">
        <v>635</v>
      </c>
      <c r="G164" s="200"/>
      <c r="H164" s="204">
        <v>383.45</v>
      </c>
      <c r="I164" s="205"/>
      <c r="J164" s="200"/>
      <c r="K164" s="200"/>
      <c r="L164" s="206"/>
      <c r="M164" s="207"/>
      <c r="N164" s="208"/>
      <c r="O164" s="208"/>
      <c r="P164" s="208"/>
      <c r="Q164" s="208"/>
      <c r="R164" s="208"/>
      <c r="S164" s="208"/>
      <c r="T164" s="209"/>
      <c r="AT164" s="210" t="s">
        <v>213</v>
      </c>
      <c r="AU164" s="210" t="s">
        <v>84</v>
      </c>
      <c r="AV164" s="13" t="s">
        <v>84</v>
      </c>
      <c r="AW164" s="13" t="s">
        <v>35</v>
      </c>
      <c r="AX164" s="13" t="s">
        <v>82</v>
      </c>
      <c r="AY164" s="210" t="s">
        <v>197</v>
      </c>
    </row>
    <row r="165" spans="1:65" s="2" customFormat="1" ht="24.2" customHeight="1">
      <c r="A165" s="37"/>
      <c r="B165" s="38"/>
      <c r="C165" s="181" t="s">
        <v>233</v>
      </c>
      <c r="D165" s="181" t="s">
        <v>199</v>
      </c>
      <c r="E165" s="182" t="s">
        <v>426</v>
      </c>
      <c r="F165" s="183" t="s">
        <v>427</v>
      </c>
      <c r="G165" s="184" t="s">
        <v>428</v>
      </c>
      <c r="H165" s="185">
        <v>545.73099999999999</v>
      </c>
      <c r="I165" s="186"/>
      <c r="J165" s="187">
        <f>ROUND(I165*H165,2)</f>
        <v>0</v>
      </c>
      <c r="K165" s="183" t="s">
        <v>203</v>
      </c>
      <c r="L165" s="42"/>
      <c r="M165" s="188" t="s">
        <v>28</v>
      </c>
      <c r="N165" s="189" t="s">
        <v>45</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204</v>
      </c>
      <c r="AT165" s="192" t="s">
        <v>199</v>
      </c>
      <c r="AU165" s="192" t="s">
        <v>84</v>
      </c>
      <c r="AY165" s="20" t="s">
        <v>197</v>
      </c>
      <c r="BE165" s="193">
        <f>IF(N165="základní",J165,0)</f>
        <v>0</v>
      </c>
      <c r="BF165" s="193">
        <f>IF(N165="snížená",J165,0)</f>
        <v>0</v>
      </c>
      <c r="BG165" s="193">
        <f>IF(N165="zákl. přenesená",J165,0)</f>
        <v>0</v>
      </c>
      <c r="BH165" s="193">
        <f>IF(N165="sníž. přenesená",J165,0)</f>
        <v>0</v>
      </c>
      <c r="BI165" s="193">
        <f>IF(N165="nulová",J165,0)</f>
        <v>0</v>
      </c>
      <c r="BJ165" s="20" t="s">
        <v>82</v>
      </c>
      <c r="BK165" s="193">
        <f>ROUND(I165*H165,2)</f>
        <v>0</v>
      </c>
      <c r="BL165" s="20" t="s">
        <v>204</v>
      </c>
      <c r="BM165" s="192" t="s">
        <v>636</v>
      </c>
    </row>
    <row r="166" spans="1:65" s="2" customFormat="1" ht="11.25">
      <c r="A166" s="37"/>
      <c r="B166" s="38"/>
      <c r="C166" s="39"/>
      <c r="D166" s="194" t="s">
        <v>206</v>
      </c>
      <c r="E166" s="39"/>
      <c r="F166" s="195" t="s">
        <v>430</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206</v>
      </c>
      <c r="AU166" s="20" t="s">
        <v>84</v>
      </c>
    </row>
    <row r="167" spans="1:65" s="13" customFormat="1" ht="11.25">
      <c r="B167" s="199"/>
      <c r="C167" s="200"/>
      <c r="D167" s="201" t="s">
        <v>213</v>
      </c>
      <c r="E167" s="200"/>
      <c r="F167" s="203" t="s">
        <v>637</v>
      </c>
      <c r="G167" s="200"/>
      <c r="H167" s="204">
        <v>545.73099999999999</v>
      </c>
      <c r="I167" s="205"/>
      <c r="J167" s="200"/>
      <c r="K167" s="200"/>
      <c r="L167" s="206"/>
      <c r="M167" s="207"/>
      <c r="N167" s="208"/>
      <c r="O167" s="208"/>
      <c r="P167" s="208"/>
      <c r="Q167" s="208"/>
      <c r="R167" s="208"/>
      <c r="S167" s="208"/>
      <c r="T167" s="209"/>
      <c r="AT167" s="210" t="s">
        <v>213</v>
      </c>
      <c r="AU167" s="210" t="s">
        <v>84</v>
      </c>
      <c r="AV167" s="13" t="s">
        <v>84</v>
      </c>
      <c r="AW167" s="13" t="s">
        <v>4</v>
      </c>
      <c r="AX167" s="13" t="s">
        <v>82</v>
      </c>
      <c r="AY167" s="210" t="s">
        <v>197</v>
      </c>
    </row>
    <row r="168" spans="1:65" s="2" customFormat="1" ht="24.2" customHeight="1">
      <c r="A168" s="37"/>
      <c r="B168" s="38"/>
      <c r="C168" s="181" t="s">
        <v>238</v>
      </c>
      <c r="D168" s="181" t="s">
        <v>199</v>
      </c>
      <c r="E168" s="182" t="s">
        <v>434</v>
      </c>
      <c r="F168" s="183" t="s">
        <v>435</v>
      </c>
      <c r="G168" s="184" t="s">
        <v>409</v>
      </c>
      <c r="H168" s="185">
        <v>303.18400000000003</v>
      </c>
      <c r="I168" s="186"/>
      <c r="J168" s="187">
        <f>ROUND(I168*H168,2)</f>
        <v>0</v>
      </c>
      <c r="K168" s="183" t="s">
        <v>203</v>
      </c>
      <c r="L168" s="42"/>
      <c r="M168" s="188" t="s">
        <v>28</v>
      </c>
      <c r="N168" s="189"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638</v>
      </c>
    </row>
    <row r="169" spans="1:65" s="2" customFormat="1" ht="11.25">
      <c r="A169" s="37"/>
      <c r="B169" s="38"/>
      <c r="C169" s="39"/>
      <c r="D169" s="194" t="s">
        <v>206</v>
      </c>
      <c r="E169" s="39"/>
      <c r="F169" s="195" t="s">
        <v>437</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15" customFormat="1" ht="11.25">
      <c r="B170" s="222"/>
      <c r="C170" s="223"/>
      <c r="D170" s="201" t="s">
        <v>213</v>
      </c>
      <c r="E170" s="224" t="s">
        <v>28</v>
      </c>
      <c r="F170" s="225" t="s">
        <v>595</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5" customFormat="1" ht="11.25">
      <c r="B171" s="222"/>
      <c r="C171" s="223"/>
      <c r="D171" s="201" t="s">
        <v>213</v>
      </c>
      <c r="E171" s="224" t="s">
        <v>28</v>
      </c>
      <c r="F171" s="225" t="s">
        <v>624</v>
      </c>
      <c r="G171" s="223"/>
      <c r="H171" s="224" t="s">
        <v>28</v>
      </c>
      <c r="I171" s="226"/>
      <c r="J171" s="223"/>
      <c r="K171" s="223"/>
      <c r="L171" s="227"/>
      <c r="M171" s="228"/>
      <c r="N171" s="229"/>
      <c r="O171" s="229"/>
      <c r="P171" s="229"/>
      <c r="Q171" s="229"/>
      <c r="R171" s="229"/>
      <c r="S171" s="229"/>
      <c r="T171" s="230"/>
      <c r="AT171" s="231" t="s">
        <v>213</v>
      </c>
      <c r="AU171" s="231" t="s">
        <v>84</v>
      </c>
      <c r="AV171" s="15" t="s">
        <v>82</v>
      </c>
      <c r="AW171" s="15" t="s">
        <v>35</v>
      </c>
      <c r="AX171" s="15" t="s">
        <v>74</v>
      </c>
      <c r="AY171" s="231" t="s">
        <v>197</v>
      </c>
    </row>
    <row r="172" spans="1:65" s="13" customFormat="1" ht="11.25">
      <c r="B172" s="199"/>
      <c r="C172" s="200"/>
      <c r="D172" s="201" t="s">
        <v>213</v>
      </c>
      <c r="E172" s="202" t="s">
        <v>28</v>
      </c>
      <c r="F172" s="203" t="s">
        <v>627</v>
      </c>
      <c r="G172" s="200"/>
      <c r="H172" s="204">
        <v>328.85399999999998</v>
      </c>
      <c r="I172" s="205"/>
      <c r="J172" s="200"/>
      <c r="K172" s="200"/>
      <c r="L172" s="206"/>
      <c r="M172" s="207"/>
      <c r="N172" s="208"/>
      <c r="O172" s="208"/>
      <c r="P172" s="208"/>
      <c r="Q172" s="208"/>
      <c r="R172" s="208"/>
      <c r="S172" s="208"/>
      <c r="T172" s="209"/>
      <c r="AT172" s="210" t="s">
        <v>213</v>
      </c>
      <c r="AU172" s="210" t="s">
        <v>84</v>
      </c>
      <c r="AV172" s="13" t="s">
        <v>84</v>
      </c>
      <c r="AW172" s="13" t="s">
        <v>35</v>
      </c>
      <c r="AX172" s="13" t="s">
        <v>74</v>
      </c>
      <c r="AY172" s="210" t="s">
        <v>197</v>
      </c>
    </row>
    <row r="173" spans="1:65" s="13" customFormat="1" ht="11.25">
      <c r="B173" s="199"/>
      <c r="C173" s="200"/>
      <c r="D173" s="201" t="s">
        <v>213</v>
      </c>
      <c r="E173" s="202" t="s">
        <v>28</v>
      </c>
      <c r="F173" s="203" t="s">
        <v>628</v>
      </c>
      <c r="G173" s="200"/>
      <c r="H173" s="204">
        <v>-25.67</v>
      </c>
      <c r="I173" s="205"/>
      <c r="J173" s="200"/>
      <c r="K173" s="200"/>
      <c r="L173" s="206"/>
      <c r="M173" s="207"/>
      <c r="N173" s="208"/>
      <c r="O173" s="208"/>
      <c r="P173" s="208"/>
      <c r="Q173" s="208"/>
      <c r="R173" s="208"/>
      <c r="S173" s="208"/>
      <c r="T173" s="209"/>
      <c r="AT173" s="210" t="s">
        <v>213</v>
      </c>
      <c r="AU173" s="210" t="s">
        <v>84</v>
      </c>
      <c r="AV173" s="13" t="s">
        <v>84</v>
      </c>
      <c r="AW173" s="13" t="s">
        <v>35</v>
      </c>
      <c r="AX173" s="13" t="s">
        <v>74</v>
      </c>
      <c r="AY173" s="210" t="s">
        <v>197</v>
      </c>
    </row>
    <row r="174" spans="1:65" s="14" customFormat="1" ht="11.25">
      <c r="B174" s="211"/>
      <c r="C174" s="212"/>
      <c r="D174" s="201" t="s">
        <v>213</v>
      </c>
      <c r="E174" s="213" t="s">
        <v>28</v>
      </c>
      <c r="F174" s="214" t="s">
        <v>226</v>
      </c>
      <c r="G174" s="212"/>
      <c r="H174" s="215">
        <v>303.18400000000003</v>
      </c>
      <c r="I174" s="216"/>
      <c r="J174" s="212"/>
      <c r="K174" s="212"/>
      <c r="L174" s="217"/>
      <c r="M174" s="218"/>
      <c r="N174" s="219"/>
      <c r="O174" s="219"/>
      <c r="P174" s="219"/>
      <c r="Q174" s="219"/>
      <c r="R174" s="219"/>
      <c r="S174" s="219"/>
      <c r="T174" s="220"/>
      <c r="AT174" s="221" t="s">
        <v>213</v>
      </c>
      <c r="AU174" s="221" t="s">
        <v>84</v>
      </c>
      <c r="AV174" s="14" t="s">
        <v>204</v>
      </c>
      <c r="AW174" s="14" t="s">
        <v>35</v>
      </c>
      <c r="AX174" s="14" t="s">
        <v>82</v>
      </c>
      <c r="AY174" s="221" t="s">
        <v>197</v>
      </c>
    </row>
    <row r="175" spans="1:65" s="2" customFormat="1" ht="24.2" customHeight="1">
      <c r="A175" s="37"/>
      <c r="B175" s="38"/>
      <c r="C175" s="181" t="s">
        <v>243</v>
      </c>
      <c r="D175" s="181" t="s">
        <v>199</v>
      </c>
      <c r="E175" s="182" t="s">
        <v>639</v>
      </c>
      <c r="F175" s="183" t="s">
        <v>640</v>
      </c>
      <c r="G175" s="184" t="s">
        <v>409</v>
      </c>
      <c r="H175" s="185">
        <v>303.10000000000002</v>
      </c>
      <c r="I175" s="186"/>
      <c r="J175" s="187">
        <f>ROUND(I175*H175,2)</f>
        <v>0</v>
      </c>
      <c r="K175" s="183" t="s">
        <v>203</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641</v>
      </c>
    </row>
    <row r="176" spans="1:65" s="2" customFormat="1" ht="11.25">
      <c r="A176" s="37"/>
      <c r="B176" s="38"/>
      <c r="C176" s="39"/>
      <c r="D176" s="194" t="s">
        <v>206</v>
      </c>
      <c r="E176" s="39"/>
      <c r="F176" s="195" t="s">
        <v>642</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206</v>
      </c>
      <c r="AU176" s="20" t="s">
        <v>84</v>
      </c>
    </row>
    <row r="177" spans="1:65" s="15" customFormat="1" ht="11.25">
      <c r="B177" s="222"/>
      <c r="C177" s="223"/>
      <c r="D177" s="201" t="s">
        <v>213</v>
      </c>
      <c r="E177" s="224" t="s">
        <v>28</v>
      </c>
      <c r="F177" s="225" t="s">
        <v>643</v>
      </c>
      <c r="G177" s="223"/>
      <c r="H177" s="224" t="s">
        <v>28</v>
      </c>
      <c r="I177" s="226"/>
      <c r="J177" s="223"/>
      <c r="K177" s="223"/>
      <c r="L177" s="227"/>
      <c r="M177" s="228"/>
      <c r="N177" s="229"/>
      <c r="O177" s="229"/>
      <c r="P177" s="229"/>
      <c r="Q177" s="229"/>
      <c r="R177" s="229"/>
      <c r="S177" s="229"/>
      <c r="T177" s="230"/>
      <c r="AT177" s="231" t="s">
        <v>213</v>
      </c>
      <c r="AU177" s="231" t="s">
        <v>84</v>
      </c>
      <c r="AV177" s="15" t="s">
        <v>82</v>
      </c>
      <c r="AW177" s="15" t="s">
        <v>35</v>
      </c>
      <c r="AX177" s="15" t="s">
        <v>74</v>
      </c>
      <c r="AY177" s="231" t="s">
        <v>197</v>
      </c>
    </row>
    <row r="178" spans="1:65" s="15" customFormat="1" ht="11.25">
      <c r="B178" s="222"/>
      <c r="C178" s="223"/>
      <c r="D178" s="201" t="s">
        <v>213</v>
      </c>
      <c r="E178" s="224" t="s">
        <v>28</v>
      </c>
      <c r="F178" s="225" t="s">
        <v>644</v>
      </c>
      <c r="G178" s="223"/>
      <c r="H178" s="224" t="s">
        <v>28</v>
      </c>
      <c r="I178" s="226"/>
      <c r="J178" s="223"/>
      <c r="K178" s="223"/>
      <c r="L178" s="227"/>
      <c r="M178" s="228"/>
      <c r="N178" s="229"/>
      <c r="O178" s="229"/>
      <c r="P178" s="229"/>
      <c r="Q178" s="229"/>
      <c r="R178" s="229"/>
      <c r="S178" s="229"/>
      <c r="T178" s="230"/>
      <c r="AT178" s="231" t="s">
        <v>213</v>
      </c>
      <c r="AU178" s="231" t="s">
        <v>84</v>
      </c>
      <c r="AV178" s="15" t="s">
        <v>82</v>
      </c>
      <c r="AW178" s="15" t="s">
        <v>35</v>
      </c>
      <c r="AX178" s="15" t="s">
        <v>74</v>
      </c>
      <c r="AY178" s="231" t="s">
        <v>197</v>
      </c>
    </row>
    <row r="179" spans="1:65" s="13" customFormat="1" ht="11.25">
      <c r="B179" s="199"/>
      <c r="C179" s="200"/>
      <c r="D179" s="201" t="s">
        <v>213</v>
      </c>
      <c r="E179" s="202" t="s">
        <v>28</v>
      </c>
      <c r="F179" s="203" t="s">
        <v>645</v>
      </c>
      <c r="G179" s="200"/>
      <c r="H179" s="204">
        <v>105.6</v>
      </c>
      <c r="I179" s="205"/>
      <c r="J179" s="200"/>
      <c r="K179" s="200"/>
      <c r="L179" s="206"/>
      <c r="M179" s="207"/>
      <c r="N179" s="208"/>
      <c r="O179" s="208"/>
      <c r="P179" s="208"/>
      <c r="Q179" s="208"/>
      <c r="R179" s="208"/>
      <c r="S179" s="208"/>
      <c r="T179" s="209"/>
      <c r="AT179" s="210" t="s">
        <v>213</v>
      </c>
      <c r="AU179" s="210" t="s">
        <v>84</v>
      </c>
      <c r="AV179" s="13" t="s">
        <v>84</v>
      </c>
      <c r="AW179" s="13" t="s">
        <v>35</v>
      </c>
      <c r="AX179" s="13" t="s">
        <v>74</v>
      </c>
      <c r="AY179" s="210" t="s">
        <v>197</v>
      </c>
    </row>
    <row r="180" spans="1:65" s="13" customFormat="1" ht="11.25">
      <c r="B180" s="199"/>
      <c r="C180" s="200"/>
      <c r="D180" s="201" t="s">
        <v>213</v>
      </c>
      <c r="E180" s="202" t="s">
        <v>28</v>
      </c>
      <c r="F180" s="203" t="s">
        <v>646</v>
      </c>
      <c r="G180" s="200"/>
      <c r="H180" s="204">
        <v>85</v>
      </c>
      <c r="I180" s="205"/>
      <c r="J180" s="200"/>
      <c r="K180" s="200"/>
      <c r="L180" s="206"/>
      <c r="M180" s="207"/>
      <c r="N180" s="208"/>
      <c r="O180" s="208"/>
      <c r="P180" s="208"/>
      <c r="Q180" s="208"/>
      <c r="R180" s="208"/>
      <c r="S180" s="208"/>
      <c r="T180" s="209"/>
      <c r="AT180" s="210" t="s">
        <v>213</v>
      </c>
      <c r="AU180" s="210" t="s">
        <v>84</v>
      </c>
      <c r="AV180" s="13" t="s">
        <v>84</v>
      </c>
      <c r="AW180" s="13" t="s">
        <v>35</v>
      </c>
      <c r="AX180" s="13" t="s">
        <v>74</v>
      </c>
      <c r="AY180" s="210" t="s">
        <v>197</v>
      </c>
    </row>
    <row r="181" spans="1:65" s="13" customFormat="1" ht="11.25">
      <c r="B181" s="199"/>
      <c r="C181" s="200"/>
      <c r="D181" s="201" t="s">
        <v>213</v>
      </c>
      <c r="E181" s="202" t="s">
        <v>28</v>
      </c>
      <c r="F181" s="203" t="s">
        <v>647</v>
      </c>
      <c r="G181" s="200"/>
      <c r="H181" s="204">
        <v>112.5</v>
      </c>
      <c r="I181" s="205"/>
      <c r="J181" s="200"/>
      <c r="K181" s="200"/>
      <c r="L181" s="206"/>
      <c r="M181" s="207"/>
      <c r="N181" s="208"/>
      <c r="O181" s="208"/>
      <c r="P181" s="208"/>
      <c r="Q181" s="208"/>
      <c r="R181" s="208"/>
      <c r="S181" s="208"/>
      <c r="T181" s="209"/>
      <c r="AT181" s="210" t="s">
        <v>213</v>
      </c>
      <c r="AU181" s="210" t="s">
        <v>84</v>
      </c>
      <c r="AV181" s="13" t="s">
        <v>84</v>
      </c>
      <c r="AW181" s="13" t="s">
        <v>35</v>
      </c>
      <c r="AX181" s="13" t="s">
        <v>74</v>
      </c>
      <c r="AY181" s="210" t="s">
        <v>197</v>
      </c>
    </row>
    <row r="182" spans="1:65" s="14" customFormat="1" ht="11.25">
      <c r="B182" s="211"/>
      <c r="C182" s="212"/>
      <c r="D182" s="201" t="s">
        <v>213</v>
      </c>
      <c r="E182" s="213" t="s">
        <v>28</v>
      </c>
      <c r="F182" s="214" t="s">
        <v>226</v>
      </c>
      <c r="G182" s="212"/>
      <c r="H182" s="215">
        <v>303.10000000000002</v>
      </c>
      <c r="I182" s="216"/>
      <c r="J182" s="212"/>
      <c r="K182" s="212"/>
      <c r="L182" s="217"/>
      <c r="M182" s="218"/>
      <c r="N182" s="219"/>
      <c r="O182" s="219"/>
      <c r="P182" s="219"/>
      <c r="Q182" s="219"/>
      <c r="R182" s="219"/>
      <c r="S182" s="219"/>
      <c r="T182" s="220"/>
      <c r="AT182" s="221" t="s">
        <v>213</v>
      </c>
      <c r="AU182" s="221" t="s">
        <v>84</v>
      </c>
      <c r="AV182" s="14" t="s">
        <v>204</v>
      </c>
      <c r="AW182" s="14" t="s">
        <v>35</v>
      </c>
      <c r="AX182" s="14" t="s">
        <v>82</v>
      </c>
      <c r="AY182" s="221" t="s">
        <v>197</v>
      </c>
    </row>
    <row r="183" spans="1:65" s="2" customFormat="1" ht="37.9" customHeight="1">
      <c r="A183" s="37"/>
      <c r="B183" s="38"/>
      <c r="C183" s="181" t="s">
        <v>248</v>
      </c>
      <c r="D183" s="181" t="s">
        <v>199</v>
      </c>
      <c r="E183" s="182" t="s">
        <v>648</v>
      </c>
      <c r="F183" s="183" t="s">
        <v>649</v>
      </c>
      <c r="G183" s="184" t="s">
        <v>409</v>
      </c>
      <c r="H183" s="185">
        <v>80.349999999999994</v>
      </c>
      <c r="I183" s="186"/>
      <c r="J183" s="187">
        <f>ROUND(I183*H183,2)</f>
        <v>0</v>
      </c>
      <c r="K183" s="183" t="s">
        <v>203</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204</v>
      </c>
      <c r="AT183" s="192" t="s">
        <v>199</v>
      </c>
      <c r="AU183" s="192" t="s">
        <v>84</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204</v>
      </c>
      <c r="BM183" s="192" t="s">
        <v>650</v>
      </c>
    </row>
    <row r="184" spans="1:65" s="2" customFormat="1" ht="11.25">
      <c r="A184" s="37"/>
      <c r="B184" s="38"/>
      <c r="C184" s="39"/>
      <c r="D184" s="194" t="s">
        <v>206</v>
      </c>
      <c r="E184" s="39"/>
      <c r="F184" s="195" t="s">
        <v>651</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206</v>
      </c>
      <c r="AU184" s="20" t="s">
        <v>84</v>
      </c>
    </row>
    <row r="185" spans="1:65" s="15" customFormat="1" ht="11.25">
      <c r="B185" s="222"/>
      <c r="C185" s="223"/>
      <c r="D185" s="201" t="s">
        <v>213</v>
      </c>
      <c r="E185" s="224" t="s">
        <v>28</v>
      </c>
      <c r="F185" s="225" t="s">
        <v>643</v>
      </c>
      <c r="G185" s="223"/>
      <c r="H185" s="224" t="s">
        <v>28</v>
      </c>
      <c r="I185" s="226"/>
      <c r="J185" s="223"/>
      <c r="K185" s="223"/>
      <c r="L185" s="227"/>
      <c r="M185" s="228"/>
      <c r="N185" s="229"/>
      <c r="O185" s="229"/>
      <c r="P185" s="229"/>
      <c r="Q185" s="229"/>
      <c r="R185" s="229"/>
      <c r="S185" s="229"/>
      <c r="T185" s="230"/>
      <c r="AT185" s="231" t="s">
        <v>213</v>
      </c>
      <c r="AU185" s="231" t="s">
        <v>84</v>
      </c>
      <c r="AV185" s="15" t="s">
        <v>82</v>
      </c>
      <c r="AW185" s="15" t="s">
        <v>35</v>
      </c>
      <c r="AX185" s="15" t="s">
        <v>74</v>
      </c>
      <c r="AY185" s="231" t="s">
        <v>197</v>
      </c>
    </row>
    <row r="186" spans="1:65" s="15" customFormat="1" ht="11.25">
      <c r="B186" s="222"/>
      <c r="C186" s="223"/>
      <c r="D186" s="201" t="s">
        <v>213</v>
      </c>
      <c r="E186" s="224" t="s">
        <v>28</v>
      </c>
      <c r="F186" s="225" t="s">
        <v>644</v>
      </c>
      <c r="G186" s="223"/>
      <c r="H186" s="224" t="s">
        <v>28</v>
      </c>
      <c r="I186" s="226"/>
      <c r="J186" s="223"/>
      <c r="K186" s="223"/>
      <c r="L186" s="227"/>
      <c r="M186" s="228"/>
      <c r="N186" s="229"/>
      <c r="O186" s="229"/>
      <c r="P186" s="229"/>
      <c r="Q186" s="229"/>
      <c r="R186" s="229"/>
      <c r="S186" s="229"/>
      <c r="T186" s="230"/>
      <c r="AT186" s="231" t="s">
        <v>213</v>
      </c>
      <c r="AU186" s="231" t="s">
        <v>84</v>
      </c>
      <c r="AV186" s="15" t="s">
        <v>82</v>
      </c>
      <c r="AW186" s="15" t="s">
        <v>35</v>
      </c>
      <c r="AX186" s="15" t="s">
        <v>74</v>
      </c>
      <c r="AY186" s="231" t="s">
        <v>197</v>
      </c>
    </row>
    <row r="187" spans="1:65" s="13" customFormat="1" ht="11.25">
      <c r="B187" s="199"/>
      <c r="C187" s="200"/>
      <c r="D187" s="201" t="s">
        <v>213</v>
      </c>
      <c r="E187" s="202" t="s">
        <v>28</v>
      </c>
      <c r="F187" s="203" t="s">
        <v>652</v>
      </c>
      <c r="G187" s="200"/>
      <c r="H187" s="204">
        <v>6.6</v>
      </c>
      <c r="I187" s="205"/>
      <c r="J187" s="200"/>
      <c r="K187" s="200"/>
      <c r="L187" s="206"/>
      <c r="M187" s="207"/>
      <c r="N187" s="208"/>
      <c r="O187" s="208"/>
      <c r="P187" s="208"/>
      <c r="Q187" s="208"/>
      <c r="R187" s="208"/>
      <c r="S187" s="208"/>
      <c r="T187" s="209"/>
      <c r="AT187" s="210" t="s">
        <v>213</v>
      </c>
      <c r="AU187" s="210" t="s">
        <v>84</v>
      </c>
      <c r="AV187" s="13" t="s">
        <v>84</v>
      </c>
      <c r="AW187" s="13" t="s">
        <v>35</v>
      </c>
      <c r="AX187" s="13" t="s">
        <v>74</v>
      </c>
      <c r="AY187" s="210" t="s">
        <v>197</v>
      </c>
    </row>
    <row r="188" spans="1:65" s="13" customFormat="1" ht="11.25">
      <c r="B188" s="199"/>
      <c r="C188" s="200"/>
      <c r="D188" s="201" t="s">
        <v>213</v>
      </c>
      <c r="E188" s="202" t="s">
        <v>28</v>
      </c>
      <c r="F188" s="203" t="s">
        <v>653</v>
      </c>
      <c r="G188" s="200"/>
      <c r="H188" s="204">
        <v>40</v>
      </c>
      <c r="I188" s="205"/>
      <c r="J188" s="200"/>
      <c r="K188" s="200"/>
      <c r="L188" s="206"/>
      <c r="M188" s="207"/>
      <c r="N188" s="208"/>
      <c r="O188" s="208"/>
      <c r="P188" s="208"/>
      <c r="Q188" s="208"/>
      <c r="R188" s="208"/>
      <c r="S188" s="208"/>
      <c r="T188" s="209"/>
      <c r="AT188" s="210" t="s">
        <v>213</v>
      </c>
      <c r="AU188" s="210" t="s">
        <v>84</v>
      </c>
      <c r="AV188" s="13" t="s">
        <v>84</v>
      </c>
      <c r="AW188" s="13" t="s">
        <v>35</v>
      </c>
      <c r="AX188" s="13" t="s">
        <v>74</v>
      </c>
      <c r="AY188" s="210" t="s">
        <v>197</v>
      </c>
    </row>
    <row r="189" spans="1:65" s="13" customFormat="1" ht="11.25">
      <c r="B189" s="199"/>
      <c r="C189" s="200"/>
      <c r="D189" s="201" t="s">
        <v>213</v>
      </c>
      <c r="E189" s="202" t="s">
        <v>28</v>
      </c>
      <c r="F189" s="203" t="s">
        <v>654</v>
      </c>
      <c r="G189" s="200"/>
      <c r="H189" s="204">
        <v>33.75</v>
      </c>
      <c r="I189" s="205"/>
      <c r="J189" s="200"/>
      <c r="K189" s="200"/>
      <c r="L189" s="206"/>
      <c r="M189" s="207"/>
      <c r="N189" s="208"/>
      <c r="O189" s="208"/>
      <c r="P189" s="208"/>
      <c r="Q189" s="208"/>
      <c r="R189" s="208"/>
      <c r="S189" s="208"/>
      <c r="T189" s="209"/>
      <c r="AT189" s="210" t="s">
        <v>213</v>
      </c>
      <c r="AU189" s="210" t="s">
        <v>84</v>
      </c>
      <c r="AV189" s="13" t="s">
        <v>84</v>
      </c>
      <c r="AW189" s="13" t="s">
        <v>35</v>
      </c>
      <c r="AX189" s="13" t="s">
        <v>74</v>
      </c>
      <c r="AY189" s="210" t="s">
        <v>197</v>
      </c>
    </row>
    <row r="190" spans="1:65" s="14" customFormat="1" ht="11.25">
      <c r="B190" s="211"/>
      <c r="C190" s="212"/>
      <c r="D190" s="201" t="s">
        <v>213</v>
      </c>
      <c r="E190" s="213" t="s">
        <v>28</v>
      </c>
      <c r="F190" s="214" t="s">
        <v>226</v>
      </c>
      <c r="G190" s="212"/>
      <c r="H190" s="215">
        <v>80.349999999999994</v>
      </c>
      <c r="I190" s="216"/>
      <c r="J190" s="212"/>
      <c r="K190" s="212"/>
      <c r="L190" s="217"/>
      <c r="M190" s="218"/>
      <c r="N190" s="219"/>
      <c r="O190" s="219"/>
      <c r="P190" s="219"/>
      <c r="Q190" s="219"/>
      <c r="R190" s="219"/>
      <c r="S190" s="219"/>
      <c r="T190" s="220"/>
      <c r="AT190" s="221" t="s">
        <v>213</v>
      </c>
      <c r="AU190" s="221" t="s">
        <v>84</v>
      </c>
      <c r="AV190" s="14" t="s">
        <v>204</v>
      </c>
      <c r="AW190" s="14" t="s">
        <v>35</v>
      </c>
      <c r="AX190" s="14" t="s">
        <v>82</v>
      </c>
      <c r="AY190" s="221" t="s">
        <v>197</v>
      </c>
    </row>
    <row r="191" spans="1:65" s="2" customFormat="1" ht="21.75" customHeight="1">
      <c r="A191" s="37"/>
      <c r="B191" s="38"/>
      <c r="C191" s="181" t="s">
        <v>253</v>
      </c>
      <c r="D191" s="181" t="s">
        <v>199</v>
      </c>
      <c r="E191" s="182" t="s">
        <v>655</v>
      </c>
      <c r="F191" s="183" t="s">
        <v>656</v>
      </c>
      <c r="G191" s="184" t="s">
        <v>409</v>
      </c>
      <c r="H191" s="185">
        <v>80.349999999999994</v>
      </c>
      <c r="I191" s="186"/>
      <c r="J191" s="187">
        <f>ROUND(I191*H191,2)</f>
        <v>0</v>
      </c>
      <c r="K191" s="183" t="s">
        <v>203</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204</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204</v>
      </c>
      <c r="BM191" s="192" t="s">
        <v>657</v>
      </c>
    </row>
    <row r="192" spans="1:65" s="2" customFormat="1" ht="11.25">
      <c r="A192" s="37"/>
      <c r="B192" s="38"/>
      <c r="C192" s="39"/>
      <c r="D192" s="194" t="s">
        <v>206</v>
      </c>
      <c r="E192" s="39"/>
      <c r="F192" s="195" t="s">
        <v>658</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206</v>
      </c>
      <c r="AU192" s="20" t="s">
        <v>84</v>
      </c>
    </row>
    <row r="193" spans="1:65" s="2" customFormat="1" ht="21.75" customHeight="1">
      <c r="A193" s="37"/>
      <c r="B193" s="38"/>
      <c r="C193" s="181" t="s">
        <v>258</v>
      </c>
      <c r="D193" s="181" t="s">
        <v>199</v>
      </c>
      <c r="E193" s="182" t="s">
        <v>659</v>
      </c>
      <c r="F193" s="183" t="s">
        <v>660</v>
      </c>
      <c r="G193" s="184" t="s">
        <v>202</v>
      </c>
      <c r="H193" s="185">
        <v>1720</v>
      </c>
      <c r="I193" s="186"/>
      <c r="J193" s="187">
        <f>ROUND(I193*H193,2)</f>
        <v>0</v>
      </c>
      <c r="K193" s="183" t="s">
        <v>203</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204</v>
      </c>
      <c r="AT193" s="192" t="s">
        <v>199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204</v>
      </c>
      <c r="BM193" s="192" t="s">
        <v>661</v>
      </c>
    </row>
    <row r="194" spans="1:65" s="2" customFormat="1" ht="11.25">
      <c r="A194" s="37"/>
      <c r="B194" s="38"/>
      <c r="C194" s="39"/>
      <c r="D194" s="194" t="s">
        <v>206</v>
      </c>
      <c r="E194" s="39"/>
      <c r="F194" s="195" t="s">
        <v>662</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206</v>
      </c>
      <c r="AU194" s="20" t="s">
        <v>84</v>
      </c>
    </row>
    <row r="195" spans="1:65" s="15" customFormat="1" ht="11.25">
      <c r="B195" s="222"/>
      <c r="C195" s="223"/>
      <c r="D195" s="201" t="s">
        <v>213</v>
      </c>
      <c r="E195" s="224" t="s">
        <v>28</v>
      </c>
      <c r="F195" s="225" t="s">
        <v>643</v>
      </c>
      <c r="G195" s="223"/>
      <c r="H195" s="224" t="s">
        <v>28</v>
      </c>
      <c r="I195" s="226"/>
      <c r="J195" s="223"/>
      <c r="K195" s="223"/>
      <c r="L195" s="227"/>
      <c r="M195" s="228"/>
      <c r="N195" s="229"/>
      <c r="O195" s="229"/>
      <c r="P195" s="229"/>
      <c r="Q195" s="229"/>
      <c r="R195" s="229"/>
      <c r="S195" s="229"/>
      <c r="T195" s="230"/>
      <c r="AT195" s="231" t="s">
        <v>213</v>
      </c>
      <c r="AU195" s="231" t="s">
        <v>84</v>
      </c>
      <c r="AV195" s="15" t="s">
        <v>82</v>
      </c>
      <c r="AW195" s="15" t="s">
        <v>35</v>
      </c>
      <c r="AX195" s="15" t="s">
        <v>74</v>
      </c>
      <c r="AY195" s="231" t="s">
        <v>197</v>
      </c>
    </row>
    <row r="196" spans="1:65" s="13" customFormat="1" ht="11.25">
      <c r="B196" s="199"/>
      <c r="C196" s="200"/>
      <c r="D196" s="201" t="s">
        <v>213</v>
      </c>
      <c r="E196" s="202" t="s">
        <v>28</v>
      </c>
      <c r="F196" s="203" t="s">
        <v>663</v>
      </c>
      <c r="G196" s="200"/>
      <c r="H196" s="204">
        <v>1720</v>
      </c>
      <c r="I196" s="205"/>
      <c r="J196" s="200"/>
      <c r="K196" s="200"/>
      <c r="L196" s="206"/>
      <c r="M196" s="207"/>
      <c r="N196" s="208"/>
      <c r="O196" s="208"/>
      <c r="P196" s="208"/>
      <c r="Q196" s="208"/>
      <c r="R196" s="208"/>
      <c r="S196" s="208"/>
      <c r="T196" s="209"/>
      <c r="AT196" s="210" t="s">
        <v>213</v>
      </c>
      <c r="AU196" s="210" t="s">
        <v>84</v>
      </c>
      <c r="AV196" s="13" t="s">
        <v>84</v>
      </c>
      <c r="AW196" s="13" t="s">
        <v>35</v>
      </c>
      <c r="AX196" s="13" t="s">
        <v>82</v>
      </c>
      <c r="AY196" s="210" t="s">
        <v>197</v>
      </c>
    </row>
    <row r="197" spans="1:65" s="12" customFormat="1" ht="22.9" customHeight="1">
      <c r="B197" s="165"/>
      <c r="C197" s="166"/>
      <c r="D197" s="167" t="s">
        <v>73</v>
      </c>
      <c r="E197" s="179" t="s">
        <v>84</v>
      </c>
      <c r="F197" s="179" t="s">
        <v>664</v>
      </c>
      <c r="G197" s="166"/>
      <c r="H197" s="166"/>
      <c r="I197" s="169"/>
      <c r="J197" s="180">
        <f>BK197</f>
        <v>0</v>
      </c>
      <c r="K197" s="166"/>
      <c r="L197" s="171"/>
      <c r="M197" s="172"/>
      <c r="N197" s="173"/>
      <c r="O197" s="173"/>
      <c r="P197" s="174">
        <f>SUM(P198:P302)</f>
        <v>0</v>
      </c>
      <c r="Q197" s="173"/>
      <c r="R197" s="174">
        <f>SUM(R198:R302)</f>
        <v>3690.5262481099999</v>
      </c>
      <c r="S197" s="173"/>
      <c r="T197" s="175">
        <f>SUM(T198:T302)</f>
        <v>0</v>
      </c>
      <c r="AR197" s="176" t="s">
        <v>82</v>
      </c>
      <c r="AT197" s="177" t="s">
        <v>73</v>
      </c>
      <c r="AU197" s="177" t="s">
        <v>82</v>
      </c>
      <c r="AY197" s="176" t="s">
        <v>197</v>
      </c>
      <c r="BK197" s="178">
        <f>SUM(BK198:BK302)</f>
        <v>0</v>
      </c>
    </row>
    <row r="198" spans="1:65" s="2" customFormat="1" ht="24.2" customHeight="1">
      <c r="A198" s="37"/>
      <c r="B198" s="38"/>
      <c r="C198" s="181" t="s">
        <v>8</v>
      </c>
      <c r="D198" s="181" t="s">
        <v>199</v>
      </c>
      <c r="E198" s="182" t="s">
        <v>665</v>
      </c>
      <c r="F198" s="183" t="s">
        <v>666</v>
      </c>
      <c r="G198" s="184" t="s">
        <v>409</v>
      </c>
      <c r="H198" s="185">
        <v>191.43799999999999</v>
      </c>
      <c r="I198" s="186"/>
      <c r="J198" s="187">
        <f>ROUND(I198*H198,2)</f>
        <v>0</v>
      </c>
      <c r="K198" s="183" t="s">
        <v>203</v>
      </c>
      <c r="L198" s="42"/>
      <c r="M198" s="188" t="s">
        <v>28</v>
      </c>
      <c r="N198" s="189" t="s">
        <v>45</v>
      </c>
      <c r="O198" s="67"/>
      <c r="P198" s="190">
        <f>O198*H198</f>
        <v>0</v>
      </c>
      <c r="Q198" s="190">
        <v>2.30267</v>
      </c>
      <c r="R198" s="190">
        <f>Q198*H198</f>
        <v>440.81853945999995</v>
      </c>
      <c r="S198" s="190">
        <v>0</v>
      </c>
      <c r="T198" s="191">
        <f>S198*H198</f>
        <v>0</v>
      </c>
      <c r="U198" s="37"/>
      <c r="V198" s="37"/>
      <c r="W198" s="37"/>
      <c r="X198" s="37"/>
      <c r="Y198" s="37"/>
      <c r="Z198" s="37"/>
      <c r="AA198" s="37"/>
      <c r="AB198" s="37"/>
      <c r="AC198" s="37"/>
      <c r="AD198" s="37"/>
      <c r="AE198" s="37"/>
      <c r="AR198" s="192" t="s">
        <v>204</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204</v>
      </c>
      <c r="BM198" s="192" t="s">
        <v>667</v>
      </c>
    </row>
    <row r="199" spans="1:65" s="2" customFormat="1" ht="11.25">
      <c r="A199" s="37"/>
      <c r="B199" s="38"/>
      <c r="C199" s="39"/>
      <c r="D199" s="194" t="s">
        <v>206</v>
      </c>
      <c r="E199" s="39"/>
      <c r="F199" s="195" t="s">
        <v>668</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206</v>
      </c>
      <c r="AU199" s="20" t="s">
        <v>84</v>
      </c>
    </row>
    <row r="200" spans="1:65" s="15" customFormat="1" ht="11.25">
      <c r="B200" s="222"/>
      <c r="C200" s="223"/>
      <c r="D200" s="201" t="s">
        <v>213</v>
      </c>
      <c r="E200" s="224" t="s">
        <v>28</v>
      </c>
      <c r="F200" s="225" t="s">
        <v>643</v>
      </c>
      <c r="G200" s="223"/>
      <c r="H200" s="224" t="s">
        <v>28</v>
      </c>
      <c r="I200" s="226"/>
      <c r="J200" s="223"/>
      <c r="K200" s="223"/>
      <c r="L200" s="227"/>
      <c r="M200" s="228"/>
      <c r="N200" s="229"/>
      <c r="O200" s="229"/>
      <c r="P200" s="229"/>
      <c r="Q200" s="229"/>
      <c r="R200" s="229"/>
      <c r="S200" s="229"/>
      <c r="T200" s="230"/>
      <c r="AT200" s="231" t="s">
        <v>213</v>
      </c>
      <c r="AU200" s="231" t="s">
        <v>84</v>
      </c>
      <c r="AV200" s="15" t="s">
        <v>82</v>
      </c>
      <c r="AW200" s="15" t="s">
        <v>35</v>
      </c>
      <c r="AX200" s="15" t="s">
        <v>74</v>
      </c>
      <c r="AY200" s="231" t="s">
        <v>197</v>
      </c>
    </row>
    <row r="201" spans="1:65" s="15" customFormat="1" ht="11.25">
      <c r="B201" s="222"/>
      <c r="C201" s="223"/>
      <c r="D201" s="201" t="s">
        <v>213</v>
      </c>
      <c r="E201" s="224" t="s">
        <v>28</v>
      </c>
      <c r="F201" s="225" t="s">
        <v>669</v>
      </c>
      <c r="G201" s="223"/>
      <c r="H201" s="224" t="s">
        <v>28</v>
      </c>
      <c r="I201" s="226"/>
      <c r="J201" s="223"/>
      <c r="K201" s="223"/>
      <c r="L201" s="227"/>
      <c r="M201" s="228"/>
      <c r="N201" s="229"/>
      <c r="O201" s="229"/>
      <c r="P201" s="229"/>
      <c r="Q201" s="229"/>
      <c r="R201" s="229"/>
      <c r="S201" s="229"/>
      <c r="T201" s="230"/>
      <c r="AT201" s="231" t="s">
        <v>213</v>
      </c>
      <c r="AU201" s="231" t="s">
        <v>84</v>
      </c>
      <c r="AV201" s="15" t="s">
        <v>82</v>
      </c>
      <c r="AW201" s="15" t="s">
        <v>35</v>
      </c>
      <c r="AX201" s="15" t="s">
        <v>74</v>
      </c>
      <c r="AY201" s="231" t="s">
        <v>197</v>
      </c>
    </row>
    <row r="202" spans="1:65" s="15" customFormat="1" ht="11.25">
      <c r="B202" s="222"/>
      <c r="C202" s="223"/>
      <c r="D202" s="201" t="s">
        <v>213</v>
      </c>
      <c r="E202" s="224" t="s">
        <v>28</v>
      </c>
      <c r="F202" s="225" t="s">
        <v>670</v>
      </c>
      <c r="G202" s="223"/>
      <c r="H202" s="224" t="s">
        <v>28</v>
      </c>
      <c r="I202" s="226"/>
      <c r="J202" s="223"/>
      <c r="K202" s="223"/>
      <c r="L202" s="227"/>
      <c r="M202" s="228"/>
      <c r="N202" s="229"/>
      <c r="O202" s="229"/>
      <c r="P202" s="229"/>
      <c r="Q202" s="229"/>
      <c r="R202" s="229"/>
      <c r="S202" s="229"/>
      <c r="T202" s="230"/>
      <c r="AT202" s="231" t="s">
        <v>213</v>
      </c>
      <c r="AU202" s="231" t="s">
        <v>84</v>
      </c>
      <c r="AV202" s="15" t="s">
        <v>82</v>
      </c>
      <c r="AW202" s="15" t="s">
        <v>35</v>
      </c>
      <c r="AX202" s="15" t="s">
        <v>74</v>
      </c>
      <c r="AY202" s="231" t="s">
        <v>197</v>
      </c>
    </row>
    <row r="203" spans="1:65" s="15" customFormat="1" ht="11.25">
      <c r="B203" s="222"/>
      <c r="C203" s="223"/>
      <c r="D203" s="201" t="s">
        <v>213</v>
      </c>
      <c r="E203" s="224" t="s">
        <v>28</v>
      </c>
      <c r="F203" s="225" t="s">
        <v>671</v>
      </c>
      <c r="G203" s="223"/>
      <c r="H203" s="224" t="s">
        <v>28</v>
      </c>
      <c r="I203" s="226"/>
      <c r="J203" s="223"/>
      <c r="K203" s="223"/>
      <c r="L203" s="227"/>
      <c r="M203" s="228"/>
      <c r="N203" s="229"/>
      <c r="O203" s="229"/>
      <c r="P203" s="229"/>
      <c r="Q203" s="229"/>
      <c r="R203" s="229"/>
      <c r="S203" s="229"/>
      <c r="T203" s="230"/>
      <c r="AT203" s="231" t="s">
        <v>213</v>
      </c>
      <c r="AU203" s="231" t="s">
        <v>84</v>
      </c>
      <c r="AV203" s="15" t="s">
        <v>82</v>
      </c>
      <c r="AW203" s="15" t="s">
        <v>35</v>
      </c>
      <c r="AX203" s="15" t="s">
        <v>74</v>
      </c>
      <c r="AY203" s="231" t="s">
        <v>197</v>
      </c>
    </row>
    <row r="204" spans="1:65" s="13" customFormat="1" ht="11.25">
      <c r="B204" s="199"/>
      <c r="C204" s="200"/>
      <c r="D204" s="201" t="s">
        <v>213</v>
      </c>
      <c r="E204" s="202" t="s">
        <v>28</v>
      </c>
      <c r="F204" s="203" t="s">
        <v>672</v>
      </c>
      <c r="G204" s="200"/>
      <c r="H204" s="204">
        <v>7.9</v>
      </c>
      <c r="I204" s="205"/>
      <c r="J204" s="200"/>
      <c r="K204" s="200"/>
      <c r="L204" s="206"/>
      <c r="M204" s="207"/>
      <c r="N204" s="208"/>
      <c r="O204" s="208"/>
      <c r="P204" s="208"/>
      <c r="Q204" s="208"/>
      <c r="R204" s="208"/>
      <c r="S204" s="208"/>
      <c r="T204" s="209"/>
      <c r="AT204" s="210" t="s">
        <v>213</v>
      </c>
      <c r="AU204" s="210" t="s">
        <v>84</v>
      </c>
      <c r="AV204" s="13" t="s">
        <v>84</v>
      </c>
      <c r="AW204" s="13" t="s">
        <v>35</v>
      </c>
      <c r="AX204" s="13" t="s">
        <v>74</v>
      </c>
      <c r="AY204" s="210" t="s">
        <v>197</v>
      </c>
    </row>
    <row r="205" spans="1:65" s="13" customFormat="1" ht="11.25">
      <c r="B205" s="199"/>
      <c r="C205" s="200"/>
      <c r="D205" s="201" t="s">
        <v>213</v>
      </c>
      <c r="E205" s="202" t="s">
        <v>28</v>
      </c>
      <c r="F205" s="203" t="s">
        <v>673</v>
      </c>
      <c r="G205" s="200"/>
      <c r="H205" s="204">
        <v>9.86</v>
      </c>
      <c r="I205" s="205"/>
      <c r="J205" s="200"/>
      <c r="K205" s="200"/>
      <c r="L205" s="206"/>
      <c r="M205" s="207"/>
      <c r="N205" s="208"/>
      <c r="O205" s="208"/>
      <c r="P205" s="208"/>
      <c r="Q205" s="208"/>
      <c r="R205" s="208"/>
      <c r="S205" s="208"/>
      <c r="T205" s="209"/>
      <c r="AT205" s="210" t="s">
        <v>213</v>
      </c>
      <c r="AU205" s="210" t="s">
        <v>84</v>
      </c>
      <c r="AV205" s="13" t="s">
        <v>84</v>
      </c>
      <c r="AW205" s="13" t="s">
        <v>35</v>
      </c>
      <c r="AX205" s="13" t="s">
        <v>74</v>
      </c>
      <c r="AY205" s="210" t="s">
        <v>197</v>
      </c>
    </row>
    <row r="206" spans="1:65" s="13" customFormat="1" ht="11.25">
      <c r="B206" s="199"/>
      <c r="C206" s="200"/>
      <c r="D206" s="201" t="s">
        <v>213</v>
      </c>
      <c r="E206" s="202" t="s">
        <v>28</v>
      </c>
      <c r="F206" s="203" t="s">
        <v>674</v>
      </c>
      <c r="G206" s="200"/>
      <c r="H206" s="204">
        <v>0.252</v>
      </c>
      <c r="I206" s="205"/>
      <c r="J206" s="200"/>
      <c r="K206" s="200"/>
      <c r="L206" s="206"/>
      <c r="M206" s="207"/>
      <c r="N206" s="208"/>
      <c r="O206" s="208"/>
      <c r="P206" s="208"/>
      <c r="Q206" s="208"/>
      <c r="R206" s="208"/>
      <c r="S206" s="208"/>
      <c r="T206" s="209"/>
      <c r="AT206" s="210" t="s">
        <v>213</v>
      </c>
      <c r="AU206" s="210" t="s">
        <v>84</v>
      </c>
      <c r="AV206" s="13" t="s">
        <v>84</v>
      </c>
      <c r="AW206" s="13" t="s">
        <v>35</v>
      </c>
      <c r="AX206" s="13" t="s">
        <v>74</v>
      </c>
      <c r="AY206" s="210" t="s">
        <v>197</v>
      </c>
    </row>
    <row r="207" spans="1:65" s="15" customFormat="1" ht="11.25">
      <c r="B207" s="222"/>
      <c r="C207" s="223"/>
      <c r="D207" s="201" t="s">
        <v>213</v>
      </c>
      <c r="E207" s="224" t="s">
        <v>28</v>
      </c>
      <c r="F207" s="225" t="s">
        <v>675</v>
      </c>
      <c r="G207" s="223"/>
      <c r="H207" s="224" t="s">
        <v>28</v>
      </c>
      <c r="I207" s="226"/>
      <c r="J207" s="223"/>
      <c r="K207" s="223"/>
      <c r="L207" s="227"/>
      <c r="M207" s="228"/>
      <c r="N207" s="229"/>
      <c r="O207" s="229"/>
      <c r="P207" s="229"/>
      <c r="Q207" s="229"/>
      <c r="R207" s="229"/>
      <c r="S207" s="229"/>
      <c r="T207" s="230"/>
      <c r="AT207" s="231" t="s">
        <v>213</v>
      </c>
      <c r="AU207" s="231" t="s">
        <v>84</v>
      </c>
      <c r="AV207" s="15" t="s">
        <v>82</v>
      </c>
      <c r="AW207" s="15" t="s">
        <v>35</v>
      </c>
      <c r="AX207" s="15" t="s">
        <v>74</v>
      </c>
      <c r="AY207" s="231" t="s">
        <v>197</v>
      </c>
    </row>
    <row r="208" spans="1:65" s="13" customFormat="1" ht="11.25">
      <c r="B208" s="199"/>
      <c r="C208" s="200"/>
      <c r="D208" s="201" t="s">
        <v>213</v>
      </c>
      <c r="E208" s="202" t="s">
        <v>28</v>
      </c>
      <c r="F208" s="203" t="s">
        <v>676</v>
      </c>
      <c r="G208" s="200"/>
      <c r="H208" s="204">
        <v>23.6</v>
      </c>
      <c r="I208" s="205"/>
      <c r="J208" s="200"/>
      <c r="K208" s="200"/>
      <c r="L208" s="206"/>
      <c r="M208" s="207"/>
      <c r="N208" s="208"/>
      <c r="O208" s="208"/>
      <c r="P208" s="208"/>
      <c r="Q208" s="208"/>
      <c r="R208" s="208"/>
      <c r="S208" s="208"/>
      <c r="T208" s="209"/>
      <c r="AT208" s="210" t="s">
        <v>213</v>
      </c>
      <c r="AU208" s="210" t="s">
        <v>84</v>
      </c>
      <c r="AV208" s="13" t="s">
        <v>84</v>
      </c>
      <c r="AW208" s="13" t="s">
        <v>35</v>
      </c>
      <c r="AX208" s="13" t="s">
        <v>74</v>
      </c>
      <c r="AY208" s="210" t="s">
        <v>197</v>
      </c>
    </row>
    <row r="209" spans="1:65" s="16" customFormat="1" ht="11.25">
      <c r="B209" s="232"/>
      <c r="C209" s="233"/>
      <c r="D209" s="201" t="s">
        <v>213</v>
      </c>
      <c r="E209" s="234" t="s">
        <v>28</v>
      </c>
      <c r="F209" s="235" t="s">
        <v>416</v>
      </c>
      <c r="G209" s="233"/>
      <c r="H209" s="236">
        <v>41.612000000000002</v>
      </c>
      <c r="I209" s="237"/>
      <c r="J209" s="233"/>
      <c r="K209" s="233"/>
      <c r="L209" s="238"/>
      <c r="M209" s="239"/>
      <c r="N209" s="240"/>
      <c r="O209" s="240"/>
      <c r="P209" s="240"/>
      <c r="Q209" s="240"/>
      <c r="R209" s="240"/>
      <c r="S209" s="240"/>
      <c r="T209" s="241"/>
      <c r="AT209" s="242" t="s">
        <v>213</v>
      </c>
      <c r="AU209" s="242" t="s">
        <v>84</v>
      </c>
      <c r="AV209" s="16" t="s">
        <v>160</v>
      </c>
      <c r="AW209" s="16" t="s">
        <v>35</v>
      </c>
      <c r="AX209" s="16" t="s">
        <v>74</v>
      </c>
      <c r="AY209" s="242" t="s">
        <v>197</v>
      </c>
    </row>
    <row r="210" spans="1:65" s="15" customFormat="1" ht="11.25">
      <c r="B210" s="222"/>
      <c r="C210" s="223"/>
      <c r="D210" s="201" t="s">
        <v>213</v>
      </c>
      <c r="E210" s="224" t="s">
        <v>28</v>
      </c>
      <c r="F210" s="225" t="s">
        <v>677</v>
      </c>
      <c r="G210" s="223"/>
      <c r="H210" s="224" t="s">
        <v>28</v>
      </c>
      <c r="I210" s="226"/>
      <c r="J210" s="223"/>
      <c r="K210" s="223"/>
      <c r="L210" s="227"/>
      <c r="M210" s="228"/>
      <c r="N210" s="229"/>
      <c r="O210" s="229"/>
      <c r="P210" s="229"/>
      <c r="Q210" s="229"/>
      <c r="R210" s="229"/>
      <c r="S210" s="229"/>
      <c r="T210" s="230"/>
      <c r="AT210" s="231" t="s">
        <v>213</v>
      </c>
      <c r="AU210" s="231" t="s">
        <v>84</v>
      </c>
      <c r="AV210" s="15" t="s">
        <v>82</v>
      </c>
      <c r="AW210" s="15" t="s">
        <v>35</v>
      </c>
      <c r="AX210" s="15" t="s">
        <v>74</v>
      </c>
      <c r="AY210" s="231" t="s">
        <v>197</v>
      </c>
    </row>
    <row r="211" spans="1:65" s="13" customFormat="1" ht="11.25">
      <c r="B211" s="199"/>
      <c r="C211" s="200"/>
      <c r="D211" s="201" t="s">
        <v>213</v>
      </c>
      <c r="E211" s="202" t="s">
        <v>28</v>
      </c>
      <c r="F211" s="203" t="s">
        <v>678</v>
      </c>
      <c r="G211" s="200"/>
      <c r="H211" s="204">
        <v>107.7</v>
      </c>
      <c r="I211" s="205"/>
      <c r="J211" s="200"/>
      <c r="K211" s="200"/>
      <c r="L211" s="206"/>
      <c r="M211" s="207"/>
      <c r="N211" s="208"/>
      <c r="O211" s="208"/>
      <c r="P211" s="208"/>
      <c r="Q211" s="208"/>
      <c r="R211" s="208"/>
      <c r="S211" s="208"/>
      <c r="T211" s="209"/>
      <c r="AT211" s="210" t="s">
        <v>213</v>
      </c>
      <c r="AU211" s="210" t="s">
        <v>84</v>
      </c>
      <c r="AV211" s="13" t="s">
        <v>84</v>
      </c>
      <c r="AW211" s="13" t="s">
        <v>35</v>
      </c>
      <c r="AX211" s="13" t="s">
        <v>74</v>
      </c>
      <c r="AY211" s="210" t="s">
        <v>197</v>
      </c>
    </row>
    <row r="212" spans="1:65" s="13" customFormat="1" ht="11.25">
      <c r="B212" s="199"/>
      <c r="C212" s="200"/>
      <c r="D212" s="201" t="s">
        <v>213</v>
      </c>
      <c r="E212" s="202" t="s">
        <v>28</v>
      </c>
      <c r="F212" s="203" t="s">
        <v>679</v>
      </c>
      <c r="G212" s="200"/>
      <c r="H212" s="204">
        <v>8.9</v>
      </c>
      <c r="I212" s="205"/>
      <c r="J212" s="200"/>
      <c r="K212" s="200"/>
      <c r="L212" s="206"/>
      <c r="M212" s="207"/>
      <c r="N212" s="208"/>
      <c r="O212" s="208"/>
      <c r="P212" s="208"/>
      <c r="Q212" s="208"/>
      <c r="R212" s="208"/>
      <c r="S212" s="208"/>
      <c r="T212" s="209"/>
      <c r="AT212" s="210" t="s">
        <v>213</v>
      </c>
      <c r="AU212" s="210" t="s">
        <v>84</v>
      </c>
      <c r="AV212" s="13" t="s">
        <v>84</v>
      </c>
      <c r="AW212" s="13" t="s">
        <v>35</v>
      </c>
      <c r="AX212" s="13" t="s">
        <v>74</v>
      </c>
      <c r="AY212" s="210" t="s">
        <v>197</v>
      </c>
    </row>
    <row r="213" spans="1:65" s="13" customFormat="1" ht="11.25">
      <c r="B213" s="199"/>
      <c r="C213" s="200"/>
      <c r="D213" s="201" t="s">
        <v>213</v>
      </c>
      <c r="E213" s="202" t="s">
        <v>28</v>
      </c>
      <c r="F213" s="203" t="s">
        <v>680</v>
      </c>
      <c r="G213" s="200"/>
      <c r="H213" s="204">
        <v>24.11</v>
      </c>
      <c r="I213" s="205"/>
      <c r="J213" s="200"/>
      <c r="K213" s="200"/>
      <c r="L213" s="206"/>
      <c r="M213" s="207"/>
      <c r="N213" s="208"/>
      <c r="O213" s="208"/>
      <c r="P213" s="208"/>
      <c r="Q213" s="208"/>
      <c r="R213" s="208"/>
      <c r="S213" s="208"/>
      <c r="T213" s="209"/>
      <c r="AT213" s="210" t="s">
        <v>213</v>
      </c>
      <c r="AU213" s="210" t="s">
        <v>84</v>
      </c>
      <c r="AV213" s="13" t="s">
        <v>84</v>
      </c>
      <c r="AW213" s="13" t="s">
        <v>35</v>
      </c>
      <c r="AX213" s="13" t="s">
        <v>74</v>
      </c>
      <c r="AY213" s="210" t="s">
        <v>197</v>
      </c>
    </row>
    <row r="214" spans="1:65" s="16" customFormat="1" ht="11.25">
      <c r="B214" s="232"/>
      <c r="C214" s="233"/>
      <c r="D214" s="201" t="s">
        <v>213</v>
      </c>
      <c r="E214" s="234" t="s">
        <v>28</v>
      </c>
      <c r="F214" s="235" t="s">
        <v>416</v>
      </c>
      <c r="G214" s="233"/>
      <c r="H214" s="236">
        <v>140.71</v>
      </c>
      <c r="I214" s="237"/>
      <c r="J214" s="233"/>
      <c r="K214" s="233"/>
      <c r="L214" s="238"/>
      <c r="M214" s="239"/>
      <c r="N214" s="240"/>
      <c r="O214" s="240"/>
      <c r="P214" s="240"/>
      <c r="Q214" s="240"/>
      <c r="R214" s="240"/>
      <c r="S214" s="240"/>
      <c r="T214" s="241"/>
      <c r="AT214" s="242" t="s">
        <v>213</v>
      </c>
      <c r="AU214" s="242" t="s">
        <v>84</v>
      </c>
      <c r="AV214" s="16" t="s">
        <v>160</v>
      </c>
      <c r="AW214" s="16" t="s">
        <v>35</v>
      </c>
      <c r="AX214" s="16" t="s">
        <v>74</v>
      </c>
      <c r="AY214" s="242" t="s">
        <v>197</v>
      </c>
    </row>
    <row r="215" spans="1:65" s="14" customFormat="1" ht="11.25">
      <c r="B215" s="211"/>
      <c r="C215" s="212"/>
      <c r="D215" s="201" t="s">
        <v>213</v>
      </c>
      <c r="E215" s="213" t="s">
        <v>28</v>
      </c>
      <c r="F215" s="214" t="s">
        <v>226</v>
      </c>
      <c r="G215" s="212"/>
      <c r="H215" s="215">
        <v>182.322</v>
      </c>
      <c r="I215" s="216"/>
      <c r="J215" s="212"/>
      <c r="K215" s="212"/>
      <c r="L215" s="217"/>
      <c r="M215" s="218"/>
      <c r="N215" s="219"/>
      <c r="O215" s="219"/>
      <c r="P215" s="219"/>
      <c r="Q215" s="219"/>
      <c r="R215" s="219"/>
      <c r="S215" s="219"/>
      <c r="T215" s="220"/>
      <c r="AT215" s="221" t="s">
        <v>213</v>
      </c>
      <c r="AU215" s="221" t="s">
        <v>84</v>
      </c>
      <c r="AV215" s="14" t="s">
        <v>204</v>
      </c>
      <c r="AW215" s="14" t="s">
        <v>35</v>
      </c>
      <c r="AX215" s="14" t="s">
        <v>74</v>
      </c>
      <c r="AY215" s="221" t="s">
        <v>197</v>
      </c>
    </row>
    <row r="216" spans="1:65" s="13" customFormat="1" ht="11.25">
      <c r="B216" s="199"/>
      <c r="C216" s="200"/>
      <c r="D216" s="201" t="s">
        <v>213</v>
      </c>
      <c r="E216" s="202" t="s">
        <v>28</v>
      </c>
      <c r="F216" s="203" t="s">
        <v>681</v>
      </c>
      <c r="G216" s="200"/>
      <c r="H216" s="204">
        <v>191.43799999999999</v>
      </c>
      <c r="I216" s="205"/>
      <c r="J216" s="200"/>
      <c r="K216" s="200"/>
      <c r="L216" s="206"/>
      <c r="M216" s="207"/>
      <c r="N216" s="208"/>
      <c r="O216" s="208"/>
      <c r="P216" s="208"/>
      <c r="Q216" s="208"/>
      <c r="R216" s="208"/>
      <c r="S216" s="208"/>
      <c r="T216" s="209"/>
      <c r="AT216" s="210" t="s">
        <v>213</v>
      </c>
      <c r="AU216" s="210" t="s">
        <v>84</v>
      </c>
      <c r="AV216" s="13" t="s">
        <v>84</v>
      </c>
      <c r="AW216" s="13" t="s">
        <v>35</v>
      </c>
      <c r="AX216" s="13" t="s">
        <v>82</v>
      </c>
      <c r="AY216" s="210" t="s">
        <v>197</v>
      </c>
    </row>
    <row r="217" spans="1:65" s="2" customFormat="1" ht="37.9" customHeight="1">
      <c r="A217" s="37"/>
      <c r="B217" s="38"/>
      <c r="C217" s="181" t="s">
        <v>268</v>
      </c>
      <c r="D217" s="181" t="s">
        <v>199</v>
      </c>
      <c r="E217" s="182" t="s">
        <v>682</v>
      </c>
      <c r="F217" s="183" t="s">
        <v>683</v>
      </c>
      <c r="G217" s="184" t="s">
        <v>210</v>
      </c>
      <c r="H217" s="185">
        <v>10</v>
      </c>
      <c r="I217" s="186"/>
      <c r="J217" s="187">
        <f>ROUND(I217*H217,2)</f>
        <v>0</v>
      </c>
      <c r="K217" s="183" t="s">
        <v>203</v>
      </c>
      <c r="L217" s="42"/>
      <c r="M217" s="188" t="s">
        <v>28</v>
      </c>
      <c r="N217" s="189" t="s">
        <v>45</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204</v>
      </c>
      <c r="AT217" s="192" t="s">
        <v>199</v>
      </c>
      <c r="AU217" s="192" t="s">
        <v>84</v>
      </c>
      <c r="AY217" s="20" t="s">
        <v>197</v>
      </c>
      <c r="BE217" s="193">
        <f>IF(N217="základní",J217,0)</f>
        <v>0</v>
      </c>
      <c r="BF217" s="193">
        <f>IF(N217="snížená",J217,0)</f>
        <v>0</v>
      </c>
      <c r="BG217" s="193">
        <f>IF(N217="zákl. přenesená",J217,0)</f>
        <v>0</v>
      </c>
      <c r="BH217" s="193">
        <f>IF(N217="sníž. přenesená",J217,0)</f>
        <v>0</v>
      </c>
      <c r="BI217" s="193">
        <f>IF(N217="nulová",J217,0)</f>
        <v>0</v>
      </c>
      <c r="BJ217" s="20" t="s">
        <v>82</v>
      </c>
      <c r="BK217" s="193">
        <f>ROUND(I217*H217,2)</f>
        <v>0</v>
      </c>
      <c r="BL217" s="20" t="s">
        <v>204</v>
      </c>
      <c r="BM217" s="192" t="s">
        <v>684</v>
      </c>
    </row>
    <row r="218" spans="1:65" s="2" customFormat="1" ht="11.25">
      <c r="A218" s="37"/>
      <c r="B218" s="38"/>
      <c r="C218" s="39"/>
      <c r="D218" s="194" t="s">
        <v>206</v>
      </c>
      <c r="E218" s="39"/>
      <c r="F218" s="195" t="s">
        <v>685</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206</v>
      </c>
      <c r="AU218" s="20" t="s">
        <v>84</v>
      </c>
    </row>
    <row r="219" spans="1:65" s="15" customFormat="1" ht="11.25">
      <c r="B219" s="222"/>
      <c r="C219" s="223"/>
      <c r="D219" s="201" t="s">
        <v>213</v>
      </c>
      <c r="E219" s="224" t="s">
        <v>28</v>
      </c>
      <c r="F219" s="225" t="s">
        <v>643</v>
      </c>
      <c r="G219" s="223"/>
      <c r="H219" s="224" t="s">
        <v>28</v>
      </c>
      <c r="I219" s="226"/>
      <c r="J219" s="223"/>
      <c r="K219" s="223"/>
      <c r="L219" s="227"/>
      <c r="M219" s="228"/>
      <c r="N219" s="229"/>
      <c r="O219" s="229"/>
      <c r="P219" s="229"/>
      <c r="Q219" s="229"/>
      <c r="R219" s="229"/>
      <c r="S219" s="229"/>
      <c r="T219" s="230"/>
      <c r="AT219" s="231" t="s">
        <v>213</v>
      </c>
      <c r="AU219" s="231" t="s">
        <v>84</v>
      </c>
      <c r="AV219" s="15" t="s">
        <v>82</v>
      </c>
      <c r="AW219" s="15" t="s">
        <v>35</v>
      </c>
      <c r="AX219" s="15" t="s">
        <v>74</v>
      </c>
      <c r="AY219" s="231" t="s">
        <v>197</v>
      </c>
    </row>
    <row r="220" spans="1:65" s="13" customFormat="1" ht="11.25">
      <c r="B220" s="199"/>
      <c r="C220" s="200"/>
      <c r="D220" s="201" t="s">
        <v>213</v>
      </c>
      <c r="E220" s="202" t="s">
        <v>28</v>
      </c>
      <c r="F220" s="203" t="s">
        <v>686</v>
      </c>
      <c r="G220" s="200"/>
      <c r="H220" s="204">
        <v>5</v>
      </c>
      <c r="I220" s="205"/>
      <c r="J220" s="200"/>
      <c r="K220" s="200"/>
      <c r="L220" s="206"/>
      <c r="M220" s="207"/>
      <c r="N220" s="208"/>
      <c r="O220" s="208"/>
      <c r="P220" s="208"/>
      <c r="Q220" s="208"/>
      <c r="R220" s="208"/>
      <c r="S220" s="208"/>
      <c r="T220" s="209"/>
      <c r="AT220" s="210" t="s">
        <v>213</v>
      </c>
      <c r="AU220" s="210" t="s">
        <v>84</v>
      </c>
      <c r="AV220" s="13" t="s">
        <v>84</v>
      </c>
      <c r="AW220" s="13" t="s">
        <v>35</v>
      </c>
      <c r="AX220" s="13" t="s">
        <v>74</v>
      </c>
      <c r="AY220" s="210" t="s">
        <v>197</v>
      </c>
    </row>
    <row r="221" spans="1:65" s="13" customFormat="1" ht="11.25">
      <c r="B221" s="199"/>
      <c r="C221" s="200"/>
      <c r="D221" s="201" t="s">
        <v>213</v>
      </c>
      <c r="E221" s="202" t="s">
        <v>28</v>
      </c>
      <c r="F221" s="203" t="s">
        <v>687</v>
      </c>
      <c r="G221" s="200"/>
      <c r="H221" s="204">
        <v>5</v>
      </c>
      <c r="I221" s="205"/>
      <c r="J221" s="200"/>
      <c r="K221" s="200"/>
      <c r="L221" s="206"/>
      <c r="M221" s="207"/>
      <c r="N221" s="208"/>
      <c r="O221" s="208"/>
      <c r="P221" s="208"/>
      <c r="Q221" s="208"/>
      <c r="R221" s="208"/>
      <c r="S221" s="208"/>
      <c r="T221" s="209"/>
      <c r="AT221" s="210" t="s">
        <v>213</v>
      </c>
      <c r="AU221" s="210" t="s">
        <v>84</v>
      </c>
      <c r="AV221" s="13" t="s">
        <v>84</v>
      </c>
      <c r="AW221" s="13" t="s">
        <v>35</v>
      </c>
      <c r="AX221" s="13" t="s">
        <v>74</v>
      </c>
      <c r="AY221" s="210" t="s">
        <v>197</v>
      </c>
    </row>
    <row r="222" spans="1:65" s="14" customFormat="1" ht="11.25">
      <c r="B222" s="211"/>
      <c r="C222" s="212"/>
      <c r="D222" s="201" t="s">
        <v>213</v>
      </c>
      <c r="E222" s="213" t="s">
        <v>28</v>
      </c>
      <c r="F222" s="214" t="s">
        <v>226</v>
      </c>
      <c r="G222" s="212"/>
      <c r="H222" s="215">
        <v>10</v>
      </c>
      <c r="I222" s="216"/>
      <c r="J222" s="212"/>
      <c r="K222" s="212"/>
      <c r="L222" s="217"/>
      <c r="M222" s="218"/>
      <c r="N222" s="219"/>
      <c r="O222" s="219"/>
      <c r="P222" s="219"/>
      <c r="Q222" s="219"/>
      <c r="R222" s="219"/>
      <c r="S222" s="219"/>
      <c r="T222" s="220"/>
      <c r="AT222" s="221" t="s">
        <v>213</v>
      </c>
      <c r="AU222" s="221" t="s">
        <v>84</v>
      </c>
      <c r="AV222" s="14" t="s">
        <v>204</v>
      </c>
      <c r="AW222" s="14" t="s">
        <v>35</v>
      </c>
      <c r="AX222" s="14" t="s">
        <v>82</v>
      </c>
      <c r="AY222" s="221" t="s">
        <v>197</v>
      </c>
    </row>
    <row r="223" spans="1:65" s="2" customFormat="1" ht="16.5" customHeight="1">
      <c r="A223" s="37"/>
      <c r="B223" s="38"/>
      <c r="C223" s="247" t="s">
        <v>273</v>
      </c>
      <c r="D223" s="247" t="s">
        <v>519</v>
      </c>
      <c r="E223" s="248" t="s">
        <v>688</v>
      </c>
      <c r="F223" s="249" t="s">
        <v>689</v>
      </c>
      <c r="G223" s="250" t="s">
        <v>265</v>
      </c>
      <c r="H223" s="251">
        <v>2.75</v>
      </c>
      <c r="I223" s="252"/>
      <c r="J223" s="253">
        <f>ROUND(I223*H223,2)</f>
        <v>0</v>
      </c>
      <c r="K223" s="249" t="s">
        <v>203</v>
      </c>
      <c r="L223" s="254"/>
      <c r="M223" s="255" t="s">
        <v>28</v>
      </c>
      <c r="N223" s="256" t="s">
        <v>45</v>
      </c>
      <c r="O223" s="67"/>
      <c r="P223" s="190">
        <f>O223*H223</f>
        <v>0</v>
      </c>
      <c r="Q223" s="190">
        <v>4.8070000000000002E-2</v>
      </c>
      <c r="R223" s="190">
        <f>Q223*H223</f>
        <v>0.13219249999999999</v>
      </c>
      <c r="S223" s="190">
        <v>0</v>
      </c>
      <c r="T223" s="191">
        <f>S223*H223</f>
        <v>0</v>
      </c>
      <c r="U223" s="37"/>
      <c r="V223" s="37"/>
      <c r="W223" s="37"/>
      <c r="X223" s="37"/>
      <c r="Y223" s="37"/>
      <c r="Z223" s="37"/>
      <c r="AA223" s="37"/>
      <c r="AB223" s="37"/>
      <c r="AC223" s="37"/>
      <c r="AD223" s="37"/>
      <c r="AE223" s="37"/>
      <c r="AR223" s="192" t="s">
        <v>243</v>
      </c>
      <c r="AT223" s="192" t="s">
        <v>519</v>
      </c>
      <c r="AU223" s="192" t="s">
        <v>84</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690</v>
      </c>
    </row>
    <row r="224" spans="1:65" s="13" customFormat="1" ht="11.25">
      <c r="B224" s="199"/>
      <c r="C224" s="200"/>
      <c r="D224" s="201" t="s">
        <v>213</v>
      </c>
      <c r="E224" s="202" t="s">
        <v>28</v>
      </c>
      <c r="F224" s="203" t="s">
        <v>691</v>
      </c>
      <c r="G224" s="200"/>
      <c r="H224" s="204">
        <v>2.5</v>
      </c>
      <c r="I224" s="205"/>
      <c r="J224" s="200"/>
      <c r="K224" s="200"/>
      <c r="L224" s="206"/>
      <c r="M224" s="207"/>
      <c r="N224" s="208"/>
      <c r="O224" s="208"/>
      <c r="P224" s="208"/>
      <c r="Q224" s="208"/>
      <c r="R224" s="208"/>
      <c r="S224" s="208"/>
      <c r="T224" s="209"/>
      <c r="AT224" s="210" t="s">
        <v>213</v>
      </c>
      <c r="AU224" s="210" t="s">
        <v>84</v>
      </c>
      <c r="AV224" s="13" t="s">
        <v>84</v>
      </c>
      <c r="AW224" s="13" t="s">
        <v>35</v>
      </c>
      <c r="AX224" s="13" t="s">
        <v>82</v>
      </c>
      <c r="AY224" s="210" t="s">
        <v>197</v>
      </c>
    </row>
    <row r="225" spans="1:65" s="13" customFormat="1" ht="11.25">
      <c r="B225" s="199"/>
      <c r="C225" s="200"/>
      <c r="D225" s="201" t="s">
        <v>213</v>
      </c>
      <c r="E225" s="200"/>
      <c r="F225" s="203" t="s">
        <v>692</v>
      </c>
      <c r="G225" s="200"/>
      <c r="H225" s="204">
        <v>2.75</v>
      </c>
      <c r="I225" s="205"/>
      <c r="J225" s="200"/>
      <c r="K225" s="200"/>
      <c r="L225" s="206"/>
      <c r="M225" s="207"/>
      <c r="N225" s="208"/>
      <c r="O225" s="208"/>
      <c r="P225" s="208"/>
      <c r="Q225" s="208"/>
      <c r="R225" s="208"/>
      <c r="S225" s="208"/>
      <c r="T225" s="209"/>
      <c r="AT225" s="210" t="s">
        <v>213</v>
      </c>
      <c r="AU225" s="210" t="s">
        <v>84</v>
      </c>
      <c r="AV225" s="13" t="s">
        <v>84</v>
      </c>
      <c r="AW225" s="13" t="s">
        <v>4</v>
      </c>
      <c r="AX225" s="13" t="s">
        <v>82</v>
      </c>
      <c r="AY225" s="210" t="s">
        <v>197</v>
      </c>
    </row>
    <row r="226" spans="1:65" s="2" customFormat="1" ht="16.5" customHeight="1">
      <c r="A226" s="37"/>
      <c r="B226" s="38"/>
      <c r="C226" s="247" t="s">
        <v>278</v>
      </c>
      <c r="D226" s="247" t="s">
        <v>519</v>
      </c>
      <c r="E226" s="248" t="s">
        <v>693</v>
      </c>
      <c r="F226" s="249" t="s">
        <v>694</v>
      </c>
      <c r="G226" s="250" t="s">
        <v>265</v>
      </c>
      <c r="H226" s="251">
        <v>2.75</v>
      </c>
      <c r="I226" s="252"/>
      <c r="J226" s="253">
        <f>ROUND(I226*H226,2)</f>
        <v>0</v>
      </c>
      <c r="K226" s="249" t="s">
        <v>203</v>
      </c>
      <c r="L226" s="254"/>
      <c r="M226" s="255" t="s">
        <v>28</v>
      </c>
      <c r="N226" s="256" t="s">
        <v>45</v>
      </c>
      <c r="O226" s="67"/>
      <c r="P226" s="190">
        <f>O226*H226</f>
        <v>0</v>
      </c>
      <c r="Q226" s="190">
        <v>6.7299999999999999E-3</v>
      </c>
      <c r="R226" s="190">
        <f>Q226*H226</f>
        <v>1.85075E-2</v>
      </c>
      <c r="S226" s="190">
        <v>0</v>
      </c>
      <c r="T226" s="191">
        <f>S226*H226</f>
        <v>0</v>
      </c>
      <c r="U226" s="37"/>
      <c r="V226" s="37"/>
      <c r="W226" s="37"/>
      <c r="X226" s="37"/>
      <c r="Y226" s="37"/>
      <c r="Z226" s="37"/>
      <c r="AA226" s="37"/>
      <c r="AB226" s="37"/>
      <c r="AC226" s="37"/>
      <c r="AD226" s="37"/>
      <c r="AE226" s="37"/>
      <c r="AR226" s="192" t="s">
        <v>243</v>
      </c>
      <c r="AT226" s="192" t="s">
        <v>519</v>
      </c>
      <c r="AU226" s="192" t="s">
        <v>84</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204</v>
      </c>
      <c r="BM226" s="192" t="s">
        <v>695</v>
      </c>
    </row>
    <row r="227" spans="1:65" s="13" customFormat="1" ht="11.25">
      <c r="B227" s="199"/>
      <c r="C227" s="200"/>
      <c r="D227" s="201" t="s">
        <v>213</v>
      </c>
      <c r="E227" s="202" t="s">
        <v>28</v>
      </c>
      <c r="F227" s="203" t="s">
        <v>696</v>
      </c>
      <c r="G227" s="200"/>
      <c r="H227" s="204">
        <v>2.5</v>
      </c>
      <c r="I227" s="205"/>
      <c r="J227" s="200"/>
      <c r="K227" s="200"/>
      <c r="L227" s="206"/>
      <c r="M227" s="207"/>
      <c r="N227" s="208"/>
      <c r="O227" s="208"/>
      <c r="P227" s="208"/>
      <c r="Q227" s="208"/>
      <c r="R227" s="208"/>
      <c r="S227" s="208"/>
      <c r="T227" s="209"/>
      <c r="AT227" s="210" t="s">
        <v>213</v>
      </c>
      <c r="AU227" s="210" t="s">
        <v>84</v>
      </c>
      <c r="AV227" s="13" t="s">
        <v>84</v>
      </c>
      <c r="AW227" s="13" t="s">
        <v>35</v>
      </c>
      <c r="AX227" s="13" t="s">
        <v>82</v>
      </c>
      <c r="AY227" s="210" t="s">
        <v>197</v>
      </c>
    </row>
    <row r="228" spans="1:65" s="13" customFormat="1" ht="11.25">
      <c r="B228" s="199"/>
      <c r="C228" s="200"/>
      <c r="D228" s="201" t="s">
        <v>213</v>
      </c>
      <c r="E228" s="200"/>
      <c r="F228" s="203" t="s">
        <v>692</v>
      </c>
      <c r="G228" s="200"/>
      <c r="H228" s="204">
        <v>2.75</v>
      </c>
      <c r="I228" s="205"/>
      <c r="J228" s="200"/>
      <c r="K228" s="200"/>
      <c r="L228" s="206"/>
      <c r="M228" s="207"/>
      <c r="N228" s="208"/>
      <c r="O228" s="208"/>
      <c r="P228" s="208"/>
      <c r="Q228" s="208"/>
      <c r="R228" s="208"/>
      <c r="S228" s="208"/>
      <c r="T228" s="209"/>
      <c r="AT228" s="210" t="s">
        <v>213</v>
      </c>
      <c r="AU228" s="210" t="s">
        <v>84</v>
      </c>
      <c r="AV228" s="13" t="s">
        <v>84</v>
      </c>
      <c r="AW228" s="13" t="s">
        <v>4</v>
      </c>
      <c r="AX228" s="13" t="s">
        <v>82</v>
      </c>
      <c r="AY228" s="210" t="s">
        <v>197</v>
      </c>
    </row>
    <row r="229" spans="1:65" s="2" customFormat="1" ht="37.9" customHeight="1">
      <c r="A229" s="37"/>
      <c r="B229" s="38"/>
      <c r="C229" s="181" t="s">
        <v>283</v>
      </c>
      <c r="D229" s="181" t="s">
        <v>199</v>
      </c>
      <c r="E229" s="182" t="s">
        <v>697</v>
      </c>
      <c r="F229" s="183" t="s">
        <v>698</v>
      </c>
      <c r="G229" s="184" t="s">
        <v>210</v>
      </c>
      <c r="H229" s="185">
        <v>10</v>
      </c>
      <c r="I229" s="186"/>
      <c r="J229" s="187">
        <f>ROUND(I229*H229,2)</f>
        <v>0</v>
      </c>
      <c r="K229" s="183" t="s">
        <v>203</v>
      </c>
      <c r="L229" s="42"/>
      <c r="M229" s="188" t="s">
        <v>28</v>
      </c>
      <c r="N229" s="189" t="s">
        <v>45</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204</v>
      </c>
      <c r="AT229" s="192" t="s">
        <v>199</v>
      </c>
      <c r="AU229" s="192" t="s">
        <v>84</v>
      </c>
      <c r="AY229" s="20" t="s">
        <v>197</v>
      </c>
      <c r="BE229" s="193">
        <f>IF(N229="základní",J229,0)</f>
        <v>0</v>
      </c>
      <c r="BF229" s="193">
        <f>IF(N229="snížená",J229,0)</f>
        <v>0</v>
      </c>
      <c r="BG229" s="193">
        <f>IF(N229="zákl. přenesená",J229,0)</f>
        <v>0</v>
      </c>
      <c r="BH229" s="193">
        <f>IF(N229="sníž. přenesená",J229,0)</f>
        <v>0</v>
      </c>
      <c r="BI229" s="193">
        <f>IF(N229="nulová",J229,0)</f>
        <v>0</v>
      </c>
      <c r="BJ229" s="20" t="s">
        <v>82</v>
      </c>
      <c r="BK229" s="193">
        <f>ROUND(I229*H229,2)</f>
        <v>0</v>
      </c>
      <c r="BL229" s="20" t="s">
        <v>204</v>
      </c>
      <c r="BM229" s="192" t="s">
        <v>699</v>
      </c>
    </row>
    <row r="230" spans="1:65" s="2" customFormat="1" ht="11.25">
      <c r="A230" s="37"/>
      <c r="B230" s="38"/>
      <c r="C230" s="39"/>
      <c r="D230" s="194" t="s">
        <v>206</v>
      </c>
      <c r="E230" s="39"/>
      <c r="F230" s="195" t="s">
        <v>700</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206</v>
      </c>
      <c r="AU230" s="20" t="s">
        <v>84</v>
      </c>
    </row>
    <row r="231" spans="1:65" s="15" customFormat="1" ht="11.25">
      <c r="B231" s="222"/>
      <c r="C231" s="223"/>
      <c r="D231" s="201" t="s">
        <v>213</v>
      </c>
      <c r="E231" s="224" t="s">
        <v>28</v>
      </c>
      <c r="F231" s="225" t="s">
        <v>643</v>
      </c>
      <c r="G231" s="223"/>
      <c r="H231" s="224" t="s">
        <v>28</v>
      </c>
      <c r="I231" s="226"/>
      <c r="J231" s="223"/>
      <c r="K231" s="223"/>
      <c r="L231" s="227"/>
      <c r="M231" s="228"/>
      <c r="N231" s="229"/>
      <c r="O231" s="229"/>
      <c r="P231" s="229"/>
      <c r="Q231" s="229"/>
      <c r="R231" s="229"/>
      <c r="S231" s="229"/>
      <c r="T231" s="230"/>
      <c r="AT231" s="231" t="s">
        <v>213</v>
      </c>
      <c r="AU231" s="231" t="s">
        <v>84</v>
      </c>
      <c r="AV231" s="15" t="s">
        <v>82</v>
      </c>
      <c r="AW231" s="15" t="s">
        <v>35</v>
      </c>
      <c r="AX231" s="15" t="s">
        <v>74</v>
      </c>
      <c r="AY231" s="231" t="s">
        <v>197</v>
      </c>
    </row>
    <row r="232" spans="1:65" s="13" customFormat="1" ht="11.25">
      <c r="B232" s="199"/>
      <c r="C232" s="200"/>
      <c r="D232" s="201" t="s">
        <v>213</v>
      </c>
      <c r="E232" s="202" t="s">
        <v>28</v>
      </c>
      <c r="F232" s="203" t="s">
        <v>701</v>
      </c>
      <c r="G232" s="200"/>
      <c r="H232" s="204">
        <v>10</v>
      </c>
      <c r="I232" s="205"/>
      <c r="J232" s="200"/>
      <c r="K232" s="200"/>
      <c r="L232" s="206"/>
      <c r="M232" s="207"/>
      <c r="N232" s="208"/>
      <c r="O232" s="208"/>
      <c r="P232" s="208"/>
      <c r="Q232" s="208"/>
      <c r="R232" s="208"/>
      <c r="S232" s="208"/>
      <c r="T232" s="209"/>
      <c r="AT232" s="210" t="s">
        <v>213</v>
      </c>
      <c r="AU232" s="210" t="s">
        <v>84</v>
      </c>
      <c r="AV232" s="13" t="s">
        <v>84</v>
      </c>
      <c r="AW232" s="13" t="s">
        <v>35</v>
      </c>
      <c r="AX232" s="13" t="s">
        <v>82</v>
      </c>
      <c r="AY232" s="210" t="s">
        <v>197</v>
      </c>
    </row>
    <row r="233" spans="1:65" s="2" customFormat="1" ht="16.5" customHeight="1">
      <c r="A233" s="37"/>
      <c r="B233" s="38"/>
      <c r="C233" s="247" t="s">
        <v>288</v>
      </c>
      <c r="D233" s="247" t="s">
        <v>519</v>
      </c>
      <c r="E233" s="248" t="s">
        <v>693</v>
      </c>
      <c r="F233" s="249" t="s">
        <v>694</v>
      </c>
      <c r="G233" s="250" t="s">
        <v>265</v>
      </c>
      <c r="H233" s="251">
        <v>11</v>
      </c>
      <c r="I233" s="252"/>
      <c r="J233" s="253">
        <f>ROUND(I233*H233,2)</f>
        <v>0</v>
      </c>
      <c r="K233" s="249" t="s">
        <v>203</v>
      </c>
      <c r="L233" s="254"/>
      <c r="M233" s="255" t="s">
        <v>28</v>
      </c>
      <c r="N233" s="256" t="s">
        <v>45</v>
      </c>
      <c r="O233" s="67"/>
      <c r="P233" s="190">
        <f>O233*H233</f>
        <v>0</v>
      </c>
      <c r="Q233" s="190">
        <v>6.7299999999999999E-3</v>
      </c>
      <c r="R233" s="190">
        <f>Q233*H233</f>
        <v>7.4029999999999999E-2</v>
      </c>
      <c r="S233" s="190">
        <v>0</v>
      </c>
      <c r="T233" s="191">
        <f>S233*H233</f>
        <v>0</v>
      </c>
      <c r="U233" s="37"/>
      <c r="V233" s="37"/>
      <c r="W233" s="37"/>
      <c r="X233" s="37"/>
      <c r="Y233" s="37"/>
      <c r="Z233" s="37"/>
      <c r="AA233" s="37"/>
      <c r="AB233" s="37"/>
      <c r="AC233" s="37"/>
      <c r="AD233" s="37"/>
      <c r="AE233" s="37"/>
      <c r="AR233" s="192" t="s">
        <v>243</v>
      </c>
      <c r="AT233" s="192" t="s">
        <v>519</v>
      </c>
      <c r="AU233" s="192" t="s">
        <v>84</v>
      </c>
      <c r="AY233" s="20" t="s">
        <v>197</v>
      </c>
      <c r="BE233" s="193">
        <f>IF(N233="základní",J233,0)</f>
        <v>0</v>
      </c>
      <c r="BF233" s="193">
        <f>IF(N233="snížená",J233,0)</f>
        <v>0</v>
      </c>
      <c r="BG233" s="193">
        <f>IF(N233="zákl. přenesená",J233,0)</f>
        <v>0</v>
      </c>
      <c r="BH233" s="193">
        <f>IF(N233="sníž. přenesená",J233,0)</f>
        <v>0</v>
      </c>
      <c r="BI233" s="193">
        <f>IF(N233="nulová",J233,0)</f>
        <v>0</v>
      </c>
      <c r="BJ233" s="20" t="s">
        <v>82</v>
      </c>
      <c r="BK233" s="193">
        <f>ROUND(I233*H233,2)</f>
        <v>0</v>
      </c>
      <c r="BL233" s="20" t="s">
        <v>204</v>
      </c>
      <c r="BM233" s="192" t="s">
        <v>702</v>
      </c>
    </row>
    <row r="234" spans="1:65" s="13" customFormat="1" ht="11.25">
      <c r="B234" s="199"/>
      <c r="C234" s="200"/>
      <c r="D234" s="201" t="s">
        <v>213</v>
      </c>
      <c r="E234" s="202" t="s">
        <v>28</v>
      </c>
      <c r="F234" s="203" t="s">
        <v>703</v>
      </c>
      <c r="G234" s="200"/>
      <c r="H234" s="204">
        <v>10</v>
      </c>
      <c r="I234" s="205"/>
      <c r="J234" s="200"/>
      <c r="K234" s="200"/>
      <c r="L234" s="206"/>
      <c r="M234" s="207"/>
      <c r="N234" s="208"/>
      <c r="O234" s="208"/>
      <c r="P234" s="208"/>
      <c r="Q234" s="208"/>
      <c r="R234" s="208"/>
      <c r="S234" s="208"/>
      <c r="T234" s="209"/>
      <c r="AT234" s="210" t="s">
        <v>213</v>
      </c>
      <c r="AU234" s="210" t="s">
        <v>84</v>
      </c>
      <c r="AV234" s="13" t="s">
        <v>84</v>
      </c>
      <c r="AW234" s="13" t="s">
        <v>35</v>
      </c>
      <c r="AX234" s="13" t="s">
        <v>82</v>
      </c>
      <c r="AY234" s="210" t="s">
        <v>197</v>
      </c>
    </row>
    <row r="235" spans="1:65" s="13" customFormat="1" ht="11.25">
      <c r="B235" s="199"/>
      <c r="C235" s="200"/>
      <c r="D235" s="201" t="s">
        <v>213</v>
      </c>
      <c r="E235" s="200"/>
      <c r="F235" s="203" t="s">
        <v>704</v>
      </c>
      <c r="G235" s="200"/>
      <c r="H235" s="204">
        <v>11</v>
      </c>
      <c r="I235" s="205"/>
      <c r="J235" s="200"/>
      <c r="K235" s="200"/>
      <c r="L235" s="206"/>
      <c r="M235" s="207"/>
      <c r="N235" s="208"/>
      <c r="O235" s="208"/>
      <c r="P235" s="208"/>
      <c r="Q235" s="208"/>
      <c r="R235" s="208"/>
      <c r="S235" s="208"/>
      <c r="T235" s="209"/>
      <c r="AT235" s="210" t="s">
        <v>213</v>
      </c>
      <c r="AU235" s="210" t="s">
        <v>84</v>
      </c>
      <c r="AV235" s="13" t="s">
        <v>84</v>
      </c>
      <c r="AW235" s="13" t="s">
        <v>4</v>
      </c>
      <c r="AX235" s="13" t="s">
        <v>82</v>
      </c>
      <c r="AY235" s="210" t="s">
        <v>197</v>
      </c>
    </row>
    <row r="236" spans="1:65" s="2" customFormat="1" ht="37.9" customHeight="1">
      <c r="A236" s="37"/>
      <c r="B236" s="38"/>
      <c r="C236" s="181" t="s">
        <v>293</v>
      </c>
      <c r="D236" s="181" t="s">
        <v>199</v>
      </c>
      <c r="E236" s="182" t="s">
        <v>705</v>
      </c>
      <c r="F236" s="183" t="s">
        <v>706</v>
      </c>
      <c r="G236" s="184" t="s">
        <v>210</v>
      </c>
      <c r="H236" s="185">
        <v>1</v>
      </c>
      <c r="I236" s="186"/>
      <c r="J236" s="187">
        <f>ROUND(I236*H236,2)</f>
        <v>0</v>
      </c>
      <c r="K236" s="183" t="s">
        <v>203</v>
      </c>
      <c r="L236" s="42"/>
      <c r="M236" s="188" t="s">
        <v>28</v>
      </c>
      <c r="N236" s="189" t="s">
        <v>45</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204</v>
      </c>
      <c r="AT236" s="192" t="s">
        <v>199</v>
      </c>
      <c r="AU236" s="192" t="s">
        <v>84</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707</v>
      </c>
    </row>
    <row r="237" spans="1:65" s="2" customFormat="1" ht="11.25">
      <c r="A237" s="37"/>
      <c r="B237" s="38"/>
      <c r="C237" s="39"/>
      <c r="D237" s="194" t="s">
        <v>206</v>
      </c>
      <c r="E237" s="39"/>
      <c r="F237" s="195" t="s">
        <v>708</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206</v>
      </c>
      <c r="AU237" s="20" t="s">
        <v>84</v>
      </c>
    </row>
    <row r="238" spans="1:65" s="15" customFormat="1" ht="11.25">
      <c r="B238" s="222"/>
      <c r="C238" s="223"/>
      <c r="D238" s="201" t="s">
        <v>213</v>
      </c>
      <c r="E238" s="224" t="s">
        <v>28</v>
      </c>
      <c r="F238" s="225" t="s">
        <v>643</v>
      </c>
      <c r="G238" s="223"/>
      <c r="H238" s="224" t="s">
        <v>28</v>
      </c>
      <c r="I238" s="226"/>
      <c r="J238" s="223"/>
      <c r="K238" s="223"/>
      <c r="L238" s="227"/>
      <c r="M238" s="228"/>
      <c r="N238" s="229"/>
      <c r="O238" s="229"/>
      <c r="P238" s="229"/>
      <c r="Q238" s="229"/>
      <c r="R238" s="229"/>
      <c r="S238" s="229"/>
      <c r="T238" s="230"/>
      <c r="AT238" s="231" t="s">
        <v>213</v>
      </c>
      <c r="AU238" s="231" t="s">
        <v>84</v>
      </c>
      <c r="AV238" s="15" t="s">
        <v>82</v>
      </c>
      <c r="AW238" s="15" t="s">
        <v>35</v>
      </c>
      <c r="AX238" s="15" t="s">
        <v>74</v>
      </c>
      <c r="AY238" s="231" t="s">
        <v>197</v>
      </c>
    </row>
    <row r="239" spans="1:65" s="13" customFormat="1" ht="11.25">
      <c r="B239" s="199"/>
      <c r="C239" s="200"/>
      <c r="D239" s="201" t="s">
        <v>213</v>
      </c>
      <c r="E239" s="202" t="s">
        <v>28</v>
      </c>
      <c r="F239" s="203" t="s">
        <v>709</v>
      </c>
      <c r="G239" s="200"/>
      <c r="H239" s="204">
        <v>1</v>
      </c>
      <c r="I239" s="205"/>
      <c r="J239" s="200"/>
      <c r="K239" s="200"/>
      <c r="L239" s="206"/>
      <c r="M239" s="207"/>
      <c r="N239" s="208"/>
      <c r="O239" s="208"/>
      <c r="P239" s="208"/>
      <c r="Q239" s="208"/>
      <c r="R239" s="208"/>
      <c r="S239" s="208"/>
      <c r="T239" s="209"/>
      <c r="AT239" s="210" t="s">
        <v>213</v>
      </c>
      <c r="AU239" s="210" t="s">
        <v>84</v>
      </c>
      <c r="AV239" s="13" t="s">
        <v>84</v>
      </c>
      <c r="AW239" s="13" t="s">
        <v>35</v>
      </c>
      <c r="AX239" s="13" t="s">
        <v>82</v>
      </c>
      <c r="AY239" s="210" t="s">
        <v>197</v>
      </c>
    </row>
    <row r="240" spans="1:65" s="2" customFormat="1" ht="16.5" customHeight="1">
      <c r="A240" s="37"/>
      <c r="B240" s="38"/>
      <c r="C240" s="247" t="s">
        <v>298</v>
      </c>
      <c r="D240" s="247" t="s">
        <v>519</v>
      </c>
      <c r="E240" s="248" t="s">
        <v>693</v>
      </c>
      <c r="F240" s="249" t="s">
        <v>694</v>
      </c>
      <c r="G240" s="250" t="s">
        <v>265</v>
      </c>
      <c r="H240" s="251">
        <v>1.54</v>
      </c>
      <c r="I240" s="252"/>
      <c r="J240" s="253">
        <f>ROUND(I240*H240,2)</f>
        <v>0</v>
      </c>
      <c r="K240" s="249" t="s">
        <v>203</v>
      </c>
      <c r="L240" s="254"/>
      <c r="M240" s="255" t="s">
        <v>28</v>
      </c>
      <c r="N240" s="256" t="s">
        <v>45</v>
      </c>
      <c r="O240" s="67"/>
      <c r="P240" s="190">
        <f>O240*H240</f>
        <v>0</v>
      </c>
      <c r="Q240" s="190">
        <v>6.7299999999999999E-3</v>
      </c>
      <c r="R240" s="190">
        <f>Q240*H240</f>
        <v>1.03642E-2</v>
      </c>
      <c r="S240" s="190">
        <v>0</v>
      </c>
      <c r="T240" s="191">
        <f>S240*H240</f>
        <v>0</v>
      </c>
      <c r="U240" s="37"/>
      <c r="V240" s="37"/>
      <c r="W240" s="37"/>
      <c r="X240" s="37"/>
      <c r="Y240" s="37"/>
      <c r="Z240" s="37"/>
      <c r="AA240" s="37"/>
      <c r="AB240" s="37"/>
      <c r="AC240" s="37"/>
      <c r="AD240" s="37"/>
      <c r="AE240" s="37"/>
      <c r="AR240" s="192" t="s">
        <v>243</v>
      </c>
      <c r="AT240" s="192" t="s">
        <v>519</v>
      </c>
      <c r="AU240" s="192" t="s">
        <v>84</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204</v>
      </c>
      <c r="BM240" s="192" t="s">
        <v>710</v>
      </c>
    </row>
    <row r="241" spans="1:65" s="13" customFormat="1" ht="11.25">
      <c r="B241" s="199"/>
      <c r="C241" s="200"/>
      <c r="D241" s="201" t="s">
        <v>213</v>
      </c>
      <c r="E241" s="202" t="s">
        <v>28</v>
      </c>
      <c r="F241" s="203" t="s">
        <v>711</v>
      </c>
      <c r="G241" s="200"/>
      <c r="H241" s="204">
        <v>1.4</v>
      </c>
      <c r="I241" s="205"/>
      <c r="J241" s="200"/>
      <c r="K241" s="200"/>
      <c r="L241" s="206"/>
      <c r="M241" s="207"/>
      <c r="N241" s="208"/>
      <c r="O241" s="208"/>
      <c r="P241" s="208"/>
      <c r="Q241" s="208"/>
      <c r="R241" s="208"/>
      <c r="S241" s="208"/>
      <c r="T241" s="209"/>
      <c r="AT241" s="210" t="s">
        <v>213</v>
      </c>
      <c r="AU241" s="210" t="s">
        <v>84</v>
      </c>
      <c r="AV241" s="13" t="s">
        <v>84</v>
      </c>
      <c r="AW241" s="13" t="s">
        <v>35</v>
      </c>
      <c r="AX241" s="13" t="s">
        <v>82</v>
      </c>
      <c r="AY241" s="210" t="s">
        <v>197</v>
      </c>
    </row>
    <row r="242" spans="1:65" s="13" customFormat="1" ht="11.25">
      <c r="B242" s="199"/>
      <c r="C242" s="200"/>
      <c r="D242" s="201" t="s">
        <v>213</v>
      </c>
      <c r="E242" s="200"/>
      <c r="F242" s="203" t="s">
        <v>712</v>
      </c>
      <c r="G242" s="200"/>
      <c r="H242" s="204">
        <v>1.54</v>
      </c>
      <c r="I242" s="205"/>
      <c r="J242" s="200"/>
      <c r="K242" s="200"/>
      <c r="L242" s="206"/>
      <c r="M242" s="207"/>
      <c r="N242" s="208"/>
      <c r="O242" s="208"/>
      <c r="P242" s="208"/>
      <c r="Q242" s="208"/>
      <c r="R242" s="208"/>
      <c r="S242" s="208"/>
      <c r="T242" s="209"/>
      <c r="AT242" s="210" t="s">
        <v>213</v>
      </c>
      <c r="AU242" s="210" t="s">
        <v>84</v>
      </c>
      <c r="AV242" s="13" t="s">
        <v>84</v>
      </c>
      <c r="AW242" s="13" t="s">
        <v>4</v>
      </c>
      <c r="AX242" s="13" t="s">
        <v>82</v>
      </c>
      <c r="AY242" s="210" t="s">
        <v>197</v>
      </c>
    </row>
    <row r="243" spans="1:65" s="2" customFormat="1" ht="21.75" customHeight="1">
      <c r="A243" s="37"/>
      <c r="B243" s="38"/>
      <c r="C243" s="181" t="s">
        <v>303</v>
      </c>
      <c r="D243" s="181" t="s">
        <v>199</v>
      </c>
      <c r="E243" s="182" t="s">
        <v>713</v>
      </c>
      <c r="F243" s="183" t="s">
        <v>714</v>
      </c>
      <c r="G243" s="184" t="s">
        <v>409</v>
      </c>
      <c r="H243" s="185">
        <v>715.25699999999995</v>
      </c>
      <c r="I243" s="186"/>
      <c r="J243" s="187">
        <f>ROUND(I243*H243,2)</f>
        <v>0</v>
      </c>
      <c r="K243" s="183" t="s">
        <v>28</v>
      </c>
      <c r="L243" s="42"/>
      <c r="M243" s="188" t="s">
        <v>28</v>
      </c>
      <c r="N243" s="189" t="s">
        <v>45</v>
      </c>
      <c r="O243" s="67"/>
      <c r="P243" s="190">
        <f>O243*H243</f>
        <v>0</v>
      </c>
      <c r="Q243" s="190">
        <v>2.16</v>
      </c>
      <c r="R243" s="190">
        <f>Q243*H243</f>
        <v>1544.9551200000001</v>
      </c>
      <c r="S243" s="190">
        <v>0</v>
      </c>
      <c r="T243" s="191">
        <f>S243*H243</f>
        <v>0</v>
      </c>
      <c r="U243" s="37"/>
      <c r="V243" s="37"/>
      <c r="W243" s="37"/>
      <c r="X243" s="37"/>
      <c r="Y243" s="37"/>
      <c r="Z243" s="37"/>
      <c r="AA243" s="37"/>
      <c r="AB243" s="37"/>
      <c r="AC243" s="37"/>
      <c r="AD243" s="37"/>
      <c r="AE243" s="37"/>
      <c r="AR243" s="192" t="s">
        <v>204</v>
      </c>
      <c r="AT243" s="192" t="s">
        <v>199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204</v>
      </c>
      <c r="BM243" s="192" t="s">
        <v>715</v>
      </c>
    </row>
    <row r="244" spans="1:65" s="15" customFormat="1" ht="11.25">
      <c r="B244" s="222"/>
      <c r="C244" s="223"/>
      <c r="D244" s="201" t="s">
        <v>213</v>
      </c>
      <c r="E244" s="224" t="s">
        <v>28</v>
      </c>
      <c r="F244" s="225" t="s">
        <v>643</v>
      </c>
      <c r="G244" s="223"/>
      <c r="H244" s="224" t="s">
        <v>28</v>
      </c>
      <c r="I244" s="226"/>
      <c r="J244" s="223"/>
      <c r="K244" s="223"/>
      <c r="L244" s="227"/>
      <c r="M244" s="228"/>
      <c r="N244" s="229"/>
      <c r="O244" s="229"/>
      <c r="P244" s="229"/>
      <c r="Q244" s="229"/>
      <c r="R244" s="229"/>
      <c r="S244" s="229"/>
      <c r="T244" s="230"/>
      <c r="AT244" s="231" t="s">
        <v>213</v>
      </c>
      <c r="AU244" s="231" t="s">
        <v>84</v>
      </c>
      <c r="AV244" s="15" t="s">
        <v>82</v>
      </c>
      <c r="AW244" s="15" t="s">
        <v>35</v>
      </c>
      <c r="AX244" s="15" t="s">
        <v>74</v>
      </c>
      <c r="AY244" s="231" t="s">
        <v>197</v>
      </c>
    </row>
    <row r="245" spans="1:65" s="15" customFormat="1" ht="11.25">
      <c r="B245" s="222"/>
      <c r="C245" s="223"/>
      <c r="D245" s="201" t="s">
        <v>213</v>
      </c>
      <c r="E245" s="224" t="s">
        <v>28</v>
      </c>
      <c r="F245" s="225" t="s">
        <v>716</v>
      </c>
      <c r="G245" s="223"/>
      <c r="H245" s="224" t="s">
        <v>28</v>
      </c>
      <c r="I245" s="226"/>
      <c r="J245" s="223"/>
      <c r="K245" s="223"/>
      <c r="L245" s="227"/>
      <c r="M245" s="228"/>
      <c r="N245" s="229"/>
      <c r="O245" s="229"/>
      <c r="P245" s="229"/>
      <c r="Q245" s="229"/>
      <c r="R245" s="229"/>
      <c r="S245" s="229"/>
      <c r="T245" s="230"/>
      <c r="AT245" s="231" t="s">
        <v>213</v>
      </c>
      <c r="AU245" s="231" t="s">
        <v>84</v>
      </c>
      <c r="AV245" s="15" t="s">
        <v>82</v>
      </c>
      <c r="AW245" s="15" t="s">
        <v>35</v>
      </c>
      <c r="AX245" s="15" t="s">
        <v>74</v>
      </c>
      <c r="AY245" s="231" t="s">
        <v>197</v>
      </c>
    </row>
    <row r="246" spans="1:65" s="13" customFormat="1" ht="11.25">
      <c r="B246" s="199"/>
      <c r="C246" s="200"/>
      <c r="D246" s="201" t="s">
        <v>213</v>
      </c>
      <c r="E246" s="202" t="s">
        <v>28</v>
      </c>
      <c r="F246" s="203" t="s">
        <v>717</v>
      </c>
      <c r="G246" s="200"/>
      <c r="H246" s="204">
        <v>147.02000000000001</v>
      </c>
      <c r="I246" s="205"/>
      <c r="J246" s="200"/>
      <c r="K246" s="200"/>
      <c r="L246" s="206"/>
      <c r="M246" s="207"/>
      <c r="N246" s="208"/>
      <c r="O246" s="208"/>
      <c r="P246" s="208"/>
      <c r="Q246" s="208"/>
      <c r="R246" s="208"/>
      <c r="S246" s="208"/>
      <c r="T246" s="209"/>
      <c r="AT246" s="210" t="s">
        <v>213</v>
      </c>
      <c r="AU246" s="210" t="s">
        <v>84</v>
      </c>
      <c r="AV246" s="13" t="s">
        <v>84</v>
      </c>
      <c r="AW246" s="13" t="s">
        <v>35</v>
      </c>
      <c r="AX246" s="13" t="s">
        <v>74</v>
      </c>
      <c r="AY246" s="210" t="s">
        <v>197</v>
      </c>
    </row>
    <row r="247" spans="1:65" s="13" customFormat="1" ht="11.25">
      <c r="B247" s="199"/>
      <c r="C247" s="200"/>
      <c r="D247" s="201" t="s">
        <v>213</v>
      </c>
      <c r="E247" s="202" t="s">
        <v>28</v>
      </c>
      <c r="F247" s="203" t="s">
        <v>718</v>
      </c>
      <c r="G247" s="200"/>
      <c r="H247" s="204">
        <v>561.28</v>
      </c>
      <c r="I247" s="205"/>
      <c r="J247" s="200"/>
      <c r="K247" s="200"/>
      <c r="L247" s="206"/>
      <c r="M247" s="207"/>
      <c r="N247" s="208"/>
      <c r="O247" s="208"/>
      <c r="P247" s="208"/>
      <c r="Q247" s="208"/>
      <c r="R247" s="208"/>
      <c r="S247" s="208"/>
      <c r="T247" s="209"/>
      <c r="AT247" s="210" t="s">
        <v>213</v>
      </c>
      <c r="AU247" s="210" t="s">
        <v>84</v>
      </c>
      <c r="AV247" s="13" t="s">
        <v>84</v>
      </c>
      <c r="AW247" s="13" t="s">
        <v>35</v>
      </c>
      <c r="AX247" s="13" t="s">
        <v>74</v>
      </c>
      <c r="AY247" s="210" t="s">
        <v>197</v>
      </c>
    </row>
    <row r="248" spans="1:65" s="13" customFormat="1" ht="11.25">
      <c r="B248" s="199"/>
      <c r="C248" s="200"/>
      <c r="D248" s="201" t="s">
        <v>213</v>
      </c>
      <c r="E248" s="202" t="s">
        <v>28</v>
      </c>
      <c r="F248" s="203" t="s">
        <v>719</v>
      </c>
      <c r="G248" s="200"/>
      <c r="H248" s="204">
        <v>6.9569999999999999</v>
      </c>
      <c r="I248" s="205"/>
      <c r="J248" s="200"/>
      <c r="K248" s="200"/>
      <c r="L248" s="206"/>
      <c r="M248" s="207"/>
      <c r="N248" s="208"/>
      <c r="O248" s="208"/>
      <c r="P248" s="208"/>
      <c r="Q248" s="208"/>
      <c r="R248" s="208"/>
      <c r="S248" s="208"/>
      <c r="T248" s="209"/>
      <c r="AT248" s="210" t="s">
        <v>213</v>
      </c>
      <c r="AU248" s="210" t="s">
        <v>84</v>
      </c>
      <c r="AV248" s="13" t="s">
        <v>84</v>
      </c>
      <c r="AW248" s="13" t="s">
        <v>35</v>
      </c>
      <c r="AX248" s="13" t="s">
        <v>74</v>
      </c>
      <c r="AY248" s="210" t="s">
        <v>197</v>
      </c>
    </row>
    <row r="249" spans="1:65" s="14" customFormat="1" ht="11.25">
      <c r="B249" s="211"/>
      <c r="C249" s="212"/>
      <c r="D249" s="201" t="s">
        <v>213</v>
      </c>
      <c r="E249" s="213" t="s">
        <v>28</v>
      </c>
      <c r="F249" s="214" t="s">
        <v>226</v>
      </c>
      <c r="G249" s="212"/>
      <c r="H249" s="215">
        <v>715.25699999999995</v>
      </c>
      <c r="I249" s="216"/>
      <c r="J249" s="212"/>
      <c r="K249" s="212"/>
      <c r="L249" s="217"/>
      <c r="M249" s="218"/>
      <c r="N249" s="219"/>
      <c r="O249" s="219"/>
      <c r="P249" s="219"/>
      <c r="Q249" s="219"/>
      <c r="R249" s="219"/>
      <c r="S249" s="219"/>
      <c r="T249" s="220"/>
      <c r="AT249" s="221" t="s">
        <v>213</v>
      </c>
      <c r="AU249" s="221" t="s">
        <v>84</v>
      </c>
      <c r="AV249" s="14" t="s">
        <v>204</v>
      </c>
      <c r="AW249" s="14" t="s">
        <v>35</v>
      </c>
      <c r="AX249" s="14" t="s">
        <v>82</v>
      </c>
      <c r="AY249" s="221" t="s">
        <v>197</v>
      </c>
    </row>
    <row r="250" spans="1:65" s="2" customFormat="1" ht="21.75" customHeight="1">
      <c r="A250" s="37"/>
      <c r="B250" s="38"/>
      <c r="C250" s="181" t="s">
        <v>7</v>
      </c>
      <c r="D250" s="181" t="s">
        <v>199</v>
      </c>
      <c r="E250" s="182" t="s">
        <v>720</v>
      </c>
      <c r="F250" s="183" t="s">
        <v>721</v>
      </c>
      <c r="G250" s="184" t="s">
        <v>409</v>
      </c>
      <c r="H250" s="185">
        <v>326</v>
      </c>
      <c r="I250" s="186"/>
      <c r="J250" s="187">
        <f>ROUND(I250*H250,2)</f>
        <v>0</v>
      </c>
      <c r="K250" s="183" t="s">
        <v>203</v>
      </c>
      <c r="L250" s="42"/>
      <c r="M250" s="188" t="s">
        <v>28</v>
      </c>
      <c r="N250" s="189" t="s">
        <v>45</v>
      </c>
      <c r="O250" s="67"/>
      <c r="P250" s="190">
        <f>O250*H250</f>
        <v>0</v>
      </c>
      <c r="Q250" s="190">
        <v>2.5018699999999998</v>
      </c>
      <c r="R250" s="190">
        <f>Q250*H250</f>
        <v>815.60961999999995</v>
      </c>
      <c r="S250" s="190">
        <v>0</v>
      </c>
      <c r="T250" s="191">
        <f>S250*H250</f>
        <v>0</v>
      </c>
      <c r="U250" s="37"/>
      <c r="V250" s="37"/>
      <c r="W250" s="37"/>
      <c r="X250" s="37"/>
      <c r="Y250" s="37"/>
      <c r="Z250" s="37"/>
      <c r="AA250" s="37"/>
      <c r="AB250" s="37"/>
      <c r="AC250" s="37"/>
      <c r="AD250" s="37"/>
      <c r="AE250" s="37"/>
      <c r="AR250" s="192" t="s">
        <v>204</v>
      </c>
      <c r="AT250" s="192" t="s">
        <v>199</v>
      </c>
      <c r="AU250" s="192" t="s">
        <v>84</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204</v>
      </c>
      <c r="BM250" s="192" t="s">
        <v>722</v>
      </c>
    </row>
    <row r="251" spans="1:65" s="2" customFormat="1" ht="11.25">
      <c r="A251" s="37"/>
      <c r="B251" s="38"/>
      <c r="C251" s="39"/>
      <c r="D251" s="194" t="s">
        <v>206</v>
      </c>
      <c r="E251" s="39"/>
      <c r="F251" s="195" t="s">
        <v>723</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206</v>
      </c>
      <c r="AU251" s="20" t="s">
        <v>84</v>
      </c>
    </row>
    <row r="252" spans="1:65" s="15" customFormat="1" ht="11.25">
      <c r="B252" s="222"/>
      <c r="C252" s="223"/>
      <c r="D252" s="201" t="s">
        <v>213</v>
      </c>
      <c r="E252" s="224" t="s">
        <v>28</v>
      </c>
      <c r="F252" s="225" t="s">
        <v>724</v>
      </c>
      <c r="G252" s="223"/>
      <c r="H252" s="224" t="s">
        <v>28</v>
      </c>
      <c r="I252" s="226"/>
      <c r="J252" s="223"/>
      <c r="K252" s="223"/>
      <c r="L252" s="227"/>
      <c r="M252" s="228"/>
      <c r="N252" s="229"/>
      <c r="O252" s="229"/>
      <c r="P252" s="229"/>
      <c r="Q252" s="229"/>
      <c r="R252" s="229"/>
      <c r="S252" s="229"/>
      <c r="T252" s="230"/>
      <c r="AT252" s="231" t="s">
        <v>213</v>
      </c>
      <c r="AU252" s="231" t="s">
        <v>84</v>
      </c>
      <c r="AV252" s="15" t="s">
        <v>82</v>
      </c>
      <c r="AW252" s="15" t="s">
        <v>35</v>
      </c>
      <c r="AX252" s="15" t="s">
        <v>74</v>
      </c>
      <c r="AY252" s="231" t="s">
        <v>197</v>
      </c>
    </row>
    <row r="253" spans="1:65" s="15" customFormat="1" ht="11.25">
      <c r="B253" s="222"/>
      <c r="C253" s="223"/>
      <c r="D253" s="201" t="s">
        <v>213</v>
      </c>
      <c r="E253" s="224" t="s">
        <v>28</v>
      </c>
      <c r="F253" s="225" t="s">
        <v>725</v>
      </c>
      <c r="G253" s="223"/>
      <c r="H253" s="224" t="s">
        <v>28</v>
      </c>
      <c r="I253" s="226"/>
      <c r="J253" s="223"/>
      <c r="K253" s="223"/>
      <c r="L253" s="227"/>
      <c r="M253" s="228"/>
      <c r="N253" s="229"/>
      <c r="O253" s="229"/>
      <c r="P253" s="229"/>
      <c r="Q253" s="229"/>
      <c r="R253" s="229"/>
      <c r="S253" s="229"/>
      <c r="T253" s="230"/>
      <c r="AT253" s="231" t="s">
        <v>213</v>
      </c>
      <c r="AU253" s="231" t="s">
        <v>84</v>
      </c>
      <c r="AV253" s="15" t="s">
        <v>82</v>
      </c>
      <c r="AW253" s="15" t="s">
        <v>35</v>
      </c>
      <c r="AX253" s="15" t="s">
        <v>74</v>
      </c>
      <c r="AY253" s="231" t="s">
        <v>197</v>
      </c>
    </row>
    <row r="254" spans="1:65" s="13" customFormat="1" ht="11.25">
      <c r="B254" s="199"/>
      <c r="C254" s="200"/>
      <c r="D254" s="201" t="s">
        <v>213</v>
      </c>
      <c r="E254" s="202" t="s">
        <v>28</v>
      </c>
      <c r="F254" s="203" t="s">
        <v>726</v>
      </c>
      <c r="G254" s="200"/>
      <c r="H254" s="204">
        <v>326</v>
      </c>
      <c r="I254" s="205"/>
      <c r="J254" s="200"/>
      <c r="K254" s="200"/>
      <c r="L254" s="206"/>
      <c r="M254" s="207"/>
      <c r="N254" s="208"/>
      <c r="O254" s="208"/>
      <c r="P254" s="208"/>
      <c r="Q254" s="208"/>
      <c r="R254" s="208"/>
      <c r="S254" s="208"/>
      <c r="T254" s="209"/>
      <c r="AT254" s="210" t="s">
        <v>213</v>
      </c>
      <c r="AU254" s="210" t="s">
        <v>84</v>
      </c>
      <c r="AV254" s="13" t="s">
        <v>84</v>
      </c>
      <c r="AW254" s="13" t="s">
        <v>35</v>
      </c>
      <c r="AX254" s="13" t="s">
        <v>82</v>
      </c>
      <c r="AY254" s="210" t="s">
        <v>197</v>
      </c>
    </row>
    <row r="255" spans="1:65" s="2" customFormat="1" ht="16.5" customHeight="1">
      <c r="A255" s="37"/>
      <c r="B255" s="38"/>
      <c r="C255" s="181" t="s">
        <v>312</v>
      </c>
      <c r="D255" s="181" t="s">
        <v>199</v>
      </c>
      <c r="E255" s="182" t="s">
        <v>727</v>
      </c>
      <c r="F255" s="183" t="s">
        <v>728</v>
      </c>
      <c r="G255" s="184" t="s">
        <v>202</v>
      </c>
      <c r="H255" s="185">
        <v>46</v>
      </c>
      <c r="I255" s="186"/>
      <c r="J255" s="187">
        <f>ROUND(I255*H255,2)</f>
        <v>0</v>
      </c>
      <c r="K255" s="183" t="s">
        <v>203</v>
      </c>
      <c r="L255" s="42"/>
      <c r="M255" s="188" t="s">
        <v>28</v>
      </c>
      <c r="N255" s="189" t="s">
        <v>45</v>
      </c>
      <c r="O255" s="67"/>
      <c r="P255" s="190">
        <f>O255*H255</f>
        <v>0</v>
      </c>
      <c r="Q255" s="190">
        <v>2.9399999999999999E-3</v>
      </c>
      <c r="R255" s="190">
        <f>Q255*H255</f>
        <v>0.13524</v>
      </c>
      <c r="S255" s="190">
        <v>0</v>
      </c>
      <c r="T255" s="191">
        <f>S255*H255</f>
        <v>0</v>
      </c>
      <c r="U255" s="37"/>
      <c r="V255" s="37"/>
      <c r="W255" s="37"/>
      <c r="X255" s="37"/>
      <c r="Y255" s="37"/>
      <c r="Z255" s="37"/>
      <c r="AA255" s="37"/>
      <c r="AB255" s="37"/>
      <c r="AC255" s="37"/>
      <c r="AD255" s="37"/>
      <c r="AE255" s="37"/>
      <c r="AR255" s="192" t="s">
        <v>204</v>
      </c>
      <c r="AT255" s="192" t="s">
        <v>199</v>
      </c>
      <c r="AU255" s="192" t="s">
        <v>84</v>
      </c>
      <c r="AY255" s="20" t="s">
        <v>197</v>
      </c>
      <c r="BE255" s="193">
        <f>IF(N255="základní",J255,0)</f>
        <v>0</v>
      </c>
      <c r="BF255" s="193">
        <f>IF(N255="snížená",J255,0)</f>
        <v>0</v>
      </c>
      <c r="BG255" s="193">
        <f>IF(N255="zákl. přenesená",J255,0)</f>
        <v>0</v>
      </c>
      <c r="BH255" s="193">
        <f>IF(N255="sníž. přenesená",J255,0)</f>
        <v>0</v>
      </c>
      <c r="BI255" s="193">
        <f>IF(N255="nulová",J255,0)</f>
        <v>0</v>
      </c>
      <c r="BJ255" s="20" t="s">
        <v>82</v>
      </c>
      <c r="BK255" s="193">
        <f>ROUND(I255*H255,2)</f>
        <v>0</v>
      </c>
      <c r="BL255" s="20" t="s">
        <v>204</v>
      </c>
      <c r="BM255" s="192" t="s">
        <v>729</v>
      </c>
    </row>
    <row r="256" spans="1:65" s="2" customFormat="1" ht="11.25">
      <c r="A256" s="37"/>
      <c r="B256" s="38"/>
      <c r="C256" s="39"/>
      <c r="D256" s="194" t="s">
        <v>206</v>
      </c>
      <c r="E256" s="39"/>
      <c r="F256" s="195" t="s">
        <v>730</v>
      </c>
      <c r="G256" s="39"/>
      <c r="H256" s="39"/>
      <c r="I256" s="196"/>
      <c r="J256" s="39"/>
      <c r="K256" s="39"/>
      <c r="L256" s="42"/>
      <c r="M256" s="197"/>
      <c r="N256" s="198"/>
      <c r="O256" s="67"/>
      <c r="P256" s="67"/>
      <c r="Q256" s="67"/>
      <c r="R256" s="67"/>
      <c r="S256" s="67"/>
      <c r="T256" s="68"/>
      <c r="U256" s="37"/>
      <c r="V256" s="37"/>
      <c r="W256" s="37"/>
      <c r="X256" s="37"/>
      <c r="Y256" s="37"/>
      <c r="Z256" s="37"/>
      <c r="AA256" s="37"/>
      <c r="AB256" s="37"/>
      <c r="AC256" s="37"/>
      <c r="AD256" s="37"/>
      <c r="AE256" s="37"/>
      <c r="AT256" s="20" t="s">
        <v>206</v>
      </c>
      <c r="AU256" s="20" t="s">
        <v>84</v>
      </c>
    </row>
    <row r="257" spans="1:65" s="15" customFormat="1" ht="11.25">
      <c r="B257" s="222"/>
      <c r="C257" s="223"/>
      <c r="D257" s="201" t="s">
        <v>213</v>
      </c>
      <c r="E257" s="224" t="s">
        <v>28</v>
      </c>
      <c r="F257" s="225" t="s">
        <v>643</v>
      </c>
      <c r="G257" s="223"/>
      <c r="H257" s="224" t="s">
        <v>28</v>
      </c>
      <c r="I257" s="226"/>
      <c r="J257" s="223"/>
      <c r="K257" s="223"/>
      <c r="L257" s="227"/>
      <c r="M257" s="228"/>
      <c r="N257" s="229"/>
      <c r="O257" s="229"/>
      <c r="P257" s="229"/>
      <c r="Q257" s="229"/>
      <c r="R257" s="229"/>
      <c r="S257" s="229"/>
      <c r="T257" s="230"/>
      <c r="AT257" s="231" t="s">
        <v>213</v>
      </c>
      <c r="AU257" s="231" t="s">
        <v>84</v>
      </c>
      <c r="AV257" s="15" t="s">
        <v>82</v>
      </c>
      <c r="AW257" s="15" t="s">
        <v>35</v>
      </c>
      <c r="AX257" s="15" t="s">
        <v>74</v>
      </c>
      <c r="AY257" s="231" t="s">
        <v>197</v>
      </c>
    </row>
    <row r="258" spans="1:65" s="15" customFormat="1" ht="11.25">
      <c r="B258" s="222"/>
      <c r="C258" s="223"/>
      <c r="D258" s="201" t="s">
        <v>213</v>
      </c>
      <c r="E258" s="224" t="s">
        <v>28</v>
      </c>
      <c r="F258" s="225" t="s">
        <v>731</v>
      </c>
      <c r="G258" s="223"/>
      <c r="H258" s="224" t="s">
        <v>28</v>
      </c>
      <c r="I258" s="226"/>
      <c r="J258" s="223"/>
      <c r="K258" s="223"/>
      <c r="L258" s="227"/>
      <c r="M258" s="228"/>
      <c r="N258" s="229"/>
      <c r="O258" s="229"/>
      <c r="P258" s="229"/>
      <c r="Q258" s="229"/>
      <c r="R258" s="229"/>
      <c r="S258" s="229"/>
      <c r="T258" s="230"/>
      <c r="AT258" s="231" t="s">
        <v>213</v>
      </c>
      <c r="AU258" s="231" t="s">
        <v>84</v>
      </c>
      <c r="AV258" s="15" t="s">
        <v>82</v>
      </c>
      <c r="AW258" s="15" t="s">
        <v>35</v>
      </c>
      <c r="AX258" s="15" t="s">
        <v>74</v>
      </c>
      <c r="AY258" s="231" t="s">
        <v>197</v>
      </c>
    </row>
    <row r="259" spans="1:65" s="13" customFormat="1" ht="11.25">
      <c r="B259" s="199"/>
      <c r="C259" s="200"/>
      <c r="D259" s="201" t="s">
        <v>213</v>
      </c>
      <c r="E259" s="202" t="s">
        <v>28</v>
      </c>
      <c r="F259" s="203" t="s">
        <v>732</v>
      </c>
      <c r="G259" s="200"/>
      <c r="H259" s="204">
        <v>36</v>
      </c>
      <c r="I259" s="205"/>
      <c r="J259" s="200"/>
      <c r="K259" s="200"/>
      <c r="L259" s="206"/>
      <c r="M259" s="207"/>
      <c r="N259" s="208"/>
      <c r="O259" s="208"/>
      <c r="P259" s="208"/>
      <c r="Q259" s="208"/>
      <c r="R259" s="208"/>
      <c r="S259" s="208"/>
      <c r="T259" s="209"/>
      <c r="AT259" s="210" t="s">
        <v>213</v>
      </c>
      <c r="AU259" s="210" t="s">
        <v>84</v>
      </c>
      <c r="AV259" s="13" t="s">
        <v>84</v>
      </c>
      <c r="AW259" s="13" t="s">
        <v>35</v>
      </c>
      <c r="AX259" s="13" t="s">
        <v>74</v>
      </c>
      <c r="AY259" s="210" t="s">
        <v>197</v>
      </c>
    </row>
    <row r="260" spans="1:65" s="13" customFormat="1" ht="11.25">
      <c r="B260" s="199"/>
      <c r="C260" s="200"/>
      <c r="D260" s="201" t="s">
        <v>213</v>
      </c>
      <c r="E260" s="202" t="s">
        <v>28</v>
      </c>
      <c r="F260" s="203" t="s">
        <v>733</v>
      </c>
      <c r="G260" s="200"/>
      <c r="H260" s="204">
        <v>10</v>
      </c>
      <c r="I260" s="205"/>
      <c r="J260" s="200"/>
      <c r="K260" s="200"/>
      <c r="L260" s="206"/>
      <c r="M260" s="207"/>
      <c r="N260" s="208"/>
      <c r="O260" s="208"/>
      <c r="P260" s="208"/>
      <c r="Q260" s="208"/>
      <c r="R260" s="208"/>
      <c r="S260" s="208"/>
      <c r="T260" s="209"/>
      <c r="AT260" s="210" t="s">
        <v>213</v>
      </c>
      <c r="AU260" s="210" t="s">
        <v>84</v>
      </c>
      <c r="AV260" s="13" t="s">
        <v>84</v>
      </c>
      <c r="AW260" s="13" t="s">
        <v>35</v>
      </c>
      <c r="AX260" s="13" t="s">
        <v>74</v>
      </c>
      <c r="AY260" s="210" t="s">
        <v>197</v>
      </c>
    </row>
    <row r="261" spans="1:65" s="14" customFormat="1" ht="11.25">
      <c r="B261" s="211"/>
      <c r="C261" s="212"/>
      <c r="D261" s="201" t="s">
        <v>213</v>
      </c>
      <c r="E261" s="213" t="s">
        <v>28</v>
      </c>
      <c r="F261" s="214" t="s">
        <v>226</v>
      </c>
      <c r="G261" s="212"/>
      <c r="H261" s="215">
        <v>46</v>
      </c>
      <c r="I261" s="216"/>
      <c r="J261" s="212"/>
      <c r="K261" s="212"/>
      <c r="L261" s="217"/>
      <c r="M261" s="218"/>
      <c r="N261" s="219"/>
      <c r="O261" s="219"/>
      <c r="P261" s="219"/>
      <c r="Q261" s="219"/>
      <c r="R261" s="219"/>
      <c r="S261" s="219"/>
      <c r="T261" s="220"/>
      <c r="AT261" s="221" t="s">
        <v>213</v>
      </c>
      <c r="AU261" s="221" t="s">
        <v>84</v>
      </c>
      <c r="AV261" s="14" t="s">
        <v>204</v>
      </c>
      <c r="AW261" s="14" t="s">
        <v>35</v>
      </c>
      <c r="AX261" s="14" t="s">
        <v>82</v>
      </c>
      <c r="AY261" s="221" t="s">
        <v>197</v>
      </c>
    </row>
    <row r="262" spans="1:65" s="2" customFormat="1" ht="16.5" customHeight="1">
      <c r="A262" s="37"/>
      <c r="B262" s="38"/>
      <c r="C262" s="181" t="s">
        <v>317</v>
      </c>
      <c r="D262" s="181" t="s">
        <v>199</v>
      </c>
      <c r="E262" s="182" t="s">
        <v>734</v>
      </c>
      <c r="F262" s="183" t="s">
        <v>735</v>
      </c>
      <c r="G262" s="184" t="s">
        <v>202</v>
      </c>
      <c r="H262" s="185">
        <v>46</v>
      </c>
      <c r="I262" s="186"/>
      <c r="J262" s="187">
        <f>ROUND(I262*H262,2)</f>
        <v>0</v>
      </c>
      <c r="K262" s="183" t="s">
        <v>203</v>
      </c>
      <c r="L262" s="42"/>
      <c r="M262" s="188" t="s">
        <v>28</v>
      </c>
      <c r="N262" s="189" t="s">
        <v>45</v>
      </c>
      <c r="O262" s="67"/>
      <c r="P262" s="190">
        <f>O262*H262</f>
        <v>0</v>
      </c>
      <c r="Q262" s="190">
        <v>0</v>
      </c>
      <c r="R262" s="190">
        <f>Q262*H262</f>
        <v>0</v>
      </c>
      <c r="S262" s="190">
        <v>0</v>
      </c>
      <c r="T262" s="191">
        <f>S262*H262</f>
        <v>0</v>
      </c>
      <c r="U262" s="37"/>
      <c r="V262" s="37"/>
      <c r="W262" s="37"/>
      <c r="X262" s="37"/>
      <c r="Y262" s="37"/>
      <c r="Z262" s="37"/>
      <c r="AA262" s="37"/>
      <c r="AB262" s="37"/>
      <c r="AC262" s="37"/>
      <c r="AD262" s="37"/>
      <c r="AE262" s="37"/>
      <c r="AR262" s="192" t="s">
        <v>204</v>
      </c>
      <c r="AT262" s="192" t="s">
        <v>199</v>
      </c>
      <c r="AU262" s="192" t="s">
        <v>84</v>
      </c>
      <c r="AY262" s="20" t="s">
        <v>197</v>
      </c>
      <c r="BE262" s="193">
        <f>IF(N262="základní",J262,0)</f>
        <v>0</v>
      </c>
      <c r="BF262" s="193">
        <f>IF(N262="snížená",J262,0)</f>
        <v>0</v>
      </c>
      <c r="BG262" s="193">
        <f>IF(N262="zákl. přenesená",J262,0)</f>
        <v>0</v>
      </c>
      <c r="BH262" s="193">
        <f>IF(N262="sníž. přenesená",J262,0)</f>
        <v>0</v>
      </c>
      <c r="BI262" s="193">
        <f>IF(N262="nulová",J262,0)</f>
        <v>0</v>
      </c>
      <c r="BJ262" s="20" t="s">
        <v>82</v>
      </c>
      <c r="BK262" s="193">
        <f>ROUND(I262*H262,2)</f>
        <v>0</v>
      </c>
      <c r="BL262" s="20" t="s">
        <v>204</v>
      </c>
      <c r="BM262" s="192" t="s">
        <v>736</v>
      </c>
    </row>
    <row r="263" spans="1:65" s="2" customFormat="1" ht="11.25">
      <c r="A263" s="37"/>
      <c r="B263" s="38"/>
      <c r="C263" s="39"/>
      <c r="D263" s="194" t="s">
        <v>206</v>
      </c>
      <c r="E263" s="39"/>
      <c r="F263" s="195" t="s">
        <v>737</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206</v>
      </c>
      <c r="AU263" s="20" t="s">
        <v>84</v>
      </c>
    </row>
    <row r="264" spans="1:65" s="2" customFormat="1" ht="16.5" customHeight="1">
      <c r="A264" s="37"/>
      <c r="B264" s="38"/>
      <c r="C264" s="181" t="s">
        <v>322</v>
      </c>
      <c r="D264" s="181" t="s">
        <v>199</v>
      </c>
      <c r="E264" s="182" t="s">
        <v>738</v>
      </c>
      <c r="F264" s="183" t="s">
        <v>739</v>
      </c>
      <c r="G264" s="184" t="s">
        <v>428</v>
      </c>
      <c r="H264" s="185">
        <v>21.898</v>
      </c>
      <c r="I264" s="186"/>
      <c r="J264" s="187">
        <f>ROUND(I264*H264,2)</f>
        <v>0</v>
      </c>
      <c r="K264" s="183" t="s">
        <v>203</v>
      </c>
      <c r="L264" s="42"/>
      <c r="M264" s="188" t="s">
        <v>28</v>
      </c>
      <c r="N264" s="189" t="s">
        <v>45</v>
      </c>
      <c r="O264" s="67"/>
      <c r="P264" s="190">
        <f>O264*H264</f>
        <v>0</v>
      </c>
      <c r="Q264" s="190">
        <v>1.06277</v>
      </c>
      <c r="R264" s="190">
        <f>Q264*H264</f>
        <v>23.272537459999999</v>
      </c>
      <c r="S264" s="190">
        <v>0</v>
      </c>
      <c r="T264" s="191">
        <f>S264*H264</f>
        <v>0</v>
      </c>
      <c r="U264" s="37"/>
      <c r="V264" s="37"/>
      <c r="W264" s="37"/>
      <c r="X264" s="37"/>
      <c r="Y264" s="37"/>
      <c r="Z264" s="37"/>
      <c r="AA264" s="37"/>
      <c r="AB264" s="37"/>
      <c r="AC264" s="37"/>
      <c r="AD264" s="37"/>
      <c r="AE264" s="37"/>
      <c r="AR264" s="192" t="s">
        <v>204</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204</v>
      </c>
      <c r="BM264" s="192" t="s">
        <v>740</v>
      </c>
    </row>
    <row r="265" spans="1:65" s="2" customFormat="1" ht="11.25">
      <c r="A265" s="37"/>
      <c r="B265" s="38"/>
      <c r="C265" s="39"/>
      <c r="D265" s="194" t="s">
        <v>206</v>
      </c>
      <c r="E265" s="39"/>
      <c r="F265" s="195" t="s">
        <v>741</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206</v>
      </c>
      <c r="AU265" s="20" t="s">
        <v>84</v>
      </c>
    </row>
    <row r="266" spans="1:65" s="15" customFormat="1" ht="11.25">
      <c r="B266" s="222"/>
      <c r="C266" s="223"/>
      <c r="D266" s="201" t="s">
        <v>213</v>
      </c>
      <c r="E266" s="224" t="s">
        <v>28</v>
      </c>
      <c r="F266" s="225" t="s">
        <v>742</v>
      </c>
      <c r="G266" s="223"/>
      <c r="H266" s="224" t="s">
        <v>28</v>
      </c>
      <c r="I266" s="226"/>
      <c r="J266" s="223"/>
      <c r="K266" s="223"/>
      <c r="L266" s="227"/>
      <c r="M266" s="228"/>
      <c r="N266" s="229"/>
      <c r="O266" s="229"/>
      <c r="P266" s="229"/>
      <c r="Q266" s="229"/>
      <c r="R266" s="229"/>
      <c r="S266" s="229"/>
      <c r="T266" s="230"/>
      <c r="AT266" s="231" t="s">
        <v>213</v>
      </c>
      <c r="AU266" s="231" t="s">
        <v>84</v>
      </c>
      <c r="AV266" s="15" t="s">
        <v>82</v>
      </c>
      <c r="AW266" s="15" t="s">
        <v>35</v>
      </c>
      <c r="AX266" s="15" t="s">
        <v>74</v>
      </c>
      <c r="AY266" s="231" t="s">
        <v>197</v>
      </c>
    </row>
    <row r="267" spans="1:65" s="15" customFormat="1" ht="11.25">
      <c r="B267" s="222"/>
      <c r="C267" s="223"/>
      <c r="D267" s="201" t="s">
        <v>213</v>
      </c>
      <c r="E267" s="224" t="s">
        <v>28</v>
      </c>
      <c r="F267" s="225" t="s">
        <v>743</v>
      </c>
      <c r="G267" s="223"/>
      <c r="H267" s="224" t="s">
        <v>28</v>
      </c>
      <c r="I267" s="226"/>
      <c r="J267" s="223"/>
      <c r="K267" s="223"/>
      <c r="L267" s="227"/>
      <c r="M267" s="228"/>
      <c r="N267" s="229"/>
      <c r="O267" s="229"/>
      <c r="P267" s="229"/>
      <c r="Q267" s="229"/>
      <c r="R267" s="229"/>
      <c r="S267" s="229"/>
      <c r="T267" s="230"/>
      <c r="AT267" s="231" t="s">
        <v>213</v>
      </c>
      <c r="AU267" s="231" t="s">
        <v>84</v>
      </c>
      <c r="AV267" s="15" t="s">
        <v>82</v>
      </c>
      <c r="AW267" s="15" t="s">
        <v>35</v>
      </c>
      <c r="AX267" s="15" t="s">
        <v>74</v>
      </c>
      <c r="AY267" s="231" t="s">
        <v>197</v>
      </c>
    </row>
    <row r="268" spans="1:65" s="13" customFormat="1" ht="11.25">
      <c r="B268" s="199"/>
      <c r="C268" s="200"/>
      <c r="D268" s="201" t="s">
        <v>213</v>
      </c>
      <c r="E268" s="202" t="s">
        <v>28</v>
      </c>
      <c r="F268" s="203" t="s">
        <v>744</v>
      </c>
      <c r="G268" s="200"/>
      <c r="H268" s="204">
        <v>21.898</v>
      </c>
      <c r="I268" s="205"/>
      <c r="J268" s="200"/>
      <c r="K268" s="200"/>
      <c r="L268" s="206"/>
      <c r="M268" s="207"/>
      <c r="N268" s="208"/>
      <c r="O268" s="208"/>
      <c r="P268" s="208"/>
      <c r="Q268" s="208"/>
      <c r="R268" s="208"/>
      <c r="S268" s="208"/>
      <c r="T268" s="209"/>
      <c r="AT268" s="210" t="s">
        <v>213</v>
      </c>
      <c r="AU268" s="210" t="s">
        <v>84</v>
      </c>
      <c r="AV268" s="13" t="s">
        <v>84</v>
      </c>
      <c r="AW268" s="13" t="s">
        <v>35</v>
      </c>
      <c r="AX268" s="13" t="s">
        <v>82</v>
      </c>
      <c r="AY268" s="210" t="s">
        <v>197</v>
      </c>
    </row>
    <row r="269" spans="1:65" s="2" customFormat="1" ht="21.75" customHeight="1">
      <c r="A269" s="37"/>
      <c r="B269" s="38"/>
      <c r="C269" s="181" t="s">
        <v>327</v>
      </c>
      <c r="D269" s="181" t="s">
        <v>199</v>
      </c>
      <c r="E269" s="182" t="s">
        <v>745</v>
      </c>
      <c r="F269" s="183" t="s">
        <v>746</v>
      </c>
      <c r="G269" s="184" t="s">
        <v>409</v>
      </c>
      <c r="H269" s="185">
        <v>337.27</v>
      </c>
      <c r="I269" s="186"/>
      <c r="J269" s="187">
        <f>ROUND(I269*H269,2)</f>
        <v>0</v>
      </c>
      <c r="K269" s="183" t="s">
        <v>203</v>
      </c>
      <c r="L269" s="42"/>
      <c r="M269" s="188" t="s">
        <v>28</v>
      </c>
      <c r="N269" s="189" t="s">
        <v>45</v>
      </c>
      <c r="O269" s="67"/>
      <c r="P269" s="190">
        <f>O269*H269</f>
        <v>0</v>
      </c>
      <c r="Q269" s="190">
        <v>2.5018699999999998</v>
      </c>
      <c r="R269" s="190">
        <f>Q269*H269</f>
        <v>843.80569489999993</v>
      </c>
      <c r="S269" s="190">
        <v>0</v>
      </c>
      <c r="T269" s="191">
        <f>S269*H269</f>
        <v>0</v>
      </c>
      <c r="U269" s="37"/>
      <c r="V269" s="37"/>
      <c r="W269" s="37"/>
      <c r="X269" s="37"/>
      <c r="Y269" s="37"/>
      <c r="Z269" s="37"/>
      <c r="AA269" s="37"/>
      <c r="AB269" s="37"/>
      <c r="AC269" s="37"/>
      <c r="AD269" s="37"/>
      <c r="AE269" s="37"/>
      <c r="AR269" s="192" t="s">
        <v>204</v>
      </c>
      <c r="AT269" s="192" t="s">
        <v>199</v>
      </c>
      <c r="AU269" s="192" t="s">
        <v>84</v>
      </c>
      <c r="AY269" s="20" t="s">
        <v>197</v>
      </c>
      <c r="BE269" s="193">
        <f>IF(N269="základní",J269,0)</f>
        <v>0</v>
      </c>
      <c r="BF269" s="193">
        <f>IF(N269="snížená",J269,0)</f>
        <v>0</v>
      </c>
      <c r="BG269" s="193">
        <f>IF(N269="zákl. přenesená",J269,0)</f>
        <v>0</v>
      </c>
      <c r="BH269" s="193">
        <f>IF(N269="sníž. přenesená",J269,0)</f>
        <v>0</v>
      </c>
      <c r="BI269" s="193">
        <f>IF(N269="nulová",J269,0)</f>
        <v>0</v>
      </c>
      <c r="BJ269" s="20" t="s">
        <v>82</v>
      </c>
      <c r="BK269" s="193">
        <f>ROUND(I269*H269,2)</f>
        <v>0</v>
      </c>
      <c r="BL269" s="20" t="s">
        <v>204</v>
      </c>
      <c r="BM269" s="192" t="s">
        <v>747</v>
      </c>
    </row>
    <row r="270" spans="1:65" s="2" customFormat="1" ht="11.25">
      <c r="A270" s="37"/>
      <c r="B270" s="38"/>
      <c r="C270" s="39"/>
      <c r="D270" s="194" t="s">
        <v>206</v>
      </c>
      <c r="E270" s="39"/>
      <c r="F270" s="195" t="s">
        <v>748</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206</v>
      </c>
      <c r="AU270" s="20" t="s">
        <v>84</v>
      </c>
    </row>
    <row r="271" spans="1:65" s="15" customFormat="1" ht="11.25">
      <c r="B271" s="222"/>
      <c r="C271" s="223"/>
      <c r="D271" s="201" t="s">
        <v>213</v>
      </c>
      <c r="E271" s="224" t="s">
        <v>28</v>
      </c>
      <c r="F271" s="225" t="s">
        <v>643</v>
      </c>
      <c r="G271" s="223"/>
      <c r="H271" s="224" t="s">
        <v>28</v>
      </c>
      <c r="I271" s="226"/>
      <c r="J271" s="223"/>
      <c r="K271" s="223"/>
      <c r="L271" s="227"/>
      <c r="M271" s="228"/>
      <c r="N271" s="229"/>
      <c r="O271" s="229"/>
      <c r="P271" s="229"/>
      <c r="Q271" s="229"/>
      <c r="R271" s="229"/>
      <c r="S271" s="229"/>
      <c r="T271" s="230"/>
      <c r="AT271" s="231" t="s">
        <v>213</v>
      </c>
      <c r="AU271" s="231" t="s">
        <v>84</v>
      </c>
      <c r="AV271" s="15" t="s">
        <v>82</v>
      </c>
      <c r="AW271" s="15" t="s">
        <v>35</v>
      </c>
      <c r="AX271" s="15" t="s">
        <v>74</v>
      </c>
      <c r="AY271" s="231" t="s">
        <v>197</v>
      </c>
    </row>
    <row r="272" spans="1:65" s="15" customFormat="1" ht="11.25">
      <c r="B272" s="222"/>
      <c r="C272" s="223"/>
      <c r="D272" s="201" t="s">
        <v>213</v>
      </c>
      <c r="E272" s="224" t="s">
        <v>28</v>
      </c>
      <c r="F272" s="225" t="s">
        <v>749</v>
      </c>
      <c r="G272" s="223"/>
      <c r="H272" s="224" t="s">
        <v>28</v>
      </c>
      <c r="I272" s="226"/>
      <c r="J272" s="223"/>
      <c r="K272" s="223"/>
      <c r="L272" s="227"/>
      <c r="M272" s="228"/>
      <c r="N272" s="229"/>
      <c r="O272" s="229"/>
      <c r="P272" s="229"/>
      <c r="Q272" s="229"/>
      <c r="R272" s="229"/>
      <c r="S272" s="229"/>
      <c r="T272" s="230"/>
      <c r="AT272" s="231" t="s">
        <v>213</v>
      </c>
      <c r="AU272" s="231" t="s">
        <v>84</v>
      </c>
      <c r="AV272" s="15" t="s">
        <v>82</v>
      </c>
      <c r="AW272" s="15" t="s">
        <v>35</v>
      </c>
      <c r="AX272" s="15" t="s">
        <v>74</v>
      </c>
      <c r="AY272" s="231" t="s">
        <v>197</v>
      </c>
    </row>
    <row r="273" spans="1:65" s="13" customFormat="1" ht="11.25">
      <c r="B273" s="199"/>
      <c r="C273" s="200"/>
      <c r="D273" s="201" t="s">
        <v>213</v>
      </c>
      <c r="E273" s="202" t="s">
        <v>28</v>
      </c>
      <c r="F273" s="203" t="s">
        <v>750</v>
      </c>
      <c r="G273" s="200"/>
      <c r="H273" s="204">
        <v>222.70500000000001</v>
      </c>
      <c r="I273" s="205"/>
      <c r="J273" s="200"/>
      <c r="K273" s="200"/>
      <c r="L273" s="206"/>
      <c r="M273" s="207"/>
      <c r="N273" s="208"/>
      <c r="O273" s="208"/>
      <c r="P273" s="208"/>
      <c r="Q273" s="208"/>
      <c r="R273" s="208"/>
      <c r="S273" s="208"/>
      <c r="T273" s="209"/>
      <c r="AT273" s="210" t="s">
        <v>213</v>
      </c>
      <c r="AU273" s="210" t="s">
        <v>84</v>
      </c>
      <c r="AV273" s="13" t="s">
        <v>84</v>
      </c>
      <c r="AW273" s="13" t="s">
        <v>35</v>
      </c>
      <c r="AX273" s="13" t="s">
        <v>74</v>
      </c>
      <c r="AY273" s="210" t="s">
        <v>197</v>
      </c>
    </row>
    <row r="274" spans="1:65" s="15" customFormat="1" ht="11.25">
      <c r="B274" s="222"/>
      <c r="C274" s="223"/>
      <c r="D274" s="201" t="s">
        <v>213</v>
      </c>
      <c r="E274" s="224" t="s">
        <v>28</v>
      </c>
      <c r="F274" s="225" t="s">
        <v>751</v>
      </c>
      <c r="G274" s="223"/>
      <c r="H274" s="224" t="s">
        <v>28</v>
      </c>
      <c r="I274" s="226"/>
      <c r="J274" s="223"/>
      <c r="K274" s="223"/>
      <c r="L274" s="227"/>
      <c r="M274" s="228"/>
      <c r="N274" s="229"/>
      <c r="O274" s="229"/>
      <c r="P274" s="229"/>
      <c r="Q274" s="229"/>
      <c r="R274" s="229"/>
      <c r="S274" s="229"/>
      <c r="T274" s="230"/>
      <c r="AT274" s="231" t="s">
        <v>213</v>
      </c>
      <c r="AU274" s="231" t="s">
        <v>84</v>
      </c>
      <c r="AV274" s="15" t="s">
        <v>82</v>
      </c>
      <c r="AW274" s="15" t="s">
        <v>35</v>
      </c>
      <c r="AX274" s="15" t="s">
        <v>74</v>
      </c>
      <c r="AY274" s="231" t="s">
        <v>197</v>
      </c>
    </row>
    <row r="275" spans="1:65" s="13" customFormat="1" ht="11.25">
      <c r="B275" s="199"/>
      <c r="C275" s="200"/>
      <c r="D275" s="201" t="s">
        <v>213</v>
      </c>
      <c r="E275" s="202" t="s">
        <v>28</v>
      </c>
      <c r="F275" s="203" t="s">
        <v>752</v>
      </c>
      <c r="G275" s="200"/>
      <c r="H275" s="204">
        <v>30.655000000000001</v>
      </c>
      <c r="I275" s="205"/>
      <c r="J275" s="200"/>
      <c r="K275" s="200"/>
      <c r="L275" s="206"/>
      <c r="M275" s="207"/>
      <c r="N275" s="208"/>
      <c r="O275" s="208"/>
      <c r="P275" s="208"/>
      <c r="Q275" s="208"/>
      <c r="R275" s="208"/>
      <c r="S275" s="208"/>
      <c r="T275" s="209"/>
      <c r="AT275" s="210" t="s">
        <v>213</v>
      </c>
      <c r="AU275" s="210" t="s">
        <v>84</v>
      </c>
      <c r="AV275" s="13" t="s">
        <v>84</v>
      </c>
      <c r="AW275" s="13" t="s">
        <v>35</v>
      </c>
      <c r="AX275" s="13" t="s">
        <v>74</v>
      </c>
      <c r="AY275" s="210" t="s">
        <v>197</v>
      </c>
    </row>
    <row r="276" spans="1:65" s="13" customFormat="1" ht="11.25">
      <c r="B276" s="199"/>
      <c r="C276" s="200"/>
      <c r="D276" s="201" t="s">
        <v>213</v>
      </c>
      <c r="E276" s="202" t="s">
        <v>28</v>
      </c>
      <c r="F276" s="203" t="s">
        <v>753</v>
      </c>
      <c r="G276" s="200"/>
      <c r="H276" s="204">
        <v>17.181000000000001</v>
      </c>
      <c r="I276" s="205"/>
      <c r="J276" s="200"/>
      <c r="K276" s="200"/>
      <c r="L276" s="206"/>
      <c r="M276" s="207"/>
      <c r="N276" s="208"/>
      <c r="O276" s="208"/>
      <c r="P276" s="208"/>
      <c r="Q276" s="208"/>
      <c r="R276" s="208"/>
      <c r="S276" s="208"/>
      <c r="T276" s="209"/>
      <c r="AT276" s="210" t="s">
        <v>213</v>
      </c>
      <c r="AU276" s="210" t="s">
        <v>84</v>
      </c>
      <c r="AV276" s="13" t="s">
        <v>84</v>
      </c>
      <c r="AW276" s="13" t="s">
        <v>35</v>
      </c>
      <c r="AX276" s="13" t="s">
        <v>74</v>
      </c>
      <c r="AY276" s="210" t="s">
        <v>197</v>
      </c>
    </row>
    <row r="277" spans="1:65" s="13" customFormat="1" ht="11.25">
      <c r="B277" s="199"/>
      <c r="C277" s="200"/>
      <c r="D277" s="201" t="s">
        <v>213</v>
      </c>
      <c r="E277" s="202" t="s">
        <v>28</v>
      </c>
      <c r="F277" s="203" t="s">
        <v>754</v>
      </c>
      <c r="G277" s="200"/>
      <c r="H277" s="204">
        <v>15.567</v>
      </c>
      <c r="I277" s="205"/>
      <c r="J277" s="200"/>
      <c r="K277" s="200"/>
      <c r="L277" s="206"/>
      <c r="M277" s="207"/>
      <c r="N277" s="208"/>
      <c r="O277" s="208"/>
      <c r="P277" s="208"/>
      <c r="Q277" s="208"/>
      <c r="R277" s="208"/>
      <c r="S277" s="208"/>
      <c r="T277" s="209"/>
      <c r="AT277" s="210" t="s">
        <v>213</v>
      </c>
      <c r="AU277" s="210" t="s">
        <v>84</v>
      </c>
      <c r="AV277" s="13" t="s">
        <v>84</v>
      </c>
      <c r="AW277" s="13" t="s">
        <v>35</v>
      </c>
      <c r="AX277" s="13" t="s">
        <v>74</v>
      </c>
      <c r="AY277" s="210" t="s">
        <v>197</v>
      </c>
    </row>
    <row r="278" spans="1:65" s="13" customFormat="1" ht="11.25">
      <c r="B278" s="199"/>
      <c r="C278" s="200"/>
      <c r="D278" s="201" t="s">
        <v>213</v>
      </c>
      <c r="E278" s="202" t="s">
        <v>28</v>
      </c>
      <c r="F278" s="203" t="s">
        <v>755</v>
      </c>
      <c r="G278" s="200"/>
      <c r="H278" s="204">
        <v>16.442</v>
      </c>
      <c r="I278" s="205"/>
      <c r="J278" s="200"/>
      <c r="K278" s="200"/>
      <c r="L278" s="206"/>
      <c r="M278" s="207"/>
      <c r="N278" s="208"/>
      <c r="O278" s="208"/>
      <c r="P278" s="208"/>
      <c r="Q278" s="208"/>
      <c r="R278" s="208"/>
      <c r="S278" s="208"/>
      <c r="T278" s="209"/>
      <c r="AT278" s="210" t="s">
        <v>213</v>
      </c>
      <c r="AU278" s="210" t="s">
        <v>84</v>
      </c>
      <c r="AV278" s="13" t="s">
        <v>84</v>
      </c>
      <c r="AW278" s="13" t="s">
        <v>35</v>
      </c>
      <c r="AX278" s="13" t="s">
        <v>74</v>
      </c>
      <c r="AY278" s="210" t="s">
        <v>197</v>
      </c>
    </row>
    <row r="279" spans="1:65" s="13" customFormat="1" ht="11.25">
      <c r="B279" s="199"/>
      <c r="C279" s="200"/>
      <c r="D279" s="201" t="s">
        <v>213</v>
      </c>
      <c r="E279" s="202" t="s">
        <v>28</v>
      </c>
      <c r="F279" s="203" t="s">
        <v>756</v>
      </c>
      <c r="G279" s="200"/>
      <c r="H279" s="204">
        <v>32.871000000000002</v>
      </c>
      <c r="I279" s="205"/>
      <c r="J279" s="200"/>
      <c r="K279" s="200"/>
      <c r="L279" s="206"/>
      <c r="M279" s="207"/>
      <c r="N279" s="208"/>
      <c r="O279" s="208"/>
      <c r="P279" s="208"/>
      <c r="Q279" s="208"/>
      <c r="R279" s="208"/>
      <c r="S279" s="208"/>
      <c r="T279" s="209"/>
      <c r="AT279" s="210" t="s">
        <v>213</v>
      </c>
      <c r="AU279" s="210" t="s">
        <v>84</v>
      </c>
      <c r="AV279" s="13" t="s">
        <v>84</v>
      </c>
      <c r="AW279" s="13" t="s">
        <v>35</v>
      </c>
      <c r="AX279" s="13" t="s">
        <v>74</v>
      </c>
      <c r="AY279" s="210" t="s">
        <v>197</v>
      </c>
    </row>
    <row r="280" spans="1:65" s="13" customFormat="1" ht="11.25">
      <c r="B280" s="199"/>
      <c r="C280" s="200"/>
      <c r="D280" s="201" t="s">
        <v>213</v>
      </c>
      <c r="E280" s="202" t="s">
        <v>28</v>
      </c>
      <c r="F280" s="203" t="s">
        <v>757</v>
      </c>
      <c r="G280" s="200"/>
      <c r="H280" s="204">
        <v>1.849</v>
      </c>
      <c r="I280" s="205"/>
      <c r="J280" s="200"/>
      <c r="K280" s="200"/>
      <c r="L280" s="206"/>
      <c r="M280" s="207"/>
      <c r="N280" s="208"/>
      <c r="O280" s="208"/>
      <c r="P280" s="208"/>
      <c r="Q280" s="208"/>
      <c r="R280" s="208"/>
      <c r="S280" s="208"/>
      <c r="T280" s="209"/>
      <c r="AT280" s="210" t="s">
        <v>213</v>
      </c>
      <c r="AU280" s="210" t="s">
        <v>84</v>
      </c>
      <c r="AV280" s="13" t="s">
        <v>84</v>
      </c>
      <c r="AW280" s="13" t="s">
        <v>35</v>
      </c>
      <c r="AX280" s="13" t="s">
        <v>74</v>
      </c>
      <c r="AY280" s="210" t="s">
        <v>197</v>
      </c>
    </row>
    <row r="281" spans="1:65" s="14" customFormat="1" ht="11.25">
      <c r="B281" s="211"/>
      <c r="C281" s="212"/>
      <c r="D281" s="201" t="s">
        <v>213</v>
      </c>
      <c r="E281" s="213" t="s">
        <v>28</v>
      </c>
      <c r="F281" s="214" t="s">
        <v>226</v>
      </c>
      <c r="G281" s="212"/>
      <c r="H281" s="215">
        <v>337.27</v>
      </c>
      <c r="I281" s="216"/>
      <c r="J281" s="212"/>
      <c r="K281" s="212"/>
      <c r="L281" s="217"/>
      <c r="M281" s="218"/>
      <c r="N281" s="219"/>
      <c r="O281" s="219"/>
      <c r="P281" s="219"/>
      <c r="Q281" s="219"/>
      <c r="R281" s="219"/>
      <c r="S281" s="219"/>
      <c r="T281" s="220"/>
      <c r="AT281" s="221" t="s">
        <v>213</v>
      </c>
      <c r="AU281" s="221" t="s">
        <v>84</v>
      </c>
      <c r="AV281" s="14" t="s">
        <v>204</v>
      </c>
      <c r="AW281" s="14" t="s">
        <v>35</v>
      </c>
      <c r="AX281" s="14" t="s">
        <v>82</v>
      </c>
      <c r="AY281" s="221" t="s">
        <v>197</v>
      </c>
    </row>
    <row r="282" spans="1:65" s="2" customFormat="1" ht="16.5" customHeight="1">
      <c r="A282" s="37"/>
      <c r="B282" s="38"/>
      <c r="C282" s="181" t="s">
        <v>332</v>
      </c>
      <c r="D282" s="181" t="s">
        <v>199</v>
      </c>
      <c r="E282" s="182" t="s">
        <v>758</v>
      </c>
      <c r="F282" s="183" t="s">
        <v>759</v>
      </c>
      <c r="G282" s="184" t="s">
        <v>202</v>
      </c>
      <c r="H282" s="185">
        <v>701.21299999999997</v>
      </c>
      <c r="I282" s="186"/>
      <c r="J282" s="187">
        <f>ROUND(I282*H282,2)</f>
        <v>0</v>
      </c>
      <c r="K282" s="183" t="s">
        <v>203</v>
      </c>
      <c r="L282" s="42"/>
      <c r="M282" s="188" t="s">
        <v>28</v>
      </c>
      <c r="N282" s="189" t="s">
        <v>45</v>
      </c>
      <c r="O282" s="67"/>
      <c r="P282" s="190">
        <f>O282*H282</f>
        <v>0</v>
      </c>
      <c r="Q282" s="190">
        <v>2.6900000000000001E-3</v>
      </c>
      <c r="R282" s="190">
        <f>Q282*H282</f>
        <v>1.88626297</v>
      </c>
      <c r="S282" s="190">
        <v>0</v>
      </c>
      <c r="T282" s="191">
        <f>S282*H282</f>
        <v>0</v>
      </c>
      <c r="U282" s="37"/>
      <c r="V282" s="37"/>
      <c r="W282" s="37"/>
      <c r="X282" s="37"/>
      <c r="Y282" s="37"/>
      <c r="Z282" s="37"/>
      <c r="AA282" s="37"/>
      <c r="AB282" s="37"/>
      <c r="AC282" s="37"/>
      <c r="AD282" s="37"/>
      <c r="AE282" s="37"/>
      <c r="AR282" s="192" t="s">
        <v>204</v>
      </c>
      <c r="AT282" s="192" t="s">
        <v>199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204</v>
      </c>
      <c r="BM282" s="192" t="s">
        <v>760</v>
      </c>
    </row>
    <row r="283" spans="1:65" s="2" customFormat="1" ht="11.25">
      <c r="A283" s="37"/>
      <c r="B283" s="38"/>
      <c r="C283" s="39"/>
      <c r="D283" s="194" t="s">
        <v>206</v>
      </c>
      <c r="E283" s="39"/>
      <c r="F283" s="195" t="s">
        <v>761</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206</v>
      </c>
      <c r="AU283" s="20" t="s">
        <v>84</v>
      </c>
    </row>
    <row r="284" spans="1:65" s="15" customFormat="1" ht="11.25">
      <c r="B284" s="222"/>
      <c r="C284" s="223"/>
      <c r="D284" s="201" t="s">
        <v>213</v>
      </c>
      <c r="E284" s="224" t="s">
        <v>28</v>
      </c>
      <c r="F284" s="225" t="s">
        <v>643</v>
      </c>
      <c r="G284" s="223"/>
      <c r="H284" s="224" t="s">
        <v>28</v>
      </c>
      <c r="I284" s="226"/>
      <c r="J284" s="223"/>
      <c r="K284" s="223"/>
      <c r="L284" s="227"/>
      <c r="M284" s="228"/>
      <c r="N284" s="229"/>
      <c r="O284" s="229"/>
      <c r="P284" s="229"/>
      <c r="Q284" s="229"/>
      <c r="R284" s="229"/>
      <c r="S284" s="229"/>
      <c r="T284" s="230"/>
      <c r="AT284" s="231" t="s">
        <v>213</v>
      </c>
      <c r="AU284" s="231" t="s">
        <v>84</v>
      </c>
      <c r="AV284" s="15" t="s">
        <v>82</v>
      </c>
      <c r="AW284" s="15" t="s">
        <v>35</v>
      </c>
      <c r="AX284" s="15" t="s">
        <v>74</v>
      </c>
      <c r="AY284" s="231" t="s">
        <v>197</v>
      </c>
    </row>
    <row r="285" spans="1:65" s="15" customFormat="1" ht="11.25">
      <c r="B285" s="222"/>
      <c r="C285" s="223"/>
      <c r="D285" s="201" t="s">
        <v>213</v>
      </c>
      <c r="E285" s="224" t="s">
        <v>28</v>
      </c>
      <c r="F285" s="225" t="s">
        <v>749</v>
      </c>
      <c r="G285" s="223"/>
      <c r="H285" s="224" t="s">
        <v>28</v>
      </c>
      <c r="I285" s="226"/>
      <c r="J285" s="223"/>
      <c r="K285" s="223"/>
      <c r="L285" s="227"/>
      <c r="M285" s="228"/>
      <c r="N285" s="229"/>
      <c r="O285" s="229"/>
      <c r="P285" s="229"/>
      <c r="Q285" s="229"/>
      <c r="R285" s="229"/>
      <c r="S285" s="229"/>
      <c r="T285" s="230"/>
      <c r="AT285" s="231" t="s">
        <v>213</v>
      </c>
      <c r="AU285" s="231" t="s">
        <v>84</v>
      </c>
      <c r="AV285" s="15" t="s">
        <v>82</v>
      </c>
      <c r="AW285" s="15" t="s">
        <v>35</v>
      </c>
      <c r="AX285" s="15" t="s">
        <v>74</v>
      </c>
      <c r="AY285" s="231" t="s">
        <v>197</v>
      </c>
    </row>
    <row r="286" spans="1:65" s="13" customFormat="1" ht="11.25">
      <c r="B286" s="199"/>
      <c r="C286" s="200"/>
      <c r="D286" s="201" t="s">
        <v>213</v>
      </c>
      <c r="E286" s="202" t="s">
        <v>28</v>
      </c>
      <c r="F286" s="203" t="s">
        <v>762</v>
      </c>
      <c r="G286" s="200"/>
      <c r="H286" s="204">
        <v>245.43</v>
      </c>
      <c r="I286" s="205"/>
      <c r="J286" s="200"/>
      <c r="K286" s="200"/>
      <c r="L286" s="206"/>
      <c r="M286" s="207"/>
      <c r="N286" s="208"/>
      <c r="O286" s="208"/>
      <c r="P286" s="208"/>
      <c r="Q286" s="208"/>
      <c r="R286" s="208"/>
      <c r="S286" s="208"/>
      <c r="T286" s="209"/>
      <c r="AT286" s="210" t="s">
        <v>213</v>
      </c>
      <c r="AU286" s="210" t="s">
        <v>84</v>
      </c>
      <c r="AV286" s="13" t="s">
        <v>84</v>
      </c>
      <c r="AW286" s="13" t="s">
        <v>35</v>
      </c>
      <c r="AX286" s="13" t="s">
        <v>74</v>
      </c>
      <c r="AY286" s="210" t="s">
        <v>197</v>
      </c>
    </row>
    <row r="287" spans="1:65" s="15" customFormat="1" ht="11.25">
      <c r="B287" s="222"/>
      <c r="C287" s="223"/>
      <c r="D287" s="201" t="s">
        <v>213</v>
      </c>
      <c r="E287" s="224" t="s">
        <v>28</v>
      </c>
      <c r="F287" s="225" t="s">
        <v>751</v>
      </c>
      <c r="G287" s="223"/>
      <c r="H287" s="224" t="s">
        <v>28</v>
      </c>
      <c r="I287" s="226"/>
      <c r="J287" s="223"/>
      <c r="K287" s="223"/>
      <c r="L287" s="227"/>
      <c r="M287" s="228"/>
      <c r="N287" s="229"/>
      <c r="O287" s="229"/>
      <c r="P287" s="229"/>
      <c r="Q287" s="229"/>
      <c r="R287" s="229"/>
      <c r="S287" s="229"/>
      <c r="T287" s="230"/>
      <c r="AT287" s="231" t="s">
        <v>213</v>
      </c>
      <c r="AU287" s="231" t="s">
        <v>84</v>
      </c>
      <c r="AV287" s="15" t="s">
        <v>82</v>
      </c>
      <c r="AW287" s="15" t="s">
        <v>35</v>
      </c>
      <c r="AX287" s="15" t="s">
        <v>74</v>
      </c>
      <c r="AY287" s="231" t="s">
        <v>197</v>
      </c>
    </row>
    <row r="288" spans="1:65" s="13" customFormat="1" ht="11.25">
      <c r="B288" s="199"/>
      <c r="C288" s="200"/>
      <c r="D288" s="201" t="s">
        <v>213</v>
      </c>
      <c r="E288" s="202" t="s">
        <v>28</v>
      </c>
      <c r="F288" s="203" t="s">
        <v>763</v>
      </c>
      <c r="G288" s="200"/>
      <c r="H288" s="204">
        <v>122.621</v>
      </c>
      <c r="I288" s="205"/>
      <c r="J288" s="200"/>
      <c r="K288" s="200"/>
      <c r="L288" s="206"/>
      <c r="M288" s="207"/>
      <c r="N288" s="208"/>
      <c r="O288" s="208"/>
      <c r="P288" s="208"/>
      <c r="Q288" s="208"/>
      <c r="R288" s="208"/>
      <c r="S288" s="208"/>
      <c r="T288" s="209"/>
      <c r="AT288" s="210" t="s">
        <v>213</v>
      </c>
      <c r="AU288" s="210" t="s">
        <v>84</v>
      </c>
      <c r="AV288" s="13" t="s">
        <v>84</v>
      </c>
      <c r="AW288" s="13" t="s">
        <v>35</v>
      </c>
      <c r="AX288" s="13" t="s">
        <v>74</v>
      </c>
      <c r="AY288" s="210" t="s">
        <v>197</v>
      </c>
    </row>
    <row r="289" spans="1:65" s="13" customFormat="1" ht="11.25">
      <c r="B289" s="199"/>
      <c r="C289" s="200"/>
      <c r="D289" s="201" t="s">
        <v>213</v>
      </c>
      <c r="E289" s="202" t="s">
        <v>28</v>
      </c>
      <c r="F289" s="203" t="s">
        <v>764</v>
      </c>
      <c r="G289" s="200"/>
      <c r="H289" s="204">
        <v>68.722999999999999</v>
      </c>
      <c r="I289" s="205"/>
      <c r="J289" s="200"/>
      <c r="K289" s="200"/>
      <c r="L289" s="206"/>
      <c r="M289" s="207"/>
      <c r="N289" s="208"/>
      <c r="O289" s="208"/>
      <c r="P289" s="208"/>
      <c r="Q289" s="208"/>
      <c r="R289" s="208"/>
      <c r="S289" s="208"/>
      <c r="T289" s="209"/>
      <c r="AT289" s="210" t="s">
        <v>213</v>
      </c>
      <c r="AU289" s="210" t="s">
        <v>84</v>
      </c>
      <c r="AV289" s="13" t="s">
        <v>84</v>
      </c>
      <c r="AW289" s="13" t="s">
        <v>35</v>
      </c>
      <c r="AX289" s="13" t="s">
        <v>74</v>
      </c>
      <c r="AY289" s="210" t="s">
        <v>197</v>
      </c>
    </row>
    <row r="290" spans="1:65" s="13" customFormat="1" ht="11.25">
      <c r="B290" s="199"/>
      <c r="C290" s="200"/>
      <c r="D290" s="201" t="s">
        <v>213</v>
      </c>
      <c r="E290" s="202" t="s">
        <v>28</v>
      </c>
      <c r="F290" s="203" t="s">
        <v>765</v>
      </c>
      <c r="G290" s="200"/>
      <c r="H290" s="204">
        <v>60.171999999999997</v>
      </c>
      <c r="I290" s="205"/>
      <c r="J290" s="200"/>
      <c r="K290" s="200"/>
      <c r="L290" s="206"/>
      <c r="M290" s="207"/>
      <c r="N290" s="208"/>
      <c r="O290" s="208"/>
      <c r="P290" s="208"/>
      <c r="Q290" s="208"/>
      <c r="R290" s="208"/>
      <c r="S290" s="208"/>
      <c r="T290" s="209"/>
      <c r="AT290" s="210" t="s">
        <v>213</v>
      </c>
      <c r="AU290" s="210" t="s">
        <v>84</v>
      </c>
      <c r="AV290" s="13" t="s">
        <v>84</v>
      </c>
      <c r="AW290" s="13" t="s">
        <v>35</v>
      </c>
      <c r="AX290" s="13" t="s">
        <v>74</v>
      </c>
      <c r="AY290" s="210" t="s">
        <v>197</v>
      </c>
    </row>
    <row r="291" spans="1:65" s="13" customFormat="1" ht="11.25">
      <c r="B291" s="199"/>
      <c r="C291" s="200"/>
      <c r="D291" s="201" t="s">
        <v>213</v>
      </c>
      <c r="E291" s="202" t="s">
        <v>28</v>
      </c>
      <c r="F291" s="203" t="s">
        <v>766</v>
      </c>
      <c r="G291" s="200"/>
      <c r="H291" s="204">
        <v>64.694000000000003</v>
      </c>
      <c r="I291" s="205"/>
      <c r="J291" s="200"/>
      <c r="K291" s="200"/>
      <c r="L291" s="206"/>
      <c r="M291" s="207"/>
      <c r="N291" s="208"/>
      <c r="O291" s="208"/>
      <c r="P291" s="208"/>
      <c r="Q291" s="208"/>
      <c r="R291" s="208"/>
      <c r="S291" s="208"/>
      <c r="T291" s="209"/>
      <c r="AT291" s="210" t="s">
        <v>213</v>
      </c>
      <c r="AU291" s="210" t="s">
        <v>84</v>
      </c>
      <c r="AV291" s="13" t="s">
        <v>84</v>
      </c>
      <c r="AW291" s="13" t="s">
        <v>35</v>
      </c>
      <c r="AX291" s="13" t="s">
        <v>74</v>
      </c>
      <c r="AY291" s="210" t="s">
        <v>197</v>
      </c>
    </row>
    <row r="292" spans="1:65" s="13" customFormat="1" ht="11.25">
      <c r="B292" s="199"/>
      <c r="C292" s="200"/>
      <c r="D292" s="201" t="s">
        <v>213</v>
      </c>
      <c r="E292" s="202" t="s">
        <v>28</v>
      </c>
      <c r="F292" s="203" t="s">
        <v>767</v>
      </c>
      <c r="G292" s="200"/>
      <c r="H292" s="204">
        <v>82.177999999999997</v>
      </c>
      <c r="I292" s="205"/>
      <c r="J292" s="200"/>
      <c r="K292" s="200"/>
      <c r="L292" s="206"/>
      <c r="M292" s="207"/>
      <c r="N292" s="208"/>
      <c r="O292" s="208"/>
      <c r="P292" s="208"/>
      <c r="Q292" s="208"/>
      <c r="R292" s="208"/>
      <c r="S292" s="208"/>
      <c r="T292" s="209"/>
      <c r="AT292" s="210" t="s">
        <v>213</v>
      </c>
      <c r="AU292" s="210" t="s">
        <v>84</v>
      </c>
      <c r="AV292" s="13" t="s">
        <v>84</v>
      </c>
      <c r="AW292" s="13" t="s">
        <v>35</v>
      </c>
      <c r="AX292" s="13" t="s">
        <v>74</v>
      </c>
      <c r="AY292" s="210" t="s">
        <v>197</v>
      </c>
    </row>
    <row r="293" spans="1:65" s="13" customFormat="1" ht="11.25">
      <c r="B293" s="199"/>
      <c r="C293" s="200"/>
      <c r="D293" s="201" t="s">
        <v>213</v>
      </c>
      <c r="E293" s="202" t="s">
        <v>28</v>
      </c>
      <c r="F293" s="203" t="s">
        <v>768</v>
      </c>
      <c r="G293" s="200"/>
      <c r="H293" s="204">
        <v>7.3949999999999996</v>
      </c>
      <c r="I293" s="205"/>
      <c r="J293" s="200"/>
      <c r="K293" s="200"/>
      <c r="L293" s="206"/>
      <c r="M293" s="207"/>
      <c r="N293" s="208"/>
      <c r="O293" s="208"/>
      <c r="P293" s="208"/>
      <c r="Q293" s="208"/>
      <c r="R293" s="208"/>
      <c r="S293" s="208"/>
      <c r="T293" s="209"/>
      <c r="AT293" s="210" t="s">
        <v>213</v>
      </c>
      <c r="AU293" s="210" t="s">
        <v>84</v>
      </c>
      <c r="AV293" s="13" t="s">
        <v>84</v>
      </c>
      <c r="AW293" s="13" t="s">
        <v>35</v>
      </c>
      <c r="AX293" s="13" t="s">
        <v>74</v>
      </c>
      <c r="AY293" s="210" t="s">
        <v>197</v>
      </c>
    </row>
    <row r="294" spans="1:65" s="13" customFormat="1" ht="11.25">
      <c r="B294" s="199"/>
      <c r="C294" s="200"/>
      <c r="D294" s="201" t="s">
        <v>213</v>
      </c>
      <c r="E294" s="202" t="s">
        <v>28</v>
      </c>
      <c r="F294" s="203" t="s">
        <v>769</v>
      </c>
      <c r="G294" s="200"/>
      <c r="H294" s="204">
        <v>50</v>
      </c>
      <c r="I294" s="205"/>
      <c r="J294" s="200"/>
      <c r="K294" s="200"/>
      <c r="L294" s="206"/>
      <c r="M294" s="207"/>
      <c r="N294" s="208"/>
      <c r="O294" s="208"/>
      <c r="P294" s="208"/>
      <c r="Q294" s="208"/>
      <c r="R294" s="208"/>
      <c r="S294" s="208"/>
      <c r="T294" s="209"/>
      <c r="AT294" s="210" t="s">
        <v>213</v>
      </c>
      <c r="AU294" s="210" t="s">
        <v>84</v>
      </c>
      <c r="AV294" s="13" t="s">
        <v>84</v>
      </c>
      <c r="AW294" s="13" t="s">
        <v>35</v>
      </c>
      <c r="AX294" s="13" t="s">
        <v>74</v>
      </c>
      <c r="AY294" s="210" t="s">
        <v>197</v>
      </c>
    </row>
    <row r="295" spans="1:65" s="14" customFormat="1" ht="11.25">
      <c r="B295" s="211"/>
      <c r="C295" s="212"/>
      <c r="D295" s="201" t="s">
        <v>213</v>
      </c>
      <c r="E295" s="213" t="s">
        <v>28</v>
      </c>
      <c r="F295" s="214" t="s">
        <v>226</v>
      </c>
      <c r="G295" s="212"/>
      <c r="H295" s="215">
        <v>701.21299999999997</v>
      </c>
      <c r="I295" s="216"/>
      <c r="J295" s="212"/>
      <c r="K295" s="212"/>
      <c r="L295" s="217"/>
      <c r="M295" s="218"/>
      <c r="N295" s="219"/>
      <c r="O295" s="219"/>
      <c r="P295" s="219"/>
      <c r="Q295" s="219"/>
      <c r="R295" s="219"/>
      <c r="S295" s="219"/>
      <c r="T295" s="220"/>
      <c r="AT295" s="221" t="s">
        <v>213</v>
      </c>
      <c r="AU295" s="221" t="s">
        <v>84</v>
      </c>
      <c r="AV295" s="14" t="s">
        <v>204</v>
      </c>
      <c r="AW295" s="14" t="s">
        <v>35</v>
      </c>
      <c r="AX295" s="14" t="s">
        <v>82</v>
      </c>
      <c r="AY295" s="221" t="s">
        <v>197</v>
      </c>
    </row>
    <row r="296" spans="1:65" s="2" customFormat="1" ht="16.5" customHeight="1">
      <c r="A296" s="37"/>
      <c r="B296" s="38"/>
      <c r="C296" s="181" t="s">
        <v>337</v>
      </c>
      <c r="D296" s="181" t="s">
        <v>199</v>
      </c>
      <c r="E296" s="182" t="s">
        <v>770</v>
      </c>
      <c r="F296" s="183" t="s">
        <v>771</v>
      </c>
      <c r="G296" s="184" t="s">
        <v>202</v>
      </c>
      <c r="H296" s="185">
        <v>701.21299999999997</v>
      </c>
      <c r="I296" s="186"/>
      <c r="J296" s="187">
        <f>ROUND(I296*H296,2)</f>
        <v>0</v>
      </c>
      <c r="K296" s="183" t="s">
        <v>203</v>
      </c>
      <c r="L296" s="42"/>
      <c r="M296" s="188" t="s">
        <v>28</v>
      </c>
      <c r="N296" s="189" t="s">
        <v>45</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204</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204</v>
      </c>
      <c r="BM296" s="192" t="s">
        <v>772</v>
      </c>
    </row>
    <row r="297" spans="1:65" s="2" customFormat="1" ht="11.25">
      <c r="A297" s="37"/>
      <c r="B297" s="38"/>
      <c r="C297" s="39"/>
      <c r="D297" s="194" t="s">
        <v>206</v>
      </c>
      <c r="E297" s="39"/>
      <c r="F297" s="195" t="s">
        <v>773</v>
      </c>
      <c r="G297" s="39"/>
      <c r="H297" s="39"/>
      <c r="I297" s="196"/>
      <c r="J297" s="39"/>
      <c r="K297" s="39"/>
      <c r="L297" s="42"/>
      <c r="M297" s="197"/>
      <c r="N297" s="198"/>
      <c r="O297" s="67"/>
      <c r="P297" s="67"/>
      <c r="Q297" s="67"/>
      <c r="R297" s="67"/>
      <c r="S297" s="67"/>
      <c r="T297" s="68"/>
      <c r="U297" s="37"/>
      <c r="V297" s="37"/>
      <c r="W297" s="37"/>
      <c r="X297" s="37"/>
      <c r="Y297" s="37"/>
      <c r="Z297" s="37"/>
      <c r="AA297" s="37"/>
      <c r="AB297" s="37"/>
      <c r="AC297" s="37"/>
      <c r="AD297" s="37"/>
      <c r="AE297" s="37"/>
      <c r="AT297" s="20" t="s">
        <v>206</v>
      </c>
      <c r="AU297" s="20" t="s">
        <v>84</v>
      </c>
    </row>
    <row r="298" spans="1:65" s="2" customFormat="1" ht="16.5" customHeight="1">
      <c r="A298" s="37"/>
      <c r="B298" s="38"/>
      <c r="C298" s="181" t="s">
        <v>343</v>
      </c>
      <c r="D298" s="181" t="s">
        <v>199</v>
      </c>
      <c r="E298" s="182" t="s">
        <v>774</v>
      </c>
      <c r="F298" s="183" t="s">
        <v>775</v>
      </c>
      <c r="G298" s="184" t="s">
        <v>428</v>
      </c>
      <c r="H298" s="185">
        <v>18.675999999999998</v>
      </c>
      <c r="I298" s="186"/>
      <c r="J298" s="187">
        <f>ROUND(I298*H298,2)</f>
        <v>0</v>
      </c>
      <c r="K298" s="183" t="s">
        <v>203</v>
      </c>
      <c r="L298" s="42"/>
      <c r="M298" s="188" t="s">
        <v>28</v>
      </c>
      <c r="N298" s="189" t="s">
        <v>45</v>
      </c>
      <c r="O298" s="67"/>
      <c r="P298" s="190">
        <f>O298*H298</f>
        <v>0</v>
      </c>
      <c r="Q298" s="190">
        <v>1.0606199999999999</v>
      </c>
      <c r="R298" s="190">
        <f>Q298*H298</f>
        <v>19.808139119999996</v>
      </c>
      <c r="S298" s="190">
        <v>0</v>
      </c>
      <c r="T298" s="191">
        <f>S298*H298</f>
        <v>0</v>
      </c>
      <c r="U298" s="37"/>
      <c r="V298" s="37"/>
      <c r="W298" s="37"/>
      <c r="X298" s="37"/>
      <c r="Y298" s="37"/>
      <c r="Z298" s="37"/>
      <c r="AA298" s="37"/>
      <c r="AB298" s="37"/>
      <c r="AC298" s="37"/>
      <c r="AD298" s="37"/>
      <c r="AE298" s="37"/>
      <c r="AR298" s="192" t="s">
        <v>204</v>
      </c>
      <c r="AT298" s="192" t="s">
        <v>199</v>
      </c>
      <c r="AU298" s="192" t="s">
        <v>84</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204</v>
      </c>
      <c r="BM298" s="192" t="s">
        <v>776</v>
      </c>
    </row>
    <row r="299" spans="1:65" s="2" customFormat="1" ht="11.25">
      <c r="A299" s="37"/>
      <c r="B299" s="38"/>
      <c r="C299" s="39"/>
      <c r="D299" s="194" t="s">
        <v>206</v>
      </c>
      <c r="E299" s="39"/>
      <c r="F299" s="195" t="s">
        <v>777</v>
      </c>
      <c r="G299" s="39"/>
      <c r="H299" s="39"/>
      <c r="I299" s="196"/>
      <c r="J299" s="39"/>
      <c r="K299" s="39"/>
      <c r="L299" s="42"/>
      <c r="M299" s="197"/>
      <c r="N299" s="198"/>
      <c r="O299" s="67"/>
      <c r="P299" s="67"/>
      <c r="Q299" s="67"/>
      <c r="R299" s="67"/>
      <c r="S299" s="67"/>
      <c r="T299" s="68"/>
      <c r="U299" s="37"/>
      <c r="V299" s="37"/>
      <c r="W299" s="37"/>
      <c r="X299" s="37"/>
      <c r="Y299" s="37"/>
      <c r="Z299" s="37"/>
      <c r="AA299" s="37"/>
      <c r="AB299" s="37"/>
      <c r="AC299" s="37"/>
      <c r="AD299" s="37"/>
      <c r="AE299" s="37"/>
      <c r="AT299" s="20" t="s">
        <v>206</v>
      </c>
      <c r="AU299" s="20" t="s">
        <v>84</v>
      </c>
    </row>
    <row r="300" spans="1:65" s="15" customFormat="1" ht="11.25">
      <c r="B300" s="222"/>
      <c r="C300" s="223"/>
      <c r="D300" s="201" t="s">
        <v>213</v>
      </c>
      <c r="E300" s="224" t="s">
        <v>28</v>
      </c>
      <c r="F300" s="225" t="s">
        <v>742</v>
      </c>
      <c r="G300" s="223"/>
      <c r="H300" s="224" t="s">
        <v>28</v>
      </c>
      <c r="I300" s="226"/>
      <c r="J300" s="223"/>
      <c r="K300" s="223"/>
      <c r="L300" s="227"/>
      <c r="M300" s="228"/>
      <c r="N300" s="229"/>
      <c r="O300" s="229"/>
      <c r="P300" s="229"/>
      <c r="Q300" s="229"/>
      <c r="R300" s="229"/>
      <c r="S300" s="229"/>
      <c r="T300" s="230"/>
      <c r="AT300" s="231" t="s">
        <v>213</v>
      </c>
      <c r="AU300" s="231" t="s">
        <v>84</v>
      </c>
      <c r="AV300" s="15" t="s">
        <v>82</v>
      </c>
      <c r="AW300" s="15" t="s">
        <v>35</v>
      </c>
      <c r="AX300" s="15" t="s">
        <v>74</v>
      </c>
      <c r="AY300" s="231" t="s">
        <v>197</v>
      </c>
    </row>
    <row r="301" spans="1:65" s="15" customFormat="1" ht="11.25">
      <c r="B301" s="222"/>
      <c r="C301" s="223"/>
      <c r="D301" s="201" t="s">
        <v>213</v>
      </c>
      <c r="E301" s="224" t="s">
        <v>28</v>
      </c>
      <c r="F301" s="225" t="s">
        <v>778</v>
      </c>
      <c r="G301" s="223"/>
      <c r="H301" s="224" t="s">
        <v>28</v>
      </c>
      <c r="I301" s="226"/>
      <c r="J301" s="223"/>
      <c r="K301" s="223"/>
      <c r="L301" s="227"/>
      <c r="M301" s="228"/>
      <c r="N301" s="229"/>
      <c r="O301" s="229"/>
      <c r="P301" s="229"/>
      <c r="Q301" s="229"/>
      <c r="R301" s="229"/>
      <c r="S301" s="229"/>
      <c r="T301" s="230"/>
      <c r="AT301" s="231" t="s">
        <v>213</v>
      </c>
      <c r="AU301" s="231" t="s">
        <v>84</v>
      </c>
      <c r="AV301" s="15" t="s">
        <v>82</v>
      </c>
      <c r="AW301" s="15" t="s">
        <v>35</v>
      </c>
      <c r="AX301" s="15" t="s">
        <v>74</v>
      </c>
      <c r="AY301" s="231" t="s">
        <v>197</v>
      </c>
    </row>
    <row r="302" spans="1:65" s="13" customFormat="1" ht="11.25">
      <c r="B302" s="199"/>
      <c r="C302" s="200"/>
      <c r="D302" s="201" t="s">
        <v>213</v>
      </c>
      <c r="E302" s="202" t="s">
        <v>28</v>
      </c>
      <c r="F302" s="203" t="s">
        <v>779</v>
      </c>
      <c r="G302" s="200"/>
      <c r="H302" s="204">
        <v>18.675999999999998</v>
      </c>
      <c r="I302" s="205"/>
      <c r="J302" s="200"/>
      <c r="K302" s="200"/>
      <c r="L302" s="206"/>
      <c r="M302" s="207"/>
      <c r="N302" s="208"/>
      <c r="O302" s="208"/>
      <c r="P302" s="208"/>
      <c r="Q302" s="208"/>
      <c r="R302" s="208"/>
      <c r="S302" s="208"/>
      <c r="T302" s="209"/>
      <c r="AT302" s="210" t="s">
        <v>213</v>
      </c>
      <c r="AU302" s="210" t="s">
        <v>84</v>
      </c>
      <c r="AV302" s="13" t="s">
        <v>84</v>
      </c>
      <c r="AW302" s="13" t="s">
        <v>35</v>
      </c>
      <c r="AX302" s="13" t="s">
        <v>82</v>
      </c>
      <c r="AY302" s="210" t="s">
        <v>197</v>
      </c>
    </row>
    <row r="303" spans="1:65" s="12" customFormat="1" ht="22.9" customHeight="1">
      <c r="B303" s="165"/>
      <c r="C303" s="166"/>
      <c r="D303" s="167" t="s">
        <v>73</v>
      </c>
      <c r="E303" s="179" t="s">
        <v>160</v>
      </c>
      <c r="F303" s="179" t="s">
        <v>780</v>
      </c>
      <c r="G303" s="166"/>
      <c r="H303" s="166"/>
      <c r="I303" s="169"/>
      <c r="J303" s="180">
        <f>BK303</f>
        <v>0</v>
      </c>
      <c r="K303" s="166"/>
      <c r="L303" s="171"/>
      <c r="M303" s="172"/>
      <c r="N303" s="173"/>
      <c r="O303" s="173"/>
      <c r="P303" s="174">
        <f>SUM(P304:P553)</f>
        <v>0</v>
      </c>
      <c r="Q303" s="173"/>
      <c r="R303" s="174">
        <f>SUM(R304:R553)</f>
        <v>677.15741817000003</v>
      </c>
      <c r="S303" s="173"/>
      <c r="T303" s="175">
        <f>SUM(T304:T553)</f>
        <v>0</v>
      </c>
      <c r="AR303" s="176" t="s">
        <v>82</v>
      </c>
      <c r="AT303" s="177" t="s">
        <v>73</v>
      </c>
      <c r="AU303" s="177" t="s">
        <v>82</v>
      </c>
      <c r="AY303" s="176" t="s">
        <v>197</v>
      </c>
      <c r="BK303" s="178">
        <f>SUM(BK304:BK553)</f>
        <v>0</v>
      </c>
    </row>
    <row r="304" spans="1:65" s="2" customFormat="1" ht="24.2" customHeight="1">
      <c r="A304" s="37"/>
      <c r="B304" s="38"/>
      <c r="C304" s="181" t="s">
        <v>348</v>
      </c>
      <c r="D304" s="181" t="s">
        <v>199</v>
      </c>
      <c r="E304" s="182" t="s">
        <v>781</v>
      </c>
      <c r="F304" s="183" t="s">
        <v>782</v>
      </c>
      <c r="G304" s="184" t="s">
        <v>202</v>
      </c>
      <c r="H304" s="185">
        <v>207.84399999999999</v>
      </c>
      <c r="I304" s="186"/>
      <c r="J304" s="187">
        <f>ROUND(I304*H304,2)</f>
        <v>0</v>
      </c>
      <c r="K304" s="183" t="s">
        <v>203</v>
      </c>
      <c r="L304" s="42"/>
      <c r="M304" s="188" t="s">
        <v>28</v>
      </c>
      <c r="N304" s="189" t="s">
        <v>45</v>
      </c>
      <c r="O304" s="67"/>
      <c r="P304" s="190">
        <f>O304*H304</f>
        <v>0</v>
      </c>
      <c r="Q304" s="190">
        <v>0.61207999999999996</v>
      </c>
      <c r="R304" s="190">
        <f>Q304*H304</f>
        <v>127.21715551999999</v>
      </c>
      <c r="S304" s="190">
        <v>0</v>
      </c>
      <c r="T304" s="191">
        <f>S304*H304</f>
        <v>0</v>
      </c>
      <c r="U304" s="37"/>
      <c r="V304" s="37"/>
      <c r="W304" s="37"/>
      <c r="X304" s="37"/>
      <c r="Y304" s="37"/>
      <c r="Z304" s="37"/>
      <c r="AA304" s="37"/>
      <c r="AB304" s="37"/>
      <c r="AC304" s="37"/>
      <c r="AD304" s="37"/>
      <c r="AE304" s="37"/>
      <c r="AR304" s="192" t="s">
        <v>204</v>
      </c>
      <c r="AT304" s="192" t="s">
        <v>199</v>
      </c>
      <c r="AU304" s="192" t="s">
        <v>84</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204</v>
      </c>
      <c r="BM304" s="192" t="s">
        <v>783</v>
      </c>
    </row>
    <row r="305" spans="1:65" s="2" customFormat="1" ht="11.25">
      <c r="A305" s="37"/>
      <c r="B305" s="38"/>
      <c r="C305" s="39"/>
      <c r="D305" s="194" t="s">
        <v>206</v>
      </c>
      <c r="E305" s="39"/>
      <c r="F305" s="195" t="s">
        <v>784</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206</v>
      </c>
      <c r="AU305" s="20" t="s">
        <v>84</v>
      </c>
    </row>
    <row r="306" spans="1:65" s="15" customFormat="1" ht="11.25">
      <c r="B306" s="222"/>
      <c r="C306" s="223"/>
      <c r="D306" s="201" t="s">
        <v>213</v>
      </c>
      <c r="E306" s="224" t="s">
        <v>28</v>
      </c>
      <c r="F306" s="225" t="s">
        <v>412</v>
      </c>
      <c r="G306" s="223"/>
      <c r="H306" s="224" t="s">
        <v>28</v>
      </c>
      <c r="I306" s="226"/>
      <c r="J306" s="223"/>
      <c r="K306" s="223"/>
      <c r="L306" s="227"/>
      <c r="M306" s="228"/>
      <c r="N306" s="229"/>
      <c r="O306" s="229"/>
      <c r="P306" s="229"/>
      <c r="Q306" s="229"/>
      <c r="R306" s="229"/>
      <c r="S306" s="229"/>
      <c r="T306" s="230"/>
      <c r="AT306" s="231" t="s">
        <v>213</v>
      </c>
      <c r="AU306" s="231" t="s">
        <v>84</v>
      </c>
      <c r="AV306" s="15" t="s">
        <v>82</v>
      </c>
      <c r="AW306" s="15" t="s">
        <v>35</v>
      </c>
      <c r="AX306" s="15" t="s">
        <v>74</v>
      </c>
      <c r="AY306" s="231" t="s">
        <v>197</v>
      </c>
    </row>
    <row r="307" spans="1:65" s="15" customFormat="1" ht="11.25">
      <c r="B307" s="222"/>
      <c r="C307" s="223"/>
      <c r="D307" s="201" t="s">
        <v>213</v>
      </c>
      <c r="E307" s="224" t="s">
        <v>28</v>
      </c>
      <c r="F307" s="225" t="s">
        <v>785</v>
      </c>
      <c r="G307" s="223"/>
      <c r="H307" s="224" t="s">
        <v>28</v>
      </c>
      <c r="I307" s="226"/>
      <c r="J307" s="223"/>
      <c r="K307" s="223"/>
      <c r="L307" s="227"/>
      <c r="M307" s="228"/>
      <c r="N307" s="229"/>
      <c r="O307" s="229"/>
      <c r="P307" s="229"/>
      <c r="Q307" s="229"/>
      <c r="R307" s="229"/>
      <c r="S307" s="229"/>
      <c r="T307" s="230"/>
      <c r="AT307" s="231" t="s">
        <v>213</v>
      </c>
      <c r="AU307" s="231" t="s">
        <v>84</v>
      </c>
      <c r="AV307" s="15" t="s">
        <v>82</v>
      </c>
      <c r="AW307" s="15" t="s">
        <v>35</v>
      </c>
      <c r="AX307" s="15" t="s">
        <v>74</v>
      </c>
      <c r="AY307" s="231" t="s">
        <v>197</v>
      </c>
    </row>
    <row r="308" spans="1:65" s="13" customFormat="1" ht="11.25">
      <c r="B308" s="199"/>
      <c r="C308" s="200"/>
      <c r="D308" s="201" t="s">
        <v>213</v>
      </c>
      <c r="E308" s="202" t="s">
        <v>28</v>
      </c>
      <c r="F308" s="203" t="s">
        <v>786</v>
      </c>
      <c r="G308" s="200"/>
      <c r="H308" s="204">
        <v>207.84399999999999</v>
      </c>
      <c r="I308" s="205"/>
      <c r="J308" s="200"/>
      <c r="K308" s="200"/>
      <c r="L308" s="206"/>
      <c r="M308" s="207"/>
      <c r="N308" s="208"/>
      <c r="O308" s="208"/>
      <c r="P308" s="208"/>
      <c r="Q308" s="208"/>
      <c r="R308" s="208"/>
      <c r="S308" s="208"/>
      <c r="T308" s="209"/>
      <c r="AT308" s="210" t="s">
        <v>213</v>
      </c>
      <c r="AU308" s="210" t="s">
        <v>84</v>
      </c>
      <c r="AV308" s="13" t="s">
        <v>84</v>
      </c>
      <c r="AW308" s="13" t="s">
        <v>35</v>
      </c>
      <c r="AX308" s="13" t="s">
        <v>82</v>
      </c>
      <c r="AY308" s="210" t="s">
        <v>197</v>
      </c>
    </row>
    <row r="309" spans="1:65" s="2" customFormat="1" ht="24.2" customHeight="1">
      <c r="A309" s="37"/>
      <c r="B309" s="38"/>
      <c r="C309" s="181" t="s">
        <v>354</v>
      </c>
      <c r="D309" s="181" t="s">
        <v>199</v>
      </c>
      <c r="E309" s="182" t="s">
        <v>787</v>
      </c>
      <c r="F309" s="183" t="s">
        <v>788</v>
      </c>
      <c r="G309" s="184" t="s">
        <v>202</v>
      </c>
      <c r="H309" s="185">
        <v>101.208</v>
      </c>
      <c r="I309" s="186"/>
      <c r="J309" s="187">
        <f>ROUND(I309*H309,2)</f>
        <v>0</v>
      </c>
      <c r="K309" s="183" t="s">
        <v>203</v>
      </c>
      <c r="L309" s="42"/>
      <c r="M309" s="188" t="s">
        <v>28</v>
      </c>
      <c r="N309" s="189" t="s">
        <v>45</v>
      </c>
      <c r="O309" s="67"/>
      <c r="P309" s="190">
        <f>O309*H309</f>
        <v>0</v>
      </c>
      <c r="Q309" s="190">
        <v>0.158</v>
      </c>
      <c r="R309" s="190">
        <f>Q309*H309</f>
        <v>15.990864</v>
      </c>
      <c r="S309" s="190">
        <v>0</v>
      </c>
      <c r="T309" s="191">
        <f>S309*H309</f>
        <v>0</v>
      </c>
      <c r="U309" s="37"/>
      <c r="V309" s="37"/>
      <c r="W309" s="37"/>
      <c r="X309" s="37"/>
      <c r="Y309" s="37"/>
      <c r="Z309" s="37"/>
      <c r="AA309" s="37"/>
      <c r="AB309" s="37"/>
      <c r="AC309" s="37"/>
      <c r="AD309" s="37"/>
      <c r="AE309" s="37"/>
      <c r="AR309" s="192" t="s">
        <v>204</v>
      </c>
      <c r="AT309" s="192" t="s">
        <v>199</v>
      </c>
      <c r="AU309" s="192" t="s">
        <v>84</v>
      </c>
      <c r="AY309" s="20" t="s">
        <v>197</v>
      </c>
      <c r="BE309" s="193">
        <f>IF(N309="základní",J309,0)</f>
        <v>0</v>
      </c>
      <c r="BF309" s="193">
        <f>IF(N309="snížená",J309,0)</f>
        <v>0</v>
      </c>
      <c r="BG309" s="193">
        <f>IF(N309="zákl. přenesená",J309,0)</f>
        <v>0</v>
      </c>
      <c r="BH309" s="193">
        <f>IF(N309="sníž. přenesená",J309,0)</f>
        <v>0</v>
      </c>
      <c r="BI309" s="193">
        <f>IF(N309="nulová",J309,0)</f>
        <v>0</v>
      </c>
      <c r="BJ309" s="20" t="s">
        <v>82</v>
      </c>
      <c r="BK309" s="193">
        <f>ROUND(I309*H309,2)</f>
        <v>0</v>
      </c>
      <c r="BL309" s="20" t="s">
        <v>204</v>
      </c>
      <c r="BM309" s="192" t="s">
        <v>789</v>
      </c>
    </row>
    <row r="310" spans="1:65" s="2" customFormat="1" ht="11.25">
      <c r="A310" s="37"/>
      <c r="B310" s="38"/>
      <c r="C310" s="39"/>
      <c r="D310" s="194" t="s">
        <v>206</v>
      </c>
      <c r="E310" s="39"/>
      <c r="F310" s="195" t="s">
        <v>790</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206</v>
      </c>
      <c r="AU310" s="20" t="s">
        <v>84</v>
      </c>
    </row>
    <row r="311" spans="1:65" s="15" customFormat="1" ht="11.25">
      <c r="B311" s="222"/>
      <c r="C311" s="223"/>
      <c r="D311" s="201" t="s">
        <v>213</v>
      </c>
      <c r="E311" s="224" t="s">
        <v>28</v>
      </c>
      <c r="F311" s="225" t="s">
        <v>412</v>
      </c>
      <c r="G311" s="223"/>
      <c r="H311" s="224" t="s">
        <v>28</v>
      </c>
      <c r="I311" s="226"/>
      <c r="J311" s="223"/>
      <c r="K311" s="223"/>
      <c r="L311" s="227"/>
      <c r="M311" s="228"/>
      <c r="N311" s="229"/>
      <c r="O311" s="229"/>
      <c r="P311" s="229"/>
      <c r="Q311" s="229"/>
      <c r="R311" s="229"/>
      <c r="S311" s="229"/>
      <c r="T311" s="230"/>
      <c r="AT311" s="231" t="s">
        <v>213</v>
      </c>
      <c r="AU311" s="231" t="s">
        <v>84</v>
      </c>
      <c r="AV311" s="15" t="s">
        <v>82</v>
      </c>
      <c r="AW311" s="15" t="s">
        <v>35</v>
      </c>
      <c r="AX311" s="15" t="s">
        <v>74</v>
      </c>
      <c r="AY311" s="231" t="s">
        <v>197</v>
      </c>
    </row>
    <row r="312" spans="1:65" s="15" customFormat="1" ht="11.25">
      <c r="B312" s="222"/>
      <c r="C312" s="223"/>
      <c r="D312" s="201" t="s">
        <v>213</v>
      </c>
      <c r="E312" s="224" t="s">
        <v>28</v>
      </c>
      <c r="F312" s="225" t="s">
        <v>791</v>
      </c>
      <c r="G312" s="223"/>
      <c r="H312" s="224" t="s">
        <v>28</v>
      </c>
      <c r="I312" s="226"/>
      <c r="J312" s="223"/>
      <c r="K312" s="223"/>
      <c r="L312" s="227"/>
      <c r="M312" s="228"/>
      <c r="N312" s="229"/>
      <c r="O312" s="229"/>
      <c r="P312" s="229"/>
      <c r="Q312" s="229"/>
      <c r="R312" s="229"/>
      <c r="S312" s="229"/>
      <c r="T312" s="230"/>
      <c r="AT312" s="231" t="s">
        <v>213</v>
      </c>
      <c r="AU312" s="231" t="s">
        <v>84</v>
      </c>
      <c r="AV312" s="15" t="s">
        <v>82</v>
      </c>
      <c r="AW312" s="15" t="s">
        <v>35</v>
      </c>
      <c r="AX312" s="15" t="s">
        <v>74</v>
      </c>
      <c r="AY312" s="231" t="s">
        <v>197</v>
      </c>
    </row>
    <row r="313" spans="1:65" s="15" customFormat="1" ht="11.25">
      <c r="B313" s="222"/>
      <c r="C313" s="223"/>
      <c r="D313" s="201" t="s">
        <v>213</v>
      </c>
      <c r="E313" s="224" t="s">
        <v>28</v>
      </c>
      <c r="F313" s="225" t="s">
        <v>792</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3" customFormat="1" ht="11.25">
      <c r="B314" s="199"/>
      <c r="C314" s="200"/>
      <c r="D314" s="201" t="s">
        <v>213</v>
      </c>
      <c r="E314" s="202" t="s">
        <v>28</v>
      </c>
      <c r="F314" s="203" t="s">
        <v>793</v>
      </c>
      <c r="G314" s="200"/>
      <c r="H314" s="204">
        <v>121.044</v>
      </c>
      <c r="I314" s="205"/>
      <c r="J314" s="200"/>
      <c r="K314" s="200"/>
      <c r="L314" s="206"/>
      <c r="M314" s="207"/>
      <c r="N314" s="208"/>
      <c r="O314" s="208"/>
      <c r="P314" s="208"/>
      <c r="Q314" s="208"/>
      <c r="R314" s="208"/>
      <c r="S314" s="208"/>
      <c r="T314" s="209"/>
      <c r="AT314" s="210" t="s">
        <v>213</v>
      </c>
      <c r="AU314" s="210" t="s">
        <v>84</v>
      </c>
      <c r="AV314" s="13" t="s">
        <v>84</v>
      </c>
      <c r="AW314" s="13" t="s">
        <v>35</v>
      </c>
      <c r="AX314" s="13" t="s">
        <v>74</v>
      </c>
      <c r="AY314" s="210" t="s">
        <v>197</v>
      </c>
    </row>
    <row r="315" spans="1:65" s="13" customFormat="1" ht="11.25">
      <c r="B315" s="199"/>
      <c r="C315" s="200"/>
      <c r="D315" s="201" t="s">
        <v>213</v>
      </c>
      <c r="E315" s="202" t="s">
        <v>28</v>
      </c>
      <c r="F315" s="203" t="s">
        <v>794</v>
      </c>
      <c r="G315" s="200"/>
      <c r="H315" s="204">
        <v>-6.6150000000000002</v>
      </c>
      <c r="I315" s="205"/>
      <c r="J315" s="200"/>
      <c r="K315" s="200"/>
      <c r="L315" s="206"/>
      <c r="M315" s="207"/>
      <c r="N315" s="208"/>
      <c r="O315" s="208"/>
      <c r="P315" s="208"/>
      <c r="Q315" s="208"/>
      <c r="R315" s="208"/>
      <c r="S315" s="208"/>
      <c r="T315" s="209"/>
      <c r="AT315" s="210" t="s">
        <v>213</v>
      </c>
      <c r="AU315" s="210" t="s">
        <v>84</v>
      </c>
      <c r="AV315" s="13" t="s">
        <v>84</v>
      </c>
      <c r="AW315" s="13" t="s">
        <v>35</v>
      </c>
      <c r="AX315" s="13" t="s">
        <v>74</v>
      </c>
      <c r="AY315" s="210" t="s">
        <v>197</v>
      </c>
    </row>
    <row r="316" spans="1:65" s="13" customFormat="1" ht="11.25">
      <c r="B316" s="199"/>
      <c r="C316" s="200"/>
      <c r="D316" s="201" t="s">
        <v>213</v>
      </c>
      <c r="E316" s="202" t="s">
        <v>28</v>
      </c>
      <c r="F316" s="203" t="s">
        <v>795</v>
      </c>
      <c r="G316" s="200"/>
      <c r="H316" s="204">
        <v>-5.9850000000000003</v>
      </c>
      <c r="I316" s="205"/>
      <c r="J316" s="200"/>
      <c r="K316" s="200"/>
      <c r="L316" s="206"/>
      <c r="M316" s="207"/>
      <c r="N316" s="208"/>
      <c r="O316" s="208"/>
      <c r="P316" s="208"/>
      <c r="Q316" s="208"/>
      <c r="R316" s="208"/>
      <c r="S316" s="208"/>
      <c r="T316" s="209"/>
      <c r="AT316" s="210" t="s">
        <v>213</v>
      </c>
      <c r="AU316" s="210" t="s">
        <v>84</v>
      </c>
      <c r="AV316" s="13" t="s">
        <v>84</v>
      </c>
      <c r="AW316" s="13" t="s">
        <v>35</v>
      </c>
      <c r="AX316" s="13" t="s">
        <v>74</v>
      </c>
      <c r="AY316" s="210" t="s">
        <v>197</v>
      </c>
    </row>
    <row r="317" spans="1:65" s="13" customFormat="1" ht="11.25">
      <c r="B317" s="199"/>
      <c r="C317" s="200"/>
      <c r="D317" s="201" t="s">
        <v>213</v>
      </c>
      <c r="E317" s="202" t="s">
        <v>28</v>
      </c>
      <c r="F317" s="203" t="s">
        <v>796</v>
      </c>
      <c r="G317" s="200"/>
      <c r="H317" s="204">
        <v>-7.2359999999999998</v>
      </c>
      <c r="I317" s="205"/>
      <c r="J317" s="200"/>
      <c r="K317" s="200"/>
      <c r="L317" s="206"/>
      <c r="M317" s="207"/>
      <c r="N317" s="208"/>
      <c r="O317" s="208"/>
      <c r="P317" s="208"/>
      <c r="Q317" s="208"/>
      <c r="R317" s="208"/>
      <c r="S317" s="208"/>
      <c r="T317" s="209"/>
      <c r="AT317" s="210" t="s">
        <v>213</v>
      </c>
      <c r="AU317" s="210" t="s">
        <v>84</v>
      </c>
      <c r="AV317" s="13" t="s">
        <v>84</v>
      </c>
      <c r="AW317" s="13" t="s">
        <v>35</v>
      </c>
      <c r="AX317" s="13" t="s">
        <v>74</v>
      </c>
      <c r="AY317" s="210" t="s">
        <v>197</v>
      </c>
    </row>
    <row r="318" spans="1:65" s="14" customFormat="1" ht="11.25">
      <c r="B318" s="211"/>
      <c r="C318" s="212"/>
      <c r="D318" s="201" t="s">
        <v>213</v>
      </c>
      <c r="E318" s="213" t="s">
        <v>28</v>
      </c>
      <c r="F318" s="214" t="s">
        <v>226</v>
      </c>
      <c r="G318" s="212"/>
      <c r="H318" s="215">
        <v>101.208</v>
      </c>
      <c r="I318" s="216"/>
      <c r="J318" s="212"/>
      <c r="K318" s="212"/>
      <c r="L318" s="217"/>
      <c r="M318" s="218"/>
      <c r="N318" s="219"/>
      <c r="O318" s="219"/>
      <c r="P318" s="219"/>
      <c r="Q318" s="219"/>
      <c r="R318" s="219"/>
      <c r="S318" s="219"/>
      <c r="T318" s="220"/>
      <c r="AT318" s="221" t="s">
        <v>213</v>
      </c>
      <c r="AU318" s="221" t="s">
        <v>84</v>
      </c>
      <c r="AV318" s="14" t="s">
        <v>204</v>
      </c>
      <c r="AW318" s="14" t="s">
        <v>35</v>
      </c>
      <c r="AX318" s="14" t="s">
        <v>82</v>
      </c>
      <c r="AY318" s="221" t="s">
        <v>197</v>
      </c>
    </row>
    <row r="319" spans="1:65" s="2" customFormat="1" ht="24.2" customHeight="1">
      <c r="A319" s="37"/>
      <c r="B319" s="38"/>
      <c r="C319" s="181" t="s">
        <v>360</v>
      </c>
      <c r="D319" s="181" t="s">
        <v>199</v>
      </c>
      <c r="E319" s="182" t="s">
        <v>797</v>
      </c>
      <c r="F319" s="183" t="s">
        <v>798</v>
      </c>
      <c r="G319" s="184" t="s">
        <v>202</v>
      </c>
      <c r="H319" s="185">
        <v>113.893</v>
      </c>
      <c r="I319" s="186"/>
      <c r="J319" s="187">
        <f>ROUND(I319*H319,2)</f>
        <v>0</v>
      </c>
      <c r="K319" s="183" t="s">
        <v>203</v>
      </c>
      <c r="L319" s="42"/>
      <c r="M319" s="188" t="s">
        <v>28</v>
      </c>
      <c r="N319" s="189" t="s">
        <v>45</v>
      </c>
      <c r="O319" s="67"/>
      <c r="P319" s="190">
        <f>O319*H319</f>
        <v>0</v>
      </c>
      <c r="Q319" s="190">
        <v>0.22897999999999999</v>
      </c>
      <c r="R319" s="190">
        <f>Q319*H319</f>
        <v>26.079219139999999</v>
      </c>
      <c r="S319" s="190">
        <v>0</v>
      </c>
      <c r="T319" s="191">
        <f>S319*H319</f>
        <v>0</v>
      </c>
      <c r="U319" s="37"/>
      <c r="V319" s="37"/>
      <c r="W319" s="37"/>
      <c r="X319" s="37"/>
      <c r="Y319" s="37"/>
      <c r="Z319" s="37"/>
      <c r="AA319" s="37"/>
      <c r="AB319" s="37"/>
      <c r="AC319" s="37"/>
      <c r="AD319" s="37"/>
      <c r="AE319" s="37"/>
      <c r="AR319" s="192" t="s">
        <v>204</v>
      </c>
      <c r="AT319" s="192" t="s">
        <v>199</v>
      </c>
      <c r="AU319" s="192" t="s">
        <v>84</v>
      </c>
      <c r="AY319" s="20" t="s">
        <v>197</v>
      </c>
      <c r="BE319" s="193">
        <f>IF(N319="základní",J319,0)</f>
        <v>0</v>
      </c>
      <c r="BF319" s="193">
        <f>IF(N319="snížená",J319,0)</f>
        <v>0</v>
      </c>
      <c r="BG319" s="193">
        <f>IF(N319="zákl. přenesená",J319,0)</f>
        <v>0</v>
      </c>
      <c r="BH319" s="193">
        <f>IF(N319="sníž. přenesená",J319,0)</f>
        <v>0</v>
      </c>
      <c r="BI319" s="193">
        <f>IF(N319="nulová",J319,0)</f>
        <v>0</v>
      </c>
      <c r="BJ319" s="20" t="s">
        <v>82</v>
      </c>
      <c r="BK319" s="193">
        <f>ROUND(I319*H319,2)</f>
        <v>0</v>
      </c>
      <c r="BL319" s="20" t="s">
        <v>204</v>
      </c>
      <c r="BM319" s="192" t="s">
        <v>799</v>
      </c>
    </row>
    <row r="320" spans="1:65" s="2" customFormat="1" ht="11.25">
      <c r="A320" s="37"/>
      <c r="B320" s="38"/>
      <c r="C320" s="39"/>
      <c r="D320" s="194" t="s">
        <v>206</v>
      </c>
      <c r="E320" s="39"/>
      <c r="F320" s="195" t="s">
        <v>800</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206</v>
      </c>
      <c r="AU320" s="20" t="s">
        <v>84</v>
      </c>
    </row>
    <row r="321" spans="2:51" s="15" customFormat="1" ht="11.25">
      <c r="B321" s="222"/>
      <c r="C321" s="223"/>
      <c r="D321" s="201" t="s">
        <v>213</v>
      </c>
      <c r="E321" s="224" t="s">
        <v>28</v>
      </c>
      <c r="F321" s="225" t="s">
        <v>412</v>
      </c>
      <c r="G321" s="223"/>
      <c r="H321" s="224" t="s">
        <v>28</v>
      </c>
      <c r="I321" s="226"/>
      <c r="J321" s="223"/>
      <c r="K321" s="223"/>
      <c r="L321" s="227"/>
      <c r="M321" s="228"/>
      <c r="N321" s="229"/>
      <c r="O321" s="229"/>
      <c r="P321" s="229"/>
      <c r="Q321" s="229"/>
      <c r="R321" s="229"/>
      <c r="S321" s="229"/>
      <c r="T321" s="230"/>
      <c r="AT321" s="231" t="s">
        <v>213</v>
      </c>
      <c r="AU321" s="231" t="s">
        <v>84</v>
      </c>
      <c r="AV321" s="15" t="s">
        <v>82</v>
      </c>
      <c r="AW321" s="15" t="s">
        <v>35</v>
      </c>
      <c r="AX321" s="15" t="s">
        <v>74</v>
      </c>
      <c r="AY321" s="231" t="s">
        <v>197</v>
      </c>
    </row>
    <row r="322" spans="2:51" s="15" customFormat="1" ht="11.25">
      <c r="B322" s="222"/>
      <c r="C322" s="223"/>
      <c r="D322" s="201" t="s">
        <v>213</v>
      </c>
      <c r="E322" s="224" t="s">
        <v>28</v>
      </c>
      <c r="F322" s="225" t="s">
        <v>791</v>
      </c>
      <c r="G322" s="223"/>
      <c r="H322" s="224" t="s">
        <v>28</v>
      </c>
      <c r="I322" s="226"/>
      <c r="J322" s="223"/>
      <c r="K322" s="223"/>
      <c r="L322" s="227"/>
      <c r="M322" s="228"/>
      <c r="N322" s="229"/>
      <c r="O322" s="229"/>
      <c r="P322" s="229"/>
      <c r="Q322" s="229"/>
      <c r="R322" s="229"/>
      <c r="S322" s="229"/>
      <c r="T322" s="230"/>
      <c r="AT322" s="231" t="s">
        <v>213</v>
      </c>
      <c r="AU322" s="231" t="s">
        <v>84</v>
      </c>
      <c r="AV322" s="15" t="s">
        <v>82</v>
      </c>
      <c r="AW322" s="15" t="s">
        <v>35</v>
      </c>
      <c r="AX322" s="15" t="s">
        <v>74</v>
      </c>
      <c r="AY322" s="231" t="s">
        <v>197</v>
      </c>
    </row>
    <row r="323" spans="2:51" s="15" customFormat="1" ht="11.25">
      <c r="B323" s="222"/>
      <c r="C323" s="223"/>
      <c r="D323" s="201" t="s">
        <v>213</v>
      </c>
      <c r="E323" s="224" t="s">
        <v>28</v>
      </c>
      <c r="F323" s="225" t="s">
        <v>801</v>
      </c>
      <c r="G323" s="223"/>
      <c r="H323" s="224" t="s">
        <v>28</v>
      </c>
      <c r="I323" s="226"/>
      <c r="J323" s="223"/>
      <c r="K323" s="223"/>
      <c r="L323" s="227"/>
      <c r="M323" s="228"/>
      <c r="N323" s="229"/>
      <c r="O323" s="229"/>
      <c r="P323" s="229"/>
      <c r="Q323" s="229"/>
      <c r="R323" s="229"/>
      <c r="S323" s="229"/>
      <c r="T323" s="230"/>
      <c r="AT323" s="231" t="s">
        <v>213</v>
      </c>
      <c r="AU323" s="231" t="s">
        <v>84</v>
      </c>
      <c r="AV323" s="15" t="s">
        <v>82</v>
      </c>
      <c r="AW323" s="15" t="s">
        <v>35</v>
      </c>
      <c r="AX323" s="15" t="s">
        <v>74</v>
      </c>
      <c r="AY323" s="231" t="s">
        <v>197</v>
      </c>
    </row>
    <row r="324" spans="2:51" s="13" customFormat="1" ht="11.25">
      <c r="B324" s="199"/>
      <c r="C324" s="200"/>
      <c r="D324" s="201" t="s">
        <v>213</v>
      </c>
      <c r="E324" s="202" t="s">
        <v>28</v>
      </c>
      <c r="F324" s="203" t="s">
        <v>802</v>
      </c>
      <c r="G324" s="200"/>
      <c r="H324" s="204">
        <v>18.148</v>
      </c>
      <c r="I324" s="205"/>
      <c r="J324" s="200"/>
      <c r="K324" s="200"/>
      <c r="L324" s="206"/>
      <c r="M324" s="207"/>
      <c r="N324" s="208"/>
      <c r="O324" s="208"/>
      <c r="P324" s="208"/>
      <c r="Q324" s="208"/>
      <c r="R324" s="208"/>
      <c r="S324" s="208"/>
      <c r="T324" s="209"/>
      <c r="AT324" s="210" t="s">
        <v>213</v>
      </c>
      <c r="AU324" s="210" t="s">
        <v>84</v>
      </c>
      <c r="AV324" s="13" t="s">
        <v>84</v>
      </c>
      <c r="AW324" s="13" t="s">
        <v>35</v>
      </c>
      <c r="AX324" s="13" t="s">
        <v>74</v>
      </c>
      <c r="AY324" s="210" t="s">
        <v>197</v>
      </c>
    </row>
    <row r="325" spans="2:51" s="13" customFormat="1" ht="11.25">
      <c r="B325" s="199"/>
      <c r="C325" s="200"/>
      <c r="D325" s="201" t="s">
        <v>213</v>
      </c>
      <c r="E325" s="202" t="s">
        <v>28</v>
      </c>
      <c r="F325" s="203" t="s">
        <v>803</v>
      </c>
      <c r="G325" s="200"/>
      <c r="H325" s="204">
        <v>-2.2050000000000001</v>
      </c>
      <c r="I325" s="205"/>
      <c r="J325" s="200"/>
      <c r="K325" s="200"/>
      <c r="L325" s="206"/>
      <c r="M325" s="207"/>
      <c r="N325" s="208"/>
      <c r="O325" s="208"/>
      <c r="P325" s="208"/>
      <c r="Q325" s="208"/>
      <c r="R325" s="208"/>
      <c r="S325" s="208"/>
      <c r="T325" s="209"/>
      <c r="AT325" s="210" t="s">
        <v>213</v>
      </c>
      <c r="AU325" s="210" t="s">
        <v>84</v>
      </c>
      <c r="AV325" s="13" t="s">
        <v>84</v>
      </c>
      <c r="AW325" s="13" t="s">
        <v>35</v>
      </c>
      <c r="AX325" s="13" t="s">
        <v>74</v>
      </c>
      <c r="AY325" s="210" t="s">
        <v>197</v>
      </c>
    </row>
    <row r="326" spans="2:51" s="13" customFormat="1" ht="11.25">
      <c r="B326" s="199"/>
      <c r="C326" s="200"/>
      <c r="D326" s="201" t="s">
        <v>213</v>
      </c>
      <c r="E326" s="202" t="s">
        <v>28</v>
      </c>
      <c r="F326" s="203" t="s">
        <v>804</v>
      </c>
      <c r="G326" s="200"/>
      <c r="H326" s="204">
        <v>-6.875</v>
      </c>
      <c r="I326" s="205"/>
      <c r="J326" s="200"/>
      <c r="K326" s="200"/>
      <c r="L326" s="206"/>
      <c r="M326" s="207"/>
      <c r="N326" s="208"/>
      <c r="O326" s="208"/>
      <c r="P326" s="208"/>
      <c r="Q326" s="208"/>
      <c r="R326" s="208"/>
      <c r="S326" s="208"/>
      <c r="T326" s="209"/>
      <c r="AT326" s="210" t="s">
        <v>213</v>
      </c>
      <c r="AU326" s="210" t="s">
        <v>84</v>
      </c>
      <c r="AV326" s="13" t="s">
        <v>84</v>
      </c>
      <c r="AW326" s="13" t="s">
        <v>35</v>
      </c>
      <c r="AX326" s="13" t="s">
        <v>74</v>
      </c>
      <c r="AY326" s="210" t="s">
        <v>197</v>
      </c>
    </row>
    <row r="327" spans="2:51" s="15" customFormat="1" ht="11.25">
      <c r="B327" s="222"/>
      <c r="C327" s="223"/>
      <c r="D327" s="201" t="s">
        <v>213</v>
      </c>
      <c r="E327" s="224" t="s">
        <v>28</v>
      </c>
      <c r="F327" s="225" t="s">
        <v>805</v>
      </c>
      <c r="G327" s="223"/>
      <c r="H327" s="224" t="s">
        <v>28</v>
      </c>
      <c r="I327" s="226"/>
      <c r="J327" s="223"/>
      <c r="K327" s="223"/>
      <c r="L327" s="227"/>
      <c r="M327" s="228"/>
      <c r="N327" s="229"/>
      <c r="O327" s="229"/>
      <c r="P327" s="229"/>
      <c r="Q327" s="229"/>
      <c r="R327" s="229"/>
      <c r="S327" s="229"/>
      <c r="T327" s="230"/>
      <c r="AT327" s="231" t="s">
        <v>213</v>
      </c>
      <c r="AU327" s="231" t="s">
        <v>84</v>
      </c>
      <c r="AV327" s="15" t="s">
        <v>82</v>
      </c>
      <c r="AW327" s="15" t="s">
        <v>35</v>
      </c>
      <c r="AX327" s="15" t="s">
        <v>74</v>
      </c>
      <c r="AY327" s="231" t="s">
        <v>197</v>
      </c>
    </row>
    <row r="328" spans="2:51" s="13" customFormat="1" ht="11.25">
      <c r="B328" s="199"/>
      <c r="C328" s="200"/>
      <c r="D328" s="201" t="s">
        <v>213</v>
      </c>
      <c r="E328" s="202" t="s">
        <v>28</v>
      </c>
      <c r="F328" s="203" t="s">
        <v>806</v>
      </c>
      <c r="G328" s="200"/>
      <c r="H328" s="204">
        <v>54.45</v>
      </c>
      <c r="I328" s="205"/>
      <c r="J328" s="200"/>
      <c r="K328" s="200"/>
      <c r="L328" s="206"/>
      <c r="M328" s="207"/>
      <c r="N328" s="208"/>
      <c r="O328" s="208"/>
      <c r="P328" s="208"/>
      <c r="Q328" s="208"/>
      <c r="R328" s="208"/>
      <c r="S328" s="208"/>
      <c r="T328" s="209"/>
      <c r="AT328" s="210" t="s">
        <v>213</v>
      </c>
      <c r="AU328" s="210" t="s">
        <v>84</v>
      </c>
      <c r="AV328" s="13" t="s">
        <v>84</v>
      </c>
      <c r="AW328" s="13" t="s">
        <v>35</v>
      </c>
      <c r="AX328" s="13" t="s">
        <v>74</v>
      </c>
      <c r="AY328" s="210" t="s">
        <v>197</v>
      </c>
    </row>
    <row r="329" spans="2:51" s="13" customFormat="1" ht="11.25">
      <c r="B329" s="199"/>
      <c r="C329" s="200"/>
      <c r="D329" s="201" t="s">
        <v>213</v>
      </c>
      <c r="E329" s="202" t="s">
        <v>28</v>
      </c>
      <c r="F329" s="203" t="s">
        <v>807</v>
      </c>
      <c r="G329" s="200"/>
      <c r="H329" s="204">
        <v>-4.41</v>
      </c>
      <c r="I329" s="205"/>
      <c r="J329" s="200"/>
      <c r="K329" s="200"/>
      <c r="L329" s="206"/>
      <c r="M329" s="207"/>
      <c r="N329" s="208"/>
      <c r="O329" s="208"/>
      <c r="P329" s="208"/>
      <c r="Q329" s="208"/>
      <c r="R329" s="208"/>
      <c r="S329" s="208"/>
      <c r="T329" s="209"/>
      <c r="AT329" s="210" t="s">
        <v>213</v>
      </c>
      <c r="AU329" s="210" t="s">
        <v>84</v>
      </c>
      <c r="AV329" s="13" t="s">
        <v>84</v>
      </c>
      <c r="AW329" s="13" t="s">
        <v>35</v>
      </c>
      <c r="AX329" s="13" t="s">
        <v>74</v>
      </c>
      <c r="AY329" s="210" t="s">
        <v>197</v>
      </c>
    </row>
    <row r="330" spans="2:51" s="13" customFormat="1" ht="11.25">
      <c r="B330" s="199"/>
      <c r="C330" s="200"/>
      <c r="D330" s="201" t="s">
        <v>213</v>
      </c>
      <c r="E330" s="202" t="s">
        <v>28</v>
      </c>
      <c r="F330" s="203" t="s">
        <v>808</v>
      </c>
      <c r="G330" s="200"/>
      <c r="H330" s="204">
        <v>-3.36</v>
      </c>
      <c r="I330" s="205"/>
      <c r="J330" s="200"/>
      <c r="K330" s="200"/>
      <c r="L330" s="206"/>
      <c r="M330" s="207"/>
      <c r="N330" s="208"/>
      <c r="O330" s="208"/>
      <c r="P330" s="208"/>
      <c r="Q330" s="208"/>
      <c r="R330" s="208"/>
      <c r="S330" s="208"/>
      <c r="T330" s="209"/>
      <c r="AT330" s="210" t="s">
        <v>213</v>
      </c>
      <c r="AU330" s="210" t="s">
        <v>84</v>
      </c>
      <c r="AV330" s="13" t="s">
        <v>84</v>
      </c>
      <c r="AW330" s="13" t="s">
        <v>35</v>
      </c>
      <c r="AX330" s="13" t="s">
        <v>74</v>
      </c>
      <c r="AY330" s="210" t="s">
        <v>197</v>
      </c>
    </row>
    <row r="331" spans="2:51" s="13" customFormat="1" ht="11.25">
      <c r="B331" s="199"/>
      <c r="C331" s="200"/>
      <c r="D331" s="201" t="s">
        <v>213</v>
      </c>
      <c r="E331" s="202" t="s">
        <v>28</v>
      </c>
      <c r="F331" s="203" t="s">
        <v>809</v>
      </c>
      <c r="G331" s="200"/>
      <c r="H331" s="204">
        <v>23.66</v>
      </c>
      <c r="I331" s="205"/>
      <c r="J331" s="200"/>
      <c r="K331" s="200"/>
      <c r="L331" s="206"/>
      <c r="M331" s="207"/>
      <c r="N331" s="208"/>
      <c r="O331" s="208"/>
      <c r="P331" s="208"/>
      <c r="Q331" s="208"/>
      <c r="R331" s="208"/>
      <c r="S331" s="208"/>
      <c r="T331" s="209"/>
      <c r="AT331" s="210" t="s">
        <v>213</v>
      </c>
      <c r="AU331" s="210" t="s">
        <v>84</v>
      </c>
      <c r="AV331" s="13" t="s">
        <v>84</v>
      </c>
      <c r="AW331" s="13" t="s">
        <v>35</v>
      </c>
      <c r="AX331" s="13" t="s">
        <v>74</v>
      </c>
      <c r="AY331" s="210" t="s">
        <v>197</v>
      </c>
    </row>
    <row r="332" spans="2:51" s="13" customFormat="1" ht="11.25">
      <c r="B332" s="199"/>
      <c r="C332" s="200"/>
      <c r="D332" s="201" t="s">
        <v>213</v>
      </c>
      <c r="E332" s="202" t="s">
        <v>28</v>
      </c>
      <c r="F332" s="203" t="s">
        <v>810</v>
      </c>
      <c r="G332" s="200"/>
      <c r="H332" s="204">
        <v>-3.15</v>
      </c>
      <c r="I332" s="205"/>
      <c r="J332" s="200"/>
      <c r="K332" s="200"/>
      <c r="L332" s="206"/>
      <c r="M332" s="207"/>
      <c r="N332" s="208"/>
      <c r="O332" s="208"/>
      <c r="P332" s="208"/>
      <c r="Q332" s="208"/>
      <c r="R332" s="208"/>
      <c r="S332" s="208"/>
      <c r="T332" s="209"/>
      <c r="AT332" s="210" t="s">
        <v>213</v>
      </c>
      <c r="AU332" s="210" t="s">
        <v>84</v>
      </c>
      <c r="AV332" s="13" t="s">
        <v>84</v>
      </c>
      <c r="AW332" s="13" t="s">
        <v>35</v>
      </c>
      <c r="AX332" s="13" t="s">
        <v>74</v>
      </c>
      <c r="AY332" s="210" t="s">
        <v>197</v>
      </c>
    </row>
    <row r="333" spans="2:51" s="13" customFormat="1" ht="11.25">
      <c r="B333" s="199"/>
      <c r="C333" s="200"/>
      <c r="D333" s="201" t="s">
        <v>213</v>
      </c>
      <c r="E333" s="202" t="s">
        <v>28</v>
      </c>
      <c r="F333" s="203" t="s">
        <v>803</v>
      </c>
      <c r="G333" s="200"/>
      <c r="H333" s="204">
        <v>-2.2050000000000001</v>
      </c>
      <c r="I333" s="205"/>
      <c r="J333" s="200"/>
      <c r="K333" s="200"/>
      <c r="L333" s="206"/>
      <c r="M333" s="207"/>
      <c r="N333" s="208"/>
      <c r="O333" s="208"/>
      <c r="P333" s="208"/>
      <c r="Q333" s="208"/>
      <c r="R333" s="208"/>
      <c r="S333" s="208"/>
      <c r="T333" s="209"/>
      <c r="AT333" s="210" t="s">
        <v>213</v>
      </c>
      <c r="AU333" s="210" t="s">
        <v>84</v>
      </c>
      <c r="AV333" s="13" t="s">
        <v>84</v>
      </c>
      <c r="AW333" s="13" t="s">
        <v>35</v>
      </c>
      <c r="AX333" s="13" t="s">
        <v>74</v>
      </c>
      <c r="AY333" s="210" t="s">
        <v>197</v>
      </c>
    </row>
    <row r="334" spans="2:51" s="16" customFormat="1" ht="11.25">
      <c r="B334" s="232"/>
      <c r="C334" s="233"/>
      <c r="D334" s="201" t="s">
        <v>213</v>
      </c>
      <c r="E334" s="234" t="s">
        <v>28</v>
      </c>
      <c r="F334" s="235" t="s">
        <v>416</v>
      </c>
      <c r="G334" s="233"/>
      <c r="H334" s="236">
        <v>74.052999999999997</v>
      </c>
      <c r="I334" s="237"/>
      <c r="J334" s="233"/>
      <c r="K334" s="233"/>
      <c r="L334" s="238"/>
      <c r="M334" s="239"/>
      <c r="N334" s="240"/>
      <c r="O334" s="240"/>
      <c r="P334" s="240"/>
      <c r="Q334" s="240"/>
      <c r="R334" s="240"/>
      <c r="S334" s="240"/>
      <c r="T334" s="241"/>
      <c r="AT334" s="242" t="s">
        <v>213</v>
      </c>
      <c r="AU334" s="242" t="s">
        <v>84</v>
      </c>
      <c r="AV334" s="16" t="s">
        <v>160</v>
      </c>
      <c r="AW334" s="16" t="s">
        <v>35</v>
      </c>
      <c r="AX334" s="16" t="s">
        <v>74</v>
      </c>
      <c r="AY334" s="242" t="s">
        <v>197</v>
      </c>
    </row>
    <row r="335" spans="2:51" s="15" customFormat="1" ht="11.25">
      <c r="B335" s="222"/>
      <c r="C335" s="223"/>
      <c r="D335" s="201" t="s">
        <v>213</v>
      </c>
      <c r="E335" s="224" t="s">
        <v>28</v>
      </c>
      <c r="F335" s="225" t="s">
        <v>811</v>
      </c>
      <c r="G335" s="223"/>
      <c r="H335" s="224" t="s">
        <v>28</v>
      </c>
      <c r="I335" s="226"/>
      <c r="J335" s="223"/>
      <c r="K335" s="223"/>
      <c r="L335" s="227"/>
      <c r="M335" s="228"/>
      <c r="N335" s="229"/>
      <c r="O335" s="229"/>
      <c r="P335" s="229"/>
      <c r="Q335" s="229"/>
      <c r="R335" s="229"/>
      <c r="S335" s="229"/>
      <c r="T335" s="230"/>
      <c r="AT335" s="231" t="s">
        <v>213</v>
      </c>
      <c r="AU335" s="231" t="s">
        <v>84</v>
      </c>
      <c r="AV335" s="15" t="s">
        <v>82</v>
      </c>
      <c r="AW335" s="15" t="s">
        <v>35</v>
      </c>
      <c r="AX335" s="15" t="s">
        <v>74</v>
      </c>
      <c r="AY335" s="231" t="s">
        <v>197</v>
      </c>
    </row>
    <row r="336" spans="2:51" s="13" customFormat="1" ht="11.25">
      <c r="B336" s="199"/>
      <c r="C336" s="200"/>
      <c r="D336" s="201" t="s">
        <v>213</v>
      </c>
      <c r="E336" s="202" t="s">
        <v>28</v>
      </c>
      <c r="F336" s="203" t="s">
        <v>812</v>
      </c>
      <c r="G336" s="200"/>
      <c r="H336" s="204">
        <v>39.840000000000003</v>
      </c>
      <c r="I336" s="205"/>
      <c r="J336" s="200"/>
      <c r="K336" s="200"/>
      <c r="L336" s="206"/>
      <c r="M336" s="207"/>
      <c r="N336" s="208"/>
      <c r="O336" s="208"/>
      <c r="P336" s="208"/>
      <c r="Q336" s="208"/>
      <c r="R336" s="208"/>
      <c r="S336" s="208"/>
      <c r="T336" s="209"/>
      <c r="AT336" s="210" t="s">
        <v>213</v>
      </c>
      <c r="AU336" s="210" t="s">
        <v>84</v>
      </c>
      <c r="AV336" s="13" t="s">
        <v>84</v>
      </c>
      <c r="AW336" s="13" t="s">
        <v>35</v>
      </c>
      <c r="AX336" s="13" t="s">
        <v>74</v>
      </c>
      <c r="AY336" s="210" t="s">
        <v>197</v>
      </c>
    </row>
    <row r="337" spans="1:65" s="14" customFormat="1" ht="11.25">
      <c r="B337" s="211"/>
      <c r="C337" s="212"/>
      <c r="D337" s="201" t="s">
        <v>213</v>
      </c>
      <c r="E337" s="213" t="s">
        <v>28</v>
      </c>
      <c r="F337" s="214" t="s">
        <v>226</v>
      </c>
      <c r="G337" s="212"/>
      <c r="H337" s="215">
        <v>113.893</v>
      </c>
      <c r="I337" s="216"/>
      <c r="J337" s="212"/>
      <c r="K337" s="212"/>
      <c r="L337" s="217"/>
      <c r="M337" s="218"/>
      <c r="N337" s="219"/>
      <c r="O337" s="219"/>
      <c r="P337" s="219"/>
      <c r="Q337" s="219"/>
      <c r="R337" s="219"/>
      <c r="S337" s="219"/>
      <c r="T337" s="220"/>
      <c r="AT337" s="221" t="s">
        <v>213</v>
      </c>
      <c r="AU337" s="221" t="s">
        <v>84</v>
      </c>
      <c r="AV337" s="14" t="s">
        <v>204</v>
      </c>
      <c r="AW337" s="14" t="s">
        <v>35</v>
      </c>
      <c r="AX337" s="14" t="s">
        <v>82</v>
      </c>
      <c r="AY337" s="221" t="s">
        <v>197</v>
      </c>
    </row>
    <row r="338" spans="1:65" s="2" customFormat="1" ht="24.2" customHeight="1">
      <c r="A338" s="37"/>
      <c r="B338" s="38"/>
      <c r="C338" s="181" t="s">
        <v>365</v>
      </c>
      <c r="D338" s="181" t="s">
        <v>199</v>
      </c>
      <c r="E338" s="182" t="s">
        <v>813</v>
      </c>
      <c r="F338" s="183" t="s">
        <v>814</v>
      </c>
      <c r="G338" s="184" t="s">
        <v>202</v>
      </c>
      <c r="H338" s="185">
        <v>677.90099999999995</v>
      </c>
      <c r="I338" s="186"/>
      <c r="J338" s="187">
        <f>ROUND(I338*H338,2)</f>
        <v>0</v>
      </c>
      <c r="K338" s="183" t="s">
        <v>203</v>
      </c>
      <c r="L338" s="42"/>
      <c r="M338" s="188" t="s">
        <v>28</v>
      </c>
      <c r="N338" s="189" t="s">
        <v>45</v>
      </c>
      <c r="O338" s="67"/>
      <c r="P338" s="190">
        <f>O338*H338</f>
        <v>0</v>
      </c>
      <c r="Q338" s="190">
        <v>0.26905000000000001</v>
      </c>
      <c r="R338" s="190">
        <f>Q338*H338</f>
        <v>182.38926405000001</v>
      </c>
      <c r="S338" s="190">
        <v>0</v>
      </c>
      <c r="T338" s="191">
        <f>S338*H338</f>
        <v>0</v>
      </c>
      <c r="U338" s="37"/>
      <c r="V338" s="37"/>
      <c r="W338" s="37"/>
      <c r="X338" s="37"/>
      <c r="Y338" s="37"/>
      <c r="Z338" s="37"/>
      <c r="AA338" s="37"/>
      <c r="AB338" s="37"/>
      <c r="AC338" s="37"/>
      <c r="AD338" s="37"/>
      <c r="AE338" s="37"/>
      <c r="AR338" s="192" t="s">
        <v>204</v>
      </c>
      <c r="AT338" s="192" t="s">
        <v>199</v>
      </c>
      <c r="AU338" s="192" t="s">
        <v>84</v>
      </c>
      <c r="AY338" s="20" t="s">
        <v>197</v>
      </c>
      <c r="BE338" s="193">
        <f>IF(N338="základní",J338,0)</f>
        <v>0</v>
      </c>
      <c r="BF338" s="193">
        <f>IF(N338="snížená",J338,0)</f>
        <v>0</v>
      </c>
      <c r="BG338" s="193">
        <f>IF(N338="zákl. přenesená",J338,0)</f>
        <v>0</v>
      </c>
      <c r="BH338" s="193">
        <f>IF(N338="sníž. přenesená",J338,0)</f>
        <v>0</v>
      </c>
      <c r="BI338" s="193">
        <f>IF(N338="nulová",J338,0)</f>
        <v>0</v>
      </c>
      <c r="BJ338" s="20" t="s">
        <v>82</v>
      </c>
      <c r="BK338" s="193">
        <f>ROUND(I338*H338,2)</f>
        <v>0</v>
      </c>
      <c r="BL338" s="20" t="s">
        <v>204</v>
      </c>
      <c r="BM338" s="192" t="s">
        <v>815</v>
      </c>
    </row>
    <row r="339" spans="1:65" s="2" customFormat="1" ht="11.25">
      <c r="A339" s="37"/>
      <c r="B339" s="38"/>
      <c r="C339" s="39"/>
      <c r="D339" s="194" t="s">
        <v>206</v>
      </c>
      <c r="E339" s="39"/>
      <c r="F339" s="195" t="s">
        <v>816</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206</v>
      </c>
      <c r="AU339" s="20" t="s">
        <v>84</v>
      </c>
    </row>
    <row r="340" spans="1:65" s="15" customFormat="1" ht="11.25">
      <c r="B340" s="222"/>
      <c r="C340" s="223"/>
      <c r="D340" s="201" t="s">
        <v>213</v>
      </c>
      <c r="E340" s="224" t="s">
        <v>28</v>
      </c>
      <c r="F340" s="225" t="s">
        <v>412</v>
      </c>
      <c r="G340" s="223"/>
      <c r="H340" s="224" t="s">
        <v>28</v>
      </c>
      <c r="I340" s="226"/>
      <c r="J340" s="223"/>
      <c r="K340" s="223"/>
      <c r="L340" s="227"/>
      <c r="M340" s="228"/>
      <c r="N340" s="229"/>
      <c r="O340" s="229"/>
      <c r="P340" s="229"/>
      <c r="Q340" s="229"/>
      <c r="R340" s="229"/>
      <c r="S340" s="229"/>
      <c r="T340" s="230"/>
      <c r="AT340" s="231" t="s">
        <v>213</v>
      </c>
      <c r="AU340" s="231" t="s">
        <v>84</v>
      </c>
      <c r="AV340" s="15" t="s">
        <v>82</v>
      </c>
      <c r="AW340" s="15" t="s">
        <v>35</v>
      </c>
      <c r="AX340" s="15" t="s">
        <v>74</v>
      </c>
      <c r="AY340" s="231" t="s">
        <v>197</v>
      </c>
    </row>
    <row r="341" spans="1:65" s="15" customFormat="1" ht="11.25">
      <c r="B341" s="222"/>
      <c r="C341" s="223"/>
      <c r="D341" s="201" t="s">
        <v>213</v>
      </c>
      <c r="E341" s="224" t="s">
        <v>28</v>
      </c>
      <c r="F341" s="225" t="s">
        <v>791</v>
      </c>
      <c r="G341" s="223"/>
      <c r="H341" s="224" t="s">
        <v>28</v>
      </c>
      <c r="I341" s="226"/>
      <c r="J341" s="223"/>
      <c r="K341" s="223"/>
      <c r="L341" s="227"/>
      <c r="M341" s="228"/>
      <c r="N341" s="229"/>
      <c r="O341" s="229"/>
      <c r="P341" s="229"/>
      <c r="Q341" s="229"/>
      <c r="R341" s="229"/>
      <c r="S341" s="229"/>
      <c r="T341" s="230"/>
      <c r="AT341" s="231" t="s">
        <v>213</v>
      </c>
      <c r="AU341" s="231" t="s">
        <v>84</v>
      </c>
      <c r="AV341" s="15" t="s">
        <v>82</v>
      </c>
      <c r="AW341" s="15" t="s">
        <v>35</v>
      </c>
      <c r="AX341" s="15" t="s">
        <v>74</v>
      </c>
      <c r="AY341" s="231" t="s">
        <v>197</v>
      </c>
    </row>
    <row r="342" spans="1:65" s="15" customFormat="1" ht="11.25">
      <c r="B342" s="222"/>
      <c r="C342" s="223"/>
      <c r="D342" s="201" t="s">
        <v>213</v>
      </c>
      <c r="E342" s="224" t="s">
        <v>28</v>
      </c>
      <c r="F342" s="225" t="s">
        <v>817</v>
      </c>
      <c r="G342" s="223"/>
      <c r="H342" s="224" t="s">
        <v>28</v>
      </c>
      <c r="I342" s="226"/>
      <c r="J342" s="223"/>
      <c r="K342" s="223"/>
      <c r="L342" s="227"/>
      <c r="M342" s="228"/>
      <c r="N342" s="229"/>
      <c r="O342" s="229"/>
      <c r="P342" s="229"/>
      <c r="Q342" s="229"/>
      <c r="R342" s="229"/>
      <c r="S342" s="229"/>
      <c r="T342" s="230"/>
      <c r="AT342" s="231" t="s">
        <v>213</v>
      </c>
      <c r="AU342" s="231" t="s">
        <v>84</v>
      </c>
      <c r="AV342" s="15" t="s">
        <v>82</v>
      </c>
      <c r="AW342" s="15" t="s">
        <v>35</v>
      </c>
      <c r="AX342" s="15" t="s">
        <v>74</v>
      </c>
      <c r="AY342" s="231" t="s">
        <v>197</v>
      </c>
    </row>
    <row r="343" spans="1:65" s="13" customFormat="1" ht="11.25">
      <c r="B343" s="199"/>
      <c r="C343" s="200"/>
      <c r="D343" s="201" t="s">
        <v>213</v>
      </c>
      <c r="E343" s="202" t="s">
        <v>28</v>
      </c>
      <c r="F343" s="203" t="s">
        <v>818</v>
      </c>
      <c r="G343" s="200"/>
      <c r="H343" s="204">
        <v>15.675000000000001</v>
      </c>
      <c r="I343" s="205"/>
      <c r="J343" s="200"/>
      <c r="K343" s="200"/>
      <c r="L343" s="206"/>
      <c r="M343" s="207"/>
      <c r="N343" s="208"/>
      <c r="O343" s="208"/>
      <c r="P343" s="208"/>
      <c r="Q343" s="208"/>
      <c r="R343" s="208"/>
      <c r="S343" s="208"/>
      <c r="T343" s="209"/>
      <c r="AT343" s="210" t="s">
        <v>213</v>
      </c>
      <c r="AU343" s="210" t="s">
        <v>84</v>
      </c>
      <c r="AV343" s="13" t="s">
        <v>84</v>
      </c>
      <c r="AW343" s="13" t="s">
        <v>35</v>
      </c>
      <c r="AX343" s="13" t="s">
        <v>74</v>
      </c>
      <c r="AY343" s="210" t="s">
        <v>197</v>
      </c>
    </row>
    <row r="344" spans="1:65" s="13" customFormat="1" ht="11.25">
      <c r="B344" s="199"/>
      <c r="C344" s="200"/>
      <c r="D344" s="201" t="s">
        <v>213</v>
      </c>
      <c r="E344" s="202" t="s">
        <v>28</v>
      </c>
      <c r="F344" s="203" t="s">
        <v>803</v>
      </c>
      <c r="G344" s="200"/>
      <c r="H344" s="204">
        <v>-2.2050000000000001</v>
      </c>
      <c r="I344" s="205"/>
      <c r="J344" s="200"/>
      <c r="K344" s="200"/>
      <c r="L344" s="206"/>
      <c r="M344" s="207"/>
      <c r="N344" s="208"/>
      <c r="O344" s="208"/>
      <c r="P344" s="208"/>
      <c r="Q344" s="208"/>
      <c r="R344" s="208"/>
      <c r="S344" s="208"/>
      <c r="T344" s="209"/>
      <c r="AT344" s="210" t="s">
        <v>213</v>
      </c>
      <c r="AU344" s="210" t="s">
        <v>84</v>
      </c>
      <c r="AV344" s="13" t="s">
        <v>84</v>
      </c>
      <c r="AW344" s="13" t="s">
        <v>35</v>
      </c>
      <c r="AX344" s="13" t="s">
        <v>74</v>
      </c>
      <c r="AY344" s="210" t="s">
        <v>197</v>
      </c>
    </row>
    <row r="345" spans="1:65" s="15" customFormat="1" ht="11.25">
      <c r="B345" s="222"/>
      <c r="C345" s="223"/>
      <c r="D345" s="201" t="s">
        <v>213</v>
      </c>
      <c r="E345" s="224" t="s">
        <v>28</v>
      </c>
      <c r="F345" s="225" t="s">
        <v>805</v>
      </c>
      <c r="G345" s="223"/>
      <c r="H345" s="224" t="s">
        <v>28</v>
      </c>
      <c r="I345" s="226"/>
      <c r="J345" s="223"/>
      <c r="K345" s="223"/>
      <c r="L345" s="227"/>
      <c r="M345" s="228"/>
      <c r="N345" s="229"/>
      <c r="O345" s="229"/>
      <c r="P345" s="229"/>
      <c r="Q345" s="229"/>
      <c r="R345" s="229"/>
      <c r="S345" s="229"/>
      <c r="T345" s="230"/>
      <c r="AT345" s="231" t="s">
        <v>213</v>
      </c>
      <c r="AU345" s="231" t="s">
        <v>84</v>
      </c>
      <c r="AV345" s="15" t="s">
        <v>82</v>
      </c>
      <c r="AW345" s="15" t="s">
        <v>35</v>
      </c>
      <c r="AX345" s="15" t="s">
        <v>74</v>
      </c>
      <c r="AY345" s="231" t="s">
        <v>197</v>
      </c>
    </row>
    <row r="346" spans="1:65" s="13" customFormat="1" ht="11.25">
      <c r="B346" s="199"/>
      <c r="C346" s="200"/>
      <c r="D346" s="201" t="s">
        <v>213</v>
      </c>
      <c r="E346" s="202" t="s">
        <v>28</v>
      </c>
      <c r="F346" s="203" t="s">
        <v>819</v>
      </c>
      <c r="G346" s="200"/>
      <c r="H346" s="204">
        <v>100.32</v>
      </c>
      <c r="I346" s="205"/>
      <c r="J346" s="200"/>
      <c r="K346" s="200"/>
      <c r="L346" s="206"/>
      <c r="M346" s="207"/>
      <c r="N346" s="208"/>
      <c r="O346" s="208"/>
      <c r="P346" s="208"/>
      <c r="Q346" s="208"/>
      <c r="R346" s="208"/>
      <c r="S346" s="208"/>
      <c r="T346" s="209"/>
      <c r="AT346" s="210" t="s">
        <v>213</v>
      </c>
      <c r="AU346" s="210" t="s">
        <v>84</v>
      </c>
      <c r="AV346" s="13" t="s">
        <v>84</v>
      </c>
      <c r="AW346" s="13" t="s">
        <v>35</v>
      </c>
      <c r="AX346" s="13" t="s">
        <v>74</v>
      </c>
      <c r="AY346" s="210" t="s">
        <v>197</v>
      </c>
    </row>
    <row r="347" spans="1:65" s="13" customFormat="1" ht="11.25">
      <c r="B347" s="199"/>
      <c r="C347" s="200"/>
      <c r="D347" s="201" t="s">
        <v>213</v>
      </c>
      <c r="E347" s="202" t="s">
        <v>28</v>
      </c>
      <c r="F347" s="203" t="s">
        <v>820</v>
      </c>
      <c r="G347" s="200"/>
      <c r="H347" s="204">
        <v>-3.7050000000000001</v>
      </c>
      <c r="I347" s="205"/>
      <c r="J347" s="200"/>
      <c r="K347" s="200"/>
      <c r="L347" s="206"/>
      <c r="M347" s="207"/>
      <c r="N347" s="208"/>
      <c r="O347" s="208"/>
      <c r="P347" s="208"/>
      <c r="Q347" s="208"/>
      <c r="R347" s="208"/>
      <c r="S347" s="208"/>
      <c r="T347" s="209"/>
      <c r="AT347" s="210" t="s">
        <v>213</v>
      </c>
      <c r="AU347" s="210" t="s">
        <v>84</v>
      </c>
      <c r="AV347" s="13" t="s">
        <v>84</v>
      </c>
      <c r="AW347" s="13" t="s">
        <v>35</v>
      </c>
      <c r="AX347" s="13" t="s">
        <v>74</v>
      </c>
      <c r="AY347" s="210" t="s">
        <v>197</v>
      </c>
    </row>
    <row r="348" spans="1:65" s="13" customFormat="1" ht="11.25">
      <c r="B348" s="199"/>
      <c r="C348" s="200"/>
      <c r="D348" s="201" t="s">
        <v>213</v>
      </c>
      <c r="E348" s="202" t="s">
        <v>28</v>
      </c>
      <c r="F348" s="203" t="s">
        <v>821</v>
      </c>
      <c r="G348" s="200"/>
      <c r="H348" s="204">
        <v>-5.28</v>
      </c>
      <c r="I348" s="205"/>
      <c r="J348" s="200"/>
      <c r="K348" s="200"/>
      <c r="L348" s="206"/>
      <c r="M348" s="207"/>
      <c r="N348" s="208"/>
      <c r="O348" s="208"/>
      <c r="P348" s="208"/>
      <c r="Q348" s="208"/>
      <c r="R348" s="208"/>
      <c r="S348" s="208"/>
      <c r="T348" s="209"/>
      <c r="AT348" s="210" t="s">
        <v>213</v>
      </c>
      <c r="AU348" s="210" t="s">
        <v>84</v>
      </c>
      <c r="AV348" s="13" t="s">
        <v>84</v>
      </c>
      <c r="AW348" s="13" t="s">
        <v>35</v>
      </c>
      <c r="AX348" s="13" t="s">
        <v>74</v>
      </c>
      <c r="AY348" s="210" t="s">
        <v>197</v>
      </c>
    </row>
    <row r="349" spans="1:65" s="16" customFormat="1" ht="11.25">
      <c r="B349" s="232"/>
      <c r="C349" s="233"/>
      <c r="D349" s="201" t="s">
        <v>213</v>
      </c>
      <c r="E349" s="234" t="s">
        <v>28</v>
      </c>
      <c r="F349" s="235" t="s">
        <v>416</v>
      </c>
      <c r="G349" s="233"/>
      <c r="H349" s="236">
        <v>104.80500000000001</v>
      </c>
      <c r="I349" s="237"/>
      <c r="J349" s="233"/>
      <c r="K349" s="233"/>
      <c r="L349" s="238"/>
      <c r="M349" s="239"/>
      <c r="N349" s="240"/>
      <c r="O349" s="240"/>
      <c r="P349" s="240"/>
      <c r="Q349" s="240"/>
      <c r="R349" s="240"/>
      <c r="S349" s="240"/>
      <c r="T349" s="241"/>
      <c r="AT349" s="242" t="s">
        <v>213</v>
      </c>
      <c r="AU349" s="242" t="s">
        <v>84</v>
      </c>
      <c r="AV349" s="16" t="s">
        <v>160</v>
      </c>
      <c r="AW349" s="16" t="s">
        <v>35</v>
      </c>
      <c r="AX349" s="16" t="s">
        <v>74</v>
      </c>
      <c r="AY349" s="242" t="s">
        <v>197</v>
      </c>
    </row>
    <row r="350" spans="1:65" s="15" customFormat="1" ht="11.25">
      <c r="B350" s="222"/>
      <c r="C350" s="223"/>
      <c r="D350" s="201" t="s">
        <v>213</v>
      </c>
      <c r="E350" s="224" t="s">
        <v>28</v>
      </c>
      <c r="F350" s="225" t="s">
        <v>822</v>
      </c>
      <c r="G350" s="223"/>
      <c r="H350" s="224" t="s">
        <v>28</v>
      </c>
      <c r="I350" s="226"/>
      <c r="J350" s="223"/>
      <c r="K350" s="223"/>
      <c r="L350" s="227"/>
      <c r="M350" s="228"/>
      <c r="N350" s="229"/>
      <c r="O350" s="229"/>
      <c r="P350" s="229"/>
      <c r="Q350" s="229"/>
      <c r="R350" s="229"/>
      <c r="S350" s="229"/>
      <c r="T350" s="230"/>
      <c r="AT350" s="231" t="s">
        <v>213</v>
      </c>
      <c r="AU350" s="231" t="s">
        <v>84</v>
      </c>
      <c r="AV350" s="15" t="s">
        <v>82</v>
      </c>
      <c r="AW350" s="15" t="s">
        <v>35</v>
      </c>
      <c r="AX350" s="15" t="s">
        <v>74</v>
      </c>
      <c r="AY350" s="231" t="s">
        <v>197</v>
      </c>
    </row>
    <row r="351" spans="1:65" s="15" customFormat="1" ht="11.25">
      <c r="B351" s="222"/>
      <c r="C351" s="223"/>
      <c r="D351" s="201" t="s">
        <v>213</v>
      </c>
      <c r="E351" s="224" t="s">
        <v>28</v>
      </c>
      <c r="F351" s="225" t="s">
        <v>817</v>
      </c>
      <c r="G351" s="223"/>
      <c r="H351" s="224" t="s">
        <v>28</v>
      </c>
      <c r="I351" s="226"/>
      <c r="J351" s="223"/>
      <c r="K351" s="223"/>
      <c r="L351" s="227"/>
      <c r="M351" s="228"/>
      <c r="N351" s="229"/>
      <c r="O351" s="229"/>
      <c r="P351" s="229"/>
      <c r="Q351" s="229"/>
      <c r="R351" s="229"/>
      <c r="S351" s="229"/>
      <c r="T351" s="230"/>
      <c r="AT351" s="231" t="s">
        <v>213</v>
      </c>
      <c r="AU351" s="231" t="s">
        <v>84</v>
      </c>
      <c r="AV351" s="15" t="s">
        <v>82</v>
      </c>
      <c r="AW351" s="15" t="s">
        <v>35</v>
      </c>
      <c r="AX351" s="15" t="s">
        <v>74</v>
      </c>
      <c r="AY351" s="231" t="s">
        <v>197</v>
      </c>
    </row>
    <row r="352" spans="1:65" s="13" customFormat="1" ht="11.25">
      <c r="B352" s="199"/>
      <c r="C352" s="200"/>
      <c r="D352" s="201" t="s">
        <v>213</v>
      </c>
      <c r="E352" s="202" t="s">
        <v>28</v>
      </c>
      <c r="F352" s="203" t="s">
        <v>823</v>
      </c>
      <c r="G352" s="200"/>
      <c r="H352" s="204">
        <v>27.125</v>
      </c>
      <c r="I352" s="205"/>
      <c r="J352" s="200"/>
      <c r="K352" s="200"/>
      <c r="L352" s="206"/>
      <c r="M352" s="207"/>
      <c r="N352" s="208"/>
      <c r="O352" s="208"/>
      <c r="P352" s="208"/>
      <c r="Q352" s="208"/>
      <c r="R352" s="208"/>
      <c r="S352" s="208"/>
      <c r="T352" s="209"/>
      <c r="AT352" s="210" t="s">
        <v>213</v>
      </c>
      <c r="AU352" s="210" t="s">
        <v>84</v>
      </c>
      <c r="AV352" s="13" t="s">
        <v>84</v>
      </c>
      <c r="AW352" s="13" t="s">
        <v>35</v>
      </c>
      <c r="AX352" s="13" t="s">
        <v>74</v>
      </c>
      <c r="AY352" s="210" t="s">
        <v>197</v>
      </c>
    </row>
    <row r="353" spans="2:51" s="13" customFormat="1" ht="11.25">
      <c r="B353" s="199"/>
      <c r="C353" s="200"/>
      <c r="D353" s="201" t="s">
        <v>213</v>
      </c>
      <c r="E353" s="202" t="s">
        <v>28</v>
      </c>
      <c r="F353" s="203" t="s">
        <v>824</v>
      </c>
      <c r="G353" s="200"/>
      <c r="H353" s="204">
        <v>-4.7249999999999996</v>
      </c>
      <c r="I353" s="205"/>
      <c r="J353" s="200"/>
      <c r="K353" s="200"/>
      <c r="L353" s="206"/>
      <c r="M353" s="207"/>
      <c r="N353" s="208"/>
      <c r="O353" s="208"/>
      <c r="P353" s="208"/>
      <c r="Q353" s="208"/>
      <c r="R353" s="208"/>
      <c r="S353" s="208"/>
      <c r="T353" s="209"/>
      <c r="AT353" s="210" t="s">
        <v>213</v>
      </c>
      <c r="AU353" s="210" t="s">
        <v>84</v>
      </c>
      <c r="AV353" s="13" t="s">
        <v>84</v>
      </c>
      <c r="AW353" s="13" t="s">
        <v>35</v>
      </c>
      <c r="AX353" s="13" t="s">
        <v>74</v>
      </c>
      <c r="AY353" s="210" t="s">
        <v>197</v>
      </c>
    </row>
    <row r="354" spans="2:51" s="13" customFormat="1" ht="11.25">
      <c r="B354" s="199"/>
      <c r="C354" s="200"/>
      <c r="D354" s="201" t="s">
        <v>213</v>
      </c>
      <c r="E354" s="202" t="s">
        <v>28</v>
      </c>
      <c r="F354" s="203" t="s">
        <v>825</v>
      </c>
      <c r="G354" s="200"/>
      <c r="H354" s="204">
        <v>71.662999999999997</v>
      </c>
      <c r="I354" s="205"/>
      <c r="J354" s="200"/>
      <c r="K354" s="200"/>
      <c r="L354" s="206"/>
      <c r="M354" s="207"/>
      <c r="N354" s="208"/>
      <c r="O354" s="208"/>
      <c r="P354" s="208"/>
      <c r="Q354" s="208"/>
      <c r="R354" s="208"/>
      <c r="S354" s="208"/>
      <c r="T354" s="209"/>
      <c r="AT354" s="210" t="s">
        <v>213</v>
      </c>
      <c r="AU354" s="210" t="s">
        <v>84</v>
      </c>
      <c r="AV354" s="13" t="s">
        <v>84</v>
      </c>
      <c r="AW354" s="13" t="s">
        <v>35</v>
      </c>
      <c r="AX354" s="13" t="s">
        <v>74</v>
      </c>
      <c r="AY354" s="210" t="s">
        <v>197</v>
      </c>
    </row>
    <row r="355" spans="2:51" s="13" customFormat="1" ht="11.25">
      <c r="B355" s="199"/>
      <c r="C355" s="200"/>
      <c r="D355" s="201" t="s">
        <v>213</v>
      </c>
      <c r="E355" s="202" t="s">
        <v>28</v>
      </c>
      <c r="F355" s="203" t="s">
        <v>826</v>
      </c>
      <c r="G355" s="200"/>
      <c r="H355" s="204">
        <v>2.15</v>
      </c>
      <c r="I355" s="205"/>
      <c r="J355" s="200"/>
      <c r="K355" s="200"/>
      <c r="L355" s="206"/>
      <c r="M355" s="207"/>
      <c r="N355" s="208"/>
      <c r="O355" s="208"/>
      <c r="P355" s="208"/>
      <c r="Q355" s="208"/>
      <c r="R355" s="208"/>
      <c r="S355" s="208"/>
      <c r="T355" s="209"/>
      <c r="AT355" s="210" t="s">
        <v>213</v>
      </c>
      <c r="AU355" s="210" t="s">
        <v>84</v>
      </c>
      <c r="AV355" s="13" t="s">
        <v>84</v>
      </c>
      <c r="AW355" s="13" t="s">
        <v>35</v>
      </c>
      <c r="AX355" s="13" t="s">
        <v>74</v>
      </c>
      <c r="AY355" s="210" t="s">
        <v>197</v>
      </c>
    </row>
    <row r="356" spans="2:51" s="15" customFormat="1" ht="11.25">
      <c r="B356" s="222"/>
      <c r="C356" s="223"/>
      <c r="D356" s="201" t="s">
        <v>213</v>
      </c>
      <c r="E356" s="224" t="s">
        <v>28</v>
      </c>
      <c r="F356" s="225" t="s">
        <v>827</v>
      </c>
      <c r="G356" s="223"/>
      <c r="H356" s="224" t="s">
        <v>28</v>
      </c>
      <c r="I356" s="226"/>
      <c r="J356" s="223"/>
      <c r="K356" s="223"/>
      <c r="L356" s="227"/>
      <c r="M356" s="228"/>
      <c r="N356" s="229"/>
      <c r="O356" s="229"/>
      <c r="P356" s="229"/>
      <c r="Q356" s="229"/>
      <c r="R356" s="229"/>
      <c r="S356" s="229"/>
      <c r="T356" s="230"/>
      <c r="AT356" s="231" t="s">
        <v>213</v>
      </c>
      <c r="AU356" s="231" t="s">
        <v>84</v>
      </c>
      <c r="AV356" s="15" t="s">
        <v>82</v>
      </c>
      <c r="AW356" s="15" t="s">
        <v>35</v>
      </c>
      <c r="AX356" s="15" t="s">
        <v>74</v>
      </c>
      <c r="AY356" s="231" t="s">
        <v>197</v>
      </c>
    </row>
    <row r="357" spans="2:51" s="13" customFormat="1" ht="11.25">
      <c r="B357" s="199"/>
      <c r="C357" s="200"/>
      <c r="D357" s="201" t="s">
        <v>213</v>
      </c>
      <c r="E357" s="202" t="s">
        <v>28</v>
      </c>
      <c r="F357" s="203" t="s">
        <v>828</v>
      </c>
      <c r="G357" s="200"/>
      <c r="H357" s="204">
        <v>15.035</v>
      </c>
      <c r="I357" s="205"/>
      <c r="J357" s="200"/>
      <c r="K357" s="200"/>
      <c r="L357" s="206"/>
      <c r="M357" s="207"/>
      <c r="N357" s="208"/>
      <c r="O357" s="208"/>
      <c r="P357" s="208"/>
      <c r="Q357" s="208"/>
      <c r="R357" s="208"/>
      <c r="S357" s="208"/>
      <c r="T357" s="209"/>
      <c r="AT357" s="210" t="s">
        <v>213</v>
      </c>
      <c r="AU357" s="210" t="s">
        <v>84</v>
      </c>
      <c r="AV357" s="13" t="s">
        <v>84</v>
      </c>
      <c r="AW357" s="13" t="s">
        <v>35</v>
      </c>
      <c r="AX357" s="13" t="s">
        <v>74</v>
      </c>
      <c r="AY357" s="210" t="s">
        <v>197</v>
      </c>
    </row>
    <row r="358" spans="2:51" s="13" customFormat="1" ht="11.25">
      <c r="B358" s="199"/>
      <c r="C358" s="200"/>
      <c r="D358" s="201" t="s">
        <v>213</v>
      </c>
      <c r="E358" s="202" t="s">
        <v>28</v>
      </c>
      <c r="F358" s="203" t="s">
        <v>829</v>
      </c>
      <c r="G358" s="200"/>
      <c r="H358" s="204">
        <v>51.819000000000003</v>
      </c>
      <c r="I358" s="205"/>
      <c r="J358" s="200"/>
      <c r="K358" s="200"/>
      <c r="L358" s="206"/>
      <c r="M358" s="207"/>
      <c r="N358" s="208"/>
      <c r="O358" s="208"/>
      <c r="P358" s="208"/>
      <c r="Q358" s="208"/>
      <c r="R358" s="208"/>
      <c r="S358" s="208"/>
      <c r="T358" s="209"/>
      <c r="AT358" s="210" t="s">
        <v>213</v>
      </c>
      <c r="AU358" s="210" t="s">
        <v>84</v>
      </c>
      <c r="AV358" s="13" t="s">
        <v>84</v>
      </c>
      <c r="AW358" s="13" t="s">
        <v>35</v>
      </c>
      <c r="AX358" s="13" t="s">
        <v>74</v>
      </c>
      <c r="AY358" s="210" t="s">
        <v>197</v>
      </c>
    </row>
    <row r="359" spans="2:51" s="15" customFormat="1" ht="11.25">
      <c r="B359" s="222"/>
      <c r="C359" s="223"/>
      <c r="D359" s="201" t="s">
        <v>213</v>
      </c>
      <c r="E359" s="224" t="s">
        <v>28</v>
      </c>
      <c r="F359" s="225" t="s">
        <v>830</v>
      </c>
      <c r="G359" s="223"/>
      <c r="H359" s="224" t="s">
        <v>28</v>
      </c>
      <c r="I359" s="226"/>
      <c r="J359" s="223"/>
      <c r="K359" s="223"/>
      <c r="L359" s="227"/>
      <c r="M359" s="228"/>
      <c r="N359" s="229"/>
      <c r="O359" s="229"/>
      <c r="P359" s="229"/>
      <c r="Q359" s="229"/>
      <c r="R359" s="229"/>
      <c r="S359" s="229"/>
      <c r="T359" s="230"/>
      <c r="AT359" s="231" t="s">
        <v>213</v>
      </c>
      <c r="AU359" s="231" t="s">
        <v>84</v>
      </c>
      <c r="AV359" s="15" t="s">
        <v>82</v>
      </c>
      <c r="AW359" s="15" t="s">
        <v>35</v>
      </c>
      <c r="AX359" s="15" t="s">
        <v>74</v>
      </c>
      <c r="AY359" s="231" t="s">
        <v>197</v>
      </c>
    </row>
    <row r="360" spans="2:51" s="13" customFormat="1" ht="11.25">
      <c r="B360" s="199"/>
      <c r="C360" s="200"/>
      <c r="D360" s="201" t="s">
        <v>213</v>
      </c>
      <c r="E360" s="202" t="s">
        <v>28</v>
      </c>
      <c r="F360" s="203" t="s">
        <v>831</v>
      </c>
      <c r="G360" s="200"/>
      <c r="H360" s="204">
        <v>121.056</v>
      </c>
      <c r="I360" s="205"/>
      <c r="J360" s="200"/>
      <c r="K360" s="200"/>
      <c r="L360" s="206"/>
      <c r="M360" s="207"/>
      <c r="N360" s="208"/>
      <c r="O360" s="208"/>
      <c r="P360" s="208"/>
      <c r="Q360" s="208"/>
      <c r="R360" s="208"/>
      <c r="S360" s="208"/>
      <c r="T360" s="209"/>
      <c r="AT360" s="210" t="s">
        <v>213</v>
      </c>
      <c r="AU360" s="210" t="s">
        <v>84</v>
      </c>
      <c r="AV360" s="13" t="s">
        <v>84</v>
      </c>
      <c r="AW360" s="13" t="s">
        <v>35</v>
      </c>
      <c r="AX360" s="13" t="s">
        <v>74</v>
      </c>
      <c r="AY360" s="210" t="s">
        <v>197</v>
      </c>
    </row>
    <row r="361" spans="2:51" s="15" customFormat="1" ht="11.25">
      <c r="B361" s="222"/>
      <c r="C361" s="223"/>
      <c r="D361" s="201" t="s">
        <v>213</v>
      </c>
      <c r="E361" s="224" t="s">
        <v>28</v>
      </c>
      <c r="F361" s="225" t="s">
        <v>832</v>
      </c>
      <c r="G361" s="223"/>
      <c r="H361" s="224" t="s">
        <v>28</v>
      </c>
      <c r="I361" s="226"/>
      <c r="J361" s="223"/>
      <c r="K361" s="223"/>
      <c r="L361" s="227"/>
      <c r="M361" s="228"/>
      <c r="N361" s="229"/>
      <c r="O361" s="229"/>
      <c r="P361" s="229"/>
      <c r="Q361" s="229"/>
      <c r="R361" s="229"/>
      <c r="S361" s="229"/>
      <c r="T361" s="230"/>
      <c r="AT361" s="231" t="s">
        <v>213</v>
      </c>
      <c r="AU361" s="231" t="s">
        <v>84</v>
      </c>
      <c r="AV361" s="15" t="s">
        <v>82</v>
      </c>
      <c r="AW361" s="15" t="s">
        <v>35</v>
      </c>
      <c r="AX361" s="15" t="s">
        <v>74</v>
      </c>
      <c r="AY361" s="231" t="s">
        <v>197</v>
      </c>
    </row>
    <row r="362" spans="2:51" s="13" customFormat="1" ht="11.25">
      <c r="B362" s="199"/>
      <c r="C362" s="200"/>
      <c r="D362" s="201" t="s">
        <v>213</v>
      </c>
      <c r="E362" s="202" t="s">
        <v>28</v>
      </c>
      <c r="F362" s="203" t="s">
        <v>833</v>
      </c>
      <c r="G362" s="200"/>
      <c r="H362" s="204">
        <v>186.999</v>
      </c>
      <c r="I362" s="205"/>
      <c r="J362" s="200"/>
      <c r="K362" s="200"/>
      <c r="L362" s="206"/>
      <c r="M362" s="207"/>
      <c r="N362" s="208"/>
      <c r="O362" s="208"/>
      <c r="P362" s="208"/>
      <c r="Q362" s="208"/>
      <c r="R362" s="208"/>
      <c r="S362" s="208"/>
      <c r="T362" s="209"/>
      <c r="AT362" s="210" t="s">
        <v>213</v>
      </c>
      <c r="AU362" s="210" t="s">
        <v>84</v>
      </c>
      <c r="AV362" s="13" t="s">
        <v>84</v>
      </c>
      <c r="AW362" s="13" t="s">
        <v>35</v>
      </c>
      <c r="AX362" s="13" t="s">
        <v>74</v>
      </c>
      <c r="AY362" s="210" t="s">
        <v>197</v>
      </c>
    </row>
    <row r="363" spans="2:51" s="15" customFormat="1" ht="11.25">
      <c r="B363" s="222"/>
      <c r="C363" s="223"/>
      <c r="D363" s="201" t="s">
        <v>213</v>
      </c>
      <c r="E363" s="224" t="s">
        <v>28</v>
      </c>
      <c r="F363" s="225" t="s">
        <v>834</v>
      </c>
      <c r="G363" s="223"/>
      <c r="H363" s="224" t="s">
        <v>28</v>
      </c>
      <c r="I363" s="226"/>
      <c r="J363" s="223"/>
      <c r="K363" s="223"/>
      <c r="L363" s="227"/>
      <c r="M363" s="228"/>
      <c r="N363" s="229"/>
      <c r="O363" s="229"/>
      <c r="P363" s="229"/>
      <c r="Q363" s="229"/>
      <c r="R363" s="229"/>
      <c r="S363" s="229"/>
      <c r="T363" s="230"/>
      <c r="AT363" s="231" t="s">
        <v>213</v>
      </c>
      <c r="AU363" s="231" t="s">
        <v>84</v>
      </c>
      <c r="AV363" s="15" t="s">
        <v>82</v>
      </c>
      <c r="AW363" s="15" t="s">
        <v>35</v>
      </c>
      <c r="AX363" s="15" t="s">
        <v>74</v>
      </c>
      <c r="AY363" s="231" t="s">
        <v>197</v>
      </c>
    </row>
    <row r="364" spans="2:51" s="13" customFormat="1" ht="11.25">
      <c r="B364" s="199"/>
      <c r="C364" s="200"/>
      <c r="D364" s="201" t="s">
        <v>213</v>
      </c>
      <c r="E364" s="202" t="s">
        <v>28</v>
      </c>
      <c r="F364" s="203" t="s">
        <v>835</v>
      </c>
      <c r="G364" s="200"/>
      <c r="H364" s="204">
        <v>125.349</v>
      </c>
      <c r="I364" s="205"/>
      <c r="J364" s="200"/>
      <c r="K364" s="200"/>
      <c r="L364" s="206"/>
      <c r="M364" s="207"/>
      <c r="N364" s="208"/>
      <c r="O364" s="208"/>
      <c r="P364" s="208"/>
      <c r="Q364" s="208"/>
      <c r="R364" s="208"/>
      <c r="S364" s="208"/>
      <c r="T364" s="209"/>
      <c r="AT364" s="210" t="s">
        <v>213</v>
      </c>
      <c r="AU364" s="210" t="s">
        <v>84</v>
      </c>
      <c r="AV364" s="13" t="s">
        <v>84</v>
      </c>
      <c r="AW364" s="13" t="s">
        <v>35</v>
      </c>
      <c r="AX364" s="13" t="s">
        <v>74</v>
      </c>
      <c r="AY364" s="210" t="s">
        <v>197</v>
      </c>
    </row>
    <row r="365" spans="2:51" s="13" customFormat="1" ht="11.25">
      <c r="B365" s="199"/>
      <c r="C365" s="200"/>
      <c r="D365" s="201" t="s">
        <v>213</v>
      </c>
      <c r="E365" s="202" t="s">
        <v>28</v>
      </c>
      <c r="F365" s="203" t="s">
        <v>836</v>
      </c>
      <c r="G365" s="200"/>
      <c r="H365" s="204">
        <v>-26.25</v>
      </c>
      <c r="I365" s="205"/>
      <c r="J365" s="200"/>
      <c r="K365" s="200"/>
      <c r="L365" s="206"/>
      <c r="M365" s="207"/>
      <c r="N365" s="208"/>
      <c r="O365" s="208"/>
      <c r="P365" s="208"/>
      <c r="Q365" s="208"/>
      <c r="R365" s="208"/>
      <c r="S365" s="208"/>
      <c r="T365" s="209"/>
      <c r="AT365" s="210" t="s">
        <v>213</v>
      </c>
      <c r="AU365" s="210" t="s">
        <v>84</v>
      </c>
      <c r="AV365" s="13" t="s">
        <v>84</v>
      </c>
      <c r="AW365" s="13" t="s">
        <v>35</v>
      </c>
      <c r="AX365" s="13" t="s">
        <v>74</v>
      </c>
      <c r="AY365" s="210" t="s">
        <v>197</v>
      </c>
    </row>
    <row r="366" spans="2:51" s="13" customFormat="1" ht="11.25">
      <c r="B366" s="199"/>
      <c r="C366" s="200"/>
      <c r="D366" s="201" t="s">
        <v>213</v>
      </c>
      <c r="E366" s="202" t="s">
        <v>28</v>
      </c>
      <c r="F366" s="203" t="s">
        <v>837</v>
      </c>
      <c r="G366" s="200"/>
      <c r="H366" s="204">
        <v>2.875</v>
      </c>
      <c r="I366" s="205"/>
      <c r="J366" s="200"/>
      <c r="K366" s="200"/>
      <c r="L366" s="206"/>
      <c r="M366" s="207"/>
      <c r="N366" s="208"/>
      <c r="O366" s="208"/>
      <c r="P366" s="208"/>
      <c r="Q366" s="208"/>
      <c r="R366" s="208"/>
      <c r="S366" s="208"/>
      <c r="T366" s="209"/>
      <c r="AT366" s="210" t="s">
        <v>213</v>
      </c>
      <c r="AU366" s="210" t="s">
        <v>84</v>
      </c>
      <c r="AV366" s="13" t="s">
        <v>84</v>
      </c>
      <c r="AW366" s="13" t="s">
        <v>35</v>
      </c>
      <c r="AX366" s="13" t="s">
        <v>74</v>
      </c>
      <c r="AY366" s="210" t="s">
        <v>197</v>
      </c>
    </row>
    <row r="367" spans="2:51" s="16" customFormat="1" ht="11.25">
      <c r="B367" s="232"/>
      <c r="C367" s="233"/>
      <c r="D367" s="201" t="s">
        <v>213</v>
      </c>
      <c r="E367" s="234" t="s">
        <v>28</v>
      </c>
      <c r="F367" s="235" t="s">
        <v>416</v>
      </c>
      <c r="G367" s="233"/>
      <c r="H367" s="236">
        <v>573.096</v>
      </c>
      <c r="I367" s="237"/>
      <c r="J367" s="233"/>
      <c r="K367" s="233"/>
      <c r="L367" s="238"/>
      <c r="M367" s="239"/>
      <c r="N367" s="240"/>
      <c r="O367" s="240"/>
      <c r="P367" s="240"/>
      <c r="Q367" s="240"/>
      <c r="R367" s="240"/>
      <c r="S367" s="240"/>
      <c r="T367" s="241"/>
      <c r="AT367" s="242" t="s">
        <v>213</v>
      </c>
      <c r="AU367" s="242" t="s">
        <v>84</v>
      </c>
      <c r="AV367" s="16" t="s">
        <v>160</v>
      </c>
      <c r="AW367" s="16" t="s">
        <v>35</v>
      </c>
      <c r="AX367" s="16" t="s">
        <v>74</v>
      </c>
      <c r="AY367" s="242" t="s">
        <v>197</v>
      </c>
    </row>
    <row r="368" spans="2:51" s="14" customFormat="1" ht="11.25">
      <c r="B368" s="211"/>
      <c r="C368" s="212"/>
      <c r="D368" s="201" t="s">
        <v>213</v>
      </c>
      <c r="E368" s="213" t="s">
        <v>28</v>
      </c>
      <c r="F368" s="214" t="s">
        <v>226</v>
      </c>
      <c r="G368" s="212"/>
      <c r="H368" s="215">
        <v>677.90099999999995</v>
      </c>
      <c r="I368" s="216"/>
      <c r="J368" s="212"/>
      <c r="K368" s="212"/>
      <c r="L368" s="217"/>
      <c r="M368" s="218"/>
      <c r="N368" s="219"/>
      <c r="O368" s="219"/>
      <c r="P368" s="219"/>
      <c r="Q368" s="219"/>
      <c r="R368" s="219"/>
      <c r="S368" s="219"/>
      <c r="T368" s="220"/>
      <c r="AT368" s="221" t="s">
        <v>213</v>
      </c>
      <c r="AU368" s="221" t="s">
        <v>84</v>
      </c>
      <c r="AV368" s="14" t="s">
        <v>204</v>
      </c>
      <c r="AW368" s="14" t="s">
        <v>35</v>
      </c>
      <c r="AX368" s="14" t="s">
        <v>82</v>
      </c>
      <c r="AY368" s="221" t="s">
        <v>197</v>
      </c>
    </row>
    <row r="369" spans="1:65" s="2" customFormat="1" ht="24.2" customHeight="1">
      <c r="A369" s="37"/>
      <c r="B369" s="38"/>
      <c r="C369" s="181" t="s">
        <v>370</v>
      </c>
      <c r="D369" s="181" t="s">
        <v>199</v>
      </c>
      <c r="E369" s="182" t="s">
        <v>838</v>
      </c>
      <c r="F369" s="183" t="s">
        <v>839</v>
      </c>
      <c r="G369" s="184" t="s">
        <v>202</v>
      </c>
      <c r="H369" s="185">
        <v>845.65499999999997</v>
      </c>
      <c r="I369" s="186"/>
      <c r="J369" s="187">
        <f>ROUND(I369*H369,2)</f>
        <v>0</v>
      </c>
      <c r="K369" s="183" t="s">
        <v>203</v>
      </c>
      <c r="L369" s="42"/>
      <c r="M369" s="188" t="s">
        <v>28</v>
      </c>
      <c r="N369" s="189" t="s">
        <v>45</v>
      </c>
      <c r="O369" s="67"/>
      <c r="P369" s="190">
        <f>O369*H369</f>
        <v>0</v>
      </c>
      <c r="Q369" s="190">
        <v>0.30131000000000002</v>
      </c>
      <c r="R369" s="190">
        <f>Q369*H369</f>
        <v>254.80430805</v>
      </c>
      <c r="S369" s="190">
        <v>0</v>
      </c>
      <c r="T369" s="191">
        <f>S369*H369</f>
        <v>0</v>
      </c>
      <c r="U369" s="37"/>
      <c r="V369" s="37"/>
      <c r="W369" s="37"/>
      <c r="X369" s="37"/>
      <c r="Y369" s="37"/>
      <c r="Z369" s="37"/>
      <c r="AA369" s="37"/>
      <c r="AB369" s="37"/>
      <c r="AC369" s="37"/>
      <c r="AD369" s="37"/>
      <c r="AE369" s="37"/>
      <c r="AR369" s="192" t="s">
        <v>204</v>
      </c>
      <c r="AT369" s="192" t="s">
        <v>199</v>
      </c>
      <c r="AU369" s="192" t="s">
        <v>84</v>
      </c>
      <c r="AY369" s="20" t="s">
        <v>197</v>
      </c>
      <c r="BE369" s="193">
        <f>IF(N369="základní",J369,0)</f>
        <v>0</v>
      </c>
      <c r="BF369" s="193">
        <f>IF(N369="snížená",J369,0)</f>
        <v>0</v>
      </c>
      <c r="BG369" s="193">
        <f>IF(N369="zákl. přenesená",J369,0)</f>
        <v>0</v>
      </c>
      <c r="BH369" s="193">
        <f>IF(N369="sníž. přenesená",J369,0)</f>
        <v>0</v>
      </c>
      <c r="BI369" s="193">
        <f>IF(N369="nulová",J369,0)</f>
        <v>0</v>
      </c>
      <c r="BJ369" s="20" t="s">
        <v>82</v>
      </c>
      <c r="BK369" s="193">
        <f>ROUND(I369*H369,2)</f>
        <v>0</v>
      </c>
      <c r="BL369" s="20" t="s">
        <v>204</v>
      </c>
      <c r="BM369" s="192" t="s">
        <v>840</v>
      </c>
    </row>
    <row r="370" spans="1:65" s="2" customFormat="1" ht="11.25">
      <c r="A370" s="37"/>
      <c r="B370" s="38"/>
      <c r="C370" s="39"/>
      <c r="D370" s="194" t="s">
        <v>206</v>
      </c>
      <c r="E370" s="39"/>
      <c r="F370" s="195" t="s">
        <v>841</v>
      </c>
      <c r="G370" s="39"/>
      <c r="H370" s="39"/>
      <c r="I370" s="196"/>
      <c r="J370" s="39"/>
      <c r="K370" s="39"/>
      <c r="L370" s="42"/>
      <c r="M370" s="197"/>
      <c r="N370" s="198"/>
      <c r="O370" s="67"/>
      <c r="P370" s="67"/>
      <c r="Q370" s="67"/>
      <c r="R370" s="67"/>
      <c r="S370" s="67"/>
      <c r="T370" s="68"/>
      <c r="U370" s="37"/>
      <c r="V370" s="37"/>
      <c r="W370" s="37"/>
      <c r="X370" s="37"/>
      <c r="Y370" s="37"/>
      <c r="Z370" s="37"/>
      <c r="AA370" s="37"/>
      <c r="AB370" s="37"/>
      <c r="AC370" s="37"/>
      <c r="AD370" s="37"/>
      <c r="AE370" s="37"/>
      <c r="AT370" s="20" t="s">
        <v>206</v>
      </c>
      <c r="AU370" s="20" t="s">
        <v>84</v>
      </c>
    </row>
    <row r="371" spans="1:65" s="15" customFormat="1" ht="11.25">
      <c r="B371" s="222"/>
      <c r="C371" s="223"/>
      <c r="D371" s="201" t="s">
        <v>213</v>
      </c>
      <c r="E371" s="224" t="s">
        <v>28</v>
      </c>
      <c r="F371" s="225" t="s">
        <v>412</v>
      </c>
      <c r="G371" s="223"/>
      <c r="H371" s="224" t="s">
        <v>28</v>
      </c>
      <c r="I371" s="226"/>
      <c r="J371" s="223"/>
      <c r="K371" s="223"/>
      <c r="L371" s="227"/>
      <c r="M371" s="228"/>
      <c r="N371" s="229"/>
      <c r="O371" s="229"/>
      <c r="P371" s="229"/>
      <c r="Q371" s="229"/>
      <c r="R371" s="229"/>
      <c r="S371" s="229"/>
      <c r="T371" s="230"/>
      <c r="AT371" s="231" t="s">
        <v>213</v>
      </c>
      <c r="AU371" s="231" t="s">
        <v>84</v>
      </c>
      <c r="AV371" s="15" t="s">
        <v>82</v>
      </c>
      <c r="AW371" s="15" t="s">
        <v>35</v>
      </c>
      <c r="AX371" s="15" t="s">
        <v>74</v>
      </c>
      <c r="AY371" s="231" t="s">
        <v>197</v>
      </c>
    </row>
    <row r="372" spans="1:65" s="15" customFormat="1" ht="11.25">
      <c r="B372" s="222"/>
      <c r="C372" s="223"/>
      <c r="D372" s="201" t="s">
        <v>213</v>
      </c>
      <c r="E372" s="224" t="s">
        <v>28</v>
      </c>
      <c r="F372" s="225" t="s">
        <v>791</v>
      </c>
      <c r="G372" s="223"/>
      <c r="H372" s="224" t="s">
        <v>28</v>
      </c>
      <c r="I372" s="226"/>
      <c r="J372" s="223"/>
      <c r="K372" s="223"/>
      <c r="L372" s="227"/>
      <c r="M372" s="228"/>
      <c r="N372" s="229"/>
      <c r="O372" s="229"/>
      <c r="P372" s="229"/>
      <c r="Q372" s="229"/>
      <c r="R372" s="229"/>
      <c r="S372" s="229"/>
      <c r="T372" s="230"/>
      <c r="AT372" s="231" t="s">
        <v>213</v>
      </c>
      <c r="AU372" s="231" t="s">
        <v>84</v>
      </c>
      <c r="AV372" s="15" t="s">
        <v>82</v>
      </c>
      <c r="AW372" s="15" t="s">
        <v>35</v>
      </c>
      <c r="AX372" s="15" t="s">
        <v>74</v>
      </c>
      <c r="AY372" s="231" t="s">
        <v>197</v>
      </c>
    </row>
    <row r="373" spans="1:65" s="15" customFormat="1" ht="11.25">
      <c r="B373" s="222"/>
      <c r="C373" s="223"/>
      <c r="D373" s="201" t="s">
        <v>213</v>
      </c>
      <c r="E373" s="224" t="s">
        <v>28</v>
      </c>
      <c r="F373" s="225" t="s">
        <v>842</v>
      </c>
      <c r="G373" s="223"/>
      <c r="H373" s="224" t="s">
        <v>28</v>
      </c>
      <c r="I373" s="226"/>
      <c r="J373" s="223"/>
      <c r="K373" s="223"/>
      <c r="L373" s="227"/>
      <c r="M373" s="228"/>
      <c r="N373" s="229"/>
      <c r="O373" s="229"/>
      <c r="P373" s="229"/>
      <c r="Q373" s="229"/>
      <c r="R373" s="229"/>
      <c r="S373" s="229"/>
      <c r="T373" s="230"/>
      <c r="AT373" s="231" t="s">
        <v>213</v>
      </c>
      <c r="AU373" s="231" t="s">
        <v>84</v>
      </c>
      <c r="AV373" s="15" t="s">
        <v>82</v>
      </c>
      <c r="AW373" s="15" t="s">
        <v>35</v>
      </c>
      <c r="AX373" s="15" t="s">
        <v>74</v>
      </c>
      <c r="AY373" s="231" t="s">
        <v>197</v>
      </c>
    </row>
    <row r="374" spans="1:65" s="13" customFormat="1" ht="11.25">
      <c r="B374" s="199"/>
      <c r="C374" s="200"/>
      <c r="D374" s="201" t="s">
        <v>213</v>
      </c>
      <c r="E374" s="202" t="s">
        <v>28</v>
      </c>
      <c r="F374" s="203" t="s">
        <v>843</v>
      </c>
      <c r="G374" s="200"/>
      <c r="H374" s="204">
        <v>36.728999999999999</v>
      </c>
      <c r="I374" s="205"/>
      <c r="J374" s="200"/>
      <c r="K374" s="200"/>
      <c r="L374" s="206"/>
      <c r="M374" s="207"/>
      <c r="N374" s="208"/>
      <c r="O374" s="208"/>
      <c r="P374" s="208"/>
      <c r="Q374" s="208"/>
      <c r="R374" s="208"/>
      <c r="S374" s="208"/>
      <c r="T374" s="209"/>
      <c r="AT374" s="210" t="s">
        <v>213</v>
      </c>
      <c r="AU374" s="210" t="s">
        <v>84</v>
      </c>
      <c r="AV374" s="13" t="s">
        <v>84</v>
      </c>
      <c r="AW374" s="13" t="s">
        <v>35</v>
      </c>
      <c r="AX374" s="13" t="s">
        <v>74</v>
      </c>
      <c r="AY374" s="210" t="s">
        <v>197</v>
      </c>
    </row>
    <row r="375" spans="1:65" s="13" customFormat="1" ht="11.25">
      <c r="B375" s="199"/>
      <c r="C375" s="200"/>
      <c r="D375" s="201" t="s">
        <v>213</v>
      </c>
      <c r="E375" s="202" t="s">
        <v>28</v>
      </c>
      <c r="F375" s="203" t="s">
        <v>844</v>
      </c>
      <c r="G375" s="200"/>
      <c r="H375" s="204">
        <v>-1.21</v>
      </c>
      <c r="I375" s="205"/>
      <c r="J375" s="200"/>
      <c r="K375" s="200"/>
      <c r="L375" s="206"/>
      <c r="M375" s="207"/>
      <c r="N375" s="208"/>
      <c r="O375" s="208"/>
      <c r="P375" s="208"/>
      <c r="Q375" s="208"/>
      <c r="R375" s="208"/>
      <c r="S375" s="208"/>
      <c r="T375" s="209"/>
      <c r="AT375" s="210" t="s">
        <v>213</v>
      </c>
      <c r="AU375" s="210" t="s">
        <v>84</v>
      </c>
      <c r="AV375" s="13" t="s">
        <v>84</v>
      </c>
      <c r="AW375" s="13" t="s">
        <v>35</v>
      </c>
      <c r="AX375" s="13" t="s">
        <v>74</v>
      </c>
      <c r="AY375" s="210" t="s">
        <v>197</v>
      </c>
    </row>
    <row r="376" spans="1:65" s="13" customFormat="1" ht="11.25">
      <c r="B376" s="199"/>
      <c r="C376" s="200"/>
      <c r="D376" s="201" t="s">
        <v>213</v>
      </c>
      <c r="E376" s="202" t="s">
        <v>28</v>
      </c>
      <c r="F376" s="203" t="s">
        <v>804</v>
      </c>
      <c r="G376" s="200"/>
      <c r="H376" s="204">
        <v>-6.875</v>
      </c>
      <c r="I376" s="205"/>
      <c r="J376" s="200"/>
      <c r="K376" s="200"/>
      <c r="L376" s="206"/>
      <c r="M376" s="207"/>
      <c r="N376" s="208"/>
      <c r="O376" s="208"/>
      <c r="P376" s="208"/>
      <c r="Q376" s="208"/>
      <c r="R376" s="208"/>
      <c r="S376" s="208"/>
      <c r="T376" s="209"/>
      <c r="AT376" s="210" t="s">
        <v>213</v>
      </c>
      <c r="AU376" s="210" t="s">
        <v>84</v>
      </c>
      <c r="AV376" s="13" t="s">
        <v>84</v>
      </c>
      <c r="AW376" s="13" t="s">
        <v>35</v>
      </c>
      <c r="AX376" s="13" t="s">
        <v>74</v>
      </c>
      <c r="AY376" s="210" t="s">
        <v>197</v>
      </c>
    </row>
    <row r="377" spans="1:65" s="13" customFormat="1" ht="11.25">
      <c r="B377" s="199"/>
      <c r="C377" s="200"/>
      <c r="D377" s="201" t="s">
        <v>213</v>
      </c>
      <c r="E377" s="202" t="s">
        <v>28</v>
      </c>
      <c r="F377" s="203" t="s">
        <v>845</v>
      </c>
      <c r="G377" s="200"/>
      <c r="H377" s="204">
        <v>180.048</v>
      </c>
      <c r="I377" s="205"/>
      <c r="J377" s="200"/>
      <c r="K377" s="200"/>
      <c r="L377" s="206"/>
      <c r="M377" s="207"/>
      <c r="N377" s="208"/>
      <c r="O377" s="208"/>
      <c r="P377" s="208"/>
      <c r="Q377" s="208"/>
      <c r="R377" s="208"/>
      <c r="S377" s="208"/>
      <c r="T377" s="209"/>
      <c r="AT377" s="210" t="s">
        <v>213</v>
      </c>
      <c r="AU377" s="210" t="s">
        <v>84</v>
      </c>
      <c r="AV377" s="13" t="s">
        <v>84</v>
      </c>
      <c r="AW377" s="13" t="s">
        <v>35</v>
      </c>
      <c r="AX377" s="13" t="s">
        <v>74</v>
      </c>
      <c r="AY377" s="210" t="s">
        <v>197</v>
      </c>
    </row>
    <row r="378" spans="1:65" s="13" customFormat="1" ht="11.25">
      <c r="B378" s="199"/>
      <c r="C378" s="200"/>
      <c r="D378" s="201" t="s">
        <v>213</v>
      </c>
      <c r="E378" s="202" t="s">
        <v>28</v>
      </c>
      <c r="F378" s="203" t="s">
        <v>846</v>
      </c>
      <c r="G378" s="200"/>
      <c r="H378" s="204">
        <v>-9</v>
      </c>
      <c r="I378" s="205"/>
      <c r="J378" s="200"/>
      <c r="K378" s="200"/>
      <c r="L378" s="206"/>
      <c r="M378" s="207"/>
      <c r="N378" s="208"/>
      <c r="O378" s="208"/>
      <c r="P378" s="208"/>
      <c r="Q378" s="208"/>
      <c r="R378" s="208"/>
      <c r="S378" s="208"/>
      <c r="T378" s="209"/>
      <c r="AT378" s="210" t="s">
        <v>213</v>
      </c>
      <c r="AU378" s="210" t="s">
        <v>84</v>
      </c>
      <c r="AV378" s="13" t="s">
        <v>84</v>
      </c>
      <c r="AW378" s="13" t="s">
        <v>35</v>
      </c>
      <c r="AX378" s="13" t="s">
        <v>74</v>
      </c>
      <c r="AY378" s="210" t="s">
        <v>197</v>
      </c>
    </row>
    <row r="379" spans="1:65" s="13" customFormat="1" ht="11.25">
      <c r="B379" s="199"/>
      <c r="C379" s="200"/>
      <c r="D379" s="201" t="s">
        <v>213</v>
      </c>
      <c r="E379" s="202" t="s">
        <v>28</v>
      </c>
      <c r="F379" s="203" t="s">
        <v>847</v>
      </c>
      <c r="G379" s="200"/>
      <c r="H379" s="204">
        <v>-2.363</v>
      </c>
      <c r="I379" s="205"/>
      <c r="J379" s="200"/>
      <c r="K379" s="200"/>
      <c r="L379" s="206"/>
      <c r="M379" s="207"/>
      <c r="N379" s="208"/>
      <c r="O379" s="208"/>
      <c r="P379" s="208"/>
      <c r="Q379" s="208"/>
      <c r="R379" s="208"/>
      <c r="S379" s="208"/>
      <c r="T379" s="209"/>
      <c r="AT379" s="210" t="s">
        <v>213</v>
      </c>
      <c r="AU379" s="210" t="s">
        <v>84</v>
      </c>
      <c r="AV379" s="13" t="s">
        <v>84</v>
      </c>
      <c r="AW379" s="13" t="s">
        <v>35</v>
      </c>
      <c r="AX379" s="13" t="s">
        <v>74</v>
      </c>
      <c r="AY379" s="210" t="s">
        <v>197</v>
      </c>
    </row>
    <row r="380" spans="1:65" s="13" customFormat="1" ht="11.25">
      <c r="B380" s="199"/>
      <c r="C380" s="200"/>
      <c r="D380" s="201" t="s">
        <v>213</v>
      </c>
      <c r="E380" s="202" t="s">
        <v>28</v>
      </c>
      <c r="F380" s="203" t="s">
        <v>848</v>
      </c>
      <c r="G380" s="200"/>
      <c r="H380" s="204">
        <v>-3.9980000000000002</v>
      </c>
      <c r="I380" s="205"/>
      <c r="J380" s="200"/>
      <c r="K380" s="200"/>
      <c r="L380" s="206"/>
      <c r="M380" s="207"/>
      <c r="N380" s="208"/>
      <c r="O380" s="208"/>
      <c r="P380" s="208"/>
      <c r="Q380" s="208"/>
      <c r="R380" s="208"/>
      <c r="S380" s="208"/>
      <c r="T380" s="209"/>
      <c r="AT380" s="210" t="s">
        <v>213</v>
      </c>
      <c r="AU380" s="210" t="s">
        <v>84</v>
      </c>
      <c r="AV380" s="13" t="s">
        <v>84</v>
      </c>
      <c r="AW380" s="13" t="s">
        <v>35</v>
      </c>
      <c r="AX380" s="13" t="s">
        <v>74</v>
      </c>
      <c r="AY380" s="210" t="s">
        <v>197</v>
      </c>
    </row>
    <row r="381" spans="1:65" s="15" customFormat="1" ht="11.25">
      <c r="B381" s="222"/>
      <c r="C381" s="223"/>
      <c r="D381" s="201" t="s">
        <v>213</v>
      </c>
      <c r="E381" s="224" t="s">
        <v>28</v>
      </c>
      <c r="F381" s="225" t="s">
        <v>817</v>
      </c>
      <c r="G381" s="223"/>
      <c r="H381" s="224" t="s">
        <v>28</v>
      </c>
      <c r="I381" s="226"/>
      <c r="J381" s="223"/>
      <c r="K381" s="223"/>
      <c r="L381" s="227"/>
      <c r="M381" s="228"/>
      <c r="N381" s="229"/>
      <c r="O381" s="229"/>
      <c r="P381" s="229"/>
      <c r="Q381" s="229"/>
      <c r="R381" s="229"/>
      <c r="S381" s="229"/>
      <c r="T381" s="230"/>
      <c r="AT381" s="231" t="s">
        <v>213</v>
      </c>
      <c r="AU381" s="231" t="s">
        <v>84</v>
      </c>
      <c r="AV381" s="15" t="s">
        <v>82</v>
      </c>
      <c r="AW381" s="15" t="s">
        <v>35</v>
      </c>
      <c r="AX381" s="15" t="s">
        <v>74</v>
      </c>
      <c r="AY381" s="231" t="s">
        <v>197</v>
      </c>
    </row>
    <row r="382" spans="1:65" s="13" customFormat="1" ht="11.25">
      <c r="B382" s="199"/>
      <c r="C382" s="200"/>
      <c r="D382" s="201" t="s">
        <v>213</v>
      </c>
      <c r="E382" s="202" t="s">
        <v>28</v>
      </c>
      <c r="F382" s="203" t="s">
        <v>849</v>
      </c>
      <c r="G382" s="200"/>
      <c r="H382" s="204">
        <v>121.27500000000001</v>
      </c>
      <c r="I382" s="205"/>
      <c r="J382" s="200"/>
      <c r="K382" s="200"/>
      <c r="L382" s="206"/>
      <c r="M382" s="207"/>
      <c r="N382" s="208"/>
      <c r="O382" s="208"/>
      <c r="P382" s="208"/>
      <c r="Q382" s="208"/>
      <c r="R382" s="208"/>
      <c r="S382" s="208"/>
      <c r="T382" s="209"/>
      <c r="AT382" s="210" t="s">
        <v>213</v>
      </c>
      <c r="AU382" s="210" t="s">
        <v>84</v>
      </c>
      <c r="AV382" s="13" t="s">
        <v>84</v>
      </c>
      <c r="AW382" s="13" t="s">
        <v>35</v>
      </c>
      <c r="AX382" s="13" t="s">
        <v>74</v>
      </c>
      <c r="AY382" s="210" t="s">
        <v>197</v>
      </c>
    </row>
    <row r="383" spans="1:65" s="13" customFormat="1" ht="11.25">
      <c r="B383" s="199"/>
      <c r="C383" s="200"/>
      <c r="D383" s="201" t="s">
        <v>213</v>
      </c>
      <c r="E383" s="202" t="s">
        <v>28</v>
      </c>
      <c r="F383" s="203" t="s">
        <v>850</v>
      </c>
      <c r="G383" s="200"/>
      <c r="H383" s="204">
        <v>-9.9749999999999996</v>
      </c>
      <c r="I383" s="205"/>
      <c r="J383" s="200"/>
      <c r="K383" s="200"/>
      <c r="L383" s="206"/>
      <c r="M383" s="207"/>
      <c r="N383" s="208"/>
      <c r="O383" s="208"/>
      <c r="P383" s="208"/>
      <c r="Q383" s="208"/>
      <c r="R383" s="208"/>
      <c r="S383" s="208"/>
      <c r="T383" s="209"/>
      <c r="AT383" s="210" t="s">
        <v>213</v>
      </c>
      <c r="AU383" s="210" t="s">
        <v>84</v>
      </c>
      <c r="AV383" s="13" t="s">
        <v>84</v>
      </c>
      <c r="AW383" s="13" t="s">
        <v>35</v>
      </c>
      <c r="AX383" s="13" t="s">
        <v>74</v>
      </c>
      <c r="AY383" s="210" t="s">
        <v>197</v>
      </c>
    </row>
    <row r="384" spans="1:65" s="13" customFormat="1" ht="11.25">
      <c r="B384" s="199"/>
      <c r="C384" s="200"/>
      <c r="D384" s="201" t="s">
        <v>213</v>
      </c>
      <c r="E384" s="202" t="s">
        <v>28</v>
      </c>
      <c r="F384" s="203" t="s">
        <v>851</v>
      </c>
      <c r="G384" s="200"/>
      <c r="H384" s="204">
        <v>-4.29</v>
      </c>
      <c r="I384" s="205"/>
      <c r="J384" s="200"/>
      <c r="K384" s="200"/>
      <c r="L384" s="206"/>
      <c r="M384" s="207"/>
      <c r="N384" s="208"/>
      <c r="O384" s="208"/>
      <c r="P384" s="208"/>
      <c r="Q384" s="208"/>
      <c r="R384" s="208"/>
      <c r="S384" s="208"/>
      <c r="T384" s="209"/>
      <c r="AT384" s="210" t="s">
        <v>213</v>
      </c>
      <c r="AU384" s="210" t="s">
        <v>84</v>
      </c>
      <c r="AV384" s="13" t="s">
        <v>84</v>
      </c>
      <c r="AW384" s="13" t="s">
        <v>35</v>
      </c>
      <c r="AX384" s="13" t="s">
        <v>74</v>
      </c>
      <c r="AY384" s="210" t="s">
        <v>197</v>
      </c>
    </row>
    <row r="385" spans="2:51" s="15" customFormat="1" ht="11.25">
      <c r="B385" s="222"/>
      <c r="C385" s="223"/>
      <c r="D385" s="201" t="s">
        <v>213</v>
      </c>
      <c r="E385" s="224" t="s">
        <v>28</v>
      </c>
      <c r="F385" s="225" t="s">
        <v>852</v>
      </c>
      <c r="G385" s="223"/>
      <c r="H385" s="224" t="s">
        <v>28</v>
      </c>
      <c r="I385" s="226"/>
      <c r="J385" s="223"/>
      <c r="K385" s="223"/>
      <c r="L385" s="227"/>
      <c r="M385" s="228"/>
      <c r="N385" s="229"/>
      <c r="O385" s="229"/>
      <c r="P385" s="229"/>
      <c r="Q385" s="229"/>
      <c r="R385" s="229"/>
      <c r="S385" s="229"/>
      <c r="T385" s="230"/>
      <c r="AT385" s="231" t="s">
        <v>213</v>
      </c>
      <c r="AU385" s="231" t="s">
        <v>84</v>
      </c>
      <c r="AV385" s="15" t="s">
        <v>82</v>
      </c>
      <c r="AW385" s="15" t="s">
        <v>35</v>
      </c>
      <c r="AX385" s="15" t="s">
        <v>74</v>
      </c>
      <c r="AY385" s="231" t="s">
        <v>197</v>
      </c>
    </row>
    <row r="386" spans="2:51" s="13" customFormat="1" ht="11.25">
      <c r="B386" s="199"/>
      <c r="C386" s="200"/>
      <c r="D386" s="201" t="s">
        <v>213</v>
      </c>
      <c r="E386" s="202" t="s">
        <v>28</v>
      </c>
      <c r="F386" s="203" t="s">
        <v>853</v>
      </c>
      <c r="G386" s="200"/>
      <c r="H386" s="204">
        <v>271.685</v>
      </c>
      <c r="I386" s="205"/>
      <c r="J386" s="200"/>
      <c r="K386" s="200"/>
      <c r="L386" s="206"/>
      <c r="M386" s="207"/>
      <c r="N386" s="208"/>
      <c r="O386" s="208"/>
      <c r="P386" s="208"/>
      <c r="Q386" s="208"/>
      <c r="R386" s="208"/>
      <c r="S386" s="208"/>
      <c r="T386" s="209"/>
      <c r="AT386" s="210" t="s">
        <v>213</v>
      </c>
      <c r="AU386" s="210" t="s">
        <v>84</v>
      </c>
      <c r="AV386" s="13" t="s">
        <v>84</v>
      </c>
      <c r="AW386" s="13" t="s">
        <v>35</v>
      </c>
      <c r="AX386" s="13" t="s">
        <v>74</v>
      </c>
      <c r="AY386" s="210" t="s">
        <v>197</v>
      </c>
    </row>
    <row r="387" spans="2:51" s="13" customFormat="1" ht="11.25">
      <c r="B387" s="199"/>
      <c r="C387" s="200"/>
      <c r="D387" s="201" t="s">
        <v>213</v>
      </c>
      <c r="E387" s="202" t="s">
        <v>28</v>
      </c>
      <c r="F387" s="203" t="s">
        <v>854</v>
      </c>
      <c r="G387" s="200"/>
      <c r="H387" s="204">
        <v>-0.93799999999999994</v>
      </c>
      <c r="I387" s="205"/>
      <c r="J387" s="200"/>
      <c r="K387" s="200"/>
      <c r="L387" s="206"/>
      <c r="M387" s="207"/>
      <c r="N387" s="208"/>
      <c r="O387" s="208"/>
      <c r="P387" s="208"/>
      <c r="Q387" s="208"/>
      <c r="R387" s="208"/>
      <c r="S387" s="208"/>
      <c r="T387" s="209"/>
      <c r="AT387" s="210" t="s">
        <v>213</v>
      </c>
      <c r="AU387" s="210" t="s">
        <v>84</v>
      </c>
      <c r="AV387" s="13" t="s">
        <v>84</v>
      </c>
      <c r="AW387" s="13" t="s">
        <v>35</v>
      </c>
      <c r="AX387" s="13" t="s">
        <v>74</v>
      </c>
      <c r="AY387" s="210" t="s">
        <v>197</v>
      </c>
    </row>
    <row r="388" spans="2:51" s="13" customFormat="1" ht="11.25">
      <c r="B388" s="199"/>
      <c r="C388" s="200"/>
      <c r="D388" s="201" t="s">
        <v>213</v>
      </c>
      <c r="E388" s="202" t="s">
        <v>28</v>
      </c>
      <c r="F388" s="203" t="s">
        <v>848</v>
      </c>
      <c r="G388" s="200"/>
      <c r="H388" s="204">
        <v>-3.9980000000000002</v>
      </c>
      <c r="I388" s="205"/>
      <c r="J388" s="200"/>
      <c r="K388" s="200"/>
      <c r="L388" s="206"/>
      <c r="M388" s="207"/>
      <c r="N388" s="208"/>
      <c r="O388" s="208"/>
      <c r="P388" s="208"/>
      <c r="Q388" s="208"/>
      <c r="R388" s="208"/>
      <c r="S388" s="208"/>
      <c r="T388" s="209"/>
      <c r="AT388" s="210" t="s">
        <v>213</v>
      </c>
      <c r="AU388" s="210" t="s">
        <v>84</v>
      </c>
      <c r="AV388" s="13" t="s">
        <v>84</v>
      </c>
      <c r="AW388" s="13" t="s">
        <v>35</v>
      </c>
      <c r="AX388" s="13" t="s">
        <v>74</v>
      </c>
      <c r="AY388" s="210" t="s">
        <v>197</v>
      </c>
    </row>
    <row r="389" spans="2:51" s="13" customFormat="1" ht="11.25">
      <c r="B389" s="199"/>
      <c r="C389" s="200"/>
      <c r="D389" s="201" t="s">
        <v>213</v>
      </c>
      <c r="E389" s="202" t="s">
        <v>28</v>
      </c>
      <c r="F389" s="203" t="s">
        <v>855</v>
      </c>
      <c r="G389" s="200"/>
      <c r="H389" s="204">
        <v>81.676000000000002</v>
      </c>
      <c r="I389" s="205"/>
      <c r="J389" s="200"/>
      <c r="K389" s="200"/>
      <c r="L389" s="206"/>
      <c r="M389" s="207"/>
      <c r="N389" s="208"/>
      <c r="O389" s="208"/>
      <c r="P389" s="208"/>
      <c r="Q389" s="208"/>
      <c r="R389" s="208"/>
      <c r="S389" s="208"/>
      <c r="T389" s="209"/>
      <c r="AT389" s="210" t="s">
        <v>213</v>
      </c>
      <c r="AU389" s="210" t="s">
        <v>84</v>
      </c>
      <c r="AV389" s="13" t="s">
        <v>84</v>
      </c>
      <c r="AW389" s="13" t="s">
        <v>35</v>
      </c>
      <c r="AX389" s="13" t="s">
        <v>74</v>
      </c>
      <c r="AY389" s="210" t="s">
        <v>197</v>
      </c>
    </row>
    <row r="390" spans="2:51" s="13" customFormat="1" ht="11.25">
      <c r="B390" s="199"/>
      <c r="C390" s="200"/>
      <c r="D390" s="201" t="s">
        <v>213</v>
      </c>
      <c r="E390" s="202" t="s">
        <v>28</v>
      </c>
      <c r="F390" s="203" t="s">
        <v>856</v>
      </c>
      <c r="G390" s="200"/>
      <c r="H390" s="204">
        <v>-7.9950000000000001</v>
      </c>
      <c r="I390" s="205"/>
      <c r="J390" s="200"/>
      <c r="K390" s="200"/>
      <c r="L390" s="206"/>
      <c r="M390" s="207"/>
      <c r="N390" s="208"/>
      <c r="O390" s="208"/>
      <c r="P390" s="208"/>
      <c r="Q390" s="208"/>
      <c r="R390" s="208"/>
      <c r="S390" s="208"/>
      <c r="T390" s="209"/>
      <c r="AT390" s="210" t="s">
        <v>213</v>
      </c>
      <c r="AU390" s="210" t="s">
        <v>84</v>
      </c>
      <c r="AV390" s="13" t="s">
        <v>84</v>
      </c>
      <c r="AW390" s="13" t="s">
        <v>35</v>
      </c>
      <c r="AX390" s="13" t="s">
        <v>74</v>
      </c>
      <c r="AY390" s="210" t="s">
        <v>197</v>
      </c>
    </row>
    <row r="391" spans="2:51" s="13" customFormat="1" ht="11.25">
      <c r="B391" s="199"/>
      <c r="C391" s="200"/>
      <c r="D391" s="201" t="s">
        <v>213</v>
      </c>
      <c r="E391" s="202" t="s">
        <v>28</v>
      </c>
      <c r="F391" s="203" t="s">
        <v>844</v>
      </c>
      <c r="G391" s="200"/>
      <c r="H391" s="204">
        <v>-1.21</v>
      </c>
      <c r="I391" s="205"/>
      <c r="J391" s="200"/>
      <c r="K391" s="200"/>
      <c r="L391" s="206"/>
      <c r="M391" s="207"/>
      <c r="N391" s="208"/>
      <c r="O391" s="208"/>
      <c r="P391" s="208"/>
      <c r="Q391" s="208"/>
      <c r="R391" s="208"/>
      <c r="S391" s="208"/>
      <c r="T391" s="209"/>
      <c r="AT391" s="210" t="s">
        <v>213</v>
      </c>
      <c r="AU391" s="210" t="s">
        <v>84</v>
      </c>
      <c r="AV391" s="13" t="s">
        <v>84</v>
      </c>
      <c r="AW391" s="13" t="s">
        <v>35</v>
      </c>
      <c r="AX391" s="13" t="s">
        <v>74</v>
      </c>
      <c r="AY391" s="210" t="s">
        <v>197</v>
      </c>
    </row>
    <row r="392" spans="2:51" s="13" customFormat="1" ht="11.25">
      <c r="B392" s="199"/>
      <c r="C392" s="200"/>
      <c r="D392" s="201" t="s">
        <v>213</v>
      </c>
      <c r="E392" s="202" t="s">
        <v>28</v>
      </c>
      <c r="F392" s="203" t="s">
        <v>803</v>
      </c>
      <c r="G392" s="200"/>
      <c r="H392" s="204">
        <v>-2.2050000000000001</v>
      </c>
      <c r="I392" s="205"/>
      <c r="J392" s="200"/>
      <c r="K392" s="200"/>
      <c r="L392" s="206"/>
      <c r="M392" s="207"/>
      <c r="N392" s="208"/>
      <c r="O392" s="208"/>
      <c r="P392" s="208"/>
      <c r="Q392" s="208"/>
      <c r="R392" s="208"/>
      <c r="S392" s="208"/>
      <c r="T392" s="209"/>
      <c r="AT392" s="210" t="s">
        <v>213</v>
      </c>
      <c r="AU392" s="210" t="s">
        <v>84</v>
      </c>
      <c r="AV392" s="13" t="s">
        <v>84</v>
      </c>
      <c r="AW392" s="13" t="s">
        <v>35</v>
      </c>
      <c r="AX392" s="13" t="s">
        <v>74</v>
      </c>
      <c r="AY392" s="210" t="s">
        <v>197</v>
      </c>
    </row>
    <row r="393" spans="2:51" s="16" customFormat="1" ht="11.25">
      <c r="B393" s="232"/>
      <c r="C393" s="233"/>
      <c r="D393" s="201" t="s">
        <v>213</v>
      </c>
      <c r="E393" s="234" t="s">
        <v>28</v>
      </c>
      <c r="F393" s="235" t="s">
        <v>416</v>
      </c>
      <c r="G393" s="233"/>
      <c r="H393" s="236">
        <v>637.35599999999999</v>
      </c>
      <c r="I393" s="237"/>
      <c r="J393" s="233"/>
      <c r="K393" s="233"/>
      <c r="L393" s="238"/>
      <c r="M393" s="239"/>
      <c r="N393" s="240"/>
      <c r="O393" s="240"/>
      <c r="P393" s="240"/>
      <c r="Q393" s="240"/>
      <c r="R393" s="240"/>
      <c r="S393" s="240"/>
      <c r="T393" s="241"/>
      <c r="AT393" s="242" t="s">
        <v>213</v>
      </c>
      <c r="AU393" s="242" t="s">
        <v>84</v>
      </c>
      <c r="AV393" s="16" t="s">
        <v>160</v>
      </c>
      <c r="AW393" s="16" t="s">
        <v>35</v>
      </c>
      <c r="AX393" s="16" t="s">
        <v>74</v>
      </c>
      <c r="AY393" s="242" t="s">
        <v>197</v>
      </c>
    </row>
    <row r="394" spans="2:51" s="15" customFormat="1" ht="11.25">
      <c r="B394" s="222"/>
      <c r="C394" s="223"/>
      <c r="D394" s="201" t="s">
        <v>213</v>
      </c>
      <c r="E394" s="224" t="s">
        <v>28</v>
      </c>
      <c r="F394" s="225" t="s">
        <v>822</v>
      </c>
      <c r="G394" s="223"/>
      <c r="H394" s="224" t="s">
        <v>28</v>
      </c>
      <c r="I394" s="226"/>
      <c r="J394" s="223"/>
      <c r="K394" s="223"/>
      <c r="L394" s="227"/>
      <c r="M394" s="228"/>
      <c r="N394" s="229"/>
      <c r="O394" s="229"/>
      <c r="P394" s="229"/>
      <c r="Q394" s="229"/>
      <c r="R394" s="229"/>
      <c r="S394" s="229"/>
      <c r="T394" s="230"/>
      <c r="AT394" s="231" t="s">
        <v>213</v>
      </c>
      <c r="AU394" s="231" t="s">
        <v>84</v>
      </c>
      <c r="AV394" s="15" t="s">
        <v>82</v>
      </c>
      <c r="AW394" s="15" t="s">
        <v>35</v>
      </c>
      <c r="AX394" s="15" t="s">
        <v>74</v>
      </c>
      <c r="AY394" s="231" t="s">
        <v>197</v>
      </c>
    </row>
    <row r="395" spans="2:51" s="15" customFormat="1" ht="11.25">
      <c r="B395" s="222"/>
      <c r="C395" s="223"/>
      <c r="D395" s="201" t="s">
        <v>213</v>
      </c>
      <c r="E395" s="224" t="s">
        <v>28</v>
      </c>
      <c r="F395" s="225" t="s">
        <v>842</v>
      </c>
      <c r="G395" s="223"/>
      <c r="H395" s="224" t="s">
        <v>28</v>
      </c>
      <c r="I395" s="226"/>
      <c r="J395" s="223"/>
      <c r="K395" s="223"/>
      <c r="L395" s="227"/>
      <c r="M395" s="228"/>
      <c r="N395" s="229"/>
      <c r="O395" s="229"/>
      <c r="P395" s="229"/>
      <c r="Q395" s="229"/>
      <c r="R395" s="229"/>
      <c r="S395" s="229"/>
      <c r="T395" s="230"/>
      <c r="AT395" s="231" t="s">
        <v>213</v>
      </c>
      <c r="AU395" s="231" t="s">
        <v>84</v>
      </c>
      <c r="AV395" s="15" t="s">
        <v>82</v>
      </c>
      <c r="AW395" s="15" t="s">
        <v>35</v>
      </c>
      <c r="AX395" s="15" t="s">
        <v>74</v>
      </c>
      <c r="AY395" s="231" t="s">
        <v>197</v>
      </c>
    </row>
    <row r="396" spans="2:51" s="13" customFormat="1" ht="11.25">
      <c r="B396" s="199"/>
      <c r="C396" s="200"/>
      <c r="D396" s="201" t="s">
        <v>213</v>
      </c>
      <c r="E396" s="202" t="s">
        <v>28</v>
      </c>
      <c r="F396" s="203" t="s">
        <v>857</v>
      </c>
      <c r="G396" s="200"/>
      <c r="H396" s="204">
        <v>201.779</v>
      </c>
      <c r="I396" s="205"/>
      <c r="J396" s="200"/>
      <c r="K396" s="200"/>
      <c r="L396" s="206"/>
      <c r="M396" s="207"/>
      <c r="N396" s="208"/>
      <c r="O396" s="208"/>
      <c r="P396" s="208"/>
      <c r="Q396" s="208"/>
      <c r="R396" s="208"/>
      <c r="S396" s="208"/>
      <c r="T396" s="209"/>
      <c r="AT396" s="210" t="s">
        <v>213</v>
      </c>
      <c r="AU396" s="210" t="s">
        <v>84</v>
      </c>
      <c r="AV396" s="13" t="s">
        <v>84</v>
      </c>
      <c r="AW396" s="13" t="s">
        <v>35</v>
      </c>
      <c r="AX396" s="13" t="s">
        <v>74</v>
      </c>
      <c r="AY396" s="210" t="s">
        <v>197</v>
      </c>
    </row>
    <row r="397" spans="2:51" s="13" customFormat="1" ht="11.25">
      <c r="B397" s="199"/>
      <c r="C397" s="200"/>
      <c r="D397" s="201" t="s">
        <v>213</v>
      </c>
      <c r="E397" s="202" t="s">
        <v>28</v>
      </c>
      <c r="F397" s="203" t="s">
        <v>858</v>
      </c>
      <c r="G397" s="200"/>
      <c r="H397" s="204">
        <v>-11.045</v>
      </c>
      <c r="I397" s="205"/>
      <c r="J397" s="200"/>
      <c r="K397" s="200"/>
      <c r="L397" s="206"/>
      <c r="M397" s="207"/>
      <c r="N397" s="208"/>
      <c r="O397" s="208"/>
      <c r="P397" s="208"/>
      <c r="Q397" s="208"/>
      <c r="R397" s="208"/>
      <c r="S397" s="208"/>
      <c r="T397" s="209"/>
      <c r="AT397" s="210" t="s">
        <v>213</v>
      </c>
      <c r="AU397" s="210" t="s">
        <v>84</v>
      </c>
      <c r="AV397" s="13" t="s">
        <v>84</v>
      </c>
      <c r="AW397" s="13" t="s">
        <v>35</v>
      </c>
      <c r="AX397" s="13" t="s">
        <v>74</v>
      </c>
      <c r="AY397" s="210" t="s">
        <v>197</v>
      </c>
    </row>
    <row r="398" spans="2:51" s="13" customFormat="1" ht="11.25">
      <c r="B398" s="199"/>
      <c r="C398" s="200"/>
      <c r="D398" s="201" t="s">
        <v>213</v>
      </c>
      <c r="E398" s="202" t="s">
        <v>28</v>
      </c>
      <c r="F398" s="203" t="s">
        <v>859</v>
      </c>
      <c r="G398" s="200"/>
      <c r="H398" s="204">
        <v>-25.9</v>
      </c>
      <c r="I398" s="205"/>
      <c r="J398" s="200"/>
      <c r="K398" s="200"/>
      <c r="L398" s="206"/>
      <c r="M398" s="207"/>
      <c r="N398" s="208"/>
      <c r="O398" s="208"/>
      <c r="P398" s="208"/>
      <c r="Q398" s="208"/>
      <c r="R398" s="208"/>
      <c r="S398" s="208"/>
      <c r="T398" s="209"/>
      <c r="AT398" s="210" t="s">
        <v>213</v>
      </c>
      <c r="AU398" s="210" t="s">
        <v>84</v>
      </c>
      <c r="AV398" s="13" t="s">
        <v>84</v>
      </c>
      <c r="AW398" s="13" t="s">
        <v>35</v>
      </c>
      <c r="AX398" s="13" t="s">
        <v>74</v>
      </c>
      <c r="AY398" s="210" t="s">
        <v>197</v>
      </c>
    </row>
    <row r="399" spans="2:51" s="13" customFormat="1" ht="11.25">
      <c r="B399" s="199"/>
      <c r="C399" s="200"/>
      <c r="D399" s="201" t="s">
        <v>213</v>
      </c>
      <c r="E399" s="202" t="s">
        <v>28</v>
      </c>
      <c r="F399" s="203" t="s">
        <v>860</v>
      </c>
      <c r="G399" s="200"/>
      <c r="H399" s="204">
        <v>-2.835</v>
      </c>
      <c r="I399" s="205"/>
      <c r="J399" s="200"/>
      <c r="K399" s="200"/>
      <c r="L399" s="206"/>
      <c r="M399" s="207"/>
      <c r="N399" s="208"/>
      <c r="O399" s="208"/>
      <c r="P399" s="208"/>
      <c r="Q399" s="208"/>
      <c r="R399" s="208"/>
      <c r="S399" s="208"/>
      <c r="T399" s="209"/>
      <c r="AT399" s="210" t="s">
        <v>213</v>
      </c>
      <c r="AU399" s="210" t="s">
        <v>84</v>
      </c>
      <c r="AV399" s="13" t="s">
        <v>84</v>
      </c>
      <c r="AW399" s="13" t="s">
        <v>35</v>
      </c>
      <c r="AX399" s="13" t="s">
        <v>74</v>
      </c>
      <c r="AY399" s="210" t="s">
        <v>197</v>
      </c>
    </row>
    <row r="400" spans="2:51" s="15" customFormat="1" ht="11.25">
      <c r="B400" s="222"/>
      <c r="C400" s="223"/>
      <c r="D400" s="201" t="s">
        <v>213</v>
      </c>
      <c r="E400" s="224" t="s">
        <v>28</v>
      </c>
      <c r="F400" s="225" t="s">
        <v>817</v>
      </c>
      <c r="G400" s="223"/>
      <c r="H400" s="224" t="s">
        <v>28</v>
      </c>
      <c r="I400" s="226"/>
      <c r="J400" s="223"/>
      <c r="K400" s="223"/>
      <c r="L400" s="227"/>
      <c r="M400" s="228"/>
      <c r="N400" s="229"/>
      <c r="O400" s="229"/>
      <c r="P400" s="229"/>
      <c r="Q400" s="229"/>
      <c r="R400" s="229"/>
      <c r="S400" s="229"/>
      <c r="T400" s="230"/>
      <c r="AT400" s="231" t="s">
        <v>213</v>
      </c>
      <c r="AU400" s="231" t="s">
        <v>84</v>
      </c>
      <c r="AV400" s="15" t="s">
        <v>82</v>
      </c>
      <c r="AW400" s="15" t="s">
        <v>35</v>
      </c>
      <c r="AX400" s="15" t="s">
        <v>74</v>
      </c>
      <c r="AY400" s="231" t="s">
        <v>197</v>
      </c>
    </row>
    <row r="401" spans="1:65" s="13" customFormat="1" ht="11.25">
      <c r="B401" s="199"/>
      <c r="C401" s="200"/>
      <c r="D401" s="201" t="s">
        <v>213</v>
      </c>
      <c r="E401" s="202" t="s">
        <v>28</v>
      </c>
      <c r="F401" s="203" t="s">
        <v>861</v>
      </c>
      <c r="G401" s="200"/>
      <c r="H401" s="204">
        <v>42.262999999999998</v>
      </c>
      <c r="I401" s="205"/>
      <c r="J401" s="200"/>
      <c r="K401" s="200"/>
      <c r="L401" s="206"/>
      <c r="M401" s="207"/>
      <c r="N401" s="208"/>
      <c r="O401" s="208"/>
      <c r="P401" s="208"/>
      <c r="Q401" s="208"/>
      <c r="R401" s="208"/>
      <c r="S401" s="208"/>
      <c r="T401" s="209"/>
      <c r="AT401" s="210" t="s">
        <v>213</v>
      </c>
      <c r="AU401" s="210" t="s">
        <v>84</v>
      </c>
      <c r="AV401" s="13" t="s">
        <v>84</v>
      </c>
      <c r="AW401" s="13" t="s">
        <v>35</v>
      </c>
      <c r="AX401" s="13" t="s">
        <v>74</v>
      </c>
      <c r="AY401" s="210" t="s">
        <v>197</v>
      </c>
    </row>
    <row r="402" spans="1:65" s="13" customFormat="1" ht="11.25">
      <c r="B402" s="199"/>
      <c r="C402" s="200"/>
      <c r="D402" s="201" t="s">
        <v>213</v>
      </c>
      <c r="E402" s="202" t="s">
        <v>28</v>
      </c>
      <c r="F402" s="203" t="s">
        <v>862</v>
      </c>
      <c r="G402" s="200"/>
      <c r="H402" s="204">
        <v>-4.83</v>
      </c>
      <c r="I402" s="205"/>
      <c r="J402" s="200"/>
      <c r="K402" s="200"/>
      <c r="L402" s="206"/>
      <c r="M402" s="207"/>
      <c r="N402" s="208"/>
      <c r="O402" s="208"/>
      <c r="P402" s="208"/>
      <c r="Q402" s="208"/>
      <c r="R402" s="208"/>
      <c r="S402" s="208"/>
      <c r="T402" s="209"/>
      <c r="AT402" s="210" t="s">
        <v>213</v>
      </c>
      <c r="AU402" s="210" t="s">
        <v>84</v>
      </c>
      <c r="AV402" s="13" t="s">
        <v>84</v>
      </c>
      <c r="AW402" s="13" t="s">
        <v>35</v>
      </c>
      <c r="AX402" s="13" t="s">
        <v>74</v>
      </c>
      <c r="AY402" s="210" t="s">
        <v>197</v>
      </c>
    </row>
    <row r="403" spans="1:65" s="15" customFormat="1" ht="11.25">
      <c r="B403" s="222"/>
      <c r="C403" s="223"/>
      <c r="D403" s="201" t="s">
        <v>213</v>
      </c>
      <c r="E403" s="224" t="s">
        <v>28</v>
      </c>
      <c r="F403" s="225" t="s">
        <v>827</v>
      </c>
      <c r="G403" s="223"/>
      <c r="H403" s="224" t="s">
        <v>28</v>
      </c>
      <c r="I403" s="226"/>
      <c r="J403" s="223"/>
      <c r="K403" s="223"/>
      <c r="L403" s="227"/>
      <c r="M403" s="228"/>
      <c r="N403" s="229"/>
      <c r="O403" s="229"/>
      <c r="P403" s="229"/>
      <c r="Q403" s="229"/>
      <c r="R403" s="229"/>
      <c r="S403" s="229"/>
      <c r="T403" s="230"/>
      <c r="AT403" s="231" t="s">
        <v>213</v>
      </c>
      <c r="AU403" s="231" t="s">
        <v>84</v>
      </c>
      <c r="AV403" s="15" t="s">
        <v>82</v>
      </c>
      <c r="AW403" s="15" t="s">
        <v>35</v>
      </c>
      <c r="AX403" s="15" t="s">
        <v>74</v>
      </c>
      <c r="AY403" s="231" t="s">
        <v>197</v>
      </c>
    </row>
    <row r="404" spans="1:65" s="13" customFormat="1" ht="11.25">
      <c r="B404" s="199"/>
      <c r="C404" s="200"/>
      <c r="D404" s="201" t="s">
        <v>213</v>
      </c>
      <c r="E404" s="202" t="s">
        <v>28</v>
      </c>
      <c r="F404" s="203" t="s">
        <v>863</v>
      </c>
      <c r="G404" s="200"/>
      <c r="H404" s="204">
        <v>8.8670000000000009</v>
      </c>
      <c r="I404" s="205"/>
      <c r="J404" s="200"/>
      <c r="K404" s="200"/>
      <c r="L404" s="206"/>
      <c r="M404" s="207"/>
      <c r="N404" s="208"/>
      <c r="O404" s="208"/>
      <c r="P404" s="208"/>
      <c r="Q404" s="208"/>
      <c r="R404" s="208"/>
      <c r="S404" s="208"/>
      <c r="T404" s="209"/>
      <c r="AT404" s="210" t="s">
        <v>213</v>
      </c>
      <c r="AU404" s="210" t="s">
        <v>84</v>
      </c>
      <c r="AV404" s="13" t="s">
        <v>84</v>
      </c>
      <c r="AW404" s="13" t="s">
        <v>35</v>
      </c>
      <c r="AX404" s="13" t="s">
        <v>74</v>
      </c>
      <c r="AY404" s="210" t="s">
        <v>197</v>
      </c>
    </row>
    <row r="405" spans="1:65" s="16" customFormat="1" ht="11.25">
      <c r="B405" s="232"/>
      <c r="C405" s="233"/>
      <c r="D405" s="201" t="s">
        <v>213</v>
      </c>
      <c r="E405" s="234" t="s">
        <v>28</v>
      </c>
      <c r="F405" s="235" t="s">
        <v>416</v>
      </c>
      <c r="G405" s="233"/>
      <c r="H405" s="236">
        <v>208.29900000000001</v>
      </c>
      <c r="I405" s="237"/>
      <c r="J405" s="233"/>
      <c r="K405" s="233"/>
      <c r="L405" s="238"/>
      <c r="M405" s="239"/>
      <c r="N405" s="240"/>
      <c r="O405" s="240"/>
      <c r="P405" s="240"/>
      <c r="Q405" s="240"/>
      <c r="R405" s="240"/>
      <c r="S405" s="240"/>
      <c r="T405" s="241"/>
      <c r="AT405" s="242" t="s">
        <v>213</v>
      </c>
      <c r="AU405" s="242" t="s">
        <v>84</v>
      </c>
      <c r="AV405" s="16" t="s">
        <v>160</v>
      </c>
      <c r="AW405" s="16" t="s">
        <v>35</v>
      </c>
      <c r="AX405" s="16" t="s">
        <v>74</v>
      </c>
      <c r="AY405" s="242" t="s">
        <v>197</v>
      </c>
    </row>
    <row r="406" spans="1:65" s="14" customFormat="1" ht="11.25">
      <c r="B406" s="211"/>
      <c r="C406" s="212"/>
      <c r="D406" s="201" t="s">
        <v>213</v>
      </c>
      <c r="E406" s="213" t="s">
        <v>28</v>
      </c>
      <c r="F406" s="214" t="s">
        <v>226</v>
      </c>
      <c r="G406" s="212"/>
      <c r="H406" s="215">
        <v>845.65499999999997</v>
      </c>
      <c r="I406" s="216"/>
      <c r="J406" s="212"/>
      <c r="K406" s="212"/>
      <c r="L406" s="217"/>
      <c r="M406" s="218"/>
      <c r="N406" s="219"/>
      <c r="O406" s="219"/>
      <c r="P406" s="219"/>
      <c r="Q406" s="219"/>
      <c r="R406" s="219"/>
      <c r="S406" s="219"/>
      <c r="T406" s="220"/>
      <c r="AT406" s="221" t="s">
        <v>213</v>
      </c>
      <c r="AU406" s="221" t="s">
        <v>84</v>
      </c>
      <c r="AV406" s="14" t="s">
        <v>204</v>
      </c>
      <c r="AW406" s="14" t="s">
        <v>35</v>
      </c>
      <c r="AX406" s="14" t="s">
        <v>82</v>
      </c>
      <c r="AY406" s="221" t="s">
        <v>197</v>
      </c>
    </row>
    <row r="407" spans="1:65" s="2" customFormat="1" ht="16.5" customHeight="1">
      <c r="A407" s="37"/>
      <c r="B407" s="38"/>
      <c r="C407" s="181" t="s">
        <v>375</v>
      </c>
      <c r="D407" s="181" t="s">
        <v>199</v>
      </c>
      <c r="E407" s="182" t="s">
        <v>864</v>
      </c>
      <c r="F407" s="183" t="s">
        <v>865</v>
      </c>
      <c r="G407" s="184" t="s">
        <v>265</v>
      </c>
      <c r="H407" s="185">
        <v>28</v>
      </c>
      <c r="I407" s="186"/>
      <c r="J407" s="187">
        <f>ROUND(I407*H407,2)</f>
        <v>0</v>
      </c>
      <c r="K407" s="183" t="s">
        <v>203</v>
      </c>
      <c r="L407" s="42"/>
      <c r="M407" s="188" t="s">
        <v>28</v>
      </c>
      <c r="N407" s="189" t="s">
        <v>45</v>
      </c>
      <c r="O407" s="67"/>
      <c r="P407" s="190">
        <f>O407*H407</f>
        <v>0</v>
      </c>
      <c r="Q407" s="190">
        <v>1.04E-2</v>
      </c>
      <c r="R407" s="190">
        <f>Q407*H407</f>
        <v>0.29120000000000001</v>
      </c>
      <c r="S407" s="190">
        <v>0</v>
      </c>
      <c r="T407" s="191">
        <f>S407*H407</f>
        <v>0</v>
      </c>
      <c r="U407" s="37"/>
      <c r="V407" s="37"/>
      <c r="W407" s="37"/>
      <c r="X407" s="37"/>
      <c r="Y407" s="37"/>
      <c r="Z407" s="37"/>
      <c r="AA407" s="37"/>
      <c r="AB407" s="37"/>
      <c r="AC407" s="37"/>
      <c r="AD407" s="37"/>
      <c r="AE407" s="37"/>
      <c r="AR407" s="192" t="s">
        <v>204</v>
      </c>
      <c r="AT407" s="192" t="s">
        <v>199</v>
      </c>
      <c r="AU407" s="192" t="s">
        <v>84</v>
      </c>
      <c r="AY407" s="20" t="s">
        <v>197</v>
      </c>
      <c r="BE407" s="193">
        <f>IF(N407="základní",J407,0)</f>
        <v>0</v>
      </c>
      <c r="BF407" s="193">
        <f>IF(N407="snížená",J407,0)</f>
        <v>0</v>
      </c>
      <c r="BG407" s="193">
        <f>IF(N407="zákl. přenesená",J407,0)</f>
        <v>0</v>
      </c>
      <c r="BH407" s="193">
        <f>IF(N407="sníž. přenesená",J407,0)</f>
        <v>0</v>
      </c>
      <c r="BI407" s="193">
        <f>IF(N407="nulová",J407,0)</f>
        <v>0</v>
      </c>
      <c r="BJ407" s="20" t="s">
        <v>82</v>
      </c>
      <c r="BK407" s="193">
        <f>ROUND(I407*H407,2)</f>
        <v>0</v>
      </c>
      <c r="BL407" s="20" t="s">
        <v>204</v>
      </c>
      <c r="BM407" s="192" t="s">
        <v>866</v>
      </c>
    </row>
    <row r="408" spans="1:65" s="2" customFormat="1" ht="11.25">
      <c r="A408" s="37"/>
      <c r="B408" s="38"/>
      <c r="C408" s="39"/>
      <c r="D408" s="194" t="s">
        <v>206</v>
      </c>
      <c r="E408" s="39"/>
      <c r="F408" s="195" t="s">
        <v>867</v>
      </c>
      <c r="G408" s="39"/>
      <c r="H408" s="39"/>
      <c r="I408" s="196"/>
      <c r="J408" s="39"/>
      <c r="K408" s="39"/>
      <c r="L408" s="42"/>
      <c r="M408" s="197"/>
      <c r="N408" s="198"/>
      <c r="O408" s="67"/>
      <c r="P408" s="67"/>
      <c r="Q408" s="67"/>
      <c r="R408" s="67"/>
      <c r="S408" s="67"/>
      <c r="T408" s="68"/>
      <c r="U408" s="37"/>
      <c r="V408" s="37"/>
      <c r="W408" s="37"/>
      <c r="X408" s="37"/>
      <c r="Y408" s="37"/>
      <c r="Z408" s="37"/>
      <c r="AA408" s="37"/>
      <c r="AB408" s="37"/>
      <c r="AC408" s="37"/>
      <c r="AD408" s="37"/>
      <c r="AE408" s="37"/>
      <c r="AT408" s="20" t="s">
        <v>206</v>
      </c>
      <c r="AU408" s="20" t="s">
        <v>84</v>
      </c>
    </row>
    <row r="409" spans="1:65" s="15" customFormat="1" ht="11.25">
      <c r="B409" s="222"/>
      <c r="C409" s="223"/>
      <c r="D409" s="201" t="s">
        <v>213</v>
      </c>
      <c r="E409" s="224" t="s">
        <v>28</v>
      </c>
      <c r="F409" s="225" t="s">
        <v>412</v>
      </c>
      <c r="G409" s="223"/>
      <c r="H409" s="224" t="s">
        <v>28</v>
      </c>
      <c r="I409" s="226"/>
      <c r="J409" s="223"/>
      <c r="K409" s="223"/>
      <c r="L409" s="227"/>
      <c r="M409" s="228"/>
      <c r="N409" s="229"/>
      <c r="O409" s="229"/>
      <c r="P409" s="229"/>
      <c r="Q409" s="229"/>
      <c r="R409" s="229"/>
      <c r="S409" s="229"/>
      <c r="T409" s="230"/>
      <c r="AT409" s="231" t="s">
        <v>213</v>
      </c>
      <c r="AU409" s="231" t="s">
        <v>84</v>
      </c>
      <c r="AV409" s="15" t="s">
        <v>82</v>
      </c>
      <c r="AW409" s="15" t="s">
        <v>35</v>
      </c>
      <c r="AX409" s="15" t="s">
        <v>74</v>
      </c>
      <c r="AY409" s="231" t="s">
        <v>197</v>
      </c>
    </row>
    <row r="410" spans="1:65" s="15" customFormat="1" ht="11.25">
      <c r="B410" s="222"/>
      <c r="C410" s="223"/>
      <c r="D410" s="201" t="s">
        <v>213</v>
      </c>
      <c r="E410" s="224" t="s">
        <v>28</v>
      </c>
      <c r="F410" s="225" t="s">
        <v>791</v>
      </c>
      <c r="G410" s="223"/>
      <c r="H410" s="224" t="s">
        <v>28</v>
      </c>
      <c r="I410" s="226"/>
      <c r="J410" s="223"/>
      <c r="K410" s="223"/>
      <c r="L410" s="227"/>
      <c r="M410" s="228"/>
      <c r="N410" s="229"/>
      <c r="O410" s="229"/>
      <c r="P410" s="229"/>
      <c r="Q410" s="229"/>
      <c r="R410" s="229"/>
      <c r="S410" s="229"/>
      <c r="T410" s="230"/>
      <c r="AT410" s="231" t="s">
        <v>213</v>
      </c>
      <c r="AU410" s="231" t="s">
        <v>84</v>
      </c>
      <c r="AV410" s="15" t="s">
        <v>82</v>
      </c>
      <c r="AW410" s="15" t="s">
        <v>35</v>
      </c>
      <c r="AX410" s="15" t="s">
        <v>74</v>
      </c>
      <c r="AY410" s="231" t="s">
        <v>197</v>
      </c>
    </row>
    <row r="411" spans="1:65" s="13" customFormat="1" ht="11.25">
      <c r="B411" s="199"/>
      <c r="C411" s="200"/>
      <c r="D411" s="201" t="s">
        <v>213</v>
      </c>
      <c r="E411" s="202" t="s">
        <v>28</v>
      </c>
      <c r="F411" s="203" t="s">
        <v>868</v>
      </c>
      <c r="G411" s="200"/>
      <c r="H411" s="204">
        <v>28</v>
      </c>
      <c r="I411" s="205"/>
      <c r="J411" s="200"/>
      <c r="K411" s="200"/>
      <c r="L411" s="206"/>
      <c r="M411" s="207"/>
      <c r="N411" s="208"/>
      <c r="O411" s="208"/>
      <c r="P411" s="208"/>
      <c r="Q411" s="208"/>
      <c r="R411" s="208"/>
      <c r="S411" s="208"/>
      <c r="T411" s="209"/>
      <c r="AT411" s="210" t="s">
        <v>213</v>
      </c>
      <c r="AU411" s="210" t="s">
        <v>84</v>
      </c>
      <c r="AV411" s="13" t="s">
        <v>84</v>
      </c>
      <c r="AW411" s="13" t="s">
        <v>35</v>
      </c>
      <c r="AX411" s="13" t="s">
        <v>82</v>
      </c>
      <c r="AY411" s="210" t="s">
        <v>197</v>
      </c>
    </row>
    <row r="412" spans="1:65" s="2" customFormat="1" ht="16.5" customHeight="1">
      <c r="A412" s="37"/>
      <c r="B412" s="38"/>
      <c r="C412" s="181" t="s">
        <v>380</v>
      </c>
      <c r="D412" s="181" t="s">
        <v>199</v>
      </c>
      <c r="E412" s="182" t="s">
        <v>869</v>
      </c>
      <c r="F412" s="183" t="s">
        <v>870</v>
      </c>
      <c r="G412" s="184" t="s">
        <v>265</v>
      </c>
      <c r="H412" s="185">
        <v>21.75</v>
      </c>
      <c r="I412" s="186"/>
      <c r="J412" s="187">
        <f>ROUND(I412*H412,2)</f>
        <v>0</v>
      </c>
      <c r="K412" s="183" t="s">
        <v>203</v>
      </c>
      <c r="L412" s="42"/>
      <c r="M412" s="188" t="s">
        <v>28</v>
      </c>
      <c r="N412" s="189" t="s">
        <v>45</v>
      </c>
      <c r="O412" s="67"/>
      <c r="P412" s="190">
        <f>O412*H412</f>
        <v>0</v>
      </c>
      <c r="Q412" s="190">
        <v>1.5520000000000001E-2</v>
      </c>
      <c r="R412" s="190">
        <f>Q412*H412</f>
        <v>0.33756000000000003</v>
      </c>
      <c r="S412" s="190">
        <v>0</v>
      </c>
      <c r="T412" s="191">
        <f>S412*H412</f>
        <v>0</v>
      </c>
      <c r="U412" s="37"/>
      <c r="V412" s="37"/>
      <c r="W412" s="37"/>
      <c r="X412" s="37"/>
      <c r="Y412" s="37"/>
      <c r="Z412" s="37"/>
      <c r="AA412" s="37"/>
      <c r="AB412" s="37"/>
      <c r="AC412" s="37"/>
      <c r="AD412" s="37"/>
      <c r="AE412" s="37"/>
      <c r="AR412" s="192" t="s">
        <v>204</v>
      </c>
      <c r="AT412" s="192" t="s">
        <v>199</v>
      </c>
      <c r="AU412" s="192" t="s">
        <v>84</v>
      </c>
      <c r="AY412" s="20" t="s">
        <v>197</v>
      </c>
      <c r="BE412" s="193">
        <f>IF(N412="základní",J412,0)</f>
        <v>0</v>
      </c>
      <c r="BF412" s="193">
        <f>IF(N412="snížená",J412,0)</f>
        <v>0</v>
      </c>
      <c r="BG412" s="193">
        <f>IF(N412="zákl. přenesená",J412,0)</f>
        <v>0</v>
      </c>
      <c r="BH412" s="193">
        <f>IF(N412="sníž. přenesená",J412,0)</f>
        <v>0</v>
      </c>
      <c r="BI412" s="193">
        <f>IF(N412="nulová",J412,0)</f>
        <v>0</v>
      </c>
      <c r="BJ412" s="20" t="s">
        <v>82</v>
      </c>
      <c r="BK412" s="193">
        <f>ROUND(I412*H412,2)</f>
        <v>0</v>
      </c>
      <c r="BL412" s="20" t="s">
        <v>204</v>
      </c>
      <c r="BM412" s="192" t="s">
        <v>871</v>
      </c>
    </row>
    <row r="413" spans="1:65" s="2" customFormat="1" ht="11.25">
      <c r="A413" s="37"/>
      <c r="B413" s="38"/>
      <c r="C413" s="39"/>
      <c r="D413" s="194" t="s">
        <v>206</v>
      </c>
      <c r="E413" s="39"/>
      <c r="F413" s="195" t="s">
        <v>872</v>
      </c>
      <c r="G413" s="39"/>
      <c r="H413" s="39"/>
      <c r="I413" s="196"/>
      <c r="J413" s="39"/>
      <c r="K413" s="39"/>
      <c r="L413" s="42"/>
      <c r="M413" s="197"/>
      <c r="N413" s="198"/>
      <c r="O413" s="67"/>
      <c r="P413" s="67"/>
      <c r="Q413" s="67"/>
      <c r="R413" s="67"/>
      <c r="S413" s="67"/>
      <c r="T413" s="68"/>
      <c r="U413" s="37"/>
      <c r="V413" s="37"/>
      <c r="W413" s="37"/>
      <c r="X413" s="37"/>
      <c r="Y413" s="37"/>
      <c r="Z413" s="37"/>
      <c r="AA413" s="37"/>
      <c r="AB413" s="37"/>
      <c r="AC413" s="37"/>
      <c r="AD413" s="37"/>
      <c r="AE413" s="37"/>
      <c r="AT413" s="20" t="s">
        <v>206</v>
      </c>
      <c r="AU413" s="20" t="s">
        <v>84</v>
      </c>
    </row>
    <row r="414" spans="1:65" s="15" customFormat="1" ht="11.25">
      <c r="B414" s="222"/>
      <c r="C414" s="223"/>
      <c r="D414" s="201" t="s">
        <v>213</v>
      </c>
      <c r="E414" s="224" t="s">
        <v>28</v>
      </c>
      <c r="F414" s="225" t="s">
        <v>412</v>
      </c>
      <c r="G414" s="223"/>
      <c r="H414" s="224" t="s">
        <v>28</v>
      </c>
      <c r="I414" s="226"/>
      <c r="J414" s="223"/>
      <c r="K414" s="223"/>
      <c r="L414" s="227"/>
      <c r="M414" s="228"/>
      <c r="N414" s="229"/>
      <c r="O414" s="229"/>
      <c r="P414" s="229"/>
      <c r="Q414" s="229"/>
      <c r="R414" s="229"/>
      <c r="S414" s="229"/>
      <c r="T414" s="230"/>
      <c r="AT414" s="231" t="s">
        <v>213</v>
      </c>
      <c r="AU414" s="231" t="s">
        <v>84</v>
      </c>
      <c r="AV414" s="15" t="s">
        <v>82</v>
      </c>
      <c r="AW414" s="15" t="s">
        <v>35</v>
      </c>
      <c r="AX414" s="15" t="s">
        <v>74</v>
      </c>
      <c r="AY414" s="231" t="s">
        <v>197</v>
      </c>
    </row>
    <row r="415" spans="1:65" s="15" customFormat="1" ht="11.25">
      <c r="B415" s="222"/>
      <c r="C415" s="223"/>
      <c r="D415" s="201" t="s">
        <v>213</v>
      </c>
      <c r="E415" s="224" t="s">
        <v>28</v>
      </c>
      <c r="F415" s="225" t="s">
        <v>791</v>
      </c>
      <c r="G415" s="223"/>
      <c r="H415" s="224" t="s">
        <v>28</v>
      </c>
      <c r="I415" s="226"/>
      <c r="J415" s="223"/>
      <c r="K415" s="223"/>
      <c r="L415" s="227"/>
      <c r="M415" s="228"/>
      <c r="N415" s="229"/>
      <c r="O415" s="229"/>
      <c r="P415" s="229"/>
      <c r="Q415" s="229"/>
      <c r="R415" s="229"/>
      <c r="S415" s="229"/>
      <c r="T415" s="230"/>
      <c r="AT415" s="231" t="s">
        <v>213</v>
      </c>
      <c r="AU415" s="231" t="s">
        <v>84</v>
      </c>
      <c r="AV415" s="15" t="s">
        <v>82</v>
      </c>
      <c r="AW415" s="15" t="s">
        <v>35</v>
      </c>
      <c r="AX415" s="15" t="s">
        <v>74</v>
      </c>
      <c r="AY415" s="231" t="s">
        <v>197</v>
      </c>
    </row>
    <row r="416" spans="1:65" s="13" customFormat="1" ht="11.25">
      <c r="B416" s="199"/>
      <c r="C416" s="200"/>
      <c r="D416" s="201" t="s">
        <v>213</v>
      </c>
      <c r="E416" s="202" t="s">
        <v>28</v>
      </c>
      <c r="F416" s="203" t="s">
        <v>873</v>
      </c>
      <c r="G416" s="200"/>
      <c r="H416" s="204">
        <v>21.75</v>
      </c>
      <c r="I416" s="205"/>
      <c r="J416" s="200"/>
      <c r="K416" s="200"/>
      <c r="L416" s="206"/>
      <c r="M416" s="207"/>
      <c r="N416" s="208"/>
      <c r="O416" s="208"/>
      <c r="P416" s="208"/>
      <c r="Q416" s="208"/>
      <c r="R416" s="208"/>
      <c r="S416" s="208"/>
      <c r="T416" s="209"/>
      <c r="AT416" s="210" t="s">
        <v>213</v>
      </c>
      <c r="AU416" s="210" t="s">
        <v>84</v>
      </c>
      <c r="AV416" s="13" t="s">
        <v>84</v>
      </c>
      <c r="AW416" s="13" t="s">
        <v>35</v>
      </c>
      <c r="AX416" s="13" t="s">
        <v>82</v>
      </c>
      <c r="AY416" s="210" t="s">
        <v>197</v>
      </c>
    </row>
    <row r="417" spans="1:65" s="2" customFormat="1" ht="16.5" customHeight="1">
      <c r="A417" s="37"/>
      <c r="B417" s="38"/>
      <c r="C417" s="181" t="s">
        <v>385</v>
      </c>
      <c r="D417" s="181" t="s">
        <v>199</v>
      </c>
      <c r="E417" s="182" t="s">
        <v>874</v>
      </c>
      <c r="F417" s="183" t="s">
        <v>875</v>
      </c>
      <c r="G417" s="184" t="s">
        <v>265</v>
      </c>
      <c r="H417" s="185">
        <v>41.65</v>
      </c>
      <c r="I417" s="186"/>
      <c r="J417" s="187">
        <f>ROUND(I417*H417,2)</f>
        <v>0</v>
      </c>
      <c r="K417" s="183" t="s">
        <v>203</v>
      </c>
      <c r="L417" s="42"/>
      <c r="M417" s="188" t="s">
        <v>28</v>
      </c>
      <c r="N417" s="189" t="s">
        <v>45</v>
      </c>
      <c r="O417" s="67"/>
      <c r="P417" s="190">
        <f>O417*H417</f>
        <v>0</v>
      </c>
      <c r="Q417" s="190">
        <v>1.856E-2</v>
      </c>
      <c r="R417" s="190">
        <f>Q417*H417</f>
        <v>0.77302399999999993</v>
      </c>
      <c r="S417" s="190">
        <v>0</v>
      </c>
      <c r="T417" s="191">
        <f>S417*H417</f>
        <v>0</v>
      </c>
      <c r="U417" s="37"/>
      <c r="V417" s="37"/>
      <c r="W417" s="37"/>
      <c r="X417" s="37"/>
      <c r="Y417" s="37"/>
      <c r="Z417" s="37"/>
      <c r="AA417" s="37"/>
      <c r="AB417" s="37"/>
      <c r="AC417" s="37"/>
      <c r="AD417" s="37"/>
      <c r="AE417" s="37"/>
      <c r="AR417" s="192" t="s">
        <v>204</v>
      </c>
      <c r="AT417" s="192" t="s">
        <v>199</v>
      </c>
      <c r="AU417" s="192" t="s">
        <v>84</v>
      </c>
      <c r="AY417" s="20" t="s">
        <v>197</v>
      </c>
      <c r="BE417" s="193">
        <f>IF(N417="základní",J417,0)</f>
        <v>0</v>
      </c>
      <c r="BF417" s="193">
        <f>IF(N417="snížená",J417,0)</f>
        <v>0</v>
      </c>
      <c r="BG417" s="193">
        <f>IF(N417="zákl. přenesená",J417,0)</f>
        <v>0</v>
      </c>
      <c r="BH417" s="193">
        <f>IF(N417="sníž. přenesená",J417,0)</f>
        <v>0</v>
      </c>
      <c r="BI417" s="193">
        <f>IF(N417="nulová",J417,0)</f>
        <v>0</v>
      </c>
      <c r="BJ417" s="20" t="s">
        <v>82</v>
      </c>
      <c r="BK417" s="193">
        <f>ROUND(I417*H417,2)</f>
        <v>0</v>
      </c>
      <c r="BL417" s="20" t="s">
        <v>204</v>
      </c>
      <c r="BM417" s="192" t="s">
        <v>876</v>
      </c>
    </row>
    <row r="418" spans="1:65" s="2" customFormat="1" ht="11.25">
      <c r="A418" s="37"/>
      <c r="B418" s="38"/>
      <c r="C418" s="39"/>
      <c r="D418" s="194" t="s">
        <v>206</v>
      </c>
      <c r="E418" s="39"/>
      <c r="F418" s="195" t="s">
        <v>877</v>
      </c>
      <c r="G418" s="39"/>
      <c r="H418" s="39"/>
      <c r="I418" s="196"/>
      <c r="J418" s="39"/>
      <c r="K418" s="39"/>
      <c r="L418" s="42"/>
      <c r="M418" s="197"/>
      <c r="N418" s="198"/>
      <c r="O418" s="67"/>
      <c r="P418" s="67"/>
      <c r="Q418" s="67"/>
      <c r="R418" s="67"/>
      <c r="S418" s="67"/>
      <c r="T418" s="68"/>
      <c r="U418" s="37"/>
      <c r="V418" s="37"/>
      <c r="W418" s="37"/>
      <c r="X418" s="37"/>
      <c r="Y418" s="37"/>
      <c r="Z418" s="37"/>
      <c r="AA418" s="37"/>
      <c r="AB418" s="37"/>
      <c r="AC418" s="37"/>
      <c r="AD418" s="37"/>
      <c r="AE418" s="37"/>
      <c r="AT418" s="20" t="s">
        <v>206</v>
      </c>
      <c r="AU418" s="20" t="s">
        <v>84</v>
      </c>
    </row>
    <row r="419" spans="1:65" s="15" customFormat="1" ht="11.25">
      <c r="B419" s="222"/>
      <c r="C419" s="223"/>
      <c r="D419" s="201" t="s">
        <v>213</v>
      </c>
      <c r="E419" s="224" t="s">
        <v>28</v>
      </c>
      <c r="F419" s="225" t="s">
        <v>412</v>
      </c>
      <c r="G419" s="223"/>
      <c r="H419" s="224" t="s">
        <v>28</v>
      </c>
      <c r="I419" s="226"/>
      <c r="J419" s="223"/>
      <c r="K419" s="223"/>
      <c r="L419" s="227"/>
      <c r="M419" s="228"/>
      <c r="N419" s="229"/>
      <c r="O419" s="229"/>
      <c r="P419" s="229"/>
      <c r="Q419" s="229"/>
      <c r="R419" s="229"/>
      <c r="S419" s="229"/>
      <c r="T419" s="230"/>
      <c r="AT419" s="231" t="s">
        <v>213</v>
      </c>
      <c r="AU419" s="231" t="s">
        <v>84</v>
      </c>
      <c r="AV419" s="15" t="s">
        <v>82</v>
      </c>
      <c r="AW419" s="15" t="s">
        <v>35</v>
      </c>
      <c r="AX419" s="15" t="s">
        <v>74</v>
      </c>
      <c r="AY419" s="231" t="s">
        <v>197</v>
      </c>
    </row>
    <row r="420" spans="1:65" s="15" customFormat="1" ht="11.25">
      <c r="B420" s="222"/>
      <c r="C420" s="223"/>
      <c r="D420" s="201" t="s">
        <v>213</v>
      </c>
      <c r="E420" s="224" t="s">
        <v>28</v>
      </c>
      <c r="F420" s="225" t="s">
        <v>791</v>
      </c>
      <c r="G420" s="223"/>
      <c r="H420" s="224" t="s">
        <v>28</v>
      </c>
      <c r="I420" s="226"/>
      <c r="J420" s="223"/>
      <c r="K420" s="223"/>
      <c r="L420" s="227"/>
      <c r="M420" s="228"/>
      <c r="N420" s="229"/>
      <c r="O420" s="229"/>
      <c r="P420" s="229"/>
      <c r="Q420" s="229"/>
      <c r="R420" s="229"/>
      <c r="S420" s="229"/>
      <c r="T420" s="230"/>
      <c r="AT420" s="231" t="s">
        <v>213</v>
      </c>
      <c r="AU420" s="231" t="s">
        <v>84</v>
      </c>
      <c r="AV420" s="15" t="s">
        <v>82</v>
      </c>
      <c r="AW420" s="15" t="s">
        <v>35</v>
      </c>
      <c r="AX420" s="15" t="s">
        <v>74</v>
      </c>
      <c r="AY420" s="231" t="s">
        <v>197</v>
      </c>
    </row>
    <row r="421" spans="1:65" s="13" customFormat="1" ht="11.25">
      <c r="B421" s="199"/>
      <c r="C421" s="200"/>
      <c r="D421" s="201" t="s">
        <v>213</v>
      </c>
      <c r="E421" s="202" t="s">
        <v>28</v>
      </c>
      <c r="F421" s="203" t="s">
        <v>878</v>
      </c>
      <c r="G421" s="200"/>
      <c r="H421" s="204">
        <v>41.65</v>
      </c>
      <c r="I421" s="205"/>
      <c r="J421" s="200"/>
      <c r="K421" s="200"/>
      <c r="L421" s="206"/>
      <c r="M421" s="207"/>
      <c r="N421" s="208"/>
      <c r="O421" s="208"/>
      <c r="P421" s="208"/>
      <c r="Q421" s="208"/>
      <c r="R421" s="208"/>
      <c r="S421" s="208"/>
      <c r="T421" s="209"/>
      <c r="AT421" s="210" t="s">
        <v>213</v>
      </c>
      <c r="AU421" s="210" t="s">
        <v>84</v>
      </c>
      <c r="AV421" s="13" t="s">
        <v>84</v>
      </c>
      <c r="AW421" s="13" t="s">
        <v>35</v>
      </c>
      <c r="AX421" s="13" t="s">
        <v>82</v>
      </c>
      <c r="AY421" s="210" t="s">
        <v>197</v>
      </c>
    </row>
    <row r="422" spans="1:65" s="2" customFormat="1" ht="16.5" customHeight="1">
      <c r="A422" s="37"/>
      <c r="B422" s="38"/>
      <c r="C422" s="181" t="s">
        <v>390</v>
      </c>
      <c r="D422" s="181" t="s">
        <v>199</v>
      </c>
      <c r="E422" s="182" t="s">
        <v>879</v>
      </c>
      <c r="F422" s="183" t="s">
        <v>880</v>
      </c>
      <c r="G422" s="184" t="s">
        <v>265</v>
      </c>
      <c r="H422" s="185">
        <v>178.16</v>
      </c>
      <c r="I422" s="186"/>
      <c r="J422" s="187">
        <f>ROUND(I422*H422,2)</f>
        <v>0</v>
      </c>
      <c r="K422" s="183" t="s">
        <v>203</v>
      </c>
      <c r="L422" s="42"/>
      <c r="M422" s="188" t="s">
        <v>28</v>
      </c>
      <c r="N422" s="189" t="s">
        <v>45</v>
      </c>
      <c r="O422" s="67"/>
      <c r="P422" s="190">
        <f>O422*H422</f>
        <v>0</v>
      </c>
      <c r="Q422" s="190">
        <v>2.3529999999999999E-2</v>
      </c>
      <c r="R422" s="190">
        <f>Q422*H422</f>
        <v>4.1921048000000001</v>
      </c>
      <c r="S422" s="190">
        <v>0</v>
      </c>
      <c r="T422" s="191">
        <f>S422*H422</f>
        <v>0</v>
      </c>
      <c r="U422" s="37"/>
      <c r="V422" s="37"/>
      <c r="W422" s="37"/>
      <c r="X422" s="37"/>
      <c r="Y422" s="37"/>
      <c r="Z422" s="37"/>
      <c r="AA422" s="37"/>
      <c r="AB422" s="37"/>
      <c r="AC422" s="37"/>
      <c r="AD422" s="37"/>
      <c r="AE422" s="37"/>
      <c r="AR422" s="192" t="s">
        <v>204</v>
      </c>
      <c r="AT422" s="192" t="s">
        <v>199</v>
      </c>
      <c r="AU422" s="192" t="s">
        <v>84</v>
      </c>
      <c r="AY422" s="20" t="s">
        <v>197</v>
      </c>
      <c r="BE422" s="193">
        <f>IF(N422="základní",J422,0)</f>
        <v>0</v>
      </c>
      <c r="BF422" s="193">
        <f>IF(N422="snížená",J422,0)</f>
        <v>0</v>
      </c>
      <c r="BG422" s="193">
        <f>IF(N422="zákl. přenesená",J422,0)</f>
        <v>0</v>
      </c>
      <c r="BH422" s="193">
        <f>IF(N422="sníž. přenesená",J422,0)</f>
        <v>0</v>
      </c>
      <c r="BI422" s="193">
        <f>IF(N422="nulová",J422,0)</f>
        <v>0</v>
      </c>
      <c r="BJ422" s="20" t="s">
        <v>82</v>
      </c>
      <c r="BK422" s="193">
        <f>ROUND(I422*H422,2)</f>
        <v>0</v>
      </c>
      <c r="BL422" s="20" t="s">
        <v>204</v>
      </c>
      <c r="BM422" s="192" t="s">
        <v>881</v>
      </c>
    </row>
    <row r="423" spans="1:65" s="2" customFormat="1" ht="11.25">
      <c r="A423" s="37"/>
      <c r="B423" s="38"/>
      <c r="C423" s="39"/>
      <c r="D423" s="194" t="s">
        <v>206</v>
      </c>
      <c r="E423" s="39"/>
      <c r="F423" s="195" t="s">
        <v>882</v>
      </c>
      <c r="G423" s="39"/>
      <c r="H423" s="39"/>
      <c r="I423" s="196"/>
      <c r="J423" s="39"/>
      <c r="K423" s="39"/>
      <c r="L423" s="42"/>
      <c r="M423" s="197"/>
      <c r="N423" s="198"/>
      <c r="O423" s="67"/>
      <c r="P423" s="67"/>
      <c r="Q423" s="67"/>
      <c r="R423" s="67"/>
      <c r="S423" s="67"/>
      <c r="T423" s="68"/>
      <c r="U423" s="37"/>
      <c r="V423" s="37"/>
      <c r="W423" s="37"/>
      <c r="X423" s="37"/>
      <c r="Y423" s="37"/>
      <c r="Z423" s="37"/>
      <c r="AA423" s="37"/>
      <c r="AB423" s="37"/>
      <c r="AC423" s="37"/>
      <c r="AD423" s="37"/>
      <c r="AE423" s="37"/>
      <c r="AT423" s="20" t="s">
        <v>206</v>
      </c>
      <c r="AU423" s="20" t="s">
        <v>84</v>
      </c>
    </row>
    <row r="424" spans="1:65" s="15" customFormat="1" ht="11.25">
      <c r="B424" s="222"/>
      <c r="C424" s="223"/>
      <c r="D424" s="201" t="s">
        <v>213</v>
      </c>
      <c r="E424" s="224" t="s">
        <v>28</v>
      </c>
      <c r="F424" s="225" t="s">
        <v>412</v>
      </c>
      <c r="G424" s="223"/>
      <c r="H424" s="224" t="s">
        <v>28</v>
      </c>
      <c r="I424" s="226"/>
      <c r="J424" s="223"/>
      <c r="K424" s="223"/>
      <c r="L424" s="227"/>
      <c r="M424" s="228"/>
      <c r="N424" s="229"/>
      <c r="O424" s="229"/>
      <c r="P424" s="229"/>
      <c r="Q424" s="229"/>
      <c r="R424" s="229"/>
      <c r="S424" s="229"/>
      <c r="T424" s="230"/>
      <c r="AT424" s="231" t="s">
        <v>213</v>
      </c>
      <c r="AU424" s="231" t="s">
        <v>84</v>
      </c>
      <c r="AV424" s="15" t="s">
        <v>82</v>
      </c>
      <c r="AW424" s="15" t="s">
        <v>35</v>
      </c>
      <c r="AX424" s="15" t="s">
        <v>74</v>
      </c>
      <c r="AY424" s="231" t="s">
        <v>197</v>
      </c>
    </row>
    <row r="425" spans="1:65" s="15" customFormat="1" ht="11.25">
      <c r="B425" s="222"/>
      <c r="C425" s="223"/>
      <c r="D425" s="201" t="s">
        <v>213</v>
      </c>
      <c r="E425" s="224" t="s">
        <v>28</v>
      </c>
      <c r="F425" s="225" t="s">
        <v>791</v>
      </c>
      <c r="G425" s="223"/>
      <c r="H425" s="224" t="s">
        <v>28</v>
      </c>
      <c r="I425" s="226"/>
      <c r="J425" s="223"/>
      <c r="K425" s="223"/>
      <c r="L425" s="227"/>
      <c r="M425" s="228"/>
      <c r="N425" s="229"/>
      <c r="O425" s="229"/>
      <c r="P425" s="229"/>
      <c r="Q425" s="229"/>
      <c r="R425" s="229"/>
      <c r="S425" s="229"/>
      <c r="T425" s="230"/>
      <c r="AT425" s="231" t="s">
        <v>213</v>
      </c>
      <c r="AU425" s="231" t="s">
        <v>84</v>
      </c>
      <c r="AV425" s="15" t="s">
        <v>82</v>
      </c>
      <c r="AW425" s="15" t="s">
        <v>35</v>
      </c>
      <c r="AX425" s="15" t="s">
        <v>74</v>
      </c>
      <c r="AY425" s="231" t="s">
        <v>197</v>
      </c>
    </row>
    <row r="426" spans="1:65" s="13" customFormat="1" ht="11.25">
      <c r="B426" s="199"/>
      <c r="C426" s="200"/>
      <c r="D426" s="201" t="s">
        <v>213</v>
      </c>
      <c r="E426" s="202" t="s">
        <v>28</v>
      </c>
      <c r="F426" s="203" t="s">
        <v>883</v>
      </c>
      <c r="G426" s="200"/>
      <c r="H426" s="204">
        <v>7.53</v>
      </c>
      <c r="I426" s="205"/>
      <c r="J426" s="200"/>
      <c r="K426" s="200"/>
      <c r="L426" s="206"/>
      <c r="M426" s="207"/>
      <c r="N426" s="208"/>
      <c r="O426" s="208"/>
      <c r="P426" s="208"/>
      <c r="Q426" s="208"/>
      <c r="R426" s="208"/>
      <c r="S426" s="208"/>
      <c r="T426" s="209"/>
      <c r="AT426" s="210" t="s">
        <v>213</v>
      </c>
      <c r="AU426" s="210" t="s">
        <v>84</v>
      </c>
      <c r="AV426" s="13" t="s">
        <v>84</v>
      </c>
      <c r="AW426" s="13" t="s">
        <v>35</v>
      </c>
      <c r="AX426" s="13" t="s">
        <v>74</v>
      </c>
      <c r="AY426" s="210" t="s">
        <v>197</v>
      </c>
    </row>
    <row r="427" spans="1:65" s="13" customFormat="1" ht="11.25">
      <c r="B427" s="199"/>
      <c r="C427" s="200"/>
      <c r="D427" s="201" t="s">
        <v>213</v>
      </c>
      <c r="E427" s="202" t="s">
        <v>28</v>
      </c>
      <c r="F427" s="203" t="s">
        <v>884</v>
      </c>
      <c r="G427" s="200"/>
      <c r="H427" s="204">
        <v>39.56</v>
      </c>
      <c r="I427" s="205"/>
      <c r="J427" s="200"/>
      <c r="K427" s="200"/>
      <c r="L427" s="206"/>
      <c r="M427" s="207"/>
      <c r="N427" s="208"/>
      <c r="O427" s="208"/>
      <c r="P427" s="208"/>
      <c r="Q427" s="208"/>
      <c r="R427" s="208"/>
      <c r="S427" s="208"/>
      <c r="T427" s="209"/>
      <c r="AT427" s="210" t="s">
        <v>213</v>
      </c>
      <c r="AU427" s="210" t="s">
        <v>84</v>
      </c>
      <c r="AV427" s="13" t="s">
        <v>84</v>
      </c>
      <c r="AW427" s="13" t="s">
        <v>35</v>
      </c>
      <c r="AX427" s="13" t="s">
        <v>74</v>
      </c>
      <c r="AY427" s="210" t="s">
        <v>197</v>
      </c>
    </row>
    <row r="428" spans="1:65" s="13" customFormat="1" ht="11.25">
      <c r="B428" s="199"/>
      <c r="C428" s="200"/>
      <c r="D428" s="201" t="s">
        <v>213</v>
      </c>
      <c r="E428" s="202" t="s">
        <v>28</v>
      </c>
      <c r="F428" s="203" t="s">
        <v>885</v>
      </c>
      <c r="G428" s="200"/>
      <c r="H428" s="204">
        <v>30.05</v>
      </c>
      <c r="I428" s="205"/>
      <c r="J428" s="200"/>
      <c r="K428" s="200"/>
      <c r="L428" s="206"/>
      <c r="M428" s="207"/>
      <c r="N428" s="208"/>
      <c r="O428" s="208"/>
      <c r="P428" s="208"/>
      <c r="Q428" s="208"/>
      <c r="R428" s="208"/>
      <c r="S428" s="208"/>
      <c r="T428" s="209"/>
      <c r="AT428" s="210" t="s">
        <v>213</v>
      </c>
      <c r="AU428" s="210" t="s">
        <v>84</v>
      </c>
      <c r="AV428" s="13" t="s">
        <v>84</v>
      </c>
      <c r="AW428" s="13" t="s">
        <v>35</v>
      </c>
      <c r="AX428" s="13" t="s">
        <v>74</v>
      </c>
      <c r="AY428" s="210" t="s">
        <v>197</v>
      </c>
    </row>
    <row r="429" spans="1:65" s="13" customFormat="1" ht="11.25">
      <c r="B429" s="199"/>
      <c r="C429" s="200"/>
      <c r="D429" s="201" t="s">
        <v>213</v>
      </c>
      <c r="E429" s="202" t="s">
        <v>28</v>
      </c>
      <c r="F429" s="203" t="s">
        <v>886</v>
      </c>
      <c r="G429" s="200"/>
      <c r="H429" s="204">
        <v>77.900000000000006</v>
      </c>
      <c r="I429" s="205"/>
      <c r="J429" s="200"/>
      <c r="K429" s="200"/>
      <c r="L429" s="206"/>
      <c r="M429" s="207"/>
      <c r="N429" s="208"/>
      <c r="O429" s="208"/>
      <c r="P429" s="208"/>
      <c r="Q429" s="208"/>
      <c r="R429" s="208"/>
      <c r="S429" s="208"/>
      <c r="T429" s="209"/>
      <c r="AT429" s="210" t="s">
        <v>213</v>
      </c>
      <c r="AU429" s="210" t="s">
        <v>84</v>
      </c>
      <c r="AV429" s="13" t="s">
        <v>84</v>
      </c>
      <c r="AW429" s="13" t="s">
        <v>35</v>
      </c>
      <c r="AX429" s="13" t="s">
        <v>74</v>
      </c>
      <c r="AY429" s="210" t="s">
        <v>197</v>
      </c>
    </row>
    <row r="430" spans="1:65" s="13" customFormat="1" ht="11.25">
      <c r="B430" s="199"/>
      <c r="C430" s="200"/>
      <c r="D430" s="201" t="s">
        <v>213</v>
      </c>
      <c r="E430" s="202" t="s">
        <v>28</v>
      </c>
      <c r="F430" s="203" t="s">
        <v>887</v>
      </c>
      <c r="G430" s="200"/>
      <c r="H430" s="204">
        <v>23.12</v>
      </c>
      <c r="I430" s="205"/>
      <c r="J430" s="200"/>
      <c r="K430" s="200"/>
      <c r="L430" s="206"/>
      <c r="M430" s="207"/>
      <c r="N430" s="208"/>
      <c r="O430" s="208"/>
      <c r="P430" s="208"/>
      <c r="Q430" s="208"/>
      <c r="R430" s="208"/>
      <c r="S430" s="208"/>
      <c r="T430" s="209"/>
      <c r="AT430" s="210" t="s">
        <v>213</v>
      </c>
      <c r="AU430" s="210" t="s">
        <v>84</v>
      </c>
      <c r="AV430" s="13" t="s">
        <v>84</v>
      </c>
      <c r="AW430" s="13" t="s">
        <v>35</v>
      </c>
      <c r="AX430" s="13" t="s">
        <v>74</v>
      </c>
      <c r="AY430" s="210" t="s">
        <v>197</v>
      </c>
    </row>
    <row r="431" spans="1:65" s="14" customFormat="1" ht="11.25">
      <c r="B431" s="211"/>
      <c r="C431" s="212"/>
      <c r="D431" s="201" t="s">
        <v>213</v>
      </c>
      <c r="E431" s="213" t="s">
        <v>28</v>
      </c>
      <c r="F431" s="214" t="s">
        <v>226</v>
      </c>
      <c r="G431" s="212"/>
      <c r="H431" s="215">
        <v>178.16</v>
      </c>
      <c r="I431" s="216"/>
      <c r="J431" s="212"/>
      <c r="K431" s="212"/>
      <c r="L431" s="217"/>
      <c r="M431" s="218"/>
      <c r="N431" s="219"/>
      <c r="O431" s="219"/>
      <c r="P431" s="219"/>
      <c r="Q431" s="219"/>
      <c r="R431" s="219"/>
      <c r="S431" s="219"/>
      <c r="T431" s="220"/>
      <c r="AT431" s="221" t="s">
        <v>213</v>
      </c>
      <c r="AU431" s="221" t="s">
        <v>84</v>
      </c>
      <c r="AV431" s="14" t="s">
        <v>204</v>
      </c>
      <c r="AW431" s="14" t="s">
        <v>35</v>
      </c>
      <c r="AX431" s="14" t="s">
        <v>82</v>
      </c>
      <c r="AY431" s="221" t="s">
        <v>197</v>
      </c>
    </row>
    <row r="432" spans="1:65" s="2" customFormat="1" ht="21.75" customHeight="1">
      <c r="A432" s="37"/>
      <c r="B432" s="38"/>
      <c r="C432" s="181" t="s">
        <v>395</v>
      </c>
      <c r="D432" s="181" t="s">
        <v>199</v>
      </c>
      <c r="E432" s="182" t="s">
        <v>888</v>
      </c>
      <c r="F432" s="183" t="s">
        <v>889</v>
      </c>
      <c r="G432" s="184" t="s">
        <v>409</v>
      </c>
      <c r="H432" s="185">
        <v>0.6</v>
      </c>
      <c r="I432" s="186"/>
      <c r="J432" s="187">
        <f>ROUND(I432*H432,2)</f>
        <v>0</v>
      </c>
      <c r="K432" s="183" t="s">
        <v>203</v>
      </c>
      <c r="L432" s="42"/>
      <c r="M432" s="188" t="s">
        <v>28</v>
      </c>
      <c r="N432" s="189" t="s">
        <v>45</v>
      </c>
      <c r="O432" s="67"/>
      <c r="P432" s="190">
        <f>O432*H432</f>
        <v>0</v>
      </c>
      <c r="Q432" s="190">
        <v>2.5018699999999998</v>
      </c>
      <c r="R432" s="190">
        <f>Q432*H432</f>
        <v>1.5011219999999998</v>
      </c>
      <c r="S432" s="190">
        <v>0</v>
      </c>
      <c r="T432" s="191">
        <f>S432*H432</f>
        <v>0</v>
      </c>
      <c r="U432" s="37"/>
      <c r="V432" s="37"/>
      <c r="W432" s="37"/>
      <c r="X432" s="37"/>
      <c r="Y432" s="37"/>
      <c r="Z432" s="37"/>
      <c r="AA432" s="37"/>
      <c r="AB432" s="37"/>
      <c r="AC432" s="37"/>
      <c r="AD432" s="37"/>
      <c r="AE432" s="37"/>
      <c r="AR432" s="192" t="s">
        <v>204</v>
      </c>
      <c r="AT432" s="192" t="s">
        <v>199</v>
      </c>
      <c r="AU432" s="192" t="s">
        <v>84</v>
      </c>
      <c r="AY432" s="20" t="s">
        <v>197</v>
      </c>
      <c r="BE432" s="193">
        <f>IF(N432="základní",J432,0)</f>
        <v>0</v>
      </c>
      <c r="BF432" s="193">
        <f>IF(N432="snížená",J432,0)</f>
        <v>0</v>
      </c>
      <c r="BG432" s="193">
        <f>IF(N432="zákl. přenesená",J432,0)</f>
        <v>0</v>
      </c>
      <c r="BH432" s="193">
        <f>IF(N432="sníž. přenesená",J432,0)</f>
        <v>0</v>
      </c>
      <c r="BI432" s="193">
        <f>IF(N432="nulová",J432,0)</f>
        <v>0</v>
      </c>
      <c r="BJ432" s="20" t="s">
        <v>82</v>
      </c>
      <c r="BK432" s="193">
        <f>ROUND(I432*H432,2)</f>
        <v>0</v>
      </c>
      <c r="BL432" s="20" t="s">
        <v>204</v>
      </c>
      <c r="BM432" s="192" t="s">
        <v>890</v>
      </c>
    </row>
    <row r="433" spans="1:65" s="2" customFormat="1" ht="11.25">
      <c r="A433" s="37"/>
      <c r="B433" s="38"/>
      <c r="C433" s="39"/>
      <c r="D433" s="194" t="s">
        <v>206</v>
      </c>
      <c r="E433" s="39"/>
      <c r="F433" s="195" t="s">
        <v>891</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206</v>
      </c>
      <c r="AU433" s="20" t="s">
        <v>84</v>
      </c>
    </row>
    <row r="434" spans="1:65" s="15" customFormat="1" ht="11.25">
      <c r="B434" s="222"/>
      <c r="C434" s="223"/>
      <c r="D434" s="201" t="s">
        <v>213</v>
      </c>
      <c r="E434" s="224" t="s">
        <v>28</v>
      </c>
      <c r="F434" s="225" t="s">
        <v>412</v>
      </c>
      <c r="G434" s="223"/>
      <c r="H434" s="224" t="s">
        <v>28</v>
      </c>
      <c r="I434" s="226"/>
      <c r="J434" s="223"/>
      <c r="K434" s="223"/>
      <c r="L434" s="227"/>
      <c r="M434" s="228"/>
      <c r="N434" s="229"/>
      <c r="O434" s="229"/>
      <c r="P434" s="229"/>
      <c r="Q434" s="229"/>
      <c r="R434" s="229"/>
      <c r="S434" s="229"/>
      <c r="T434" s="230"/>
      <c r="AT434" s="231" t="s">
        <v>213</v>
      </c>
      <c r="AU434" s="231" t="s">
        <v>84</v>
      </c>
      <c r="AV434" s="15" t="s">
        <v>82</v>
      </c>
      <c r="AW434" s="15" t="s">
        <v>35</v>
      </c>
      <c r="AX434" s="15" t="s">
        <v>74</v>
      </c>
      <c r="AY434" s="231" t="s">
        <v>197</v>
      </c>
    </row>
    <row r="435" spans="1:65" s="15" customFormat="1" ht="11.25">
      <c r="B435" s="222"/>
      <c r="C435" s="223"/>
      <c r="D435" s="201" t="s">
        <v>213</v>
      </c>
      <c r="E435" s="224" t="s">
        <v>28</v>
      </c>
      <c r="F435" s="225" t="s">
        <v>892</v>
      </c>
      <c r="G435" s="223"/>
      <c r="H435" s="224" t="s">
        <v>28</v>
      </c>
      <c r="I435" s="226"/>
      <c r="J435" s="223"/>
      <c r="K435" s="223"/>
      <c r="L435" s="227"/>
      <c r="M435" s="228"/>
      <c r="N435" s="229"/>
      <c r="O435" s="229"/>
      <c r="P435" s="229"/>
      <c r="Q435" s="229"/>
      <c r="R435" s="229"/>
      <c r="S435" s="229"/>
      <c r="T435" s="230"/>
      <c r="AT435" s="231" t="s">
        <v>213</v>
      </c>
      <c r="AU435" s="231" t="s">
        <v>84</v>
      </c>
      <c r="AV435" s="15" t="s">
        <v>82</v>
      </c>
      <c r="AW435" s="15" t="s">
        <v>35</v>
      </c>
      <c r="AX435" s="15" t="s">
        <v>74</v>
      </c>
      <c r="AY435" s="231" t="s">
        <v>197</v>
      </c>
    </row>
    <row r="436" spans="1:65" s="13" customFormat="1" ht="11.25">
      <c r="B436" s="199"/>
      <c r="C436" s="200"/>
      <c r="D436" s="201" t="s">
        <v>213</v>
      </c>
      <c r="E436" s="202" t="s">
        <v>28</v>
      </c>
      <c r="F436" s="203" t="s">
        <v>893</v>
      </c>
      <c r="G436" s="200"/>
      <c r="H436" s="204">
        <v>0.6</v>
      </c>
      <c r="I436" s="205"/>
      <c r="J436" s="200"/>
      <c r="K436" s="200"/>
      <c r="L436" s="206"/>
      <c r="M436" s="207"/>
      <c r="N436" s="208"/>
      <c r="O436" s="208"/>
      <c r="P436" s="208"/>
      <c r="Q436" s="208"/>
      <c r="R436" s="208"/>
      <c r="S436" s="208"/>
      <c r="T436" s="209"/>
      <c r="AT436" s="210" t="s">
        <v>213</v>
      </c>
      <c r="AU436" s="210" t="s">
        <v>84</v>
      </c>
      <c r="AV436" s="13" t="s">
        <v>84</v>
      </c>
      <c r="AW436" s="13" t="s">
        <v>35</v>
      </c>
      <c r="AX436" s="13" t="s">
        <v>82</v>
      </c>
      <c r="AY436" s="210" t="s">
        <v>197</v>
      </c>
    </row>
    <row r="437" spans="1:65" s="2" customFormat="1" ht="16.5" customHeight="1">
      <c r="A437" s="37"/>
      <c r="B437" s="38"/>
      <c r="C437" s="181" t="s">
        <v>400</v>
      </c>
      <c r="D437" s="181" t="s">
        <v>199</v>
      </c>
      <c r="E437" s="182" t="s">
        <v>894</v>
      </c>
      <c r="F437" s="183" t="s">
        <v>895</v>
      </c>
      <c r="G437" s="184" t="s">
        <v>202</v>
      </c>
      <c r="H437" s="185">
        <v>8</v>
      </c>
      <c r="I437" s="186"/>
      <c r="J437" s="187">
        <f>ROUND(I437*H437,2)</f>
        <v>0</v>
      </c>
      <c r="K437" s="183" t="s">
        <v>203</v>
      </c>
      <c r="L437" s="42"/>
      <c r="M437" s="188" t="s">
        <v>28</v>
      </c>
      <c r="N437" s="189" t="s">
        <v>45</v>
      </c>
      <c r="O437" s="67"/>
      <c r="P437" s="190">
        <f>O437*H437</f>
        <v>0</v>
      </c>
      <c r="Q437" s="190">
        <v>2.7499999999999998E-3</v>
      </c>
      <c r="R437" s="190">
        <f>Q437*H437</f>
        <v>2.1999999999999999E-2</v>
      </c>
      <c r="S437" s="190">
        <v>0</v>
      </c>
      <c r="T437" s="191">
        <f>S437*H437</f>
        <v>0</v>
      </c>
      <c r="U437" s="37"/>
      <c r="V437" s="37"/>
      <c r="W437" s="37"/>
      <c r="X437" s="37"/>
      <c r="Y437" s="37"/>
      <c r="Z437" s="37"/>
      <c r="AA437" s="37"/>
      <c r="AB437" s="37"/>
      <c r="AC437" s="37"/>
      <c r="AD437" s="37"/>
      <c r="AE437" s="37"/>
      <c r="AR437" s="192" t="s">
        <v>204</v>
      </c>
      <c r="AT437" s="192" t="s">
        <v>199</v>
      </c>
      <c r="AU437" s="192" t="s">
        <v>84</v>
      </c>
      <c r="AY437" s="20" t="s">
        <v>197</v>
      </c>
      <c r="BE437" s="193">
        <f>IF(N437="základní",J437,0)</f>
        <v>0</v>
      </c>
      <c r="BF437" s="193">
        <f>IF(N437="snížená",J437,0)</f>
        <v>0</v>
      </c>
      <c r="BG437" s="193">
        <f>IF(N437="zákl. přenesená",J437,0)</f>
        <v>0</v>
      </c>
      <c r="BH437" s="193">
        <f>IF(N437="sníž. přenesená",J437,0)</f>
        <v>0</v>
      </c>
      <c r="BI437" s="193">
        <f>IF(N437="nulová",J437,0)</f>
        <v>0</v>
      </c>
      <c r="BJ437" s="20" t="s">
        <v>82</v>
      </c>
      <c r="BK437" s="193">
        <f>ROUND(I437*H437,2)</f>
        <v>0</v>
      </c>
      <c r="BL437" s="20" t="s">
        <v>204</v>
      </c>
      <c r="BM437" s="192" t="s">
        <v>896</v>
      </c>
    </row>
    <row r="438" spans="1:65" s="2" customFormat="1" ht="11.25">
      <c r="A438" s="37"/>
      <c r="B438" s="38"/>
      <c r="C438" s="39"/>
      <c r="D438" s="194" t="s">
        <v>206</v>
      </c>
      <c r="E438" s="39"/>
      <c r="F438" s="195" t="s">
        <v>897</v>
      </c>
      <c r="G438" s="39"/>
      <c r="H438" s="39"/>
      <c r="I438" s="196"/>
      <c r="J438" s="39"/>
      <c r="K438" s="39"/>
      <c r="L438" s="42"/>
      <c r="M438" s="197"/>
      <c r="N438" s="198"/>
      <c r="O438" s="67"/>
      <c r="P438" s="67"/>
      <c r="Q438" s="67"/>
      <c r="R438" s="67"/>
      <c r="S438" s="67"/>
      <c r="T438" s="68"/>
      <c r="U438" s="37"/>
      <c r="V438" s="37"/>
      <c r="W438" s="37"/>
      <c r="X438" s="37"/>
      <c r="Y438" s="37"/>
      <c r="Z438" s="37"/>
      <c r="AA438" s="37"/>
      <c r="AB438" s="37"/>
      <c r="AC438" s="37"/>
      <c r="AD438" s="37"/>
      <c r="AE438" s="37"/>
      <c r="AT438" s="20" t="s">
        <v>206</v>
      </c>
      <c r="AU438" s="20" t="s">
        <v>84</v>
      </c>
    </row>
    <row r="439" spans="1:65" s="15" customFormat="1" ht="11.25">
      <c r="B439" s="222"/>
      <c r="C439" s="223"/>
      <c r="D439" s="201" t="s">
        <v>213</v>
      </c>
      <c r="E439" s="224" t="s">
        <v>28</v>
      </c>
      <c r="F439" s="225" t="s">
        <v>412</v>
      </c>
      <c r="G439" s="223"/>
      <c r="H439" s="224" t="s">
        <v>28</v>
      </c>
      <c r="I439" s="226"/>
      <c r="J439" s="223"/>
      <c r="K439" s="223"/>
      <c r="L439" s="227"/>
      <c r="M439" s="228"/>
      <c r="N439" s="229"/>
      <c r="O439" s="229"/>
      <c r="P439" s="229"/>
      <c r="Q439" s="229"/>
      <c r="R439" s="229"/>
      <c r="S439" s="229"/>
      <c r="T439" s="230"/>
      <c r="AT439" s="231" t="s">
        <v>213</v>
      </c>
      <c r="AU439" s="231" t="s">
        <v>84</v>
      </c>
      <c r="AV439" s="15" t="s">
        <v>82</v>
      </c>
      <c r="AW439" s="15" t="s">
        <v>35</v>
      </c>
      <c r="AX439" s="15" t="s">
        <v>74</v>
      </c>
      <c r="AY439" s="231" t="s">
        <v>197</v>
      </c>
    </row>
    <row r="440" spans="1:65" s="15" customFormat="1" ht="11.25">
      <c r="B440" s="222"/>
      <c r="C440" s="223"/>
      <c r="D440" s="201" t="s">
        <v>213</v>
      </c>
      <c r="E440" s="224" t="s">
        <v>28</v>
      </c>
      <c r="F440" s="225" t="s">
        <v>892</v>
      </c>
      <c r="G440" s="223"/>
      <c r="H440" s="224" t="s">
        <v>28</v>
      </c>
      <c r="I440" s="226"/>
      <c r="J440" s="223"/>
      <c r="K440" s="223"/>
      <c r="L440" s="227"/>
      <c r="M440" s="228"/>
      <c r="N440" s="229"/>
      <c r="O440" s="229"/>
      <c r="P440" s="229"/>
      <c r="Q440" s="229"/>
      <c r="R440" s="229"/>
      <c r="S440" s="229"/>
      <c r="T440" s="230"/>
      <c r="AT440" s="231" t="s">
        <v>213</v>
      </c>
      <c r="AU440" s="231" t="s">
        <v>84</v>
      </c>
      <c r="AV440" s="15" t="s">
        <v>82</v>
      </c>
      <c r="AW440" s="15" t="s">
        <v>35</v>
      </c>
      <c r="AX440" s="15" t="s">
        <v>74</v>
      </c>
      <c r="AY440" s="231" t="s">
        <v>197</v>
      </c>
    </row>
    <row r="441" spans="1:65" s="13" customFormat="1" ht="11.25">
      <c r="B441" s="199"/>
      <c r="C441" s="200"/>
      <c r="D441" s="201" t="s">
        <v>213</v>
      </c>
      <c r="E441" s="202" t="s">
        <v>28</v>
      </c>
      <c r="F441" s="203" t="s">
        <v>898</v>
      </c>
      <c r="G441" s="200"/>
      <c r="H441" s="204">
        <v>8</v>
      </c>
      <c r="I441" s="205"/>
      <c r="J441" s="200"/>
      <c r="K441" s="200"/>
      <c r="L441" s="206"/>
      <c r="M441" s="207"/>
      <c r="N441" s="208"/>
      <c r="O441" s="208"/>
      <c r="P441" s="208"/>
      <c r="Q441" s="208"/>
      <c r="R441" s="208"/>
      <c r="S441" s="208"/>
      <c r="T441" s="209"/>
      <c r="AT441" s="210" t="s">
        <v>213</v>
      </c>
      <c r="AU441" s="210" t="s">
        <v>84</v>
      </c>
      <c r="AV441" s="13" t="s">
        <v>84</v>
      </c>
      <c r="AW441" s="13" t="s">
        <v>35</v>
      </c>
      <c r="AX441" s="13" t="s">
        <v>82</v>
      </c>
      <c r="AY441" s="210" t="s">
        <v>197</v>
      </c>
    </row>
    <row r="442" spans="1:65" s="2" customFormat="1" ht="16.5" customHeight="1">
      <c r="A442" s="37"/>
      <c r="B442" s="38"/>
      <c r="C442" s="181" t="s">
        <v>406</v>
      </c>
      <c r="D442" s="181" t="s">
        <v>199</v>
      </c>
      <c r="E442" s="182" t="s">
        <v>899</v>
      </c>
      <c r="F442" s="183" t="s">
        <v>900</v>
      </c>
      <c r="G442" s="184" t="s">
        <v>202</v>
      </c>
      <c r="H442" s="185">
        <v>8</v>
      </c>
      <c r="I442" s="186"/>
      <c r="J442" s="187">
        <f>ROUND(I442*H442,2)</f>
        <v>0</v>
      </c>
      <c r="K442" s="183" t="s">
        <v>203</v>
      </c>
      <c r="L442" s="42"/>
      <c r="M442" s="188" t="s">
        <v>28</v>
      </c>
      <c r="N442" s="189" t="s">
        <v>45</v>
      </c>
      <c r="O442" s="67"/>
      <c r="P442" s="190">
        <f>O442*H442</f>
        <v>0</v>
      </c>
      <c r="Q442" s="190">
        <v>0</v>
      </c>
      <c r="R442" s="190">
        <f>Q442*H442</f>
        <v>0</v>
      </c>
      <c r="S442" s="190">
        <v>0</v>
      </c>
      <c r="T442" s="191">
        <f>S442*H442</f>
        <v>0</v>
      </c>
      <c r="U442" s="37"/>
      <c r="V442" s="37"/>
      <c r="W442" s="37"/>
      <c r="X442" s="37"/>
      <c r="Y442" s="37"/>
      <c r="Z442" s="37"/>
      <c r="AA442" s="37"/>
      <c r="AB442" s="37"/>
      <c r="AC442" s="37"/>
      <c r="AD442" s="37"/>
      <c r="AE442" s="37"/>
      <c r="AR442" s="192" t="s">
        <v>204</v>
      </c>
      <c r="AT442" s="192" t="s">
        <v>199</v>
      </c>
      <c r="AU442" s="192" t="s">
        <v>84</v>
      </c>
      <c r="AY442" s="20" t="s">
        <v>197</v>
      </c>
      <c r="BE442" s="193">
        <f>IF(N442="základní",J442,0)</f>
        <v>0</v>
      </c>
      <c r="BF442" s="193">
        <f>IF(N442="snížená",J442,0)</f>
        <v>0</v>
      </c>
      <c r="BG442" s="193">
        <f>IF(N442="zákl. přenesená",J442,0)</f>
        <v>0</v>
      </c>
      <c r="BH442" s="193">
        <f>IF(N442="sníž. přenesená",J442,0)</f>
        <v>0</v>
      </c>
      <c r="BI442" s="193">
        <f>IF(N442="nulová",J442,0)</f>
        <v>0</v>
      </c>
      <c r="BJ442" s="20" t="s">
        <v>82</v>
      </c>
      <c r="BK442" s="193">
        <f>ROUND(I442*H442,2)</f>
        <v>0</v>
      </c>
      <c r="BL442" s="20" t="s">
        <v>204</v>
      </c>
      <c r="BM442" s="192" t="s">
        <v>901</v>
      </c>
    </row>
    <row r="443" spans="1:65" s="2" customFormat="1" ht="11.25">
      <c r="A443" s="37"/>
      <c r="B443" s="38"/>
      <c r="C443" s="39"/>
      <c r="D443" s="194" t="s">
        <v>206</v>
      </c>
      <c r="E443" s="39"/>
      <c r="F443" s="195" t="s">
        <v>902</v>
      </c>
      <c r="G443" s="39"/>
      <c r="H443" s="39"/>
      <c r="I443" s="196"/>
      <c r="J443" s="39"/>
      <c r="K443" s="39"/>
      <c r="L443" s="42"/>
      <c r="M443" s="197"/>
      <c r="N443" s="198"/>
      <c r="O443" s="67"/>
      <c r="P443" s="67"/>
      <c r="Q443" s="67"/>
      <c r="R443" s="67"/>
      <c r="S443" s="67"/>
      <c r="T443" s="68"/>
      <c r="U443" s="37"/>
      <c r="V443" s="37"/>
      <c r="W443" s="37"/>
      <c r="X443" s="37"/>
      <c r="Y443" s="37"/>
      <c r="Z443" s="37"/>
      <c r="AA443" s="37"/>
      <c r="AB443" s="37"/>
      <c r="AC443" s="37"/>
      <c r="AD443" s="37"/>
      <c r="AE443" s="37"/>
      <c r="AT443" s="20" t="s">
        <v>206</v>
      </c>
      <c r="AU443" s="20" t="s">
        <v>84</v>
      </c>
    </row>
    <row r="444" spans="1:65" s="2" customFormat="1" ht="24.2" customHeight="1">
      <c r="A444" s="37"/>
      <c r="B444" s="38"/>
      <c r="C444" s="181" t="s">
        <v>419</v>
      </c>
      <c r="D444" s="181" t="s">
        <v>199</v>
      </c>
      <c r="E444" s="182" t="s">
        <v>903</v>
      </c>
      <c r="F444" s="183" t="s">
        <v>904</v>
      </c>
      <c r="G444" s="184" t="s">
        <v>428</v>
      </c>
      <c r="H444" s="185">
        <v>2.1379999999999999</v>
      </c>
      <c r="I444" s="186"/>
      <c r="J444" s="187">
        <f>ROUND(I444*H444,2)</f>
        <v>0</v>
      </c>
      <c r="K444" s="183" t="s">
        <v>203</v>
      </c>
      <c r="L444" s="42"/>
      <c r="M444" s="188" t="s">
        <v>28</v>
      </c>
      <c r="N444" s="189" t="s">
        <v>45</v>
      </c>
      <c r="O444" s="67"/>
      <c r="P444" s="190">
        <f>O444*H444</f>
        <v>0</v>
      </c>
      <c r="Q444" s="190">
        <v>1.04922</v>
      </c>
      <c r="R444" s="190">
        <f>Q444*H444</f>
        <v>2.2432323599999999</v>
      </c>
      <c r="S444" s="190">
        <v>0</v>
      </c>
      <c r="T444" s="191">
        <f>S444*H444</f>
        <v>0</v>
      </c>
      <c r="U444" s="37"/>
      <c r="V444" s="37"/>
      <c r="W444" s="37"/>
      <c r="X444" s="37"/>
      <c r="Y444" s="37"/>
      <c r="Z444" s="37"/>
      <c r="AA444" s="37"/>
      <c r="AB444" s="37"/>
      <c r="AC444" s="37"/>
      <c r="AD444" s="37"/>
      <c r="AE444" s="37"/>
      <c r="AR444" s="192" t="s">
        <v>204</v>
      </c>
      <c r="AT444" s="192" t="s">
        <v>199</v>
      </c>
      <c r="AU444" s="192" t="s">
        <v>84</v>
      </c>
      <c r="AY444" s="20" t="s">
        <v>197</v>
      </c>
      <c r="BE444" s="193">
        <f>IF(N444="základní",J444,0)</f>
        <v>0</v>
      </c>
      <c r="BF444" s="193">
        <f>IF(N444="snížená",J444,0)</f>
        <v>0</v>
      </c>
      <c r="BG444" s="193">
        <f>IF(N444="zákl. přenesená",J444,0)</f>
        <v>0</v>
      </c>
      <c r="BH444" s="193">
        <f>IF(N444="sníž. přenesená",J444,0)</f>
        <v>0</v>
      </c>
      <c r="BI444" s="193">
        <f>IF(N444="nulová",J444,0)</f>
        <v>0</v>
      </c>
      <c r="BJ444" s="20" t="s">
        <v>82</v>
      </c>
      <c r="BK444" s="193">
        <f>ROUND(I444*H444,2)</f>
        <v>0</v>
      </c>
      <c r="BL444" s="20" t="s">
        <v>204</v>
      </c>
      <c r="BM444" s="192" t="s">
        <v>905</v>
      </c>
    </row>
    <row r="445" spans="1:65" s="2" customFormat="1" ht="11.25">
      <c r="A445" s="37"/>
      <c r="B445" s="38"/>
      <c r="C445" s="39"/>
      <c r="D445" s="194" t="s">
        <v>206</v>
      </c>
      <c r="E445" s="39"/>
      <c r="F445" s="195" t="s">
        <v>906</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206</v>
      </c>
      <c r="AU445" s="20" t="s">
        <v>84</v>
      </c>
    </row>
    <row r="446" spans="1:65" s="15" customFormat="1" ht="11.25">
      <c r="B446" s="222"/>
      <c r="C446" s="223"/>
      <c r="D446" s="201" t="s">
        <v>213</v>
      </c>
      <c r="E446" s="224" t="s">
        <v>28</v>
      </c>
      <c r="F446" s="225" t="s">
        <v>412</v>
      </c>
      <c r="G446" s="223"/>
      <c r="H446" s="224" t="s">
        <v>28</v>
      </c>
      <c r="I446" s="226"/>
      <c r="J446" s="223"/>
      <c r="K446" s="223"/>
      <c r="L446" s="227"/>
      <c r="M446" s="228"/>
      <c r="N446" s="229"/>
      <c r="O446" s="229"/>
      <c r="P446" s="229"/>
      <c r="Q446" s="229"/>
      <c r="R446" s="229"/>
      <c r="S446" s="229"/>
      <c r="T446" s="230"/>
      <c r="AT446" s="231" t="s">
        <v>213</v>
      </c>
      <c r="AU446" s="231" t="s">
        <v>84</v>
      </c>
      <c r="AV446" s="15" t="s">
        <v>82</v>
      </c>
      <c r="AW446" s="15" t="s">
        <v>35</v>
      </c>
      <c r="AX446" s="15" t="s">
        <v>74</v>
      </c>
      <c r="AY446" s="231" t="s">
        <v>197</v>
      </c>
    </row>
    <row r="447" spans="1:65" s="15" customFormat="1" ht="11.25">
      <c r="B447" s="222"/>
      <c r="C447" s="223"/>
      <c r="D447" s="201" t="s">
        <v>213</v>
      </c>
      <c r="E447" s="224" t="s">
        <v>28</v>
      </c>
      <c r="F447" s="225" t="s">
        <v>907</v>
      </c>
      <c r="G447" s="223"/>
      <c r="H447" s="224" t="s">
        <v>28</v>
      </c>
      <c r="I447" s="226"/>
      <c r="J447" s="223"/>
      <c r="K447" s="223"/>
      <c r="L447" s="227"/>
      <c r="M447" s="228"/>
      <c r="N447" s="229"/>
      <c r="O447" s="229"/>
      <c r="P447" s="229"/>
      <c r="Q447" s="229"/>
      <c r="R447" s="229"/>
      <c r="S447" s="229"/>
      <c r="T447" s="230"/>
      <c r="AT447" s="231" t="s">
        <v>213</v>
      </c>
      <c r="AU447" s="231" t="s">
        <v>84</v>
      </c>
      <c r="AV447" s="15" t="s">
        <v>82</v>
      </c>
      <c r="AW447" s="15" t="s">
        <v>35</v>
      </c>
      <c r="AX447" s="15" t="s">
        <v>74</v>
      </c>
      <c r="AY447" s="231" t="s">
        <v>197</v>
      </c>
    </row>
    <row r="448" spans="1:65" s="13" customFormat="1" ht="11.25">
      <c r="B448" s="199"/>
      <c r="C448" s="200"/>
      <c r="D448" s="201" t="s">
        <v>213</v>
      </c>
      <c r="E448" s="202" t="s">
        <v>28</v>
      </c>
      <c r="F448" s="203" t="s">
        <v>908</v>
      </c>
      <c r="G448" s="200"/>
      <c r="H448" s="204">
        <v>2.0779999999999998</v>
      </c>
      <c r="I448" s="205"/>
      <c r="J448" s="200"/>
      <c r="K448" s="200"/>
      <c r="L448" s="206"/>
      <c r="M448" s="207"/>
      <c r="N448" s="208"/>
      <c r="O448" s="208"/>
      <c r="P448" s="208"/>
      <c r="Q448" s="208"/>
      <c r="R448" s="208"/>
      <c r="S448" s="208"/>
      <c r="T448" s="209"/>
      <c r="AT448" s="210" t="s">
        <v>213</v>
      </c>
      <c r="AU448" s="210" t="s">
        <v>84</v>
      </c>
      <c r="AV448" s="13" t="s">
        <v>84</v>
      </c>
      <c r="AW448" s="13" t="s">
        <v>35</v>
      </c>
      <c r="AX448" s="13" t="s">
        <v>74</v>
      </c>
      <c r="AY448" s="210" t="s">
        <v>197</v>
      </c>
    </row>
    <row r="449" spans="1:65" s="15" customFormat="1" ht="11.25">
      <c r="B449" s="222"/>
      <c r="C449" s="223"/>
      <c r="D449" s="201" t="s">
        <v>213</v>
      </c>
      <c r="E449" s="224" t="s">
        <v>28</v>
      </c>
      <c r="F449" s="225" t="s">
        <v>892</v>
      </c>
      <c r="G449" s="223"/>
      <c r="H449" s="224" t="s">
        <v>28</v>
      </c>
      <c r="I449" s="226"/>
      <c r="J449" s="223"/>
      <c r="K449" s="223"/>
      <c r="L449" s="227"/>
      <c r="M449" s="228"/>
      <c r="N449" s="229"/>
      <c r="O449" s="229"/>
      <c r="P449" s="229"/>
      <c r="Q449" s="229"/>
      <c r="R449" s="229"/>
      <c r="S449" s="229"/>
      <c r="T449" s="230"/>
      <c r="AT449" s="231" t="s">
        <v>213</v>
      </c>
      <c r="AU449" s="231" t="s">
        <v>84</v>
      </c>
      <c r="AV449" s="15" t="s">
        <v>82</v>
      </c>
      <c r="AW449" s="15" t="s">
        <v>35</v>
      </c>
      <c r="AX449" s="15" t="s">
        <v>74</v>
      </c>
      <c r="AY449" s="231" t="s">
        <v>197</v>
      </c>
    </row>
    <row r="450" spans="1:65" s="13" customFormat="1" ht="11.25">
      <c r="B450" s="199"/>
      <c r="C450" s="200"/>
      <c r="D450" s="201" t="s">
        <v>213</v>
      </c>
      <c r="E450" s="202" t="s">
        <v>28</v>
      </c>
      <c r="F450" s="203" t="s">
        <v>909</v>
      </c>
      <c r="G450" s="200"/>
      <c r="H450" s="204">
        <v>0.06</v>
      </c>
      <c r="I450" s="205"/>
      <c r="J450" s="200"/>
      <c r="K450" s="200"/>
      <c r="L450" s="206"/>
      <c r="M450" s="207"/>
      <c r="N450" s="208"/>
      <c r="O450" s="208"/>
      <c r="P450" s="208"/>
      <c r="Q450" s="208"/>
      <c r="R450" s="208"/>
      <c r="S450" s="208"/>
      <c r="T450" s="209"/>
      <c r="AT450" s="210" t="s">
        <v>213</v>
      </c>
      <c r="AU450" s="210" t="s">
        <v>84</v>
      </c>
      <c r="AV450" s="13" t="s">
        <v>84</v>
      </c>
      <c r="AW450" s="13" t="s">
        <v>35</v>
      </c>
      <c r="AX450" s="13" t="s">
        <v>74</v>
      </c>
      <c r="AY450" s="210" t="s">
        <v>197</v>
      </c>
    </row>
    <row r="451" spans="1:65" s="14" customFormat="1" ht="11.25">
      <c r="B451" s="211"/>
      <c r="C451" s="212"/>
      <c r="D451" s="201" t="s">
        <v>213</v>
      </c>
      <c r="E451" s="213" t="s">
        <v>28</v>
      </c>
      <c r="F451" s="214" t="s">
        <v>226</v>
      </c>
      <c r="G451" s="212"/>
      <c r="H451" s="215">
        <v>2.1379999999999999</v>
      </c>
      <c r="I451" s="216"/>
      <c r="J451" s="212"/>
      <c r="K451" s="212"/>
      <c r="L451" s="217"/>
      <c r="M451" s="218"/>
      <c r="N451" s="219"/>
      <c r="O451" s="219"/>
      <c r="P451" s="219"/>
      <c r="Q451" s="219"/>
      <c r="R451" s="219"/>
      <c r="S451" s="219"/>
      <c r="T451" s="220"/>
      <c r="AT451" s="221" t="s">
        <v>213</v>
      </c>
      <c r="AU451" s="221" t="s">
        <v>84</v>
      </c>
      <c r="AV451" s="14" t="s">
        <v>204</v>
      </c>
      <c r="AW451" s="14" t="s">
        <v>35</v>
      </c>
      <c r="AX451" s="14" t="s">
        <v>82</v>
      </c>
      <c r="AY451" s="221" t="s">
        <v>197</v>
      </c>
    </row>
    <row r="452" spans="1:65" s="2" customFormat="1" ht="21.75" customHeight="1">
      <c r="A452" s="37"/>
      <c r="B452" s="38"/>
      <c r="C452" s="181" t="s">
        <v>425</v>
      </c>
      <c r="D452" s="181" t="s">
        <v>199</v>
      </c>
      <c r="E452" s="182" t="s">
        <v>910</v>
      </c>
      <c r="F452" s="183" t="s">
        <v>911</v>
      </c>
      <c r="G452" s="184" t="s">
        <v>210</v>
      </c>
      <c r="H452" s="185">
        <v>1</v>
      </c>
      <c r="I452" s="186"/>
      <c r="J452" s="187">
        <f>ROUND(I452*H452,2)</f>
        <v>0</v>
      </c>
      <c r="K452" s="183" t="s">
        <v>203</v>
      </c>
      <c r="L452" s="42"/>
      <c r="M452" s="188" t="s">
        <v>28</v>
      </c>
      <c r="N452" s="189" t="s">
        <v>45</v>
      </c>
      <c r="O452" s="67"/>
      <c r="P452" s="190">
        <f>O452*H452</f>
        <v>0</v>
      </c>
      <c r="Q452" s="190">
        <v>2.7109999999999999E-2</v>
      </c>
      <c r="R452" s="190">
        <f>Q452*H452</f>
        <v>2.7109999999999999E-2</v>
      </c>
      <c r="S452" s="190">
        <v>0</v>
      </c>
      <c r="T452" s="191">
        <f>S452*H452</f>
        <v>0</v>
      </c>
      <c r="U452" s="37"/>
      <c r="V452" s="37"/>
      <c r="W452" s="37"/>
      <c r="X452" s="37"/>
      <c r="Y452" s="37"/>
      <c r="Z452" s="37"/>
      <c r="AA452" s="37"/>
      <c r="AB452" s="37"/>
      <c r="AC452" s="37"/>
      <c r="AD452" s="37"/>
      <c r="AE452" s="37"/>
      <c r="AR452" s="192" t="s">
        <v>204</v>
      </c>
      <c r="AT452" s="192" t="s">
        <v>199</v>
      </c>
      <c r="AU452" s="192" t="s">
        <v>84</v>
      </c>
      <c r="AY452" s="20" t="s">
        <v>197</v>
      </c>
      <c r="BE452" s="193">
        <f>IF(N452="základní",J452,0)</f>
        <v>0</v>
      </c>
      <c r="BF452" s="193">
        <f>IF(N452="snížená",J452,0)</f>
        <v>0</v>
      </c>
      <c r="BG452" s="193">
        <f>IF(N452="zákl. přenesená",J452,0)</f>
        <v>0</v>
      </c>
      <c r="BH452" s="193">
        <f>IF(N452="sníž. přenesená",J452,0)</f>
        <v>0</v>
      </c>
      <c r="BI452" s="193">
        <f>IF(N452="nulová",J452,0)</f>
        <v>0</v>
      </c>
      <c r="BJ452" s="20" t="s">
        <v>82</v>
      </c>
      <c r="BK452" s="193">
        <f>ROUND(I452*H452,2)</f>
        <v>0</v>
      </c>
      <c r="BL452" s="20" t="s">
        <v>204</v>
      </c>
      <c r="BM452" s="192" t="s">
        <v>912</v>
      </c>
    </row>
    <row r="453" spans="1:65" s="2" customFormat="1" ht="11.25">
      <c r="A453" s="37"/>
      <c r="B453" s="38"/>
      <c r="C453" s="39"/>
      <c r="D453" s="194" t="s">
        <v>206</v>
      </c>
      <c r="E453" s="39"/>
      <c r="F453" s="195" t="s">
        <v>913</v>
      </c>
      <c r="G453" s="39"/>
      <c r="H453" s="39"/>
      <c r="I453" s="196"/>
      <c r="J453" s="39"/>
      <c r="K453" s="39"/>
      <c r="L453" s="42"/>
      <c r="M453" s="197"/>
      <c r="N453" s="198"/>
      <c r="O453" s="67"/>
      <c r="P453" s="67"/>
      <c r="Q453" s="67"/>
      <c r="R453" s="67"/>
      <c r="S453" s="67"/>
      <c r="T453" s="68"/>
      <c r="U453" s="37"/>
      <c r="V453" s="37"/>
      <c r="W453" s="37"/>
      <c r="X453" s="37"/>
      <c r="Y453" s="37"/>
      <c r="Z453" s="37"/>
      <c r="AA453" s="37"/>
      <c r="AB453" s="37"/>
      <c r="AC453" s="37"/>
      <c r="AD453" s="37"/>
      <c r="AE453" s="37"/>
      <c r="AT453" s="20" t="s">
        <v>206</v>
      </c>
      <c r="AU453" s="20" t="s">
        <v>84</v>
      </c>
    </row>
    <row r="454" spans="1:65" s="15" customFormat="1" ht="11.25">
      <c r="B454" s="222"/>
      <c r="C454" s="223"/>
      <c r="D454" s="201" t="s">
        <v>213</v>
      </c>
      <c r="E454" s="224" t="s">
        <v>28</v>
      </c>
      <c r="F454" s="225" t="s">
        <v>914</v>
      </c>
      <c r="G454" s="223"/>
      <c r="H454" s="224" t="s">
        <v>28</v>
      </c>
      <c r="I454" s="226"/>
      <c r="J454" s="223"/>
      <c r="K454" s="223"/>
      <c r="L454" s="227"/>
      <c r="M454" s="228"/>
      <c r="N454" s="229"/>
      <c r="O454" s="229"/>
      <c r="P454" s="229"/>
      <c r="Q454" s="229"/>
      <c r="R454" s="229"/>
      <c r="S454" s="229"/>
      <c r="T454" s="230"/>
      <c r="AT454" s="231" t="s">
        <v>213</v>
      </c>
      <c r="AU454" s="231" t="s">
        <v>84</v>
      </c>
      <c r="AV454" s="15" t="s">
        <v>82</v>
      </c>
      <c r="AW454" s="15" t="s">
        <v>35</v>
      </c>
      <c r="AX454" s="15" t="s">
        <v>74</v>
      </c>
      <c r="AY454" s="231" t="s">
        <v>197</v>
      </c>
    </row>
    <row r="455" spans="1:65" s="13" customFormat="1" ht="11.25">
      <c r="B455" s="199"/>
      <c r="C455" s="200"/>
      <c r="D455" s="201" t="s">
        <v>213</v>
      </c>
      <c r="E455" s="202" t="s">
        <v>28</v>
      </c>
      <c r="F455" s="203" t="s">
        <v>915</v>
      </c>
      <c r="G455" s="200"/>
      <c r="H455" s="204">
        <v>1</v>
      </c>
      <c r="I455" s="205"/>
      <c r="J455" s="200"/>
      <c r="K455" s="200"/>
      <c r="L455" s="206"/>
      <c r="M455" s="207"/>
      <c r="N455" s="208"/>
      <c r="O455" s="208"/>
      <c r="P455" s="208"/>
      <c r="Q455" s="208"/>
      <c r="R455" s="208"/>
      <c r="S455" s="208"/>
      <c r="T455" s="209"/>
      <c r="AT455" s="210" t="s">
        <v>213</v>
      </c>
      <c r="AU455" s="210" t="s">
        <v>84</v>
      </c>
      <c r="AV455" s="13" t="s">
        <v>84</v>
      </c>
      <c r="AW455" s="13" t="s">
        <v>35</v>
      </c>
      <c r="AX455" s="13" t="s">
        <v>82</v>
      </c>
      <c r="AY455" s="210" t="s">
        <v>197</v>
      </c>
    </row>
    <row r="456" spans="1:65" s="2" customFormat="1" ht="21.75" customHeight="1">
      <c r="A456" s="37"/>
      <c r="B456" s="38"/>
      <c r="C456" s="181" t="s">
        <v>433</v>
      </c>
      <c r="D456" s="181" t="s">
        <v>199</v>
      </c>
      <c r="E456" s="182" t="s">
        <v>916</v>
      </c>
      <c r="F456" s="183" t="s">
        <v>917</v>
      </c>
      <c r="G456" s="184" t="s">
        <v>210</v>
      </c>
      <c r="H456" s="185">
        <v>1</v>
      </c>
      <c r="I456" s="186"/>
      <c r="J456" s="187">
        <f>ROUND(I456*H456,2)</f>
        <v>0</v>
      </c>
      <c r="K456" s="183" t="s">
        <v>203</v>
      </c>
      <c r="L456" s="42"/>
      <c r="M456" s="188" t="s">
        <v>28</v>
      </c>
      <c r="N456" s="189" t="s">
        <v>45</v>
      </c>
      <c r="O456" s="67"/>
      <c r="P456" s="190">
        <f>O456*H456</f>
        <v>0</v>
      </c>
      <c r="Q456" s="190">
        <v>2.1260000000000001E-2</v>
      </c>
      <c r="R456" s="190">
        <f>Q456*H456</f>
        <v>2.1260000000000001E-2</v>
      </c>
      <c r="S456" s="190">
        <v>0</v>
      </c>
      <c r="T456" s="191">
        <f>S456*H456</f>
        <v>0</v>
      </c>
      <c r="U456" s="37"/>
      <c r="V456" s="37"/>
      <c r="W456" s="37"/>
      <c r="X456" s="37"/>
      <c r="Y456" s="37"/>
      <c r="Z456" s="37"/>
      <c r="AA456" s="37"/>
      <c r="AB456" s="37"/>
      <c r="AC456" s="37"/>
      <c r="AD456" s="37"/>
      <c r="AE456" s="37"/>
      <c r="AR456" s="192" t="s">
        <v>204</v>
      </c>
      <c r="AT456" s="192" t="s">
        <v>199</v>
      </c>
      <c r="AU456" s="192" t="s">
        <v>84</v>
      </c>
      <c r="AY456" s="20" t="s">
        <v>197</v>
      </c>
      <c r="BE456" s="193">
        <f>IF(N456="základní",J456,0)</f>
        <v>0</v>
      </c>
      <c r="BF456" s="193">
        <f>IF(N456="snížená",J456,0)</f>
        <v>0</v>
      </c>
      <c r="BG456" s="193">
        <f>IF(N456="zákl. přenesená",J456,0)</f>
        <v>0</v>
      </c>
      <c r="BH456" s="193">
        <f>IF(N456="sníž. přenesená",J456,0)</f>
        <v>0</v>
      </c>
      <c r="BI456" s="193">
        <f>IF(N456="nulová",J456,0)</f>
        <v>0</v>
      </c>
      <c r="BJ456" s="20" t="s">
        <v>82</v>
      </c>
      <c r="BK456" s="193">
        <f>ROUND(I456*H456,2)</f>
        <v>0</v>
      </c>
      <c r="BL456" s="20" t="s">
        <v>204</v>
      </c>
      <c r="BM456" s="192" t="s">
        <v>918</v>
      </c>
    </row>
    <row r="457" spans="1:65" s="2" customFormat="1" ht="11.25">
      <c r="A457" s="37"/>
      <c r="B457" s="38"/>
      <c r="C457" s="39"/>
      <c r="D457" s="194" t="s">
        <v>206</v>
      </c>
      <c r="E457" s="39"/>
      <c r="F457" s="195" t="s">
        <v>919</v>
      </c>
      <c r="G457" s="39"/>
      <c r="H457" s="39"/>
      <c r="I457" s="196"/>
      <c r="J457" s="39"/>
      <c r="K457" s="39"/>
      <c r="L457" s="42"/>
      <c r="M457" s="197"/>
      <c r="N457" s="198"/>
      <c r="O457" s="67"/>
      <c r="P457" s="67"/>
      <c r="Q457" s="67"/>
      <c r="R457" s="67"/>
      <c r="S457" s="67"/>
      <c r="T457" s="68"/>
      <c r="U457" s="37"/>
      <c r="V457" s="37"/>
      <c r="W457" s="37"/>
      <c r="X457" s="37"/>
      <c r="Y457" s="37"/>
      <c r="Z457" s="37"/>
      <c r="AA457" s="37"/>
      <c r="AB457" s="37"/>
      <c r="AC457" s="37"/>
      <c r="AD457" s="37"/>
      <c r="AE457" s="37"/>
      <c r="AT457" s="20" t="s">
        <v>206</v>
      </c>
      <c r="AU457" s="20" t="s">
        <v>84</v>
      </c>
    </row>
    <row r="458" spans="1:65" s="15" customFormat="1" ht="11.25">
      <c r="B458" s="222"/>
      <c r="C458" s="223"/>
      <c r="D458" s="201" t="s">
        <v>213</v>
      </c>
      <c r="E458" s="224" t="s">
        <v>28</v>
      </c>
      <c r="F458" s="225" t="s">
        <v>914</v>
      </c>
      <c r="G458" s="223"/>
      <c r="H458" s="224" t="s">
        <v>28</v>
      </c>
      <c r="I458" s="226"/>
      <c r="J458" s="223"/>
      <c r="K458" s="223"/>
      <c r="L458" s="227"/>
      <c r="M458" s="228"/>
      <c r="N458" s="229"/>
      <c r="O458" s="229"/>
      <c r="P458" s="229"/>
      <c r="Q458" s="229"/>
      <c r="R458" s="229"/>
      <c r="S458" s="229"/>
      <c r="T458" s="230"/>
      <c r="AT458" s="231" t="s">
        <v>213</v>
      </c>
      <c r="AU458" s="231" t="s">
        <v>84</v>
      </c>
      <c r="AV458" s="15" t="s">
        <v>82</v>
      </c>
      <c r="AW458" s="15" t="s">
        <v>35</v>
      </c>
      <c r="AX458" s="15" t="s">
        <v>74</v>
      </c>
      <c r="AY458" s="231" t="s">
        <v>197</v>
      </c>
    </row>
    <row r="459" spans="1:65" s="13" customFormat="1" ht="11.25">
      <c r="B459" s="199"/>
      <c r="C459" s="200"/>
      <c r="D459" s="201" t="s">
        <v>213</v>
      </c>
      <c r="E459" s="202" t="s">
        <v>28</v>
      </c>
      <c r="F459" s="203" t="s">
        <v>920</v>
      </c>
      <c r="G459" s="200"/>
      <c r="H459" s="204">
        <v>1</v>
      </c>
      <c r="I459" s="205"/>
      <c r="J459" s="200"/>
      <c r="K459" s="200"/>
      <c r="L459" s="206"/>
      <c r="M459" s="207"/>
      <c r="N459" s="208"/>
      <c r="O459" s="208"/>
      <c r="P459" s="208"/>
      <c r="Q459" s="208"/>
      <c r="R459" s="208"/>
      <c r="S459" s="208"/>
      <c r="T459" s="209"/>
      <c r="AT459" s="210" t="s">
        <v>213</v>
      </c>
      <c r="AU459" s="210" t="s">
        <v>84</v>
      </c>
      <c r="AV459" s="13" t="s">
        <v>84</v>
      </c>
      <c r="AW459" s="13" t="s">
        <v>35</v>
      </c>
      <c r="AX459" s="13" t="s">
        <v>82</v>
      </c>
      <c r="AY459" s="210" t="s">
        <v>197</v>
      </c>
    </row>
    <row r="460" spans="1:65" s="2" customFormat="1" ht="21.75" customHeight="1">
      <c r="A460" s="37"/>
      <c r="B460" s="38"/>
      <c r="C460" s="181" t="s">
        <v>439</v>
      </c>
      <c r="D460" s="181" t="s">
        <v>199</v>
      </c>
      <c r="E460" s="182" t="s">
        <v>921</v>
      </c>
      <c r="F460" s="183" t="s">
        <v>922</v>
      </c>
      <c r="G460" s="184" t="s">
        <v>210</v>
      </c>
      <c r="H460" s="185">
        <v>22</v>
      </c>
      <c r="I460" s="186"/>
      <c r="J460" s="187">
        <f>ROUND(I460*H460,2)</f>
        <v>0</v>
      </c>
      <c r="K460" s="183" t="s">
        <v>203</v>
      </c>
      <c r="L460" s="42"/>
      <c r="M460" s="188" t="s">
        <v>28</v>
      </c>
      <c r="N460" s="189" t="s">
        <v>45</v>
      </c>
      <c r="O460" s="67"/>
      <c r="P460" s="190">
        <f>O460*H460</f>
        <v>0</v>
      </c>
      <c r="Q460" s="190">
        <v>2.6929999999999999E-2</v>
      </c>
      <c r="R460" s="190">
        <f>Q460*H460</f>
        <v>0.59245999999999999</v>
      </c>
      <c r="S460" s="190">
        <v>0</v>
      </c>
      <c r="T460" s="191">
        <f>S460*H460</f>
        <v>0</v>
      </c>
      <c r="U460" s="37"/>
      <c r="V460" s="37"/>
      <c r="W460" s="37"/>
      <c r="X460" s="37"/>
      <c r="Y460" s="37"/>
      <c r="Z460" s="37"/>
      <c r="AA460" s="37"/>
      <c r="AB460" s="37"/>
      <c r="AC460" s="37"/>
      <c r="AD460" s="37"/>
      <c r="AE460" s="37"/>
      <c r="AR460" s="192" t="s">
        <v>204</v>
      </c>
      <c r="AT460" s="192" t="s">
        <v>199</v>
      </c>
      <c r="AU460" s="192" t="s">
        <v>84</v>
      </c>
      <c r="AY460" s="20" t="s">
        <v>197</v>
      </c>
      <c r="BE460" s="193">
        <f>IF(N460="základní",J460,0)</f>
        <v>0</v>
      </c>
      <c r="BF460" s="193">
        <f>IF(N460="snížená",J460,0)</f>
        <v>0</v>
      </c>
      <c r="BG460" s="193">
        <f>IF(N460="zákl. přenesená",J460,0)</f>
        <v>0</v>
      </c>
      <c r="BH460" s="193">
        <f>IF(N460="sníž. přenesená",J460,0)</f>
        <v>0</v>
      </c>
      <c r="BI460" s="193">
        <f>IF(N460="nulová",J460,0)</f>
        <v>0</v>
      </c>
      <c r="BJ460" s="20" t="s">
        <v>82</v>
      </c>
      <c r="BK460" s="193">
        <f>ROUND(I460*H460,2)</f>
        <v>0</v>
      </c>
      <c r="BL460" s="20" t="s">
        <v>204</v>
      </c>
      <c r="BM460" s="192" t="s">
        <v>923</v>
      </c>
    </row>
    <row r="461" spans="1:65" s="2" customFormat="1" ht="11.25">
      <c r="A461" s="37"/>
      <c r="B461" s="38"/>
      <c r="C461" s="39"/>
      <c r="D461" s="194" t="s">
        <v>206</v>
      </c>
      <c r="E461" s="39"/>
      <c r="F461" s="195" t="s">
        <v>924</v>
      </c>
      <c r="G461" s="39"/>
      <c r="H461" s="39"/>
      <c r="I461" s="196"/>
      <c r="J461" s="39"/>
      <c r="K461" s="39"/>
      <c r="L461" s="42"/>
      <c r="M461" s="197"/>
      <c r="N461" s="198"/>
      <c r="O461" s="67"/>
      <c r="P461" s="67"/>
      <c r="Q461" s="67"/>
      <c r="R461" s="67"/>
      <c r="S461" s="67"/>
      <c r="T461" s="68"/>
      <c r="U461" s="37"/>
      <c r="V461" s="37"/>
      <c r="W461" s="37"/>
      <c r="X461" s="37"/>
      <c r="Y461" s="37"/>
      <c r="Z461" s="37"/>
      <c r="AA461" s="37"/>
      <c r="AB461" s="37"/>
      <c r="AC461" s="37"/>
      <c r="AD461" s="37"/>
      <c r="AE461" s="37"/>
      <c r="AT461" s="20" t="s">
        <v>206</v>
      </c>
      <c r="AU461" s="20" t="s">
        <v>84</v>
      </c>
    </row>
    <row r="462" spans="1:65" s="15" customFormat="1" ht="11.25">
      <c r="B462" s="222"/>
      <c r="C462" s="223"/>
      <c r="D462" s="201" t="s">
        <v>213</v>
      </c>
      <c r="E462" s="224" t="s">
        <v>28</v>
      </c>
      <c r="F462" s="225" t="s">
        <v>914</v>
      </c>
      <c r="G462" s="223"/>
      <c r="H462" s="224" t="s">
        <v>28</v>
      </c>
      <c r="I462" s="226"/>
      <c r="J462" s="223"/>
      <c r="K462" s="223"/>
      <c r="L462" s="227"/>
      <c r="M462" s="228"/>
      <c r="N462" s="229"/>
      <c r="O462" s="229"/>
      <c r="P462" s="229"/>
      <c r="Q462" s="229"/>
      <c r="R462" s="229"/>
      <c r="S462" s="229"/>
      <c r="T462" s="230"/>
      <c r="AT462" s="231" t="s">
        <v>213</v>
      </c>
      <c r="AU462" s="231" t="s">
        <v>84</v>
      </c>
      <c r="AV462" s="15" t="s">
        <v>82</v>
      </c>
      <c r="AW462" s="15" t="s">
        <v>35</v>
      </c>
      <c r="AX462" s="15" t="s">
        <v>74</v>
      </c>
      <c r="AY462" s="231" t="s">
        <v>197</v>
      </c>
    </row>
    <row r="463" spans="1:65" s="13" customFormat="1" ht="11.25">
      <c r="B463" s="199"/>
      <c r="C463" s="200"/>
      <c r="D463" s="201" t="s">
        <v>213</v>
      </c>
      <c r="E463" s="202" t="s">
        <v>28</v>
      </c>
      <c r="F463" s="203" t="s">
        <v>925</v>
      </c>
      <c r="G463" s="200"/>
      <c r="H463" s="204">
        <v>22</v>
      </c>
      <c r="I463" s="205"/>
      <c r="J463" s="200"/>
      <c r="K463" s="200"/>
      <c r="L463" s="206"/>
      <c r="M463" s="207"/>
      <c r="N463" s="208"/>
      <c r="O463" s="208"/>
      <c r="P463" s="208"/>
      <c r="Q463" s="208"/>
      <c r="R463" s="208"/>
      <c r="S463" s="208"/>
      <c r="T463" s="209"/>
      <c r="AT463" s="210" t="s">
        <v>213</v>
      </c>
      <c r="AU463" s="210" t="s">
        <v>84</v>
      </c>
      <c r="AV463" s="13" t="s">
        <v>84</v>
      </c>
      <c r="AW463" s="13" t="s">
        <v>35</v>
      </c>
      <c r="AX463" s="13" t="s">
        <v>82</v>
      </c>
      <c r="AY463" s="210" t="s">
        <v>197</v>
      </c>
    </row>
    <row r="464" spans="1:65" s="2" customFormat="1" ht="21.75" customHeight="1">
      <c r="A464" s="37"/>
      <c r="B464" s="38"/>
      <c r="C464" s="181" t="s">
        <v>445</v>
      </c>
      <c r="D464" s="181" t="s">
        <v>199</v>
      </c>
      <c r="E464" s="182" t="s">
        <v>926</v>
      </c>
      <c r="F464" s="183" t="s">
        <v>927</v>
      </c>
      <c r="G464" s="184" t="s">
        <v>210</v>
      </c>
      <c r="H464" s="185">
        <v>3</v>
      </c>
      <c r="I464" s="186"/>
      <c r="J464" s="187">
        <f>ROUND(I464*H464,2)</f>
        <v>0</v>
      </c>
      <c r="K464" s="183" t="s">
        <v>203</v>
      </c>
      <c r="L464" s="42"/>
      <c r="M464" s="188" t="s">
        <v>28</v>
      </c>
      <c r="N464" s="189" t="s">
        <v>45</v>
      </c>
      <c r="O464" s="67"/>
      <c r="P464" s="190">
        <f>O464*H464</f>
        <v>0</v>
      </c>
      <c r="Q464" s="190">
        <v>3.6549999999999999E-2</v>
      </c>
      <c r="R464" s="190">
        <f>Q464*H464</f>
        <v>0.10965</v>
      </c>
      <c r="S464" s="190">
        <v>0</v>
      </c>
      <c r="T464" s="191">
        <f>S464*H464</f>
        <v>0</v>
      </c>
      <c r="U464" s="37"/>
      <c r="V464" s="37"/>
      <c r="W464" s="37"/>
      <c r="X464" s="37"/>
      <c r="Y464" s="37"/>
      <c r="Z464" s="37"/>
      <c r="AA464" s="37"/>
      <c r="AB464" s="37"/>
      <c r="AC464" s="37"/>
      <c r="AD464" s="37"/>
      <c r="AE464" s="37"/>
      <c r="AR464" s="192" t="s">
        <v>204</v>
      </c>
      <c r="AT464" s="192" t="s">
        <v>199</v>
      </c>
      <c r="AU464" s="192" t="s">
        <v>84</v>
      </c>
      <c r="AY464" s="20" t="s">
        <v>197</v>
      </c>
      <c r="BE464" s="193">
        <f>IF(N464="základní",J464,0)</f>
        <v>0</v>
      </c>
      <c r="BF464" s="193">
        <f>IF(N464="snížená",J464,0)</f>
        <v>0</v>
      </c>
      <c r="BG464" s="193">
        <f>IF(N464="zákl. přenesená",J464,0)</f>
        <v>0</v>
      </c>
      <c r="BH464" s="193">
        <f>IF(N464="sníž. přenesená",J464,0)</f>
        <v>0</v>
      </c>
      <c r="BI464" s="193">
        <f>IF(N464="nulová",J464,0)</f>
        <v>0</v>
      </c>
      <c r="BJ464" s="20" t="s">
        <v>82</v>
      </c>
      <c r="BK464" s="193">
        <f>ROUND(I464*H464,2)</f>
        <v>0</v>
      </c>
      <c r="BL464" s="20" t="s">
        <v>204</v>
      </c>
      <c r="BM464" s="192" t="s">
        <v>928</v>
      </c>
    </row>
    <row r="465" spans="1:65" s="2" customFormat="1" ht="11.25">
      <c r="A465" s="37"/>
      <c r="B465" s="38"/>
      <c r="C465" s="39"/>
      <c r="D465" s="194" t="s">
        <v>206</v>
      </c>
      <c r="E465" s="39"/>
      <c r="F465" s="195" t="s">
        <v>929</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206</v>
      </c>
      <c r="AU465" s="20" t="s">
        <v>84</v>
      </c>
    </row>
    <row r="466" spans="1:65" s="15" customFormat="1" ht="11.25">
      <c r="B466" s="222"/>
      <c r="C466" s="223"/>
      <c r="D466" s="201" t="s">
        <v>213</v>
      </c>
      <c r="E466" s="224" t="s">
        <v>28</v>
      </c>
      <c r="F466" s="225" t="s">
        <v>914</v>
      </c>
      <c r="G466" s="223"/>
      <c r="H466" s="224" t="s">
        <v>28</v>
      </c>
      <c r="I466" s="226"/>
      <c r="J466" s="223"/>
      <c r="K466" s="223"/>
      <c r="L466" s="227"/>
      <c r="M466" s="228"/>
      <c r="N466" s="229"/>
      <c r="O466" s="229"/>
      <c r="P466" s="229"/>
      <c r="Q466" s="229"/>
      <c r="R466" s="229"/>
      <c r="S466" s="229"/>
      <c r="T466" s="230"/>
      <c r="AT466" s="231" t="s">
        <v>213</v>
      </c>
      <c r="AU466" s="231" t="s">
        <v>84</v>
      </c>
      <c r="AV466" s="15" t="s">
        <v>82</v>
      </c>
      <c r="AW466" s="15" t="s">
        <v>35</v>
      </c>
      <c r="AX466" s="15" t="s">
        <v>74</v>
      </c>
      <c r="AY466" s="231" t="s">
        <v>197</v>
      </c>
    </row>
    <row r="467" spans="1:65" s="13" customFormat="1" ht="11.25">
      <c r="B467" s="199"/>
      <c r="C467" s="200"/>
      <c r="D467" s="201" t="s">
        <v>213</v>
      </c>
      <c r="E467" s="202" t="s">
        <v>28</v>
      </c>
      <c r="F467" s="203" t="s">
        <v>930</v>
      </c>
      <c r="G467" s="200"/>
      <c r="H467" s="204">
        <v>1</v>
      </c>
      <c r="I467" s="205"/>
      <c r="J467" s="200"/>
      <c r="K467" s="200"/>
      <c r="L467" s="206"/>
      <c r="M467" s="207"/>
      <c r="N467" s="208"/>
      <c r="O467" s="208"/>
      <c r="P467" s="208"/>
      <c r="Q467" s="208"/>
      <c r="R467" s="208"/>
      <c r="S467" s="208"/>
      <c r="T467" s="209"/>
      <c r="AT467" s="210" t="s">
        <v>213</v>
      </c>
      <c r="AU467" s="210" t="s">
        <v>84</v>
      </c>
      <c r="AV467" s="13" t="s">
        <v>84</v>
      </c>
      <c r="AW467" s="13" t="s">
        <v>35</v>
      </c>
      <c r="AX467" s="13" t="s">
        <v>74</v>
      </c>
      <c r="AY467" s="210" t="s">
        <v>197</v>
      </c>
    </row>
    <row r="468" spans="1:65" s="13" customFormat="1" ht="11.25">
      <c r="B468" s="199"/>
      <c r="C468" s="200"/>
      <c r="D468" s="201" t="s">
        <v>213</v>
      </c>
      <c r="E468" s="202" t="s">
        <v>28</v>
      </c>
      <c r="F468" s="203" t="s">
        <v>931</v>
      </c>
      <c r="G468" s="200"/>
      <c r="H468" s="204">
        <v>2</v>
      </c>
      <c r="I468" s="205"/>
      <c r="J468" s="200"/>
      <c r="K468" s="200"/>
      <c r="L468" s="206"/>
      <c r="M468" s="207"/>
      <c r="N468" s="208"/>
      <c r="O468" s="208"/>
      <c r="P468" s="208"/>
      <c r="Q468" s="208"/>
      <c r="R468" s="208"/>
      <c r="S468" s="208"/>
      <c r="T468" s="209"/>
      <c r="AT468" s="210" t="s">
        <v>213</v>
      </c>
      <c r="AU468" s="210" t="s">
        <v>84</v>
      </c>
      <c r="AV468" s="13" t="s">
        <v>84</v>
      </c>
      <c r="AW468" s="13" t="s">
        <v>35</v>
      </c>
      <c r="AX468" s="13" t="s">
        <v>74</v>
      </c>
      <c r="AY468" s="210" t="s">
        <v>197</v>
      </c>
    </row>
    <row r="469" spans="1:65" s="14" customFormat="1" ht="11.25">
      <c r="B469" s="211"/>
      <c r="C469" s="212"/>
      <c r="D469" s="201" t="s">
        <v>213</v>
      </c>
      <c r="E469" s="213" t="s">
        <v>28</v>
      </c>
      <c r="F469" s="214" t="s">
        <v>226</v>
      </c>
      <c r="G469" s="212"/>
      <c r="H469" s="215">
        <v>3</v>
      </c>
      <c r="I469" s="216"/>
      <c r="J469" s="212"/>
      <c r="K469" s="212"/>
      <c r="L469" s="217"/>
      <c r="M469" s="218"/>
      <c r="N469" s="219"/>
      <c r="O469" s="219"/>
      <c r="P469" s="219"/>
      <c r="Q469" s="219"/>
      <c r="R469" s="219"/>
      <c r="S469" s="219"/>
      <c r="T469" s="220"/>
      <c r="AT469" s="221" t="s">
        <v>213</v>
      </c>
      <c r="AU469" s="221" t="s">
        <v>84</v>
      </c>
      <c r="AV469" s="14" t="s">
        <v>204</v>
      </c>
      <c r="AW469" s="14" t="s">
        <v>35</v>
      </c>
      <c r="AX469" s="14" t="s">
        <v>82</v>
      </c>
      <c r="AY469" s="221" t="s">
        <v>197</v>
      </c>
    </row>
    <row r="470" spans="1:65" s="2" customFormat="1" ht="21.75" customHeight="1">
      <c r="A470" s="37"/>
      <c r="B470" s="38"/>
      <c r="C470" s="181" t="s">
        <v>451</v>
      </c>
      <c r="D470" s="181" t="s">
        <v>199</v>
      </c>
      <c r="E470" s="182" t="s">
        <v>932</v>
      </c>
      <c r="F470" s="183" t="s">
        <v>933</v>
      </c>
      <c r="G470" s="184" t="s">
        <v>210</v>
      </c>
      <c r="H470" s="185">
        <v>25</v>
      </c>
      <c r="I470" s="186"/>
      <c r="J470" s="187">
        <f>ROUND(I470*H470,2)</f>
        <v>0</v>
      </c>
      <c r="K470" s="183" t="s">
        <v>203</v>
      </c>
      <c r="L470" s="42"/>
      <c r="M470" s="188" t="s">
        <v>28</v>
      </c>
      <c r="N470" s="189" t="s">
        <v>45</v>
      </c>
      <c r="O470" s="67"/>
      <c r="P470" s="190">
        <f>O470*H470</f>
        <v>0</v>
      </c>
      <c r="Q470" s="190">
        <v>4.555E-2</v>
      </c>
      <c r="R470" s="190">
        <f>Q470*H470</f>
        <v>1.1387499999999999</v>
      </c>
      <c r="S470" s="190">
        <v>0</v>
      </c>
      <c r="T470" s="191">
        <f>S470*H470</f>
        <v>0</v>
      </c>
      <c r="U470" s="37"/>
      <c r="V470" s="37"/>
      <c r="W470" s="37"/>
      <c r="X470" s="37"/>
      <c r="Y470" s="37"/>
      <c r="Z470" s="37"/>
      <c r="AA470" s="37"/>
      <c r="AB470" s="37"/>
      <c r="AC470" s="37"/>
      <c r="AD470" s="37"/>
      <c r="AE470" s="37"/>
      <c r="AR470" s="192" t="s">
        <v>204</v>
      </c>
      <c r="AT470" s="192" t="s">
        <v>199</v>
      </c>
      <c r="AU470" s="192" t="s">
        <v>84</v>
      </c>
      <c r="AY470" s="20" t="s">
        <v>197</v>
      </c>
      <c r="BE470" s="193">
        <f>IF(N470="základní",J470,0)</f>
        <v>0</v>
      </c>
      <c r="BF470" s="193">
        <f>IF(N470="snížená",J470,0)</f>
        <v>0</v>
      </c>
      <c r="BG470" s="193">
        <f>IF(N470="zákl. přenesená",J470,0)</f>
        <v>0</v>
      </c>
      <c r="BH470" s="193">
        <f>IF(N470="sníž. přenesená",J470,0)</f>
        <v>0</v>
      </c>
      <c r="BI470" s="193">
        <f>IF(N470="nulová",J470,0)</f>
        <v>0</v>
      </c>
      <c r="BJ470" s="20" t="s">
        <v>82</v>
      </c>
      <c r="BK470" s="193">
        <f>ROUND(I470*H470,2)</f>
        <v>0</v>
      </c>
      <c r="BL470" s="20" t="s">
        <v>204</v>
      </c>
      <c r="BM470" s="192" t="s">
        <v>934</v>
      </c>
    </row>
    <row r="471" spans="1:65" s="2" customFormat="1" ht="11.25">
      <c r="A471" s="37"/>
      <c r="B471" s="38"/>
      <c r="C471" s="39"/>
      <c r="D471" s="194" t="s">
        <v>206</v>
      </c>
      <c r="E471" s="39"/>
      <c r="F471" s="195" t="s">
        <v>935</v>
      </c>
      <c r="G471" s="39"/>
      <c r="H471" s="39"/>
      <c r="I471" s="196"/>
      <c r="J471" s="39"/>
      <c r="K471" s="39"/>
      <c r="L471" s="42"/>
      <c r="M471" s="197"/>
      <c r="N471" s="198"/>
      <c r="O471" s="67"/>
      <c r="P471" s="67"/>
      <c r="Q471" s="67"/>
      <c r="R471" s="67"/>
      <c r="S471" s="67"/>
      <c r="T471" s="68"/>
      <c r="U471" s="37"/>
      <c r="V471" s="37"/>
      <c r="W471" s="37"/>
      <c r="X471" s="37"/>
      <c r="Y471" s="37"/>
      <c r="Z471" s="37"/>
      <c r="AA471" s="37"/>
      <c r="AB471" s="37"/>
      <c r="AC471" s="37"/>
      <c r="AD471" s="37"/>
      <c r="AE471" s="37"/>
      <c r="AT471" s="20" t="s">
        <v>206</v>
      </c>
      <c r="AU471" s="20" t="s">
        <v>84</v>
      </c>
    </row>
    <row r="472" spans="1:65" s="15" customFormat="1" ht="11.25">
      <c r="B472" s="222"/>
      <c r="C472" s="223"/>
      <c r="D472" s="201" t="s">
        <v>213</v>
      </c>
      <c r="E472" s="224" t="s">
        <v>28</v>
      </c>
      <c r="F472" s="225" t="s">
        <v>914</v>
      </c>
      <c r="G472" s="223"/>
      <c r="H472" s="224" t="s">
        <v>28</v>
      </c>
      <c r="I472" s="226"/>
      <c r="J472" s="223"/>
      <c r="K472" s="223"/>
      <c r="L472" s="227"/>
      <c r="M472" s="228"/>
      <c r="N472" s="229"/>
      <c r="O472" s="229"/>
      <c r="P472" s="229"/>
      <c r="Q472" s="229"/>
      <c r="R472" s="229"/>
      <c r="S472" s="229"/>
      <c r="T472" s="230"/>
      <c r="AT472" s="231" t="s">
        <v>213</v>
      </c>
      <c r="AU472" s="231" t="s">
        <v>84</v>
      </c>
      <c r="AV472" s="15" t="s">
        <v>82</v>
      </c>
      <c r="AW472" s="15" t="s">
        <v>35</v>
      </c>
      <c r="AX472" s="15" t="s">
        <v>74</v>
      </c>
      <c r="AY472" s="231" t="s">
        <v>197</v>
      </c>
    </row>
    <row r="473" spans="1:65" s="13" customFormat="1" ht="11.25">
      <c r="B473" s="199"/>
      <c r="C473" s="200"/>
      <c r="D473" s="201" t="s">
        <v>213</v>
      </c>
      <c r="E473" s="202" t="s">
        <v>28</v>
      </c>
      <c r="F473" s="203" t="s">
        <v>936</v>
      </c>
      <c r="G473" s="200"/>
      <c r="H473" s="204">
        <v>16</v>
      </c>
      <c r="I473" s="205"/>
      <c r="J473" s="200"/>
      <c r="K473" s="200"/>
      <c r="L473" s="206"/>
      <c r="M473" s="207"/>
      <c r="N473" s="208"/>
      <c r="O473" s="208"/>
      <c r="P473" s="208"/>
      <c r="Q473" s="208"/>
      <c r="R473" s="208"/>
      <c r="S473" s="208"/>
      <c r="T473" s="209"/>
      <c r="AT473" s="210" t="s">
        <v>213</v>
      </c>
      <c r="AU473" s="210" t="s">
        <v>84</v>
      </c>
      <c r="AV473" s="13" t="s">
        <v>84</v>
      </c>
      <c r="AW473" s="13" t="s">
        <v>35</v>
      </c>
      <c r="AX473" s="13" t="s">
        <v>74</v>
      </c>
      <c r="AY473" s="210" t="s">
        <v>197</v>
      </c>
    </row>
    <row r="474" spans="1:65" s="13" customFormat="1" ht="11.25">
      <c r="B474" s="199"/>
      <c r="C474" s="200"/>
      <c r="D474" s="201" t="s">
        <v>213</v>
      </c>
      <c r="E474" s="202" t="s">
        <v>28</v>
      </c>
      <c r="F474" s="203" t="s">
        <v>937</v>
      </c>
      <c r="G474" s="200"/>
      <c r="H474" s="204">
        <v>3</v>
      </c>
      <c r="I474" s="205"/>
      <c r="J474" s="200"/>
      <c r="K474" s="200"/>
      <c r="L474" s="206"/>
      <c r="M474" s="207"/>
      <c r="N474" s="208"/>
      <c r="O474" s="208"/>
      <c r="P474" s="208"/>
      <c r="Q474" s="208"/>
      <c r="R474" s="208"/>
      <c r="S474" s="208"/>
      <c r="T474" s="209"/>
      <c r="AT474" s="210" t="s">
        <v>213</v>
      </c>
      <c r="AU474" s="210" t="s">
        <v>84</v>
      </c>
      <c r="AV474" s="13" t="s">
        <v>84</v>
      </c>
      <c r="AW474" s="13" t="s">
        <v>35</v>
      </c>
      <c r="AX474" s="13" t="s">
        <v>74</v>
      </c>
      <c r="AY474" s="210" t="s">
        <v>197</v>
      </c>
    </row>
    <row r="475" spans="1:65" s="13" customFormat="1" ht="11.25">
      <c r="B475" s="199"/>
      <c r="C475" s="200"/>
      <c r="D475" s="201" t="s">
        <v>213</v>
      </c>
      <c r="E475" s="202" t="s">
        <v>28</v>
      </c>
      <c r="F475" s="203" t="s">
        <v>938</v>
      </c>
      <c r="G475" s="200"/>
      <c r="H475" s="204">
        <v>6</v>
      </c>
      <c r="I475" s="205"/>
      <c r="J475" s="200"/>
      <c r="K475" s="200"/>
      <c r="L475" s="206"/>
      <c r="M475" s="207"/>
      <c r="N475" s="208"/>
      <c r="O475" s="208"/>
      <c r="P475" s="208"/>
      <c r="Q475" s="208"/>
      <c r="R475" s="208"/>
      <c r="S475" s="208"/>
      <c r="T475" s="209"/>
      <c r="AT475" s="210" t="s">
        <v>213</v>
      </c>
      <c r="AU475" s="210" t="s">
        <v>84</v>
      </c>
      <c r="AV475" s="13" t="s">
        <v>84</v>
      </c>
      <c r="AW475" s="13" t="s">
        <v>35</v>
      </c>
      <c r="AX475" s="13" t="s">
        <v>74</v>
      </c>
      <c r="AY475" s="210" t="s">
        <v>197</v>
      </c>
    </row>
    <row r="476" spans="1:65" s="14" customFormat="1" ht="11.25">
      <c r="B476" s="211"/>
      <c r="C476" s="212"/>
      <c r="D476" s="201" t="s">
        <v>213</v>
      </c>
      <c r="E476" s="213" t="s">
        <v>28</v>
      </c>
      <c r="F476" s="214" t="s">
        <v>226</v>
      </c>
      <c r="G476" s="212"/>
      <c r="H476" s="215">
        <v>25</v>
      </c>
      <c r="I476" s="216"/>
      <c r="J476" s="212"/>
      <c r="K476" s="212"/>
      <c r="L476" s="217"/>
      <c r="M476" s="218"/>
      <c r="N476" s="219"/>
      <c r="O476" s="219"/>
      <c r="P476" s="219"/>
      <c r="Q476" s="219"/>
      <c r="R476" s="219"/>
      <c r="S476" s="219"/>
      <c r="T476" s="220"/>
      <c r="AT476" s="221" t="s">
        <v>213</v>
      </c>
      <c r="AU476" s="221" t="s">
        <v>84</v>
      </c>
      <c r="AV476" s="14" t="s">
        <v>204</v>
      </c>
      <c r="AW476" s="14" t="s">
        <v>35</v>
      </c>
      <c r="AX476" s="14" t="s">
        <v>82</v>
      </c>
      <c r="AY476" s="221" t="s">
        <v>197</v>
      </c>
    </row>
    <row r="477" spans="1:65" s="2" customFormat="1" ht="21.75" customHeight="1">
      <c r="A477" s="37"/>
      <c r="B477" s="38"/>
      <c r="C477" s="181" t="s">
        <v>457</v>
      </c>
      <c r="D477" s="181" t="s">
        <v>199</v>
      </c>
      <c r="E477" s="182" t="s">
        <v>939</v>
      </c>
      <c r="F477" s="183" t="s">
        <v>940</v>
      </c>
      <c r="G477" s="184" t="s">
        <v>210</v>
      </c>
      <c r="H477" s="185">
        <v>71</v>
      </c>
      <c r="I477" s="186"/>
      <c r="J477" s="187">
        <f>ROUND(I477*H477,2)</f>
        <v>0</v>
      </c>
      <c r="K477" s="183" t="s">
        <v>203</v>
      </c>
      <c r="L477" s="42"/>
      <c r="M477" s="188" t="s">
        <v>28</v>
      </c>
      <c r="N477" s="189" t="s">
        <v>45</v>
      </c>
      <c r="O477" s="67"/>
      <c r="P477" s="190">
        <f>O477*H477</f>
        <v>0</v>
      </c>
      <c r="Q477" s="190">
        <v>5.4550000000000001E-2</v>
      </c>
      <c r="R477" s="190">
        <f>Q477*H477</f>
        <v>3.8730500000000001</v>
      </c>
      <c r="S477" s="190">
        <v>0</v>
      </c>
      <c r="T477" s="191">
        <f>S477*H477</f>
        <v>0</v>
      </c>
      <c r="U477" s="37"/>
      <c r="V477" s="37"/>
      <c r="W477" s="37"/>
      <c r="X477" s="37"/>
      <c r="Y477" s="37"/>
      <c r="Z477" s="37"/>
      <c r="AA477" s="37"/>
      <c r="AB477" s="37"/>
      <c r="AC477" s="37"/>
      <c r="AD477" s="37"/>
      <c r="AE477" s="37"/>
      <c r="AR477" s="192" t="s">
        <v>204</v>
      </c>
      <c r="AT477" s="192" t="s">
        <v>199</v>
      </c>
      <c r="AU477" s="192" t="s">
        <v>84</v>
      </c>
      <c r="AY477" s="20" t="s">
        <v>197</v>
      </c>
      <c r="BE477" s="193">
        <f>IF(N477="základní",J477,0)</f>
        <v>0</v>
      </c>
      <c r="BF477" s="193">
        <f>IF(N477="snížená",J477,0)</f>
        <v>0</v>
      </c>
      <c r="BG477" s="193">
        <f>IF(N477="zákl. přenesená",J477,0)</f>
        <v>0</v>
      </c>
      <c r="BH477" s="193">
        <f>IF(N477="sníž. přenesená",J477,0)</f>
        <v>0</v>
      </c>
      <c r="BI477" s="193">
        <f>IF(N477="nulová",J477,0)</f>
        <v>0</v>
      </c>
      <c r="BJ477" s="20" t="s">
        <v>82</v>
      </c>
      <c r="BK477" s="193">
        <f>ROUND(I477*H477,2)</f>
        <v>0</v>
      </c>
      <c r="BL477" s="20" t="s">
        <v>204</v>
      </c>
      <c r="BM477" s="192" t="s">
        <v>941</v>
      </c>
    </row>
    <row r="478" spans="1:65" s="2" customFormat="1" ht="11.25">
      <c r="A478" s="37"/>
      <c r="B478" s="38"/>
      <c r="C478" s="39"/>
      <c r="D478" s="194" t="s">
        <v>206</v>
      </c>
      <c r="E478" s="39"/>
      <c r="F478" s="195" t="s">
        <v>942</v>
      </c>
      <c r="G478" s="39"/>
      <c r="H478" s="39"/>
      <c r="I478" s="196"/>
      <c r="J478" s="39"/>
      <c r="K478" s="39"/>
      <c r="L478" s="42"/>
      <c r="M478" s="197"/>
      <c r="N478" s="198"/>
      <c r="O478" s="67"/>
      <c r="P478" s="67"/>
      <c r="Q478" s="67"/>
      <c r="R478" s="67"/>
      <c r="S478" s="67"/>
      <c r="T478" s="68"/>
      <c r="U478" s="37"/>
      <c r="V478" s="37"/>
      <c r="W478" s="37"/>
      <c r="X478" s="37"/>
      <c r="Y478" s="37"/>
      <c r="Z478" s="37"/>
      <c r="AA478" s="37"/>
      <c r="AB478" s="37"/>
      <c r="AC478" s="37"/>
      <c r="AD478" s="37"/>
      <c r="AE478" s="37"/>
      <c r="AT478" s="20" t="s">
        <v>206</v>
      </c>
      <c r="AU478" s="20" t="s">
        <v>84</v>
      </c>
    </row>
    <row r="479" spans="1:65" s="15" customFormat="1" ht="11.25">
      <c r="B479" s="222"/>
      <c r="C479" s="223"/>
      <c r="D479" s="201" t="s">
        <v>213</v>
      </c>
      <c r="E479" s="224" t="s">
        <v>28</v>
      </c>
      <c r="F479" s="225" t="s">
        <v>914</v>
      </c>
      <c r="G479" s="223"/>
      <c r="H479" s="224" t="s">
        <v>28</v>
      </c>
      <c r="I479" s="226"/>
      <c r="J479" s="223"/>
      <c r="K479" s="223"/>
      <c r="L479" s="227"/>
      <c r="M479" s="228"/>
      <c r="N479" s="229"/>
      <c r="O479" s="229"/>
      <c r="P479" s="229"/>
      <c r="Q479" s="229"/>
      <c r="R479" s="229"/>
      <c r="S479" s="229"/>
      <c r="T479" s="230"/>
      <c r="AT479" s="231" t="s">
        <v>213</v>
      </c>
      <c r="AU479" s="231" t="s">
        <v>84</v>
      </c>
      <c r="AV479" s="15" t="s">
        <v>82</v>
      </c>
      <c r="AW479" s="15" t="s">
        <v>35</v>
      </c>
      <c r="AX479" s="15" t="s">
        <v>74</v>
      </c>
      <c r="AY479" s="231" t="s">
        <v>197</v>
      </c>
    </row>
    <row r="480" spans="1:65" s="13" customFormat="1" ht="11.25">
      <c r="B480" s="199"/>
      <c r="C480" s="200"/>
      <c r="D480" s="201" t="s">
        <v>213</v>
      </c>
      <c r="E480" s="202" t="s">
        <v>28</v>
      </c>
      <c r="F480" s="203" t="s">
        <v>943</v>
      </c>
      <c r="G480" s="200"/>
      <c r="H480" s="204">
        <v>16</v>
      </c>
      <c r="I480" s="205"/>
      <c r="J480" s="200"/>
      <c r="K480" s="200"/>
      <c r="L480" s="206"/>
      <c r="M480" s="207"/>
      <c r="N480" s="208"/>
      <c r="O480" s="208"/>
      <c r="P480" s="208"/>
      <c r="Q480" s="208"/>
      <c r="R480" s="208"/>
      <c r="S480" s="208"/>
      <c r="T480" s="209"/>
      <c r="AT480" s="210" t="s">
        <v>213</v>
      </c>
      <c r="AU480" s="210" t="s">
        <v>84</v>
      </c>
      <c r="AV480" s="13" t="s">
        <v>84</v>
      </c>
      <c r="AW480" s="13" t="s">
        <v>35</v>
      </c>
      <c r="AX480" s="13" t="s">
        <v>74</v>
      </c>
      <c r="AY480" s="210" t="s">
        <v>197</v>
      </c>
    </row>
    <row r="481" spans="1:65" s="13" customFormat="1" ht="11.25">
      <c r="B481" s="199"/>
      <c r="C481" s="200"/>
      <c r="D481" s="201" t="s">
        <v>213</v>
      </c>
      <c r="E481" s="202" t="s">
        <v>28</v>
      </c>
      <c r="F481" s="203" t="s">
        <v>944</v>
      </c>
      <c r="G481" s="200"/>
      <c r="H481" s="204">
        <v>12</v>
      </c>
      <c r="I481" s="205"/>
      <c r="J481" s="200"/>
      <c r="K481" s="200"/>
      <c r="L481" s="206"/>
      <c r="M481" s="207"/>
      <c r="N481" s="208"/>
      <c r="O481" s="208"/>
      <c r="P481" s="208"/>
      <c r="Q481" s="208"/>
      <c r="R481" s="208"/>
      <c r="S481" s="208"/>
      <c r="T481" s="209"/>
      <c r="AT481" s="210" t="s">
        <v>213</v>
      </c>
      <c r="AU481" s="210" t="s">
        <v>84</v>
      </c>
      <c r="AV481" s="13" t="s">
        <v>84</v>
      </c>
      <c r="AW481" s="13" t="s">
        <v>35</v>
      </c>
      <c r="AX481" s="13" t="s">
        <v>74</v>
      </c>
      <c r="AY481" s="210" t="s">
        <v>197</v>
      </c>
    </row>
    <row r="482" spans="1:65" s="13" customFormat="1" ht="11.25">
      <c r="B482" s="199"/>
      <c r="C482" s="200"/>
      <c r="D482" s="201" t="s">
        <v>213</v>
      </c>
      <c r="E482" s="202" t="s">
        <v>28</v>
      </c>
      <c r="F482" s="203" t="s">
        <v>945</v>
      </c>
      <c r="G482" s="200"/>
      <c r="H482" s="204">
        <v>28</v>
      </c>
      <c r="I482" s="205"/>
      <c r="J482" s="200"/>
      <c r="K482" s="200"/>
      <c r="L482" s="206"/>
      <c r="M482" s="207"/>
      <c r="N482" s="208"/>
      <c r="O482" s="208"/>
      <c r="P482" s="208"/>
      <c r="Q482" s="208"/>
      <c r="R482" s="208"/>
      <c r="S482" s="208"/>
      <c r="T482" s="209"/>
      <c r="AT482" s="210" t="s">
        <v>213</v>
      </c>
      <c r="AU482" s="210" t="s">
        <v>84</v>
      </c>
      <c r="AV482" s="13" t="s">
        <v>84</v>
      </c>
      <c r="AW482" s="13" t="s">
        <v>35</v>
      </c>
      <c r="AX482" s="13" t="s">
        <v>74</v>
      </c>
      <c r="AY482" s="210" t="s">
        <v>197</v>
      </c>
    </row>
    <row r="483" spans="1:65" s="13" customFormat="1" ht="11.25">
      <c r="B483" s="199"/>
      <c r="C483" s="200"/>
      <c r="D483" s="201" t="s">
        <v>213</v>
      </c>
      <c r="E483" s="202" t="s">
        <v>28</v>
      </c>
      <c r="F483" s="203" t="s">
        <v>946</v>
      </c>
      <c r="G483" s="200"/>
      <c r="H483" s="204">
        <v>9</v>
      </c>
      <c r="I483" s="205"/>
      <c r="J483" s="200"/>
      <c r="K483" s="200"/>
      <c r="L483" s="206"/>
      <c r="M483" s="207"/>
      <c r="N483" s="208"/>
      <c r="O483" s="208"/>
      <c r="P483" s="208"/>
      <c r="Q483" s="208"/>
      <c r="R483" s="208"/>
      <c r="S483" s="208"/>
      <c r="T483" s="209"/>
      <c r="AT483" s="210" t="s">
        <v>213</v>
      </c>
      <c r="AU483" s="210" t="s">
        <v>84</v>
      </c>
      <c r="AV483" s="13" t="s">
        <v>84</v>
      </c>
      <c r="AW483" s="13" t="s">
        <v>35</v>
      </c>
      <c r="AX483" s="13" t="s">
        <v>74</v>
      </c>
      <c r="AY483" s="210" t="s">
        <v>197</v>
      </c>
    </row>
    <row r="484" spans="1:65" s="13" customFormat="1" ht="11.25">
      <c r="B484" s="199"/>
      <c r="C484" s="200"/>
      <c r="D484" s="201" t="s">
        <v>213</v>
      </c>
      <c r="E484" s="202" t="s">
        <v>28</v>
      </c>
      <c r="F484" s="203" t="s">
        <v>947</v>
      </c>
      <c r="G484" s="200"/>
      <c r="H484" s="204">
        <v>6</v>
      </c>
      <c r="I484" s="205"/>
      <c r="J484" s="200"/>
      <c r="K484" s="200"/>
      <c r="L484" s="206"/>
      <c r="M484" s="207"/>
      <c r="N484" s="208"/>
      <c r="O484" s="208"/>
      <c r="P484" s="208"/>
      <c r="Q484" s="208"/>
      <c r="R484" s="208"/>
      <c r="S484" s="208"/>
      <c r="T484" s="209"/>
      <c r="AT484" s="210" t="s">
        <v>213</v>
      </c>
      <c r="AU484" s="210" t="s">
        <v>84</v>
      </c>
      <c r="AV484" s="13" t="s">
        <v>84</v>
      </c>
      <c r="AW484" s="13" t="s">
        <v>35</v>
      </c>
      <c r="AX484" s="13" t="s">
        <v>74</v>
      </c>
      <c r="AY484" s="210" t="s">
        <v>197</v>
      </c>
    </row>
    <row r="485" spans="1:65" s="14" customFormat="1" ht="11.25">
      <c r="B485" s="211"/>
      <c r="C485" s="212"/>
      <c r="D485" s="201" t="s">
        <v>213</v>
      </c>
      <c r="E485" s="213" t="s">
        <v>28</v>
      </c>
      <c r="F485" s="214" t="s">
        <v>226</v>
      </c>
      <c r="G485" s="212"/>
      <c r="H485" s="215">
        <v>71</v>
      </c>
      <c r="I485" s="216"/>
      <c r="J485" s="212"/>
      <c r="K485" s="212"/>
      <c r="L485" s="217"/>
      <c r="M485" s="218"/>
      <c r="N485" s="219"/>
      <c r="O485" s="219"/>
      <c r="P485" s="219"/>
      <c r="Q485" s="219"/>
      <c r="R485" s="219"/>
      <c r="S485" s="219"/>
      <c r="T485" s="220"/>
      <c r="AT485" s="221" t="s">
        <v>213</v>
      </c>
      <c r="AU485" s="221" t="s">
        <v>84</v>
      </c>
      <c r="AV485" s="14" t="s">
        <v>204</v>
      </c>
      <c r="AW485" s="14" t="s">
        <v>35</v>
      </c>
      <c r="AX485" s="14" t="s">
        <v>82</v>
      </c>
      <c r="AY485" s="221" t="s">
        <v>197</v>
      </c>
    </row>
    <row r="486" spans="1:65" s="2" customFormat="1" ht="21.75" customHeight="1">
      <c r="A486" s="37"/>
      <c r="B486" s="38"/>
      <c r="C486" s="181" t="s">
        <v>463</v>
      </c>
      <c r="D486" s="181" t="s">
        <v>199</v>
      </c>
      <c r="E486" s="182" t="s">
        <v>948</v>
      </c>
      <c r="F486" s="183" t="s">
        <v>949</v>
      </c>
      <c r="G486" s="184" t="s">
        <v>210</v>
      </c>
      <c r="H486" s="185">
        <v>17</v>
      </c>
      <c r="I486" s="186"/>
      <c r="J486" s="187">
        <f>ROUND(I486*H486,2)</f>
        <v>0</v>
      </c>
      <c r="K486" s="183" t="s">
        <v>203</v>
      </c>
      <c r="L486" s="42"/>
      <c r="M486" s="188" t="s">
        <v>28</v>
      </c>
      <c r="N486" s="189" t="s">
        <v>45</v>
      </c>
      <c r="O486" s="67"/>
      <c r="P486" s="190">
        <f>O486*H486</f>
        <v>0</v>
      </c>
      <c r="Q486" s="190">
        <v>6.3549999999999995E-2</v>
      </c>
      <c r="R486" s="190">
        <f>Q486*H486</f>
        <v>1.0803499999999999</v>
      </c>
      <c r="S486" s="190">
        <v>0</v>
      </c>
      <c r="T486" s="191">
        <f>S486*H486</f>
        <v>0</v>
      </c>
      <c r="U486" s="37"/>
      <c r="V486" s="37"/>
      <c r="W486" s="37"/>
      <c r="X486" s="37"/>
      <c r="Y486" s="37"/>
      <c r="Z486" s="37"/>
      <c r="AA486" s="37"/>
      <c r="AB486" s="37"/>
      <c r="AC486" s="37"/>
      <c r="AD486" s="37"/>
      <c r="AE486" s="37"/>
      <c r="AR486" s="192" t="s">
        <v>204</v>
      </c>
      <c r="AT486" s="192" t="s">
        <v>199</v>
      </c>
      <c r="AU486" s="192" t="s">
        <v>84</v>
      </c>
      <c r="AY486" s="20" t="s">
        <v>197</v>
      </c>
      <c r="BE486" s="193">
        <f>IF(N486="základní",J486,0)</f>
        <v>0</v>
      </c>
      <c r="BF486" s="193">
        <f>IF(N486="snížená",J486,0)</f>
        <v>0</v>
      </c>
      <c r="BG486" s="193">
        <f>IF(N486="zákl. přenesená",J486,0)</f>
        <v>0</v>
      </c>
      <c r="BH486" s="193">
        <f>IF(N486="sníž. přenesená",J486,0)</f>
        <v>0</v>
      </c>
      <c r="BI486" s="193">
        <f>IF(N486="nulová",J486,0)</f>
        <v>0</v>
      </c>
      <c r="BJ486" s="20" t="s">
        <v>82</v>
      </c>
      <c r="BK486" s="193">
        <f>ROUND(I486*H486,2)</f>
        <v>0</v>
      </c>
      <c r="BL486" s="20" t="s">
        <v>204</v>
      </c>
      <c r="BM486" s="192" t="s">
        <v>950</v>
      </c>
    </row>
    <row r="487" spans="1:65" s="2" customFormat="1" ht="11.25">
      <c r="A487" s="37"/>
      <c r="B487" s="38"/>
      <c r="C487" s="39"/>
      <c r="D487" s="194" t="s">
        <v>206</v>
      </c>
      <c r="E487" s="39"/>
      <c r="F487" s="195" t="s">
        <v>951</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206</v>
      </c>
      <c r="AU487" s="20" t="s">
        <v>84</v>
      </c>
    </row>
    <row r="488" spans="1:65" s="15" customFormat="1" ht="11.25">
      <c r="B488" s="222"/>
      <c r="C488" s="223"/>
      <c r="D488" s="201" t="s">
        <v>213</v>
      </c>
      <c r="E488" s="224" t="s">
        <v>28</v>
      </c>
      <c r="F488" s="225" t="s">
        <v>914</v>
      </c>
      <c r="G488" s="223"/>
      <c r="H488" s="224" t="s">
        <v>28</v>
      </c>
      <c r="I488" s="226"/>
      <c r="J488" s="223"/>
      <c r="K488" s="223"/>
      <c r="L488" s="227"/>
      <c r="M488" s="228"/>
      <c r="N488" s="229"/>
      <c r="O488" s="229"/>
      <c r="P488" s="229"/>
      <c r="Q488" s="229"/>
      <c r="R488" s="229"/>
      <c r="S488" s="229"/>
      <c r="T488" s="230"/>
      <c r="AT488" s="231" t="s">
        <v>213</v>
      </c>
      <c r="AU488" s="231" t="s">
        <v>84</v>
      </c>
      <c r="AV488" s="15" t="s">
        <v>82</v>
      </c>
      <c r="AW488" s="15" t="s">
        <v>35</v>
      </c>
      <c r="AX488" s="15" t="s">
        <v>74</v>
      </c>
      <c r="AY488" s="231" t="s">
        <v>197</v>
      </c>
    </row>
    <row r="489" spans="1:65" s="13" customFormat="1" ht="11.25">
      <c r="B489" s="199"/>
      <c r="C489" s="200"/>
      <c r="D489" s="201" t="s">
        <v>213</v>
      </c>
      <c r="E489" s="202" t="s">
        <v>28</v>
      </c>
      <c r="F489" s="203" t="s">
        <v>952</v>
      </c>
      <c r="G489" s="200"/>
      <c r="H489" s="204">
        <v>16</v>
      </c>
      <c r="I489" s="205"/>
      <c r="J489" s="200"/>
      <c r="K489" s="200"/>
      <c r="L489" s="206"/>
      <c r="M489" s="207"/>
      <c r="N489" s="208"/>
      <c r="O489" s="208"/>
      <c r="P489" s="208"/>
      <c r="Q489" s="208"/>
      <c r="R489" s="208"/>
      <c r="S489" s="208"/>
      <c r="T489" s="209"/>
      <c r="AT489" s="210" t="s">
        <v>213</v>
      </c>
      <c r="AU489" s="210" t="s">
        <v>84</v>
      </c>
      <c r="AV489" s="13" t="s">
        <v>84</v>
      </c>
      <c r="AW489" s="13" t="s">
        <v>35</v>
      </c>
      <c r="AX489" s="13" t="s">
        <v>74</v>
      </c>
      <c r="AY489" s="210" t="s">
        <v>197</v>
      </c>
    </row>
    <row r="490" spans="1:65" s="13" customFormat="1" ht="11.25">
      <c r="B490" s="199"/>
      <c r="C490" s="200"/>
      <c r="D490" s="201" t="s">
        <v>213</v>
      </c>
      <c r="E490" s="202" t="s">
        <v>28</v>
      </c>
      <c r="F490" s="203" t="s">
        <v>953</v>
      </c>
      <c r="G490" s="200"/>
      <c r="H490" s="204">
        <v>1</v>
      </c>
      <c r="I490" s="205"/>
      <c r="J490" s="200"/>
      <c r="K490" s="200"/>
      <c r="L490" s="206"/>
      <c r="M490" s="207"/>
      <c r="N490" s="208"/>
      <c r="O490" s="208"/>
      <c r="P490" s="208"/>
      <c r="Q490" s="208"/>
      <c r="R490" s="208"/>
      <c r="S490" s="208"/>
      <c r="T490" s="209"/>
      <c r="AT490" s="210" t="s">
        <v>213</v>
      </c>
      <c r="AU490" s="210" t="s">
        <v>84</v>
      </c>
      <c r="AV490" s="13" t="s">
        <v>84</v>
      </c>
      <c r="AW490" s="13" t="s">
        <v>35</v>
      </c>
      <c r="AX490" s="13" t="s">
        <v>74</v>
      </c>
      <c r="AY490" s="210" t="s">
        <v>197</v>
      </c>
    </row>
    <row r="491" spans="1:65" s="14" customFormat="1" ht="11.25">
      <c r="B491" s="211"/>
      <c r="C491" s="212"/>
      <c r="D491" s="201" t="s">
        <v>213</v>
      </c>
      <c r="E491" s="213" t="s">
        <v>28</v>
      </c>
      <c r="F491" s="214" t="s">
        <v>226</v>
      </c>
      <c r="G491" s="212"/>
      <c r="H491" s="215">
        <v>17</v>
      </c>
      <c r="I491" s="216"/>
      <c r="J491" s="212"/>
      <c r="K491" s="212"/>
      <c r="L491" s="217"/>
      <c r="M491" s="218"/>
      <c r="N491" s="219"/>
      <c r="O491" s="219"/>
      <c r="P491" s="219"/>
      <c r="Q491" s="219"/>
      <c r="R491" s="219"/>
      <c r="S491" s="219"/>
      <c r="T491" s="220"/>
      <c r="AT491" s="221" t="s">
        <v>213</v>
      </c>
      <c r="AU491" s="221" t="s">
        <v>84</v>
      </c>
      <c r="AV491" s="14" t="s">
        <v>204</v>
      </c>
      <c r="AW491" s="14" t="s">
        <v>35</v>
      </c>
      <c r="AX491" s="14" t="s">
        <v>82</v>
      </c>
      <c r="AY491" s="221" t="s">
        <v>197</v>
      </c>
    </row>
    <row r="492" spans="1:65" s="2" customFormat="1" ht="21.75" customHeight="1">
      <c r="A492" s="37"/>
      <c r="B492" s="38"/>
      <c r="C492" s="181" t="s">
        <v>470</v>
      </c>
      <c r="D492" s="181" t="s">
        <v>199</v>
      </c>
      <c r="E492" s="182" t="s">
        <v>954</v>
      </c>
      <c r="F492" s="183" t="s">
        <v>955</v>
      </c>
      <c r="G492" s="184" t="s">
        <v>210</v>
      </c>
      <c r="H492" s="185">
        <v>72</v>
      </c>
      <c r="I492" s="186"/>
      <c r="J492" s="187">
        <f>ROUND(I492*H492,2)</f>
        <v>0</v>
      </c>
      <c r="K492" s="183" t="s">
        <v>203</v>
      </c>
      <c r="L492" s="42"/>
      <c r="M492" s="188" t="s">
        <v>28</v>
      </c>
      <c r="N492" s="189" t="s">
        <v>45</v>
      </c>
      <c r="O492" s="67"/>
      <c r="P492" s="190">
        <f>O492*H492</f>
        <v>0</v>
      </c>
      <c r="Q492" s="190">
        <v>9.1050000000000006E-2</v>
      </c>
      <c r="R492" s="190">
        <f>Q492*H492</f>
        <v>6.5556000000000001</v>
      </c>
      <c r="S492" s="190">
        <v>0</v>
      </c>
      <c r="T492" s="191">
        <f>S492*H492</f>
        <v>0</v>
      </c>
      <c r="U492" s="37"/>
      <c r="V492" s="37"/>
      <c r="W492" s="37"/>
      <c r="X492" s="37"/>
      <c r="Y492" s="37"/>
      <c r="Z492" s="37"/>
      <c r="AA492" s="37"/>
      <c r="AB492" s="37"/>
      <c r="AC492" s="37"/>
      <c r="AD492" s="37"/>
      <c r="AE492" s="37"/>
      <c r="AR492" s="192" t="s">
        <v>204</v>
      </c>
      <c r="AT492" s="192" t="s">
        <v>199</v>
      </c>
      <c r="AU492" s="192" t="s">
        <v>84</v>
      </c>
      <c r="AY492" s="20" t="s">
        <v>197</v>
      </c>
      <c r="BE492" s="193">
        <f>IF(N492="základní",J492,0)</f>
        <v>0</v>
      </c>
      <c r="BF492" s="193">
        <f>IF(N492="snížená",J492,0)</f>
        <v>0</v>
      </c>
      <c r="BG492" s="193">
        <f>IF(N492="zákl. přenesená",J492,0)</f>
        <v>0</v>
      </c>
      <c r="BH492" s="193">
        <f>IF(N492="sníž. přenesená",J492,0)</f>
        <v>0</v>
      </c>
      <c r="BI492" s="193">
        <f>IF(N492="nulová",J492,0)</f>
        <v>0</v>
      </c>
      <c r="BJ492" s="20" t="s">
        <v>82</v>
      </c>
      <c r="BK492" s="193">
        <f>ROUND(I492*H492,2)</f>
        <v>0</v>
      </c>
      <c r="BL492" s="20" t="s">
        <v>204</v>
      </c>
      <c r="BM492" s="192" t="s">
        <v>956</v>
      </c>
    </row>
    <row r="493" spans="1:65" s="2" customFormat="1" ht="11.25">
      <c r="A493" s="37"/>
      <c r="B493" s="38"/>
      <c r="C493" s="39"/>
      <c r="D493" s="194" t="s">
        <v>206</v>
      </c>
      <c r="E493" s="39"/>
      <c r="F493" s="195" t="s">
        <v>957</v>
      </c>
      <c r="G493" s="39"/>
      <c r="H493" s="39"/>
      <c r="I493" s="196"/>
      <c r="J493" s="39"/>
      <c r="K493" s="39"/>
      <c r="L493" s="42"/>
      <c r="M493" s="197"/>
      <c r="N493" s="198"/>
      <c r="O493" s="67"/>
      <c r="P493" s="67"/>
      <c r="Q493" s="67"/>
      <c r="R493" s="67"/>
      <c r="S493" s="67"/>
      <c r="T493" s="68"/>
      <c r="U493" s="37"/>
      <c r="V493" s="37"/>
      <c r="W493" s="37"/>
      <c r="X493" s="37"/>
      <c r="Y493" s="37"/>
      <c r="Z493" s="37"/>
      <c r="AA493" s="37"/>
      <c r="AB493" s="37"/>
      <c r="AC493" s="37"/>
      <c r="AD493" s="37"/>
      <c r="AE493" s="37"/>
      <c r="AT493" s="20" t="s">
        <v>206</v>
      </c>
      <c r="AU493" s="20" t="s">
        <v>84</v>
      </c>
    </row>
    <row r="494" spans="1:65" s="15" customFormat="1" ht="11.25">
      <c r="B494" s="222"/>
      <c r="C494" s="223"/>
      <c r="D494" s="201" t="s">
        <v>213</v>
      </c>
      <c r="E494" s="224" t="s">
        <v>28</v>
      </c>
      <c r="F494" s="225" t="s">
        <v>914</v>
      </c>
      <c r="G494" s="223"/>
      <c r="H494" s="224" t="s">
        <v>28</v>
      </c>
      <c r="I494" s="226"/>
      <c r="J494" s="223"/>
      <c r="K494" s="223"/>
      <c r="L494" s="227"/>
      <c r="M494" s="228"/>
      <c r="N494" s="229"/>
      <c r="O494" s="229"/>
      <c r="P494" s="229"/>
      <c r="Q494" s="229"/>
      <c r="R494" s="229"/>
      <c r="S494" s="229"/>
      <c r="T494" s="230"/>
      <c r="AT494" s="231" t="s">
        <v>213</v>
      </c>
      <c r="AU494" s="231" t="s">
        <v>84</v>
      </c>
      <c r="AV494" s="15" t="s">
        <v>82</v>
      </c>
      <c r="AW494" s="15" t="s">
        <v>35</v>
      </c>
      <c r="AX494" s="15" t="s">
        <v>74</v>
      </c>
      <c r="AY494" s="231" t="s">
        <v>197</v>
      </c>
    </row>
    <row r="495" spans="1:65" s="13" customFormat="1" ht="11.25">
      <c r="B495" s="199"/>
      <c r="C495" s="200"/>
      <c r="D495" s="201" t="s">
        <v>213</v>
      </c>
      <c r="E495" s="202" t="s">
        <v>28</v>
      </c>
      <c r="F495" s="203" t="s">
        <v>958</v>
      </c>
      <c r="G495" s="200"/>
      <c r="H495" s="204">
        <v>68</v>
      </c>
      <c r="I495" s="205"/>
      <c r="J495" s="200"/>
      <c r="K495" s="200"/>
      <c r="L495" s="206"/>
      <c r="M495" s="207"/>
      <c r="N495" s="208"/>
      <c r="O495" s="208"/>
      <c r="P495" s="208"/>
      <c r="Q495" s="208"/>
      <c r="R495" s="208"/>
      <c r="S495" s="208"/>
      <c r="T495" s="209"/>
      <c r="AT495" s="210" t="s">
        <v>213</v>
      </c>
      <c r="AU495" s="210" t="s">
        <v>84</v>
      </c>
      <c r="AV495" s="13" t="s">
        <v>84</v>
      </c>
      <c r="AW495" s="13" t="s">
        <v>35</v>
      </c>
      <c r="AX495" s="13" t="s">
        <v>74</v>
      </c>
      <c r="AY495" s="210" t="s">
        <v>197</v>
      </c>
    </row>
    <row r="496" spans="1:65" s="13" customFormat="1" ht="11.25">
      <c r="B496" s="199"/>
      <c r="C496" s="200"/>
      <c r="D496" s="201" t="s">
        <v>213</v>
      </c>
      <c r="E496" s="202" t="s">
        <v>28</v>
      </c>
      <c r="F496" s="203" t="s">
        <v>959</v>
      </c>
      <c r="G496" s="200"/>
      <c r="H496" s="204">
        <v>4</v>
      </c>
      <c r="I496" s="205"/>
      <c r="J496" s="200"/>
      <c r="K496" s="200"/>
      <c r="L496" s="206"/>
      <c r="M496" s="207"/>
      <c r="N496" s="208"/>
      <c r="O496" s="208"/>
      <c r="P496" s="208"/>
      <c r="Q496" s="208"/>
      <c r="R496" s="208"/>
      <c r="S496" s="208"/>
      <c r="T496" s="209"/>
      <c r="AT496" s="210" t="s">
        <v>213</v>
      </c>
      <c r="AU496" s="210" t="s">
        <v>84</v>
      </c>
      <c r="AV496" s="13" t="s">
        <v>84</v>
      </c>
      <c r="AW496" s="13" t="s">
        <v>35</v>
      </c>
      <c r="AX496" s="13" t="s">
        <v>74</v>
      </c>
      <c r="AY496" s="210" t="s">
        <v>197</v>
      </c>
    </row>
    <row r="497" spans="1:65" s="14" customFormat="1" ht="11.25">
      <c r="B497" s="211"/>
      <c r="C497" s="212"/>
      <c r="D497" s="201" t="s">
        <v>213</v>
      </c>
      <c r="E497" s="213" t="s">
        <v>28</v>
      </c>
      <c r="F497" s="214" t="s">
        <v>226</v>
      </c>
      <c r="G497" s="212"/>
      <c r="H497" s="215">
        <v>72</v>
      </c>
      <c r="I497" s="216"/>
      <c r="J497" s="212"/>
      <c r="K497" s="212"/>
      <c r="L497" s="217"/>
      <c r="M497" s="218"/>
      <c r="N497" s="219"/>
      <c r="O497" s="219"/>
      <c r="P497" s="219"/>
      <c r="Q497" s="219"/>
      <c r="R497" s="219"/>
      <c r="S497" s="219"/>
      <c r="T497" s="220"/>
      <c r="AT497" s="221" t="s">
        <v>213</v>
      </c>
      <c r="AU497" s="221" t="s">
        <v>84</v>
      </c>
      <c r="AV497" s="14" t="s">
        <v>204</v>
      </c>
      <c r="AW497" s="14" t="s">
        <v>35</v>
      </c>
      <c r="AX497" s="14" t="s">
        <v>82</v>
      </c>
      <c r="AY497" s="221" t="s">
        <v>197</v>
      </c>
    </row>
    <row r="498" spans="1:65" s="2" customFormat="1" ht="24.2" customHeight="1">
      <c r="A498" s="37"/>
      <c r="B498" s="38"/>
      <c r="C498" s="181" t="s">
        <v>476</v>
      </c>
      <c r="D498" s="181" t="s">
        <v>199</v>
      </c>
      <c r="E498" s="182" t="s">
        <v>960</v>
      </c>
      <c r="F498" s="183" t="s">
        <v>961</v>
      </c>
      <c r="G498" s="184" t="s">
        <v>428</v>
      </c>
      <c r="H498" s="185">
        <v>0.35499999999999998</v>
      </c>
      <c r="I498" s="186"/>
      <c r="J498" s="187">
        <f>ROUND(I498*H498,2)</f>
        <v>0</v>
      </c>
      <c r="K498" s="183" t="s">
        <v>203</v>
      </c>
      <c r="L498" s="42"/>
      <c r="M498" s="188" t="s">
        <v>28</v>
      </c>
      <c r="N498" s="189" t="s">
        <v>45</v>
      </c>
      <c r="O498" s="67"/>
      <c r="P498" s="190">
        <f>O498*H498</f>
        <v>0</v>
      </c>
      <c r="Q498" s="190">
        <v>1.221E-2</v>
      </c>
      <c r="R498" s="190">
        <f>Q498*H498</f>
        <v>4.3345499999999995E-3</v>
      </c>
      <c r="S498" s="190">
        <v>0</v>
      </c>
      <c r="T498" s="191">
        <f>S498*H498</f>
        <v>0</v>
      </c>
      <c r="U498" s="37"/>
      <c r="V498" s="37"/>
      <c r="W498" s="37"/>
      <c r="X498" s="37"/>
      <c r="Y498" s="37"/>
      <c r="Z498" s="37"/>
      <c r="AA498" s="37"/>
      <c r="AB498" s="37"/>
      <c r="AC498" s="37"/>
      <c r="AD498" s="37"/>
      <c r="AE498" s="37"/>
      <c r="AR498" s="192" t="s">
        <v>204</v>
      </c>
      <c r="AT498" s="192" t="s">
        <v>199</v>
      </c>
      <c r="AU498" s="192" t="s">
        <v>84</v>
      </c>
      <c r="AY498" s="20" t="s">
        <v>197</v>
      </c>
      <c r="BE498" s="193">
        <f>IF(N498="základní",J498,0)</f>
        <v>0</v>
      </c>
      <c r="BF498" s="193">
        <f>IF(N498="snížená",J498,0)</f>
        <v>0</v>
      </c>
      <c r="BG498" s="193">
        <f>IF(N498="zákl. přenesená",J498,0)</f>
        <v>0</v>
      </c>
      <c r="BH498" s="193">
        <f>IF(N498="sníž. přenesená",J498,0)</f>
        <v>0</v>
      </c>
      <c r="BI498" s="193">
        <f>IF(N498="nulová",J498,0)</f>
        <v>0</v>
      </c>
      <c r="BJ498" s="20" t="s">
        <v>82</v>
      </c>
      <c r="BK498" s="193">
        <f>ROUND(I498*H498,2)</f>
        <v>0</v>
      </c>
      <c r="BL498" s="20" t="s">
        <v>204</v>
      </c>
      <c r="BM498" s="192" t="s">
        <v>962</v>
      </c>
    </row>
    <row r="499" spans="1:65" s="2" customFormat="1" ht="11.25">
      <c r="A499" s="37"/>
      <c r="B499" s="38"/>
      <c r="C499" s="39"/>
      <c r="D499" s="194" t="s">
        <v>206</v>
      </c>
      <c r="E499" s="39"/>
      <c r="F499" s="195" t="s">
        <v>963</v>
      </c>
      <c r="G499" s="39"/>
      <c r="H499" s="39"/>
      <c r="I499" s="196"/>
      <c r="J499" s="39"/>
      <c r="K499" s="39"/>
      <c r="L499" s="42"/>
      <c r="M499" s="197"/>
      <c r="N499" s="198"/>
      <c r="O499" s="67"/>
      <c r="P499" s="67"/>
      <c r="Q499" s="67"/>
      <c r="R499" s="67"/>
      <c r="S499" s="67"/>
      <c r="T499" s="68"/>
      <c r="U499" s="37"/>
      <c r="V499" s="37"/>
      <c r="W499" s="37"/>
      <c r="X499" s="37"/>
      <c r="Y499" s="37"/>
      <c r="Z499" s="37"/>
      <c r="AA499" s="37"/>
      <c r="AB499" s="37"/>
      <c r="AC499" s="37"/>
      <c r="AD499" s="37"/>
      <c r="AE499" s="37"/>
      <c r="AT499" s="20" t="s">
        <v>206</v>
      </c>
      <c r="AU499" s="20" t="s">
        <v>84</v>
      </c>
    </row>
    <row r="500" spans="1:65" s="15" customFormat="1" ht="11.25">
      <c r="B500" s="222"/>
      <c r="C500" s="223"/>
      <c r="D500" s="201" t="s">
        <v>213</v>
      </c>
      <c r="E500" s="224" t="s">
        <v>28</v>
      </c>
      <c r="F500" s="225" t="s">
        <v>914</v>
      </c>
      <c r="G500" s="223"/>
      <c r="H500" s="224" t="s">
        <v>28</v>
      </c>
      <c r="I500" s="226"/>
      <c r="J500" s="223"/>
      <c r="K500" s="223"/>
      <c r="L500" s="227"/>
      <c r="M500" s="228"/>
      <c r="N500" s="229"/>
      <c r="O500" s="229"/>
      <c r="P500" s="229"/>
      <c r="Q500" s="229"/>
      <c r="R500" s="229"/>
      <c r="S500" s="229"/>
      <c r="T500" s="230"/>
      <c r="AT500" s="231" t="s">
        <v>213</v>
      </c>
      <c r="AU500" s="231" t="s">
        <v>84</v>
      </c>
      <c r="AV500" s="15" t="s">
        <v>82</v>
      </c>
      <c r="AW500" s="15" t="s">
        <v>35</v>
      </c>
      <c r="AX500" s="15" t="s">
        <v>74</v>
      </c>
      <c r="AY500" s="231" t="s">
        <v>197</v>
      </c>
    </row>
    <row r="501" spans="1:65" s="15" customFormat="1" ht="11.25">
      <c r="B501" s="222"/>
      <c r="C501" s="223"/>
      <c r="D501" s="201" t="s">
        <v>213</v>
      </c>
      <c r="E501" s="224" t="s">
        <v>28</v>
      </c>
      <c r="F501" s="225" t="s">
        <v>964</v>
      </c>
      <c r="G501" s="223"/>
      <c r="H501" s="224" t="s">
        <v>28</v>
      </c>
      <c r="I501" s="226"/>
      <c r="J501" s="223"/>
      <c r="K501" s="223"/>
      <c r="L501" s="227"/>
      <c r="M501" s="228"/>
      <c r="N501" s="229"/>
      <c r="O501" s="229"/>
      <c r="P501" s="229"/>
      <c r="Q501" s="229"/>
      <c r="R501" s="229"/>
      <c r="S501" s="229"/>
      <c r="T501" s="230"/>
      <c r="AT501" s="231" t="s">
        <v>213</v>
      </c>
      <c r="AU501" s="231" t="s">
        <v>84</v>
      </c>
      <c r="AV501" s="15" t="s">
        <v>82</v>
      </c>
      <c r="AW501" s="15" t="s">
        <v>35</v>
      </c>
      <c r="AX501" s="15" t="s">
        <v>74</v>
      </c>
      <c r="AY501" s="231" t="s">
        <v>197</v>
      </c>
    </row>
    <row r="502" spans="1:65" s="13" customFormat="1" ht="11.25">
      <c r="B502" s="199"/>
      <c r="C502" s="200"/>
      <c r="D502" s="201" t="s">
        <v>213</v>
      </c>
      <c r="E502" s="202" t="s">
        <v>28</v>
      </c>
      <c r="F502" s="203" t="s">
        <v>965</v>
      </c>
      <c r="G502" s="200"/>
      <c r="H502" s="204">
        <v>0.35499999999999998</v>
      </c>
      <c r="I502" s="205"/>
      <c r="J502" s="200"/>
      <c r="K502" s="200"/>
      <c r="L502" s="206"/>
      <c r="M502" s="207"/>
      <c r="N502" s="208"/>
      <c r="O502" s="208"/>
      <c r="P502" s="208"/>
      <c r="Q502" s="208"/>
      <c r="R502" s="208"/>
      <c r="S502" s="208"/>
      <c r="T502" s="209"/>
      <c r="AT502" s="210" t="s">
        <v>213</v>
      </c>
      <c r="AU502" s="210" t="s">
        <v>84</v>
      </c>
      <c r="AV502" s="13" t="s">
        <v>84</v>
      </c>
      <c r="AW502" s="13" t="s">
        <v>35</v>
      </c>
      <c r="AX502" s="13" t="s">
        <v>82</v>
      </c>
      <c r="AY502" s="210" t="s">
        <v>197</v>
      </c>
    </row>
    <row r="503" spans="1:65" s="2" customFormat="1" ht="16.5" customHeight="1">
      <c r="A503" s="37"/>
      <c r="B503" s="38"/>
      <c r="C503" s="247" t="s">
        <v>482</v>
      </c>
      <c r="D503" s="247" t="s">
        <v>519</v>
      </c>
      <c r="E503" s="248" t="s">
        <v>966</v>
      </c>
      <c r="F503" s="249" t="s">
        <v>967</v>
      </c>
      <c r="G503" s="250" t="s">
        <v>428</v>
      </c>
      <c r="H503" s="251">
        <v>0.38300000000000001</v>
      </c>
      <c r="I503" s="252"/>
      <c r="J503" s="253">
        <f>ROUND(I503*H503,2)</f>
        <v>0</v>
      </c>
      <c r="K503" s="249" t="s">
        <v>203</v>
      </c>
      <c r="L503" s="254"/>
      <c r="M503" s="255" t="s">
        <v>28</v>
      </c>
      <c r="N503" s="256" t="s">
        <v>45</v>
      </c>
      <c r="O503" s="67"/>
      <c r="P503" s="190">
        <f>O503*H503</f>
        <v>0</v>
      </c>
      <c r="Q503" s="190">
        <v>1</v>
      </c>
      <c r="R503" s="190">
        <f>Q503*H503</f>
        <v>0.38300000000000001</v>
      </c>
      <c r="S503" s="190">
        <v>0</v>
      </c>
      <c r="T503" s="191">
        <f>S503*H503</f>
        <v>0</v>
      </c>
      <c r="U503" s="37"/>
      <c r="V503" s="37"/>
      <c r="W503" s="37"/>
      <c r="X503" s="37"/>
      <c r="Y503" s="37"/>
      <c r="Z503" s="37"/>
      <c r="AA503" s="37"/>
      <c r="AB503" s="37"/>
      <c r="AC503" s="37"/>
      <c r="AD503" s="37"/>
      <c r="AE503" s="37"/>
      <c r="AR503" s="192" t="s">
        <v>243</v>
      </c>
      <c r="AT503" s="192" t="s">
        <v>519</v>
      </c>
      <c r="AU503" s="192" t="s">
        <v>84</v>
      </c>
      <c r="AY503" s="20" t="s">
        <v>197</v>
      </c>
      <c r="BE503" s="193">
        <f>IF(N503="základní",J503,0)</f>
        <v>0</v>
      </c>
      <c r="BF503" s="193">
        <f>IF(N503="snížená",J503,0)</f>
        <v>0</v>
      </c>
      <c r="BG503" s="193">
        <f>IF(N503="zákl. přenesená",J503,0)</f>
        <v>0</v>
      </c>
      <c r="BH503" s="193">
        <f>IF(N503="sníž. přenesená",J503,0)</f>
        <v>0</v>
      </c>
      <c r="BI503" s="193">
        <f>IF(N503="nulová",J503,0)</f>
        <v>0</v>
      </c>
      <c r="BJ503" s="20" t="s">
        <v>82</v>
      </c>
      <c r="BK503" s="193">
        <f>ROUND(I503*H503,2)</f>
        <v>0</v>
      </c>
      <c r="BL503" s="20" t="s">
        <v>204</v>
      </c>
      <c r="BM503" s="192" t="s">
        <v>968</v>
      </c>
    </row>
    <row r="504" spans="1:65" s="13" customFormat="1" ht="11.25">
      <c r="B504" s="199"/>
      <c r="C504" s="200"/>
      <c r="D504" s="201" t="s">
        <v>213</v>
      </c>
      <c r="E504" s="200"/>
      <c r="F504" s="203" t="s">
        <v>969</v>
      </c>
      <c r="G504" s="200"/>
      <c r="H504" s="204">
        <v>0.38300000000000001</v>
      </c>
      <c r="I504" s="205"/>
      <c r="J504" s="200"/>
      <c r="K504" s="200"/>
      <c r="L504" s="206"/>
      <c r="M504" s="207"/>
      <c r="N504" s="208"/>
      <c r="O504" s="208"/>
      <c r="P504" s="208"/>
      <c r="Q504" s="208"/>
      <c r="R504" s="208"/>
      <c r="S504" s="208"/>
      <c r="T504" s="209"/>
      <c r="AT504" s="210" t="s">
        <v>213</v>
      </c>
      <c r="AU504" s="210" t="s">
        <v>84</v>
      </c>
      <c r="AV504" s="13" t="s">
        <v>84</v>
      </c>
      <c r="AW504" s="13" t="s">
        <v>4</v>
      </c>
      <c r="AX504" s="13" t="s">
        <v>82</v>
      </c>
      <c r="AY504" s="210" t="s">
        <v>197</v>
      </c>
    </row>
    <row r="505" spans="1:65" s="2" customFormat="1" ht="16.5" customHeight="1">
      <c r="A505" s="37"/>
      <c r="B505" s="38"/>
      <c r="C505" s="181" t="s">
        <v>489</v>
      </c>
      <c r="D505" s="181" t="s">
        <v>199</v>
      </c>
      <c r="E505" s="182" t="s">
        <v>970</v>
      </c>
      <c r="F505" s="183" t="s">
        <v>971</v>
      </c>
      <c r="G505" s="184" t="s">
        <v>265</v>
      </c>
      <c r="H505" s="185">
        <v>8.25</v>
      </c>
      <c r="I505" s="186"/>
      <c r="J505" s="187">
        <f>ROUND(I505*H505,2)</f>
        <v>0</v>
      </c>
      <c r="K505" s="183" t="s">
        <v>203</v>
      </c>
      <c r="L505" s="42"/>
      <c r="M505" s="188" t="s">
        <v>28</v>
      </c>
      <c r="N505" s="189" t="s">
        <v>45</v>
      </c>
      <c r="O505" s="67"/>
      <c r="P505" s="190">
        <f>O505*H505</f>
        <v>0</v>
      </c>
      <c r="Q505" s="190">
        <v>1.1E-4</v>
      </c>
      <c r="R505" s="190">
        <f>Q505*H505</f>
        <v>9.075E-4</v>
      </c>
      <c r="S505" s="190">
        <v>0</v>
      </c>
      <c r="T505" s="191">
        <f>S505*H505</f>
        <v>0</v>
      </c>
      <c r="U505" s="37"/>
      <c r="V505" s="37"/>
      <c r="W505" s="37"/>
      <c r="X505" s="37"/>
      <c r="Y505" s="37"/>
      <c r="Z505" s="37"/>
      <c r="AA505" s="37"/>
      <c r="AB505" s="37"/>
      <c r="AC505" s="37"/>
      <c r="AD505" s="37"/>
      <c r="AE505" s="37"/>
      <c r="AR505" s="192" t="s">
        <v>204</v>
      </c>
      <c r="AT505" s="192" t="s">
        <v>199</v>
      </c>
      <c r="AU505" s="192" t="s">
        <v>84</v>
      </c>
      <c r="AY505" s="20" t="s">
        <v>197</v>
      </c>
      <c r="BE505" s="193">
        <f>IF(N505="základní",J505,0)</f>
        <v>0</v>
      </c>
      <c r="BF505" s="193">
        <f>IF(N505="snížená",J505,0)</f>
        <v>0</v>
      </c>
      <c r="BG505" s="193">
        <f>IF(N505="zákl. přenesená",J505,0)</f>
        <v>0</v>
      </c>
      <c r="BH505" s="193">
        <f>IF(N505="sníž. přenesená",J505,0)</f>
        <v>0</v>
      </c>
      <c r="BI505" s="193">
        <f>IF(N505="nulová",J505,0)</f>
        <v>0</v>
      </c>
      <c r="BJ505" s="20" t="s">
        <v>82</v>
      </c>
      <c r="BK505" s="193">
        <f>ROUND(I505*H505,2)</f>
        <v>0</v>
      </c>
      <c r="BL505" s="20" t="s">
        <v>204</v>
      </c>
      <c r="BM505" s="192" t="s">
        <v>972</v>
      </c>
    </row>
    <row r="506" spans="1:65" s="2" customFormat="1" ht="11.25">
      <c r="A506" s="37"/>
      <c r="B506" s="38"/>
      <c r="C506" s="39"/>
      <c r="D506" s="194" t="s">
        <v>206</v>
      </c>
      <c r="E506" s="39"/>
      <c r="F506" s="195" t="s">
        <v>973</v>
      </c>
      <c r="G506" s="39"/>
      <c r="H506" s="39"/>
      <c r="I506" s="196"/>
      <c r="J506" s="39"/>
      <c r="K506" s="39"/>
      <c r="L506" s="42"/>
      <c r="M506" s="197"/>
      <c r="N506" s="198"/>
      <c r="O506" s="67"/>
      <c r="P506" s="67"/>
      <c r="Q506" s="67"/>
      <c r="R506" s="67"/>
      <c r="S506" s="67"/>
      <c r="T506" s="68"/>
      <c r="U506" s="37"/>
      <c r="V506" s="37"/>
      <c r="W506" s="37"/>
      <c r="X506" s="37"/>
      <c r="Y506" s="37"/>
      <c r="Z506" s="37"/>
      <c r="AA506" s="37"/>
      <c r="AB506" s="37"/>
      <c r="AC506" s="37"/>
      <c r="AD506" s="37"/>
      <c r="AE506" s="37"/>
      <c r="AT506" s="20" t="s">
        <v>206</v>
      </c>
      <c r="AU506" s="20" t="s">
        <v>84</v>
      </c>
    </row>
    <row r="507" spans="1:65" s="15" customFormat="1" ht="11.25">
      <c r="B507" s="222"/>
      <c r="C507" s="223"/>
      <c r="D507" s="201" t="s">
        <v>213</v>
      </c>
      <c r="E507" s="224" t="s">
        <v>28</v>
      </c>
      <c r="F507" s="225" t="s">
        <v>914</v>
      </c>
      <c r="G507" s="223"/>
      <c r="H507" s="224" t="s">
        <v>28</v>
      </c>
      <c r="I507" s="226"/>
      <c r="J507" s="223"/>
      <c r="K507" s="223"/>
      <c r="L507" s="227"/>
      <c r="M507" s="228"/>
      <c r="N507" s="229"/>
      <c r="O507" s="229"/>
      <c r="P507" s="229"/>
      <c r="Q507" s="229"/>
      <c r="R507" s="229"/>
      <c r="S507" s="229"/>
      <c r="T507" s="230"/>
      <c r="AT507" s="231" t="s">
        <v>213</v>
      </c>
      <c r="AU507" s="231" t="s">
        <v>84</v>
      </c>
      <c r="AV507" s="15" t="s">
        <v>82</v>
      </c>
      <c r="AW507" s="15" t="s">
        <v>35</v>
      </c>
      <c r="AX507" s="15" t="s">
        <v>74</v>
      </c>
      <c r="AY507" s="231" t="s">
        <v>197</v>
      </c>
    </row>
    <row r="508" spans="1:65" s="13" customFormat="1" ht="11.25">
      <c r="B508" s="199"/>
      <c r="C508" s="200"/>
      <c r="D508" s="201" t="s">
        <v>213</v>
      </c>
      <c r="E508" s="202" t="s">
        <v>28</v>
      </c>
      <c r="F508" s="203" t="s">
        <v>974</v>
      </c>
      <c r="G508" s="200"/>
      <c r="H508" s="204">
        <v>3.75</v>
      </c>
      <c r="I508" s="205"/>
      <c r="J508" s="200"/>
      <c r="K508" s="200"/>
      <c r="L508" s="206"/>
      <c r="M508" s="207"/>
      <c r="N508" s="208"/>
      <c r="O508" s="208"/>
      <c r="P508" s="208"/>
      <c r="Q508" s="208"/>
      <c r="R508" s="208"/>
      <c r="S508" s="208"/>
      <c r="T508" s="209"/>
      <c r="AT508" s="210" t="s">
        <v>213</v>
      </c>
      <c r="AU508" s="210" t="s">
        <v>84</v>
      </c>
      <c r="AV508" s="13" t="s">
        <v>84</v>
      </c>
      <c r="AW508" s="13" t="s">
        <v>35</v>
      </c>
      <c r="AX508" s="13" t="s">
        <v>74</v>
      </c>
      <c r="AY508" s="210" t="s">
        <v>197</v>
      </c>
    </row>
    <row r="509" spans="1:65" s="13" customFormat="1" ht="11.25">
      <c r="B509" s="199"/>
      <c r="C509" s="200"/>
      <c r="D509" s="201" t="s">
        <v>213</v>
      </c>
      <c r="E509" s="202" t="s">
        <v>28</v>
      </c>
      <c r="F509" s="203" t="s">
        <v>975</v>
      </c>
      <c r="G509" s="200"/>
      <c r="H509" s="204">
        <v>4.5</v>
      </c>
      <c r="I509" s="205"/>
      <c r="J509" s="200"/>
      <c r="K509" s="200"/>
      <c r="L509" s="206"/>
      <c r="M509" s="207"/>
      <c r="N509" s="208"/>
      <c r="O509" s="208"/>
      <c r="P509" s="208"/>
      <c r="Q509" s="208"/>
      <c r="R509" s="208"/>
      <c r="S509" s="208"/>
      <c r="T509" s="209"/>
      <c r="AT509" s="210" t="s">
        <v>213</v>
      </c>
      <c r="AU509" s="210" t="s">
        <v>84</v>
      </c>
      <c r="AV509" s="13" t="s">
        <v>84</v>
      </c>
      <c r="AW509" s="13" t="s">
        <v>35</v>
      </c>
      <c r="AX509" s="13" t="s">
        <v>74</v>
      </c>
      <c r="AY509" s="210" t="s">
        <v>197</v>
      </c>
    </row>
    <row r="510" spans="1:65" s="14" customFormat="1" ht="11.25">
      <c r="B510" s="211"/>
      <c r="C510" s="212"/>
      <c r="D510" s="201" t="s">
        <v>213</v>
      </c>
      <c r="E510" s="213" t="s">
        <v>28</v>
      </c>
      <c r="F510" s="214" t="s">
        <v>226</v>
      </c>
      <c r="G510" s="212"/>
      <c r="H510" s="215">
        <v>8.25</v>
      </c>
      <c r="I510" s="216"/>
      <c r="J510" s="212"/>
      <c r="K510" s="212"/>
      <c r="L510" s="217"/>
      <c r="M510" s="218"/>
      <c r="N510" s="219"/>
      <c r="O510" s="219"/>
      <c r="P510" s="219"/>
      <c r="Q510" s="219"/>
      <c r="R510" s="219"/>
      <c r="S510" s="219"/>
      <c r="T510" s="220"/>
      <c r="AT510" s="221" t="s">
        <v>213</v>
      </c>
      <c r="AU510" s="221" t="s">
        <v>84</v>
      </c>
      <c r="AV510" s="14" t="s">
        <v>204</v>
      </c>
      <c r="AW510" s="14" t="s">
        <v>35</v>
      </c>
      <c r="AX510" s="14" t="s">
        <v>82</v>
      </c>
      <c r="AY510" s="221" t="s">
        <v>197</v>
      </c>
    </row>
    <row r="511" spans="1:65" s="2" customFormat="1" ht="16.5" customHeight="1">
      <c r="A511" s="37"/>
      <c r="B511" s="38"/>
      <c r="C511" s="181" t="s">
        <v>495</v>
      </c>
      <c r="D511" s="181" t="s">
        <v>199</v>
      </c>
      <c r="E511" s="182" t="s">
        <v>976</v>
      </c>
      <c r="F511" s="183" t="s">
        <v>977</v>
      </c>
      <c r="G511" s="184" t="s">
        <v>265</v>
      </c>
      <c r="H511" s="185">
        <v>60.5</v>
      </c>
      <c r="I511" s="186"/>
      <c r="J511" s="187">
        <f>ROUND(I511*H511,2)</f>
        <v>0</v>
      </c>
      <c r="K511" s="183" t="s">
        <v>203</v>
      </c>
      <c r="L511" s="42"/>
      <c r="M511" s="188" t="s">
        <v>28</v>
      </c>
      <c r="N511" s="189" t="s">
        <v>45</v>
      </c>
      <c r="O511" s="67"/>
      <c r="P511" s="190">
        <f>O511*H511</f>
        <v>0</v>
      </c>
      <c r="Q511" s="190">
        <v>3.8000000000000002E-4</v>
      </c>
      <c r="R511" s="190">
        <f>Q511*H511</f>
        <v>2.299E-2</v>
      </c>
      <c r="S511" s="190">
        <v>0</v>
      </c>
      <c r="T511" s="191">
        <f>S511*H511</f>
        <v>0</v>
      </c>
      <c r="U511" s="37"/>
      <c r="V511" s="37"/>
      <c r="W511" s="37"/>
      <c r="X511" s="37"/>
      <c r="Y511" s="37"/>
      <c r="Z511" s="37"/>
      <c r="AA511" s="37"/>
      <c r="AB511" s="37"/>
      <c r="AC511" s="37"/>
      <c r="AD511" s="37"/>
      <c r="AE511" s="37"/>
      <c r="AR511" s="192" t="s">
        <v>204</v>
      </c>
      <c r="AT511" s="192" t="s">
        <v>199</v>
      </c>
      <c r="AU511" s="192" t="s">
        <v>84</v>
      </c>
      <c r="AY511" s="20" t="s">
        <v>197</v>
      </c>
      <c r="BE511" s="193">
        <f>IF(N511="základní",J511,0)</f>
        <v>0</v>
      </c>
      <c r="BF511" s="193">
        <f>IF(N511="snížená",J511,0)</f>
        <v>0</v>
      </c>
      <c r="BG511" s="193">
        <f>IF(N511="zákl. přenesená",J511,0)</f>
        <v>0</v>
      </c>
      <c r="BH511" s="193">
        <f>IF(N511="sníž. přenesená",J511,0)</f>
        <v>0</v>
      </c>
      <c r="BI511" s="193">
        <f>IF(N511="nulová",J511,0)</f>
        <v>0</v>
      </c>
      <c r="BJ511" s="20" t="s">
        <v>82</v>
      </c>
      <c r="BK511" s="193">
        <f>ROUND(I511*H511,2)</f>
        <v>0</v>
      </c>
      <c r="BL511" s="20" t="s">
        <v>204</v>
      </c>
      <c r="BM511" s="192" t="s">
        <v>978</v>
      </c>
    </row>
    <row r="512" spans="1:65" s="2" customFormat="1" ht="11.25">
      <c r="A512" s="37"/>
      <c r="B512" s="38"/>
      <c r="C512" s="39"/>
      <c r="D512" s="194" t="s">
        <v>206</v>
      </c>
      <c r="E512" s="39"/>
      <c r="F512" s="195" t="s">
        <v>979</v>
      </c>
      <c r="G512" s="39"/>
      <c r="H512" s="39"/>
      <c r="I512" s="196"/>
      <c r="J512" s="39"/>
      <c r="K512" s="39"/>
      <c r="L512" s="42"/>
      <c r="M512" s="197"/>
      <c r="N512" s="198"/>
      <c r="O512" s="67"/>
      <c r="P512" s="67"/>
      <c r="Q512" s="67"/>
      <c r="R512" s="67"/>
      <c r="S512" s="67"/>
      <c r="T512" s="68"/>
      <c r="U512" s="37"/>
      <c r="V512" s="37"/>
      <c r="W512" s="37"/>
      <c r="X512" s="37"/>
      <c r="Y512" s="37"/>
      <c r="Z512" s="37"/>
      <c r="AA512" s="37"/>
      <c r="AB512" s="37"/>
      <c r="AC512" s="37"/>
      <c r="AD512" s="37"/>
      <c r="AE512" s="37"/>
      <c r="AT512" s="20" t="s">
        <v>206</v>
      </c>
      <c r="AU512" s="20" t="s">
        <v>84</v>
      </c>
    </row>
    <row r="513" spans="1:65" s="15" customFormat="1" ht="11.25">
      <c r="B513" s="222"/>
      <c r="C513" s="223"/>
      <c r="D513" s="201" t="s">
        <v>213</v>
      </c>
      <c r="E513" s="224" t="s">
        <v>28</v>
      </c>
      <c r="F513" s="225" t="s">
        <v>914</v>
      </c>
      <c r="G513" s="223"/>
      <c r="H513" s="224" t="s">
        <v>28</v>
      </c>
      <c r="I513" s="226"/>
      <c r="J513" s="223"/>
      <c r="K513" s="223"/>
      <c r="L513" s="227"/>
      <c r="M513" s="228"/>
      <c r="N513" s="229"/>
      <c r="O513" s="229"/>
      <c r="P513" s="229"/>
      <c r="Q513" s="229"/>
      <c r="R513" s="229"/>
      <c r="S513" s="229"/>
      <c r="T513" s="230"/>
      <c r="AT513" s="231" t="s">
        <v>213</v>
      </c>
      <c r="AU513" s="231" t="s">
        <v>84</v>
      </c>
      <c r="AV513" s="15" t="s">
        <v>82</v>
      </c>
      <c r="AW513" s="15" t="s">
        <v>35</v>
      </c>
      <c r="AX513" s="15" t="s">
        <v>74</v>
      </c>
      <c r="AY513" s="231" t="s">
        <v>197</v>
      </c>
    </row>
    <row r="514" spans="1:65" s="13" customFormat="1" ht="11.25">
      <c r="B514" s="199"/>
      <c r="C514" s="200"/>
      <c r="D514" s="201" t="s">
        <v>213</v>
      </c>
      <c r="E514" s="202" t="s">
        <v>28</v>
      </c>
      <c r="F514" s="203" t="s">
        <v>980</v>
      </c>
      <c r="G514" s="200"/>
      <c r="H514" s="204">
        <v>6</v>
      </c>
      <c r="I514" s="205"/>
      <c r="J514" s="200"/>
      <c r="K514" s="200"/>
      <c r="L514" s="206"/>
      <c r="M514" s="207"/>
      <c r="N514" s="208"/>
      <c r="O514" s="208"/>
      <c r="P514" s="208"/>
      <c r="Q514" s="208"/>
      <c r="R514" s="208"/>
      <c r="S514" s="208"/>
      <c r="T514" s="209"/>
      <c r="AT514" s="210" t="s">
        <v>213</v>
      </c>
      <c r="AU514" s="210" t="s">
        <v>84</v>
      </c>
      <c r="AV514" s="13" t="s">
        <v>84</v>
      </c>
      <c r="AW514" s="13" t="s">
        <v>35</v>
      </c>
      <c r="AX514" s="13" t="s">
        <v>74</v>
      </c>
      <c r="AY514" s="210" t="s">
        <v>197</v>
      </c>
    </row>
    <row r="515" spans="1:65" s="13" customFormat="1" ht="11.25">
      <c r="B515" s="199"/>
      <c r="C515" s="200"/>
      <c r="D515" s="201" t="s">
        <v>213</v>
      </c>
      <c r="E515" s="202" t="s">
        <v>28</v>
      </c>
      <c r="F515" s="203" t="s">
        <v>981</v>
      </c>
      <c r="G515" s="200"/>
      <c r="H515" s="204">
        <v>42.5</v>
      </c>
      <c r="I515" s="205"/>
      <c r="J515" s="200"/>
      <c r="K515" s="200"/>
      <c r="L515" s="206"/>
      <c r="M515" s="207"/>
      <c r="N515" s="208"/>
      <c r="O515" s="208"/>
      <c r="P515" s="208"/>
      <c r="Q515" s="208"/>
      <c r="R515" s="208"/>
      <c r="S515" s="208"/>
      <c r="T515" s="209"/>
      <c r="AT515" s="210" t="s">
        <v>213</v>
      </c>
      <c r="AU515" s="210" t="s">
        <v>84</v>
      </c>
      <c r="AV515" s="13" t="s">
        <v>84</v>
      </c>
      <c r="AW515" s="13" t="s">
        <v>35</v>
      </c>
      <c r="AX515" s="13" t="s">
        <v>74</v>
      </c>
      <c r="AY515" s="210" t="s">
        <v>197</v>
      </c>
    </row>
    <row r="516" spans="1:65" s="13" customFormat="1" ht="11.25">
      <c r="B516" s="199"/>
      <c r="C516" s="200"/>
      <c r="D516" s="201" t="s">
        <v>213</v>
      </c>
      <c r="E516" s="202" t="s">
        <v>28</v>
      </c>
      <c r="F516" s="203" t="s">
        <v>982</v>
      </c>
      <c r="G516" s="200"/>
      <c r="H516" s="204">
        <v>5</v>
      </c>
      <c r="I516" s="205"/>
      <c r="J516" s="200"/>
      <c r="K516" s="200"/>
      <c r="L516" s="206"/>
      <c r="M516" s="207"/>
      <c r="N516" s="208"/>
      <c r="O516" s="208"/>
      <c r="P516" s="208"/>
      <c r="Q516" s="208"/>
      <c r="R516" s="208"/>
      <c r="S516" s="208"/>
      <c r="T516" s="209"/>
      <c r="AT516" s="210" t="s">
        <v>213</v>
      </c>
      <c r="AU516" s="210" t="s">
        <v>84</v>
      </c>
      <c r="AV516" s="13" t="s">
        <v>84</v>
      </c>
      <c r="AW516" s="13" t="s">
        <v>35</v>
      </c>
      <c r="AX516" s="13" t="s">
        <v>74</v>
      </c>
      <c r="AY516" s="210" t="s">
        <v>197</v>
      </c>
    </row>
    <row r="517" spans="1:65" s="13" customFormat="1" ht="11.25">
      <c r="B517" s="199"/>
      <c r="C517" s="200"/>
      <c r="D517" s="201" t="s">
        <v>213</v>
      </c>
      <c r="E517" s="202" t="s">
        <v>28</v>
      </c>
      <c r="F517" s="203" t="s">
        <v>983</v>
      </c>
      <c r="G517" s="200"/>
      <c r="H517" s="204">
        <v>4.5</v>
      </c>
      <c r="I517" s="205"/>
      <c r="J517" s="200"/>
      <c r="K517" s="200"/>
      <c r="L517" s="206"/>
      <c r="M517" s="207"/>
      <c r="N517" s="208"/>
      <c r="O517" s="208"/>
      <c r="P517" s="208"/>
      <c r="Q517" s="208"/>
      <c r="R517" s="208"/>
      <c r="S517" s="208"/>
      <c r="T517" s="209"/>
      <c r="AT517" s="210" t="s">
        <v>213</v>
      </c>
      <c r="AU517" s="210" t="s">
        <v>84</v>
      </c>
      <c r="AV517" s="13" t="s">
        <v>84</v>
      </c>
      <c r="AW517" s="13" t="s">
        <v>35</v>
      </c>
      <c r="AX517" s="13" t="s">
        <v>74</v>
      </c>
      <c r="AY517" s="210" t="s">
        <v>197</v>
      </c>
    </row>
    <row r="518" spans="1:65" s="13" customFormat="1" ht="11.25">
      <c r="B518" s="199"/>
      <c r="C518" s="200"/>
      <c r="D518" s="201" t="s">
        <v>213</v>
      </c>
      <c r="E518" s="202" t="s">
        <v>28</v>
      </c>
      <c r="F518" s="203" t="s">
        <v>984</v>
      </c>
      <c r="G518" s="200"/>
      <c r="H518" s="204">
        <v>2.5</v>
      </c>
      <c r="I518" s="205"/>
      <c r="J518" s="200"/>
      <c r="K518" s="200"/>
      <c r="L518" s="206"/>
      <c r="M518" s="207"/>
      <c r="N518" s="208"/>
      <c r="O518" s="208"/>
      <c r="P518" s="208"/>
      <c r="Q518" s="208"/>
      <c r="R518" s="208"/>
      <c r="S518" s="208"/>
      <c r="T518" s="209"/>
      <c r="AT518" s="210" t="s">
        <v>213</v>
      </c>
      <c r="AU518" s="210" t="s">
        <v>84</v>
      </c>
      <c r="AV518" s="13" t="s">
        <v>84</v>
      </c>
      <c r="AW518" s="13" t="s">
        <v>35</v>
      </c>
      <c r="AX518" s="13" t="s">
        <v>74</v>
      </c>
      <c r="AY518" s="210" t="s">
        <v>197</v>
      </c>
    </row>
    <row r="519" spans="1:65" s="14" customFormat="1" ht="11.25">
      <c r="B519" s="211"/>
      <c r="C519" s="212"/>
      <c r="D519" s="201" t="s">
        <v>213</v>
      </c>
      <c r="E519" s="213" t="s">
        <v>28</v>
      </c>
      <c r="F519" s="214" t="s">
        <v>226</v>
      </c>
      <c r="G519" s="212"/>
      <c r="H519" s="215">
        <v>60.5</v>
      </c>
      <c r="I519" s="216"/>
      <c r="J519" s="212"/>
      <c r="K519" s="212"/>
      <c r="L519" s="217"/>
      <c r="M519" s="218"/>
      <c r="N519" s="219"/>
      <c r="O519" s="219"/>
      <c r="P519" s="219"/>
      <c r="Q519" s="219"/>
      <c r="R519" s="219"/>
      <c r="S519" s="219"/>
      <c r="T519" s="220"/>
      <c r="AT519" s="221" t="s">
        <v>213</v>
      </c>
      <c r="AU519" s="221" t="s">
        <v>84</v>
      </c>
      <c r="AV519" s="14" t="s">
        <v>204</v>
      </c>
      <c r="AW519" s="14" t="s">
        <v>35</v>
      </c>
      <c r="AX519" s="14" t="s">
        <v>82</v>
      </c>
      <c r="AY519" s="221" t="s">
        <v>197</v>
      </c>
    </row>
    <row r="520" spans="1:65" s="2" customFormat="1" ht="24.2" customHeight="1">
      <c r="A520" s="37"/>
      <c r="B520" s="38"/>
      <c r="C520" s="181" t="s">
        <v>500</v>
      </c>
      <c r="D520" s="181" t="s">
        <v>199</v>
      </c>
      <c r="E520" s="182" t="s">
        <v>985</v>
      </c>
      <c r="F520" s="183" t="s">
        <v>986</v>
      </c>
      <c r="G520" s="184" t="s">
        <v>202</v>
      </c>
      <c r="H520" s="185">
        <v>8.6959999999999997</v>
      </c>
      <c r="I520" s="186"/>
      <c r="J520" s="187">
        <f>ROUND(I520*H520,2)</f>
        <v>0</v>
      </c>
      <c r="K520" s="183" t="s">
        <v>203</v>
      </c>
      <c r="L520" s="42"/>
      <c r="M520" s="188" t="s">
        <v>28</v>
      </c>
      <c r="N520" s="189" t="s">
        <v>45</v>
      </c>
      <c r="O520" s="67"/>
      <c r="P520" s="190">
        <f>O520*H520</f>
        <v>0</v>
      </c>
      <c r="Q520" s="190">
        <v>9.4479999999999995E-2</v>
      </c>
      <c r="R520" s="190">
        <f>Q520*H520</f>
        <v>0.8215980799999999</v>
      </c>
      <c r="S520" s="190">
        <v>0</v>
      </c>
      <c r="T520" s="191">
        <f>S520*H520</f>
        <v>0</v>
      </c>
      <c r="U520" s="37"/>
      <c r="V520" s="37"/>
      <c r="W520" s="37"/>
      <c r="X520" s="37"/>
      <c r="Y520" s="37"/>
      <c r="Z520" s="37"/>
      <c r="AA520" s="37"/>
      <c r="AB520" s="37"/>
      <c r="AC520" s="37"/>
      <c r="AD520" s="37"/>
      <c r="AE520" s="37"/>
      <c r="AR520" s="192" t="s">
        <v>204</v>
      </c>
      <c r="AT520" s="192" t="s">
        <v>199</v>
      </c>
      <c r="AU520" s="192" t="s">
        <v>84</v>
      </c>
      <c r="AY520" s="20" t="s">
        <v>197</v>
      </c>
      <c r="BE520" s="193">
        <f>IF(N520="základní",J520,0)</f>
        <v>0</v>
      </c>
      <c r="BF520" s="193">
        <f>IF(N520="snížená",J520,0)</f>
        <v>0</v>
      </c>
      <c r="BG520" s="193">
        <f>IF(N520="zákl. přenesená",J520,0)</f>
        <v>0</v>
      </c>
      <c r="BH520" s="193">
        <f>IF(N520="sníž. přenesená",J520,0)</f>
        <v>0</v>
      </c>
      <c r="BI520" s="193">
        <f>IF(N520="nulová",J520,0)</f>
        <v>0</v>
      </c>
      <c r="BJ520" s="20" t="s">
        <v>82</v>
      </c>
      <c r="BK520" s="193">
        <f>ROUND(I520*H520,2)</f>
        <v>0</v>
      </c>
      <c r="BL520" s="20" t="s">
        <v>204</v>
      </c>
      <c r="BM520" s="192" t="s">
        <v>987</v>
      </c>
    </row>
    <row r="521" spans="1:65" s="2" customFormat="1" ht="11.25">
      <c r="A521" s="37"/>
      <c r="B521" s="38"/>
      <c r="C521" s="39"/>
      <c r="D521" s="194" t="s">
        <v>206</v>
      </c>
      <c r="E521" s="39"/>
      <c r="F521" s="195" t="s">
        <v>988</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206</v>
      </c>
      <c r="AU521" s="20" t="s">
        <v>84</v>
      </c>
    </row>
    <row r="522" spans="1:65" s="15" customFormat="1" ht="11.25">
      <c r="B522" s="222"/>
      <c r="C522" s="223"/>
      <c r="D522" s="201" t="s">
        <v>213</v>
      </c>
      <c r="E522" s="224" t="s">
        <v>28</v>
      </c>
      <c r="F522" s="225" t="s">
        <v>412</v>
      </c>
      <c r="G522" s="223"/>
      <c r="H522" s="224" t="s">
        <v>28</v>
      </c>
      <c r="I522" s="226"/>
      <c r="J522" s="223"/>
      <c r="K522" s="223"/>
      <c r="L522" s="227"/>
      <c r="M522" s="228"/>
      <c r="N522" s="229"/>
      <c r="O522" s="229"/>
      <c r="P522" s="229"/>
      <c r="Q522" s="229"/>
      <c r="R522" s="229"/>
      <c r="S522" s="229"/>
      <c r="T522" s="230"/>
      <c r="AT522" s="231" t="s">
        <v>213</v>
      </c>
      <c r="AU522" s="231" t="s">
        <v>84</v>
      </c>
      <c r="AV522" s="15" t="s">
        <v>82</v>
      </c>
      <c r="AW522" s="15" t="s">
        <v>35</v>
      </c>
      <c r="AX522" s="15" t="s">
        <v>74</v>
      </c>
      <c r="AY522" s="231" t="s">
        <v>197</v>
      </c>
    </row>
    <row r="523" spans="1:65" s="15" customFormat="1" ht="11.25">
      <c r="B523" s="222"/>
      <c r="C523" s="223"/>
      <c r="D523" s="201" t="s">
        <v>213</v>
      </c>
      <c r="E523" s="224" t="s">
        <v>28</v>
      </c>
      <c r="F523" s="225" t="s">
        <v>989</v>
      </c>
      <c r="G523" s="223"/>
      <c r="H523" s="224" t="s">
        <v>28</v>
      </c>
      <c r="I523" s="226"/>
      <c r="J523" s="223"/>
      <c r="K523" s="223"/>
      <c r="L523" s="227"/>
      <c r="M523" s="228"/>
      <c r="N523" s="229"/>
      <c r="O523" s="229"/>
      <c r="P523" s="229"/>
      <c r="Q523" s="229"/>
      <c r="R523" s="229"/>
      <c r="S523" s="229"/>
      <c r="T523" s="230"/>
      <c r="AT523" s="231" t="s">
        <v>213</v>
      </c>
      <c r="AU523" s="231" t="s">
        <v>84</v>
      </c>
      <c r="AV523" s="15" t="s">
        <v>82</v>
      </c>
      <c r="AW523" s="15" t="s">
        <v>35</v>
      </c>
      <c r="AX523" s="15" t="s">
        <v>74</v>
      </c>
      <c r="AY523" s="231" t="s">
        <v>197</v>
      </c>
    </row>
    <row r="524" spans="1:65" s="13" customFormat="1" ht="11.25">
      <c r="B524" s="199"/>
      <c r="C524" s="200"/>
      <c r="D524" s="201" t="s">
        <v>213</v>
      </c>
      <c r="E524" s="202" t="s">
        <v>28</v>
      </c>
      <c r="F524" s="203" t="s">
        <v>990</v>
      </c>
      <c r="G524" s="200"/>
      <c r="H524" s="204">
        <v>7.4249999999999998</v>
      </c>
      <c r="I524" s="205"/>
      <c r="J524" s="200"/>
      <c r="K524" s="200"/>
      <c r="L524" s="206"/>
      <c r="M524" s="207"/>
      <c r="N524" s="208"/>
      <c r="O524" s="208"/>
      <c r="P524" s="208"/>
      <c r="Q524" s="208"/>
      <c r="R524" s="208"/>
      <c r="S524" s="208"/>
      <c r="T524" s="209"/>
      <c r="AT524" s="210" t="s">
        <v>213</v>
      </c>
      <c r="AU524" s="210" t="s">
        <v>84</v>
      </c>
      <c r="AV524" s="13" t="s">
        <v>84</v>
      </c>
      <c r="AW524" s="13" t="s">
        <v>35</v>
      </c>
      <c r="AX524" s="13" t="s">
        <v>74</v>
      </c>
      <c r="AY524" s="210" t="s">
        <v>197</v>
      </c>
    </row>
    <row r="525" spans="1:65" s="13" customFormat="1" ht="11.25">
      <c r="B525" s="199"/>
      <c r="C525" s="200"/>
      <c r="D525" s="201" t="s">
        <v>213</v>
      </c>
      <c r="E525" s="202" t="s">
        <v>28</v>
      </c>
      <c r="F525" s="203" t="s">
        <v>991</v>
      </c>
      <c r="G525" s="200"/>
      <c r="H525" s="204">
        <v>-1.32</v>
      </c>
      <c r="I525" s="205"/>
      <c r="J525" s="200"/>
      <c r="K525" s="200"/>
      <c r="L525" s="206"/>
      <c r="M525" s="207"/>
      <c r="N525" s="208"/>
      <c r="O525" s="208"/>
      <c r="P525" s="208"/>
      <c r="Q525" s="208"/>
      <c r="R525" s="208"/>
      <c r="S525" s="208"/>
      <c r="T525" s="209"/>
      <c r="AT525" s="210" t="s">
        <v>213</v>
      </c>
      <c r="AU525" s="210" t="s">
        <v>84</v>
      </c>
      <c r="AV525" s="13" t="s">
        <v>84</v>
      </c>
      <c r="AW525" s="13" t="s">
        <v>35</v>
      </c>
      <c r="AX525" s="13" t="s">
        <v>74</v>
      </c>
      <c r="AY525" s="210" t="s">
        <v>197</v>
      </c>
    </row>
    <row r="526" spans="1:65" s="13" customFormat="1" ht="11.25">
      <c r="B526" s="199"/>
      <c r="C526" s="200"/>
      <c r="D526" s="201" t="s">
        <v>213</v>
      </c>
      <c r="E526" s="202" t="s">
        <v>28</v>
      </c>
      <c r="F526" s="203" t="s">
        <v>992</v>
      </c>
      <c r="G526" s="200"/>
      <c r="H526" s="204">
        <v>2.5910000000000002</v>
      </c>
      <c r="I526" s="205"/>
      <c r="J526" s="200"/>
      <c r="K526" s="200"/>
      <c r="L526" s="206"/>
      <c r="M526" s="207"/>
      <c r="N526" s="208"/>
      <c r="O526" s="208"/>
      <c r="P526" s="208"/>
      <c r="Q526" s="208"/>
      <c r="R526" s="208"/>
      <c r="S526" s="208"/>
      <c r="T526" s="209"/>
      <c r="AT526" s="210" t="s">
        <v>213</v>
      </c>
      <c r="AU526" s="210" t="s">
        <v>84</v>
      </c>
      <c r="AV526" s="13" t="s">
        <v>84</v>
      </c>
      <c r="AW526" s="13" t="s">
        <v>35</v>
      </c>
      <c r="AX526" s="13" t="s">
        <v>74</v>
      </c>
      <c r="AY526" s="210" t="s">
        <v>197</v>
      </c>
    </row>
    <row r="527" spans="1:65" s="14" customFormat="1" ht="11.25">
      <c r="B527" s="211"/>
      <c r="C527" s="212"/>
      <c r="D527" s="201" t="s">
        <v>213</v>
      </c>
      <c r="E527" s="213" t="s">
        <v>28</v>
      </c>
      <c r="F527" s="214" t="s">
        <v>226</v>
      </c>
      <c r="G527" s="212"/>
      <c r="H527" s="215">
        <v>8.6959999999999997</v>
      </c>
      <c r="I527" s="216"/>
      <c r="J527" s="212"/>
      <c r="K527" s="212"/>
      <c r="L527" s="217"/>
      <c r="M527" s="218"/>
      <c r="N527" s="219"/>
      <c r="O527" s="219"/>
      <c r="P527" s="219"/>
      <c r="Q527" s="219"/>
      <c r="R527" s="219"/>
      <c r="S527" s="219"/>
      <c r="T527" s="220"/>
      <c r="AT527" s="221" t="s">
        <v>213</v>
      </c>
      <c r="AU527" s="221" t="s">
        <v>84</v>
      </c>
      <c r="AV527" s="14" t="s">
        <v>204</v>
      </c>
      <c r="AW527" s="14" t="s">
        <v>35</v>
      </c>
      <c r="AX527" s="14" t="s">
        <v>82</v>
      </c>
      <c r="AY527" s="221" t="s">
        <v>197</v>
      </c>
    </row>
    <row r="528" spans="1:65" s="2" customFormat="1" ht="24.2" customHeight="1">
      <c r="A528" s="37"/>
      <c r="B528" s="38"/>
      <c r="C528" s="181" t="s">
        <v>505</v>
      </c>
      <c r="D528" s="181" t="s">
        <v>199</v>
      </c>
      <c r="E528" s="182" t="s">
        <v>993</v>
      </c>
      <c r="F528" s="183" t="s">
        <v>994</v>
      </c>
      <c r="G528" s="184" t="s">
        <v>202</v>
      </c>
      <c r="H528" s="185">
        <v>409.34699999999998</v>
      </c>
      <c r="I528" s="186"/>
      <c r="J528" s="187">
        <f>ROUND(I528*H528,2)</f>
        <v>0</v>
      </c>
      <c r="K528" s="183" t="s">
        <v>203</v>
      </c>
      <c r="L528" s="42"/>
      <c r="M528" s="188" t="s">
        <v>28</v>
      </c>
      <c r="N528" s="189" t="s">
        <v>45</v>
      </c>
      <c r="O528" s="67"/>
      <c r="P528" s="190">
        <f>O528*H528</f>
        <v>0</v>
      </c>
      <c r="Q528" s="190">
        <v>0.11396000000000001</v>
      </c>
      <c r="R528" s="190">
        <f>Q528*H528</f>
        <v>46.649184120000001</v>
      </c>
      <c r="S528" s="190">
        <v>0</v>
      </c>
      <c r="T528" s="191">
        <f>S528*H528</f>
        <v>0</v>
      </c>
      <c r="U528" s="37"/>
      <c r="V528" s="37"/>
      <c r="W528" s="37"/>
      <c r="X528" s="37"/>
      <c r="Y528" s="37"/>
      <c r="Z528" s="37"/>
      <c r="AA528" s="37"/>
      <c r="AB528" s="37"/>
      <c r="AC528" s="37"/>
      <c r="AD528" s="37"/>
      <c r="AE528" s="37"/>
      <c r="AR528" s="192" t="s">
        <v>204</v>
      </c>
      <c r="AT528" s="192" t="s">
        <v>199</v>
      </c>
      <c r="AU528" s="192" t="s">
        <v>84</v>
      </c>
      <c r="AY528" s="20" t="s">
        <v>197</v>
      </c>
      <c r="BE528" s="193">
        <f>IF(N528="základní",J528,0)</f>
        <v>0</v>
      </c>
      <c r="BF528" s="193">
        <f>IF(N528="snížená",J528,0)</f>
        <v>0</v>
      </c>
      <c r="BG528" s="193">
        <f>IF(N528="zákl. přenesená",J528,0)</f>
        <v>0</v>
      </c>
      <c r="BH528" s="193">
        <f>IF(N528="sníž. přenesená",J528,0)</f>
        <v>0</v>
      </c>
      <c r="BI528" s="193">
        <f>IF(N528="nulová",J528,0)</f>
        <v>0</v>
      </c>
      <c r="BJ528" s="20" t="s">
        <v>82</v>
      </c>
      <c r="BK528" s="193">
        <f>ROUND(I528*H528,2)</f>
        <v>0</v>
      </c>
      <c r="BL528" s="20" t="s">
        <v>204</v>
      </c>
      <c r="BM528" s="192" t="s">
        <v>995</v>
      </c>
    </row>
    <row r="529" spans="1:51" s="2" customFormat="1" ht="11.25">
      <c r="A529" s="37"/>
      <c r="B529" s="38"/>
      <c r="C529" s="39"/>
      <c r="D529" s="194" t="s">
        <v>206</v>
      </c>
      <c r="E529" s="39"/>
      <c r="F529" s="195" t="s">
        <v>996</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206</v>
      </c>
      <c r="AU529" s="20" t="s">
        <v>84</v>
      </c>
    </row>
    <row r="530" spans="1:51" s="15" customFormat="1" ht="11.25">
      <c r="B530" s="222"/>
      <c r="C530" s="223"/>
      <c r="D530" s="201" t="s">
        <v>213</v>
      </c>
      <c r="E530" s="224" t="s">
        <v>28</v>
      </c>
      <c r="F530" s="225" t="s">
        <v>412</v>
      </c>
      <c r="G530" s="223"/>
      <c r="H530" s="224" t="s">
        <v>28</v>
      </c>
      <c r="I530" s="226"/>
      <c r="J530" s="223"/>
      <c r="K530" s="223"/>
      <c r="L530" s="227"/>
      <c r="M530" s="228"/>
      <c r="N530" s="229"/>
      <c r="O530" s="229"/>
      <c r="P530" s="229"/>
      <c r="Q530" s="229"/>
      <c r="R530" s="229"/>
      <c r="S530" s="229"/>
      <c r="T530" s="230"/>
      <c r="AT530" s="231" t="s">
        <v>213</v>
      </c>
      <c r="AU530" s="231" t="s">
        <v>84</v>
      </c>
      <c r="AV530" s="15" t="s">
        <v>82</v>
      </c>
      <c r="AW530" s="15" t="s">
        <v>35</v>
      </c>
      <c r="AX530" s="15" t="s">
        <v>74</v>
      </c>
      <c r="AY530" s="231" t="s">
        <v>197</v>
      </c>
    </row>
    <row r="531" spans="1:51" s="15" customFormat="1" ht="11.25">
      <c r="B531" s="222"/>
      <c r="C531" s="223"/>
      <c r="D531" s="201" t="s">
        <v>213</v>
      </c>
      <c r="E531" s="224" t="s">
        <v>28</v>
      </c>
      <c r="F531" s="225" t="s">
        <v>989</v>
      </c>
      <c r="G531" s="223"/>
      <c r="H531" s="224" t="s">
        <v>28</v>
      </c>
      <c r="I531" s="226"/>
      <c r="J531" s="223"/>
      <c r="K531" s="223"/>
      <c r="L531" s="227"/>
      <c r="M531" s="228"/>
      <c r="N531" s="229"/>
      <c r="O531" s="229"/>
      <c r="P531" s="229"/>
      <c r="Q531" s="229"/>
      <c r="R531" s="229"/>
      <c r="S531" s="229"/>
      <c r="T531" s="230"/>
      <c r="AT531" s="231" t="s">
        <v>213</v>
      </c>
      <c r="AU531" s="231" t="s">
        <v>84</v>
      </c>
      <c r="AV531" s="15" t="s">
        <v>82</v>
      </c>
      <c r="AW531" s="15" t="s">
        <v>35</v>
      </c>
      <c r="AX531" s="15" t="s">
        <v>74</v>
      </c>
      <c r="AY531" s="231" t="s">
        <v>197</v>
      </c>
    </row>
    <row r="532" spans="1:51" s="13" customFormat="1" ht="11.25">
      <c r="B532" s="199"/>
      <c r="C532" s="200"/>
      <c r="D532" s="201" t="s">
        <v>213</v>
      </c>
      <c r="E532" s="202" t="s">
        <v>28</v>
      </c>
      <c r="F532" s="203" t="s">
        <v>997</v>
      </c>
      <c r="G532" s="200"/>
      <c r="H532" s="204">
        <v>5.49</v>
      </c>
      <c r="I532" s="205"/>
      <c r="J532" s="200"/>
      <c r="K532" s="200"/>
      <c r="L532" s="206"/>
      <c r="M532" s="207"/>
      <c r="N532" s="208"/>
      <c r="O532" s="208"/>
      <c r="P532" s="208"/>
      <c r="Q532" s="208"/>
      <c r="R532" s="208"/>
      <c r="S532" s="208"/>
      <c r="T532" s="209"/>
      <c r="AT532" s="210" t="s">
        <v>213</v>
      </c>
      <c r="AU532" s="210" t="s">
        <v>84</v>
      </c>
      <c r="AV532" s="13" t="s">
        <v>84</v>
      </c>
      <c r="AW532" s="13" t="s">
        <v>35</v>
      </c>
      <c r="AX532" s="13" t="s">
        <v>74</v>
      </c>
      <c r="AY532" s="210" t="s">
        <v>197</v>
      </c>
    </row>
    <row r="533" spans="1:51" s="13" customFormat="1" ht="11.25">
      <c r="B533" s="199"/>
      <c r="C533" s="200"/>
      <c r="D533" s="201" t="s">
        <v>213</v>
      </c>
      <c r="E533" s="202" t="s">
        <v>28</v>
      </c>
      <c r="F533" s="203" t="s">
        <v>998</v>
      </c>
      <c r="G533" s="200"/>
      <c r="H533" s="204">
        <v>133.40299999999999</v>
      </c>
      <c r="I533" s="205"/>
      <c r="J533" s="200"/>
      <c r="K533" s="200"/>
      <c r="L533" s="206"/>
      <c r="M533" s="207"/>
      <c r="N533" s="208"/>
      <c r="O533" s="208"/>
      <c r="P533" s="208"/>
      <c r="Q533" s="208"/>
      <c r="R533" s="208"/>
      <c r="S533" s="208"/>
      <c r="T533" s="209"/>
      <c r="AT533" s="210" t="s">
        <v>213</v>
      </c>
      <c r="AU533" s="210" t="s">
        <v>84</v>
      </c>
      <c r="AV533" s="13" t="s">
        <v>84</v>
      </c>
      <c r="AW533" s="13" t="s">
        <v>35</v>
      </c>
      <c r="AX533" s="13" t="s">
        <v>74</v>
      </c>
      <c r="AY533" s="210" t="s">
        <v>197</v>
      </c>
    </row>
    <row r="534" spans="1:51" s="13" customFormat="1" ht="11.25">
      <c r="B534" s="199"/>
      <c r="C534" s="200"/>
      <c r="D534" s="201" t="s">
        <v>213</v>
      </c>
      <c r="E534" s="202" t="s">
        <v>28</v>
      </c>
      <c r="F534" s="203" t="s">
        <v>795</v>
      </c>
      <c r="G534" s="200"/>
      <c r="H534" s="204">
        <v>-5.9850000000000003</v>
      </c>
      <c r="I534" s="205"/>
      <c r="J534" s="200"/>
      <c r="K534" s="200"/>
      <c r="L534" s="206"/>
      <c r="M534" s="207"/>
      <c r="N534" s="208"/>
      <c r="O534" s="208"/>
      <c r="P534" s="208"/>
      <c r="Q534" s="208"/>
      <c r="R534" s="208"/>
      <c r="S534" s="208"/>
      <c r="T534" s="209"/>
      <c r="AT534" s="210" t="s">
        <v>213</v>
      </c>
      <c r="AU534" s="210" t="s">
        <v>84</v>
      </c>
      <c r="AV534" s="13" t="s">
        <v>84</v>
      </c>
      <c r="AW534" s="13" t="s">
        <v>35</v>
      </c>
      <c r="AX534" s="13" t="s">
        <v>74</v>
      </c>
      <c r="AY534" s="210" t="s">
        <v>197</v>
      </c>
    </row>
    <row r="535" spans="1:51" s="13" customFormat="1" ht="11.25">
      <c r="B535" s="199"/>
      <c r="C535" s="200"/>
      <c r="D535" s="201" t="s">
        <v>213</v>
      </c>
      <c r="E535" s="202" t="s">
        <v>28</v>
      </c>
      <c r="F535" s="203" t="s">
        <v>803</v>
      </c>
      <c r="G535" s="200"/>
      <c r="H535" s="204">
        <v>-2.2050000000000001</v>
      </c>
      <c r="I535" s="205"/>
      <c r="J535" s="200"/>
      <c r="K535" s="200"/>
      <c r="L535" s="206"/>
      <c r="M535" s="207"/>
      <c r="N535" s="208"/>
      <c r="O535" s="208"/>
      <c r="P535" s="208"/>
      <c r="Q535" s="208"/>
      <c r="R535" s="208"/>
      <c r="S535" s="208"/>
      <c r="T535" s="209"/>
      <c r="AT535" s="210" t="s">
        <v>213</v>
      </c>
      <c r="AU535" s="210" t="s">
        <v>84</v>
      </c>
      <c r="AV535" s="13" t="s">
        <v>84</v>
      </c>
      <c r="AW535" s="13" t="s">
        <v>35</v>
      </c>
      <c r="AX535" s="13" t="s">
        <v>74</v>
      </c>
      <c r="AY535" s="210" t="s">
        <v>197</v>
      </c>
    </row>
    <row r="536" spans="1:51" s="13" customFormat="1" ht="11.25">
      <c r="B536" s="199"/>
      <c r="C536" s="200"/>
      <c r="D536" s="201" t="s">
        <v>213</v>
      </c>
      <c r="E536" s="202" t="s">
        <v>28</v>
      </c>
      <c r="F536" s="203" t="s">
        <v>999</v>
      </c>
      <c r="G536" s="200"/>
      <c r="H536" s="204">
        <v>54.268999999999998</v>
      </c>
      <c r="I536" s="205"/>
      <c r="J536" s="200"/>
      <c r="K536" s="200"/>
      <c r="L536" s="206"/>
      <c r="M536" s="207"/>
      <c r="N536" s="208"/>
      <c r="O536" s="208"/>
      <c r="P536" s="208"/>
      <c r="Q536" s="208"/>
      <c r="R536" s="208"/>
      <c r="S536" s="208"/>
      <c r="T536" s="209"/>
      <c r="AT536" s="210" t="s">
        <v>213</v>
      </c>
      <c r="AU536" s="210" t="s">
        <v>84</v>
      </c>
      <c r="AV536" s="13" t="s">
        <v>84</v>
      </c>
      <c r="AW536" s="13" t="s">
        <v>35</v>
      </c>
      <c r="AX536" s="13" t="s">
        <v>74</v>
      </c>
      <c r="AY536" s="210" t="s">
        <v>197</v>
      </c>
    </row>
    <row r="537" spans="1:51" s="13" customFormat="1" ht="11.25">
      <c r="B537" s="199"/>
      <c r="C537" s="200"/>
      <c r="D537" s="201" t="s">
        <v>213</v>
      </c>
      <c r="E537" s="202" t="s">
        <v>28</v>
      </c>
      <c r="F537" s="203" t="s">
        <v>1000</v>
      </c>
      <c r="G537" s="200"/>
      <c r="H537" s="204">
        <v>-3.99</v>
      </c>
      <c r="I537" s="205"/>
      <c r="J537" s="200"/>
      <c r="K537" s="200"/>
      <c r="L537" s="206"/>
      <c r="M537" s="207"/>
      <c r="N537" s="208"/>
      <c r="O537" s="208"/>
      <c r="P537" s="208"/>
      <c r="Q537" s="208"/>
      <c r="R537" s="208"/>
      <c r="S537" s="208"/>
      <c r="T537" s="209"/>
      <c r="AT537" s="210" t="s">
        <v>213</v>
      </c>
      <c r="AU537" s="210" t="s">
        <v>84</v>
      </c>
      <c r="AV537" s="13" t="s">
        <v>84</v>
      </c>
      <c r="AW537" s="13" t="s">
        <v>35</v>
      </c>
      <c r="AX537" s="13" t="s">
        <v>74</v>
      </c>
      <c r="AY537" s="210" t="s">
        <v>197</v>
      </c>
    </row>
    <row r="538" spans="1:51" s="16" customFormat="1" ht="11.25">
      <c r="B538" s="232"/>
      <c r="C538" s="233"/>
      <c r="D538" s="201" t="s">
        <v>213</v>
      </c>
      <c r="E538" s="234" t="s">
        <v>28</v>
      </c>
      <c r="F538" s="235" t="s">
        <v>416</v>
      </c>
      <c r="G538" s="233"/>
      <c r="H538" s="236">
        <v>180.982</v>
      </c>
      <c r="I538" s="237"/>
      <c r="J538" s="233"/>
      <c r="K538" s="233"/>
      <c r="L538" s="238"/>
      <c r="M538" s="239"/>
      <c r="N538" s="240"/>
      <c r="O538" s="240"/>
      <c r="P538" s="240"/>
      <c r="Q538" s="240"/>
      <c r="R538" s="240"/>
      <c r="S538" s="240"/>
      <c r="T538" s="241"/>
      <c r="AT538" s="242" t="s">
        <v>213</v>
      </c>
      <c r="AU538" s="242" t="s">
        <v>84</v>
      </c>
      <c r="AV538" s="16" t="s">
        <v>160</v>
      </c>
      <c r="AW538" s="16" t="s">
        <v>35</v>
      </c>
      <c r="AX538" s="16" t="s">
        <v>74</v>
      </c>
      <c r="AY538" s="242" t="s">
        <v>197</v>
      </c>
    </row>
    <row r="539" spans="1:51" s="15" customFormat="1" ht="11.25">
      <c r="B539" s="222"/>
      <c r="C539" s="223"/>
      <c r="D539" s="201" t="s">
        <v>213</v>
      </c>
      <c r="E539" s="224" t="s">
        <v>28</v>
      </c>
      <c r="F539" s="225" t="s">
        <v>1001</v>
      </c>
      <c r="G539" s="223"/>
      <c r="H539" s="224" t="s">
        <v>28</v>
      </c>
      <c r="I539" s="226"/>
      <c r="J539" s="223"/>
      <c r="K539" s="223"/>
      <c r="L539" s="227"/>
      <c r="M539" s="228"/>
      <c r="N539" s="229"/>
      <c r="O539" s="229"/>
      <c r="P539" s="229"/>
      <c r="Q539" s="229"/>
      <c r="R539" s="229"/>
      <c r="S539" s="229"/>
      <c r="T539" s="230"/>
      <c r="AT539" s="231" t="s">
        <v>213</v>
      </c>
      <c r="AU539" s="231" t="s">
        <v>84</v>
      </c>
      <c r="AV539" s="15" t="s">
        <v>82</v>
      </c>
      <c r="AW539" s="15" t="s">
        <v>35</v>
      </c>
      <c r="AX539" s="15" t="s">
        <v>74</v>
      </c>
      <c r="AY539" s="231" t="s">
        <v>197</v>
      </c>
    </row>
    <row r="540" spans="1:51" s="13" customFormat="1" ht="11.25">
      <c r="B540" s="199"/>
      <c r="C540" s="200"/>
      <c r="D540" s="201" t="s">
        <v>213</v>
      </c>
      <c r="E540" s="202" t="s">
        <v>28</v>
      </c>
      <c r="F540" s="203" t="s">
        <v>1002</v>
      </c>
      <c r="G540" s="200"/>
      <c r="H540" s="204">
        <v>143.375</v>
      </c>
      <c r="I540" s="205"/>
      <c r="J540" s="200"/>
      <c r="K540" s="200"/>
      <c r="L540" s="206"/>
      <c r="M540" s="207"/>
      <c r="N540" s="208"/>
      <c r="O540" s="208"/>
      <c r="P540" s="208"/>
      <c r="Q540" s="208"/>
      <c r="R540" s="208"/>
      <c r="S540" s="208"/>
      <c r="T540" s="209"/>
      <c r="AT540" s="210" t="s">
        <v>213</v>
      </c>
      <c r="AU540" s="210" t="s">
        <v>84</v>
      </c>
      <c r="AV540" s="13" t="s">
        <v>84</v>
      </c>
      <c r="AW540" s="13" t="s">
        <v>35</v>
      </c>
      <c r="AX540" s="13" t="s">
        <v>74</v>
      </c>
      <c r="AY540" s="210" t="s">
        <v>197</v>
      </c>
    </row>
    <row r="541" spans="1:51" s="13" customFormat="1" ht="11.25">
      <c r="B541" s="199"/>
      <c r="C541" s="200"/>
      <c r="D541" s="201" t="s">
        <v>213</v>
      </c>
      <c r="E541" s="202" t="s">
        <v>28</v>
      </c>
      <c r="F541" s="203" t="s">
        <v>1003</v>
      </c>
      <c r="G541" s="200"/>
      <c r="H541" s="204">
        <v>-15.96</v>
      </c>
      <c r="I541" s="205"/>
      <c r="J541" s="200"/>
      <c r="K541" s="200"/>
      <c r="L541" s="206"/>
      <c r="M541" s="207"/>
      <c r="N541" s="208"/>
      <c r="O541" s="208"/>
      <c r="P541" s="208"/>
      <c r="Q541" s="208"/>
      <c r="R541" s="208"/>
      <c r="S541" s="208"/>
      <c r="T541" s="209"/>
      <c r="AT541" s="210" t="s">
        <v>213</v>
      </c>
      <c r="AU541" s="210" t="s">
        <v>84</v>
      </c>
      <c r="AV541" s="13" t="s">
        <v>84</v>
      </c>
      <c r="AW541" s="13" t="s">
        <v>35</v>
      </c>
      <c r="AX541" s="13" t="s">
        <v>74</v>
      </c>
      <c r="AY541" s="210" t="s">
        <v>197</v>
      </c>
    </row>
    <row r="542" spans="1:51" s="13" customFormat="1" ht="11.25">
      <c r="B542" s="199"/>
      <c r="C542" s="200"/>
      <c r="D542" s="201" t="s">
        <v>213</v>
      </c>
      <c r="E542" s="202" t="s">
        <v>28</v>
      </c>
      <c r="F542" s="203" t="s">
        <v>1004</v>
      </c>
      <c r="G542" s="200"/>
      <c r="H542" s="204">
        <v>73.314999999999998</v>
      </c>
      <c r="I542" s="205"/>
      <c r="J542" s="200"/>
      <c r="K542" s="200"/>
      <c r="L542" s="206"/>
      <c r="M542" s="207"/>
      <c r="N542" s="208"/>
      <c r="O542" s="208"/>
      <c r="P542" s="208"/>
      <c r="Q542" s="208"/>
      <c r="R542" s="208"/>
      <c r="S542" s="208"/>
      <c r="T542" s="209"/>
      <c r="AT542" s="210" t="s">
        <v>213</v>
      </c>
      <c r="AU542" s="210" t="s">
        <v>84</v>
      </c>
      <c r="AV542" s="13" t="s">
        <v>84</v>
      </c>
      <c r="AW542" s="13" t="s">
        <v>35</v>
      </c>
      <c r="AX542" s="13" t="s">
        <v>74</v>
      </c>
      <c r="AY542" s="210" t="s">
        <v>197</v>
      </c>
    </row>
    <row r="543" spans="1:51" s="13" customFormat="1" ht="11.25">
      <c r="B543" s="199"/>
      <c r="C543" s="200"/>
      <c r="D543" s="201" t="s">
        <v>213</v>
      </c>
      <c r="E543" s="202" t="s">
        <v>28</v>
      </c>
      <c r="F543" s="203" t="s">
        <v>1005</v>
      </c>
      <c r="G543" s="200"/>
      <c r="H543" s="204">
        <v>-7.98</v>
      </c>
      <c r="I543" s="205"/>
      <c r="J543" s="200"/>
      <c r="K543" s="200"/>
      <c r="L543" s="206"/>
      <c r="M543" s="207"/>
      <c r="N543" s="208"/>
      <c r="O543" s="208"/>
      <c r="P543" s="208"/>
      <c r="Q543" s="208"/>
      <c r="R543" s="208"/>
      <c r="S543" s="208"/>
      <c r="T543" s="209"/>
      <c r="AT543" s="210" t="s">
        <v>213</v>
      </c>
      <c r="AU543" s="210" t="s">
        <v>84</v>
      </c>
      <c r="AV543" s="13" t="s">
        <v>84</v>
      </c>
      <c r="AW543" s="13" t="s">
        <v>35</v>
      </c>
      <c r="AX543" s="13" t="s">
        <v>74</v>
      </c>
      <c r="AY543" s="210" t="s">
        <v>197</v>
      </c>
    </row>
    <row r="544" spans="1:51" s="13" customFormat="1" ht="11.25">
      <c r="B544" s="199"/>
      <c r="C544" s="200"/>
      <c r="D544" s="201" t="s">
        <v>213</v>
      </c>
      <c r="E544" s="202" t="s">
        <v>28</v>
      </c>
      <c r="F544" s="203" t="s">
        <v>1006</v>
      </c>
      <c r="G544" s="200"/>
      <c r="H544" s="204">
        <v>37.82</v>
      </c>
      <c r="I544" s="205"/>
      <c r="J544" s="200"/>
      <c r="K544" s="200"/>
      <c r="L544" s="206"/>
      <c r="M544" s="207"/>
      <c r="N544" s="208"/>
      <c r="O544" s="208"/>
      <c r="P544" s="208"/>
      <c r="Q544" s="208"/>
      <c r="R544" s="208"/>
      <c r="S544" s="208"/>
      <c r="T544" s="209"/>
      <c r="AT544" s="210" t="s">
        <v>213</v>
      </c>
      <c r="AU544" s="210" t="s">
        <v>84</v>
      </c>
      <c r="AV544" s="13" t="s">
        <v>84</v>
      </c>
      <c r="AW544" s="13" t="s">
        <v>35</v>
      </c>
      <c r="AX544" s="13" t="s">
        <v>74</v>
      </c>
      <c r="AY544" s="210" t="s">
        <v>197</v>
      </c>
    </row>
    <row r="545" spans="1:65" s="13" customFormat="1" ht="11.25">
      <c r="B545" s="199"/>
      <c r="C545" s="200"/>
      <c r="D545" s="201" t="s">
        <v>213</v>
      </c>
      <c r="E545" s="202" t="s">
        <v>28</v>
      </c>
      <c r="F545" s="203" t="s">
        <v>803</v>
      </c>
      <c r="G545" s="200"/>
      <c r="H545" s="204">
        <v>-2.2050000000000001</v>
      </c>
      <c r="I545" s="205"/>
      <c r="J545" s="200"/>
      <c r="K545" s="200"/>
      <c r="L545" s="206"/>
      <c r="M545" s="207"/>
      <c r="N545" s="208"/>
      <c r="O545" s="208"/>
      <c r="P545" s="208"/>
      <c r="Q545" s="208"/>
      <c r="R545" s="208"/>
      <c r="S545" s="208"/>
      <c r="T545" s="209"/>
      <c r="AT545" s="210" t="s">
        <v>213</v>
      </c>
      <c r="AU545" s="210" t="s">
        <v>84</v>
      </c>
      <c r="AV545" s="13" t="s">
        <v>84</v>
      </c>
      <c r="AW545" s="13" t="s">
        <v>35</v>
      </c>
      <c r="AX545" s="13" t="s">
        <v>74</v>
      </c>
      <c r="AY545" s="210" t="s">
        <v>197</v>
      </c>
    </row>
    <row r="546" spans="1:65" s="16" customFormat="1" ht="11.25">
      <c r="B546" s="232"/>
      <c r="C546" s="233"/>
      <c r="D546" s="201" t="s">
        <v>213</v>
      </c>
      <c r="E546" s="234" t="s">
        <v>28</v>
      </c>
      <c r="F546" s="235" t="s">
        <v>416</v>
      </c>
      <c r="G546" s="233"/>
      <c r="H546" s="236">
        <v>228.36500000000001</v>
      </c>
      <c r="I546" s="237"/>
      <c r="J546" s="233"/>
      <c r="K546" s="233"/>
      <c r="L546" s="238"/>
      <c r="M546" s="239"/>
      <c r="N546" s="240"/>
      <c r="O546" s="240"/>
      <c r="P546" s="240"/>
      <c r="Q546" s="240"/>
      <c r="R546" s="240"/>
      <c r="S546" s="240"/>
      <c r="T546" s="241"/>
      <c r="AT546" s="242" t="s">
        <v>213</v>
      </c>
      <c r="AU546" s="242" t="s">
        <v>84</v>
      </c>
      <c r="AV546" s="16" t="s">
        <v>160</v>
      </c>
      <c r="AW546" s="16" t="s">
        <v>35</v>
      </c>
      <c r="AX546" s="16" t="s">
        <v>74</v>
      </c>
      <c r="AY546" s="242" t="s">
        <v>197</v>
      </c>
    </row>
    <row r="547" spans="1:65" s="14" customFormat="1" ht="11.25">
      <c r="B547" s="211"/>
      <c r="C547" s="212"/>
      <c r="D547" s="201" t="s">
        <v>213</v>
      </c>
      <c r="E547" s="213" t="s">
        <v>28</v>
      </c>
      <c r="F547" s="214" t="s">
        <v>226</v>
      </c>
      <c r="G547" s="212"/>
      <c r="H547" s="215">
        <v>409.34699999999998</v>
      </c>
      <c r="I547" s="216"/>
      <c r="J547" s="212"/>
      <c r="K547" s="212"/>
      <c r="L547" s="217"/>
      <c r="M547" s="218"/>
      <c r="N547" s="219"/>
      <c r="O547" s="219"/>
      <c r="P547" s="219"/>
      <c r="Q547" s="219"/>
      <c r="R547" s="219"/>
      <c r="S547" s="219"/>
      <c r="T547" s="220"/>
      <c r="AT547" s="221" t="s">
        <v>213</v>
      </c>
      <c r="AU547" s="221" t="s">
        <v>84</v>
      </c>
      <c r="AV547" s="14" t="s">
        <v>204</v>
      </c>
      <c r="AW547" s="14" t="s">
        <v>35</v>
      </c>
      <c r="AX547" s="14" t="s">
        <v>82</v>
      </c>
      <c r="AY547" s="221" t="s">
        <v>197</v>
      </c>
    </row>
    <row r="548" spans="1:65" s="2" customFormat="1" ht="16.5" customHeight="1">
      <c r="A548" s="37"/>
      <c r="B548" s="38"/>
      <c r="C548" s="181" t="s">
        <v>510</v>
      </c>
      <c r="D548" s="181" t="s">
        <v>199</v>
      </c>
      <c r="E548" s="182" t="s">
        <v>1007</v>
      </c>
      <c r="F548" s="183" t="s">
        <v>1008</v>
      </c>
      <c r="G548" s="184" t="s">
        <v>265</v>
      </c>
      <c r="H548" s="185">
        <v>258</v>
      </c>
      <c r="I548" s="186"/>
      <c r="J548" s="187">
        <f>ROUND(I548*H548,2)</f>
        <v>0</v>
      </c>
      <c r="K548" s="183" t="s">
        <v>203</v>
      </c>
      <c r="L548" s="42"/>
      <c r="M548" s="188" t="s">
        <v>28</v>
      </c>
      <c r="N548" s="189" t="s">
        <v>45</v>
      </c>
      <c r="O548" s="67"/>
      <c r="P548" s="190">
        <f>O548*H548</f>
        <v>0</v>
      </c>
      <c r="Q548" s="190">
        <v>1.3999999999999999E-4</v>
      </c>
      <c r="R548" s="190">
        <f>Q548*H548</f>
        <v>3.6119999999999999E-2</v>
      </c>
      <c r="S548" s="190">
        <v>0</v>
      </c>
      <c r="T548" s="191">
        <f>S548*H548</f>
        <v>0</v>
      </c>
      <c r="U548" s="37"/>
      <c r="V548" s="37"/>
      <c r="W548" s="37"/>
      <c r="X548" s="37"/>
      <c r="Y548" s="37"/>
      <c r="Z548" s="37"/>
      <c r="AA548" s="37"/>
      <c r="AB548" s="37"/>
      <c r="AC548" s="37"/>
      <c r="AD548" s="37"/>
      <c r="AE548" s="37"/>
      <c r="AR548" s="192" t="s">
        <v>204</v>
      </c>
      <c r="AT548" s="192" t="s">
        <v>199</v>
      </c>
      <c r="AU548" s="192" t="s">
        <v>84</v>
      </c>
      <c r="AY548" s="20" t="s">
        <v>197</v>
      </c>
      <c r="BE548" s="193">
        <f>IF(N548="základní",J548,0)</f>
        <v>0</v>
      </c>
      <c r="BF548" s="193">
        <f>IF(N548="snížená",J548,0)</f>
        <v>0</v>
      </c>
      <c r="BG548" s="193">
        <f>IF(N548="zákl. přenesená",J548,0)</f>
        <v>0</v>
      </c>
      <c r="BH548" s="193">
        <f>IF(N548="sníž. přenesená",J548,0)</f>
        <v>0</v>
      </c>
      <c r="BI548" s="193">
        <f>IF(N548="nulová",J548,0)</f>
        <v>0</v>
      </c>
      <c r="BJ548" s="20" t="s">
        <v>82</v>
      </c>
      <c r="BK548" s="193">
        <f>ROUND(I548*H548,2)</f>
        <v>0</v>
      </c>
      <c r="BL548" s="20" t="s">
        <v>204</v>
      </c>
      <c r="BM548" s="192" t="s">
        <v>1009</v>
      </c>
    </row>
    <row r="549" spans="1:65" s="2" customFormat="1" ht="11.25">
      <c r="A549" s="37"/>
      <c r="B549" s="38"/>
      <c r="C549" s="39"/>
      <c r="D549" s="194" t="s">
        <v>206</v>
      </c>
      <c r="E549" s="39"/>
      <c r="F549" s="195" t="s">
        <v>1010</v>
      </c>
      <c r="G549" s="39"/>
      <c r="H549" s="39"/>
      <c r="I549" s="196"/>
      <c r="J549" s="39"/>
      <c r="K549" s="39"/>
      <c r="L549" s="42"/>
      <c r="M549" s="197"/>
      <c r="N549" s="198"/>
      <c r="O549" s="67"/>
      <c r="P549" s="67"/>
      <c r="Q549" s="67"/>
      <c r="R549" s="67"/>
      <c r="S549" s="67"/>
      <c r="T549" s="68"/>
      <c r="U549" s="37"/>
      <c r="V549" s="37"/>
      <c r="W549" s="37"/>
      <c r="X549" s="37"/>
      <c r="Y549" s="37"/>
      <c r="Z549" s="37"/>
      <c r="AA549" s="37"/>
      <c r="AB549" s="37"/>
      <c r="AC549" s="37"/>
      <c r="AD549" s="37"/>
      <c r="AE549" s="37"/>
      <c r="AT549" s="20" t="s">
        <v>206</v>
      </c>
      <c r="AU549" s="20" t="s">
        <v>84</v>
      </c>
    </row>
    <row r="550" spans="1:65" s="15" customFormat="1" ht="11.25">
      <c r="B550" s="222"/>
      <c r="C550" s="223"/>
      <c r="D550" s="201" t="s">
        <v>213</v>
      </c>
      <c r="E550" s="224" t="s">
        <v>28</v>
      </c>
      <c r="F550" s="225" t="s">
        <v>412</v>
      </c>
      <c r="G550" s="223"/>
      <c r="H550" s="224" t="s">
        <v>28</v>
      </c>
      <c r="I550" s="226"/>
      <c r="J550" s="223"/>
      <c r="K550" s="223"/>
      <c r="L550" s="227"/>
      <c r="M550" s="228"/>
      <c r="N550" s="229"/>
      <c r="O550" s="229"/>
      <c r="P550" s="229"/>
      <c r="Q550" s="229"/>
      <c r="R550" s="229"/>
      <c r="S550" s="229"/>
      <c r="T550" s="230"/>
      <c r="AT550" s="231" t="s">
        <v>213</v>
      </c>
      <c r="AU550" s="231" t="s">
        <v>84</v>
      </c>
      <c r="AV550" s="15" t="s">
        <v>82</v>
      </c>
      <c r="AW550" s="15" t="s">
        <v>35</v>
      </c>
      <c r="AX550" s="15" t="s">
        <v>74</v>
      </c>
      <c r="AY550" s="231" t="s">
        <v>197</v>
      </c>
    </row>
    <row r="551" spans="1:65" s="13" customFormat="1" ht="11.25">
      <c r="B551" s="199"/>
      <c r="C551" s="200"/>
      <c r="D551" s="201" t="s">
        <v>213</v>
      </c>
      <c r="E551" s="202" t="s">
        <v>28</v>
      </c>
      <c r="F551" s="203" t="s">
        <v>1011</v>
      </c>
      <c r="G551" s="200"/>
      <c r="H551" s="204">
        <v>165</v>
      </c>
      <c r="I551" s="205"/>
      <c r="J551" s="200"/>
      <c r="K551" s="200"/>
      <c r="L551" s="206"/>
      <c r="M551" s="207"/>
      <c r="N551" s="208"/>
      <c r="O551" s="208"/>
      <c r="P551" s="208"/>
      <c r="Q551" s="208"/>
      <c r="R551" s="208"/>
      <c r="S551" s="208"/>
      <c r="T551" s="209"/>
      <c r="AT551" s="210" t="s">
        <v>213</v>
      </c>
      <c r="AU551" s="210" t="s">
        <v>84</v>
      </c>
      <c r="AV551" s="13" t="s">
        <v>84</v>
      </c>
      <c r="AW551" s="13" t="s">
        <v>35</v>
      </c>
      <c r="AX551" s="13" t="s">
        <v>74</v>
      </c>
      <c r="AY551" s="210" t="s">
        <v>197</v>
      </c>
    </row>
    <row r="552" spans="1:65" s="13" customFormat="1" ht="11.25">
      <c r="B552" s="199"/>
      <c r="C552" s="200"/>
      <c r="D552" s="201" t="s">
        <v>213</v>
      </c>
      <c r="E552" s="202" t="s">
        <v>28</v>
      </c>
      <c r="F552" s="203" t="s">
        <v>1012</v>
      </c>
      <c r="G552" s="200"/>
      <c r="H552" s="204">
        <v>93</v>
      </c>
      <c r="I552" s="205"/>
      <c r="J552" s="200"/>
      <c r="K552" s="200"/>
      <c r="L552" s="206"/>
      <c r="M552" s="207"/>
      <c r="N552" s="208"/>
      <c r="O552" s="208"/>
      <c r="P552" s="208"/>
      <c r="Q552" s="208"/>
      <c r="R552" s="208"/>
      <c r="S552" s="208"/>
      <c r="T552" s="209"/>
      <c r="AT552" s="210" t="s">
        <v>213</v>
      </c>
      <c r="AU552" s="210" t="s">
        <v>84</v>
      </c>
      <c r="AV552" s="13" t="s">
        <v>84</v>
      </c>
      <c r="AW552" s="13" t="s">
        <v>35</v>
      </c>
      <c r="AX552" s="13" t="s">
        <v>74</v>
      </c>
      <c r="AY552" s="210" t="s">
        <v>197</v>
      </c>
    </row>
    <row r="553" spans="1:65" s="14" customFormat="1" ht="11.25">
      <c r="B553" s="211"/>
      <c r="C553" s="212"/>
      <c r="D553" s="201" t="s">
        <v>213</v>
      </c>
      <c r="E553" s="213" t="s">
        <v>28</v>
      </c>
      <c r="F553" s="214" t="s">
        <v>226</v>
      </c>
      <c r="G553" s="212"/>
      <c r="H553" s="215">
        <v>258</v>
      </c>
      <c r="I553" s="216"/>
      <c r="J553" s="212"/>
      <c r="K553" s="212"/>
      <c r="L553" s="217"/>
      <c r="M553" s="218"/>
      <c r="N553" s="219"/>
      <c r="O553" s="219"/>
      <c r="P553" s="219"/>
      <c r="Q553" s="219"/>
      <c r="R553" s="219"/>
      <c r="S553" s="219"/>
      <c r="T553" s="220"/>
      <c r="AT553" s="221" t="s">
        <v>213</v>
      </c>
      <c r="AU553" s="221" t="s">
        <v>84</v>
      </c>
      <c r="AV553" s="14" t="s">
        <v>204</v>
      </c>
      <c r="AW553" s="14" t="s">
        <v>35</v>
      </c>
      <c r="AX553" s="14" t="s">
        <v>82</v>
      </c>
      <c r="AY553" s="221" t="s">
        <v>197</v>
      </c>
    </row>
    <row r="554" spans="1:65" s="12" customFormat="1" ht="22.9" customHeight="1">
      <c r="B554" s="165"/>
      <c r="C554" s="166"/>
      <c r="D554" s="167" t="s">
        <v>73</v>
      </c>
      <c r="E554" s="179" t="s">
        <v>204</v>
      </c>
      <c r="F554" s="179" t="s">
        <v>1013</v>
      </c>
      <c r="G554" s="166"/>
      <c r="H554" s="166"/>
      <c r="I554" s="169"/>
      <c r="J554" s="180">
        <f>BK554</f>
        <v>0</v>
      </c>
      <c r="K554" s="166"/>
      <c r="L554" s="171"/>
      <c r="M554" s="172"/>
      <c r="N554" s="173"/>
      <c r="O554" s="173"/>
      <c r="P554" s="174">
        <f>SUM(P555:P774)</f>
        <v>0</v>
      </c>
      <c r="Q554" s="173"/>
      <c r="R554" s="174">
        <f>SUM(R555:R774)</f>
        <v>613.77447184000016</v>
      </c>
      <c r="S554" s="173"/>
      <c r="T554" s="175">
        <f>SUM(T555:T774)</f>
        <v>0</v>
      </c>
      <c r="AR554" s="176" t="s">
        <v>82</v>
      </c>
      <c r="AT554" s="177" t="s">
        <v>73</v>
      </c>
      <c r="AU554" s="177" t="s">
        <v>82</v>
      </c>
      <c r="AY554" s="176" t="s">
        <v>197</v>
      </c>
      <c r="BK554" s="178">
        <f>SUM(BK555:BK774)</f>
        <v>0</v>
      </c>
    </row>
    <row r="555" spans="1:65" s="2" customFormat="1" ht="37.9" customHeight="1">
      <c r="A555" s="37"/>
      <c r="B555" s="38"/>
      <c r="C555" s="181" t="s">
        <v>514</v>
      </c>
      <c r="D555" s="181" t="s">
        <v>199</v>
      </c>
      <c r="E555" s="182" t="s">
        <v>1014</v>
      </c>
      <c r="F555" s="183" t="s">
        <v>1015</v>
      </c>
      <c r="G555" s="184" t="s">
        <v>210</v>
      </c>
      <c r="H555" s="185">
        <v>9</v>
      </c>
      <c r="I555" s="186"/>
      <c r="J555" s="187">
        <f>ROUND(I555*H555,2)</f>
        <v>0</v>
      </c>
      <c r="K555" s="183" t="s">
        <v>203</v>
      </c>
      <c r="L555" s="42"/>
      <c r="M555" s="188" t="s">
        <v>28</v>
      </c>
      <c r="N555" s="189" t="s">
        <v>45</v>
      </c>
      <c r="O555" s="67"/>
      <c r="P555" s="190">
        <f>O555*H555</f>
        <v>0</v>
      </c>
      <c r="Q555" s="190">
        <v>0</v>
      </c>
      <c r="R555" s="190">
        <f>Q555*H555</f>
        <v>0</v>
      </c>
      <c r="S555" s="190">
        <v>0</v>
      </c>
      <c r="T555" s="191">
        <f>S555*H555</f>
        <v>0</v>
      </c>
      <c r="U555" s="37"/>
      <c r="V555" s="37"/>
      <c r="W555" s="37"/>
      <c r="X555" s="37"/>
      <c r="Y555" s="37"/>
      <c r="Z555" s="37"/>
      <c r="AA555" s="37"/>
      <c r="AB555" s="37"/>
      <c r="AC555" s="37"/>
      <c r="AD555" s="37"/>
      <c r="AE555" s="37"/>
      <c r="AR555" s="192" t="s">
        <v>204</v>
      </c>
      <c r="AT555" s="192" t="s">
        <v>199</v>
      </c>
      <c r="AU555" s="192" t="s">
        <v>84</v>
      </c>
      <c r="AY555" s="20" t="s">
        <v>197</v>
      </c>
      <c r="BE555" s="193">
        <f>IF(N555="základní",J555,0)</f>
        <v>0</v>
      </c>
      <c r="BF555" s="193">
        <f>IF(N555="snížená",J555,0)</f>
        <v>0</v>
      </c>
      <c r="BG555" s="193">
        <f>IF(N555="zákl. přenesená",J555,0)</f>
        <v>0</v>
      </c>
      <c r="BH555" s="193">
        <f>IF(N555="sníž. přenesená",J555,0)</f>
        <v>0</v>
      </c>
      <c r="BI555" s="193">
        <f>IF(N555="nulová",J555,0)</f>
        <v>0</v>
      </c>
      <c r="BJ555" s="20" t="s">
        <v>82</v>
      </c>
      <c r="BK555" s="193">
        <f>ROUND(I555*H555,2)</f>
        <v>0</v>
      </c>
      <c r="BL555" s="20" t="s">
        <v>204</v>
      </c>
      <c r="BM555" s="192" t="s">
        <v>1016</v>
      </c>
    </row>
    <row r="556" spans="1:65" s="2" customFormat="1" ht="11.25">
      <c r="A556" s="37"/>
      <c r="B556" s="38"/>
      <c r="C556" s="39"/>
      <c r="D556" s="194" t="s">
        <v>206</v>
      </c>
      <c r="E556" s="39"/>
      <c r="F556" s="195" t="s">
        <v>1017</v>
      </c>
      <c r="G556" s="39"/>
      <c r="H556" s="39"/>
      <c r="I556" s="196"/>
      <c r="J556" s="39"/>
      <c r="K556" s="39"/>
      <c r="L556" s="42"/>
      <c r="M556" s="197"/>
      <c r="N556" s="198"/>
      <c r="O556" s="67"/>
      <c r="P556" s="67"/>
      <c r="Q556" s="67"/>
      <c r="R556" s="67"/>
      <c r="S556" s="67"/>
      <c r="T556" s="68"/>
      <c r="U556" s="37"/>
      <c r="V556" s="37"/>
      <c r="W556" s="37"/>
      <c r="X556" s="37"/>
      <c r="Y556" s="37"/>
      <c r="Z556" s="37"/>
      <c r="AA556" s="37"/>
      <c r="AB556" s="37"/>
      <c r="AC556" s="37"/>
      <c r="AD556" s="37"/>
      <c r="AE556" s="37"/>
      <c r="AT556" s="20" t="s">
        <v>206</v>
      </c>
      <c r="AU556" s="20" t="s">
        <v>84</v>
      </c>
    </row>
    <row r="557" spans="1:65" s="15" customFormat="1" ht="11.25">
      <c r="B557" s="222"/>
      <c r="C557" s="223"/>
      <c r="D557" s="201" t="s">
        <v>213</v>
      </c>
      <c r="E557" s="224" t="s">
        <v>28</v>
      </c>
      <c r="F557" s="225" t="s">
        <v>724</v>
      </c>
      <c r="G557" s="223"/>
      <c r="H557" s="224" t="s">
        <v>28</v>
      </c>
      <c r="I557" s="226"/>
      <c r="J557" s="223"/>
      <c r="K557" s="223"/>
      <c r="L557" s="227"/>
      <c r="M557" s="228"/>
      <c r="N557" s="229"/>
      <c r="O557" s="229"/>
      <c r="P557" s="229"/>
      <c r="Q557" s="229"/>
      <c r="R557" s="229"/>
      <c r="S557" s="229"/>
      <c r="T557" s="230"/>
      <c r="AT557" s="231" t="s">
        <v>213</v>
      </c>
      <c r="AU557" s="231" t="s">
        <v>84</v>
      </c>
      <c r="AV557" s="15" t="s">
        <v>82</v>
      </c>
      <c r="AW557" s="15" t="s">
        <v>35</v>
      </c>
      <c r="AX557" s="15" t="s">
        <v>74</v>
      </c>
      <c r="AY557" s="231" t="s">
        <v>197</v>
      </c>
    </row>
    <row r="558" spans="1:65" s="15" customFormat="1" ht="11.25">
      <c r="B558" s="222"/>
      <c r="C558" s="223"/>
      <c r="D558" s="201" t="s">
        <v>213</v>
      </c>
      <c r="E558" s="224" t="s">
        <v>28</v>
      </c>
      <c r="F558" s="225" t="s">
        <v>1018</v>
      </c>
      <c r="G558" s="223"/>
      <c r="H558" s="224" t="s">
        <v>28</v>
      </c>
      <c r="I558" s="226"/>
      <c r="J558" s="223"/>
      <c r="K558" s="223"/>
      <c r="L558" s="227"/>
      <c r="M558" s="228"/>
      <c r="N558" s="229"/>
      <c r="O558" s="229"/>
      <c r="P558" s="229"/>
      <c r="Q558" s="229"/>
      <c r="R558" s="229"/>
      <c r="S558" s="229"/>
      <c r="T558" s="230"/>
      <c r="AT558" s="231" t="s">
        <v>213</v>
      </c>
      <c r="AU558" s="231" t="s">
        <v>84</v>
      </c>
      <c r="AV558" s="15" t="s">
        <v>82</v>
      </c>
      <c r="AW558" s="15" t="s">
        <v>35</v>
      </c>
      <c r="AX558" s="15" t="s">
        <v>74</v>
      </c>
      <c r="AY558" s="231" t="s">
        <v>197</v>
      </c>
    </row>
    <row r="559" spans="1:65" s="13" customFormat="1" ht="11.25">
      <c r="B559" s="199"/>
      <c r="C559" s="200"/>
      <c r="D559" s="201" t="s">
        <v>213</v>
      </c>
      <c r="E559" s="202" t="s">
        <v>28</v>
      </c>
      <c r="F559" s="203" t="s">
        <v>1019</v>
      </c>
      <c r="G559" s="200"/>
      <c r="H559" s="204">
        <v>2</v>
      </c>
      <c r="I559" s="205"/>
      <c r="J559" s="200"/>
      <c r="K559" s="200"/>
      <c r="L559" s="206"/>
      <c r="M559" s="207"/>
      <c r="N559" s="208"/>
      <c r="O559" s="208"/>
      <c r="P559" s="208"/>
      <c r="Q559" s="208"/>
      <c r="R559" s="208"/>
      <c r="S559" s="208"/>
      <c r="T559" s="209"/>
      <c r="AT559" s="210" t="s">
        <v>213</v>
      </c>
      <c r="AU559" s="210" t="s">
        <v>84</v>
      </c>
      <c r="AV559" s="13" t="s">
        <v>84</v>
      </c>
      <c r="AW559" s="13" t="s">
        <v>35</v>
      </c>
      <c r="AX559" s="13" t="s">
        <v>74</v>
      </c>
      <c r="AY559" s="210" t="s">
        <v>197</v>
      </c>
    </row>
    <row r="560" spans="1:65" s="13" customFormat="1" ht="11.25">
      <c r="B560" s="199"/>
      <c r="C560" s="200"/>
      <c r="D560" s="201" t="s">
        <v>213</v>
      </c>
      <c r="E560" s="202" t="s">
        <v>28</v>
      </c>
      <c r="F560" s="203" t="s">
        <v>1020</v>
      </c>
      <c r="G560" s="200"/>
      <c r="H560" s="204">
        <v>2</v>
      </c>
      <c r="I560" s="205"/>
      <c r="J560" s="200"/>
      <c r="K560" s="200"/>
      <c r="L560" s="206"/>
      <c r="M560" s="207"/>
      <c r="N560" s="208"/>
      <c r="O560" s="208"/>
      <c r="P560" s="208"/>
      <c r="Q560" s="208"/>
      <c r="R560" s="208"/>
      <c r="S560" s="208"/>
      <c r="T560" s="209"/>
      <c r="AT560" s="210" t="s">
        <v>213</v>
      </c>
      <c r="AU560" s="210" t="s">
        <v>84</v>
      </c>
      <c r="AV560" s="13" t="s">
        <v>84</v>
      </c>
      <c r="AW560" s="13" t="s">
        <v>35</v>
      </c>
      <c r="AX560" s="13" t="s">
        <v>74</v>
      </c>
      <c r="AY560" s="210" t="s">
        <v>197</v>
      </c>
    </row>
    <row r="561" spans="1:65" s="13" customFormat="1" ht="11.25">
      <c r="B561" s="199"/>
      <c r="C561" s="200"/>
      <c r="D561" s="201" t="s">
        <v>213</v>
      </c>
      <c r="E561" s="202" t="s">
        <v>28</v>
      </c>
      <c r="F561" s="203" t="s">
        <v>1021</v>
      </c>
      <c r="G561" s="200"/>
      <c r="H561" s="204">
        <v>2</v>
      </c>
      <c r="I561" s="205"/>
      <c r="J561" s="200"/>
      <c r="K561" s="200"/>
      <c r="L561" s="206"/>
      <c r="M561" s="207"/>
      <c r="N561" s="208"/>
      <c r="O561" s="208"/>
      <c r="P561" s="208"/>
      <c r="Q561" s="208"/>
      <c r="R561" s="208"/>
      <c r="S561" s="208"/>
      <c r="T561" s="209"/>
      <c r="AT561" s="210" t="s">
        <v>213</v>
      </c>
      <c r="AU561" s="210" t="s">
        <v>84</v>
      </c>
      <c r="AV561" s="13" t="s">
        <v>84</v>
      </c>
      <c r="AW561" s="13" t="s">
        <v>35</v>
      </c>
      <c r="AX561" s="13" t="s">
        <v>74</v>
      </c>
      <c r="AY561" s="210" t="s">
        <v>197</v>
      </c>
    </row>
    <row r="562" spans="1:65" s="13" customFormat="1" ht="11.25">
      <c r="B562" s="199"/>
      <c r="C562" s="200"/>
      <c r="D562" s="201" t="s">
        <v>213</v>
      </c>
      <c r="E562" s="202" t="s">
        <v>28</v>
      </c>
      <c r="F562" s="203" t="s">
        <v>1022</v>
      </c>
      <c r="G562" s="200"/>
      <c r="H562" s="204">
        <v>1</v>
      </c>
      <c r="I562" s="205"/>
      <c r="J562" s="200"/>
      <c r="K562" s="200"/>
      <c r="L562" s="206"/>
      <c r="M562" s="207"/>
      <c r="N562" s="208"/>
      <c r="O562" s="208"/>
      <c r="P562" s="208"/>
      <c r="Q562" s="208"/>
      <c r="R562" s="208"/>
      <c r="S562" s="208"/>
      <c r="T562" s="209"/>
      <c r="AT562" s="210" t="s">
        <v>213</v>
      </c>
      <c r="AU562" s="210" t="s">
        <v>84</v>
      </c>
      <c r="AV562" s="13" t="s">
        <v>84</v>
      </c>
      <c r="AW562" s="13" t="s">
        <v>35</v>
      </c>
      <c r="AX562" s="13" t="s">
        <v>74</v>
      </c>
      <c r="AY562" s="210" t="s">
        <v>197</v>
      </c>
    </row>
    <row r="563" spans="1:65" s="13" customFormat="1" ht="11.25">
      <c r="B563" s="199"/>
      <c r="C563" s="200"/>
      <c r="D563" s="201" t="s">
        <v>213</v>
      </c>
      <c r="E563" s="202" t="s">
        <v>28</v>
      </c>
      <c r="F563" s="203" t="s">
        <v>1023</v>
      </c>
      <c r="G563" s="200"/>
      <c r="H563" s="204">
        <v>1</v>
      </c>
      <c r="I563" s="205"/>
      <c r="J563" s="200"/>
      <c r="K563" s="200"/>
      <c r="L563" s="206"/>
      <c r="M563" s="207"/>
      <c r="N563" s="208"/>
      <c r="O563" s="208"/>
      <c r="P563" s="208"/>
      <c r="Q563" s="208"/>
      <c r="R563" s="208"/>
      <c r="S563" s="208"/>
      <c r="T563" s="209"/>
      <c r="AT563" s="210" t="s">
        <v>213</v>
      </c>
      <c r="AU563" s="210" t="s">
        <v>84</v>
      </c>
      <c r="AV563" s="13" t="s">
        <v>84</v>
      </c>
      <c r="AW563" s="13" t="s">
        <v>35</v>
      </c>
      <c r="AX563" s="13" t="s">
        <v>74</v>
      </c>
      <c r="AY563" s="210" t="s">
        <v>197</v>
      </c>
    </row>
    <row r="564" spans="1:65" s="13" customFormat="1" ht="11.25">
      <c r="B564" s="199"/>
      <c r="C564" s="200"/>
      <c r="D564" s="201" t="s">
        <v>213</v>
      </c>
      <c r="E564" s="202" t="s">
        <v>28</v>
      </c>
      <c r="F564" s="203" t="s">
        <v>1024</v>
      </c>
      <c r="G564" s="200"/>
      <c r="H564" s="204">
        <v>1</v>
      </c>
      <c r="I564" s="205"/>
      <c r="J564" s="200"/>
      <c r="K564" s="200"/>
      <c r="L564" s="206"/>
      <c r="M564" s="207"/>
      <c r="N564" s="208"/>
      <c r="O564" s="208"/>
      <c r="P564" s="208"/>
      <c r="Q564" s="208"/>
      <c r="R564" s="208"/>
      <c r="S564" s="208"/>
      <c r="T564" s="209"/>
      <c r="AT564" s="210" t="s">
        <v>213</v>
      </c>
      <c r="AU564" s="210" t="s">
        <v>84</v>
      </c>
      <c r="AV564" s="13" t="s">
        <v>84</v>
      </c>
      <c r="AW564" s="13" t="s">
        <v>35</v>
      </c>
      <c r="AX564" s="13" t="s">
        <v>74</v>
      </c>
      <c r="AY564" s="210" t="s">
        <v>197</v>
      </c>
    </row>
    <row r="565" spans="1:65" s="14" customFormat="1" ht="11.25">
      <c r="B565" s="211"/>
      <c r="C565" s="212"/>
      <c r="D565" s="201" t="s">
        <v>213</v>
      </c>
      <c r="E565" s="213" t="s">
        <v>28</v>
      </c>
      <c r="F565" s="214" t="s">
        <v>226</v>
      </c>
      <c r="G565" s="212"/>
      <c r="H565" s="215">
        <v>9</v>
      </c>
      <c r="I565" s="216"/>
      <c r="J565" s="212"/>
      <c r="K565" s="212"/>
      <c r="L565" s="217"/>
      <c r="M565" s="218"/>
      <c r="N565" s="219"/>
      <c r="O565" s="219"/>
      <c r="P565" s="219"/>
      <c r="Q565" s="219"/>
      <c r="R565" s="219"/>
      <c r="S565" s="219"/>
      <c r="T565" s="220"/>
      <c r="AT565" s="221" t="s">
        <v>213</v>
      </c>
      <c r="AU565" s="221" t="s">
        <v>84</v>
      </c>
      <c r="AV565" s="14" t="s">
        <v>204</v>
      </c>
      <c r="AW565" s="14" t="s">
        <v>35</v>
      </c>
      <c r="AX565" s="14" t="s">
        <v>82</v>
      </c>
      <c r="AY565" s="221" t="s">
        <v>197</v>
      </c>
    </row>
    <row r="566" spans="1:65" s="2" customFormat="1" ht="16.5" customHeight="1">
      <c r="A566" s="37"/>
      <c r="B566" s="38"/>
      <c r="C566" s="247" t="s">
        <v>523</v>
      </c>
      <c r="D566" s="247" t="s">
        <v>519</v>
      </c>
      <c r="E566" s="248" t="s">
        <v>1025</v>
      </c>
      <c r="F566" s="249" t="s">
        <v>1026</v>
      </c>
      <c r="G566" s="250" t="s">
        <v>265</v>
      </c>
      <c r="H566" s="251">
        <v>4.95</v>
      </c>
      <c r="I566" s="252"/>
      <c r="J566" s="253">
        <f>ROUND(I566*H566,2)</f>
        <v>0</v>
      </c>
      <c r="K566" s="249" t="s">
        <v>203</v>
      </c>
      <c r="L566" s="254"/>
      <c r="M566" s="255" t="s">
        <v>28</v>
      </c>
      <c r="N566" s="256" t="s">
        <v>45</v>
      </c>
      <c r="O566" s="67"/>
      <c r="P566" s="190">
        <f>O566*H566</f>
        <v>0</v>
      </c>
      <c r="Q566" s="190">
        <v>2.0400000000000001E-3</v>
      </c>
      <c r="R566" s="190">
        <f>Q566*H566</f>
        <v>1.0098000000000001E-2</v>
      </c>
      <c r="S566" s="190">
        <v>0</v>
      </c>
      <c r="T566" s="191">
        <f>S566*H566</f>
        <v>0</v>
      </c>
      <c r="U566" s="37"/>
      <c r="V566" s="37"/>
      <c r="W566" s="37"/>
      <c r="X566" s="37"/>
      <c r="Y566" s="37"/>
      <c r="Z566" s="37"/>
      <c r="AA566" s="37"/>
      <c r="AB566" s="37"/>
      <c r="AC566" s="37"/>
      <c r="AD566" s="37"/>
      <c r="AE566" s="37"/>
      <c r="AR566" s="192" t="s">
        <v>243</v>
      </c>
      <c r="AT566" s="192" t="s">
        <v>519</v>
      </c>
      <c r="AU566" s="192" t="s">
        <v>84</v>
      </c>
      <c r="AY566" s="20" t="s">
        <v>197</v>
      </c>
      <c r="BE566" s="193">
        <f>IF(N566="základní",J566,0)</f>
        <v>0</v>
      </c>
      <c r="BF566" s="193">
        <f>IF(N566="snížená",J566,0)</f>
        <v>0</v>
      </c>
      <c r="BG566" s="193">
        <f>IF(N566="zákl. přenesená",J566,0)</f>
        <v>0</v>
      </c>
      <c r="BH566" s="193">
        <f>IF(N566="sníž. přenesená",J566,0)</f>
        <v>0</v>
      </c>
      <c r="BI566" s="193">
        <f>IF(N566="nulová",J566,0)</f>
        <v>0</v>
      </c>
      <c r="BJ566" s="20" t="s">
        <v>82</v>
      </c>
      <c r="BK566" s="193">
        <f>ROUND(I566*H566,2)</f>
        <v>0</v>
      </c>
      <c r="BL566" s="20" t="s">
        <v>204</v>
      </c>
      <c r="BM566" s="192" t="s">
        <v>1027</v>
      </c>
    </row>
    <row r="567" spans="1:65" s="13" customFormat="1" ht="11.25">
      <c r="B567" s="199"/>
      <c r="C567" s="200"/>
      <c r="D567" s="201" t="s">
        <v>213</v>
      </c>
      <c r="E567" s="202" t="s">
        <v>28</v>
      </c>
      <c r="F567" s="203" t="s">
        <v>1028</v>
      </c>
      <c r="G567" s="200"/>
      <c r="H567" s="204">
        <v>1</v>
      </c>
      <c r="I567" s="205"/>
      <c r="J567" s="200"/>
      <c r="K567" s="200"/>
      <c r="L567" s="206"/>
      <c r="M567" s="207"/>
      <c r="N567" s="208"/>
      <c r="O567" s="208"/>
      <c r="P567" s="208"/>
      <c r="Q567" s="208"/>
      <c r="R567" s="208"/>
      <c r="S567" s="208"/>
      <c r="T567" s="209"/>
      <c r="AT567" s="210" t="s">
        <v>213</v>
      </c>
      <c r="AU567" s="210" t="s">
        <v>84</v>
      </c>
      <c r="AV567" s="13" t="s">
        <v>84</v>
      </c>
      <c r="AW567" s="13" t="s">
        <v>35</v>
      </c>
      <c r="AX567" s="13" t="s">
        <v>74</v>
      </c>
      <c r="AY567" s="210" t="s">
        <v>197</v>
      </c>
    </row>
    <row r="568" spans="1:65" s="13" customFormat="1" ht="11.25">
      <c r="B568" s="199"/>
      <c r="C568" s="200"/>
      <c r="D568" s="201" t="s">
        <v>213</v>
      </c>
      <c r="E568" s="202" t="s">
        <v>28</v>
      </c>
      <c r="F568" s="203" t="s">
        <v>1029</v>
      </c>
      <c r="G568" s="200"/>
      <c r="H568" s="204">
        <v>1</v>
      </c>
      <c r="I568" s="205"/>
      <c r="J568" s="200"/>
      <c r="K568" s="200"/>
      <c r="L568" s="206"/>
      <c r="M568" s="207"/>
      <c r="N568" s="208"/>
      <c r="O568" s="208"/>
      <c r="P568" s="208"/>
      <c r="Q568" s="208"/>
      <c r="R568" s="208"/>
      <c r="S568" s="208"/>
      <c r="T568" s="209"/>
      <c r="AT568" s="210" t="s">
        <v>213</v>
      </c>
      <c r="AU568" s="210" t="s">
        <v>84</v>
      </c>
      <c r="AV568" s="13" t="s">
        <v>84</v>
      </c>
      <c r="AW568" s="13" t="s">
        <v>35</v>
      </c>
      <c r="AX568" s="13" t="s">
        <v>74</v>
      </c>
      <c r="AY568" s="210" t="s">
        <v>197</v>
      </c>
    </row>
    <row r="569" spans="1:65" s="13" customFormat="1" ht="11.25">
      <c r="B569" s="199"/>
      <c r="C569" s="200"/>
      <c r="D569" s="201" t="s">
        <v>213</v>
      </c>
      <c r="E569" s="202" t="s">
        <v>28</v>
      </c>
      <c r="F569" s="203" t="s">
        <v>1030</v>
      </c>
      <c r="G569" s="200"/>
      <c r="H569" s="204">
        <v>1</v>
      </c>
      <c r="I569" s="205"/>
      <c r="J569" s="200"/>
      <c r="K569" s="200"/>
      <c r="L569" s="206"/>
      <c r="M569" s="207"/>
      <c r="N569" s="208"/>
      <c r="O569" s="208"/>
      <c r="P569" s="208"/>
      <c r="Q569" s="208"/>
      <c r="R569" s="208"/>
      <c r="S569" s="208"/>
      <c r="T569" s="209"/>
      <c r="AT569" s="210" t="s">
        <v>213</v>
      </c>
      <c r="AU569" s="210" t="s">
        <v>84</v>
      </c>
      <c r="AV569" s="13" t="s">
        <v>84</v>
      </c>
      <c r="AW569" s="13" t="s">
        <v>35</v>
      </c>
      <c r="AX569" s="13" t="s">
        <v>74</v>
      </c>
      <c r="AY569" s="210" t="s">
        <v>197</v>
      </c>
    </row>
    <row r="570" spans="1:65" s="13" customFormat="1" ht="11.25">
      <c r="B570" s="199"/>
      <c r="C570" s="200"/>
      <c r="D570" s="201" t="s">
        <v>213</v>
      </c>
      <c r="E570" s="202" t="s">
        <v>28</v>
      </c>
      <c r="F570" s="203" t="s">
        <v>1031</v>
      </c>
      <c r="G570" s="200"/>
      <c r="H570" s="204">
        <v>0.5</v>
      </c>
      <c r="I570" s="205"/>
      <c r="J570" s="200"/>
      <c r="K570" s="200"/>
      <c r="L570" s="206"/>
      <c r="M570" s="207"/>
      <c r="N570" s="208"/>
      <c r="O570" s="208"/>
      <c r="P570" s="208"/>
      <c r="Q570" s="208"/>
      <c r="R570" s="208"/>
      <c r="S570" s="208"/>
      <c r="T570" s="209"/>
      <c r="AT570" s="210" t="s">
        <v>213</v>
      </c>
      <c r="AU570" s="210" t="s">
        <v>84</v>
      </c>
      <c r="AV570" s="13" t="s">
        <v>84</v>
      </c>
      <c r="AW570" s="13" t="s">
        <v>35</v>
      </c>
      <c r="AX570" s="13" t="s">
        <v>74</v>
      </c>
      <c r="AY570" s="210" t="s">
        <v>197</v>
      </c>
    </row>
    <row r="571" spans="1:65" s="13" customFormat="1" ht="11.25">
      <c r="B571" s="199"/>
      <c r="C571" s="200"/>
      <c r="D571" s="201" t="s">
        <v>213</v>
      </c>
      <c r="E571" s="202" t="s">
        <v>28</v>
      </c>
      <c r="F571" s="203" t="s">
        <v>1032</v>
      </c>
      <c r="G571" s="200"/>
      <c r="H571" s="204">
        <v>0.5</v>
      </c>
      <c r="I571" s="205"/>
      <c r="J571" s="200"/>
      <c r="K571" s="200"/>
      <c r="L571" s="206"/>
      <c r="M571" s="207"/>
      <c r="N571" s="208"/>
      <c r="O571" s="208"/>
      <c r="P571" s="208"/>
      <c r="Q571" s="208"/>
      <c r="R571" s="208"/>
      <c r="S571" s="208"/>
      <c r="T571" s="209"/>
      <c r="AT571" s="210" t="s">
        <v>213</v>
      </c>
      <c r="AU571" s="210" t="s">
        <v>84</v>
      </c>
      <c r="AV571" s="13" t="s">
        <v>84</v>
      </c>
      <c r="AW571" s="13" t="s">
        <v>35</v>
      </c>
      <c r="AX571" s="13" t="s">
        <v>74</v>
      </c>
      <c r="AY571" s="210" t="s">
        <v>197</v>
      </c>
    </row>
    <row r="572" spans="1:65" s="13" customFormat="1" ht="11.25">
      <c r="B572" s="199"/>
      <c r="C572" s="200"/>
      <c r="D572" s="201" t="s">
        <v>213</v>
      </c>
      <c r="E572" s="202" t="s">
        <v>28</v>
      </c>
      <c r="F572" s="203" t="s">
        <v>1033</v>
      </c>
      <c r="G572" s="200"/>
      <c r="H572" s="204">
        <v>0.5</v>
      </c>
      <c r="I572" s="205"/>
      <c r="J572" s="200"/>
      <c r="K572" s="200"/>
      <c r="L572" s="206"/>
      <c r="M572" s="207"/>
      <c r="N572" s="208"/>
      <c r="O572" s="208"/>
      <c r="P572" s="208"/>
      <c r="Q572" s="208"/>
      <c r="R572" s="208"/>
      <c r="S572" s="208"/>
      <c r="T572" s="209"/>
      <c r="AT572" s="210" t="s">
        <v>213</v>
      </c>
      <c r="AU572" s="210" t="s">
        <v>84</v>
      </c>
      <c r="AV572" s="13" t="s">
        <v>84</v>
      </c>
      <c r="AW572" s="13" t="s">
        <v>35</v>
      </c>
      <c r="AX572" s="13" t="s">
        <v>74</v>
      </c>
      <c r="AY572" s="210" t="s">
        <v>197</v>
      </c>
    </row>
    <row r="573" spans="1:65" s="14" customFormat="1" ht="11.25">
      <c r="B573" s="211"/>
      <c r="C573" s="212"/>
      <c r="D573" s="201" t="s">
        <v>213</v>
      </c>
      <c r="E573" s="213" t="s">
        <v>28</v>
      </c>
      <c r="F573" s="214" t="s">
        <v>226</v>
      </c>
      <c r="G573" s="212"/>
      <c r="H573" s="215">
        <v>4.5</v>
      </c>
      <c r="I573" s="216"/>
      <c r="J573" s="212"/>
      <c r="K573" s="212"/>
      <c r="L573" s="217"/>
      <c r="M573" s="218"/>
      <c r="N573" s="219"/>
      <c r="O573" s="219"/>
      <c r="P573" s="219"/>
      <c r="Q573" s="219"/>
      <c r="R573" s="219"/>
      <c r="S573" s="219"/>
      <c r="T573" s="220"/>
      <c r="AT573" s="221" t="s">
        <v>213</v>
      </c>
      <c r="AU573" s="221" t="s">
        <v>84</v>
      </c>
      <c r="AV573" s="14" t="s">
        <v>204</v>
      </c>
      <c r="AW573" s="14" t="s">
        <v>35</v>
      </c>
      <c r="AX573" s="14" t="s">
        <v>82</v>
      </c>
      <c r="AY573" s="221" t="s">
        <v>197</v>
      </c>
    </row>
    <row r="574" spans="1:65" s="13" customFormat="1" ht="11.25">
      <c r="B574" s="199"/>
      <c r="C574" s="200"/>
      <c r="D574" s="201" t="s">
        <v>213</v>
      </c>
      <c r="E574" s="200"/>
      <c r="F574" s="203" t="s">
        <v>1034</v>
      </c>
      <c r="G574" s="200"/>
      <c r="H574" s="204">
        <v>4.95</v>
      </c>
      <c r="I574" s="205"/>
      <c r="J574" s="200"/>
      <c r="K574" s="200"/>
      <c r="L574" s="206"/>
      <c r="M574" s="207"/>
      <c r="N574" s="208"/>
      <c r="O574" s="208"/>
      <c r="P574" s="208"/>
      <c r="Q574" s="208"/>
      <c r="R574" s="208"/>
      <c r="S574" s="208"/>
      <c r="T574" s="209"/>
      <c r="AT574" s="210" t="s">
        <v>213</v>
      </c>
      <c r="AU574" s="210" t="s">
        <v>84</v>
      </c>
      <c r="AV574" s="13" t="s">
        <v>84</v>
      </c>
      <c r="AW574" s="13" t="s">
        <v>4</v>
      </c>
      <c r="AX574" s="13" t="s">
        <v>82</v>
      </c>
      <c r="AY574" s="210" t="s">
        <v>197</v>
      </c>
    </row>
    <row r="575" spans="1:65" s="2" customFormat="1" ht="37.9" customHeight="1">
      <c r="A575" s="37"/>
      <c r="B575" s="38"/>
      <c r="C575" s="181" t="s">
        <v>532</v>
      </c>
      <c r="D575" s="181" t="s">
        <v>199</v>
      </c>
      <c r="E575" s="182" t="s">
        <v>1035</v>
      </c>
      <c r="F575" s="183" t="s">
        <v>1036</v>
      </c>
      <c r="G575" s="184" t="s">
        <v>210</v>
      </c>
      <c r="H575" s="185">
        <v>15</v>
      </c>
      <c r="I575" s="186"/>
      <c r="J575" s="187">
        <f>ROUND(I575*H575,2)</f>
        <v>0</v>
      </c>
      <c r="K575" s="183" t="s">
        <v>203</v>
      </c>
      <c r="L575" s="42"/>
      <c r="M575" s="188" t="s">
        <v>28</v>
      </c>
      <c r="N575" s="189" t="s">
        <v>45</v>
      </c>
      <c r="O575" s="67"/>
      <c r="P575" s="190">
        <f>O575*H575</f>
        <v>0</v>
      </c>
      <c r="Q575" s="190">
        <v>0</v>
      </c>
      <c r="R575" s="190">
        <f>Q575*H575</f>
        <v>0</v>
      </c>
      <c r="S575" s="190">
        <v>0</v>
      </c>
      <c r="T575" s="191">
        <f>S575*H575</f>
        <v>0</v>
      </c>
      <c r="U575" s="37"/>
      <c r="V575" s="37"/>
      <c r="W575" s="37"/>
      <c r="X575" s="37"/>
      <c r="Y575" s="37"/>
      <c r="Z575" s="37"/>
      <c r="AA575" s="37"/>
      <c r="AB575" s="37"/>
      <c r="AC575" s="37"/>
      <c r="AD575" s="37"/>
      <c r="AE575" s="37"/>
      <c r="AR575" s="192" t="s">
        <v>204</v>
      </c>
      <c r="AT575" s="192" t="s">
        <v>199</v>
      </c>
      <c r="AU575" s="192" t="s">
        <v>84</v>
      </c>
      <c r="AY575" s="20" t="s">
        <v>197</v>
      </c>
      <c r="BE575" s="193">
        <f>IF(N575="základní",J575,0)</f>
        <v>0</v>
      </c>
      <c r="BF575" s="193">
        <f>IF(N575="snížená",J575,0)</f>
        <v>0</v>
      </c>
      <c r="BG575" s="193">
        <f>IF(N575="zákl. přenesená",J575,0)</f>
        <v>0</v>
      </c>
      <c r="BH575" s="193">
        <f>IF(N575="sníž. přenesená",J575,0)</f>
        <v>0</v>
      </c>
      <c r="BI575" s="193">
        <f>IF(N575="nulová",J575,0)</f>
        <v>0</v>
      </c>
      <c r="BJ575" s="20" t="s">
        <v>82</v>
      </c>
      <c r="BK575" s="193">
        <f>ROUND(I575*H575,2)</f>
        <v>0</v>
      </c>
      <c r="BL575" s="20" t="s">
        <v>204</v>
      </c>
      <c r="BM575" s="192" t="s">
        <v>1037</v>
      </c>
    </row>
    <row r="576" spans="1:65" s="2" customFormat="1" ht="11.25">
      <c r="A576" s="37"/>
      <c r="B576" s="38"/>
      <c r="C576" s="39"/>
      <c r="D576" s="194" t="s">
        <v>206</v>
      </c>
      <c r="E576" s="39"/>
      <c r="F576" s="195" t="s">
        <v>1038</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206</v>
      </c>
      <c r="AU576" s="20" t="s">
        <v>84</v>
      </c>
    </row>
    <row r="577" spans="1:65" s="15" customFormat="1" ht="11.25">
      <c r="B577" s="222"/>
      <c r="C577" s="223"/>
      <c r="D577" s="201" t="s">
        <v>213</v>
      </c>
      <c r="E577" s="224" t="s">
        <v>28</v>
      </c>
      <c r="F577" s="225" t="s">
        <v>724</v>
      </c>
      <c r="G577" s="223"/>
      <c r="H577" s="224" t="s">
        <v>28</v>
      </c>
      <c r="I577" s="226"/>
      <c r="J577" s="223"/>
      <c r="K577" s="223"/>
      <c r="L577" s="227"/>
      <c r="M577" s="228"/>
      <c r="N577" s="229"/>
      <c r="O577" s="229"/>
      <c r="P577" s="229"/>
      <c r="Q577" s="229"/>
      <c r="R577" s="229"/>
      <c r="S577" s="229"/>
      <c r="T577" s="230"/>
      <c r="AT577" s="231" t="s">
        <v>213</v>
      </c>
      <c r="AU577" s="231" t="s">
        <v>84</v>
      </c>
      <c r="AV577" s="15" t="s">
        <v>82</v>
      </c>
      <c r="AW577" s="15" t="s">
        <v>35</v>
      </c>
      <c r="AX577" s="15" t="s">
        <v>74</v>
      </c>
      <c r="AY577" s="231" t="s">
        <v>197</v>
      </c>
    </row>
    <row r="578" spans="1:65" s="15" customFormat="1" ht="11.25">
      <c r="B578" s="222"/>
      <c r="C578" s="223"/>
      <c r="D578" s="201" t="s">
        <v>213</v>
      </c>
      <c r="E578" s="224" t="s">
        <v>28</v>
      </c>
      <c r="F578" s="225" t="s">
        <v>1018</v>
      </c>
      <c r="G578" s="223"/>
      <c r="H578" s="224" t="s">
        <v>28</v>
      </c>
      <c r="I578" s="226"/>
      <c r="J578" s="223"/>
      <c r="K578" s="223"/>
      <c r="L578" s="227"/>
      <c r="M578" s="228"/>
      <c r="N578" s="229"/>
      <c r="O578" s="229"/>
      <c r="P578" s="229"/>
      <c r="Q578" s="229"/>
      <c r="R578" s="229"/>
      <c r="S578" s="229"/>
      <c r="T578" s="230"/>
      <c r="AT578" s="231" t="s">
        <v>213</v>
      </c>
      <c r="AU578" s="231" t="s">
        <v>84</v>
      </c>
      <c r="AV578" s="15" t="s">
        <v>82</v>
      </c>
      <c r="AW578" s="15" t="s">
        <v>35</v>
      </c>
      <c r="AX578" s="15" t="s">
        <v>74</v>
      </c>
      <c r="AY578" s="231" t="s">
        <v>197</v>
      </c>
    </row>
    <row r="579" spans="1:65" s="13" customFormat="1" ht="11.25">
      <c r="B579" s="199"/>
      <c r="C579" s="200"/>
      <c r="D579" s="201" t="s">
        <v>213</v>
      </c>
      <c r="E579" s="202" t="s">
        <v>28</v>
      </c>
      <c r="F579" s="203" t="s">
        <v>1039</v>
      </c>
      <c r="G579" s="200"/>
      <c r="H579" s="204">
        <v>1</v>
      </c>
      <c r="I579" s="205"/>
      <c r="J579" s="200"/>
      <c r="K579" s="200"/>
      <c r="L579" s="206"/>
      <c r="M579" s="207"/>
      <c r="N579" s="208"/>
      <c r="O579" s="208"/>
      <c r="P579" s="208"/>
      <c r="Q579" s="208"/>
      <c r="R579" s="208"/>
      <c r="S579" s="208"/>
      <c r="T579" s="209"/>
      <c r="AT579" s="210" t="s">
        <v>213</v>
      </c>
      <c r="AU579" s="210" t="s">
        <v>84</v>
      </c>
      <c r="AV579" s="13" t="s">
        <v>84</v>
      </c>
      <c r="AW579" s="13" t="s">
        <v>35</v>
      </c>
      <c r="AX579" s="13" t="s">
        <v>74</v>
      </c>
      <c r="AY579" s="210" t="s">
        <v>197</v>
      </c>
    </row>
    <row r="580" spans="1:65" s="13" customFormat="1" ht="11.25">
      <c r="B580" s="199"/>
      <c r="C580" s="200"/>
      <c r="D580" s="201" t="s">
        <v>213</v>
      </c>
      <c r="E580" s="202" t="s">
        <v>28</v>
      </c>
      <c r="F580" s="203" t="s">
        <v>1040</v>
      </c>
      <c r="G580" s="200"/>
      <c r="H580" s="204">
        <v>2</v>
      </c>
      <c r="I580" s="205"/>
      <c r="J580" s="200"/>
      <c r="K580" s="200"/>
      <c r="L580" s="206"/>
      <c r="M580" s="207"/>
      <c r="N580" s="208"/>
      <c r="O580" s="208"/>
      <c r="P580" s="208"/>
      <c r="Q580" s="208"/>
      <c r="R580" s="208"/>
      <c r="S580" s="208"/>
      <c r="T580" s="209"/>
      <c r="AT580" s="210" t="s">
        <v>213</v>
      </c>
      <c r="AU580" s="210" t="s">
        <v>84</v>
      </c>
      <c r="AV580" s="13" t="s">
        <v>84</v>
      </c>
      <c r="AW580" s="13" t="s">
        <v>35</v>
      </c>
      <c r="AX580" s="13" t="s">
        <v>74</v>
      </c>
      <c r="AY580" s="210" t="s">
        <v>197</v>
      </c>
    </row>
    <row r="581" spans="1:65" s="13" customFormat="1" ht="11.25">
      <c r="B581" s="199"/>
      <c r="C581" s="200"/>
      <c r="D581" s="201" t="s">
        <v>213</v>
      </c>
      <c r="E581" s="202" t="s">
        <v>28</v>
      </c>
      <c r="F581" s="203" t="s">
        <v>1041</v>
      </c>
      <c r="G581" s="200"/>
      <c r="H581" s="204">
        <v>2</v>
      </c>
      <c r="I581" s="205"/>
      <c r="J581" s="200"/>
      <c r="K581" s="200"/>
      <c r="L581" s="206"/>
      <c r="M581" s="207"/>
      <c r="N581" s="208"/>
      <c r="O581" s="208"/>
      <c r="P581" s="208"/>
      <c r="Q581" s="208"/>
      <c r="R581" s="208"/>
      <c r="S581" s="208"/>
      <c r="T581" s="209"/>
      <c r="AT581" s="210" t="s">
        <v>213</v>
      </c>
      <c r="AU581" s="210" t="s">
        <v>84</v>
      </c>
      <c r="AV581" s="13" t="s">
        <v>84</v>
      </c>
      <c r="AW581" s="13" t="s">
        <v>35</v>
      </c>
      <c r="AX581" s="13" t="s">
        <v>74</v>
      </c>
      <c r="AY581" s="210" t="s">
        <v>197</v>
      </c>
    </row>
    <row r="582" spans="1:65" s="13" customFormat="1" ht="11.25">
      <c r="B582" s="199"/>
      <c r="C582" s="200"/>
      <c r="D582" s="201" t="s">
        <v>213</v>
      </c>
      <c r="E582" s="202" t="s">
        <v>28</v>
      </c>
      <c r="F582" s="203" t="s">
        <v>1042</v>
      </c>
      <c r="G582" s="200"/>
      <c r="H582" s="204">
        <v>3</v>
      </c>
      <c r="I582" s="205"/>
      <c r="J582" s="200"/>
      <c r="K582" s="200"/>
      <c r="L582" s="206"/>
      <c r="M582" s="207"/>
      <c r="N582" s="208"/>
      <c r="O582" s="208"/>
      <c r="P582" s="208"/>
      <c r="Q582" s="208"/>
      <c r="R582" s="208"/>
      <c r="S582" s="208"/>
      <c r="T582" s="209"/>
      <c r="AT582" s="210" t="s">
        <v>213</v>
      </c>
      <c r="AU582" s="210" t="s">
        <v>84</v>
      </c>
      <c r="AV582" s="13" t="s">
        <v>84</v>
      </c>
      <c r="AW582" s="13" t="s">
        <v>35</v>
      </c>
      <c r="AX582" s="13" t="s">
        <v>74</v>
      </c>
      <c r="AY582" s="210" t="s">
        <v>197</v>
      </c>
    </row>
    <row r="583" spans="1:65" s="13" customFormat="1" ht="11.25">
      <c r="B583" s="199"/>
      <c r="C583" s="200"/>
      <c r="D583" s="201" t="s">
        <v>213</v>
      </c>
      <c r="E583" s="202" t="s">
        <v>28</v>
      </c>
      <c r="F583" s="203" t="s">
        <v>1043</v>
      </c>
      <c r="G583" s="200"/>
      <c r="H583" s="204">
        <v>2</v>
      </c>
      <c r="I583" s="205"/>
      <c r="J583" s="200"/>
      <c r="K583" s="200"/>
      <c r="L583" s="206"/>
      <c r="M583" s="207"/>
      <c r="N583" s="208"/>
      <c r="O583" s="208"/>
      <c r="P583" s="208"/>
      <c r="Q583" s="208"/>
      <c r="R583" s="208"/>
      <c r="S583" s="208"/>
      <c r="T583" s="209"/>
      <c r="AT583" s="210" t="s">
        <v>213</v>
      </c>
      <c r="AU583" s="210" t="s">
        <v>84</v>
      </c>
      <c r="AV583" s="13" t="s">
        <v>84</v>
      </c>
      <c r="AW583" s="13" t="s">
        <v>35</v>
      </c>
      <c r="AX583" s="13" t="s">
        <v>74</v>
      </c>
      <c r="AY583" s="210" t="s">
        <v>197</v>
      </c>
    </row>
    <row r="584" spans="1:65" s="13" customFormat="1" ht="11.25">
      <c r="B584" s="199"/>
      <c r="C584" s="200"/>
      <c r="D584" s="201" t="s">
        <v>213</v>
      </c>
      <c r="E584" s="202" t="s">
        <v>28</v>
      </c>
      <c r="F584" s="203" t="s">
        <v>1044</v>
      </c>
      <c r="G584" s="200"/>
      <c r="H584" s="204">
        <v>4</v>
      </c>
      <c r="I584" s="205"/>
      <c r="J584" s="200"/>
      <c r="K584" s="200"/>
      <c r="L584" s="206"/>
      <c r="M584" s="207"/>
      <c r="N584" s="208"/>
      <c r="O584" s="208"/>
      <c r="P584" s="208"/>
      <c r="Q584" s="208"/>
      <c r="R584" s="208"/>
      <c r="S584" s="208"/>
      <c r="T584" s="209"/>
      <c r="AT584" s="210" t="s">
        <v>213</v>
      </c>
      <c r="AU584" s="210" t="s">
        <v>84</v>
      </c>
      <c r="AV584" s="13" t="s">
        <v>84</v>
      </c>
      <c r="AW584" s="13" t="s">
        <v>35</v>
      </c>
      <c r="AX584" s="13" t="s">
        <v>74</v>
      </c>
      <c r="AY584" s="210" t="s">
        <v>197</v>
      </c>
    </row>
    <row r="585" spans="1:65" s="13" customFormat="1" ht="11.25">
      <c r="B585" s="199"/>
      <c r="C585" s="200"/>
      <c r="D585" s="201" t="s">
        <v>213</v>
      </c>
      <c r="E585" s="202" t="s">
        <v>28</v>
      </c>
      <c r="F585" s="203" t="s">
        <v>1045</v>
      </c>
      <c r="G585" s="200"/>
      <c r="H585" s="204">
        <v>1</v>
      </c>
      <c r="I585" s="205"/>
      <c r="J585" s="200"/>
      <c r="K585" s="200"/>
      <c r="L585" s="206"/>
      <c r="M585" s="207"/>
      <c r="N585" s="208"/>
      <c r="O585" s="208"/>
      <c r="P585" s="208"/>
      <c r="Q585" s="208"/>
      <c r="R585" s="208"/>
      <c r="S585" s="208"/>
      <c r="T585" s="209"/>
      <c r="AT585" s="210" t="s">
        <v>213</v>
      </c>
      <c r="AU585" s="210" t="s">
        <v>84</v>
      </c>
      <c r="AV585" s="13" t="s">
        <v>84</v>
      </c>
      <c r="AW585" s="13" t="s">
        <v>35</v>
      </c>
      <c r="AX585" s="13" t="s">
        <v>74</v>
      </c>
      <c r="AY585" s="210" t="s">
        <v>197</v>
      </c>
    </row>
    <row r="586" spans="1:65" s="14" customFormat="1" ht="11.25">
      <c r="B586" s="211"/>
      <c r="C586" s="212"/>
      <c r="D586" s="201" t="s">
        <v>213</v>
      </c>
      <c r="E586" s="213" t="s">
        <v>28</v>
      </c>
      <c r="F586" s="214" t="s">
        <v>226</v>
      </c>
      <c r="G586" s="212"/>
      <c r="H586" s="215">
        <v>15</v>
      </c>
      <c r="I586" s="216"/>
      <c r="J586" s="212"/>
      <c r="K586" s="212"/>
      <c r="L586" s="217"/>
      <c r="M586" s="218"/>
      <c r="N586" s="219"/>
      <c r="O586" s="219"/>
      <c r="P586" s="219"/>
      <c r="Q586" s="219"/>
      <c r="R586" s="219"/>
      <c r="S586" s="219"/>
      <c r="T586" s="220"/>
      <c r="AT586" s="221" t="s">
        <v>213</v>
      </c>
      <c r="AU586" s="221" t="s">
        <v>84</v>
      </c>
      <c r="AV586" s="14" t="s">
        <v>204</v>
      </c>
      <c r="AW586" s="14" t="s">
        <v>35</v>
      </c>
      <c r="AX586" s="14" t="s">
        <v>82</v>
      </c>
      <c r="AY586" s="221" t="s">
        <v>197</v>
      </c>
    </row>
    <row r="587" spans="1:65" s="2" customFormat="1" ht="16.5" customHeight="1">
      <c r="A587" s="37"/>
      <c r="B587" s="38"/>
      <c r="C587" s="247" t="s">
        <v>1046</v>
      </c>
      <c r="D587" s="247" t="s">
        <v>519</v>
      </c>
      <c r="E587" s="248" t="s">
        <v>1047</v>
      </c>
      <c r="F587" s="249" t="s">
        <v>1048</v>
      </c>
      <c r="G587" s="250" t="s">
        <v>265</v>
      </c>
      <c r="H587" s="251">
        <v>7.7</v>
      </c>
      <c r="I587" s="252"/>
      <c r="J587" s="253">
        <f>ROUND(I587*H587,2)</f>
        <v>0</v>
      </c>
      <c r="K587" s="249" t="s">
        <v>203</v>
      </c>
      <c r="L587" s="254"/>
      <c r="M587" s="255" t="s">
        <v>28</v>
      </c>
      <c r="N587" s="256" t="s">
        <v>45</v>
      </c>
      <c r="O587" s="67"/>
      <c r="P587" s="190">
        <f>O587*H587</f>
        <v>0</v>
      </c>
      <c r="Q587" s="190">
        <v>3.2000000000000002E-3</v>
      </c>
      <c r="R587" s="190">
        <f>Q587*H587</f>
        <v>2.4640000000000002E-2</v>
      </c>
      <c r="S587" s="190">
        <v>0</v>
      </c>
      <c r="T587" s="191">
        <f>S587*H587</f>
        <v>0</v>
      </c>
      <c r="U587" s="37"/>
      <c r="V587" s="37"/>
      <c r="W587" s="37"/>
      <c r="X587" s="37"/>
      <c r="Y587" s="37"/>
      <c r="Z587" s="37"/>
      <c r="AA587" s="37"/>
      <c r="AB587" s="37"/>
      <c r="AC587" s="37"/>
      <c r="AD587" s="37"/>
      <c r="AE587" s="37"/>
      <c r="AR587" s="192" t="s">
        <v>243</v>
      </c>
      <c r="AT587" s="192" t="s">
        <v>519</v>
      </c>
      <c r="AU587" s="192" t="s">
        <v>84</v>
      </c>
      <c r="AY587" s="20" t="s">
        <v>197</v>
      </c>
      <c r="BE587" s="193">
        <f>IF(N587="základní",J587,0)</f>
        <v>0</v>
      </c>
      <c r="BF587" s="193">
        <f>IF(N587="snížená",J587,0)</f>
        <v>0</v>
      </c>
      <c r="BG587" s="193">
        <f>IF(N587="zákl. přenesená",J587,0)</f>
        <v>0</v>
      </c>
      <c r="BH587" s="193">
        <f>IF(N587="sníž. přenesená",J587,0)</f>
        <v>0</v>
      </c>
      <c r="BI587" s="193">
        <f>IF(N587="nulová",J587,0)</f>
        <v>0</v>
      </c>
      <c r="BJ587" s="20" t="s">
        <v>82</v>
      </c>
      <c r="BK587" s="193">
        <f>ROUND(I587*H587,2)</f>
        <v>0</v>
      </c>
      <c r="BL587" s="20" t="s">
        <v>204</v>
      </c>
      <c r="BM587" s="192" t="s">
        <v>1049</v>
      </c>
    </row>
    <row r="588" spans="1:65" s="13" customFormat="1" ht="11.25">
      <c r="B588" s="199"/>
      <c r="C588" s="200"/>
      <c r="D588" s="201" t="s">
        <v>213</v>
      </c>
      <c r="E588" s="202" t="s">
        <v>28</v>
      </c>
      <c r="F588" s="203" t="s">
        <v>1050</v>
      </c>
      <c r="G588" s="200"/>
      <c r="H588" s="204">
        <v>0.5</v>
      </c>
      <c r="I588" s="205"/>
      <c r="J588" s="200"/>
      <c r="K588" s="200"/>
      <c r="L588" s="206"/>
      <c r="M588" s="207"/>
      <c r="N588" s="208"/>
      <c r="O588" s="208"/>
      <c r="P588" s="208"/>
      <c r="Q588" s="208"/>
      <c r="R588" s="208"/>
      <c r="S588" s="208"/>
      <c r="T588" s="209"/>
      <c r="AT588" s="210" t="s">
        <v>213</v>
      </c>
      <c r="AU588" s="210" t="s">
        <v>84</v>
      </c>
      <c r="AV588" s="13" t="s">
        <v>84</v>
      </c>
      <c r="AW588" s="13" t="s">
        <v>35</v>
      </c>
      <c r="AX588" s="13" t="s">
        <v>74</v>
      </c>
      <c r="AY588" s="210" t="s">
        <v>197</v>
      </c>
    </row>
    <row r="589" spans="1:65" s="13" customFormat="1" ht="11.25">
      <c r="B589" s="199"/>
      <c r="C589" s="200"/>
      <c r="D589" s="201" t="s">
        <v>213</v>
      </c>
      <c r="E589" s="202" t="s">
        <v>28</v>
      </c>
      <c r="F589" s="203" t="s">
        <v>1051</v>
      </c>
      <c r="G589" s="200"/>
      <c r="H589" s="204">
        <v>1</v>
      </c>
      <c r="I589" s="205"/>
      <c r="J589" s="200"/>
      <c r="K589" s="200"/>
      <c r="L589" s="206"/>
      <c r="M589" s="207"/>
      <c r="N589" s="208"/>
      <c r="O589" s="208"/>
      <c r="P589" s="208"/>
      <c r="Q589" s="208"/>
      <c r="R589" s="208"/>
      <c r="S589" s="208"/>
      <c r="T589" s="209"/>
      <c r="AT589" s="210" t="s">
        <v>213</v>
      </c>
      <c r="AU589" s="210" t="s">
        <v>84</v>
      </c>
      <c r="AV589" s="13" t="s">
        <v>84</v>
      </c>
      <c r="AW589" s="13" t="s">
        <v>35</v>
      </c>
      <c r="AX589" s="13" t="s">
        <v>74</v>
      </c>
      <c r="AY589" s="210" t="s">
        <v>197</v>
      </c>
    </row>
    <row r="590" spans="1:65" s="13" customFormat="1" ht="11.25">
      <c r="B590" s="199"/>
      <c r="C590" s="200"/>
      <c r="D590" s="201" t="s">
        <v>213</v>
      </c>
      <c r="E590" s="202" t="s">
        <v>28</v>
      </c>
      <c r="F590" s="203" t="s">
        <v>1052</v>
      </c>
      <c r="G590" s="200"/>
      <c r="H590" s="204">
        <v>1</v>
      </c>
      <c r="I590" s="205"/>
      <c r="J590" s="200"/>
      <c r="K590" s="200"/>
      <c r="L590" s="206"/>
      <c r="M590" s="207"/>
      <c r="N590" s="208"/>
      <c r="O590" s="208"/>
      <c r="P590" s="208"/>
      <c r="Q590" s="208"/>
      <c r="R590" s="208"/>
      <c r="S590" s="208"/>
      <c r="T590" s="209"/>
      <c r="AT590" s="210" t="s">
        <v>213</v>
      </c>
      <c r="AU590" s="210" t="s">
        <v>84</v>
      </c>
      <c r="AV590" s="13" t="s">
        <v>84</v>
      </c>
      <c r="AW590" s="13" t="s">
        <v>35</v>
      </c>
      <c r="AX590" s="13" t="s">
        <v>74</v>
      </c>
      <c r="AY590" s="210" t="s">
        <v>197</v>
      </c>
    </row>
    <row r="591" spans="1:65" s="13" customFormat="1" ht="11.25">
      <c r="B591" s="199"/>
      <c r="C591" s="200"/>
      <c r="D591" s="201" t="s">
        <v>213</v>
      </c>
      <c r="E591" s="202" t="s">
        <v>28</v>
      </c>
      <c r="F591" s="203" t="s">
        <v>1053</v>
      </c>
      <c r="G591" s="200"/>
      <c r="H591" s="204">
        <v>1.5</v>
      </c>
      <c r="I591" s="205"/>
      <c r="J591" s="200"/>
      <c r="K591" s="200"/>
      <c r="L591" s="206"/>
      <c r="M591" s="207"/>
      <c r="N591" s="208"/>
      <c r="O591" s="208"/>
      <c r="P591" s="208"/>
      <c r="Q591" s="208"/>
      <c r="R591" s="208"/>
      <c r="S591" s="208"/>
      <c r="T591" s="209"/>
      <c r="AT591" s="210" t="s">
        <v>213</v>
      </c>
      <c r="AU591" s="210" t="s">
        <v>84</v>
      </c>
      <c r="AV591" s="13" t="s">
        <v>84</v>
      </c>
      <c r="AW591" s="13" t="s">
        <v>35</v>
      </c>
      <c r="AX591" s="13" t="s">
        <v>74</v>
      </c>
      <c r="AY591" s="210" t="s">
        <v>197</v>
      </c>
    </row>
    <row r="592" spans="1:65" s="13" customFormat="1" ht="11.25">
      <c r="B592" s="199"/>
      <c r="C592" s="200"/>
      <c r="D592" s="201" t="s">
        <v>213</v>
      </c>
      <c r="E592" s="202" t="s">
        <v>28</v>
      </c>
      <c r="F592" s="203" t="s">
        <v>1054</v>
      </c>
      <c r="G592" s="200"/>
      <c r="H592" s="204">
        <v>1</v>
      </c>
      <c r="I592" s="205"/>
      <c r="J592" s="200"/>
      <c r="K592" s="200"/>
      <c r="L592" s="206"/>
      <c r="M592" s="207"/>
      <c r="N592" s="208"/>
      <c r="O592" s="208"/>
      <c r="P592" s="208"/>
      <c r="Q592" s="208"/>
      <c r="R592" s="208"/>
      <c r="S592" s="208"/>
      <c r="T592" s="209"/>
      <c r="AT592" s="210" t="s">
        <v>213</v>
      </c>
      <c r="AU592" s="210" t="s">
        <v>84</v>
      </c>
      <c r="AV592" s="13" t="s">
        <v>84</v>
      </c>
      <c r="AW592" s="13" t="s">
        <v>35</v>
      </c>
      <c r="AX592" s="13" t="s">
        <v>74</v>
      </c>
      <c r="AY592" s="210" t="s">
        <v>197</v>
      </c>
    </row>
    <row r="593" spans="1:65" s="13" customFormat="1" ht="11.25">
      <c r="B593" s="199"/>
      <c r="C593" s="200"/>
      <c r="D593" s="201" t="s">
        <v>213</v>
      </c>
      <c r="E593" s="202" t="s">
        <v>28</v>
      </c>
      <c r="F593" s="203" t="s">
        <v>1055</v>
      </c>
      <c r="G593" s="200"/>
      <c r="H593" s="204">
        <v>2</v>
      </c>
      <c r="I593" s="205"/>
      <c r="J593" s="200"/>
      <c r="K593" s="200"/>
      <c r="L593" s="206"/>
      <c r="M593" s="207"/>
      <c r="N593" s="208"/>
      <c r="O593" s="208"/>
      <c r="P593" s="208"/>
      <c r="Q593" s="208"/>
      <c r="R593" s="208"/>
      <c r="S593" s="208"/>
      <c r="T593" s="209"/>
      <c r="AT593" s="210" t="s">
        <v>213</v>
      </c>
      <c r="AU593" s="210" t="s">
        <v>84</v>
      </c>
      <c r="AV593" s="13" t="s">
        <v>84</v>
      </c>
      <c r="AW593" s="13" t="s">
        <v>35</v>
      </c>
      <c r="AX593" s="13" t="s">
        <v>74</v>
      </c>
      <c r="AY593" s="210" t="s">
        <v>197</v>
      </c>
    </row>
    <row r="594" spans="1:65" s="14" customFormat="1" ht="11.25">
      <c r="B594" s="211"/>
      <c r="C594" s="212"/>
      <c r="D594" s="201" t="s">
        <v>213</v>
      </c>
      <c r="E594" s="213" t="s">
        <v>28</v>
      </c>
      <c r="F594" s="214" t="s">
        <v>226</v>
      </c>
      <c r="G594" s="212"/>
      <c r="H594" s="215">
        <v>7</v>
      </c>
      <c r="I594" s="216"/>
      <c r="J594" s="212"/>
      <c r="K594" s="212"/>
      <c r="L594" s="217"/>
      <c r="M594" s="218"/>
      <c r="N594" s="219"/>
      <c r="O594" s="219"/>
      <c r="P594" s="219"/>
      <c r="Q594" s="219"/>
      <c r="R594" s="219"/>
      <c r="S594" s="219"/>
      <c r="T594" s="220"/>
      <c r="AT594" s="221" t="s">
        <v>213</v>
      </c>
      <c r="AU594" s="221" t="s">
        <v>84</v>
      </c>
      <c r="AV594" s="14" t="s">
        <v>204</v>
      </c>
      <c r="AW594" s="14" t="s">
        <v>35</v>
      </c>
      <c r="AX594" s="14" t="s">
        <v>82</v>
      </c>
      <c r="AY594" s="221" t="s">
        <v>197</v>
      </c>
    </row>
    <row r="595" spans="1:65" s="13" customFormat="1" ht="11.25">
      <c r="B595" s="199"/>
      <c r="C595" s="200"/>
      <c r="D595" s="201" t="s">
        <v>213</v>
      </c>
      <c r="E595" s="200"/>
      <c r="F595" s="203" t="s">
        <v>1056</v>
      </c>
      <c r="G595" s="200"/>
      <c r="H595" s="204">
        <v>7.7</v>
      </c>
      <c r="I595" s="205"/>
      <c r="J595" s="200"/>
      <c r="K595" s="200"/>
      <c r="L595" s="206"/>
      <c r="M595" s="207"/>
      <c r="N595" s="208"/>
      <c r="O595" s="208"/>
      <c r="P595" s="208"/>
      <c r="Q595" s="208"/>
      <c r="R595" s="208"/>
      <c r="S595" s="208"/>
      <c r="T595" s="209"/>
      <c r="AT595" s="210" t="s">
        <v>213</v>
      </c>
      <c r="AU595" s="210" t="s">
        <v>84</v>
      </c>
      <c r="AV595" s="13" t="s">
        <v>84</v>
      </c>
      <c r="AW595" s="13" t="s">
        <v>4</v>
      </c>
      <c r="AX595" s="13" t="s">
        <v>82</v>
      </c>
      <c r="AY595" s="210" t="s">
        <v>197</v>
      </c>
    </row>
    <row r="596" spans="1:65" s="2" customFormat="1" ht="16.5" customHeight="1">
      <c r="A596" s="37"/>
      <c r="B596" s="38"/>
      <c r="C596" s="247" t="s">
        <v>1057</v>
      </c>
      <c r="D596" s="247" t="s">
        <v>519</v>
      </c>
      <c r="E596" s="248" t="s">
        <v>1058</v>
      </c>
      <c r="F596" s="249" t="s">
        <v>1059</v>
      </c>
      <c r="G596" s="250" t="s">
        <v>265</v>
      </c>
      <c r="H596" s="251">
        <v>0.55000000000000004</v>
      </c>
      <c r="I596" s="252"/>
      <c r="J596" s="253">
        <f>ROUND(I596*H596,2)</f>
        <v>0</v>
      </c>
      <c r="K596" s="249" t="s">
        <v>203</v>
      </c>
      <c r="L596" s="254"/>
      <c r="M596" s="255" t="s">
        <v>28</v>
      </c>
      <c r="N596" s="256" t="s">
        <v>45</v>
      </c>
      <c r="O596" s="67"/>
      <c r="P596" s="190">
        <f>O596*H596</f>
        <v>0</v>
      </c>
      <c r="Q596" s="190">
        <v>5.1999999999999998E-3</v>
      </c>
      <c r="R596" s="190">
        <f>Q596*H596</f>
        <v>2.8600000000000001E-3</v>
      </c>
      <c r="S596" s="190">
        <v>0</v>
      </c>
      <c r="T596" s="191">
        <f>S596*H596</f>
        <v>0</v>
      </c>
      <c r="U596" s="37"/>
      <c r="V596" s="37"/>
      <c r="W596" s="37"/>
      <c r="X596" s="37"/>
      <c r="Y596" s="37"/>
      <c r="Z596" s="37"/>
      <c r="AA596" s="37"/>
      <c r="AB596" s="37"/>
      <c r="AC596" s="37"/>
      <c r="AD596" s="37"/>
      <c r="AE596" s="37"/>
      <c r="AR596" s="192" t="s">
        <v>243</v>
      </c>
      <c r="AT596" s="192" t="s">
        <v>519</v>
      </c>
      <c r="AU596" s="192" t="s">
        <v>84</v>
      </c>
      <c r="AY596" s="20" t="s">
        <v>197</v>
      </c>
      <c r="BE596" s="193">
        <f>IF(N596="základní",J596,0)</f>
        <v>0</v>
      </c>
      <c r="BF596" s="193">
        <f>IF(N596="snížená",J596,0)</f>
        <v>0</v>
      </c>
      <c r="BG596" s="193">
        <f>IF(N596="zákl. přenesená",J596,0)</f>
        <v>0</v>
      </c>
      <c r="BH596" s="193">
        <f>IF(N596="sníž. přenesená",J596,0)</f>
        <v>0</v>
      </c>
      <c r="BI596" s="193">
        <f>IF(N596="nulová",J596,0)</f>
        <v>0</v>
      </c>
      <c r="BJ596" s="20" t="s">
        <v>82</v>
      </c>
      <c r="BK596" s="193">
        <f>ROUND(I596*H596,2)</f>
        <v>0</v>
      </c>
      <c r="BL596" s="20" t="s">
        <v>204</v>
      </c>
      <c r="BM596" s="192" t="s">
        <v>1060</v>
      </c>
    </row>
    <row r="597" spans="1:65" s="13" customFormat="1" ht="11.25">
      <c r="B597" s="199"/>
      <c r="C597" s="200"/>
      <c r="D597" s="201" t="s">
        <v>213</v>
      </c>
      <c r="E597" s="202" t="s">
        <v>28</v>
      </c>
      <c r="F597" s="203" t="s">
        <v>1061</v>
      </c>
      <c r="G597" s="200"/>
      <c r="H597" s="204">
        <v>0.5</v>
      </c>
      <c r="I597" s="205"/>
      <c r="J597" s="200"/>
      <c r="K597" s="200"/>
      <c r="L597" s="206"/>
      <c r="M597" s="207"/>
      <c r="N597" s="208"/>
      <c r="O597" s="208"/>
      <c r="P597" s="208"/>
      <c r="Q597" s="208"/>
      <c r="R597" s="208"/>
      <c r="S597" s="208"/>
      <c r="T597" s="209"/>
      <c r="AT597" s="210" t="s">
        <v>213</v>
      </c>
      <c r="AU597" s="210" t="s">
        <v>84</v>
      </c>
      <c r="AV597" s="13" t="s">
        <v>84</v>
      </c>
      <c r="AW597" s="13" t="s">
        <v>35</v>
      </c>
      <c r="AX597" s="13" t="s">
        <v>82</v>
      </c>
      <c r="AY597" s="210" t="s">
        <v>197</v>
      </c>
    </row>
    <row r="598" spans="1:65" s="13" customFormat="1" ht="11.25">
      <c r="B598" s="199"/>
      <c r="C598" s="200"/>
      <c r="D598" s="201" t="s">
        <v>213</v>
      </c>
      <c r="E598" s="200"/>
      <c r="F598" s="203" t="s">
        <v>1062</v>
      </c>
      <c r="G598" s="200"/>
      <c r="H598" s="204">
        <v>0.55000000000000004</v>
      </c>
      <c r="I598" s="205"/>
      <c r="J598" s="200"/>
      <c r="K598" s="200"/>
      <c r="L598" s="206"/>
      <c r="M598" s="207"/>
      <c r="N598" s="208"/>
      <c r="O598" s="208"/>
      <c r="P598" s="208"/>
      <c r="Q598" s="208"/>
      <c r="R598" s="208"/>
      <c r="S598" s="208"/>
      <c r="T598" s="209"/>
      <c r="AT598" s="210" t="s">
        <v>213</v>
      </c>
      <c r="AU598" s="210" t="s">
        <v>84</v>
      </c>
      <c r="AV598" s="13" t="s">
        <v>84</v>
      </c>
      <c r="AW598" s="13" t="s">
        <v>4</v>
      </c>
      <c r="AX598" s="13" t="s">
        <v>82</v>
      </c>
      <c r="AY598" s="210" t="s">
        <v>197</v>
      </c>
    </row>
    <row r="599" spans="1:65" s="2" customFormat="1" ht="24.2" customHeight="1">
      <c r="A599" s="37"/>
      <c r="B599" s="38"/>
      <c r="C599" s="181" t="s">
        <v>1063</v>
      </c>
      <c r="D599" s="181" t="s">
        <v>199</v>
      </c>
      <c r="E599" s="182" t="s">
        <v>1064</v>
      </c>
      <c r="F599" s="183" t="s">
        <v>1065</v>
      </c>
      <c r="G599" s="184" t="s">
        <v>409</v>
      </c>
      <c r="H599" s="185">
        <v>184.89099999999999</v>
      </c>
      <c r="I599" s="186"/>
      <c r="J599" s="187">
        <f>ROUND(I599*H599,2)</f>
        <v>0</v>
      </c>
      <c r="K599" s="183" t="s">
        <v>203</v>
      </c>
      <c r="L599" s="42"/>
      <c r="M599" s="188" t="s">
        <v>28</v>
      </c>
      <c r="N599" s="189" t="s">
        <v>45</v>
      </c>
      <c r="O599" s="67"/>
      <c r="P599" s="190">
        <f>O599*H599</f>
        <v>0</v>
      </c>
      <c r="Q599" s="190">
        <v>2.5020099999999998</v>
      </c>
      <c r="R599" s="190">
        <f>Q599*H599</f>
        <v>462.59913090999993</v>
      </c>
      <c r="S599" s="190">
        <v>0</v>
      </c>
      <c r="T599" s="191">
        <f>S599*H599</f>
        <v>0</v>
      </c>
      <c r="U599" s="37"/>
      <c r="V599" s="37"/>
      <c r="W599" s="37"/>
      <c r="X599" s="37"/>
      <c r="Y599" s="37"/>
      <c r="Z599" s="37"/>
      <c r="AA599" s="37"/>
      <c r="AB599" s="37"/>
      <c r="AC599" s="37"/>
      <c r="AD599" s="37"/>
      <c r="AE599" s="37"/>
      <c r="AR599" s="192" t="s">
        <v>204</v>
      </c>
      <c r="AT599" s="192" t="s">
        <v>199</v>
      </c>
      <c r="AU599" s="192" t="s">
        <v>84</v>
      </c>
      <c r="AY599" s="20" t="s">
        <v>197</v>
      </c>
      <c r="BE599" s="193">
        <f>IF(N599="základní",J599,0)</f>
        <v>0</v>
      </c>
      <c r="BF599" s="193">
        <f>IF(N599="snížená",J599,0)</f>
        <v>0</v>
      </c>
      <c r="BG599" s="193">
        <f>IF(N599="zákl. přenesená",J599,0)</f>
        <v>0</v>
      </c>
      <c r="BH599" s="193">
        <f>IF(N599="sníž. přenesená",J599,0)</f>
        <v>0</v>
      </c>
      <c r="BI599" s="193">
        <f>IF(N599="nulová",J599,0)</f>
        <v>0</v>
      </c>
      <c r="BJ599" s="20" t="s">
        <v>82</v>
      </c>
      <c r="BK599" s="193">
        <f>ROUND(I599*H599,2)</f>
        <v>0</v>
      </c>
      <c r="BL599" s="20" t="s">
        <v>204</v>
      </c>
      <c r="BM599" s="192" t="s">
        <v>1066</v>
      </c>
    </row>
    <row r="600" spans="1:65" s="2" customFormat="1" ht="11.25">
      <c r="A600" s="37"/>
      <c r="B600" s="38"/>
      <c r="C600" s="39"/>
      <c r="D600" s="194" t="s">
        <v>206</v>
      </c>
      <c r="E600" s="39"/>
      <c r="F600" s="195" t="s">
        <v>1067</v>
      </c>
      <c r="G600" s="39"/>
      <c r="H600" s="39"/>
      <c r="I600" s="196"/>
      <c r="J600" s="39"/>
      <c r="K600" s="39"/>
      <c r="L600" s="42"/>
      <c r="M600" s="197"/>
      <c r="N600" s="198"/>
      <c r="O600" s="67"/>
      <c r="P600" s="67"/>
      <c r="Q600" s="67"/>
      <c r="R600" s="67"/>
      <c r="S600" s="67"/>
      <c r="T600" s="68"/>
      <c r="U600" s="37"/>
      <c r="V600" s="37"/>
      <c r="W600" s="37"/>
      <c r="X600" s="37"/>
      <c r="Y600" s="37"/>
      <c r="Z600" s="37"/>
      <c r="AA600" s="37"/>
      <c r="AB600" s="37"/>
      <c r="AC600" s="37"/>
      <c r="AD600" s="37"/>
      <c r="AE600" s="37"/>
      <c r="AT600" s="20" t="s">
        <v>206</v>
      </c>
      <c r="AU600" s="20" t="s">
        <v>84</v>
      </c>
    </row>
    <row r="601" spans="1:65" s="15" customFormat="1" ht="11.25">
      <c r="B601" s="222"/>
      <c r="C601" s="223"/>
      <c r="D601" s="201" t="s">
        <v>213</v>
      </c>
      <c r="E601" s="224" t="s">
        <v>28</v>
      </c>
      <c r="F601" s="225" t="s">
        <v>1068</v>
      </c>
      <c r="G601" s="223"/>
      <c r="H601" s="224" t="s">
        <v>28</v>
      </c>
      <c r="I601" s="226"/>
      <c r="J601" s="223"/>
      <c r="K601" s="223"/>
      <c r="L601" s="227"/>
      <c r="M601" s="228"/>
      <c r="N601" s="229"/>
      <c r="O601" s="229"/>
      <c r="P601" s="229"/>
      <c r="Q601" s="229"/>
      <c r="R601" s="229"/>
      <c r="S601" s="229"/>
      <c r="T601" s="230"/>
      <c r="AT601" s="231" t="s">
        <v>213</v>
      </c>
      <c r="AU601" s="231" t="s">
        <v>84</v>
      </c>
      <c r="AV601" s="15" t="s">
        <v>82</v>
      </c>
      <c r="AW601" s="15" t="s">
        <v>35</v>
      </c>
      <c r="AX601" s="15" t="s">
        <v>74</v>
      </c>
      <c r="AY601" s="231" t="s">
        <v>197</v>
      </c>
    </row>
    <row r="602" spans="1:65" s="15" customFormat="1" ht="11.25">
      <c r="B602" s="222"/>
      <c r="C602" s="223"/>
      <c r="D602" s="201" t="s">
        <v>213</v>
      </c>
      <c r="E602" s="224" t="s">
        <v>28</v>
      </c>
      <c r="F602" s="225" t="s">
        <v>1069</v>
      </c>
      <c r="G602" s="223"/>
      <c r="H602" s="224" t="s">
        <v>28</v>
      </c>
      <c r="I602" s="226"/>
      <c r="J602" s="223"/>
      <c r="K602" s="223"/>
      <c r="L602" s="227"/>
      <c r="M602" s="228"/>
      <c r="N602" s="229"/>
      <c r="O602" s="229"/>
      <c r="P602" s="229"/>
      <c r="Q602" s="229"/>
      <c r="R602" s="229"/>
      <c r="S602" s="229"/>
      <c r="T602" s="230"/>
      <c r="AT602" s="231" t="s">
        <v>213</v>
      </c>
      <c r="AU602" s="231" t="s">
        <v>84</v>
      </c>
      <c r="AV602" s="15" t="s">
        <v>82</v>
      </c>
      <c r="AW602" s="15" t="s">
        <v>35</v>
      </c>
      <c r="AX602" s="15" t="s">
        <v>74</v>
      </c>
      <c r="AY602" s="231" t="s">
        <v>197</v>
      </c>
    </row>
    <row r="603" spans="1:65" s="13" customFormat="1" ht="11.25">
      <c r="B603" s="199"/>
      <c r="C603" s="200"/>
      <c r="D603" s="201" t="s">
        <v>213</v>
      </c>
      <c r="E603" s="202" t="s">
        <v>28</v>
      </c>
      <c r="F603" s="203" t="s">
        <v>1070</v>
      </c>
      <c r="G603" s="200"/>
      <c r="H603" s="204">
        <v>75</v>
      </c>
      <c r="I603" s="205"/>
      <c r="J603" s="200"/>
      <c r="K603" s="200"/>
      <c r="L603" s="206"/>
      <c r="M603" s="207"/>
      <c r="N603" s="208"/>
      <c r="O603" s="208"/>
      <c r="P603" s="208"/>
      <c r="Q603" s="208"/>
      <c r="R603" s="208"/>
      <c r="S603" s="208"/>
      <c r="T603" s="209"/>
      <c r="AT603" s="210" t="s">
        <v>213</v>
      </c>
      <c r="AU603" s="210" t="s">
        <v>84</v>
      </c>
      <c r="AV603" s="13" t="s">
        <v>84</v>
      </c>
      <c r="AW603" s="13" t="s">
        <v>35</v>
      </c>
      <c r="AX603" s="13" t="s">
        <v>74</v>
      </c>
      <c r="AY603" s="210" t="s">
        <v>197</v>
      </c>
    </row>
    <row r="604" spans="1:65" s="13" customFormat="1" ht="11.25">
      <c r="B604" s="199"/>
      <c r="C604" s="200"/>
      <c r="D604" s="201" t="s">
        <v>213</v>
      </c>
      <c r="E604" s="202" t="s">
        <v>28</v>
      </c>
      <c r="F604" s="203" t="s">
        <v>1071</v>
      </c>
      <c r="G604" s="200"/>
      <c r="H604" s="204">
        <v>-3.2</v>
      </c>
      <c r="I604" s="205"/>
      <c r="J604" s="200"/>
      <c r="K604" s="200"/>
      <c r="L604" s="206"/>
      <c r="M604" s="207"/>
      <c r="N604" s="208"/>
      <c r="O604" s="208"/>
      <c r="P604" s="208"/>
      <c r="Q604" s="208"/>
      <c r="R604" s="208"/>
      <c r="S604" s="208"/>
      <c r="T604" s="209"/>
      <c r="AT604" s="210" t="s">
        <v>213</v>
      </c>
      <c r="AU604" s="210" t="s">
        <v>84</v>
      </c>
      <c r="AV604" s="13" t="s">
        <v>84</v>
      </c>
      <c r="AW604" s="13" t="s">
        <v>35</v>
      </c>
      <c r="AX604" s="13" t="s">
        <v>74</v>
      </c>
      <c r="AY604" s="210" t="s">
        <v>197</v>
      </c>
    </row>
    <row r="605" spans="1:65" s="13" customFormat="1" ht="11.25">
      <c r="B605" s="199"/>
      <c r="C605" s="200"/>
      <c r="D605" s="201" t="s">
        <v>213</v>
      </c>
      <c r="E605" s="202" t="s">
        <v>28</v>
      </c>
      <c r="F605" s="203" t="s">
        <v>1072</v>
      </c>
      <c r="G605" s="200"/>
      <c r="H605" s="204">
        <v>20.518999999999998</v>
      </c>
      <c r="I605" s="205"/>
      <c r="J605" s="200"/>
      <c r="K605" s="200"/>
      <c r="L605" s="206"/>
      <c r="M605" s="207"/>
      <c r="N605" s="208"/>
      <c r="O605" s="208"/>
      <c r="P605" s="208"/>
      <c r="Q605" s="208"/>
      <c r="R605" s="208"/>
      <c r="S605" s="208"/>
      <c r="T605" s="209"/>
      <c r="AT605" s="210" t="s">
        <v>213</v>
      </c>
      <c r="AU605" s="210" t="s">
        <v>84</v>
      </c>
      <c r="AV605" s="13" t="s">
        <v>84</v>
      </c>
      <c r="AW605" s="13" t="s">
        <v>35</v>
      </c>
      <c r="AX605" s="13" t="s">
        <v>74</v>
      </c>
      <c r="AY605" s="210" t="s">
        <v>197</v>
      </c>
    </row>
    <row r="606" spans="1:65" s="13" customFormat="1" ht="11.25">
      <c r="B606" s="199"/>
      <c r="C606" s="200"/>
      <c r="D606" s="201" t="s">
        <v>213</v>
      </c>
      <c r="E606" s="202" t="s">
        <v>28</v>
      </c>
      <c r="F606" s="203" t="s">
        <v>1073</v>
      </c>
      <c r="G606" s="200"/>
      <c r="H606" s="204">
        <v>5.6</v>
      </c>
      <c r="I606" s="205"/>
      <c r="J606" s="200"/>
      <c r="K606" s="200"/>
      <c r="L606" s="206"/>
      <c r="M606" s="207"/>
      <c r="N606" s="208"/>
      <c r="O606" s="208"/>
      <c r="P606" s="208"/>
      <c r="Q606" s="208"/>
      <c r="R606" s="208"/>
      <c r="S606" s="208"/>
      <c r="T606" s="209"/>
      <c r="AT606" s="210" t="s">
        <v>213</v>
      </c>
      <c r="AU606" s="210" t="s">
        <v>84</v>
      </c>
      <c r="AV606" s="13" t="s">
        <v>84</v>
      </c>
      <c r="AW606" s="13" t="s">
        <v>35</v>
      </c>
      <c r="AX606" s="13" t="s">
        <v>74</v>
      </c>
      <c r="AY606" s="210" t="s">
        <v>197</v>
      </c>
    </row>
    <row r="607" spans="1:65" s="13" customFormat="1" ht="11.25">
      <c r="B607" s="199"/>
      <c r="C607" s="200"/>
      <c r="D607" s="201" t="s">
        <v>213</v>
      </c>
      <c r="E607" s="202" t="s">
        <v>28</v>
      </c>
      <c r="F607" s="203" t="s">
        <v>1074</v>
      </c>
      <c r="G607" s="200"/>
      <c r="H607" s="204">
        <v>5</v>
      </c>
      <c r="I607" s="205"/>
      <c r="J607" s="200"/>
      <c r="K607" s="200"/>
      <c r="L607" s="206"/>
      <c r="M607" s="207"/>
      <c r="N607" s="208"/>
      <c r="O607" s="208"/>
      <c r="P607" s="208"/>
      <c r="Q607" s="208"/>
      <c r="R607" s="208"/>
      <c r="S607" s="208"/>
      <c r="T607" s="209"/>
      <c r="AT607" s="210" t="s">
        <v>213</v>
      </c>
      <c r="AU607" s="210" t="s">
        <v>84</v>
      </c>
      <c r="AV607" s="13" t="s">
        <v>84</v>
      </c>
      <c r="AW607" s="13" t="s">
        <v>35</v>
      </c>
      <c r="AX607" s="13" t="s">
        <v>74</v>
      </c>
      <c r="AY607" s="210" t="s">
        <v>197</v>
      </c>
    </row>
    <row r="608" spans="1:65" s="15" customFormat="1" ht="11.25">
      <c r="B608" s="222"/>
      <c r="C608" s="223"/>
      <c r="D608" s="201" t="s">
        <v>213</v>
      </c>
      <c r="E608" s="224" t="s">
        <v>28</v>
      </c>
      <c r="F608" s="225" t="s">
        <v>1075</v>
      </c>
      <c r="G608" s="223"/>
      <c r="H608" s="224" t="s">
        <v>28</v>
      </c>
      <c r="I608" s="226"/>
      <c r="J608" s="223"/>
      <c r="K608" s="223"/>
      <c r="L608" s="227"/>
      <c r="M608" s="228"/>
      <c r="N608" s="229"/>
      <c r="O608" s="229"/>
      <c r="P608" s="229"/>
      <c r="Q608" s="229"/>
      <c r="R608" s="229"/>
      <c r="S608" s="229"/>
      <c r="T608" s="230"/>
      <c r="AT608" s="231" t="s">
        <v>213</v>
      </c>
      <c r="AU608" s="231" t="s">
        <v>84</v>
      </c>
      <c r="AV608" s="15" t="s">
        <v>82</v>
      </c>
      <c r="AW608" s="15" t="s">
        <v>35</v>
      </c>
      <c r="AX608" s="15" t="s">
        <v>74</v>
      </c>
      <c r="AY608" s="231" t="s">
        <v>197</v>
      </c>
    </row>
    <row r="609" spans="2:51" s="13" customFormat="1" ht="11.25">
      <c r="B609" s="199"/>
      <c r="C609" s="200"/>
      <c r="D609" s="201" t="s">
        <v>213</v>
      </c>
      <c r="E609" s="202" t="s">
        <v>28</v>
      </c>
      <c r="F609" s="203" t="s">
        <v>1076</v>
      </c>
      <c r="G609" s="200"/>
      <c r="H609" s="204">
        <v>0.184</v>
      </c>
      <c r="I609" s="205"/>
      <c r="J609" s="200"/>
      <c r="K609" s="200"/>
      <c r="L609" s="206"/>
      <c r="M609" s="207"/>
      <c r="N609" s="208"/>
      <c r="O609" s="208"/>
      <c r="P609" s="208"/>
      <c r="Q609" s="208"/>
      <c r="R609" s="208"/>
      <c r="S609" s="208"/>
      <c r="T609" s="209"/>
      <c r="AT609" s="210" t="s">
        <v>213</v>
      </c>
      <c r="AU609" s="210" t="s">
        <v>84</v>
      </c>
      <c r="AV609" s="13" t="s">
        <v>84</v>
      </c>
      <c r="AW609" s="13" t="s">
        <v>35</v>
      </c>
      <c r="AX609" s="13" t="s">
        <v>74</v>
      </c>
      <c r="AY609" s="210" t="s">
        <v>197</v>
      </c>
    </row>
    <row r="610" spans="2:51" s="13" customFormat="1" ht="11.25">
      <c r="B610" s="199"/>
      <c r="C610" s="200"/>
      <c r="D610" s="201" t="s">
        <v>213</v>
      </c>
      <c r="E610" s="202" t="s">
        <v>28</v>
      </c>
      <c r="F610" s="203" t="s">
        <v>1077</v>
      </c>
      <c r="G610" s="200"/>
      <c r="H610" s="204">
        <v>0.16700000000000001</v>
      </c>
      <c r="I610" s="205"/>
      <c r="J610" s="200"/>
      <c r="K610" s="200"/>
      <c r="L610" s="206"/>
      <c r="M610" s="207"/>
      <c r="N610" s="208"/>
      <c r="O610" s="208"/>
      <c r="P610" s="208"/>
      <c r="Q610" s="208"/>
      <c r="R610" s="208"/>
      <c r="S610" s="208"/>
      <c r="T610" s="209"/>
      <c r="AT610" s="210" t="s">
        <v>213</v>
      </c>
      <c r="AU610" s="210" t="s">
        <v>84</v>
      </c>
      <c r="AV610" s="13" t="s">
        <v>84</v>
      </c>
      <c r="AW610" s="13" t="s">
        <v>35</v>
      </c>
      <c r="AX610" s="13" t="s">
        <v>74</v>
      </c>
      <c r="AY610" s="210" t="s">
        <v>197</v>
      </c>
    </row>
    <row r="611" spans="2:51" s="13" customFormat="1" ht="11.25">
      <c r="B611" s="199"/>
      <c r="C611" s="200"/>
      <c r="D611" s="201" t="s">
        <v>213</v>
      </c>
      <c r="E611" s="202" t="s">
        <v>28</v>
      </c>
      <c r="F611" s="203" t="s">
        <v>1078</v>
      </c>
      <c r="G611" s="200"/>
      <c r="H611" s="204">
        <v>0.14699999999999999</v>
      </c>
      <c r="I611" s="205"/>
      <c r="J611" s="200"/>
      <c r="K611" s="200"/>
      <c r="L611" s="206"/>
      <c r="M611" s="207"/>
      <c r="N611" s="208"/>
      <c r="O611" s="208"/>
      <c r="P611" s="208"/>
      <c r="Q611" s="208"/>
      <c r="R611" s="208"/>
      <c r="S611" s="208"/>
      <c r="T611" s="209"/>
      <c r="AT611" s="210" t="s">
        <v>213</v>
      </c>
      <c r="AU611" s="210" t="s">
        <v>84</v>
      </c>
      <c r="AV611" s="13" t="s">
        <v>84</v>
      </c>
      <c r="AW611" s="13" t="s">
        <v>35</v>
      </c>
      <c r="AX611" s="13" t="s">
        <v>74</v>
      </c>
      <c r="AY611" s="210" t="s">
        <v>197</v>
      </c>
    </row>
    <row r="612" spans="2:51" s="13" customFormat="1" ht="11.25">
      <c r="B612" s="199"/>
      <c r="C612" s="200"/>
      <c r="D612" s="201" t="s">
        <v>213</v>
      </c>
      <c r="E612" s="202" t="s">
        <v>28</v>
      </c>
      <c r="F612" s="203" t="s">
        <v>1079</v>
      </c>
      <c r="G612" s="200"/>
      <c r="H612" s="204">
        <v>0.47899999999999998</v>
      </c>
      <c r="I612" s="205"/>
      <c r="J612" s="200"/>
      <c r="K612" s="200"/>
      <c r="L612" s="206"/>
      <c r="M612" s="207"/>
      <c r="N612" s="208"/>
      <c r="O612" s="208"/>
      <c r="P612" s="208"/>
      <c r="Q612" s="208"/>
      <c r="R612" s="208"/>
      <c r="S612" s="208"/>
      <c r="T612" s="209"/>
      <c r="AT612" s="210" t="s">
        <v>213</v>
      </c>
      <c r="AU612" s="210" t="s">
        <v>84</v>
      </c>
      <c r="AV612" s="13" t="s">
        <v>84</v>
      </c>
      <c r="AW612" s="13" t="s">
        <v>35</v>
      </c>
      <c r="AX612" s="13" t="s">
        <v>74</v>
      </c>
      <c r="AY612" s="210" t="s">
        <v>197</v>
      </c>
    </row>
    <row r="613" spans="2:51" s="13" customFormat="1" ht="11.25">
      <c r="B613" s="199"/>
      <c r="C613" s="200"/>
      <c r="D613" s="201" t="s">
        <v>213</v>
      </c>
      <c r="E613" s="202" t="s">
        <v>28</v>
      </c>
      <c r="F613" s="203" t="s">
        <v>1080</v>
      </c>
      <c r="G613" s="200"/>
      <c r="H613" s="204">
        <v>0.35199999999999998</v>
      </c>
      <c r="I613" s="205"/>
      <c r="J613" s="200"/>
      <c r="K613" s="200"/>
      <c r="L613" s="206"/>
      <c r="M613" s="207"/>
      <c r="N613" s="208"/>
      <c r="O613" s="208"/>
      <c r="P613" s="208"/>
      <c r="Q613" s="208"/>
      <c r="R613" s="208"/>
      <c r="S613" s="208"/>
      <c r="T613" s="209"/>
      <c r="AT613" s="210" t="s">
        <v>213</v>
      </c>
      <c r="AU613" s="210" t="s">
        <v>84</v>
      </c>
      <c r="AV613" s="13" t="s">
        <v>84</v>
      </c>
      <c r="AW613" s="13" t="s">
        <v>35</v>
      </c>
      <c r="AX613" s="13" t="s">
        <v>74</v>
      </c>
      <c r="AY613" s="210" t="s">
        <v>197</v>
      </c>
    </row>
    <row r="614" spans="2:51" s="13" customFormat="1" ht="11.25">
      <c r="B614" s="199"/>
      <c r="C614" s="200"/>
      <c r="D614" s="201" t="s">
        <v>213</v>
      </c>
      <c r="E614" s="202" t="s">
        <v>28</v>
      </c>
      <c r="F614" s="203" t="s">
        <v>1081</v>
      </c>
      <c r="G614" s="200"/>
      <c r="H614" s="204">
        <v>0.23200000000000001</v>
      </c>
      <c r="I614" s="205"/>
      <c r="J614" s="200"/>
      <c r="K614" s="200"/>
      <c r="L614" s="206"/>
      <c r="M614" s="207"/>
      <c r="N614" s="208"/>
      <c r="O614" s="208"/>
      <c r="P614" s="208"/>
      <c r="Q614" s="208"/>
      <c r="R614" s="208"/>
      <c r="S614" s="208"/>
      <c r="T614" s="209"/>
      <c r="AT614" s="210" t="s">
        <v>213</v>
      </c>
      <c r="AU614" s="210" t="s">
        <v>84</v>
      </c>
      <c r="AV614" s="13" t="s">
        <v>84</v>
      </c>
      <c r="AW614" s="13" t="s">
        <v>35</v>
      </c>
      <c r="AX614" s="13" t="s">
        <v>74</v>
      </c>
      <c r="AY614" s="210" t="s">
        <v>197</v>
      </c>
    </row>
    <row r="615" spans="2:51" s="16" customFormat="1" ht="11.25">
      <c r="B615" s="232"/>
      <c r="C615" s="233"/>
      <c r="D615" s="201" t="s">
        <v>213</v>
      </c>
      <c r="E615" s="234" t="s">
        <v>28</v>
      </c>
      <c r="F615" s="235" t="s">
        <v>416</v>
      </c>
      <c r="G615" s="233"/>
      <c r="H615" s="236">
        <v>104.48</v>
      </c>
      <c r="I615" s="237"/>
      <c r="J615" s="233"/>
      <c r="K615" s="233"/>
      <c r="L615" s="238"/>
      <c r="M615" s="239"/>
      <c r="N615" s="240"/>
      <c r="O615" s="240"/>
      <c r="P615" s="240"/>
      <c r="Q615" s="240"/>
      <c r="R615" s="240"/>
      <c r="S615" s="240"/>
      <c r="T615" s="241"/>
      <c r="AT615" s="242" t="s">
        <v>213</v>
      </c>
      <c r="AU615" s="242" t="s">
        <v>84</v>
      </c>
      <c r="AV615" s="16" t="s">
        <v>160</v>
      </c>
      <c r="AW615" s="16" t="s">
        <v>35</v>
      </c>
      <c r="AX615" s="16" t="s">
        <v>74</v>
      </c>
      <c r="AY615" s="242" t="s">
        <v>197</v>
      </c>
    </row>
    <row r="616" spans="2:51" s="15" customFormat="1" ht="11.25">
      <c r="B616" s="222"/>
      <c r="C616" s="223"/>
      <c r="D616" s="201" t="s">
        <v>213</v>
      </c>
      <c r="E616" s="224" t="s">
        <v>28</v>
      </c>
      <c r="F616" s="225" t="s">
        <v>1082</v>
      </c>
      <c r="G616" s="223"/>
      <c r="H616" s="224" t="s">
        <v>28</v>
      </c>
      <c r="I616" s="226"/>
      <c r="J616" s="223"/>
      <c r="K616" s="223"/>
      <c r="L616" s="227"/>
      <c r="M616" s="228"/>
      <c r="N616" s="229"/>
      <c r="O616" s="229"/>
      <c r="P616" s="229"/>
      <c r="Q616" s="229"/>
      <c r="R616" s="229"/>
      <c r="S616" s="229"/>
      <c r="T616" s="230"/>
      <c r="AT616" s="231" t="s">
        <v>213</v>
      </c>
      <c r="AU616" s="231" t="s">
        <v>84</v>
      </c>
      <c r="AV616" s="15" t="s">
        <v>82</v>
      </c>
      <c r="AW616" s="15" t="s">
        <v>35</v>
      </c>
      <c r="AX616" s="15" t="s">
        <v>74</v>
      </c>
      <c r="AY616" s="231" t="s">
        <v>197</v>
      </c>
    </row>
    <row r="617" spans="2:51" s="13" customFormat="1" ht="11.25">
      <c r="B617" s="199"/>
      <c r="C617" s="200"/>
      <c r="D617" s="201" t="s">
        <v>213</v>
      </c>
      <c r="E617" s="202" t="s">
        <v>28</v>
      </c>
      <c r="F617" s="203" t="s">
        <v>1083</v>
      </c>
      <c r="G617" s="200"/>
      <c r="H617" s="204">
        <v>80.25</v>
      </c>
      <c r="I617" s="205"/>
      <c r="J617" s="200"/>
      <c r="K617" s="200"/>
      <c r="L617" s="206"/>
      <c r="M617" s="207"/>
      <c r="N617" s="208"/>
      <c r="O617" s="208"/>
      <c r="P617" s="208"/>
      <c r="Q617" s="208"/>
      <c r="R617" s="208"/>
      <c r="S617" s="208"/>
      <c r="T617" s="209"/>
      <c r="AT617" s="210" t="s">
        <v>213</v>
      </c>
      <c r="AU617" s="210" t="s">
        <v>84</v>
      </c>
      <c r="AV617" s="13" t="s">
        <v>84</v>
      </c>
      <c r="AW617" s="13" t="s">
        <v>35</v>
      </c>
      <c r="AX617" s="13" t="s">
        <v>74</v>
      </c>
      <c r="AY617" s="210" t="s">
        <v>197</v>
      </c>
    </row>
    <row r="618" spans="2:51" s="13" customFormat="1" ht="11.25">
      <c r="B618" s="199"/>
      <c r="C618" s="200"/>
      <c r="D618" s="201" t="s">
        <v>213</v>
      </c>
      <c r="E618" s="202" t="s">
        <v>28</v>
      </c>
      <c r="F618" s="203" t="s">
        <v>1084</v>
      </c>
      <c r="G618" s="200"/>
      <c r="H618" s="204">
        <v>-0.5</v>
      </c>
      <c r="I618" s="205"/>
      <c r="J618" s="200"/>
      <c r="K618" s="200"/>
      <c r="L618" s="206"/>
      <c r="M618" s="207"/>
      <c r="N618" s="208"/>
      <c r="O618" s="208"/>
      <c r="P618" s="208"/>
      <c r="Q618" s="208"/>
      <c r="R618" s="208"/>
      <c r="S618" s="208"/>
      <c r="T618" s="209"/>
      <c r="AT618" s="210" t="s">
        <v>213</v>
      </c>
      <c r="AU618" s="210" t="s">
        <v>84</v>
      </c>
      <c r="AV618" s="13" t="s">
        <v>84</v>
      </c>
      <c r="AW618" s="13" t="s">
        <v>35</v>
      </c>
      <c r="AX618" s="13" t="s">
        <v>74</v>
      </c>
      <c r="AY618" s="210" t="s">
        <v>197</v>
      </c>
    </row>
    <row r="619" spans="2:51" s="13" customFormat="1" ht="11.25">
      <c r="B619" s="199"/>
      <c r="C619" s="200"/>
      <c r="D619" s="201" t="s">
        <v>213</v>
      </c>
      <c r="E619" s="202" t="s">
        <v>28</v>
      </c>
      <c r="F619" s="203" t="s">
        <v>1085</v>
      </c>
      <c r="G619" s="200"/>
      <c r="H619" s="204">
        <v>-0.13200000000000001</v>
      </c>
      <c r="I619" s="205"/>
      <c r="J619" s="200"/>
      <c r="K619" s="200"/>
      <c r="L619" s="206"/>
      <c r="M619" s="207"/>
      <c r="N619" s="208"/>
      <c r="O619" s="208"/>
      <c r="P619" s="208"/>
      <c r="Q619" s="208"/>
      <c r="R619" s="208"/>
      <c r="S619" s="208"/>
      <c r="T619" s="209"/>
      <c r="AT619" s="210" t="s">
        <v>213</v>
      </c>
      <c r="AU619" s="210" t="s">
        <v>84</v>
      </c>
      <c r="AV619" s="13" t="s">
        <v>84</v>
      </c>
      <c r="AW619" s="13" t="s">
        <v>35</v>
      </c>
      <c r="AX619" s="13" t="s">
        <v>74</v>
      </c>
      <c r="AY619" s="210" t="s">
        <v>197</v>
      </c>
    </row>
    <row r="620" spans="2:51" s="15" customFormat="1" ht="11.25">
      <c r="B620" s="222"/>
      <c r="C620" s="223"/>
      <c r="D620" s="201" t="s">
        <v>213</v>
      </c>
      <c r="E620" s="224" t="s">
        <v>28</v>
      </c>
      <c r="F620" s="225" t="s">
        <v>1075</v>
      </c>
      <c r="G620" s="223"/>
      <c r="H620" s="224" t="s">
        <v>28</v>
      </c>
      <c r="I620" s="226"/>
      <c r="J620" s="223"/>
      <c r="K620" s="223"/>
      <c r="L620" s="227"/>
      <c r="M620" s="228"/>
      <c r="N620" s="229"/>
      <c r="O620" s="229"/>
      <c r="P620" s="229"/>
      <c r="Q620" s="229"/>
      <c r="R620" s="229"/>
      <c r="S620" s="229"/>
      <c r="T620" s="230"/>
      <c r="AT620" s="231" t="s">
        <v>213</v>
      </c>
      <c r="AU620" s="231" t="s">
        <v>84</v>
      </c>
      <c r="AV620" s="15" t="s">
        <v>82</v>
      </c>
      <c r="AW620" s="15" t="s">
        <v>35</v>
      </c>
      <c r="AX620" s="15" t="s">
        <v>74</v>
      </c>
      <c r="AY620" s="231" t="s">
        <v>197</v>
      </c>
    </row>
    <row r="621" spans="2:51" s="13" customFormat="1" ht="11.25">
      <c r="B621" s="199"/>
      <c r="C621" s="200"/>
      <c r="D621" s="201" t="s">
        <v>213</v>
      </c>
      <c r="E621" s="202" t="s">
        <v>28</v>
      </c>
      <c r="F621" s="203" t="s">
        <v>1086</v>
      </c>
      <c r="G621" s="200"/>
      <c r="H621" s="204">
        <v>0.23899999999999999</v>
      </c>
      <c r="I621" s="205"/>
      <c r="J621" s="200"/>
      <c r="K621" s="200"/>
      <c r="L621" s="206"/>
      <c r="M621" s="207"/>
      <c r="N621" s="208"/>
      <c r="O621" s="208"/>
      <c r="P621" s="208"/>
      <c r="Q621" s="208"/>
      <c r="R621" s="208"/>
      <c r="S621" s="208"/>
      <c r="T621" s="209"/>
      <c r="AT621" s="210" t="s">
        <v>213</v>
      </c>
      <c r="AU621" s="210" t="s">
        <v>84</v>
      </c>
      <c r="AV621" s="13" t="s">
        <v>84</v>
      </c>
      <c r="AW621" s="13" t="s">
        <v>35</v>
      </c>
      <c r="AX621" s="13" t="s">
        <v>74</v>
      </c>
      <c r="AY621" s="210" t="s">
        <v>197</v>
      </c>
    </row>
    <row r="622" spans="2:51" s="13" customFormat="1" ht="11.25">
      <c r="B622" s="199"/>
      <c r="C622" s="200"/>
      <c r="D622" s="201" t="s">
        <v>213</v>
      </c>
      <c r="E622" s="202" t="s">
        <v>28</v>
      </c>
      <c r="F622" s="203" t="s">
        <v>1087</v>
      </c>
      <c r="G622" s="200"/>
      <c r="H622" s="204">
        <v>0.55400000000000005</v>
      </c>
      <c r="I622" s="205"/>
      <c r="J622" s="200"/>
      <c r="K622" s="200"/>
      <c r="L622" s="206"/>
      <c r="M622" s="207"/>
      <c r="N622" s="208"/>
      <c r="O622" s="208"/>
      <c r="P622" s="208"/>
      <c r="Q622" s="208"/>
      <c r="R622" s="208"/>
      <c r="S622" s="208"/>
      <c r="T622" s="209"/>
      <c r="AT622" s="210" t="s">
        <v>213</v>
      </c>
      <c r="AU622" s="210" t="s">
        <v>84</v>
      </c>
      <c r="AV622" s="13" t="s">
        <v>84</v>
      </c>
      <c r="AW622" s="13" t="s">
        <v>35</v>
      </c>
      <c r="AX622" s="13" t="s">
        <v>74</v>
      </c>
      <c r="AY622" s="210" t="s">
        <v>197</v>
      </c>
    </row>
    <row r="623" spans="2:51" s="16" customFormat="1" ht="11.25">
      <c r="B623" s="232"/>
      <c r="C623" s="233"/>
      <c r="D623" s="201" t="s">
        <v>213</v>
      </c>
      <c r="E623" s="234" t="s">
        <v>28</v>
      </c>
      <c r="F623" s="235" t="s">
        <v>416</v>
      </c>
      <c r="G623" s="233"/>
      <c r="H623" s="236">
        <v>80.411000000000001</v>
      </c>
      <c r="I623" s="237"/>
      <c r="J623" s="233"/>
      <c r="K623" s="233"/>
      <c r="L623" s="238"/>
      <c r="M623" s="239"/>
      <c r="N623" s="240"/>
      <c r="O623" s="240"/>
      <c r="P623" s="240"/>
      <c r="Q623" s="240"/>
      <c r="R623" s="240"/>
      <c r="S623" s="240"/>
      <c r="T623" s="241"/>
      <c r="AT623" s="242" t="s">
        <v>213</v>
      </c>
      <c r="AU623" s="242" t="s">
        <v>84</v>
      </c>
      <c r="AV623" s="16" t="s">
        <v>160</v>
      </c>
      <c r="AW623" s="16" t="s">
        <v>35</v>
      </c>
      <c r="AX623" s="16" t="s">
        <v>74</v>
      </c>
      <c r="AY623" s="242" t="s">
        <v>197</v>
      </c>
    </row>
    <row r="624" spans="2:51" s="14" customFormat="1" ht="11.25">
      <c r="B624" s="211"/>
      <c r="C624" s="212"/>
      <c r="D624" s="201" t="s">
        <v>213</v>
      </c>
      <c r="E624" s="213" t="s">
        <v>28</v>
      </c>
      <c r="F624" s="214" t="s">
        <v>226</v>
      </c>
      <c r="G624" s="212"/>
      <c r="H624" s="215">
        <v>184.89099999999999</v>
      </c>
      <c r="I624" s="216"/>
      <c r="J624" s="212"/>
      <c r="K624" s="212"/>
      <c r="L624" s="217"/>
      <c r="M624" s="218"/>
      <c r="N624" s="219"/>
      <c r="O624" s="219"/>
      <c r="P624" s="219"/>
      <c r="Q624" s="219"/>
      <c r="R624" s="219"/>
      <c r="S624" s="219"/>
      <c r="T624" s="220"/>
      <c r="AT624" s="221" t="s">
        <v>213</v>
      </c>
      <c r="AU624" s="221" t="s">
        <v>84</v>
      </c>
      <c r="AV624" s="14" t="s">
        <v>204</v>
      </c>
      <c r="AW624" s="14" t="s">
        <v>35</v>
      </c>
      <c r="AX624" s="14" t="s">
        <v>82</v>
      </c>
      <c r="AY624" s="221" t="s">
        <v>197</v>
      </c>
    </row>
    <row r="625" spans="1:65" s="2" customFormat="1" ht="21.75" customHeight="1">
      <c r="A625" s="37"/>
      <c r="B625" s="38"/>
      <c r="C625" s="181" t="s">
        <v>1088</v>
      </c>
      <c r="D625" s="181" t="s">
        <v>199</v>
      </c>
      <c r="E625" s="182" t="s">
        <v>1089</v>
      </c>
      <c r="F625" s="183" t="s">
        <v>1090</v>
      </c>
      <c r="G625" s="184" t="s">
        <v>202</v>
      </c>
      <c r="H625" s="185">
        <v>972.45299999999997</v>
      </c>
      <c r="I625" s="186"/>
      <c r="J625" s="187">
        <f>ROUND(I625*H625,2)</f>
        <v>0</v>
      </c>
      <c r="K625" s="183" t="s">
        <v>203</v>
      </c>
      <c r="L625" s="42"/>
      <c r="M625" s="188" t="s">
        <v>28</v>
      </c>
      <c r="N625" s="189" t="s">
        <v>45</v>
      </c>
      <c r="O625" s="67"/>
      <c r="P625" s="190">
        <f>O625*H625</f>
        <v>0</v>
      </c>
      <c r="Q625" s="190">
        <v>5.3299999999999997E-3</v>
      </c>
      <c r="R625" s="190">
        <f>Q625*H625</f>
        <v>5.1831744899999999</v>
      </c>
      <c r="S625" s="190">
        <v>0</v>
      </c>
      <c r="T625" s="191">
        <f>S625*H625</f>
        <v>0</v>
      </c>
      <c r="U625" s="37"/>
      <c r="V625" s="37"/>
      <c r="W625" s="37"/>
      <c r="X625" s="37"/>
      <c r="Y625" s="37"/>
      <c r="Z625" s="37"/>
      <c r="AA625" s="37"/>
      <c r="AB625" s="37"/>
      <c r="AC625" s="37"/>
      <c r="AD625" s="37"/>
      <c r="AE625" s="37"/>
      <c r="AR625" s="192" t="s">
        <v>204</v>
      </c>
      <c r="AT625" s="192" t="s">
        <v>199</v>
      </c>
      <c r="AU625" s="192" t="s">
        <v>84</v>
      </c>
      <c r="AY625" s="20" t="s">
        <v>197</v>
      </c>
      <c r="BE625" s="193">
        <f>IF(N625="základní",J625,0)</f>
        <v>0</v>
      </c>
      <c r="BF625" s="193">
        <f>IF(N625="snížená",J625,0)</f>
        <v>0</v>
      </c>
      <c r="BG625" s="193">
        <f>IF(N625="zákl. přenesená",J625,0)</f>
        <v>0</v>
      </c>
      <c r="BH625" s="193">
        <f>IF(N625="sníž. přenesená",J625,0)</f>
        <v>0</v>
      </c>
      <c r="BI625" s="193">
        <f>IF(N625="nulová",J625,0)</f>
        <v>0</v>
      </c>
      <c r="BJ625" s="20" t="s">
        <v>82</v>
      </c>
      <c r="BK625" s="193">
        <f>ROUND(I625*H625,2)</f>
        <v>0</v>
      </c>
      <c r="BL625" s="20" t="s">
        <v>204</v>
      </c>
      <c r="BM625" s="192" t="s">
        <v>1091</v>
      </c>
    </row>
    <row r="626" spans="1:65" s="2" customFormat="1" ht="11.25">
      <c r="A626" s="37"/>
      <c r="B626" s="38"/>
      <c r="C626" s="39"/>
      <c r="D626" s="194" t="s">
        <v>206</v>
      </c>
      <c r="E626" s="39"/>
      <c r="F626" s="195" t="s">
        <v>1092</v>
      </c>
      <c r="G626" s="39"/>
      <c r="H626" s="39"/>
      <c r="I626" s="196"/>
      <c r="J626" s="39"/>
      <c r="K626" s="39"/>
      <c r="L626" s="42"/>
      <c r="M626" s="197"/>
      <c r="N626" s="198"/>
      <c r="O626" s="67"/>
      <c r="P626" s="67"/>
      <c r="Q626" s="67"/>
      <c r="R626" s="67"/>
      <c r="S626" s="67"/>
      <c r="T626" s="68"/>
      <c r="U626" s="37"/>
      <c r="V626" s="37"/>
      <c r="W626" s="37"/>
      <c r="X626" s="37"/>
      <c r="Y626" s="37"/>
      <c r="Z626" s="37"/>
      <c r="AA626" s="37"/>
      <c r="AB626" s="37"/>
      <c r="AC626" s="37"/>
      <c r="AD626" s="37"/>
      <c r="AE626" s="37"/>
      <c r="AT626" s="20" t="s">
        <v>206</v>
      </c>
      <c r="AU626" s="20" t="s">
        <v>84</v>
      </c>
    </row>
    <row r="627" spans="1:65" s="15" customFormat="1" ht="11.25">
      <c r="B627" s="222"/>
      <c r="C627" s="223"/>
      <c r="D627" s="201" t="s">
        <v>213</v>
      </c>
      <c r="E627" s="224" t="s">
        <v>28</v>
      </c>
      <c r="F627" s="225" t="s">
        <v>1068</v>
      </c>
      <c r="G627" s="223"/>
      <c r="H627" s="224" t="s">
        <v>28</v>
      </c>
      <c r="I627" s="226"/>
      <c r="J627" s="223"/>
      <c r="K627" s="223"/>
      <c r="L627" s="227"/>
      <c r="M627" s="228"/>
      <c r="N627" s="229"/>
      <c r="O627" s="229"/>
      <c r="P627" s="229"/>
      <c r="Q627" s="229"/>
      <c r="R627" s="229"/>
      <c r="S627" s="229"/>
      <c r="T627" s="230"/>
      <c r="AT627" s="231" t="s">
        <v>213</v>
      </c>
      <c r="AU627" s="231" t="s">
        <v>84</v>
      </c>
      <c r="AV627" s="15" t="s">
        <v>82</v>
      </c>
      <c r="AW627" s="15" t="s">
        <v>35</v>
      </c>
      <c r="AX627" s="15" t="s">
        <v>74</v>
      </c>
      <c r="AY627" s="231" t="s">
        <v>197</v>
      </c>
    </row>
    <row r="628" spans="1:65" s="15" customFormat="1" ht="11.25">
      <c r="B628" s="222"/>
      <c r="C628" s="223"/>
      <c r="D628" s="201" t="s">
        <v>213</v>
      </c>
      <c r="E628" s="224" t="s">
        <v>28</v>
      </c>
      <c r="F628" s="225" t="s">
        <v>1069</v>
      </c>
      <c r="G628" s="223"/>
      <c r="H628" s="224" t="s">
        <v>28</v>
      </c>
      <c r="I628" s="226"/>
      <c r="J628" s="223"/>
      <c r="K628" s="223"/>
      <c r="L628" s="227"/>
      <c r="M628" s="228"/>
      <c r="N628" s="229"/>
      <c r="O628" s="229"/>
      <c r="P628" s="229"/>
      <c r="Q628" s="229"/>
      <c r="R628" s="229"/>
      <c r="S628" s="229"/>
      <c r="T628" s="230"/>
      <c r="AT628" s="231" t="s">
        <v>213</v>
      </c>
      <c r="AU628" s="231" t="s">
        <v>84</v>
      </c>
      <c r="AV628" s="15" t="s">
        <v>82</v>
      </c>
      <c r="AW628" s="15" t="s">
        <v>35</v>
      </c>
      <c r="AX628" s="15" t="s">
        <v>74</v>
      </c>
      <c r="AY628" s="231" t="s">
        <v>197</v>
      </c>
    </row>
    <row r="629" spans="1:65" s="13" customFormat="1" ht="11.25">
      <c r="B629" s="199"/>
      <c r="C629" s="200"/>
      <c r="D629" s="201" t="s">
        <v>213</v>
      </c>
      <c r="E629" s="202" t="s">
        <v>28</v>
      </c>
      <c r="F629" s="203" t="s">
        <v>1093</v>
      </c>
      <c r="G629" s="200"/>
      <c r="H629" s="204">
        <v>375</v>
      </c>
      <c r="I629" s="205"/>
      <c r="J629" s="200"/>
      <c r="K629" s="200"/>
      <c r="L629" s="206"/>
      <c r="M629" s="207"/>
      <c r="N629" s="208"/>
      <c r="O629" s="208"/>
      <c r="P629" s="208"/>
      <c r="Q629" s="208"/>
      <c r="R629" s="208"/>
      <c r="S629" s="208"/>
      <c r="T629" s="209"/>
      <c r="AT629" s="210" t="s">
        <v>213</v>
      </c>
      <c r="AU629" s="210" t="s">
        <v>84</v>
      </c>
      <c r="AV629" s="13" t="s">
        <v>84</v>
      </c>
      <c r="AW629" s="13" t="s">
        <v>35</v>
      </c>
      <c r="AX629" s="13" t="s">
        <v>74</v>
      </c>
      <c r="AY629" s="210" t="s">
        <v>197</v>
      </c>
    </row>
    <row r="630" spans="1:65" s="13" customFormat="1" ht="11.25">
      <c r="B630" s="199"/>
      <c r="C630" s="200"/>
      <c r="D630" s="201" t="s">
        <v>213</v>
      </c>
      <c r="E630" s="202" t="s">
        <v>28</v>
      </c>
      <c r="F630" s="203" t="s">
        <v>1094</v>
      </c>
      <c r="G630" s="200"/>
      <c r="H630" s="204">
        <v>102.596</v>
      </c>
      <c r="I630" s="205"/>
      <c r="J630" s="200"/>
      <c r="K630" s="200"/>
      <c r="L630" s="206"/>
      <c r="M630" s="207"/>
      <c r="N630" s="208"/>
      <c r="O630" s="208"/>
      <c r="P630" s="208"/>
      <c r="Q630" s="208"/>
      <c r="R630" s="208"/>
      <c r="S630" s="208"/>
      <c r="T630" s="209"/>
      <c r="AT630" s="210" t="s">
        <v>213</v>
      </c>
      <c r="AU630" s="210" t="s">
        <v>84</v>
      </c>
      <c r="AV630" s="13" t="s">
        <v>84</v>
      </c>
      <c r="AW630" s="13" t="s">
        <v>35</v>
      </c>
      <c r="AX630" s="13" t="s">
        <v>74</v>
      </c>
      <c r="AY630" s="210" t="s">
        <v>197</v>
      </c>
    </row>
    <row r="631" spans="1:65" s="13" customFormat="1" ht="11.25">
      <c r="B631" s="199"/>
      <c r="C631" s="200"/>
      <c r="D631" s="201" t="s">
        <v>213</v>
      </c>
      <c r="E631" s="202" t="s">
        <v>28</v>
      </c>
      <c r="F631" s="203" t="s">
        <v>1095</v>
      </c>
      <c r="G631" s="200"/>
      <c r="H631" s="204">
        <v>28</v>
      </c>
      <c r="I631" s="205"/>
      <c r="J631" s="200"/>
      <c r="K631" s="200"/>
      <c r="L631" s="206"/>
      <c r="M631" s="207"/>
      <c r="N631" s="208"/>
      <c r="O631" s="208"/>
      <c r="P631" s="208"/>
      <c r="Q631" s="208"/>
      <c r="R631" s="208"/>
      <c r="S631" s="208"/>
      <c r="T631" s="209"/>
      <c r="AT631" s="210" t="s">
        <v>213</v>
      </c>
      <c r="AU631" s="210" t="s">
        <v>84</v>
      </c>
      <c r="AV631" s="13" t="s">
        <v>84</v>
      </c>
      <c r="AW631" s="13" t="s">
        <v>35</v>
      </c>
      <c r="AX631" s="13" t="s">
        <v>74</v>
      </c>
      <c r="AY631" s="210" t="s">
        <v>197</v>
      </c>
    </row>
    <row r="632" spans="1:65" s="13" customFormat="1" ht="11.25">
      <c r="B632" s="199"/>
      <c r="C632" s="200"/>
      <c r="D632" s="201" t="s">
        <v>213</v>
      </c>
      <c r="E632" s="202" t="s">
        <v>28</v>
      </c>
      <c r="F632" s="203" t="s">
        <v>1096</v>
      </c>
      <c r="G632" s="200"/>
      <c r="H632" s="204">
        <v>50</v>
      </c>
      <c r="I632" s="205"/>
      <c r="J632" s="200"/>
      <c r="K632" s="200"/>
      <c r="L632" s="206"/>
      <c r="M632" s="207"/>
      <c r="N632" s="208"/>
      <c r="O632" s="208"/>
      <c r="P632" s="208"/>
      <c r="Q632" s="208"/>
      <c r="R632" s="208"/>
      <c r="S632" s="208"/>
      <c r="T632" s="209"/>
      <c r="AT632" s="210" t="s">
        <v>213</v>
      </c>
      <c r="AU632" s="210" t="s">
        <v>84</v>
      </c>
      <c r="AV632" s="13" t="s">
        <v>84</v>
      </c>
      <c r="AW632" s="13" t="s">
        <v>35</v>
      </c>
      <c r="AX632" s="13" t="s">
        <v>74</v>
      </c>
      <c r="AY632" s="210" t="s">
        <v>197</v>
      </c>
    </row>
    <row r="633" spans="1:65" s="13" customFormat="1" ht="11.25">
      <c r="B633" s="199"/>
      <c r="C633" s="200"/>
      <c r="D633" s="201" t="s">
        <v>213</v>
      </c>
      <c r="E633" s="202" t="s">
        <v>28</v>
      </c>
      <c r="F633" s="203" t="s">
        <v>1097</v>
      </c>
      <c r="G633" s="200"/>
      <c r="H633" s="204">
        <v>27</v>
      </c>
      <c r="I633" s="205"/>
      <c r="J633" s="200"/>
      <c r="K633" s="200"/>
      <c r="L633" s="206"/>
      <c r="M633" s="207"/>
      <c r="N633" s="208"/>
      <c r="O633" s="208"/>
      <c r="P633" s="208"/>
      <c r="Q633" s="208"/>
      <c r="R633" s="208"/>
      <c r="S633" s="208"/>
      <c r="T633" s="209"/>
      <c r="AT633" s="210" t="s">
        <v>213</v>
      </c>
      <c r="AU633" s="210" t="s">
        <v>84</v>
      </c>
      <c r="AV633" s="13" t="s">
        <v>84</v>
      </c>
      <c r="AW633" s="13" t="s">
        <v>35</v>
      </c>
      <c r="AX633" s="13" t="s">
        <v>74</v>
      </c>
      <c r="AY633" s="210" t="s">
        <v>197</v>
      </c>
    </row>
    <row r="634" spans="1:65" s="15" customFormat="1" ht="11.25">
      <c r="B634" s="222"/>
      <c r="C634" s="223"/>
      <c r="D634" s="201" t="s">
        <v>213</v>
      </c>
      <c r="E634" s="224" t="s">
        <v>28</v>
      </c>
      <c r="F634" s="225" t="s">
        <v>1098</v>
      </c>
      <c r="G634" s="223"/>
      <c r="H634" s="224" t="s">
        <v>28</v>
      </c>
      <c r="I634" s="226"/>
      <c r="J634" s="223"/>
      <c r="K634" s="223"/>
      <c r="L634" s="227"/>
      <c r="M634" s="228"/>
      <c r="N634" s="229"/>
      <c r="O634" s="229"/>
      <c r="P634" s="229"/>
      <c r="Q634" s="229"/>
      <c r="R634" s="229"/>
      <c r="S634" s="229"/>
      <c r="T634" s="230"/>
      <c r="AT634" s="231" t="s">
        <v>213</v>
      </c>
      <c r="AU634" s="231" t="s">
        <v>84</v>
      </c>
      <c r="AV634" s="15" t="s">
        <v>82</v>
      </c>
      <c r="AW634" s="15" t="s">
        <v>35</v>
      </c>
      <c r="AX634" s="15" t="s">
        <v>74</v>
      </c>
      <c r="AY634" s="231" t="s">
        <v>197</v>
      </c>
    </row>
    <row r="635" spans="1:65" s="13" customFormat="1" ht="11.25">
      <c r="B635" s="199"/>
      <c r="C635" s="200"/>
      <c r="D635" s="201" t="s">
        <v>213</v>
      </c>
      <c r="E635" s="202" t="s">
        <v>28</v>
      </c>
      <c r="F635" s="203" t="s">
        <v>1099</v>
      </c>
      <c r="G635" s="200"/>
      <c r="H635" s="204">
        <v>2.1</v>
      </c>
      <c r="I635" s="205"/>
      <c r="J635" s="200"/>
      <c r="K635" s="200"/>
      <c r="L635" s="206"/>
      <c r="M635" s="207"/>
      <c r="N635" s="208"/>
      <c r="O635" s="208"/>
      <c r="P635" s="208"/>
      <c r="Q635" s="208"/>
      <c r="R635" s="208"/>
      <c r="S635" s="208"/>
      <c r="T635" s="209"/>
      <c r="AT635" s="210" t="s">
        <v>213</v>
      </c>
      <c r="AU635" s="210" t="s">
        <v>84</v>
      </c>
      <c r="AV635" s="13" t="s">
        <v>84</v>
      </c>
      <c r="AW635" s="13" t="s">
        <v>35</v>
      </c>
      <c r="AX635" s="13" t="s">
        <v>74</v>
      </c>
      <c r="AY635" s="210" t="s">
        <v>197</v>
      </c>
    </row>
    <row r="636" spans="1:65" s="13" customFormat="1" ht="11.25">
      <c r="B636" s="199"/>
      <c r="C636" s="200"/>
      <c r="D636" s="201" t="s">
        <v>213</v>
      </c>
      <c r="E636" s="202" t="s">
        <v>28</v>
      </c>
      <c r="F636" s="203" t="s">
        <v>1100</v>
      </c>
      <c r="G636" s="200"/>
      <c r="H636" s="204">
        <v>0.878</v>
      </c>
      <c r="I636" s="205"/>
      <c r="J636" s="200"/>
      <c r="K636" s="200"/>
      <c r="L636" s="206"/>
      <c r="M636" s="207"/>
      <c r="N636" s="208"/>
      <c r="O636" s="208"/>
      <c r="P636" s="208"/>
      <c r="Q636" s="208"/>
      <c r="R636" s="208"/>
      <c r="S636" s="208"/>
      <c r="T636" s="209"/>
      <c r="AT636" s="210" t="s">
        <v>213</v>
      </c>
      <c r="AU636" s="210" t="s">
        <v>84</v>
      </c>
      <c r="AV636" s="13" t="s">
        <v>84</v>
      </c>
      <c r="AW636" s="13" t="s">
        <v>35</v>
      </c>
      <c r="AX636" s="13" t="s">
        <v>74</v>
      </c>
      <c r="AY636" s="210" t="s">
        <v>197</v>
      </c>
    </row>
    <row r="637" spans="1:65" s="13" customFormat="1" ht="11.25">
      <c r="B637" s="199"/>
      <c r="C637" s="200"/>
      <c r="D637" s="201" t="s">
        <v>213</v>
      </c>
      <c r="E637" s="202" t="s">
        <v>28</v>
      </c>
      <c r="F637" s="203" t="s">
        <v>1101</v>
      </c>
      <c r="G637" s="200"/>
      <c r="H637" s="204">
        <v>1.175</v>
      </c>
      <c r="I637" s="205"/>
      <c r="J637" s="200"/>
      <c r="K637" s="200"/>
      <c r="L637" s="206"/>
      <c r="M637" s="207"/>
      <c r="N637" s="208"/>
      <c r="O637" s="208"/>
      <c r="P637" s="208"/>
      <c r="Q637" s="208"/>
      <c r="R637" s="208"/>
      <c r="S637" s="208"/>
      <c r="T637" s="209"/>
      <c r="AT637" s="210" t="s">
        <v>213</v>
      </c>
      <c r="AU637" s="210" t="s">
        <v>84</v>
      </c>
      <c r="AV637" s="13" t="s">
        <v>84</v>
      </c>
      <c r="AW637" s="13" t="s">
        <v>35</v>
      </c>
      <c r="AX637" s="13" t="s">
        <v>74</v>
      </c>
      <c r="AY637" s="210" t="s">
        <v>197</v>
      </c>
    </row>
    <row r="638" spans="1:65" s="13" customFormat="1" ht="11.25">
      <c r="B638" s="199"/>
      <c r="C638" s="200"/>
      <c r="D638" s="201" t="s">
        <v>213</v>
      </c>
      <c r="E638" s="202" t="s">
        <v>28</v>
      </c>
      <c r="F638" s="203" t="s">
        <v>1102</v>
      </c>
      <c r="G638" s="200"/>
      <c r="H638" s="204">
        <v>3.9929999999999999</v>
      </c>
      <c r="I638" s="205"/>
      <c r="J638" s="200"/>
      <c r="K638" s="200"/>
      <c r="L638" s="206"/>
      <c r="M638" s="207"/>
      <c r="N638" s="208"/>
      <c r="O638" s="208"/>
      <c r="P638" s="208"/>
      <c r="Q638" s="208"/>
      <c r="R638" s="208"/>
      <c r="S638" s="208"/>
      <c r="T638" s="209"/>
      <c r="AT638" s="210" t="s">
        <v>213</v>
      </c>
      <c r="AU638" s="210" t="s">
        <v>84</v>
      </c>
      <c r="AV638" s="13" t="s">
        <v>84</v>
      </c>
      <c r="AW638" s="13" t="s">
        <v>35</v>
      </c>
      <c r="AX638" s="13" t="s">
        <v>74</v>
      </c>
      <c r="AY638" s="210" t="s">
        <v>197</v>
      </c>
    </row>
    <row r="639" spans="1:65" s="13" customFormat="1" ht="11.25">
      <c r="B639" s="199"/>
      <c r="C639" s="200"/>
      <c r="D639" s="201" t="s">
        <v>213</v>
      </c>
      <c r="E639" s="202" t="s">
        <v>28</v>
      </c>
      <c r="F639" s="203" t="s">
        <v>1103</v>
      </c>
      <c r="G639" s="200"/>
      <c r="H639" s="204">
        <v>1.853</v>
      </c>
      <c r="I639" s="205"/>
      <c r="J639" s="200"/>
      <c r="K639" s="200"/>
      <c r="L639" s="206"/>
      <c r="M639" s="207"/>
      <c r="N639" s="208"/>
      <c r="O639" s="208"/>
      <c r="P639" s="208"/>
      <c r="Q639" s="208"/>
      <c r="R639" s="208"/>
      <c r="S639" s="208"/>
      <c r="T639" s="209"/>
      <c r="AT639" s="210" t="s">
        <v>213</v>
      </c>
      <c r="AU639" s="210" t="s">
        <v>84</v>
      </c>
      <c r="AV639" s="13" t="s">
        <v>84</v>
      </c>
      <c r="AW639" s="13" t="s">
        <v>35</v>
      </c>
      <c r="AX639" s="13" t="s">
        <v>74</v>
      </c>
      <c r="AY639" s="210" t="s">
        <v>197</v>
      </c>
    </row>
    <row r="640" spans="1:65" s="13" customFormat="1" ht="11.25">
      <c r="B640" s="199"/>
      <c r="C640" s="200"/>
      <c r="D640" s="201" t="s">
        <v>213</v>
      </c>
      <c r="E640" s="202" t="s">
        <v>28</v>
      </c>
      <c r="F640" s="203" t="s">
        <v>1104</v>
      </c>
      <c r="G640" s="200"/>
      <c r="H640" s="204">
        <v>1.853</v>
      </c>
      <c r="I640" s="205"/>
      <c r="J640" s="200"/>
      <c r="K640" s="200"/>
      <c r="L640" s="206"/>
      <c r="M640" s="207"/>
      <c r="N640" s="208"/>
      <c r="O640" s="208"/>
      <c r="P640" s="208"/>
      <c r="Q640" s="208"/>
      <c r="R640" s="208"/>
      <c r="S640" s="208"/>
      <c r="T640" s="209"/>
      <c r="AT640" s="210" t="s">
        <v>213</v>
      </c>
      <c r="AU640" s="210" t="s">
        <v>84</v>
      </c>
      <c r="AV640" s="13" t="s">
        <v>84</v>
      </c>
      <c r="AW640" s="13" t="s">
        <v>35</v>
      </c>
      <c r="AX640" s="13" t="s">
        <v>74</v>
      </c>
      <c r="AY640" s="210" t="s">
        <v>197</v>
      </c>
    </row>
    <row r="641" spans="1:65" s="16" customFormat="1" ht="11.25">
      <c r="B641" s="232"/>
      <c r="C641" s="233"/>
      <c r="D641" s="201" t="s">
        <v>213</v>
      </c>
      <c r="E641" s="234" t="s">
        <v>28</v>
      </c>
      <c r="F641" s="235" t="s">
        <v>416</v>
      </c>
      <c r="G641" s="233"/>
      <c r="H641" s="236">
        <v>594.44799999999998</v>
      </c>
      <c r="I641" s="237"/>
      <c r="J641" s="233"/>
      <c r="K641" s="233"/>
      <c r="L641" s="238"/>
      <c r="M641" s="239"/>
      <c r="N641" s="240"/>
      <c r="O641" s="240"/>
      <c r="P641" s="240"/>
      <c r="Q641" s="240"/>
      <c r="R641" s="240"/>
      <c r="S641" s="240"/>
      <c r="T641" s="241"/>
      <c r="AT641" s="242" t="s">
        <v>213</v>
      </c>
      <c r="AU641" s="242" t="s">
        <v>84</v>
      </c>
      <c r="AV641" s="16" t="s">
        <v>160</v>
      </c>
      <c r="AW641" s="16" t="s">
        <v>35</v>
      </c>
      <c r="AX641" s="16" t="s">
        <v>74</v>
      </c>
      <c r="AY641" s="242" t="s">
        <v>197</v>
      </c>
    </row>
    <row r="642" spans="1:65" s="15" customFormat="1" ht="11.25">
      <c r="B642" s="222"/>
      <c r="C642" s="223"/>
      <c r="D642" s="201" t="s">
        <v>213</v>
      </c>
      <c r="E642" s="224" t="s">
        <v>28</v>
      </c>
      <c r="F642" s="225" t="s">
        <v>1082</v>
      </c>
      <c r="G642" s="223"/>
      <c r="H642" s="224" t="s">
        <v>28</v>
      </c>
      <c r="I642" s="226"/>
      <c r="J642" s="223"/>
      <c r="K642" s="223"/>
      <c r="L642" s="227"/>
      <c r="M642" s="228"/>
      <c r="N642" s="229"/>
      <c r="O642" s="229"/>
      <c r="P642" s="229"/>
      <c r="Q642" s="229"/>
      <c r="R642" s="229"/>
      <c r="S642" s="229"/>
      <c r="T642" s="230"/>
      <c r="AT642" s="231" t="s">
        <v>213</v>
      </c>
      <c r="AU642" s="231" t="s">
        <v>84</v>
      </c>
      <c r="AV642" s="15" t="s">
        <v>82</v>
      </c>
      <c r="AW642" s="15" t="s">
        <v>35</v>
      </c>
      <c r="AX642" s="15" t="s">
        <v>74</v>
      </c>
      <c r="AY642" s="231" t="s">
        <v>197</v>
      </c>
    </row>
    <row r="643" spans="1:65" s="13" customFormat="1" ht="11.25">
      <c r="B643" s="199"/>
      <c r="C643" s="200"/>
      <c r="D643" s="201" t="s">
        <v>213</v>
      </c>
      <c r="E643" s="202" t="s">
        <v>28</v>
      </c>
      <c r="F643" s="203" t="s">
        <v>1105</v>
      </c>
      <c r="G643" s="200"/>
      <c r="H643" s="204">
        <v>321</v>
      </c>
      <c r="I643" s="205"/>
      <c r="J643" s="200"/>
      <c r="K643" s="200"/>
      <c r="L643" s="206"/>
      <c r="M643" s="207"/>
      <c r="N643" s="208"/>
      <c r="O643" s="208"/>
      <c r="P643" s="208"/>
      <c r="Q643" s="208"/>
      <c r="R643" s="208"/>
      <c r="S643" s="208"/>
      <c r="T643" s="209"/>
      <c r="AT643" s="210" t="s">
        <v>213</v>
      </c>
      <c r="AU643" s="210" t="s">
        <v>84</v>
      </c>
      <c r="AV643" s="13" t="s">
        <v>84</v>
      </c>
      <c r="AW643" s="13" t="s">
        <v>35</v>
      </c>
      <c r="AX643" s="13" t="s">
        <v>74</v>
      </c>
      <c r="AY643" s="210" t="s">
        <v>197</v>
      </c>
    </row>
    <row r="644" spans="1:65" s="13" customFormat="1" ht="11.25">
      <c r="B644" s="199"/>
      <c r="C644" s="200"/>
      <c r="D644" s="201" t="s">
        <v>213</v>
      </c>
      <c r="E644" s="202" t="s">
        <v>28</v>
      </c>
      <c r="F644" s="203" t="s">
        <v>1106</v>
      </c>
      <c r="G644" s="200"/>
      <c r="H644" s="204">
        <v>27.5</v>
      </c>
      <c r="I644" s="205"/>
      <c r="J644" s="200"/>
      <c r="K644" s="200"/>
      <c r="L644" s="206"/>
      <c r="M644" s="207"/>
      <c r="N644" s="208"/>
      <c r="O644" s="208"/>
      <c r="P644" s="208"/>
      <c r="Q644" s="208"/>
      <c r="R644" s="208"/>
      <c r="S644" s="208"/>
      <c r="T644" s="209"/>
      <c r="AT644" s="210" t="s">
        <v>213</v>
      </c>
      <c r="AU644" s="210" t="s">
        <v>84</v>
      </c>
      <c r="AV644" s="13" t="s">
        <v>84</v>
      </c>
      <c r="AW644" s="13" t="s">
        <v>35</v>
      </c>
      <c r="AX644" s="13" t="s">
        <v>74</v>
      </c>
      <c r="AY644" s="210" t="s">
        <v>197</v>
      </c>
    </row>
    <row r="645" spans="1:65" s="15" customFormat="1" ht="11.25">
      <c r="B645" s="222"/>
      <c r="C645" s="223"/>
      <c r="D645" s="201" t="s">
        <v>213</v>
      </c>
      <c r="E645" s="224" t="s">
        <v>28</v>
      </c>
      <c r="F645" s="225" t="s">
        <v>1075</v>
      </c>
      <c r="G645" s="223"/>
      <c r="H645" s="224" t="s">
        <v>28</v>
      </c>
      <c r="I645" s="226"/>
      <c r="J645" s="223"/>
      <c r="K645" s="223"/>
      <c r="L645" s="227"/>
      <c r="M645" s="228"/>
      <c r="N645" s="229"/>
      <c r="O645" s="229"/>
      <c r="P645" s="229"/>
      <c r="Q645" s="229"/>
      <c r="R645" s="229"/>
      <c r="S645" s="229"/>
      <c r="T645" s="230"/>
      <c r="AT645" s="231" t="s">
        <v>213</v>
      </c>
      <c r="AU645" s="231" t="s">
        <v>84</v>
      </c>
      <c r="AV645" s="15" t="s">
        <v>82</v>
      </c>
      <c r="AW645" s="15" t="s">
        <v>35</v>
      </c>
      <c r="AX645" s="15" t="s">
        <v>74</v>
      </c>
      <c r="AY645" s="231" t="s">
        <v>197</v>
      </c>
    </row>
    <row r="646" spans="1:65" s="13" customFormat="1" ht="11.25">
      <c r="B646" s="199"/>
      <c r="C646" s="200"/>
      <c r="D646" s="201" t="s">
        <v>213</v>
      </c>
      <c r="E646" s="202" t="s">
        <v>28</v>
      </c>
      <c r="F646" s="203" t="s">
        <v>1107</v>
      </c>
      <c r="G646" s="200"/>
      <c r="H646" s="204">
        <v>1.59</v>
      </c>
      <c r="I646" s="205"/>
      <c r="J646" s="200"/>
      <c r="K646" s="200"/>
      <c r="L646" s="206"/>
      <c r="M646" s="207"/>
      <c r="N646" s="208"/>
      <c r="O646" s="208"/>
      <c r="P646" s="208"/>
      <c r="Q646" s="208"/>
      <c r="R646" s="208"/>
      <c r="S646" s="208"/>
      <c r="T646" s="209"/>
      <c r="AT646" s="210" t="s">
        <v>213</v>
      </c>
      <c r="AU646" s="210" t="s">
        <v>84</v>
      </c>
      <c r="AV646" s="13" t="s">
        <v>84</v>
      </c>
      <c r="AW646" s="13" t="s">
        <v>35</v>
      </c>
      <c r="AX646" s="13" t="s">
        <v>74</v>
      </c>
      <c r="AY646" s="210" t="s">
        <v>197</v>
      </c>
    </row>
    <row r="647" spans="1:65" s="13" customFormat="1" ht="11.25">
      <c r="B647" s="199"/>
      <c r="C647" s="200"/>
      <c r="D647" s="201" t="s">
        <v>213</v>
      </c>
      <c r="E647" s="202" t="s">
        <v>28</v>
      </c>
      <c r="F647" s="203" t="s">
        <v>1108</v>
      </c>
      <c r="G647" s="200"/>
      <c r="H647" s="204">
        <v>2.915</v>
      </c>
      <c r="I647" s="205"/>
      <c r="J647" s="200"/>
      <c r="K647" s="200"/>
      <c r="L647" s="206"/>
      <c r="M647" s="207"/>
      <c r="N647" s="208"/>
      <c r="O647" s="208"/>
      <c r="P647" s="208"/>
      <c r="Q647" s="208"/>
      <c r="R647" s="208"/>
      <c r="S647" s="208"/>
      <c r="T647" s="209"/>
      <c r="AT647" s="210" t="s">
        <v>213</v>
      </c>
      <c r="AU647" s="210" t="s">
        <v>84</v>
      </c>
      <c r="AV647" s="13" t="s">
        <v>84</v>
      </c>
      <c r="AW647" s="13" t="s">
        <v>35</v>
      </c>
      <c r="AX647" s="13" t="s">
        <v>74</v>
      </c>
      <c r="AY647" s="210" t="s">
        <v>197</v>
      </c>
    </row>
    <row r="648" spans="1:65" s="16" customFormat="1" ht="11.25">
      <c r="B648" s="232"/>
      <c r="C648" s="233"/>
      <c r="D648" s="201" t="s">
        <v>213</v>
      </c>
      <c r="E648" s="234" t="s">
        <v>28</v>
      </c>
      <c r="F648" s="235" t="s">
        <v>416</v>
      </c>
      <c r="G648" s="233"/>
      <c r="H648" s="236">
        <v>353.005</v>
      </c>
      <c r="I648" s="237"/>
      <c r="J648" s="233"/>
      <c r="K648" s="233"/>
      <c r="L648" s="238"/>
      <c r="M648" s="239"/>
      <c r="N648" s="240"/>
      <c r="O648" s="240"/>
      <c r="P648" s="240"/>
      <c r="Q648" s="240"/>
      <c r="R648" s="240"/>
      <c r="S648" s="240"/>
      <c r="T648" s="241"/>
      <c r="AT648" s="242" t="s">
        <v>213</v>
      </c>
      <c r="AU648" s="242" t="s">
        <v>84</v>
      </c>
      <c r="AV648" s="16" t="s">
        <v>160</v>
      </c>
      <c r="AW648" s="16" t="s">
        <v>35</v>
      </c>
      <c r="AX648" s="16" t="s">
        <v>74</v>
      </c>
      <c r="AY648" s="242" t="s">
        <v>197</v>
      </c>
    </row>
    <row r="649" spans="1:65" s="15" customFormat="1" ht="11.25">
      <c r="B649" s="222"/>
      <c r="C649" s="223"/>
      <c r="D649" s="201" t="s">
        <v>213</v>
      </c>
      <c r="E649" s="224" t="s">
        <v>28</v>
      </c>
      <c r="F649" s="225" t="s">
        <v>1109</v>
      </c>
      <c r="G649" s="223"/>
      <c r="H649" s="224" t="s">
        <v>28</v>
      </c>
      <c r="I649" s="226"/>
      <c r="J649" s="223"/>
      <c r="K649" s="223"/>
      <c r="L649" s="227"/>
      <c r="M649" s="228"/>
      <c r="N649" s="229"/>
      <c r="O649" s="229"/>
      <c r="P649" s="229"/>
      <c r="Q649" s="229"/>
      <c r="R649" s="229"/>
      <c r="S649" s="229"/>
      <c r="T649" s="230"/>
      <c r="AT649" s="231" t="s">
        <v>213</v>
      </c>
      <c r="AU649" s="231" t="s">
        <v>84</v>
      </c>
      <c r="AV649" s="15" t="s">
        <v>82</v>
      </c>
      <c r="AW649" s="15" t="s">
        <v>35</v>
      </c>
      <c r="AX649" s="15" t="s">
        <v>74</v>
      </c>
      <c r="AY649" s="231" t="s">
        <v>197</v>
      </c>
    </row>
    <row r="650" spans="1:65" s="13" customFormat="1" ht="11.25">
      <c r="B650" s="199"/>
      <c r="C650" s="200"/>
      <c r="D650" s="201" t="s">
        <v>213</v>
      </c>
      <c r="E650" s="202" t="s">
        <v>28</v>
      </c>
      <c r="F650" s="203" t="s">
        <v>1110</v>
      </c>
      <c r="G650" s="200"/>
      <c r="H650" s="204">
        <v>25</v>
      </c>
      <c r="I650" s="205"/>
      <c r="J650" s="200"/>
      <c r="K650" s="200"/>
      <c r="L650" s="206"/>
      <c r="M650" s="207"/>
      <c r="N650" s="208"/>
      <c r="O650" s="208"/>
      <c r="P650" s="208"/>
      <c r="Q650" s="208"/>
      <c r="R650" s="208"/>
      <c r="S650" s="208"/>
      <c r="T650" s="209"/>
      <c r="AT650" s="210" t="s">
        <v>213</v>
      </c>
      <c r="AU650" s="210" t="s">
        <v>84</v>
      </c>
      <c r="AV650" s="13" t="s">
        <v>84</v>
      </c>
      <c r="AW650" s="13" t="s">
        <v>35</v>
      </c>
      <c r="AX650" s="13" t="s">
        <v>74</v>
      </c>
      <c r="AY650" s="210" t="s">
        <v>197</v>
      </c>
    </row>
    <row r="651" spans="1:65" s="14" customFormat="1" ht="11.25">
      <c r="B651" s="211"/>
      <c r="C651" s="212"/>
      <c r="D651" s="201" t="s">
        <v>213</v>
      </c>
      <c r="E651" s="213" t="s">
        <v>28</v>
      </c>
      <c r="F651" s="214" t="s">
        <v>226</v>
      </c>
      <c r="G651" s="212"/>
      <c r="H651" s="215">
        <v>972.45299999999997</v>
      </c>
      <c r="I651" s="216"/>
      <c r="J651" s="212"/>
      <c r="K651" s="212"/>
      <c r="L651" s="217"/>
      <c r="M651" s="218"/>
      <c r="N651" s="219"/>
      <c r="O651" s="219"/>
      <c r="P651" s="219"/>
      <c r="Q651" s="219"/>
      <c r="R651" s="219"/>
      <c r="S651" s="219"/>
      <c r="T651" s="220"/>
      <c r="AT651" s="221" t="s">
        <v>213</v>
      </c>
      <c r="AU651" s="221" t="s">
        <v>84</v>
      </c>
      <c r="AV651" s="14" t="s">
        <v>204</v>
      </c>
      <c r="AW651" s="14" t="s">
        <v>35</v>
      </c>
      <c r="AX651" s="14" t="s">
        <v>82</v>
      </c>
      <c r="AY651" s="221" t="s">
        <v>197</v>
      </c>
    </row>
    <row r="652" spans="1:65" s="2" customFormat="1" ht="24.2" customHeight="1">
      <c r="A652" s="37"/>
      <c r="B652" s="38"/>
      <c r="C652" s="181" t="s">
        <v>526</v>
      </c>
      <c r="D652" s="181" t="s">
        <v>199</v>
      </c>
      <c r="E652" s="182" t="s">
        <v>1111</v>
      </c>
      <c r="F652" s="183" t="s">
        <v>1112</v>
      </c>
      <c r="G652" s="184" t="s">
        <v>202</v>
      </c>
      <c r="H652" s="185">
        <v>972.45299999999997</v>
      </c>
      <c r="I652" s="186"/>
      <c r="J652" s="187">
        <f>ROUND(I652*H652,2)</f>
        <v>0</v>
      </c>
      <c r="K652" s="183" t="s">
        <v>203</v>
      </c>
      <c r="L652" s="42"/>
      <c r="M652" s="188" t="s">
        <v>28</v>
      </c>
      <c r="N652" s="189" t="s">
        <v>45</v>
      </c>
      <c r="O652" s="67"/>
      <c r="P652" s="190">
        <f>O652*H652</f>
        <v>0</v>
      </c>
      <c r="Q652" s="190">
        <v>0</v>
      </c>
      <c r="R652" s="190">
        <f>Q652*H652</f>
        <v>0</v>
      </c>
      <c r="S652" s="190">
        <v>0</v>
      </c>
      <c r="T652" s="191">
        <f>S652*H652</f>
        <v>0</v>
      </c>
      <c r="U652" s="37"/>
      <c r="V652" s="37"/>
      <c r="W652" s="37"/>
      <c r="X652" s="37"/>
      <c r="Y652" s="37"/>
      <c r="Z652" s="37"/>
      <c r="AA652" s="37"/>
      <c r="AB652" s="37"/>
      <c r="AC652" s="37"/>
      <c r="AD652" s="37"/>
      <c r="AE652" s="37"/>
      <c r="AR652" s="192" t="s">
        <v>204</v>
      </c>
      <c r="AT652" s="192" t="s">
        <v>199</v>
      </c>
      <c r="AU652" s="192" t="s">
        <v>84</v>
      </c>
      <c r="AY652" s="20" t="s">
        <v>197</v>
      </c>
      <c r="BE652" s="193">
        <f>IF(N652="základní",J652,0)</f>
        <v>0</v>
      </c>
      <c r="BF652" s="193">
        <f>IF(N652="snížená",J652,0)</f>
        <v>0</v>
      </c>
      <c r="BG652" s="193">
        <f>IF(N652="zákl. přenesená",J652,0)</f>
        <v>0</v>
      </c>
      <c r="BH652" s="193">
        <f>IF(N652="sníž. přenesená",J652,0)</f>
        <v>0</v>
      </c>
      <c r="BI652" s="193">
        <f>IF(N652="nulová",J652,0)</f>
        <v>0</v>
      </c>
      <c r="BJ652" s="20" t="s">
        <v>82</v>
      </c>
      <c r="BK652" s="193">
        <f>ROUND(I652*H652,2)</f>
        <v>0</v>
      </c>
      <c r="BL652" s="20" t="s">
        <v>204</v>
      </c>
      <c r="BM652" s="192" t="s">
        <v>1113</v>
      </c>
    </row>
    <row r="653" spans="1:65" s="2" customFormat="1" ht="11.25">
      <c r="A653" s="37"/>
      <c r="B653" s="38"/>
      <c r="C653" s="39"/>
      <c r="D653" s="194" t="s">
        <v>206</v>
      </c>
      <c r="E653" s="39"/>
      <c r="F653" s="195" t="s">
        <v>1114</v>
      </c>
      <c r="G653" s="39"/>
      <c r="H653" s="39"/>
      <c r="I653" s="196"/>
      <c r="J653" s="39"/>
      <c r="K653" s="39"/>
      <c r="L653" s="42"/>
      <c r="M653" s="197"/>
      <c r="N653" s="198"/>
      <c r="O653" s="67"/>
      <c r="P653" s="67"/>
      <c r="Q653" s="67"/>
      <c r="R653" s="67"/>
      <c r="S653" s="67"/>
      <c r="T653" s="68"/>
      <c r="U653" s="37"/>
      <c r="V653" s="37"/>
      <c r="W653" s="37"/>
      <c r="X653" s="37"/>
      <c r="Y653" s="37"/>
      <c r="Z653" s="37"/>
      <c r="AA653" s="37"/>
      <c r="AB653" s="37"/>
      <c r="AC653" s="37"/>
      <c r="AD653" s="37"/>
      <c r="AE653" s="37"/>
      <c r="AT653" s="20" t="s">
        <v>206</v>
      </c>
      <c r="AU653" s="20" t="s">
        <v>84</v>
      </c>
    </row>
    <row r="654" spans="1:65" s="2" customFormat="1" ht="24.2" customHeight="1">
      <c r="A654" s="37"/>
      <c r="B654" s="38"/>
      <c r="C654" s="181" t="s">
        <v>1115</v>
      </c>
      <c r="D654" s="181" t="s">
        <v>199</v>
      </c>
      <c r="E654" s="182" t="s">
        <v>1116</v>
      </c>
      <c r="F654" s="183" t="s">
        <v>1117</v>
      </c>
      <c r="G654" s="184" t="s">
        <v>202</v>
      </c>
      <c r="H654" s="185">
        <v>826.596</v>
      </c>
      <c r="I654" s="186"/>
      <c r="J654" s="187">
        <f>ROUND(I654*H654,2)</f>
        <v>0</v>
      </c>
      <c r="K654" s="183" t="s">
        <v>203</v>
      </c>
      <c r="L654" s="42"/>
      <c r="M654" s="188" t="s">
        <v>28</v>
      </c>
      <c r="N654" s="189" t="s">
        <v>45</v>
      </c>
      <c r="O654" s="67"/>
      <c r="P654" s="190">
        <f>O654*H654</f>
        <v>0</v>
      </c>
      <c r="Q654" s="190">
        <v>8.8000000000000003E-4</v>
      </c>
      <c r="R654" s="190">
        <f>Q654*H654</f>
        <v>0.72740448000000002</v>
      </c>
      <c r="S654" s="190">
        <v>0</v>
      </c>
      <c r="T654" s="191">
        <f>S654*H654</f>
        <v>0</v>
      </c>
      <c r="U654" s="37"/>
      <c r="V654" s="37"/>
      <c r="W654" s="37"/>
      <c r="X654" s="37"/>
      <c r="Y654" s="37"/>
      <c r="Z654" s="37"/>
      <c r="AA654" s="37"/>
      <c r="AB654" s="37"/>
      <c r="AC654" s="37"/>
      <c r="AD654" s="37"/>
      <c r="AE654" s="37"/>
      <c r="AR654" s="192" t="s">
        <v>204</v>
      </c>
      <c r="AT654" s="192" t="s">
        <v>199</v>
      </c>
      <c r="AU654" s="192" t="s">
        <v>84</v>
      </c>
      <c r="AY654" s="20" t="s">
        <v>197</v>
      </c>
      <c r="BE654" s="193">
        <f>IF(N654="základní",J654,0)</f>
        <v>0</v>
      </c>
      <c r="BF654" s="193">
        <f>IF(N654="snížená",J654,0)</f>
        <v>0</v>
      </c>
      <c r="BG654" s="193">
        <f>IF(N654="zákl. přenesená",J654,0)</f>
        <v>0</v>
      </c>
      <c r="BH654" s="193">
        <f>IF(N654="sníž. přenesená",J654,0)</f>
        <v>0</v>
      </c>
      <c r="BI654" s="193">
        <f>IF(N654="nulová",J654,0)</f>
        <v>0</v>
      </c>
      <c r="BJ654" s="20" t="s">
        <v>82</v>
      </c>
      <c r="BK654" s="193">
        <f>ROUND(I654*H654,2)</f>
        <v>0</v>
      </c>
      <c r="BL654" s="20" t="s">
        <v>204</v>
      </c>
      <c r="BM654" s="192" t="s">
        <v>1118</v>
      </c>
    </row>
    <row r="655" spans="1:65" s="2" customFormat="1" ht="11.25">
      <c r="A655" s="37"/>
      <c r="B655" s="38"/>
      <c r="C655" s="39"/>
      <c r="D655" s="194" t="s">
        <v>206</v>
      </c>
      <c r="E655" s="39"/>
      <c r="F655" s="195" t="s">
        <v>1119</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206</v>
      </c>
      <c r="AU655" s="20" t="s">
        <v>84</v>
      </c>
    </row>
    <row r="656" spans="1:65" s="15" customFormat="1" ht="11.25">
      <c r="B656" s="222"/>
      <c r="C656" s="223"/>
      <c r="D656" s="201" t="s">
        <v>213</v>
      </c>
      <c r="E656" s="224" t="s">
        <v>28</v>
      </c>
      <c r="F656" s="225" t="s">
        <v>1068</v>
      </c>
      <c r="G656" s="223"/>
      <c r="H656" s="224" t="s">
        <v>28</v>
      </c>
      <c r="I656" s="226"/>
      <c r="J656" s="223"/>
      <c r="K656" s="223"/>
      <c r="L656" s="227"/>
      <c r="M656" s="228"/>
      <c r="N656" s="229"/>
      <c r="O656" s="229"/>
      <c r="P656" s="229"/>
      <c r="Q656" s="229"/>
      <c r="R656" s="229"/>
      <c r="S656" s="229"/>
      <c r="T656" s="230"/>
      <c r="AT656" s="231" t="s">
        <v>213</v>
      </c>
      <c r="AU656" s="231" t="s">
        <v>84</v>
      </c>
      <c r="AV656" s="15" t="s">
        <v>82</v>
      </c>
      <c r="AW656" s="15" t="s">
        <v>35</v>
      </c>
      <c r="AX656" s="15" t="s">
        <v>74</v>
      </c>
      <c r="AY656" s="231" t="s">
        <v>197</v>
      </c>
    </row>
    <row r="657" spans="1:65" s="15" customFormat="1" ht="11.25">
      <c r="B657" s="222"/>
      <c r="C657" s="223"/>
      <c r="D657" s="201" t="s">
        <v>213</v>
      </c>
      <c r="E657" s="224" t="s">
        <v>28</v>
      </c>
      <c r="F657" s="225" t="s">
        <v>1069</v>
      </c>
      <c r="G657" s="223"/>
      <c r="H657" s="224" t="s">
        <v>28</v>
      </c>
      <c r="I657" s="226"/>
      <c r="J657" s="223"/>
      <c r="K657" s="223"/>
      <c r="L657" s="227"/>
      <c r="M657" s="228"/>
      <c r="N657" s="229"/>
      <c r="O657" s="229"/>
      <c r="P657" s="229"/>
      <c r="Q657" s="229"/>
      <c r="R657" s="229"/>
      <c r="S657" s="229"/>
      <c r="T657" s="230"/>
      <c r="AT657" s="231" t="s">
        <v>213</v>
      </c>
      <c r="AU657" s="231" t="s">
        <v>84</v>
      </c>
      <c r="AV657" s="15" t="s">
        <v>82</v>
      </c>
      <c r="AW657" s="15" t="s">
        <v>35</v>
      </c>
      <c r="AX657" s="15" t="s">
        <v>74</v>
      </c>
      <c r="AY657" s="231" t="s">
        <v>197</v>
      </c>
    </row>
    <row r="658" spans="1:65" s="13" customFormat="1" ht="11.25">
      <c r="B658" s="199"/>
      <c r="C658" s="200"/>
      <c r="D658" s="201" t="s">
        <v>213</v>
      </c>
      <c r="E658" s="202" t="s">
        <v>28</v>
      </c>
      <c r="F658" s="203" t="s">
        <v>1093</v>
      </c>
      <c r="G658" s="200"/>
      <c r="H658" s="204">
        <v>375</v>
      </c>
      <c r="I658" s="205"/>
      <c r="J658" s="200"/>
      <c r="K658" s="200"/>
      <c r="L658" s="206"/>
      <c r="M658" s="207"/>
      <c r="N658" s="208"/>
      <c r="O658" s="208"/>
      <c r="P658" s="208"/>
      <c r="Q658" s="208"/>
      <c r="R658" s="208"/>
      <c r="S658" s="208"/>
      <c r="T658" s="209"/>
      <c r="AT658" s="210" t="s">
        <v>213</v>
      </c>
      <c r="AU658" s="210" t="s">
        <v>84</v>
      </c>
      <c r="AV658" s="13" t="s">
        <v>84</v>
      </c>
      <c r="AW658" s="13" t="s">
        <v>35</v>
      </c>
      <c r="AX658" s="13" t="s">
        <v>74</v>
      </c>
      <c r="AY658" s="210" t="s">
        <v>197</v>
      </c>
    </row>
    <row r="659" spans="1:65" s="13" customFormat="1" ht="11.25">
      <c r="B659" s="199"/>
      <c r="C659" s="200"/>
      <c r="D659" s="201" t="s">
        <v>213</v>
      </c>
      <c r="E659" s="202" t="s">
        <v>28</v>
      </c>
      <c r="F659" s="203" t="s">
        <v>1094</v>
      </c>
      <c r="G659" s="200"/>
      <c r="H659" s="204">
        <v>102.596</v>
      </c>
      <c r="I659" s="205"/>
      <c r="J659" s="200"/>
      <c r="K659" s="200"/>
      <c r="L659" s="206"/>
      <c r="M659" s="207"/>
      <c r="N659" s="208"/>
      <c r="O659" s="208"/>
      <c r="P659" s="208"/>
      <c r="Q659" s="208"/>
      <c r="R659" s="208"/>
      <c r="S659" s="208"/>
      <c r="T659" s="209"/>
      <c r="AT659" s="210" t="s">
        <v>213</v>
      </c>
      <c r="AU659" s="210" t="s">
        <v>84</v>
      </c>
      <c r="AV659" s="13" t="s">
        <v>84</v>
      </c>
      <c r="AW659" s="13" t="s">
        <v>35</v>
      </c>
      <c r="AX659" s="13" t="s">
        <v>74</v>
      </c>
      <c r="AY659" s="210" t="s">
        <v>197</v>
      </c>
    </row>
    <row r="660" spans="1:65" s="13" customFormat="1" ht="11.25">
      <c r="B660" s="199"/>
      <c r="C660" s="200"/>
      <c r="D660" s="201" t="s">
        <v>213</v>
      </c>
      <c r="E660" s="202" t="s">
        <v>28</v>
      </c>
      <c r="F660" s="203" t="s">
        <v>1095</v>
      </c>
      <c r="G660" s="200"/>
      <c r="H660" s="204">
        <v>28</v>
      </c>
      <c r="I660" s="205"/>
      <c r="J660" s="200"/>
      <c r="K660" s="200"/>
      <c r="L660" s="206"/>
      <c r="M660" s="207"/>
      <c r="N660" s="208"/>
      <c r="O660" s="208"/>
      <c r="P660" s="208"/>
      <c r="Q660" s="208"/>
      <c r="R660" s="208"/>
      <c r="S660" s="208"/>
      <c r="T660" s="209"/>
      <c r="AT660" s="210" t="s">
        <v>213</v>
      </c>
      <c r="AU660" s="210" t="s">
        <v>84</v>
      </c>
      <c r="AV660" s="13" t="s">
        <v>84</v>
      </c>
      <c r="AW660" s="13" t="s">
        <v>35</v>
      </c>
      <c r="AX660" s="13" t="s">
        <v>74</v>
      </c>
      <c r="AY660" s="210" t="s">
        <v>197</v>
      </c>
    </row>
    <row r="661" spans="1:65" s="15" customFormat="1" ht="11.25">
      <c r="B661" s="222"/>
      <c r="C661" s="223"/>
      <c r="D661" s="201" t="s">
        <v>213</v>
      </c>
      <c r="E661" s="224" t="s">
        <v>28</v>
      </c>
      <c r="F661" s="225" t="s">
        <v>1120</v>
      </c>
      <c r="G661" s="223"/>
      <c r="H661" s="224" t="s">
        <v>28</v>
      </c>
      <c r="I661" s="226"/>
      <c r="J661" s="223"/>
      <c r="K661" s="223"/>
      <c r="L661" s="227"/>
      <c r="M661" s="228"/>
      <c r="N661" s="229"/>
      <c r="O661" s="229"/>
      <c r="P661" s="229"/>
      <c r="Q661" s="229"/>
      <c r="R661" s="229"/>
      <c r="S661" s="229"/>
      <c r="T661" s="230"/>
      <c r="AT661" s="231" t="s">
        <v>213</v>
      </c>
      <c r="AU661" s="231" t="s">
        <v>84</v>
      </c>
      <c r="AV661" s="15" t="s">
        <v>82</v>
      </c>
      <c r="AW661" s="15" t="s">
        <v>35</v>
      </c>
      <c r="AX661" s="15" t="s">
        <v>74</v>
      </c>
      <c r="AY661" s="231" t="s">
        <v>197</v>
      </c>
    </row>
    <row r="662" spans="1:65" s="16" customFormat="1" ht="11.25">
      <c r="B662" s="232"/>
      <c r="C662" s="233"/>
      <c r="D662" s="201" t="s">
        <v>213</v>
      </c>
      <c r="E662" s="234" t="s">
        <v>28</v>
      </c>
      <c r="F662" s="235" t="s">
        <v>416</v>
      </c>
      <c r="G662" s="233"/>
      <c r="H662" s="236">
        <v>505.596</v>
      </c>
      <c r="I662" s="237"/>
      <c r="J662" s="233"/>
      <c r="K662" s="233"/>
      <c r="L662" s="238"/>
      <c r="M662" s="239"/>
      <c r="N662" s="240"/>
      <c r="O662" s="240"/>
      <c r="P662" s="240"/>
      <c r="Q662" s="240"/>
      <c r="R662" s="240"/>
      <c r="S662" s="240"/>
      <c r="T662" s="241"/>
      <c r="AT662" s="242" t="s">
        <v>213</v>
      </c>
      <c r="AU662" s="242" t="s">
        <v>84</v>
      </c>
      <c r="AV662" s="16" t="s">
        <v>160</v>
      </c>
      <c r="AW662" s="16" t="s">
        <v>35</v>
      </c>
      <c r="AX662" s="16" t="s">
        <v>74</v>
      </c>
      <c r="AY662" s="242" t="s">
        <v>197</v>
      </c>
    </row>
    <row r="663" spans="1:65" s="15" customFormat="1" ht="11.25">
      <c r="B663" s="222"/>
      <c r="C663" s="223"/>
      <c r="D663" s="201" t="s">
        <v>213</v>
      </c>
      <c r="E663" s="224" t="s">
        <v>28</v>
      </c>
      <c r="F663" s="225" t="s">
        <v>1082</v>
      </c>
      <c r="G663" s="223"/>
      <c r="H663" s="224" t="s">
        <v>28</v>
      </c>
      <c r="I663" s="226"/>
      <c r="J663" s="223"/>
      <c r="K663" s="223"/>
      <c r="L663" s="227"/>
      <c r="M663" s="228"/>
      <c r="N663" s="229"/>
      <c r="O663" s="229"/>
      <c r="P663" s="229"/>
      <c r="Q663" s="229"/>
      <c r="R663" s="229"/>
      <c r="S663" s="229"/>
      <c r="T663" s="230"/>
      <c r="AT663" s="231" t="s">
        <v>213</v>
      </c>
      <c r="AU663" s="231" t="s">
        <v>84</v>
      </c>
      <c r="AV663" s="15" t="s">
        <v>82</v>
      </c>
      <c r="AW663" s="15" t="s">
        <v>35</v>
      </c>
      <c r="AX663" s="15" t="s">
        <v>74</v>
      </c>
      <c r="AY663" s="231" t="s">
        <v>197</v>
      </c>
    </row>
    <row r="664" spans="1:65" s="13" customFormat="1" ht="11.25">
      <c r="B664" s="199"/>
      <c r="C664" s="200"/>
      <c r="D664" s="201" t="s">
        <v>213</v>
      </c>
      <c r="E664" s="202" t="s">
        <v>28</v>
      </c>
      <c r="F664" s="203" t="s">
        <v>1105</v>
      </c>
      <c r="G664" s="200"/>
      <c r="H664" s="204">
        <v>321</v>
      </c>
      <c r="I664" s="205"/>
      <c r="J664" s="200"/>
      <c r="K664" s="200"/>
      <c r="L664" s="206"/>
      <c r="M664" s="207"/>
      <c r="N664" s="208"/>
      <c r="O664" s="208"/>
      <c r="P664" s="208"/>
      <c r="Q664" s="208"/>
      <c r="R664" s="208"/>
      <c r="S664" s="208"/>
      <c r="T664" s="209"/>
      <c r="AT664" s="210" t="s">
        <v>213</v>
      </c>
      <c r="AU664" s="210" t="s">
        <v>84</v>
      </c>
      <c r="AV664" s="13" t="s">
        <v>84</v>
      </c>
      <c r="AW664" s="13" t="s">
        <v>35</v>
      </c>
      <c r="AX664" s="13" t="s">
        <v>74</v>
      </c>
      <c r="AY664" s="210" t="s">
        <v>197</v>
      </c>
    </row>
    <row r="665" spans="1:65" s="15" customFormat="1" ht="11.25">
      <c r="B665" s="222"/>
      <c r="C665" s="223"/>
      <c r="D665" s="201" t="s">
        <v>213</v>
      </c>
      <c r="E665" s="224" t="s">
        <v>28</v>
      </c>
      <c r="F665" s="225" t="s">
        <v>1120</v>
      </c>
      <c r="G665" s="223"/>
      <c r="H665" s="224" t="s">
        <v>28</v>
      </c>
      <c r="I665" s="226"/>
      <c r="J665" s="223"/>
      <c r="K665" s="223"/>
      <c r="L665" s="227"/>
      <c r="M665" s="228"/>
      <c r="N665" s="229"/>
      <c r="O665" s="229"/>
      <c r="P665" s="229"/>
      <c r="Q665" s="229"/>
      <c r="R665" s="229"/>
      <c r="S665" s="229"/>
      <c r="T665" s="230"/>
      <c r="AT665" s="231" t="s">
        <v>213</v>
      </c>
      <c r="AU665" s="231" t="s">
        <v>84</v>
      </c>
      <c r="AV665" s="15" t="s">
        <v>82</v>
      </c>
      <c r="AW665" s="15" t="s">
        <v>35</v>
      </c>
      <c r="AX665" s="15" t="s">
        <v>74</v>
      </c>
      <c r="AY665" s="231" t="s">
        <v>197</v>
      </c>
    </row>
    <row r="666" spans="1:65" s="14" customFormat="1" ht="11.25">
      <c r="B666" s="211"/>
      <c r="C666" s="212"/>
      <c r="D666" s="201" t="s">
        <v>213</v>
      </c>
      <c r="E666" s="213" t="s">
        <v>28</v>
      </c>
      <c r="F666" s="214" t="s">
        <v>226</v>
      </c>
      <c r="G666" s="212"/>
      <c r="H666" s="215">
        <v>826.596</v>
      </c>
      <c r="I666" s="216"/>
      <c r="J666" s="212"/>
      <c r="K666" s="212"/>
      <c r="L666" s="217"/>
      <c r="M666" s="218"/>
      <c r="N666" s="219"/>
      <c r="O666" s="219"/>
      <c r="P666" s="219"/>
      <c r="Q666" s="219"/>
      <c r="R666" s="219"/>
      <c r="S666" s="219"/>
      <c r="T666" s="220"/>
      <c r="AT666" s="221" t="s">
        <v>213</v>
      </c>
      <c r="AU666" s="221" t="s">
        <v>84</v>
      </c>
      <c r="AV666" s="14" t="s">
        <v>204</v>
      </c>
      <c r="AW666" s="14" t="s">
        <v>35</v>
      </c>
      <c r="AX666" s="14" t="s">
        <v>82</v>
      </c>
      <c r="AY666" s="221" t="s">
        <v>197</v>
      </c>
    </row>
    <row r="667" spans="1:65" s="2" customFormat="1" ht="24.2" customHeight="1">
      <c r="A667" s="37"/>
      <c r="B667" s="38"/>
      <c r="C667" s="181" t="s">
        <v>1121</v>
      </c>
      <c r="D667" s="181" t="s">
        <v>199</v>
      </c>
      <c r="E667" s="182" t="s">
        <v>1122</v>
      </c>
      <c r="F667" s="183" t="s">
        <v>1123</v>
      </c>
      <c r="G667" s="184" t="s">
        <v>202</v>
      </c>
      <c r="H667" s="185">
        <v>826.596</v>
      </c>
      <c r="I667" s="186"/>
      <c r="J667" s="187">
        <f>ROUND(I667*H667,2)</f>
        <v>0</v>
      </c>
      <c r="K667" s="183" t="s">
        <v>203</v>
      </c>
      <c r="L667" s="42"/>
      <c r="M667" s="188" t="s">
        <v>28</v>
      </c>
      <c r="N667" s="189" t="s">
        <v>45</v>
      </c>
      <c r="O667" s="67"/>
      <c r="P667" s="190">
        <f>O667*H667</f>
        <v>0</v>
      </c>
      <c r="Q667" s="190">
        <v>0</v>
      </c>
      <c r="R667" s="190">
        <f>Q667*H667</f>
        <v>0</v>
      </c>
      <c r="S667" s="190">
        <v>0</v>
      </c>
      <c r="T667" s="191">
        <f>S667*H667</f>
        <v>0</v>
      </c>
      <c r="U667" s="37"/>
      <c r="V667" s="37"/>
      <c r="W667" s="37"/>
      <c r="X667" s="37"/>
      <c r="Y667" s="37"/>
      <c r="Z667" s="37"/>
      <c r="AA667" s="37"/>
      <c r="AB667" s="37"/>
      <c r="AC667" s="37"/>
      <c r="AD667" s="37"/>
      <c r="AE667" s="37"/>
      <c r="AR667" s="192" t="s">
        <v>204</v>
      </c>
      <c r="AT667" s="192" t="s">
        <v>199</v>
      </c>
      <c r="AU667" s="192" t="s">
        <v>84</v>
      </c>
      <c r="AY667" s="20" t="s">
        <v>197</v>
      </c>
      <c r="BE667" s="193">
        <f>IF(N667="základní",J667,0)</f>
        <v>0</v>
      </c>
      <c r="BF667" s="193">
        <f>IF(N667="snížená",J667,0)</f>
        <v>0</v>
      </c>
      <c r="BG667" s="193">
        <f>IF(N667="zákl. přenesená",J667,0)</f>
        <v>0</v>
      </c>
      <c r="BH667" s="193">
        <f>IF(N667="sníž. přenesená",J667,0)</f>
        <v>0</v>
      </c>
      <c r="BI667" s="193">
        <f>IF(N667="nulová",J667,0)</f>
        <v>0</v>
      </c>
      <c r="BJ667" s="20" t="s">
        <v>82</v>
      </c>
      <c r="BK667" s="193">
        <f>ROUND(I667*H667,2)</f>
        <v>0</v>
      </c>
      <c r="BL667" s="20" t="s">
        <v>204</v>
      </c>
      <c r="BM667" s="192" t="s">
        <v>1124</v>
      </c>
    </row>
    <row r="668" spans="1:65" s="2" customFormat="1" ht="11.25">
      <c r="A668" s="37"/>
      <c r="B668" s="38"/>
      <c r="C668" s="39"/>
      <c r="D668" s="194" t="s">
        <v>206</v>
      </c>
      <c r="E668" s="39"/>
      <c r="F668" s="195" t="s">
        <v>1125</v>
      </c>
      <c r="G668" s="39"/>
      <c r="H668" s="39"/>
      <c r="I668" s="196"/>
      <c r="J668" s="39"/>
      <c r="K668" s="39"/>
      <c r="L668" s="42"/>
      <c r="M668" s="197"/>
      <c r="N668" s="198"/>
      <c r="O668" s="67"/>
      <c r="P668" s="67"/>
      <c r="Q668" s="67"/>
      <c r="R668" s="67"/>
      <c r="S668" s="67"/>
      <c r="T668" s="68"/>
      <c r="U668" s="37"/>
      <c r="V668" s="37"/>
      <c r="W668" s="37"/>
      <c r="X668" s="37"/>
      <c r="Y668" s="37"/>
      <c r="Z668" s="37"/>
      <c r="AA668" s="37"/>
      <c r="AB668" s="37"/>
      <c r="AC668" s="37"/>
      <c r="AD668" s="37"/>
      <c r="AE668" s="37"/>
      <c r="AT668" s="20" t="s">
        <v>206</v>
      </c>
      <c r="AU668" s="20" t="s">
        <v>84</v>
      </c>
    </row>
    <row r="669" spans="1:65" s="2" customFormat="1" ht="44.25" customHeight="1">
      <c r="A669" s="37"/>
      <c r="B669" s="38"/>
      <c r="C669" s="181" t="s">
        <v>1126</v>
      </c>
      <c r="D669" s="181" t="s">
        <v>199</v>
      </c>
      <c r="E669" s="182" t="s">
        <v>1127</v>
      </c>
      <c r="F669" s="183" t="s">
        <v>1128</v>
      </c>
      <c r="G669" s="184" t="s">
        <v>428</v>
      </c>
      <c r="H669" s="185">
        <v>14.411</v>
      </c>
      <c r="I669" s="186"/>
      <c r="J669" s="187">
        <f>ROUND(I669*H669,2)</f>
        <v>0</v>
      </c>
      <c r="K669" s="183" t="s">
        <v>203</v>
      </c>
      <c r="L669" s="42"/>
      <c r="M669" s="188" t="s">
        <v>28</v>
      </c>
      <c r="N669" s="189" t="s">
        <v>45</v>
      </c>
      <c r="O669" s="67"/>
      <c r="P669" s="190">
        <f>O669*H669</f>
        <v>0</v>
      </c>
      <c r="Q669" s="190">
        <v>1.05555</v>
      </c>
      <c r="R669" s="190">
        <f>Q669*H669</f>
        <v>15.21153105</v>
      </c>
      <c r="S669" s="190">
        <v>0</v>
      </c>
      <c r="T669" s="191">
        <f>S669*H669</f>
        <v>0</v>
      </c>
      <c r="U669" s="37"/>
      <c r="V669" s="37"/>
      <c r="W669" s="37"/>
      <c r="X669" s="37"/>
      <c r="Y669" s="37"/>
      <c r="Z669" s="37"/>
      <c r="AA669" s="37"/>
      <c r="AB669" s="37"/>
      <c r="AC669" s="37"/>
      <c r="AD669" s="37"/>
      <c r="AE669" s="37"/>
      <c r="AR669" s="192" t="s">
        <v>204</v>
      </c>
      <c r="AT669" s="192" t="s">
        <v>199</v>
      </c>
      <c r="AU669" s="192" t="s">
        <v>84</v>
      </c>
      <c r="AY669" s="20" t="s">
        <v>197</v>
      </c>
      <c r="BE669" s="193">
        <f>IF(N669="základní",J669,0)</f>
        <v>0</v>
      </c>
      <c r="BF669" s="193">
        <f>IF(N669="snížená",J669,0)</f>
        <v>0</v>
      </c>
      <c r="BG669" s="193">
        <f>IF(N669="zákl. přenesená",J669,0)</f>
        <v>0</v>
      </c>
      <c r="BH669" s="193">
        <f>IF(N669="sníž. přenesená",J669,0)</f>
        <v>0</v>
      </c>
      <c r="BI669" s="193">
        <f>IF(N669="nulová",J669,0)</f>
        <v>0</v>
      </c>
      <c r="BJ669" s="20" t="s">
        <v>82</v>
      </c>
      <c r="BK669" s="193">
        <f>ROUND(I669*H669,2)</f>
        <v>0</v>
      </c>
      <c r="BL669" s="20" t="s">
        <v>204</v>
      </c>
      <c r="BM669" s="192" t="s">
        <v>1129</v>
      </c>
    </row>
    <row r="670" spans="1:65" s="2" customFormat="1" ht="11.25">
      <c r="A670" s="37"/>
      <c r="B670" s="38"/>
      <c r="C670" s="39"/>
      <c r="D670" s="194" t="s">
        <v>206</v>
      </c>
      <c r="E670" s="39"/>
      <c r="F670" s="195" t="s">
        <v>1130</v>
      </c>
      <c r="G670" s="39"/>
      <c r="H670" s="39"/>
      <c r="I670" s="196"/>
      <c r="J670" s="39"/>
      <c r="K670" s="39"/>
      <c r="L670" s="42"/>
      <c r="M670" s="197"/>
      <c r="N670" s="198"/>
      <c r="O670" s="67"/>
      <c r="P670" s="67"/>
      <c r="Q670" s="67"/>
      <c r="R670" s="67"/>
      <c r="S670" s="67"/>
      <c r="T670" s="68"/>
      <c r="U670" s="37"/>
      <c r="V670" s="37"/>
      <c r="W670" s="37"/>
      <c r="X670" s="37"/>
      <c r="Y670" s="37"/>
      <c r="Z670" s="37"/>
      <c r="AA670" s="37"/>
      <c r="AB670" s="37"/>
      <c r="AC670" s="37"/>
      <c r="AD670" s="37"/>
      <c r="AE670" s="37"/>
      <c r="AT670" s="20" t="s">
        <v>206</v>
      </c>
      <c r="AU670" s="20" t="s">
        <v>84</v>
      </c>
    </row>
    <row r="671" spans="1:65" s="15" customFormat="1" ht="11.25">
      <c r="B671" s="222"/>
      <c r="C671" s="223"/>
      <c r="D671" s="201" t="s">
        <v>213</v>
      </c>
      <c r="E671" s="224" t="s">
        <v>28</v>
      </c>
      <c r="F671" s="225" t="s">
        <v>1068</v>
      </c>
      <c r="G671" s="223"/>
      <c r="H671" s="224" t="s">
        <v>28</v>
      </c>
      <c r="I671" s="226"/>
      <c r="J671" s="223"/>
      <c r="K671" s="223"/>
      <c r="L671" s="227"/>
      <c r="M671" s="228"/>
      <c r="N671" s="229"/>
      <c r="O671" s="229"/>
      <c r="P671" s="229"/>
      <c r="Q671" s="229"/>
      <c r="R671" s="229"/>
      <c r="S671" s="229"/>
      <c r="T671" s="230"/>
      <c r="AT671" s="231" t="s">
        <v>213</v>
      </c>
      <c r="AU671" s="231" t="s">
        <v>84</v>
      </c>
      <c r="AV671" s="15" t="s">
        <v>82</v>
      </c>
      <c r="AW671" s="15" t="s">
        <v>35</v>
      </c>
      <c r="AX671" s="15" t="s">
        <v>74</v>
      </c>
      <c r="AY671" s="231" t="s">
        <v>197</v>
      </c>
    </row>
    <row r="672" spans="1:65" s="15" customFormat="1" ht="11.25">
      <c r="B672" s="222"/>
      <c r="C672" s="223"/>
      <c r="D672" s="201" t="s">
        <v>213</v>
      </c>
      <c r="E672" s="224" t="s">
        <v>28</v>
      </c>
      <c r="F672" s="225" t="s">
        <v>1131</v>
      </c>
      <c r="G672" s="223"/>
      <c r="H672" s="224" t="s">
        <v>28</v>
      </c>
      <c r="I672" s="226"/>
      <c r="J672" s="223"/>
      <c r="K672" s="223"/>
      <c r="L672" s="227"/>
      <c r="M672" s="228"/>
      <c r="N672" s="229"/>
      <c r="O672" s="229"/>
      <c r="P672" s="229"/>
      <c r="Q672" s="229"/>
      <c r="R672" s="229"/>
      <c r="S672" s="229"/>
      <c r="T672" s="230"/>
      <c r="AT672" s="231" t="s">
        <v>213</v>
      </c>
      <c r="AU672" s="231" t="s">
        <v>84</v>
      </c>
      <c r="AV672" s="15" t="s">
        <v>82</v>
      </c>
      <c r="AW672" s="15" t="s">
        <v>35</v>
      </c>
      <c r="AX672" s="15" t="s">
        <v>74</v>
      </c>
      <c r="AY672" s="231" t="s">
        <v>197</v>
      </c>
    </row>
    <row r="673" spans="2:51" s="13" customFormat="1" ht="11.25">
      <c r="B673" s="199"/>
      <c r="C673" s="200"/>
      <c r="D673" s="201" t="s">
        <v>213</v>
      </c>
      <c r="E673" s="202" t="s">
        <v>28</v>
      </c>
      <c r="F673" s="203" t="s">
        <v>1132</v>
      </c>
      <c r="G673" s="200"/>
      <c r="H673" s="204">
        <v>0.153</v>
      </c>
      <c r="I673" s="205"/>
      <c r="J673" s="200"/>
      <c r="K673" s="200"/>
      <c r="L673" s="206"/>
      <c r="M673" s="207"/>
      <c r="N673" s="208"/>
      <c r="O673" s="208"/>
      <c r="P673" s="208"/>
      <c r="Q673" s="208"/>
      <c r="R673" s="208"/>
      <c r="S673" s="208"/>
      <c r="T673" s="209"/>
      <c r="AT673" s="210" t="s">
        <v>213</v>
      </c>
      <c r="AU673" s="210" t="s">
        <v>84</v>
      </c>
      <c r="AV673" s="13" t="s">
        <v>84</v>
      </c>
      <c r="AW673" s="13" t="s">
        <v>35</v>
      </c>
      <c r="AX673" s="13" t="s">
        <v>74</v>
      </c>
      <c r="AY673" s="210" t="s">
        <v>197</v>
      </c>
    </row>
    <row r="674" spans="2:51" s="13" customFormat="1" ht="11.25">
      <c r="B674" s="199"/>
      <c r="C674" s="200"/>
      <c r="D674" s="201" t="s">
        <v>213</v>
      </c>
      <c r="E674" s="202" t="s">
        <v>28</v>
      </c>
      <c r="F674" s="203" t="s">
        <v>1133</v>
      </c>
      <c r="G674" s="200"/>
      <c r="H674" s="204">
        <v>1.7210000000000001</v>
      </c>
      <c r="I674" s="205"/>
      <c r="J674" s="200"/>
      <c r="K674" s="200"/>
      <c r="L674" s="206"/>
      <c r="M674" s="207"/>
      <c r="N674" s="208"/>
      <c r="O674" s="208"/>
      <c r="P674" s="208"/>
      <c r="Q674" s="208"/>
      <c r="R674" s="208"/>
      <c r="S674" s="208"/>
      <c r="T674" s="209"/>
      <c r="AT674" s="210" t="s">
        <v>213</v>
      </c>
      <c r="AU674" s="210" t="s">
        <v>84</v>
      </c>
      <c r="AV674" s="13" t="s">
        <v>84</v>
      </c>
      <c r="AW674" s="13" t="s">
        <v>35</v>
      </c>
      <c r="AX674" s="13" t="s">
        <v>74</v>
      </c>
      <c r="AY674" s="210" t="s">
        <v>197</v>
      </c>
    </row>
    <row r="675" spans="2:51" s="13" customFormat="1" ht="11.25">
      <c r="B675" s="199"/>
      <c r="C675" s="200"/>
      <c r="D675" s="201" t="s">
        <v>213</v>
      </c>
      <c r="E675" s="202" t="s">
        <v>28</v>
      </c>
      <c r="F675" s="203" t="s">
        <v>1134</v>
      </c>
      <c r="G675" s="200"/>
      <c r="H675" s="204">
        <v>1.774</v>
      </c>
      <c r="I675" s="205"/>
      <c r="J675" s="200"/>
      <c r="K675" s="200"/>
      <c r="L675" s="206"/>
      <c r="M675" s="207"/>
      <c r="N675" s="208"/>
      <c r="O675" s="208"/>
      <c r="P675" s="208"/>
      <c r="Q675" s="208"/>
      <c r="R675" s="208"/>
      <c r="S675" s="208"/>
      <c r="T675" s="209"/>
      <c r="AT675" s="210" t="s">
        <v>213</v>
      </c>
      <c r="AU675" s="210" t="s">
        <v>84</v>
      </c>
      <c r="AV675" s="13" t="s">
        <v>84</v>
      </c>
      <c r="AW675" s="13" t="s">
        <v>35</v>
      </c>
      <c r="AX675" s="13" t="s">
        <v>74</v>
      </c>
      <c r="AY675" s="210" t="s">
        <v>197</v>
      </c>
    </row>
    <row r="676" spans="2:51" s="13" customFormat="1" ht="11.25">
      <c r="B676" s="199"/>
      <c r="C676" s="200"/>
      <c r="D676" s="201" t="s">
        <v>213</v>
      </c>
      <c r="E676" s="202" t="s">
        <v>28</v>
      </c>
      <c r="F676" s="203" t="s">
        <v>1135</v>
      </c>
      <c r="G676" s="200"/>
      <c r="H676" s="204">
        <v>1.0669999999999999</v>
      </c>
      <c r="I676" s="205"/>
      <c r="J676" s="200"/>
      <c r="K676" s="200"/>
      <c r="L676" s="206"/>
      <c r="M676" s="207"/>
      <c r="N676" s="208"/>
      <c r="O676" s="208"/>
      <c r="P676" s="208"/>
      <c r="Q676" s="208"/>
      <c r="R676" s="208"/>
      <c r="S676" s="208"/>
      <c r="T676" s="209"/>
      <c r="AT676" s="210" t="s">
        <v>213</v>
      </c>
      <c r="AU676" s="210" t="s">
        <v>84</v>
      </c>
      <c r="AV676" s="13" t="s">
        <v>84</v>
      </c>
      <c r="AW676" s="13" t="s">
        <v>35</v>
      </c>
      <c r="AX676" s="13" t="s">
        <v>74</v>
      </c>
      <c r="AY676" s="210" t="s">
        <v>197</v>
      </c>
    </row>
    <row r="677" spans="2:51" s="13" customFormat="1" ht="11.25">
      <c r="B677" s="199"/>
      <c r="C677" s="200"/>
      <c r="D677" s="201" t="s">
        <v>213</v>
      </c>
      <c r="E677" s="202" t="s">
        <v>28</v>
      </c>
      <c r="F677" s="203" t="s">
        <v>1136</v>
      </c>
      <c r="G677" s="200"/>
      <c r="H677" s="204">
        <v>0.158</v>
      </c>
      <c r="I677" s="205"/>
      <c r="J677" s="200"/>
      <c r="K677" s="200"/>
      <c r="L677" s="206"/>
      <c r="M677" s="207"/>
      <c r="N677" s="208"/>
      <c r="O677" s="208"/>
      <c r="P677" s="208"/>
      <c r="Q677" s="208"/>
      <c r="R677" s="208"/>
      <c r="S677" s="208"/>
      <c r="T677" s="209"/>
      <c r="AT677" s="210" t="s">
        <v>213</v>
      </c>
      <c r="AU677" s="210" t="s">
        <v>84</v>
      </c>
      <c r="AV677" s="13" t="s">
        <v>84</v>
      </c>
      <c r="AW677" s="13" t="s">
        <v>35</v>
      </c>
      <c r="AX677" s="13" t="s">
        <v>74</v>
      </c>
      <c r="AY677" s="210" t="s">
        <v>197</v>
      </c>
    </row>
    <row r="678" spans="2:51" s="13" customFormat="1" ht="11.25">
      <c r="B678" s="199"/>
      <c r="C678" s="200"/>
      <c r="D678" s="201" t="s">
        <v>213</v>
      </c>
      <c r="E678" s="202" t="s">
        <v>28</v>
      </c>
      <c r="F678" s="203" t="s">
        <v>1137</v>
      </c>
      <c r="G678" s="200"/>
      <c r="H678" s="204">
        <v>1.786</v>
      </c>
      <c r="I678" s="205"/>
      <c r="J678" s="200"/>
      <c r="K678" s="200"/>
      <c r="L678" s="206"/>
      <c r="M678" s="207"/>
      <c r="N678" s="208"/>
      <c r="O678" s="208"/>
      <c r="P678" s="208"/>
      <c r="Q678" s="208"/>
      <c r="R678" s="208"/>
      <c r="S678" s="208"/>
      <c r="T678" s="209"/>
      <c r="AT678" s="210" t="s">
        <v>213</v>
      </c>
      <c r="AU678" s="210" t="s">
        <v>84</v>
      </c>
      <c r="AV678" s="13" t="s">
        <v>84</v>
      </c>
      <c r="AW678" s="13" t="s">
        <v>35</v>
      </c>
      <c r="AX678" s="13" t="s">
        <v>74</v>
      </c>
      <c r="AY678" s="210" t="s">
        <v>197</v>
      </c>
    </row>
    <row r="679" spans="2:51" s="13" customFormat="1" ht="11.25">
      <c r="B679" s="199"/>
      <c r="C679" s="200"/>
      <c r="D679" s="201" t="s">
        <v>213</v>
      </c>
      <c r="E679" s="202" t="s">
        <v>28</v>
      </c>
      <c r="F679" s="203" t="s">
        <v>1138</v>
      </c>
      <c r="G679" s="200"/>
      <c r="H679" s="204">
        <v>1.7210000000000001</v>
      </c>
      <c r="I679" s="205"/>
      <c r="J679" s="200"/>
      <c r="K679" s="200"/>
      <c r="L679" s="206"/>
      <c r="M679" s="207"/>
      <c r="N679" s="208"/>
      <c r="O679" s="208"/>
      <c r="P679" s="208"/>
      <c r="Q679" s="208"/>
      <c r="R679" s="208"/>
      <c r="S679" s="208"/>
      <c r="T679" s="209"/>
      <c r="AT679" s="210" t="s">
        <v>213</v>
      </c>
      <c r="AU679" s="210" t="s">
        <v>84</v>
      </c>
      <c r="AV679" s="13" t="s">
        <v>84</v>
      </c>
      <c r="AW679" s="13" t="s">
        <v>35</v>
      </c>
      <c r="AX679" s="13" t="s">
        <v>74</v>
      </c>
      <c r="AY679" s="210" t="s">
        <v>197</v>
      </c>
    </row>
    <row r="680" spans="2:51" s="13" customFormat="1" ht="11.25">
      <c r="B680" s="199"/>
      <c r="C680" s="200"/>
      <c r="D680" s="201" t="s">
        <v>213</v>
      </c>
      <c r="E680" s="202" t="s">
        <v>28</v>
      </c>
      <c r="F680" s="203" t="s">
        <v>1139</v>
      </c>
      <c r="G680" s="200"/>
      <c r="H680" s="204">
        <v>2.9990000000000001</v>
      </c>
      <c r="I680" s="205"/>
      <c r="J680" s="200"/>
      <c r="K680" s="200"/>
      <c r="L680" s="206"/>
      <c r="M680" s="207"/>
      <c r="N680" s="208"/>
      <c r="O680" s="208"/>
      <c r="P680" s="208"/>
      <c r="Q680" s="208"/>
      <c r="R680" s="208"/>
      <c r="S680" s="208"/>
      <c r="T680" s="209"/>
      <c r="AT680" s="210" t="s">
        <v>213</v>
      </c>
      <c r="AU680" s="210" t="s">
        <v>84</v>
      </c>
      <c r="AV680" s="13" t="s">
        <v>84</v>
      </c>
      <c r="AW680" s="13" t="s">
        <v>35</v>
      </c>
      <c r="AX680" s="13" t="s">
        <v>74</v>
      </c>
      <c r="AY680" s="210" t="s">
        <v>197</v>
      </c>
    </row>
    <row r="681" spans="2:51" s="13" customFormat="1" ht="11.25">
      <c r="B681" s="199"/>
      <c r="C681" s="200"/>
      <c r="D681" s="201" t="s">
        <v>213</v>
      </c>
      <c r="E681" s="202" t="s">
        <v>28</v>
      </c>
      <c r="F681" s="203" t="s">
        <v>1140</v>
      </c>
      <c r="G681" s="200"/>
      <c r="H681" s="204">
        <v>1.147</v>
      </c>
      <c r="I681" s="205"/>
      <c r="J681" s="200"/>
      <c r="K681" s="200"/>
      <c r="L681" s="206"/>
      <c r="M681" s="207"/>
      <c r="N681" s="208"/>
      <c r="O681" s="208"/>
      <c r="P681" s="208"/>
      <c r="Q681" s="208"/>
      <c r="R681" s="208"/>
      <c r="S681" s="208"/>
      <c r="T681" s="209"/>
      <c r="AT681" s="210" t="s">
        <v>213</v>
      </c>
      <c r="AU681" s="210" t="s">
        <v>84</v>
      </c>
      <c r="AV681" s="13" t="s">
        <v>84</v>
      </c>
      <c r="AW681" s="13" t="s">
        <v>35</v>
      </c>
      <c r="AX681" s="13" t="s">
        <v>74</v>
      </c>
      <c r="AY681" s="210" t="s">
        <v>197</v>
      </c>
    </row>
    <row r="682" spans="2:51" s="16" customFormat="1" ht="11.25">
      <c r="B682" s="232"/>
      <c r="C682" s="233"/>
      <c r="D682" s="201" t="s">
        <v>213</v>
      </c>
      <c r="E682" s="234" t="s">
        <v>28</v>
      </c>
      <c r="F682" s="235" t="s">
        <v>416</v>
      </c>
      <c r="G682" s="233"/>
      <c r="H682" s="236">
        <v>12.526</v>
      </c>
      <c r="I682" s="237"/>
      <c r="J682" s="233"/>
      <c r="K682" s="233"/>
      <c r="L682" s="238"/>
      <c r="M682" s="239"/>
      <c r="N682" s="240"/>
      <c r="O682" s="240"/>
      <c r="P682" s="240"/>
      <c r="Q682" s="240"/>
      <c r="R682" s="240"/>
      <c r="S682" s="240"/>
      <c r="T682" s="241"/>
      <c r="AT682" s="242" t="s">
        <v>213</v>
      </c>
      <c r="AU682" s="242" t="s">
        <v>84</v>
      </c>
      <c r="AV682" s="16" t="s">
        <v>160</v>
      </c>
      <c r="AW682" s="16" t="s">
        <v>35</v>
      </c>
      <c r="AX682" s="16" t="s">
        <v>74</v>
      </c>
      <c r="AY682" s="242" t="s">
        <v>197</v>
      </c>
    </row>
    <row r="683" spans="2:51" s="15" customFormat="1" ht="11.25">
      <c r="B683" s="222"/>
      <c r="C683" s="223"/>
      <c r="D683" s="201" t="s">
        <v>213</v>
      </c>
      <c r="E683" s="224" t="s">
        <v>28</v>
      </c>
      <c r="F683" s="225" t="s">
        <v>1141</v>
      </c>
      <c r="G683" s="223"/>
      <c r="H683" s="224" t="s">
        <v>28</v>
      </c>
      <c r="I683" s="226"/>
      <c r="J683" s="223"/>
      <c r="K683" s="223"/>
      <c r="L683" s="227"/>
      <c r="M683" s="228"/>
      <c r="N683" s="229"/>
      <c r="O683" s="229"/>
      <c r="P683" s="229"/>
      <c r="Q683" s="229"/>
      <c r="R683" s="229"/>
      <c r="S683" s="229"/>
      <c r="T683" s="230"/>
      <c r="AT683" s="231" t="s">
        <v>213</v>
      </c>
      <c r="AU683" s="231" t="s">
        <v>84</v>
      </c>
      <c r="AV683" s="15" t="s">
        <v>82</v>
      </c>
      <c r="AW683" s="15" t="s">
        <v>35</v>
      </c>
      <c r="AX683" s="15" t="s">
        <v>74</v>
      </c>
      <c r="AY683" s="231" t="s">
        <v>197</v>
      </c>
    </row>
    <row r="684" spans="2:51" s="13" customFormat="1" ht="11.25">
      <c r="B684" s="199"/>
      <c r="C684" s="200"/>
      <c r="D684" s="201" t="s">
        <v>213</v>
      </c>
      <c r="E684" s="202" t="s">
        <v>28</v>
      </c>
      <c r="F684" s="203" t="s">
        <v>1142</v>
      </c>
      <c r="G684" s="200"/>
      <c r="H684" s="204">
        <v>2.1000000000000001E-2</v>
      </c>
      <c r="I684" s="205"/>
      <c r="J684" s="200"/>
      <c r="K684" s="200"/>
      <c r="L684" s="206"/>
      <c r="M684" s="207"/>
      <c r="N684" s="208"/>
      <c r="O684" s="208"/>
      <c r="P684" s="208"/>
      <c r="Q684" s="208"/>
      <c r="R684" s="208"/>
      <c r="S684" s="208"/>
      <c r="T684" s="209"/>
      <c r="AT684" s="210" t="s">
        <v>213</v>
      </c>
      <c r="AU684" s="210" t="s">
        <v>84</v>
      </c>
      <c r="AV684" s="13" t="s">
        <v>84</v>
      </c>
      <c r="AW684" s="13" t="s">
        <v>35</v>
      </c>
      <c r="AX684" s="13" t="s">
        <v>74</v>
      </c>
      <c r="AY684" s="210" t="s">
        <v>197</v>
      </c>
    </row>
    <row r="685" spans="2:51" s="13" customFormat="1" ht="11.25">
      <c r="B685" s="199"/>
      <c r="C685" s="200"/>
      <c r="D685" s="201" t="s">
        <v>213</v>
      </c>
      <c r="E685" s="202" t="s">
        <v>28</v>
      </c>
      <c r="F685" s="203" t="s">
        <v>1143</v>
      </c>
      <c r="G685" s="200"/>
      <c r="H685" s="204">
        <v>1.0940000000000001</v>
      </c>
      <c r="I685" s="205"/>
      <c r="J685" s="200"/>
      <c r="K685" s="200"/>
      <c r="L685" s="206"/>
      <c r="M685" s="207"/>
      <c r="N685" s="208"/>
      <c r="O685" s="208"/>
      <c r="P685" s="208"/>
      <c r="Q685" s="208"/>
      <c r="R685" s="208"/>
      <c r="S685" s="208"/>
      <c r="T685" s="209"/>
      <c r="AT685" s="210" t="s">
        <v>213</v>
      </c>
      <c r="AU685" s="210" t="s">
        <v>84</v>
      </c>
      <c r="AV685" s="13" t="s">
        <v>84</v>
      </c>
      <c r="AW685" s="13" t="s">
        <v>35</v>
      </c>
      <c r="AX685" s="13" t="s">
        <v>74</v>
      </c>
      <c r="AY685" s="210" t="s">
        <v>197</v>
      </c>
    </row>
    <row r="686" spans="2:51" s="13" customFormat="1" ht="11.25">
      <c r="B686" s="199"/>
      <c r="C686" s="200"/>
      <c r="D686" s="201" t="s">
        <v>213</v>
      </c>
      <c r="E686" s="202" t="s">
        <v>28</v>
      </c>
      <c r="F686" s="203" t="s">
        <v>1144</v>
      </c>
      <c r="G686" s="200"/>
      <c r="H686" s="204">
        <v>0.77</v>
      </c>
      <c r="I686" s="205"/>
      <c r="J686" s="200"/>
      <c r="K686" s="200"/>
      <c r="L686" s="206"/>
      <c r="M686" s="207"/>
      <c r="N686" s="208"/>
      <c r="O686" s="208"/>
      <c r="P686" s="208"/>
      <c r="Q686" s="208"/>
      <c r="R686" s="208"/>
      <c r="S686" s="208"/>
      <c r="T686" s="209"/>
      <c r="AT686" s="210" t="s">
        <v>213</v>
      </c>
      <c r="AU686" s="210" t="s">
        <v>84</v>
      </c>
      <c r="AV686" s="13" t="s">
        <v>84</v>
      </c>
      <c r="AW686" s="13" t="s">
        <v>35</v>
      </c>
      <c r="AX686" s="13" t="s">
        <v>74</v>
      </c>
      <c r="AY686" s="210" t="s">
        <v>197</v>
      </c>
    </row>
    <row r="687" spans="2:51" s="16" customFormat="1" ht="11.25">
      <c r="B687" s="232"/>
      <c r="C687" s="233"/>
      <c r="D687" s="201" t="s">
        <v>213</v>
      </c>
      <c r="E687" s="234" t="s">
        <v>28</v>
      </c>
      <c r="F687" s="235" t="s">
        <v>416</v>
      </c>
      <c r="G687" s="233"/>
      <c r="H687" s="236">
        <v>1.885</v>
      </c>
      <c r="I687" s="237"/>
      <c r="J687" s="233"/>
      <c r="K687" s="233"/>
      <c r="L687" s="238"/>
      <c r="M687" s="239"/>
      <c r="N687" s="240"/>
      <c r="O687" s="240"/>
      <c r="P687" s="240"/>
      <c r="Q687" s="240"/>
      <c r="R687" s="240"/>
      <c r="S687" s="240"/>
      <c r="T687" s="241"/>
      <c r="AT687" s="242" t="s">
        <v>213</v>
      </c>
      <c r="AU687" s="242" t="s">
        <v>84</v>
      </c>
      <c r="AV687" s="16" t="s">
        <v>160</v>
      </c>
      <c r="AW687" s="16" t="s">
        <v>35</v>
      </c>
      <c r="AX687" s="16" t="s">
        <v>74</v>
      </c>
      <c r="AY687" s="242" t="s">
        <v>197</v>
      </c>
    </row>
    <row r="688" spans="2:51" s="14" customFormat="1" ht="11.25">
      <c r="B688" s="211"/>
      <c r="C688" s="212"/>
      <c r="D688" s="201" t="s">
        <v>213</v>
      </c>
      <c r="E688" s="213" t="s">
        <v>28</v>
      </c>
      <c r="F688" s="214" t="s">
        <v>226</v>
      </c>
      <c r="G688" s="212"/>
      <c r="H688" s="215">
        <v>14.411</v>
      </c>
      <c r="I688" s="216"/>
      <c r="J688" s="212"/>
      <c r="K688" s="212"/>
      <c r="L688" s="217"/>
      <c r="M688" s="218"/>
      <c r="N688" s="219"/>
      <c r="O688" s="219"/>
      <c r="P688" s="219"/>
      <c r="Q688" s="219"/>
      <c r="R688" s="219"/>
      <c r="S688" s="219"/>
      <c r="T688" s="220"/>
      <c r="AT688" s="221" t="s">
        <v>213</v>
      </c>
      <c r="AU688" s="221" t="s">
        <v>84</v>
      </c>
      <c r="AV688" s="14" t="s">
        <v>204</v>
      </c>
      <c r="AW688" s="14" t="s">
        <v>35</v>
      </c>
      <c r="AX688" s="14" t="s">
        <v>82</v>
      </c>
      <c r="AY688" s="221" t="s">
        <v>197</v>
      </c>
    </row>
    <row r="689" spans="1:65" s="2" customFormat="1" ht="44.25" customHeight="1">
      <c r="A689" s="37"/>
      <c r="B689" s="38"/>
      <c r="C689" s="181" t="s">
        <v>1145</v>
      </c>
      <c r="D689" s="181" t="s">
        <v>199</v>
      </c>
      <c r="E689" s="182" t="s">
        <v>1146</v>
      </c>
      <c r="F689" s="183" t="s">
        <v>1147</v>
      </c>
      <c r="G689" s="184" t="s">
        <v>428</v>
      </c>
      <c r="H689" s="185">
        <v>6.69</v>
      </c>
      <c r="I689" s="186"/>
      <c r="J689" s="187">
        <f>ROUND(I689*H689,2)</f>
        <v>0</v>
      </c>
      <c r="K689" s="183" t="s">
        <v>203</v>
      </c>
      <c r="L689" s="42"/>
      <c r="M689" s="188" t="s">
        <v>28</v>
      </c>
      <c r="N689" s="189" t="s">
        <v>45</v>
      </c>
      <c r="O689" s="67"/>
      <c r="P689" s="190">
        <f>O689*H689</f>
        <v>0</v>
      </c>
      <c r="Q689" s="190">
        <v>1.06277</v>
      </c>
      <c r="R689" s="190">
        <f>Q689*H689</f>
        <v>7.1099313000000004</v>
      </c>
      <c r="S689" s="190">
        <v>0</v>
      </c>
      <c r="T689" s="191">
        <f>S689*H689</f>
        <v>0</v>
      </c>
      <c r="U689" s="37"/>
      <c r="V689" s="37"/>
      <c r="W689" s="37"/>
      <c r="X689" s="37"/>
      <c r="Y689" s="37"/>
      <c r="Z689" s="37"/>
      <c r="AA689" s="37"/>
      <c r="AB689" s="37"/>
      <c r="AC689" s="37"/>
      <c r="AD689" s="37"/>
      <c r="AE689" s="37"/>
      <c r="AR689" s="192" t="s">
        <v>204</v>
      </c>
      <c r="AT689" s="192" t="s">
        <v>199</v>
      </c>
      <c r="AU689" s="192" t="s">
        <v>84</v>
      </c>
      <c r="AY689" s="20" t="s">
        <v>197</v>
      </c>
      <c r="BE689" s="193">
        <f>IF(N689="základní",J689,0)</f>
        <v>0</v>
      </c>
      <c r="BF689" s="193">
        <f>IF(N689="snížená",J689,0)</f>
        <v>0</v>
      </c>
      <c r="BG689" s="193">
        <f>IF(N689="zákl. přenesená",J689,0)</f>
        <v>0</v>
      </c>
      <c r="BH689" s="193">
        <f>IF(N689="sníž. přenesená",J689,0)</f>
        <v>0</v>
      </c>
      <c r="BI689" s="193">
        <f>IF(N689="nulová",J689,0)</f>
        <v>0</v>
      </c>
      <c r="BJ689" s="20" t="s">
        <v>82</v>
      </c>
      <c r="BK689" s="193">
        <f>ROUND(I689*H689,2)</f>
        <v>0</v>
      </c>
      <c r="BL689" s="20" t="s">
        <v>204</v>
      </c>
      <c r="BM689" s="192" t="s">
        <v>1148</v>
      </c>
    </row>
    <row r="690" spans="1:65" s="2" customFormat="1" ht="11.25">
      <c r="A690" s="37"/>
      <c r="B690" s="38"/>
      <c r="C690" s="39"/>
      <c r="D690" s="194" t="s">
        <v>206</v>
      </c>
      <c r="E690" s="39"/>
      <c r="F690" s="195" t="s">
        <v>1149</v>
      </c>
      <c r="G690" s="39"/>
      <c r="H690" s="39"/>
      <c r="I690" s="196"/>
      <c r="J690" s="39"/>
      <c r="K690" s="39"/>
      <c r="L690" s="42"/>
      <c r="M690" s="197"/>
      <c r="N690" s="198"/>
      <c r="O690" s="67"/>
      <c r="P690" s="67"/>
      <c r="Q690" s="67"/>
      <c r="R690" s="67"/>
      <c r="S690" s="67"/>
      <c r="T690" s="68"/>
      <c r="U690" s="37"/>
      <c r="V690" s="37"/>
      <c r="W690" s="37"/>
      <c r="X690" s="37"/>
      <c r="Y690" s="37"/>
      <c r="Z690" s="37"/>
      <c r="AA690" s="37"/>
      <c r="AB690" s="37"/>
      <c r="AC690" s="37"/>
      <c r="AD690" s="37"/>
      <c r="AE690" s="37"/>
      <c r="AT690" s="20" t="s">
        <v>206</v>
      </c>
      <c r="AU690" s="20" t="s">
        <v>84</v>
      </c>
    </row>
    <row r="691" spans="1:65" s="15" customFormat="1" ht="11.25">
      <c r="B691" s="222"/>
      <c r="C691" s="223"/>
      <c r="D691" s="201" t="s">
        <v>213</v>
      </c>
      <c r="E691" s="224" t="s">
        <v>28</v>
      </c>
      <c r="F691" s="225" t="s">
        <v>1068</v>
      </c>
      <c r="G691" s="223"/>
      <c r="H691" s="224" t="s">
        <v>28</v>
      </c>
      <c r="I691" s="226"/>
      <c r="J691" s="223"/>
      <c r="K691" s="223"/>
      <c r="L691" s="227"/>
      <c r="M691" s="228"/>
      <c r="N691" s="229"/>
      <c r="O691" s="229"/>
      <c r="P691" s="229"/>
      <c r="Q691" s="229"/>
      <c r="R691" s="229"/>
      <c r="S691" s="229"/>
      <c r="T691" s="230"/>
      <c r="AT691" s="231" t="s">
        <v>213</v>
      </c>
      <c r="AU691" s="231" t="s">
        <v>84</v>
      </c>
      <c r="AV691" s="15" t="s">
        <v>82</v>
      </c>
      <c r="AW691" s="15" t="s">
        <v>35</v>
      </c>
      <c r="AX691" s="15" t="s">
        <v>74</v>
      </c>
      <c r="AY691" s="231" t="s">
        <v>197</v>
      </c>
    </row>
    <row r="692" spans="1:65" s="15" customFormat="1" ht="11.25">
      <c r="B692" s="222"/>
      <c r="C692" s="223"/>
      <c r="D692" s="201" t="s">
        <v>213</v>
      </c>
      <c r="E692" s="224" t="s">
        <v>28</v>
      </c>
      <c r="F692" s="225" t="s">
        <v>1141</v>
      </c>
      <c r="G692" s="223"/>
      <c r="H692" s="224" t="s">
        <v>28</v>
      </c>
      <c r="I692" s="226"/>
      <c r="J692" s="223"/>
      <c r="K692" s="223"/>
      <c r="L692" s="227"/>
      <c r="M692" s="228"/>
      <c r="N692" s="229"/>
      <c r="O692" s="229"/>
      <c r="P692" s="229"/>
      <c r="Q692" s="229"/>
      <c r="R692" s="229"/>
      <c r="S692" s="229"/>
      <c r="T692" s="230"/>
      <c r="AT692" s="231" t="s">
        <v>213</v>
      </c>
      <c r="AU692" s="231" t="s">
        <v>84</v>
      </c>
      <c r="AV692" s="15" t="s">
        <v>82</v>
      </c>
      <c r="AW692" s="15" t="s">
        <v>35</v>
      </c>
      <c r="AX692" s="15" t="s">
        <v>74</v>
      </c>
      <c r="AY692" s="231" t="s">
        <v>197</v>
      </c>
    </row>
    <row r="693" spans="1:65" s="13" customFormat="1" ht="11.25">
      <c r="B693" s="199"/>
      <c r="C693" s="200"/>
      <c r="D693" s="201" t="s">
        <v>213</v>
      </c>
      <c r="E693" s="202" t="s">
        <v>28</v>
      </c>
      <c r="F693" s="203" t="s">
        <v>1150</v>
      </c>
      <c r="G693" s="200"/>
      <c r="H693" s="204">
        <v>3.319</v>
      </c>
      <c r="I693" s="205"/>
      <c r="J693" s="200"/>
      <c r="K693" s="200"/>
      <c r="L693" s="206"/>
      <c r="M693" s="207"/>
      <c r="N693" s="208"/>
      <c r="O693" s="208"/>
      <c r="P693" s="208"/>
      <c r="Q693" s="208"/>
      <c r="R693" s="208"/>
      <c r="S693" s="208"/>
      <c r="T693" s="209"/>
      <c r="AT693" s="210" t="s">
        <v>213</v>
      </c>
      <c r="AU693" s="210" t="s">
        <v>84</v>
      </c>
      <c r="AV693" s="13" t="s">
        <v>84</v>
      </c>
      <c r="AW693" s="13" t="s">
        <v>35</v>
      </c>
      <c r="AX693" s="13" t="s">
        <v>74</v>
      </c>
      <c r="AY693" s="210" t="s">
        <v>197</v>
      </c>
    </row>
    <row r="694" spans="1:65" s="13" customFormat="1" ht="11.25">
      <c r="B694" s="199"/>
      <c r="C694" s="200"/>
      <c r="D694" s="201" t="s">
        <v>213</v>
      </c>
      <c r="E694" s="202" t="s">
        <v>28</v>
      </c>
      <c r="F694" s="203" t="s">
        <v>1151</v>
      </c>
      <c r="G694" s="200"/>
      <c r="H694" s="204">
        <v>3.371</v>
      </c>
      <c r="I694" s="205"/>
      <c r="J694" s="200"/>
      <c r="K694" s="200"/>
      <c r="L694" s="206"/>
      <c r="M694" s="207"/>
      <c r="N694" s="208"/>
      <c r="O694" s="208"/>
      <c r="P694" s="208"/>
      <c r="Q694" s="208"/>
      <c r="R694" s="208"/>
      <c r="S694" s="208"/>
      <c r="T694" s="209"/>
      <c r="AT694" s="210" t="s">
        <v>213</v>
      </c>
      <c r="AU694" s="210" t="s">
        <v>84</v>
      </c>
      <c r="AV694" s="13" t="s">
        <v>84</v>
      </c>
      <c r="AW694" s="13" t="s">
        <v>35</v>
      </c>
      <c r="AX694" s="13" t="s">
        <v>74</v>
      </c>
      <c r="AY694" s="210" t="s">
        <v>197</v>
      </c>
    </row>
    <row r="695" spans="1:65" s="14" customFormat="1" ht="11.25">
      <c r="B695" s="211"/>
      <c r="C695" s="212"/>
      <c r="D695" s="201" t="s">
        <v>213</v>
      </c>
      <c r="E695" s="213" t="s">
        <v>28</v>
      </c>
      <c r="F695" s="214" t="s">
        <v>226</v>
      </c>
      <c r="G695" s="212"/>
      <c r="H695" s="215">
        <v>6.69</v>
      </c>
      <c r="I695" s="216"/>
      <c r="J695" s="212"/>
      <c r="K695" s="212"/>
      <c r="L695" s="217"/>
      <c r="M695" s="218"/>
      <c r="N695" s="219"/>
      <c r="O695" s="219"/>
      <c r="P695" s="219"/>
      <c r="Q695" s="219"/>
      <c r="R695" s="219"/>
      <c r="S695" s="219"/>
      <c r="T695" s="220"/>
      <c r="AT695" s="221" t="s">
        <v>213</v>
      </c>
      <c r="AU695" s="221" t="s">
        <v>84</v>
      </c>
      <c r="AV695" s="14" t="s">
        <v>204</v>
      </c>
      <c r="AW695" s="14" t="s">
        <v>35</v>
      </c>
      <c r="AX695" s="14" t="s">
        <v>82</v>
      </c>
      <c r="AY695" s="221" t="s">
        <v>197</v>
      </c>
    </row>
    <row r="696" spans="1:65" s="2" customFormat="1" ht="16.5" customHeight="1">
      <c r="A696" s="37"/>
      <c r="B696" s="38"/>
      <c r="C696" s="181" t="s">
        <v>1152</v>
      </c>
      <c r="D696" s="181" t="s">
        <v>199</v>
      </c>
      <c r="E696" s="182" t="s">
        <v>1153</v>
      </c>
      <c r="F696" s="183" t="s">
        <v>1154</v>
      </c>
      <c r="G696" s="184" t="s">
        <v>409</v>
      </c>
      <c r="H696" s="185">
        <v>36.695999999999998</v>
      </c>
      <c r="I696" s="186"/>
      <c r="J696" s="187">
        <f>ROUND(I696*H696,2)</f>
        <v>0</v>
      </c>
      <c r="K696" s="183" t="s">
        <v>203</v>
      </c>
      <c r="L696" s="42"/>
      <c r="M696" s="188" t="s">
        <v>28</v>
      </c>
      <c r="N696" s="189" t="s">
        <v>45</v>
      </c>
      <c r="O696" s="67"/>
      <c r="P696" s="190">
        <f>O696*H696</f>
        <v>0</v>
      </c>
      <c r="Q696" s="190">
        <v>2.5019800000000001</v>
      </c>
      <c r="R696" s="190">
        <f>Q696*H696</f>
        <v>91.812658079999991</v>
      </c>
      <c r="S696" s="190">
        <v>0</v>
      </c>
      <c r="T696" s="191">
        <f>S696*H696</f>
        <v>0</v>
      </c>
      <c r="U696" s="37"/>
      <c r="V696" s="37"/>
      <c r="W696" s="37"/>
      <c r="X696" s="37"/>
      <c r="Y696" s="37"/>
      <c r="Z696" s="37"/>
      <c r="AA696" s="37"/>
      <c r="AB696" s="37"/>
      <c r="AC696" s="37"/>
      <c r="AD696" s="37"/>
      <c r="AE696" s="37"/>
      <c r="AR696" s="192" t="s">
        <v>204</v>
      </c>
      <c r="AT696" s="192" t="s">
        <v>199</v>
      </c>
      <c r="AU696" s="192" t="s">
        <v>84</v>
      </c>
      <c r="AY696" s="20" t="s">
        <v>197</v>
      </c>
      <c r="BE696" s="193">
        <f>IF(N696="základní",J696,0)</f>
        <v>0</v>
      </c>
      <c r="BF696" s="193">
        <f>IF(N696="snížená",J696,0)</f>
        <v>0</v>
      </c>
      <c r="BG696" s="193">
        <f>IF(N696="zákl. přenesená",J696,0)</f>
        <v>0</v>
      </c>
      <c r="BH696" s="193">
        <f>IF(N696="sníž. přenesená",J696,0)</f>
        <v>0</v>
      </c>
      <c r="BI696" s="193">
        <f>IF(N696="nulová",J696,0)</f>
        <v>0</v>
      </c>
      <c r="BJ696" s="20" t="s">
        <v>82</v>
      </c>
      <c r="BK696" s="193">
        <f>ROUND(I696*H696,2)</f>
        <v>0</v>
      </c>
      <c r="BL696" s="20" t="s">
        <v>204</v>
      </c>
      <c r="BM696" s="192" t="s">
        <v>1155</v>
      </c>
    </row>
    <row r="697" spans="1:65" s="2" customFormat="1" ht="11.25">
      <c r="A697" s="37"/>
      <c r="B697" s="38"/>
      <c r="C697" s="39"/>
      <c r="D697" s="194" t="s">
        <v>206</v>
      </c>
      <c r="E697" s="39"/>
      <c r="F697" s="195" t="s">
        <v>1156</v>
      </c>
      <c r="G697" s="39"/>
      <c r="H697" s="39"/>
      <c r="I697" s="196"/>
      <c r="J697" s="39"/>
      <c r="K697" s="39"/>
      <c r="L697" s="42"/>
      <c r="M697" s="197"/>
      <c r="N697" s="198"/>
      <c r="O697" s="67"/>
      <c r="P697" s="67"/>
      <c r="Q697" s="67"/>
      <c r="R697" s="67"/>
      <c r="S697" s="67"/>
      <c r="T697" s="68"/>
      <c r="U697" s="37"/>
      <c r="V697" s="37"/>
      <c r="W697" s="37"/>
      <c r="X697" s="37"/>
      <c r="Y697" s="37"/>
      <c r="Z697" s="37"/>
      <c r="AA697" s="37"/>
      <c r="AB697" s="37"/>
      <c r="AC697" s="37"/>
      <c r="AD697" s="37"/>
      <c r="AE697" s="37"/>
      <c r="AT697" s="20" t="s">
        <v>206</v>
      </c>
      <c r="AU697" s="20" t="s">
        <v>84</v>
      </c>
    </row>
    <row r="698" spans="1:65" s="15" customFormat="1" ht="11.25">
      <c r="B698" s="222"/>
      <c r="C698" s="223"/>
      <c r="D698" s="201" t="s">
        <v>213</v>
      </c>
      <c r="E698" s="224" t="s">
        <v>28</v>
      </c>
      <c r="F698" s="225" t="s">
        <v>412</v>
      </c>
      <c r="G698" s="223"/>
      <c r="H698" s="224" t="s">
        <v>28</v>
      </c>
      <c r="I698" s="226"/>
      <c r="J698" s="223"/>
      <c r="K698" s="223"/>
      <c r="L698" s="227"/>
      <c r="M698" s="228"/>
      <c r="N698" s="229"/>
      <c r="O698" s="229"/>
      <c r="P698" s="229"/>
      <c r="Q698" s="229"/>
      <c r="R698" s="229"/>
      <c r="S698" s="229"/>
      <c r="T698" s="230"/>
      <c r="AT698" s="231" t="s">
        <v>213</v>
      </c>
      <c r="AU698" s="231" t="s">
        <v>84</v>
      </c>
      <c r="AV698" s="15" t="s">
        <v>82</v>
      </c>
      <c r="AW698" s="15" t="s">
        <v>35</v>
      </c>
      <c r="AX698" s="15" t="s">
        <v>74</v>
      </c>
      <c r="AY698" s="231" t="s">
        <v>197</v>
      </c>
    </row>
    <row r="699" spans="1:65" s="15" customFormat="1" ht="11.25">
      <c r="B699" s="222"/>
      <c r="C699" s="223"/>
      <c r="D699" s="201" t="s">
        <v>213</v>
      </c>
      <c r="E699" s="224" t="s">
        <v>28</v>
      </c>
      <c r="F699" s="225" t="s">
        <v>1157</v>
      </c>
      <c r="G699" s="223"/>
      <c r="H699" s="224" t="s">
        <v>28</v>
      </c>
      <c r="I699" s="226"/>
      <c r="J699" s="223"/>
      <c r="K699" s="223"/>
      <c r="L699" s="227"/>
      <c r="M699" s="228"/>
      <c r="N699" s="229"/>
      <c r="O699" s="229"/>
      <c r="P699" s="229"/>
      <c r="Q699" s="229"/>
      <c r="R699" s="229"/>
      <c r="S699" s="229"/>
      <c r="T699" s="230"/>
      <c r="AT699" s="231" t="s">
        <v>213</v>
      </c>
      <c r="AU699" s="231" t="s">
        <v>84</v>
      </c>
      <c r="AV699" s="15" t="s">
        <v>82</v>
      </c>
      <c r="AW699" s="15" t="s">
        <v>35</v>
      </c>
      <c r="AX699" s="15" t="s">
        <v>74</v>
      </c>
      <c r="AY699" s="231" t="s">
        <v>197</v>
      </c>
    </row>
    <row r="700" spans="1:65" s="13" customFormat="1" ht="11.25">
      <c r="B700" s="199"/>
      <c r="C700" s="200"/>
      <c r="D700" s="201" t="s">
        <v>213</v>
      </c>
      <c r="E700" s="202" t="s">
        <v>28</v>
      </c>
      <c r="F700" s="203" t="s">
        <v>1158</v>
      </c>
      <c r="G700" s="200"/>
      <c r="H700" s="204">
        <v>10.241</v>
      </c>
      <c r="I700" s="205"/>
      <c r="J700" s="200"/>
      <c r="K700" s="200"/>
      <c r="L700" s="206"/>
      <c r="M700" s="207"/>
      <c r="N700" s="208"/>
      <c r="O700" s="208"/>
      <c r="P700" s="208"/>
      <c r="Q700" s="208"/>
      <c r="R700" s="208"/>
      <c r="S700" s="208"/>
      <c r="T700" s="209"/>
      <c r="AT700" s="210" t="s">
        <v>213</v>
      </c>
      <c r="AU700" s="210" t="s">
        <v>84</v>
      </c>
      <c r="AV700" s="13" t="s">
        <v>84</v>
      </c>
      <c r="AW700" s="13" t="s">
        <v>35</v>
      </c>
      <c r="AX700" s="13" t="s">
        <v>74</v>
      </c>
      <c r="AY700" s="210" t="s">
        <v>197</v>
      </c>
    </row>
    <row r="701" spans="1:65" s="15" customFormat="1" ht="11.25">
      <c r="B701" s="222"/>
      <c r="C701" s="223"/>
      <c r="D701" s="201" t="s">
        <v>213</v>
      </c>
      <c r="E701" s="224" t="s">
        <v>28</v>
      </c>
      <c r="F701" s="225" t="s">
        <v>1159</v>
      </c>
      <c r="G701" s="223"/>
      <c r="H701" s="224" t="s">
        <v>28</v>
      </c>
      <c r="I701" s="226"/>
      <c r="J701" s="223"/>
      <c r="K701" s="223"/>
      <c r="L701" s="227"/>
      <c r="M701" s="228"/>
      <c r="N701" s="229"/>
      <c r="O701" s="229"/>
      <c r="P701" s="229"/>
      <c r="Q701" s="229"/>
      <c r="R701" s="229"/>
      <c r="S701" s="229"/>
      <c r="T701" s="230"/>
      <c r="AT701" s="231" t="s">
        <v>213</v>
      </c>
      <c r="AU701" s="231" t="s">
        <v>84</v>
      </c>
      <c r="AV701" s="15" t="s">
        <v>82</v>
      </c>
      <c r="AW701" s="15" t="s">
        <v>35</v>
      </c>
      <c r="AX701" s="15" t="s">
        <v>74</v>
      </c>
      <c r="AY701" s="231" t="s">
        <v>197</v>
      </c>
    </row>
    <row r="702" spans="1:65" s="13" customFormat="1" ht="11.25">
      <c r="B702" s="199"/>
      <c r="C702" s="200"/>
      <c r="D702" s="201" t="s">
        <v>213</v>
      </c>
      <c r="E702" s="202" t="s">
        <v>28</v>
      </c>
      <c r="F702" s="203" t="s">
        <v>1160</v>
      </c>
      <c r="G702" s="200"/>
      <c r="H702" s="204">
        <v>9.1579999999999995</v>
      </c>
      <c r="I702" s="205"/>
      <c r="J702" s="200"/>
      <c r="K702" s="200"/>
      <c r="L702" s="206"/>
      <c r="M702" s="207"/>
      <c r="N702" s="208"/>
      <c r="O702" s="208"/>
      <c r="P702" s="208"/>
      <c r="Q702" s="208"/>
      <c r="R702" s="208"/>
      <c r="S702" s="208"/>
      <c r="T702" s="209"/>
      <c r="AT702" s="210" t="s">
        <v>213</v>
      </c>
      <c r="AU702" s="210" t="s">
        <v>84</v>
      </c>
      <c r="AV702" s="13" t="s">
        <v>84</v>
      </c>
      <c r="AW702" s="13" t="s">
        <v>35</v>
      </c>
      <c r="AX702" s="13" t="s">
        <v>74</v>
      </c>
      <c r="AY702" s="210" t="s">
        <v>197</v>
      </c>
    </row>
    <row r="703" spans="1:65" s="15" customFormat="1" ht="11.25">
      <c r="B703" s="222"/>
      <c r="C703" s="223"/>
      <c r="D703" s="201" t="s">
        <v>213</v>
      </c>
      <c r="E703" s="224" t="s">
        <v>28</v>
      </c>
      <c r="F703" s="225" t="s">
        <v>1161</v>
      </c>
      <c r="G703" s="223"/>
      <c r="H703" s="224" t="s">
        <v>28</v>
      </c>
      <c r="I703" s="226"/>
      <c r="J703" s="223"/>
      <c r="K703" s="223"/>
      <c r="L703" s="227"/>
      <c r="M703" s="228"/>
      <c r="N703" s="229"/>
      <c r="O703" s="229"/>
      <c r="P703" s="229"/>
      <c r="Q703" s="229"/>
      <c r="R703" s="229"/>
      <c r="S703" s="229"/>
      <c r="T703" s="230"/>
      <c r="AT703" s="231" t="s">
        <v>213</v>
      </c>
      <c r="AU703" s="231" t="s">
        <v>84</v>
      </c>
      <c r="AV703" s="15" t="s">
        <v>82</v>
      </c>
      <c r="AW703" s="15" t="s">
        <v>35</v>
      </c>
      <c r="AX703" s="15" t="s">
        <v>74</v>
      </c>
      <c r="AY703" s="231" t="s">
        <v>197</v>
      </c>
    </row>
    <row r="704" spans="1:65" s="13" customFormat="1" ht="11.25">
      <c r="B704" s="199"/>
      <c r="C704" s="200"/>
      <c r="D704" s="201" t="s">
        <v>213</v>
      </c>
      <c r="E704" s="202" t="s">
        <v>28</v>
      </c>
      <c r="F704" s="203" t="s">
        <v>1162</v>
      </c>
      <c r="G704" s="200"/>
      <c r="H704" s="204">
        <v>11.138999999999999</v>
      </c>
      <c r="I704" s="205"/>
      <c r="J704" s="200"/>
      <c r="K704" s="200"/>
      <c r="L704" s="206"/>
      <c r="M704" s="207"/>
      <c r="N704" s="208"/>
      <c r="O704" s="208"/>
      <c r="P704" s="208"/>
      <c r="Q704" s="208"/>
      <c r="R704" s="208"/>
      <c r="S704" s="208"/>
      <c r="T704" s="209"/>
      <c r="AT704" s="210" t="s">
        <v>213</v>
      </c>
      <c r="AU704" s="210" t="s">
        <v>84</v>
      </c>
      <c r="AV704" s="13" t="s">
        <v>84</v>
      </c>
      <c r="AW704" s="13" t="s">
        <v>35</v>
      </c>
      <c r="AX704" s="13" t="s">
        <v>74</v>
      </c>
      <c r="AY704" s="210" t="s">
        <v>197</v>
      </c>
    </row>
    <row r="705" spans="1:65" s="15" customFormat="1" ht="11.25">
      <c r="B705" s="222"/>
      <c r="C705" s="223"/>
      <c r="D705" s="201" t="s">
        <v>213</v>
      </c>
      <c r="E705" s="224" t="s">
        <v>28</v>
      </c>
      <c r="F705" s="225" t="s">
        <v>1163</v>
      </c>
      <c r="G705" s="223"/>
      <c r="H705" s="224" t="s">
        <v>28</v>
      </c>
      <c r="I705" s="226"/>
      <c r="J705" s="223"/>
      <c r="K705" s="223"/>
      <c r="L705" s="227"/>
      <c r="M705" s="228"/>
      <c r="N705" s="229"/>
      <c r="O705" s="229"/>
      <c r="P705" s="229"/>
      <c r="Q705" s="229"/>
      <c r="R705" s="229"/>
      <c r="S705" s="229"/>
      <c r="T705" s="230"/>
      <c r="AT705" s="231" t="s">
        <v>213</v>
      </c>
      <c r="AU705" s="231" t="s">
        <v>84</v>
      </c>
      <c r="AV705" s="15" t="s">
        <v>82</v>
      </c>
      <c r="AW705" s="15" t="s">
        <v>35</v>
      </c>
      <c r="AX705" s="15" t="s">
        <v>74</v>
      </c>
      <c r="AY705" s="231" t="s">
        <v>197</v>
      </c>
    </row>
    <row r="706" spans="1:65" s="13" customFormat="1" ht="11.25">
      <c r="B706" s="199"/>
      <c r="C706" s="200"/>
      <c r="D706" s="201" t="s">
        <v>213</v>
      </c>
      <c r="E706" s="202" t="s">
        <v>28</v>
      </c>
      <c r="F706" s="203" t="s">
        <v>1164</v>
      </c>
      <c r="G706" s="200"/>
      <c r="H706" s="204">
        <v>2.1579999999999999</v>
      </c>
      <c r="I706" s="205"/>
      <c r="J706" s="200"/>
      <c r="K706" s="200"/>
      <c r="L706" s="206"/>
      <c r="M706" s="207"/>
      <c r="N706" s="208"/>
      <c r="O706" s="208"/>
      <c r="P706" s="208"/>
      <c r="Q706" s="208"/>
      <c r="R706" s="208"/>
      <c r="S706" s="208"/>
      <c r="T706" s="209"/>
      <c r="AT706" s="210" t="s">
        <v>213</v>
      </c>
      <c r="AU706" s="210" t="s">
        <v>84</v>
      </c>
      <c r="AV706" s="13" t="s">
        <v>84</v>
      </c>
      <c r="AW706" s="13" t="s">
        <v>35</v>
      </c>
      <c r="AX706" s="13" t="s">
        <v>74</v>
      </c>
      <c r="AY706" s="210" t="s">
        <v>197</v>
      </c>
    </row>
    <row r="707" spans="1:65" s="15" customFormat="1" ht="11.25">
      <c r="B707" s="222"/>
      <c r="C707" s="223"/>
      <c r="D707" s="201" t="s">
        <v>213</v>
      </c>
      <c r="E707" s="224" t="s">
        <v>28</v>
      </c>
      <c r="F707" s="225" t="s">
        <v>1165</v>
      </c>
      <c r="G707" s="223"/>
      <c r="H707" s="224" t="s">
        <v>28</v>
      </c>
      <c r="I707" s="226"/>
      <c r="J707" s="223"/>
      <c r="K707" s="223"/>
      <c r="L707" s="227"/>
      <c r="M707" s="228"/>
      <c r="N707" s="229"/>
      <c r="O707" s="229"/>
      <c r="P707" s="229"/>
      <c r="Q707" s="229"/>
      <c r="R707" s="229"/>
      <c r="S707" s="229"/>
      <c r="T707" s="230"/>
      <c r="AT707" s="231" t="s">
        <v>213</v>
      </c>
      <c r="AU707" s="231" t="s">
        <v>84</v>
      </c>
      <c r="AV707" s="15" t="s">
        <v>82</v>
      </c>
      <c r="AW707" s="15" t="s">
        <v>35</v>
      </c>
      <c r="AX707" s="15" t="s">
        <v>74</v>
      </c>
      <c r="AY707" s="231" t="s">
        <v>197</v>
      </c>
    </row>
    <row r="708" spans="1:65" s="13" customFormat="1" ht="11.25">
      <c r="B708" s="199"/>
      <c r="C708" s="200"/>
      <c r="D708" s="201" t="s">
        <v>213</v>
      </c>
      <c r="E708" s="202" t="s">
        <v>28</v>
      </c>
      <c r="F708" s="203" t="s">
        <v>1166</v>
      </c>
      <c r="G708" s="200"/>
      <c r="H708" s="204">
        <v>4</v>
      </c>
      <c r="I708" s="205"/>
      <c r="J708" s="200"/>
      <c r="K708" s="200"/>
      <c r="L708" s="206"/>
      <c r="M708" s="207"/>
      <c r="N708" s="208"/>
      <c r="O708" s="208"/>
      <c r="P708" s="208"/>
      <c r="Q708" s="208"/>
      <c r="R708" s="208"/>
      <c r="S708" s="208"/>
      <c r="T708" s="209"/>
      <c r="AT708" s="210" t="s">
        <v>213</v>
      </c>
      <c r="AU708" s="210" t="s">
        <v>84</v>
      </c>
      <c r="AV708" s="13" t="s">
        <v>84</v>
      </c>
      <c r="AW708" s="13" t="s">
        <v>35</v>
      </c>
      <c r="AX708" s="13" t="s">
        <v>74</v>
      </c>
      <c r="AY708" s="210" t="s">
        <v>197</v>
      </c>
    </row>
    <row r="709" spans="1:65" s="14" customFormat="1" ht="11.25">
      <c r="B709" s="211"/>
      <c r="C709" s="212"/>
      <c r="D709" s="201" t="s">
        <v>213</v>
      </c>
      <c r="E709" s="213" t="s">
        <v>28</v>
      </c>
      <c r="F709" s="214" t="s">
        <v>226</v>
      </c>
      <c r="G709" s="212"/>
      <c r="H709" s="215">
        <v>36.695999999999998</v>
      </c>
      <c r="I709" s="216"/>
      <c r="J709" s="212"/>
      <c r="K709" s="212"/>
      <c r="L709" s="217"/>
      <c r="M709" s="218"/>
      <c r="N709" s="219"/>
      <c r="O709" s="219"/>
      <c r="P709" s="219"/>
      <c r="Q709" s="219"/>
      <c r="R709" s="219"/>
      <c r="S709" s="219"/>
      <c r="T709" s="220"/>
      <c r="AT709" s="221" t="s">
        <v>213</v>
      </c>
      <c r="AU709" s="221" t="s">
        <v>84</v>
      </c>
      <c r="AV709" s="14" t="s">
        <v>204</v>
      </c>
      <c r="AW709" s="14" t="s">
        <v>35</v>
      </c>
      <c r="AX709" s="14" t="s">
        <v>82</v>
      </c>
      <c r="AY709" s="221" t="s">
        <v>197</v>
      </c>
    </row>
    <row r="710" spans="1:65" s="2" customFormat="1" ht="16.5" customHeight="1">
      <c r="A710" s="37"/>
      <c r="B710" s="38"/>
      <c r="C710" s="181" t="s">
        <v>1167</v>
      </c>
      <c r="D710" s="181" t="s">
        <v>199</v>
      </c>
      <c r="E710" s="182" t="s">
        <v>1168</v>
      </c>
      <c r="F710" s="183" t="s">
        <v>1169</v>
      </c>
      <c r="G710" s="184" t="s">
        <v>202</v>
      </c>
      <c r="H710" s="185">
        <v>221.47399999999999</v>
      </c>
      <c r="I710" s="186"/>
      <c r="J710" s="187">
        <f>ROUND(I710*H710,2)</f>
        <v>0</v>
      </c>
      <c r="K710" s="183" t="s">
        <v>203</v>
      </c>
      <c r="L710" s="42"/>
      <c r="M710" s="188" t="s">
        <v>28</v>
      </c>
      <c r="N710" s="189" t="s">
        <v>45</v>
      </c>
      <c r="O710" s="67"/>
      <c r="P710" s="190">
        <f>O710*H710</f>
        <v>0</v>
      </c>
      <c r="Q710" s="190">
        <v>1.1169999999999999E-2</v>
      </c>
      <c r="R710" s="190">
        <f>Q710*H710</f>
        <v>2.4738645799999999</v>
      </c>
      <c r="S710" s="190">
        <v>0</v>
      </c>
      <c r="T710" s="191">
        <f>S710*H710</f>
        <v>0</v>
      </c>
      <c r="U710" s="37"/>
      <c r="V710" s="37"/>
      <c r="W710" s="37"/>
      <c r="X710" s="37"/>
      <c r="Y710" s="37"/>
      <c r="Z710" s="37"/>
      <c r="AA710" s="37"/>
      <c r="AB710" s="37"/>
      <c r="AC710" s="37"/>
      <c r="AD710" s="37"/>
      <c r="AE710" s="37"/>
      <c r="AR710" s="192" t="s">
        <v>204</v>
      </c>
      <c r="AT710" s="192" t="s">
        <v>199</v>
      </c>
      <c r="AU710" s="192" t="s">
        <v>84</v>
      </c>
      <c r="AY710" s="20" t="s">
        <v>197</v>
      </c>
      <c r="BE710" s="193">
        <f>IF(N710="základní",J710,0)</f>
        <v>0</v>
      </c>
      <c r="BF710" s="193">
        <f>IF(N710="snížená",J710,0)</f>
        <v>0</v>
      </c>
      <c r="BG710" s="193">
        <f>IF(N710="zákl. přenesená",J710,0)</f>
        <v>0</v>
      </c>
      <c r="BH710" s="193">
        <f>IF(N710="sníž. přenesená",J710,0)</f>
        <v>0</v>
      </c>
      <c r="BI710" s="193">
        <f>IF(N710="nulová",J710,0)</f>
        <v>0</v>
      </c>
      <c r="BJ710" s="20" t="s">
        <v>82</v>
      </c>
      <c r="BK710" s="193">
        <f>ROUND(I710*H710,2)</f>
        <v>0</v>
      </c>
      <c r="BL710" s="20" t="s">
        <v>204</v>
      </c>
      <c r="BM710" s="192" t="s">
        <v>1170</v>
      </c>
    </row>
    <row r="711" spans="1:65" s="2" customFormat="1" ht="11.25">
      <c r="A711" s="37"/>
      <c r="B711" s="38"/>
      <c r="C711" s="39"/>
      <c r="D711" s="194" t="s">
        <v>206</v>
      </c>
      <c r="E711" s="39"/>
      <c r="F711" s="195" t="s">
        <v>1171</v>
      </c>
      <c r="G711" s="39"/>
      <c r="H711" s="39"/>
      <c r="I711" s="196"/>
      <c r="J711" s="39"/>
      <c r="K711" s="39"/>
      <c r="L711" s="42"/>
      <c r="M711" s="197"/>
      <c r="N711" s="198"/>
      <c r="O711" s="67"/>
      <c r="P711" s="67"/>
      <c r="Q711" s="67"/>
      <c r="R711" s="67"/>
      <c r="S711" s="67"/>
      <c r="T711" s="68"/>
      <c r="U711" s="37"/>
      <c r="V711" s="37"/>
      <c r="W711" s="37"/>
      <c r="X711" s="37"/>
      <c r="Y711" s="37"/>
      <c r="Z711" s="37"/>
      <c r="AA711" s="37"/>
      <c r="AB711" s="37"/>
      <c r="AC711" s="37"/>
      <c r="AD711" s="37"/>
      <c r="AE711" s="37"/>
      <c r="AT711" s="20" t="s">
        <v>206</v>
      </c>
      <c r="AU711" s="20" t="s">
        <v>84</v>
      </c>
    </row>
    <row r="712" spans="1:65" s="15" customFormat="1" ht="11.25">
      <c r="B712" s="222"/>
      <c r="C712" s="223"/>
      <c r="D712" s="201" t="s">
        <v>213</v>
      </c>
      <c r="E712" s="224" t="s">
        <v>28</v>
      </c>
      <c r="F712" s="225" t="s">
        <v>412</v>
      </c>
      <c r="G712" s="223"/>
      <c r="H712" s="224" t="s">
        <v>28</v>
      </c>
      <c r="I712" s="226"/>
      <c r="J712" s="223"/>
      <c r="K712" s="223"/>
      <c r="L712" s="227"/>
      <c r="M712" s="228"/>
      <c r="N712" s="229"/>
      <c r="O712" s="229"/>
      <c r="P712" s="229"/>
      <c r="Q712" s="229"/>
      <c r="R712" s="229"/>
      <c r="S712" s="229"/>
      <c r="T712" s="230"/>
      <c r="AT712" s="231" t="s">
        <v>213</v>
      </c>
      <c r="AU712" s="231" t="s">
        <v>84</v>
      </c>
      <c r="AV712" s="15" t="s">
        <v>82</v>
      </c>
      <c r="AW712" s="15" t="s">
        <v>35</v>
      </c>
      <c r="AX712" s="15" t="s">
        <v>74</v>
      </c>
      <c r="AY712" s="231" t="s">
        <v>197</v>
      </c>
    </row>
    <row r="713" spans="1:65" s="15" customFormat="1" ht="11.25">
      <c r="B713" s="222"/>
      <c r="C713" s="223"/>
      <c r="D713" s="201" t="s">
        <v>213</v>
      </c>
      <c r="E713" s="224" t="s">
        <v>28</v>
      </c>
      <c r="F713" s="225" t="s">
        <v>1157</v>
      </c>
      <c r="G713" s="223"/>
      <c r="H713" s="224" t="s">
        <v>28</v>
      </c>
      <c r="I713" s="226"/>
      <c r="J713" s="223"/>
      <c r="K713" s="223"/>
      <c r="L713" s="227"/>
      <c r="M713" s="228"/>
      <c r="N713" s="229"/>
      <c r="O713" s="229"/>
      <c r="P713" s="229"/>
      <c r="Q713" s="229"/>
      <c r="R713" s="229"/>
      <c r="S713" s="229"/>
      <c r="T713" s="230"/>
      <c r="AT713" s="231" t="s">
        <v>213</v>
      </c>
      <c r="AU713" s="231" t="s">
        <v>84</v>
      </c>
      <c r="AV713" s="15" t="s">
        <v>82</v>
      </c>
      <c r="AW713" s="15" t="s">
        <v>35</v>
      </c>
      <c r="AX713" s="15" t="s">
        <v>74</v>
      </c>
      <c r="AY713" s="231" t="s">
        <v>197</v>
      </c>
    </row>
    <row r="714" spans="1:65" s="13" customFormat="1" ht="11.25">
      <c r="B714" s="199"/>
      <c r="C714" s="200"/>
      <c r="D714" s="201" t="s">
        <v>213</v>
      </c>
      <c r="E714" s="202" t="s">
        <v>28</v>
      </c>
      <c r="F714" s="203" t="s">
        <v>1172</v>
      </c>
      <c r="G714" s="200"/>
      <c r="H714" s="204">
        <v>53.9</v>
      </c>
      <c r="I714" s="205"/>
      <c r="J714" s="200"/>
      <c r="K714" s="200"/>
      <c r="L714" s="206"/>
      <c r="M714" s="207"/>
      <c r="N714" s="208"/>
      <c r="O714" s="208"/>
      <c r="P714" s="208"/>
      <c r="Q714" s="208"/>
      <c r="R714" s="208"/>
      <c r="S714" s="208"/>
      <c r="T714" s="209"/>
      <c r="AT714" s="210" t="s">
        <v>213</v>
      </c>
      <c r="AU714" s="210" t="s">
        <v>84</v>
      </c>
      <c r="AV714" s="13" t="s">
        <v>84</v>
      </c>
      <c r="AW714" s="13" t="s">
        <v>35</v>
      </c>
      <c r="AX714" s="13" t="s">
        <v>74</v>
      </c>
      <c r="AY714" s="210" t="s">
        <v>197</v>
      </c>
    </row>
    <row r="715" spans="1:65" s="15" customFormat="1" ht="11.25">
      <c r="B715" s="222"/>
      <c r="C715" s="223"/>
      <c r="D715" s="201" t="s">
        <v>213</v>
      </c>
      <c r="E715" s="224" t="s">
        <v>28</v>
      </c>
      <c r="F715" s="225" t="s">
        <v>1159</v>
      </c>
      <c r="G715" s="223"/>
      <c r="H715" s="224" t="s">
        <v>28</v>
      </c>
      <c r="I715" s="226"/>
      <c r="J715" s="223"/>
      <c r="K715" s="223"/>
      <c r="L715" s="227"/>
      <c r="M715" s="228"/>
      <c r="N715" s="229"/>
      <c r="O715" s="229"/>
      <c r="P715" s="229"/>
      <c r="Q715" s="229"/>
      <c r="R715" s="229"/>
      <c r="S715" s="229"/>
      <c r="T715" s="230"/>
      <c r="AT715" s="231" t="s">
        <v>213</v>
      </c>
      <c r="AU715" s="231" t="s">
        <v>84</v>
      </c>
      <c r="AV715" s="15" t="s">
        <v>82</v>
      </c>
      <c r="AW715" s="15" t="s">
        <v>35</v>
      </c>
      <c r="AX715" s="15" t="s">
        <v>74</v>
      </c>
      <c r="AY715" s="231" t="s">
        <v>197</v>
      </c>
    </row>
    <row r="716" spans="1:65" s="13" customFormat="1" ht="11.25">
      <c r="B716" s="199"/>
      <c r="C716" s="200"/>
      <c r="D716" s="201" t="s">
        <v>213</v>
      </c>
      <c r="E716" s="202" t="s">
        <v>28</v>
      </c>
      <c r="F716" s="203" t="s">
        <v>1173</v>
      </c>
      <c r="G716" s="200"/>
      <c r="H716" s="204">
        <v>61.05</v>
      </c>
      <c r="I716" s="205"/>
      <c r="J716" s="200"/>
      <c r="K716" s="200"/>
      <c r="L716" s="206"/>
      <c r="M716" s="207"/>
      <c r="N716" s="208"/>
      <c r="O716" s="208"/>
      <c r="P716" s="208"/>
      <c r="Q716" s="208"/>
      <c r="R716" s="208"/>
      <c r="S716" s="208"/>
      <c r="T716" s="209"/>
      <c r="AT716" s="210" t="s">
        <v>213</v>
      </c>
      <c r="AU716" s="210" t="s">
        <v>84</v>
      </c>
      <c r="AV716" s="13" t="s">
        <v>84</v>
      </c>
      <c r="AW716" s="13" t="s">
        <v>35</v>
      </c>
      <c r="AX716" s="13" t="s">
        <v>74</v>
      </c>
      <c r="AY716" s="210" t="s">
        <v>197</v>
      </c>
    </row>
    <row r="717" spans="1:65" s="15" customFormat="1" ht="11.25">
      <c r="B717" s="222"/>
      <c r="C717" s="223"/>
      <c r="D717" s="201" t="s">
        <v>213</v>
      </c>
      <c r="E717" s="224" t="s">
        <v>28</v>
      </c>
      <c r="F717" s="225" t="s">
        <v>1161</v>
      </c>
      <c r="G717" s="223"/>
      <c r="H717" s="224" t="s">
        <v>28</v>
      </c>
      <c r="I717" s="226"/>
      <c r="J717" s="223"/>
      <c r="K717" s="223"/>
      <c r="L717" s="227"/>
      <c r="M717" s="228"/>
      <c r="N717" s="229"/>
      <c r="O717" s="229"/>
      <c r="P717" s="229"/>
      <c r="Q717" s="229"/>
      <c r="R717" s="229"/>
      <c r="S717" s="229"/>
      <c r="T717" s="230"/>
      <c r="AT717" s="231" t="s">
        <v>213</v>
      </c>
      <c r="AU717" s="231" t="s">
        <v>84</v>
      </c>
      <c r="AV717" s="15" t="s">
        <v>82</v>
      </c>
      <c r="AW717" s="15" t="s">
        <v>35</v>
      </c>
      <c r="AX717" s="15" t="s">
        <v>74</v>
      </c>
      <c r="AY717" s="231" t="s">
        <v>197</v>
      </c>
    </row>
    <row r="718" spans="1:65" s="13" customFormat="1" ht="11.25">
      <c r="B718" s="199"/>
      <c r="C718" s="200"/>
      <c r="D718" s="201" t="s">
        <v>213</v>
      </c>
      <c r="E718" s="202" t="s">
        <v>28</v>
      </c>
      <c r="F718" s="203" t="s">
        <v>1174</v>
      </c>
      <c r="G718" s="200"/>
      <c r="H718" s="204">
        <v>74.260000000000005</v>
      </c>
      <c r="I718" s="205"/>
      <c r="J718" s="200"/>
      <c r="K718" s="200"/>
      <c r="L718" s="206"/>
      <c r="M718" s="207"/>
      <c r="N718" s="208"/>
      <c r="O718" s="208"/>
      <c r="P718" s="208"/>
      <c r="Q718" s="208"/>
      <c r="R718" s="208"/>
      <c r="S718" s="208"/>
      <c r="T718" s="209"/>
      <c r="AT718" s="210" t="s">
        <v>213</v>
      </c>
      <c r="AU718" s="210" t="s">
        <v>84</v>
      </c>
      <c r="AV718" s="13" t="s">
        <v>84</v>
      </c>
      <c r="AW718" s="13" t="s">
        <v>35</v>
      </c>
      <c r="AX718" s="13" t="s">
        <v>74</v>
      </c>
      <c r="AY718" s="210" t="s">
        <v>197</v>
      </c>
    </row>
    <row r="719" spans="1:65" s="15" customFormat="1" ht="11.25">
      <c r="B719" s="222"/>
      <c r="C719" s="223"/>
      <c r="D719" s="201" t="s">
        <v>213</v>
      </c>
      <c r="E719" s="224" t="s">
        <v>28</v>
      </c>
      <c r="F719" s="225" t="s">
        <v>1163</v>
      </c>
      <c r="G719" s="223"/>
      <c r="H719" s="224" t="s">
        <v>28</v>
      </c>
      <c r="I719" s="226"/>
      <c r="J719" s="223"/>
      <c r="K719" s="223"/>
      <c r="L719" s="227"/>
      <c r="M719" s="228"/>
      <c r="N719" s="229"/>
      <c r="O719" s="229"/>
      <c r="P719" s="229"/>
      <c r="Q719" s="229"/>
      <c r="R719" s="229"/>
      <c r="S719" s="229"/>
      <c r="T719" s="230"/>
      <c r="AT719" s="231" t="s">
        <v>213</v>
      </c>
      <c r="AU719" s="231" t="s">
        <v>84</v>
      </c>
      <c r="AV719" s="15" t="s">
        <v>82</v>
      </c>
      <c r="AW719" s="15" t="s">
        <v>35</v>
      </c>
      <c r="AX719" s="15" t="s">
        <v>74</v>
      </c>
      <c r="AY719" s="231" t="s">
        <v>197</v>
      </c>
    </row>
    <row r="720" spans="1:65" s="13" customFormat="1" ht="11.25">
      <c r="B720" s="199"/>
      <c r="C720" s="200"/>
      <c r="D720" s="201" t="s">
        <v>213</v>
      </c>
      <c r="E720" s="202" t="s">
        <v>28</v>
      </c>
      <c r="F720" s="203" t="s">
        <v>1175</v>
      </c>
      <c r="G720" s="200"/>
      <c r="H720" s="204">
        <v>17.263999999999999</v>
      </c>
      <c r="I720" s="205"/>
      <c r="J720" s="200"/>
      <c r="K720" s="200"/>
      <c r="L720" s="206"/>
      <c r="M720" s="207"/>
      <c r="N720" s="208"/>
      <c r="O720" s="208"/>
      <c r="P720" s="208"/>
      <c r="Q720" s="208"/>
      <c r="R720" s="208"/>
      <c r="S720" s="208"/>
      <c r="T720" s="209"/>
      <c r="AT720" s="210" t="s">
        <v>213</v>
      </c>
      <c r="AU720" s="210" t="s">
        <v>84</v>
      </c>
      <c r="AV720" s="13" t="s">
        <v>84</v>
      </c>
      <c r="AW720" s="13" t="s">
        <v>35</v>
      </c>
      <c r="AX720" s="13" t="s">
        <v>74</v>
      </c>
      <c r="AY720" s="210" t="s">
        <v>197</v>
      </c>
    </row>
    <row r="721" spans="1:65" s="15" customFormat="1" ht="11.25">
      <c r="B721" s="222"/>
      <c r="C721" s="223"/>
      <c r="D721" s="201" t="s">
        <v>213</v>
      </c>
      <c r="E721" s="224" t="s">
        <v>28</v>
      </c>
      <c r="F721" s="225" t="s">
        <v>1165</v>
      </c>
      <c r="G721" s="223"/>
      <c r="H721" s="224" t="s">
        <v>28</v>
      </c>
      <c r="I721" s="226"/>
      <c r="J721" s="223"/>
      <c r="K721" s="223"/>
      <c r="L721" s="227"/>
      <c r="M721" s="228"/>
      <c r="N721" s="229"/>
      <c r="O721" s="229"/>
      <c r="P721" s="229"/>
      <c r="Q721" s="229"/>
      <c r="R721" s="229"/>
      <c r="S721" s="229"/>
      <c r="T721" s="230"/>
      <c r="AT721" s="231" t="s">
        <v>213</v>
      </c>
      <c r="AU721" s="231" t="s">
        <v>84</v>
      </c>
      <c r="AV721" s="15" t="s">
        <v>82</v>
      </c>
      <c r="AW721" s="15" t="s">
        <v>35</v>
      </c>
      <c r="AX721" s="15" t="s">
        <v>74</v>
      </c>
      <c r="AY721" s="231" t="s">
        <v>197</v>
      </c>
    </row>
    <row r="722" spans="1:65" s="13" customFormat="1" ht="11.25">
      <c r="B722" s="199"/>
      <c r="C722" s="200"/>
      <c r="D722" s="201" t="s">
        <v>213</v>
      </c>
      <c r="E722" s="202" t="s">
        <v>28</v>
      </c>
      <c r="F722" s="203" t="s">
        <v>1176</v>
      </c>
      <c r="G722" s="200"/>
      <c r="H722" s="204">
        <v>15</v>
      </c>
      <c r="I722" s="205"/>
      <c r="J722" s="200"/>
      <c r="K722" s="200"/>
      <c r="L722" s="206"/>
      <c r="M722" s="207"/>
      <c r="N722" s="208"/>
      <c r="O722" s="208"/>
      <c r="P722" s="208"/>
      <c r="Q722" s="208"/>
      <c r="R722" s="208"/>
      <c r="S722" s="208"/>
      <c r="T722" s="209"/>
      <c r="AT722" s="210" t="s">
        <v>213</v>
      </c>
      <c r="AU722" s="210" t="s">
        <v>84</v>
      </c>
      <c r="AV722" s="13" t="s">
        <v>84</v>
      </c>
      <c r="AW722" s="13" t="s">
        <v>35</v>
      </c>
      <c r="AX722" s="13" t="s">
        <v>74</v>
      </c>
      <c r="AY722" s="210" t="s">
        <v>197</v>
      </c>
    </row>
    <row r="723" spans="1:65" s="14" customFormat="1" ht="11.25">
      <c r="B723" s="211"/>
      <c r="C723" s="212"/>
      <c r="D723" s="201" t="s">
        <v>213</v>
      </c>
      <c r="E723" s="213" t="s">
        <v>28</v>
      </c>
      <c r="F723" s="214" t="s">
        <v>226</v>
      </c>
      <c r="G723" s="212"/>
      <c r="H723" s="215">
        <v>221.47399999999999</v>
      </c>
      <c r="I723" s="216"/>
      <c r="J723" s="212"/>
      <c r="K723" s="212"/>
      <c r="L723" s="217"/>
      <c r="M723" s="218"/>
      <c r="N723" s="219"/>
      <c r="O723" s="219"/>
      <c r="P723" s="219"/>
      <c r="Q723" s="219"/>
      <c r="R723" s="219"/>
      <c r="S723" s="219"/>
      <c r="T723" s="220"/>
      <c r="AT723" s="221" t="s">
        <v>213</v>
      </c>
      <c r="AU723" s="221" t="s">
        <v>84</v>
      </c>
      <c r="AV723" s="14" t="s">
        <v>204</v>
      </c>
      <c r="AW723" s="14" t="s">
        <v>35</v>
      </c>
      <c r="AX723" s="14" t="s">
        <v>82</v>
      </c>
      <c r="AY723" s="221" t="s">
        <v>197</v>
      </c>
    </row>
    <row r="724" spans="1:65" s="2" customFormat="1" ht="16.5" customHeight="1">
      <c r="A724" s="37"/>
      <c r="B724" s="38"/>
      <c r="C724" s="181" t="s">
        <v>1177</v>
      </c>
      <c r="D724" s="181" t="s">
        <v>199</v>
      </c>
      <c r="E724" s="182" t="s">
        <v>1178</v>
      </c>
      <c r="F724" s="183" t="s">
        <v>1179</v>
      </c>
      <c r="G724" s="184" t="s">
        <v>202</v>
      </c>
      <c r="H724" s="185">
        <v>221.477</v>
      </c>
      <c r="I724" s="186"/>
      <c r="J724" s="187">
        <f>ROUND(I724*H724,2)</f>
        <v>0</v>
      </c>
      <c r="K724" s="183" t="s">
        <v>203</v>
      </c>
      <c r="L724" s="42"/>
      <c r="M724" s="188" t="s">
        <v>28</v>
      </c>
      <c r="N724" s="189" t="s">
        <v>45</v>
      </c>
      <c r="O724" s="67"/>
      <c r="P724" s="190">
        <f>O724*H724</f>
        <v>0</v>
      </c>
      <c r="Q724" s="190">
        <v>0</v>
      </c>
      <c r="R724" s="190">
        <f>Q724*H724</f>
        <v>0</v>
      </c>
      <c r="S724" s="190">
        <v>0</v>
      </c>
      <c r="T724" s="191">
        <f>S724*H724</f>
        <v>0</v>
      </c>
      <c r="U724" s="37"/>
      <c r="V724" s="37"/>
      <c r="W724" s="37"/>
      <c r="X724" s="37"/>
      <c r="Y724" s="37"/>
      <c r="Z724" s="37"/>
      <c r="AA724" s="37"/>
      <c r="AB724" s="37"/>
      <c r="AC724" s="37"/>
      <c r="AD724" s="37"/>
      <c r="AE724" s="37"/>
      <c r="AR724" s="192" t="s">
        <v>204</v>
      </c>
      <c r="AT724" s="192" t="s">
        <v>199</v>
      </c>
      <c r="AU724" s="192" t="s">
        <v>84</v>
      </c>
      <c r="AY724" s="20" t="s">
        <v>197</v>
      </c>
      <c r="BE724" s="193">
        <f>IF(N724="základní",J724,0)</f>
        <v>0</v>
      </c>
      <c r="BF724" s="193">
        <f>IF(N724="snížená",J724,0)</f>
        <v>0</v>
      </c>
      <c r="BG724" s="193">
        <f>IF(N724="zákl. přenesená",J724,0)</f>
        <v>0</v>
      </c>
      <c r="BH724" s="193">
        <f>IF(N724="sníž. přenesená",J724,0)</f>
        <v>0</v>
      </c>
      <c r="BI724" s="193">
        <f>IF(N724="nulová",J724,0)</f>
        <v>0</v>
      </c>
      <c r="BJ724" s="20" t="s">
        <v>82</v>
      </c>
      <c r="BK724" s="193">
        <f>ROUND(I724*H724,2)</f>
        <v>0</v>
      </c>
      <c r="BL724" s="20" t="s">
        <v>204</v>
      </c>
      <c r="BM724" s="192" t="s">
        <v>1180</v>
      </c>
    </row>
    <row r="725" spans="1:65" s="2" customFormat="1" ht="11.25">
      <c r="A725" s="37"/>
      <c r="B725" s="38"/>
      <c r="C725" s="39"/>
      <c r="D725" s="194" t="s">
        <v>206</v>
      </c>
      <c r="E725" s="39"/>
      <c r="F725" s="195" t="s">
        <v>1181</v>
      </c>
      <c r="G725" s="39"/>
      <c r="H725" s="39"/>
      <c r="I725" s="196"/>
      <c r="J725" s="39"/>
      <c r="K725" s="39"/>
      <c r="L725" s="42"/>
      <c r="M725" s="197"/>
      <c r="N725" s="198"/>
      <c r="O725" s="67"/>
      <c r="P725" s="67"/>
      <c r="Q725" s="67"/>
      <c r="R725" s="67"/>
      <c r="S725" s="67"/>
      <c r="T725" s="68"/>
      <c r="U725" s="37"/>
      <c r="V725" s="37"/>
      <c r="W725" s="37"/>
      <c r="X725" s="37"/>
      <c r="Y725" s="37"/>
      <c r="Z725" s="37"/>
      <c r="AA725" s="37"/>
      <c r="AB725" s="37"/>
      <c r="AC725" s="37"/>
      <c r="AD725" s="37"/>
      <c r="AE725" s="37"/>
      <c r="AT725" s="20" t="s">
        <v>206</v>
      </c>
      <c r="AU725" s="20" t="s">
        <v>84</v>
      </c>
    </row>
    <row r="726" spans="1:65" s="2" customFormat="1" ht="16.5" customHeight="1">
      <c r="A726" s="37"/>
      <c r="B726" s="38"/>
      <c r="C726" s="181" t="s">
        <v>1182</v>
      </c>
      <c r="D726" s="181" t="s">
        <v>199</v>
      </c>
      <c r="E726" s="182" t="s">
        <v>1183</v>
      </c>
      <c r="F726" s="183" t="s">
        <v>1184</v>
      </c>
      <c r="G726" s="184" t="s">
        <v>428</v>
      </c>
      <c r="H726" s="185">
        <v>7.3390000000000004</v>
      </c>
      <c r="I726" s="186"/>
      <c r="J726" s="187">
        <f>ROUND(I726*H726,2)</f>
        <v>0</v>
      </c>
      <c r="K726" s="183" t="s">
        <v>203</v>
      </c>
      <c r="L726" s="42"/>
      <c r="M726" s="188" t="s">
        <v>28</v>
      </c>
      <c r="N726" s="189" t="s">
        <v>45</v>
      </c>
      <c r="O726" s="67"/>
      <c r="P726" s="190">
        <f>O726*H726</f>
        <v>0</v>
      </c>
      <c r="Q726" s="190">
        <v>1.05291</v>
      </c>
      <c r="R726" s="190">
        <f>Q726*H726</f>
        <v>7.7273064900000001</v>
      </c>
      <c r="S726" s="190">
        <v>0</v>
      </c>
      <c r="T726" s="191">
        <f>S726*H726</f>
        <v>0</v>
      </c>
      <c r="U726" s="37"/>
      <c r="V726" s="37"/>
      <c r="W726" s="37"/>
      <c r="X726" s="37"/>
      <c r="Y726" s="37"/>
      <c r="Z726" s="37"/>
      <c r="AA726" s="37"/>
      <c r="AB726" s="37"/>
      <c r="AC726" s="37"/>
      <c r="AD726" s="37"/>
      <c r="AE726" s="37"/>
      <c r="AR726" s="192" t="s">
        <v>204</v>
      </c>
      <c r="AT726" s="192" t="s">
        <v>199</v>
      </c>
      <c r="AU726" s="192" t="s">
        <v>84</v>
      </c>
      <c r="AY726" s="20" t="s">
        <v>197</v>
      </c>
      <c r="BE726" s="193">
        <f>IF(N726="základní",J726,0)</f>
        <v>0</v>
      </c>
      <c r="BF726" s="193">
        <f>IF(N726="snížená",J726,0)</f>
        <v>0</v>
      </c>
      <c r="BG726" s="193">
        <f>IF(N726="zákl. přenesená",J726,0)</f>
        <v>0</v>
      </c>
      <c r="BH726" s="193">
        <f>IF(N726="sníž. přenesená",J726,0)</f>
        <v>0</v>
      </c>
      <c r="BI726" s="193">
        <f>IF(N726="nulová",J726,0)</f>
        <v>0</v>
      </c>
      <c r="BJ726" s="20" t="s">
        <v>82</v>
      </c>
      <c r="BK726" s="193">
        <f>ROUND(I726*H726,2)</f>
        <v>0</v>
      </c>
      <c r="BL726" s="20" t="s">
        <v>204</v>
      </c>
      <c r="BM726" s="192" t="s">
        <v>1185</v>
      </c>
    </row>
    <row r="727" spans="1:65" s="2" customFormat="1" ht="11.25">
      <c r="A727" s="37"/>
      <c r="B727" s="38"/>
      <c r="C727" s="39"/>
      <c r="D727" s="194" t="s">
        <v>206</v>
      </c>
      <c r="E727" s="39"/>
      <c r="F727" s="195" t="s">
        <v>1186</v>
      </c>
      <c r="G727" s="39"/>
      <c r="H727" s="39"/>
      <c r="I727" s="196"/>
      <c r="J727" s="39"/>
      <c r="K727" s="39"/>
      <c r="L727" s="42"/>
      <c r="M727" s="197"/>
      <c r="N727" s="198"/>
      <c r="O727" s="67"/>
      <c r="P727" s="67"/>
      <c r="Q727" s="67"/>
      <c r="R727" s="67"/>
      <c r="S727" s="67"/>
      <c r="T727" s="68"/>
      <c r="U727" s="37"/>
      <c r="V727" s="37"/>
      <c r="W727" s="37"/>
      <c r="X727" s="37"/>
      <c r="Y727" s="37"/>
      <c r="Z727" s="37"/>
      <c r="AA727" s="37"/>
      <c r="AB727" s="37"/>
      <c r="AC727" s="37"/>
      <c r="AD727" s="37"/>
      <c r="AE727" s="37"/>
      <c r="AT727" s="20" t="s">
        <v>206</v>
      </c>
      <c r="AU727" s="20" t="s">
        <v>84</v>
      </c>
    </row>
    <row r="728" spans="1:65" s="15" customFormat="1" ht="11.25">
      <c r="B728" s="222"/>
      <c r="C728" s="223"/>
      <c r="D728" s="201" t="s">
        <v>213</v>
      </c>
      <c r="E728" s="224" t="s">
        <v>28</v>
      </c>
      <c r="F728" s="225" t="s">
        <v>412</v>
      </c>
      <c r="G728" s="223"/>
      <c r="H728" s="224" t="s">
        <v>28</v>
      </c>
      <c r="I728" s="226"/>
      <c r="J728" s="223"/>
      <c r="K728" s="223"/>
      <c r="L728" s="227"/>
      <c r="M728" s="228"/>
      <c r="N728" s="229"/>
      <c r="O728" s="229"/>
      <c r="P728" s="229"/>
      <c r="Q728" s="229"/>
      <c r="R728" s="229"/>
      <c r="S728" s="229"/>
      <c r="T728" s="230"/>
      <c r="AT728" s="231" t="s">
        <v>213</v>
      </c>
      <c r="AU728" s="231" t="s">
        <v>84</v>
      </c>
      <c r="AV728" s="15" t="s">
        <v>82</v>
      </c>
      <c r="AW728" s="15" t="s">
        <v>35</v>
      </c>
      <c r="AX728" s="15" t="s">
        <v>74</v>
      </c>
      <c r="AY728" s="231" t="s">
        <v>197</v>
      </c>
    </row>
    <row r="729" spans="1:65" s="13" customFormat="1" ht="11.25">
      <c r="B729" s="199"/>
      <c r="C729" s="200"/>
      <c r="D729" s="201" t="s">
        <v>213</v>
      </c>
      <c r="E729" s="202" t="s">
        <v>28</v>
      </c>
      <c r="F729" s="203" t="s">
        <v>1187</v>
      </c>
      <c r="G729" s="200"/>
      <c r="H729" s="204">
        <v>7.3390000000000004</v>
      </c>
      <c r="I729" s="205"/>
      <c r="J729" s="200"/>
      <c r="K729" s="200"/>
      <c r="L729" s="206"/>
      <c r="M729" s="207"/>
      <c r="N729" s="208"/>
      <c r="O729" s="208"/>
      <c r="P729" s="208"/>
      <c r="Q729" s="208"/>
      <c r="R729" s="208"/>
      <c r="S729" s="208"/>
      <c r="T729" s="209"/>
      <c r="AT729" s="210" t="s">
        <v>213</v>
      </c>
      <c r="AU729" s="210" t="s">
        <v>84</v>
      </c>
      <c r="AV729" s="13" t="s">
        <v>84</v>
      </c>
      <c r="AW729" s="13" t="s">
        <v>35</v>
      </c>
      <c r="AX729" s="13" t="s">
        <v>82</v>
      </c>
      <c r="AY729" s="210" t="s">
        <v>197</v>
      </c>
    </row>
    <row r="730" spans="1:65" s="2" customFormat="1" ht="24.2" customHeight="1">
      <c r="A730" s="37"/>
      <c r="B730" s="38"/>
      <c r="C730" s="181" t="s">
        <v>1188</v>
      </c>
      <c r="D730" s="181" t="s">
        <v>199</v>
      </c>
      <c r="E730" s="182" t="s">
        <v>1189</v>
      </c>
      <c r="F730" s="183" t="s">
        <v>1190</v>
      </c>
      <c r="G730" s="184" t="s">
        <v>409</v>
      </c>
      <c r="H730" s="185">
        <v>7.5030000000000001</v>
      </c>
      <c r="I730" s="186"/>
      <c r="J730" s="187">
        <f>ROUND(I730*H730,2)</f>
        <v>0</v>
      </c>
      <c r="K730" s="183" t="s">
        <v>203</v>
      </c>
      <c r="L730" s="42"/>
      <c r="M730" s="188" t="s">
        <v>28</v>
      </c>
      <c r="N730" s="189" t="s">
        <v>45</v>
      </c>
      <c r="O730" s="67"/>
      <c r="P730" s="190">
        <f>O730*H730</f>
        <v>0</v>
      </c>
      <c r="Q730" s="190">
        <v>2.5019499999999999</v>
      </c>
      <c r="R730" s="190">
        <f>Q730*H730</f>
        <v>18.77213085</v>
      </c>
      <c r="S730" s="190">
        <v>0</v>
      </c>
      <c r="T730" s="191">
        <f>S730*H730</f>
        <v>0</v>
      </c>
      <c r="U730" s="37"/>
      <c r="V730" s="37"/>
      <c r="W730" s="37"/>
      <c r="X730" s="37"/>
      <c r="Y730" s="37"/>
      <c r="Z730" s="37"/>
      <c r="AA730" s="37"/>
      <c r="AB730" s="37"/>
      <c r="AC730" s="37"/>
      <c r="AD730" s="37"/>
      <c r="AE730" s="37"/>
      <c r="AR730" s="192" t="s">
        <v>204</v>
      </c>
      <c r="AT730" s="192" t="s">
        <v>199</v>
      </c>
      <c r="AU730" s="192" t="s">
        <v>84</v>
      </c>
      <c r="AY730" s="20" t="s">
        <v>197</v>
      </c>
      <c r="BE730" s="193">
        <f>IF(N730="základní",J730,0)</f>
        <v>0</v>
      </c>
      <c r="BF730" s="193">
        <f>IF(N730="snížená",J730,0)</f>
        <v>0</v>
      </c>
      <c r="BG730" s="193">
        <f>IF(N730="zákl. přenesená",J730,0)</f>
        <v>0</v>
      </c>
      <c r="BH730" s="193">
        <f>IF(N730="sníž. přenesená",J730,0)</f>
        <v>0</v>
      </c>
      <c r="BI730" s="193">
        <f>IF(N730="nulová",J730,0)</f>
        <v>0</v>
      </c>
      <c r="BJ730" s="20" t="s">
        <v>82</v>
      </c>
      <c r="BK730" s="193">
        <f>ROUND(I730*H730,2)</f>
        <v>0</v>
      </c>
      <c r="BL730" s="20" t="s">
        <v>204</v>
      </c>
      <c r="BM730" s="192" t="s">
        <v>1191</v>
      </c>
    </row>
    <row r="731" spans="1:65" s="2" customFormat="1" ht="11.25">
      <c r="A731" s="37"/>
      <c r="B731" s="38"/>
      <c r="C731" s="39"/>
      <c r="D731" s="194" t="s">
        <v>206</v>
      </c>
      <c r="E731" s="39"/>
      <c r="F731" s="195" t="s">
        <v>1192</v>
      </c>
      <c r="G731" s="39"/>
      <c r="H731" s="39"/>
      <c r="I731" s="196"/>
      <c r="J731" s="39"/>
      <c r="K731" s="39"/>
      <c r="L731" s="42"/>
      <c r="M731" s="197"/>
      <c r="N731" s="198"/>
      <c r="O731" s="67"/>
      <c r="P731" s="67"/>
      <c r="Q731" s="67"/>
      <c r="R731" s="67"/>
      <c r="S731" s="67"/>
      <c r="T731" s="68"/>
      <c r="U731" s="37"/>
      <c r="V731" s="37"/>
      <c r="W731" s="37"/>
      <c r="X731" s="37"/>
      <c r="Y731" s="37"/>
      <c r="Z731" s="37"/>
      <c r="AA731" s="37"/>
      <c r="AB731" s="37"/>
      <c r="AC731" s="37"/>
      <c r="AD731" s="37"/>
      <c r="AE731" s="37"/>
      <c r="AT731" s="20" t="s">
        <v>206</v>
      </c>
      <c r="AU731" s="20" t="s">
        <v>84</v>
      </c>
    </row>
    <row r="732" spans="1:65" s="15" customFormat="1" ht="11.25">
      <c r="B732" s="222"/>
      <c r="C732" s="223"/>
      <c r="D732" s="201" t="s">
        <v>213</v>
      </c>
      <c r="E732" s="224" t="s">
        <v>28</v>
      </c>
      <c r="F732" s="225" t="s">
        <v>412</v>
      </c>
      <c r="G732" s="223"/>
      <c r="H732" s="224" t="s">
        <v>28</v>
      </c>
      <c r="I732" s="226"/>
      <c r="J732" s="223"/>
      <c r="K732" s="223"/>
      <c r="L732" s="227"/>
      <c r="M732" s="228"/>
      <c r="N732" s="229"/>
      <c r="O732" s="229"/>
      <c r="P732" s="229"/>
      <c r="Q732" s="229"/>
      <c r="R732" s="229"/>
      <c r="S732" s="229"/>
      <c r="T732" s="230"/>
      <c r="AT732" s="231" t="s">
        <v>213</v>
      </c>
      <c r="AU732" s="231" t="s">
        <v>84</v>
      </c>
      <c r="AV732" s="15" t="s">
        <v>82</v>
      </c>
      <c r="AW732" s="15" t="s">
        <v>35</v>
      </c>
      <c r="AX732" s="15" t="s">
        <v>74</v>
      </c>
      <c r="AY732" s="231" t="s">
        <v>197</v>
      </c>
    </row>
    <row r="733" spans="1:65" s="15" customFormat="1" ht="11.25">
      <c r="B733" s="222"/>
      <c r="C733" s="223"/>
      <c r="D733" s="201" t="s">
        <v>213</v>
      </c>
      <c r="E733" s="224" t="s">
        <v>28</v>
      </c>
      <c r="F733" s="225" t="s">
        <v>1193</v>
      </c>
      <c r="G733" s="223"/>
      <c r="H733" s="224" t="s">
        <v>28</v>
      </c>
      <c r="I733" s="226"/>
      <c r="J733" s="223"/>
      <c r="K733" s="223"/>
      <c r="L733" s="227"/>
      <c r="M733" s="228"/>
      <c r="N733" s="229"/>
      <c r="O733" s="229"/>
      <c r="P733" s="229"/>
      <c r="Q733" s="229"/>
      <c r="R733" s="229"/>
      <c r="S733" s="229"/>
      <c r="T733" s="230"/>
      <c r="AT733" s="231" t="s">
        <v>213</v>
      </c>
      <c r="AU733" s="231" t="s">
        <v>84</v>
      </c>
      <c r="AV733" s="15" t="s">
        <v>82</v>
      </c>
      <c r="AW733" s="15" t="s">
        <v>35</v>
      </c>
      <c r="AX733" s="15" t="s">
        <v>74</v>
      </c>
      <c r="AY733" s="231" t="s">
        <v>197</v>
      </c>
    </row>
    <row r="734" spans="1:65" s="13" customFormat="1" ht="11.25">
      <c r="B734" s="199"/>
      <c r="C734" s="200"/>
      <c r="D734" s="201" t="s">
        <v>213</v>
      </c>
      <c r="E734" s="202" t="s">
        <v>28</v>
      </c>
      <c r="F734" s="203" t="s">
        <v>1194</v>
      </c>
      <c r="G734" s="200"/>
      <c r="H734" s="204">
        <v>0.72199999999999998</v>
      </c>
      <c r="I734" s="205"/>
      <c r="J734" s="200"/>
      <c r="K734" s="200"/>
      <c r="L734" s="206"/>
      <c r="M734" s="207"/>
      <c r="N734" s="208"/>
      <c r="O734" s="208"/>
      <c r="P734" s="208"/>
      <c r="Q734" s="208"/>
      <c r="R734" s="208"/>
      <c r="S734" s="208"/>
      <c r="T734" s="209"/>
      <c r="AT734" s="210" t="s">
        <v>213</v>
      </c>
      <c r="AU734" s="210" t="s">
        <v>84</v>
      </c>
      <c r="AV734" s="13" t="s">
        <v>84</v>
      </c>
      <c r="AW734" s="13" t="s">
        <v>35</v>
      </c>
      <c r="AX734" s="13" t="s">
        <v>74</v>
      </c>
      <c r="AY734" s="210" t="s">
        <v>197</v>
      </c>
    </row>
    <row r="735" spans="1:65" s="13" customFormat="1" ht="11.25">
      <c r="B735" s="199"/>
      <c r="C735" s="200"/>
      <c r="D735" s="201" t="s">
        <v>213</v>
      </c>
      <c r="E735" s="202" t="s">
        <v>28</v>
      </c>
      <c r="F735" s="203" t="s">
        <v>1195</v>
      </c>
      <c r="G735" s="200"/>
      <c r="H735" s="204">
        <v>1.7669999999999999</v>
      </c>
      <c r="I735" s="205"/>
      <c r="J735" s="200"/>
      <c r="K735" s="200"/>
      <c r="L735" s="206"/>
      <c r="M735" s="207"/>
      <c r="N735" s="208"/>
      <c r="O735" s="208"/>
      <c r="P735" s="208"/>
      <c r="Q735" s="208"/>
      <c r="R735" s="208"/>
      <c r="S735" s="208"/>
      <c r="T735" s="209"/>
      <c r="AT735" s="210" t="s">
        <v>213</v>
      </c>
      <c r="AU735" s="210" t="s">
        <v>84</v>
      </c>
      <c r="AV735" s="13" t="s">
        <v>84</v>
      </c>
      <c r="AW735" s="13" t="s">
        <v>35</v>
      </c>
      <c r="AX735" s="13" t="s">
        <v>74</v>
      </c>
      <c r="AY735" s="210" t="s">
        <v>197</v>
      </c>
    </row>
    <row r="736" spans="1:65" s="13" customFormat="1" ht="11.25">
      <c r="B736" s="199"/>
      <c r="C736" s="200"/>
      <c r="D736" s="201" t="s">
        <v>213</v>
      </c>
      <c r="E736" s="202" t="s">
        <v>28</v>
      </c>
      <c r="F736" s="203" t="s">
        <v>1196</v>
      </c>
      <c r="G736" s="200"/>
      <c r="H736" s="204">
        <v>0.74299999999999999</v>
      </c>
      <c r="I736" s="205"/>
      <c r="J736" s="200"/>
      <c r="K736" s="200"/>
      <c r="L736" s="206"/>
      <c r="M736" s="207"/>
      <c r="N736" s="208"/>
      <c r="O736" s="208"/>
      <c r="P736" s="208"/>
      <c r="Q736" s="208"/>
      <c r="R736" s="208"/>
      <c r="S736" s="208"/>
      <c r="T736" s="209"/>
      <c r="AT736" s="210" t="s">
        <v>213</v>
      </c>
      <c r="AU736" s="210" t="s">
        <v>84</v>
      </c>
      <c r="AV736" s="13" t="s">
        <v>84</v>
      </c>
      <c r="AW736" s="13" t="s">
        <v>35</v>
      </c>
      <c r="AX736" s="13" t="s">
        <v>74</v>
      </c>
      <c r="AY736" s="210" t="s">
        <v>197</v>
      </c>
    </row>
    <row r="737" spans="1:65" s="13" customFormat="1" ht="11.25">
      <c r="B737" s="199"/>
      <c r="C737" s="200"/>
      <c r="D737" s="201" t="s">
        <v>213</v>
      </c>
      <c r="E737" s="202" t="s">
        <v>28</v>
      </c>
      <c r="F737" s="203" t="s">
        <v>1197</v>
      </c>
      <c r="G737" s="200"/>
      <c r="H737" s="204">
        <v>0.16</v>
      </c>
      <c r="I737" s="205"/>
      <c r="J737" s="200"/>
      <c r="K737" s="200"/>
      <c r="L737" s="206"/>
      <c r="M737" s="207"/>
      <c r="N737" s="208"/>
      <c r="O737" s="208"/>
      <c r="P737" s="208"/>
      <c r="Q737" s="208"/>
      <c r="R737" s="208"/>
      <c r="S737" s="208"/>
      <c r="T737" s="209"/>
      <c r="AT737" s="210" t="s">
        <v>213</v>
      </c>
      <c r="AU737" s="210" t="s">
        <v>84</v>
      </c>
      <c r="AV737" s="13" t="s">
        <v>84</v>
      </c>
      <c r="AW737" s="13" t="s">
        <v>35</v>
      </c>
      <c r="AX737" s="13" t="s">
        <v>74</v>
      </c>
      <c r="AY737" s="210" t="s">
        <v>197</v>
      </c>
    </row>
    <row r="738" spans="1:65" s="16" customFormat="1" ht="11.25">
      <c r="B738" s="232"/>
      <c r="C738" s="233"/>
      <c r="D738" s="201" t="s">
        <v>213</v>
      </c>
      <c r="E738" s="234" t="s">
        <v>28</v>
      </c>
      <c r="F738" s="235" t="s">
        <v>416</v>
      </c>
      <c r="G738" s="233"/>
      <c r="H738" s="236">
        <v>3.3919999999999999</v>
      </c>
      <c r="I738" s="237"/>
      <c r="J738" s="233"/>
      <c r="K738" s="233"/>
      <c r="L738" s="238"/>
      <c r="M738" s="239"/>
      <c r="N738" s="240"/>
      <c r="O738" s="240"/>
      <c r="P738" s="240"/>
      <c r="Q738" s="240"/>
      <c r="R738" s="240"/>
      <c r="S738" s="240"/>
      <c r="T738" s="241"/>
      <c r="AT738" s="242" t="s">
        <v>213</v>
      </c>
      <c r="AU738" s="242" t="s">
        <v>84</v>
      </c>
      <c r="AV738" s="16" t="s">
        <v>160</v>
      </c>
      <c r="AW738" s="16" t="s">
        <v>35</v>
      </c>
      <c r="AX738" s="16" t="s">
        <v>74</v>
      </c>
      <c r="AY738" s="242" t="s">
        <v>197</v>
      </c>
    </row>
    <row r="739" spans="1:65" s="15" customFormat="1" ht="11.25">
      <c r="B739" s="222"/>
      <c r="C739" s="223"/>
      <c r="D739" s="201" t="s">
        <v>213</v>
      </c>
      <c r="E739" s="224" t="s">
        <v>28</v>
      </c>
      <c r="F739" s="225" t="s">
        <v>1198</v>
      </c>
      <c r="G739" s="223"/>
      <c r="H739" s="224" t="s">
        <v>28</v>
      </c>
      <c r="I739" s="226"/>
      <c r="J739" s="223"/>
      <c r="K739" s="223"/>
      <c r="L739" s="227"/>
      <c r="M739" s="228"/>
      <c r="N739" s="229"/>
      <c r="O739" s="229"/>
      <c r="P739" s="229"/>
      <c r="Q739" s="229"/>
      <c r="R739" s="229"/>
      <c r="S739" s="229"/>
      <c r="T739" s="230"/>
      <c r="AT739" s="231" t="s">
        <v>213</v>
      </c>
      <c r="AU739" s="231" t="s">
        <v>84</v>
      </c>
      <c r="AV739" s="15" t="s">
        <v>82</v>
      </c>
      <c r="AW739" s="15" t="s">
        <v>35</v>
      </c>
      <c r="AX739" s="15" t="s">
        <v>74</v>
      </c>
      <c r="AY739" s="231" t="s">
        <v>197</v>
      </c>
    </row>
    <row r="740" spans="1:65" s="13" customFormat="1" ht="11.25">
      <c r="B740" s="199"/>
      <c r="C740" s="200"/>
      <c r="D740" s="201" t="s">
        <v>213</v>
      </c>
      <c r="E740" s="202" t="s">
        <v>28</v>
      </c>
      <c r="F740" s="203" t="s">
        <v>1199</v>
      </c>
      <c r="G740" s="200"/>
      <c r="H740" s="204">
        <v>2.16</v>
      </c>
      <c r="I740" s="205"/>
      <c r="J740" s="200"/>
      <c r="K740" s="200"/>
      <c r="L740" s="206"/>
      <c r="M740" s="207"/>
      <c r="N740" s="208"/>
      <c r="O740" s="208"/>
      <c r="P740" s="208"/>
      <c r="Q740" s="208"/>
      <c r="R740" s="208"/>
      <c r="S740" s="208"/>
      <c r="T740" s="209"/>
      <c r="AT740" s="210" t="s">
        <v>213</v>
      </c>
      <c r="AU740" s="210" t="s">
        <v>84</v>
      </c>
      <c r="AV740" s="13" t="s">
        <v>84</v>
      </c>
      <c r="AW740" s="13" t="s">
        <v>35</v>
      </c>
      <c r="AX740" s="13" t="s">
        <v>74</v>
      </c>
      <c r="AY740" s="210" t="s">
        <v>197</v>
      </c>
    </row>
    <row r="741" spans="1:65" s="13" customFormat="1" ht="11.25">
      <c r="B741" s="199"/>
      <c r="C741" s="200"/>
      <c r="D741" s="201" t="s">
        <v>213</v>
      </c>
      <c r="E741" s="202" t="s">
        <v>28</v>
      </c>
      <c r="F741" s="203" t="s">
        <v>1200</v>
      </c>
      <c r="G741" s="200"/>
      <c r="H741" s="204">
        <v>0.72199999999999998</v>
      </c>
      <c r="I741" s="205"/>
      <c r="J741" s="200"/>
      <c r="K741" s="200"/>
      <c r="L741" s="206"/>
      <c r="M741" s="207"/>
      <c r="N741" s="208"/>
      <c r="O741" s="208"/>
      <c r="P741" s="208"/>
      <c r="Q741" s="208"/>
      <c r="R741" s="208"/>
      <c r="S741" s="208"/>
      <c r="T741" s="209"/>
      <c r="AT741" s="210" t="s">
        <v>213</v>
      </c>
      <c r="AU741" s="210" t="s">
        <v>84</v>
      </c>
      <c r="AV741" s="13" t="s">
        <v>84</v>
      </c>
      <c r="AW741" s="13" t="s">
        <v>35</v>
      </c>
      <c r="AX741" s="13" t="s">
        <v>74</v>
      </c>
      <c r="AY741" s="210" t="s">
        <v>197</v>
      </c>
    </row>
    <row r="742" spans="1:65" s="13" customFormat="1" ht="11.25">
      <c r="B742" s="199"/>
      <c r="C742" s="200"/>
      <c r="D742" s="201" t="s">
        <v>213</v>
      </c>
      <c r="E742" s="202" t="s">
        <v>28</v>
      </c>
      <c r="F742" s="203" t="s">
        <v>1201</v>
      </c>
      <c r="G742" s="200"/>
      <c r="H742" s="204">
        <v>0.23100000000000001</v>
      </c>
      <c r="I742" s="205"/>
      <c r="J742" s="200"/>
      <c r="K742" s="200"/>
      <c r="L742" s="206"/>
      <c r="M742" s="207"/>
      <c r="N742" s="208"/>
      <c r="O742" s="208"/>
      <c r="P742" s="208"/>
      <c r="Q742" s="208"/>
      <c r="R742" s="208"/>
      <c r="S742" s="208"/>
      <c r="T742" s="209"/>
      <c r="AT742" s="210" t="s">
        <v>213</v>
      </c>
      <c r="AU742" s="210" t="s">
        <v>84</v>
      </c>
      <c r="AV742" s="13" t="s">
        <v>84</v>
      </c>
      <c r="AW742" s="13" t="s">
        <v>35</v>
      </c>
      <c r="AX742" s="13" t="s">
        <v>74</v>
      </c>
      <c r="AY742" s="210" t="s">
        <v>197</v>
      </c>
    </row>
    <row r="743" spans="1:65" s="16" customFormat="1" ht="11.25">
      <c r="B743" s="232"/>
      <c r="C743" s="233"/>
      <c r="D743" s="201" t="s">
        <v>213</v>
      </c>
      <c r="E743" s="234" t="s">
        <v>28</v>
      </c>
      <c r="F743" s="235" t="s">
        <v>416</v>
      </c>
      <c r="G743" s="233"/>
      <c r="H743" s="236">
        <v>3.113</v>
      </c>
      <c r="I743" s="237"/>
      <c r="J743" s="233"/>
      <c r="K743" s="233"/>
      <c r="L743" s="238"/>
      <c r="M743" s="239"/>
      <c r="N743" s="240"/>
      <c r="O743" s="240"/>
      <c r="P743" s="240"/>
      <c r="Q743" s="240"/>
      <c r="R743" s="240"/>
      <c r="S743" s="240"/>
      <c r="T743" s="241"/>
      <c r="AT743" s="242" t="s">
        <v>213</v>
      </c>
      <c r="AU743" s="242" t="s">
        <v>84</v>
      </c>
      <c r="AV743" s="16" t="s">
        <v>160</v>
      </c>
      <c r="AW743" s="16" t="s">
        <v>35</v>
      </c>
      <c r="AX743" s="16" t="s">
        <v>74</v>
      </c>
      <c r="AY743" s="242" t="s">
        <v>197</v>
      </c>
    </row>
    <row r="744" spans="1:65" s="15" customFormat="1" ht="11.25">
      <c r="B744" s="222"/>
      <c r="C744" s="223"/>
      <c r="D744" s="201" t="s">
        <v>213</v>
      </c>
      <c r="E744" s="224" t="s">
        <v>28</v>
      </c>
      <c r="F744" s="225" t="s">
        <v>1202</v>
      </c>
      <c r="G744" s="223"/>
      <c r="H744" s="224" t="s">
        <v>28</v>
      </c>
      <c r="I744" s="226"/>
      <c r="J744" s="223"/>
      <c r="K744" s="223"/>
      <c r="L744" s="227"/>
      <c r="M744" s="228"/>
      <c r="N744" s="229"/>
      <c r="O744" s="229"/>
      <c r="P744" s="229"/>
      <c r="Q744" s="229"/>
      <c r="R744" s="229"/>
      <c r="S744" s="229"/>
      <c r="T744" s="230"/>
      <c r="AT744" s="231" t="s">
        <v>213</v>
      </c>
      <c r="AU744" s="231" t="s">
        <v>84</v>
      </c>
      <c r="AV744" s="15" t="s">
        <v>82</v>
      </c>
      <c r="AW744" s="15" t="s">
        <v>35</v>
      </c>
      <c r="AX744" s="15" t="s">
        <v>74</v>
      </c>
      <c r="AY744" s="231" t="s">
        <v>197</v>
      </c>
    </row>
    <row r="745" spans="1:65" s="13" customFormat="1" ht="11.25">
      <c r="B745" s="199"/>
      <c r="C745" s="200"/>
      <c r="D745" s="201" t="s">
        <v>213</v>
      </c>
      <c r="E745" s="202" t="s">
        <v>28</v>
      </c>
      <c r="F745" s="203" t="s">
        <v>1203</v>
      </c>
      <c r="G745" s="200"/>
      <c r="H745" s="204">
        <v>0.998</v>
      </c>
      <c r="I745" s="205"/>
      <c r="J745" s="200"/>
      <c r="K745" s="200"/>
      <c r="L745" s="206"/>
      <c r="M745" s="207"/>
      <c r="N745" s="208"/>
      <c r="O745" s="208"/>
      <c r="P745" s="208"/>
      <c r="Q745" s="208"/>
      <c r="R745" s="208"/>
      <c r="S745" s="208"/>
      <c r="T745" s="209"/>
      <c r="AT745" s="210" t="s">
        <v>213</v>
      </c>
      <c r="AU745" s="210" t="s">
        <v>84</v>
      </c>
      <c r="AV745" s="13" t="s">
        <v>84</v>
      </c>
      <c r="AW745" s="13" t="s">
        <v>35</v>
      </c>
      <c r="AX745" s="13" t="s">
        <v>74</v>
      </c>
      <c r="AY745" s="210" t="s">
        <v>197</v>
      </c>
    </row>
    <row r="746" spans="1:65" s="14" customFormat="1" ht="11.25">
      <c r="B746" s="211"/>
      <c r="C746" s="212"/>
      <c r="D746" s="201" t="s">
        <v>213</v>
      </c>
      <c r="E746" s="213" t="s">
        <v>28</v>
      </c>
      <c r="F746" s="214" t="s">
        <v>226</v>
      </c>
      <c r="G746" s="212"/>
      <c r="H746" s="215">
        <v>7.5030000000000001</v>
      </c>
      <c r="I746" s="216"/>
      <c r="J746" s="212"/>
      <c r="K746" s="212"/>
      <c r="L746" s="217"/>
      <c r="M746" s="218"/>
      <c r="N746" s="219"/>
      <c r="O746" s="219"/>
      <c r="P746" s="219"/>
      <c r="Q746" s="219"/>
      <c r="R746" s="219"/>
      <c r="S746" s="219"/>
      <c r="T746" s="220"/>
      <c r="AT746" s="221" t="s">
        <v>213</v>
      </c>
      <c r="AU746" s="221" t="s">
        <v>84</v>
      </c>
      <c r="AV746" s="14" t="s">
        <v>204</v>
      </c>
      <c r="AW746" s="14" t="s">
        <v>35</v>
      </c>
      <c r="AX746" s="14" t="s">
        <v>82</v>
      </c>
      <c r="AY746" s="221" t="s">
        <v>197</v>
      </c>
    </row>
    <row r="747" spans="1:65" s="2" customFormat="1" ht="24.2" customHeight="1">
      <c r="A747" s="37"/>
      <c r="B747" s="38"/>
      <c r="C747" s="181" t="s">
        <v>1204</v>
      </c>
      <c r="D747" s="181" t="s">
        <v>199</v>
      </c>
      <c r="E747" s="182" t="s">
        <v>1205</v>
      </c>
      <c r="F747" s="183" t="s">
        <v>1206</v>
      </c>
      <c r="G747" s="184" t="s">
        <v>428</v>
      </c>
      <c r="H747" s="185">
        <v>1.351</v>
      </c>
      <c r="I747" s="186"/>
      <c r="J747" s="187">
        <f>ROUND(I747*H747,2)</f>
        <v>0</v>
      </c>
      <c r="K747" s="183" t="s">
        <v>203</v>
      </c>
      <c r="L747" s="42"/>
      <c r="M747" s="188" t="s">
        <v>28</v>
      </c>
      <c r="N747" s="189" t="s">
        <v>45</v>
      </c>
      <c r="O747" s="67"/>
      <c r="P747" s="190">
        <f>O747*H747</f>
        <v>0</v>
      </c>
      <c r="Q747" s="190">
        <v>1.0492699999999999</v>
      </c>
      <c r="R747" s="190">
        <f>Q747*H747</f>
        <v>1.4175637699999999</v>
      </c>
      <c r="S747" s="190">
        <v>0</v>
      </c>
      <c r="T747" s="191">
        <f>S747*H747</f>
        <v>0</v>
      </c>
      <c r="U747" s="37"/>
      <c r="V747" s="37"/>
      <c r="W747" s="37"/>
      <c r="X747" s="37"/>
      <c r="Y747" s="37"/>
      <c r="Z747" s="37"/>
      <c r="AA747" s="37"/>
      <c r="AB747" s="37"/>
      <c r="AC747" s="37"/>
      <c r="AD747" s="37"/>
      <c r="AE747" s="37"/>
      <c r="AR747" s="192" t="s">
        <v>204</v>
      </c>
      <c r="AT747" s="192" t="s">
        <v>199</v>
      </c>
      <c r="AU747" s="192" t="s">
        <v>84</v>
      </c>
      <c r="AY747" s="20" t="s">
        <v>197</v>
      </c>
      <c r="BE747" s="193">
        <f>IF(N747="základní",J747,0)</f>
        <v>0</v>
      </c>
      <c r="BF747" s="193">
        <f>IF(N747="snížená",J747,0)</f>
        <v>0</v>
      </c>
      <c r="BG747" s="193">
        <f>IF(N747="zákl. přenesená",J747,0)</f>
        <v>0</v>
      </c>
      <c r="BH747" s="193">
        <f>IF(N747="sníž. přenesená",J747,0)</f>
        <v>0</v>
      </c>
      <c r="BI747" s="193">
        <f>IF(N747="nulová",J747,0)</f>
        <v>0</v>
      </c>
      <c r="BJ747" s="20" t="s">
        <v>82</v>
      </c>
      <c r="BK747" s="193">
        <f>ROUND(I747*H747,2)</f>
        <v>0</v>
      </c>
      <c r="BL747" s="20" t="s">
        <v>204</v>
      </c>
      <c r="BM747" s="192" t="s">
        <v>1207</v>
      </c>
    </row>
    <row r="748" spans="1:65" s="2" customFormat="1" ht="11.25">
      <c r="A748" s="37"/>
      <c r="B748" s="38"/>
      <c r="C748" s="39"/>
      <c r="D748" s="194" t="s">
        <v>206</v>
      </c>
      <c r="E748" s="39"/>
      <c r="F748" s="195" t="s">
        <v>1208</v>
      </c>
      <c r="G748" s="39"/>
      <c r="H748" s="39"/>
      <c r="I748" s="196"/>
      <c r="J748" s="39"/>
      <c r="K748" s="39"/>
      <c r="L748" s="42"/>
      <c r="M748" s="197"/>
      <c r="N748" s="198"/>
      <c r="O748" s="67"/>
      <c r="P748" s="67"/>
      <c r="Q748" s="67"/>
      <c r="R748" s="67"/>
      <c r="S748" s="67"/>
      <c r="T748" s="68"/>
      <c r="U748" s="37"/>
      <c r="V748" s="37"/>
      <c r="W748" s="37"/>
      <c r="X748" s="37"/>
      <c r="Y748" s="37"/>
      <c r="Z748" s="37"/>
      <c r="AA748" s="37"/>
      <c r="AB748" s="37"/>
      <c r="AC748" s="37"/>
      <c r="AD748" s="37"/>
      <c r="AE748" s="37"/>
      <c r="AT748" s="20" t="s">
        <v>206</v>
      </c>
      <c r="AU748" s="20" t="s">
        <v>84</v>
      </c>
    </row>
    <row r="749" spans="1:65" s="15" customFormat="1" ht="11.25">
      <c r="B749" s="222"/>
      <c r="C749" s="223"/>
      <c r="D749" s="201" t="s">
        <v>213</v>
      </c>
      <c r="E749" s="224" t="s">
        <v>28</v>
      </c>
      <c r="F749" s="225" t="s">
        <v>412</v>
      </c>
      <c r="G749" s="223"/>
      <c r="H749" s="224" t="s">
        <v>28</v>
      </c>
      <c r="I749" s="226"/>
      <c r="J749" s="223"/>
      <c r="K749" s="223"/>
      <c r="L749" s="227"/>
      <c r="M749" s="228"/>
      <c r="N749" s="229"/>
      <c r="O749" s="229"/>
      <c r="P749" s="229"/>
      <c r="Q749" s="229"/>
      <c r="R749" s="229"/>
      <c r="S749" s="229"/>
      <c r="T749" s="230"/>
      <c r="AT749" s="231" t="s">
        <v>213</v>
      </c>
      <c r="AU749" s="231" t="s">
        <v>84</v>
      </c>
      <c r="AV749" s="15" t="s">
        <v>82</v>
      </c>
      <c r="AW749" s="15" t="s">
        <v>35</v>
      </c>
      <c r="AX749" s="15" t="s">
        <v>74</v>
      </c>
      <c r="AY749" s="231" t="s">
        <v>197</v>
      </c>
    </row>
    <row r="750" spans="1:65" s="13" customFormat="1" ht="11.25">
      <c r="B750" s="199"/>
      <c r="C750" s="200"/>
      <c r="D750" s="201" t="s">
        <v>213</v>
      </c>
      <c r="E750" s="202" t="s">
        <v>28</v>
      </c>
      <c r="F750" s="203" t="s">
        <v>1209</v>
      </c>
      <c r="G750" s="200"/>
      <c r="H750" s="204">
        <v>1.351</v>
      </c>
      <c r="I750" s="205"/>
      <c r="J750" s="200"/>
      <c r="K750" s="200"/>
      <c r="L750" s="206"/>
      <c r="M750" s="207"/>
      <c r="N750" s="208"/>
      <c r="O750" s="208"/>
      <c r="P750" s="208"/>
      <c r="Q750" s="208"/>
      <c r="R750" s="208"/>
      <c r="S750" s="208"/>
      <c r="T750" s="209"/>
      <c r="AT750" s="210" t="s">
        <v>213</v>
      </c>
      <c r="AU750" s="210" t="s">
        <v>84</v>
      </c>
      <c r="AV750" s="13" t="s">
        <v>84</v>
      </c>
      <c r="AW750" s="13" t="s">
        <v>35</v>
      </c>
      <c r="AX750" s="13" t="s">
        <v>82</v>
      </c>
      <c r="AY750" s="210" t="s">
        <v>197</v>
      </c>
    </row>
    <row r="751" spans="1:65" s="2" customFormat="1" ht="24.2" customHeight="1">
      <c r="A751" s="37"/>
      <c r="B751" s="38"/>
      <c r="C751" s="181" t="s">
        <v>1210</v>
      </c>
      <c r="D751" s="181" t="s">
        <v>199</v>
      </c>
      <c r="E751" s="182" t="s">
        <v>1211</v>
      </c>
      <c r="F751" s="183" t="s">
        <v>1212</v>
      </c>
      <c r="G751" s="184" t="s">
        <v>202</v>
      </c>
      <c r="H751" s="185">
        <v>43.5</v>
      </c>
      <c r="I751" s="186"/>
      <c r="J751" s="187">
        <f>ROUND(I751*H751,2)</f>
        <v>0</v>
      </c>
      <c r="K751" s="183" t="s">
        <v>203</v>
      </c>
      <c r="L751" s="42"/>
      <c r="M751" s="188" t="s">
        <v>28</v>
      </c>
      <c r="N751" s="189" t="s">
        <v>45</v>
      </c>
      <c r="O751" s="67"/>
      <c r="P751" s="190">
        <f>O751*H751</f>
        <v>0</v>
      </c>
      <c r="Q751" s="190">
        <v>1.2959999999999999E-2</v>
      </c>
      <c r="R751" s="190">
        <f>Q751*H751</f>
        <v>0.56375999999999993</v>
      </c>
      <c r="S751" s="190">
        <v>0</v>
      </c>
      <c r="T751" s="191">
        <f>S751*H751</f>
        <v>0</v>
      </c>
      <c r="U751" s="37"/>
      <c r="V751" s="37"/>
      <c r="W751" s="37"/>
      <c r="X751" s="37"/>
      <c r="Y751" s="37"/>
      <c r="Z751" s="37"/>
      <c r="AA751" s="37"/>
      <c r="AB751" s="37"/>
      <c r="AC751" s="37"/>
      <c r="AD751" s="37"/>
      <c r="AE751" s="37"/>
      <c r="AR751" s="192" t="s">
        <v>204</v>
      </c>
      <c r="AT751" s="192" t="s">
        <v>199</v>
      </c>
      <c r="AU751" s="192" t="s">
        <v>84</v>
      </c>
      <c r="AY751" s="20" t="s">
        <v>197</v>
      </c>
      <c r="BE751" s="193">
        <f>IF(N751="základní",J751,0)</f>
        <v>0</v>
      </c>
      <c r="BF751" s="193">
        <f>IF(N751="snížená",J751,0)</f>
        <v>0</v>
      </c>
      <c r="BG751" s="193">
        <f>IF(N751="zákl. přenesená",J751,0)</f>
        <v>0</v>
      </c>
      <c r="BH751" s="193">
        <f>IF(N751="sníž. přenesená",J751,0)</f>
        <v>0</v>
      </c>
      <c r="BI751" s="193">
        <f>IF(N751="nulová",J751,0)</f>
        <v>0</v>
      </c>
      <c r="BJ751" s="20" t="s">
        <v>82</v>
      </c>
      <c r="BK751" s="193">
        <f>ROUND(I751*H751,2)</f>
        <v>0</v>
      </c>
      <c r="BL751" s="20" t="s">
        <v>204</v>
      </c>
      <c r="BM751" s="192" t="s">
        <v>1213</v>
      </c>
    </row>
    <row r="752" spans="1:65" s="2" customFormat="1" ht="11.25">
      <c r="A752" s="37"/>
      <c r="B752" s="38"/>
      <c r="C752" s="39"/>
      <c r="D752" s="194" t="s">
        <v>206</v>
      </c>
      <c r="E752" s="39"/>
      <c r="F752" s="195" t="s">
        <v>1214</v>
      </c>
      <c r="G752" s="39"/>
      <c r="H752" s="39"/>
      <c r="I752" s="196"/>
      <c r="J752" s="39"/>
      <c r="K752" s="39"/>
      <c r="L752" s="42"/>
      <c r="M752" s="197"/>
      <c r="N752" s="198"/>
      <c r="O752" s="67"/>
      <c r="P752" s="67"/>
      <c r="Q752" s="67"/>
      <c r="R752" s="67"/>
      <c r="S752" s="67"/>
      <c r="T752" s="68"/>
      <c r="U752" s="37"/>
      <c r="V752" s="37"/>
      <c r="W752" s="37"/>
      <c r="X752" s="37"/>
      <c r="Y752" s="37"/>
      <c r="Z752" s="37"/>
      <c r="AA752" s="37"/>
      <c r="AB752" s="37"/>
      <c r="AC752" s="37"/>
      <c r="AD752" s="37"/>
      <c r="AE752" s="37"/>
      <c r="AT752" s="20" t="s">
        <v>206</v>
      </c>
      <c r="AU752" s="20" t="s">
        <v>84</v>
      </c>
    </row>
    <row r="753" spans="1:65" s="15" customFormat="1" ht="11.25">
      <c r="B753" s="222"/>
      <c r="C753" s="223"/>
      <c r="D753" s="201" t="s">
        <v>213</v>
      </c>
      <c r="E753" s="224" t="s">
        <v>28</v>
      </c>
      <c r="F753" s="225" t="s">
        <v>412</v>
      </c>
      <c r="G753" s="223"/>
      <c r="H753" s="224" t="s">
        <v>28</v>
      </c>
      <c r="I753" s="226"/>
      <c r="J753" s="223"/>
      <c r="K753" s="223"/>
      <c r="L753" s="227"/>
      <c r="M753" s="228"/>
      <c r="N753" s="229"/>
      <c r="O753" s="229"/>
      <c r="P753" s="229"/>
      <c r="Q753" s="229"/>
      <c r="R753" s="229"/>
      <c r="S753" s="229"/>
      <c r="T753" s="230"/>
      <c r="AT753" s="231" t="s">
        <v>213</v>
      </c>
      <c r="AU753" s="231" t="s">
        <v>84</v>
      </c>
      <c r="AV753" s="15" t="s">
        <v>82</v>
      </c>
      <c r="AW753" s="15" t="s">
        <v>35</v>
      </c>
      <c r="AX753" s="15" t="s">
        <v>74</v>
      </c>
      <c r="AY753" s="231" t="s">
        <v>197</v>
      </c>
    </row>
    <row r="754" spans="1:65" s="15" customFormat="1" ht="11.25">
      <c r="B754" s="222"/>
      <c r="C754" s="223"/>
      <c r="D754" s="201" t="s">
        <v>213</v>
      </c>
      <c r="E754" s="224" t="s">
        <v>28</v>
      </c>
      <c r="F754" s="225" t="s">
        <v>1193</v>
      </c>
      <c r="G754" s="223"/>
      <c r="H754" s="224" t="s">
        <v>28</v>
      </c>
      <c r="I754" s="226"/>
      <c r="J754" s="223"/>
      <c r="K754" s="223"/>
      <c r="L754" s="227"/>
      <c r="M754" s="228"/>
      <c r="N754" s="229"/>
      <c r="O754" s="229"/>
      <c r="P754" s="229"/>
      <c r="Q754" s="229"/>
      <c r="R754" s="229"/>
      <c r="S754" s="229"/>
      <c r="T754" s="230"/>
      <c r="AT754" s="231" t="s">
        <v>213</v>
      </c>
      <c r="AU754" s="231" t="s">
        <v>84</v>
      </c>
      <c r="AV754" s="15" t="s">
        <v>82</v>
      </c>
      <c r="AW754" s="15" t="s">
        <v>35</v>
      </c>
      <c r="AX754" s="15" t="s">
        <v>74</v>
      </c>
      <c r="AY754" s="231" t="s">
        <v>197</v>
      </c>
    </row>
    <row r="755" spans="1:65" s="13" customFormat="1" ht="11.25">
      <c r="B755" s="199"/>
      <c r="C755" s="200"/>
      <c r="D755" s="201" t="s">
        <v>213</v>
      </c>
      <c r="E755" s="202" t="s">
        <v>28</v>
      </c>
      <c r="F755" s="203" t="s">
        <v>1215</v>
      </c>
      <c r="G755" s="200"/>
      <c r="H755" s="204">
        <v>2.25</v>
      </c>
      <c r="I755" s="205"/>
      <c r="J755" s="200"/>
      <c r="K755" s="200"/>
      <c r="L755" s="206"/>
      <c r="M755" s="207"/>
      <c r="N755" s="208"/>
      <c r="O755" s="208"/>
      <c r="P755" s="208"/>
      <c r="Q755" s="208"/>
      <c r="R755" s="208"/>
      <c r="S755" s="208"/>
      <c r="T755" s="209"/>
      <c r="AT755" s="210" t="s">
        <v>213</v>
      </c>
      <c r="AU755" s="210" t="s">
        <v>84</v>
      </c>
      <c r="AV755" s="13" t="s">
        <v>84</v>
      </c>
      <c r="AW755" s="13" t="s">
        <v>35</v>
      </c>
      <c r="AX755" s="13" t="s">
        <v>74</v>
      </c>
      <c r="AY755" s="210" t="s">
        <v>197</v>
      </c>
    </row>
    <row r="756" spans="1:65" s="13" customFormat="1" ht="11.25">
      <c r="B756" s="199"/>
      <c r="C756" s="200"/>
      <c r="D756" s="201" t="s">
        <v>213</v>
      </c>
      <c r="E756" s="202" t="s">
        <v>28</v>
      </c>
      <c r="F756" s="203" t="s">
        <v>1216</v>
      </c>
      <c r="G756" s="200"/>
      <c r="H756" s="204">
        <v>15.5</v>
      </c>
      <c r="I756" s="205"/>
      <c r="J756" s="200"/>
      <c r="K756" s="200"/>
      <c r="L756" s="206"/>
      <c r="M756" s="207"/>
      <c r="N756" s="208"/>
      <c r="O756" s="208"/>
      <c r="P756" s="208"/>
      <c r="Q756" s="208"/>
      <c r="R756" s="208"/>
      <c r="S756" s="208"/>
      <c r="T756" s="209"/>
      <c r="AT756" s="210" t="s">
        <v>213</v>
      </c>
      <c r="AU756" s="210" t="s">
        <v>84</v>
      </c>
      <c r="AV756" s="13" t="s">
        <v>84</v>
      </c>
      <c r="AW756" s="13" t="s">
        <v>35</v>
      </c>
      <c r="AX756" s="13" t="s">
        <v>74</v>
      </c>
      <c r="AY756" s="210" t="s">
        <v>197</v>
      </c>
    </row>
    <row r="757" spans="1:65" s="13" customFormat="1" ht="11.25">
      <c r="B757" s="199"/>
      <c r="C757" s="200"/>
      <c r="D757" s="201" t="s">
        <v>213</v>
      </c>
      <c r="E757" s="202" t="s">
        <v>28</v>
      </c>
      <c r="F757" s="203" t="s">
        <v>1217</v>
      </c>
      <c r="G757" s="200"/>
      <c r="H757" s="204">
        <v>4.95</v>
      </c>
      <c r="I757" s="205"/>
      <c r="J757" s="200"/>
      <c r="K757" s="200"/>
      <c r="L757" s="206"/>
      <c r="M757" s="207"/>
      <c r="N757" s="208"/>
      <c r="O757" s="208"/>
      <c r="P757" s="208"/>
      <c r="Q757" s="208"/>
      <c r="R757" s="208"/>
      <c r="S757" s="208"/>
      <c r="T757" s="209"/>
      <c r="AT757" s="210" t="s">
        <v>213</v>
      </c>
      <c r="AU757" s="210" t="s">
        <v>84</v>
      </c>
      <c r="AV757" s="13" t="s">
        <v>84</v>
      </c>
      <c r="AW757" s="13" t="s">
        <v>35</v>
      </c>
      <c r="AX757" s="13" t="s">
        <v>74</v>
      </c>
      <c r="AY757" s="210" t="s">
        <v>197</v>
      </c>
    </row>
    <row r="758" spans="1:65" s="13" customFormat="1" ht="11.25">
      <c r="B758" s="199"/>
      <c r="C758" s="200"/>
      <c r="D758" s="201" t="s">
        <v>213</v>
      </c>
      <c r="E758" s="202" t="s">
        <v>28</v>
      </c>
      <c r="F758" s="203" t="s">
        <v>1218</v>
      </c>
      <c r="G758" s="200"/>
      <c r="H758" s="204">
        <v>1.9</v>
      </c>
      <c r="I758" s="205"/>
      <c r="J758" s="200"/>
      <c r="K758" s="200"/>
      <c r="L758" s="206"/>
      <c r="M758" s="207"/>
      <c r="N758" s="208"/>
      <c r="O758" s="208"/>
      <c r="P758" s="208"/>
      <c r="Q758" s="208"/>
      <c r="R758" s="208"/>
      <c r="S758" s="208"/>
      <c r="T758" s="209"/>
      <c r="AT758" s="210" t="s">
        <v>213</v>
      </c>
      <c r="AU758" s="210" t="s">
        <v>84</v>
      </c>
      <c r="AV758" s="13" t="s">
        <v>84</v>
      </c>
      <c r="AW758" s="13" t="s">
        <v>35</v>
      </c>
      <c r="AX758" s="13" t="s">
        <v>74</v>
      </c>
      <c r="AY758" s="210" t="s">
        <v>197</v>
      </c>
    </row>
    <row r="759" spans="1:65" s="16" customFormat="1" ht="11.25">
      <c r="B759" s="232"/>
      <c r="C759" s="233"/>
      <c r="D759" s="201" t="s">
        <v>213</v>
      </c>
      <c r="E759" s="234" t="s">
        <v>28</v>
      </c>
      <c r="F759" s="235" t="s">
        <v>416</v>
      </c>
      <c r="G759" s="233"/>
      <c r="H759" s="236">
        <v>24.6</v>
      </c>
      <c r="I759" s="237"/>
      <c r="J759" s="233"/>
      <c r="K759" s="233"/>
      <c r="L759" s="238"/>
      <c r="M759" s="239"/>
      <c r="N759" s="240"/>
      <c r="O759" s="240"/>
      <c r="P759" s="240"/>
      <c r="Q759" s="240"/>
      <c r="R759" s="240"/>
      <c r="S759" s="240"/>
      <c r="T759" s="241"/>
      <c r="AT759" s="242" t="s">
        <v>213</v>
      </c>
      <c r="AU759" s="242" t="s">
        <v>84</v>
      </c>
      <c r="AV759" s="16" t="s">
        <v>160</v>
      </c>
      <c r="AW759" s="16" t="s">
        <v>35</v>
      </c>
      <c r="AX759" s="16" t="s">
        <v>74</v>
      </c>
      <c r="AY759" s="242" t="s">
        <v>197</v>
      </c>
    </row>
    <row r="760" spans="1:65" s="15" customFormat="1" ht="11.25">
      <c r="B760" s="222"/>
      <c r="C760" s="223"/>
      <c r="D760" s="201" t="s">
        <v>213</v>
      </c>
      <c r="E760" s="224" t="s">
        <v>28</v>
      </c>
      <c r="F760" s="225" t="s">
        <v>1198</v>
      </c>
      <c r="G760" s="223"/>
      <c r="H760" s="224" t="s">
        <v>28</v>
      </c>
      <c r="I760" s="226"/>
      <c r="J760" s="223"/>
      <c r="K760" s="223"/>
      <c r="L760" s="227"/>
      <c r="M760" s="228"/>
      <c r="N760" s="229"/>
      <c r="O760" s="229"/>
      <c r="P760" s="229"/>
      <c r="Q760" s="229"/>
      <c r="R760" s="229"/>
      <c r="S760" s="229"/>
      <c r="T760" s="230"/>
      <c r="AT760" s="231" t="s">
        <v>213</v>
      </c>
      <c r="AU760" s="231" t="s">
        <v>84</v>
      </c>
      <c r="AV760" s="15" t="s">
        <v>82</v>
      </c>
      <c r="AW760" s="15" t="s">
        <v>35</v>
      </c>
      <c r="AX760" s="15" t="s">
        <v>74</v>
      </c>
      <c r="AY760" s="231" t="s">
        <v>197</v>
      </c>
    </row>
    <row r="761" spans="1:65" s="13" customFormat="1" ht="11.25">
      <c r="B761" s="199"/>
      <c r="C761" s="200"/>
      <c r="D761" s="201" t="s">
        <v>213</v>
      </c>
      <c r="E761" s="202" t="s">
        <v>28</v>
      </c>
      <c r="F761" s="203" t="s">
        <v>1219</v>
      </c>
      <c r="G761" s="200"/>
      <c r="H761" s="204">
        <v>10</v>
      </c>
      <c r="I761" s="205"/>
      <c r="J761" s="200"/>
      <c r="K761" s="200"/>
      <c r="L761" s="206"/>
      <c r="M761" s="207"/>
      <c r="N761" s="208"/>
      <c r="O761" s="208"/>
      <c r="P761" s="208"/>
      <c r="Q761" s="208"/>
      <c r="R761" s="208"/>
      <c r="S761" s="208"/>
      <c r="T761" s="209"/>
      <c r="AT761" s="210" t="s">
        <v>213</v>
      </c>
      <c r="AU761" s="210" t="s">
        <v>84</v>
      </c>
      <c r="AV761" s="13" t="s">
        <v>84</v>
      </c>
      <c r="AW761" s="13" t="s">
        <v>35</v>
      </c>
      <c r="AX761" s="13" t="s">
        <v>74</v>
      </c>
      <c r="AY761" s="210" t="s">
        <v>197</v>
      </c>
    </row>
    <row r="762" spans="1:65" s="13" customFormat="1" ht="11.25">
      <c r="B762" s="199"/>
      <c r="C762" s="200"/>
      <c r="D762" s="201" t="s">
        <v>213</v>
      </c>
      <c r="E762" s="202" t="s">
        <v>28</v>
      </c>
      <c r="F762" s="203" t="s">
        <v>1220</v>
      </c>
      <c r="G762" s="200"/>
      <c r="H762" s="204">
        <v>5.25</v>
      </c>
      <c r="I762" s="205"/>
      <c r="J762" s="200"/>
      <c r="K762" s="200"/>
      <c r="L762" s="206"/>
      <c r="M762" s="207"/>
      <c r="N762" s="208"/>
      <c r="O762" s="208"/>
      <c r="P762" s="208"/>
      <c r="Q762" s="208"/>
      <c r="R762" s="208"/>
      <c r="S762" s="208"/>
      <c r="T762" s="209"/>
      <c r="AT762" s="210" t="s">
        <v>213</v>
      </c>
      <c r="AU762" s="210" t="s">
        <v>84</v>
      </c>
      <c r="AV762" s="13" t="s">
        <v>84</v>
      </c>
      <c r="AW762" s="13" t="s">
        <v>35</v>
      </c>
      <c r="AX762" s="13" t="s">
        <v>74</v>
      </c>
      <c r="AY762" s="210" t="s">
        <v>197</v>
      </c>
    </row>
    <row r="763" spans="1:65" s="13" customFormat="1" ht="11.25">
      <c r="B763" s="199"/>
      <c r="C763" s="200"/>
      <c r="D763" s="201" t="s">
        <v>213</v>
      </c>
      <c r="E763" s="202" t="s">
        <v>28</v>
      </c>
      <c r="F763" s="203" t="s">
        <v>1221</v>
      </c>
      <c r="G763" s="200"/>
      <c r="H763" s="204">
        <v>3.65</v>
      </c>
      <c r="I763" s="205"/>
      <c r="J763" s="200"/>
      <c r="K763" s="200"/>
      <c r="L763" s="206"/>
      <c r="M763" s="207"/>
      <c r="N763" s="208"/>
      <c r="O763" s="208"/>
      <c r="P763" s="208"/>
      <c r="Q763" s="208"/>
      <c r="R763" s="208"/>
      <c r="S763" s="208"/>
      <c r="T763" s="209"/>
      <c r="AT763" s="210" t="s">
        <v>213</v>
      </c>
      <c r="AU763" s="210" t="s">
        <v>84</v>
      </c>
      <c r="AV763" s="13" t="s">
        <v>84</v>
      </c>
      <c r="AW763" s="13" t="s">
        <v>35</v>
      </c>
      <c r="AX763" s="13" t="s">
        <v>74</v>
      </c>
      <c r="AY763" s="210" t="s">
        <v>197</v>
      </c>
    </row>
    <row r="764" spans="1:65" s="16" customFormat="1" ht="11.25">
      <c r="B764" s="232"/>
      <c r="C764" s="233"/>
      <c r="D764" s="201" t="s">
        <v>213</v>
      </c>
      <c r="E764" s="234" t="s">
        <v>28</v>
      </c>
      <c r="F764" s="235" t="s">
        <v>416</v>
      </c>
      <c r="G764" s="233"/>
      <c r="H764" s="236">
        <v>18.899999999999999</v>
      </c>
      <c r="I764" s="237"/>
      <c r="J764" s="233"/>
      <c r="K764" s="233"/>
      <c r="L764" s="238"/>
      <c r="M764" s="239"/>
      <c r="N764" s="240"/>
      <c r="O764" s="240"/>
      <c r="P764" s="240"/>
      <c r="Q764" s="240"/>
      <c r="R764" s="240"/>
      <c r="S764" s="240"/>
      <c r="T764" s="241"/>
      <c r="AT764" s="242" t="s">
        <v>213</v>
      </c>
      <c r="AU764" s="242" t="s">
        <v>84</v>
      </c>
      <c r="AV764" s="16" t="s">
        <v>160</v>
      </c>
      <c r="AW764" s="16" t="s">
        <v>35</v>
      </c>
      <c r="AX764" s="16" t="s">
        <v>74</v>
      </c>
      <c r="AY764" s="242" t="s">
        <v>197</v>
      </c>
    </row>
    <row r="765" spans="1:65" s="14" customFormat="1" ht="11.25">
      <c r="B765" s="211"/>
      <c r="C765" s="212"/>
      <c r="D765" s="201" t="s">
        <v>213</v>
      </c>
      <c r="E765" s="213" t="s">
        <v>28</v>
      </c>
      <c r="F765" s="214" t="s">
        <v>226</v>
      </c>
      <c r="G765" s="212"/>
      <c r="H765" s="215">
        <v>43.5</v>
      </c>
      <c r="I765" s="216"/>
      <c r="J765" s="212"/>
      <c r="K765" s="212"/>
      <c r="L765" s="217"/>
      <c r="M765" s="218"/>
      <c r="N765" s="219"/>
      <c r="O765" s="219"/>
      <c r="P765" s="219"/>
      <c r="Q765" s="219"/>
      <c r="R765" s="219"/>
      <c r="S765" s="219"/>
      <c r="T765" s="220"/>
      <c r="AT765" s="221" t="s">
        <v>213</v>
      </c>
      <c r="AU765" s="221" t="s">
        <v>84</v>
      </c>
      <c r="AV765" s="14" t="s">
        <v>204</v>
      </c>
      <c r="AW765" s="14" t="s">
        <v>35</v>
      </c>
      <c r="AX765" s="14" t="s">
        <v>82</v>
      </c>
      <c r="AY765" s="221" t="s">
        <v>197</v>
      </c>
    </row>
    <row r="766" spans="1:65" s="2" customFormat="1" ht="24.2" customHeight="1">
      <c r="A766" s="37"/>
      <c r="B766" s="38"/>
      <c r="C766" s="181" t="s">
        <v>1222</v>
      </c>
      <c r="D766" s="181" t="s">
        <v>199</v>
      </c>
      <c r="E766" s="182" t="s">
        <v>1223</v>
      </c>
      <c r="F766" s="183" t="s">
        <v>1224</v>
      </c>
      <c r="G766" s="184" t="s">
        <v>202</v>
      </c>
      <c r="H766" s="185">
        <v>43.5</v>
      </c>
      <c r="I766" s="186"/>
      <c r="J766" s="187">
        <f>ROUND(I766*H766,2)</f>
        <v>0</v>
      </c>
      <c r="K766" s="183" t="s">
        <v>203</v>
      </c>
      <c r="L766" s="42"/>
      <c r="M766" s="188" t="s">
        <v>28</v>
      </c>
      <c r="N766" s="189" t="s">
        <v>45</v>
      </c>
      <c r="O766" s="67"/>
      <c r="P766" s="190">
        <f>O766*H766</f>
        <v>0</v>
      </c>
      <c r="Q766" s="190">
        <v>0</v>
      </c>
      <c r="R766" s="190">
        <f>Q766*H766</f>
        <v>0</v>
      </c>
      <c r="S766" s="190">
        <v>0</v>
      </c>
      <c r="T766" s="191">
        <f>S766*H766</f>
        <v>0</v>
      </c>
      <c r="U766" s="37"/>
      <c r="V766" s="37"/>
      <c r="W766" s="37"/>
      <c r="X766" s="37"/>
      <c r="Y766" s="37"/>
      <c r="Z766" s="37"/>
      <c r="AA766" s="37"/>
      <c r="AB766" s="37"/>
      <c r="AC766" s="37"/>
      <c r="AD766" s="37"/>
      <c r="AE766" s="37"/>
      <c r="AR766" s="192" t="s">
        <v>204</v>
      </c>
      <c r="AT766" s="192" t="s">
        <v>199</v>
      </c>
      <c r="AU766" s="192" t="s">
        <v>84</v>
      </c>
      <c r="AY766" s="20" t="s">
        <v>197</v>
      </c>
      <c r="BE766" s="193">
        <f>IF(N766="základní",J766,0)</f>
        <v>0</v>
      </c>
      <c r="BF766" s="193">
        <f>IF(N766="snížená",J766,0)</f>
        <v>0</v>
      </c>
      <c r="BG766" s="193">
        <f>IF(N766="zákl. přenesená",J766,0)</f>
        <v>0</v>
      </c>
      <c r="BH766" s="193">
        <f>IF(N766="sníž. přenesená",J766,0)</f>
        <v>0</v>
      </c>
      <c r="BI766" s="193">
        <f>IF(N766="nulová",J766,0)</f>
        <v>0</v>
      </c>
      <c r="BJ766" s="20" t="s">
        <v>82</v>
      </c>
      <c r="BK766" s="193">
        <f>ROUND(I766*H766,2)</f>
        <v>0</v>
      </c>
      <c r="BL766" s="20" t="s">
        <v>204</v>
      </c>
      <c r="BM766" s="192" t="s">
        <v>1225</v>
      </c>
    </row>
    <row r="767" spans="1:65" s="2" customFormat="1" ht="11.25">
      <c r="A767" s="37"/>
      <c r="B767" s="38"/>
      <c r="C767" s="39"/>
      <c r="D767" s="194" t="s">
        <v>206</v>
      </c>
      <c r="E767" s="39"/>
      <c r="F767" s="195" t="s">
        <v>1226</v>
      </c>
      <c r="G767" s="39"/>
      <c r="H767" s="39"/>
      <c r="I767" s="196"/>
      <c r="J767" s="39"/>
      <c r="K767" s="39"/>
      <c r="L767" s="42"/>
      <c r="M767" s="197"/>
      <c r="N767" s="198"/>
      <c r="O767" s="67"/>
      <c r="P767" s="67"/>
      <c r="Q767" s="67"/>
      <c r="R767" s="67"/>
      <c r="S767" s="67"/>
      <c r="T767" s="68"/>
      <c r="U767" s="37"/>
      <c r="V767" s="37"/>
      <c r="W767" s="37"/>
      <c r="X767" s="37"/>
      <c r="Y767" s="37"/>
      <c r="Z767" s="37"/>
      <c r="AA767" s="37"/>
      <c r="AB767" s="37"/>
      <c r="AC767" s="37"/>
      <c r="AD767" s="37"/>
      <c r="AE767" s="37"/>
      <c r="AT767" s="20" t="s">
        <v>206</v>
      </c>
      <c r="AU767" s="20" t="s">
        <v>84</v>
      </c>
    </row>
    <row r="768" spans="1:65" s="2" customFormat="1" ht="21.75" customHeight="1">
      <c r="A768" s="37"/>
      <c r="B768" s="38"/>
      <c r="C768" s="181" t="s">
        <v>1227</v>
      </c>
      <c r="D768" s="181" t="s">
        <v>199</v>
      </c>
      <c r="E768" s="182" t="s">
        <v>1228</v>
      </c>
      <c r="F768" s="183" t="s">
        <v>1229</v>
      </c>
      <c r="G768" s="184" t="s">
        <v>202</v>
      </c>
      <c r="H768" s="185">
        <v>17.477</v>
      </c>
      <c r="I768" s="186"/>
      <c r="J768" s="187">
        <f>ROUND(I768*H768,2)</f>
        <v>0</v>
      </c>
      <c r="K768" s="183" t="s">
        <v>203</v>
      </c>
      <c r="L768" s="42"/>
      <c r="M768" s="188" t="s">
        <v>28</v>
      </c>
      <c r="N768" s="189" t="s">
        <v>45</v>
      </c>
      <c r="O768" s="67"/>
      <c r="P768" s="190">
        <f>O768*H768</f>
        <v>0</v>
      </c>
      <c r="Q768" s="190">
        <v>7.92E-3</v>
      </c>
      <c r="R768" s="190">
        <f>Q768*H768</f>
        <v>0.13841784000000001</v>
      </c>
      <c r="S768" s="190">
        <v>0</v>
      </c>
      <c r="T768" s="191">
        <f>S768*H768</f>
        <v>0</v>
      </c>
      <c r="U768" s="37"/>
      <c r="V768" s="37"/>
      <c r="W768" s="37"/>
      <c r="X768" s="37"/>
      <c r="Y768" s="37"/>
      <c r="Z768" s="37"/>
      <c r="AA768" s="37"/>
      <c r="AB768" s="37"/>
      <c r="AC768" s="37"/>
      <c r="AD768" s="37"/>
      <c r="AE768" s="37"/>
      <c r="AR768" s="192" t="s">
        <v>204</v>
      </c>
      <c r="AT768" s="192" t="s">
        <v>199</v>
      </c>
      <c r="AU768" s="192" t="s">
        <v>84</v>
      </c>
      <c r="AY768" s="20" t="s">
        <v>197</v>
      </c>
      <c r="BE768" s="193">
        <f>IF(N768="základní",J768,0)</f>
        <v>0</v>
      </c>
      <c r="BF768" s="193">
        <f>IF(N768="snížená",J768,0)</f>
        <v>0</v>
      </c>
      <c r="BG768" s="193">
        <f>IF(N768="zákl. přenesená",J768,0)</f>
        <v>0</v>
      </c>
      <c r="BH768" s="193">
        <f>IF(N768="sníž. přenesená",J768,0)</f>
        <v>0</v>
      </c>
      <c r="BI768" s="193">
        <f>IF(N768="nulová",J768,0)</f>
        <v>0</v>
      </c>
      <c r="BJ768" s="20" t="s">
        <v>82</v>
      </c>
      <c r="BK768" s="193">
        <f>ROUND(I768*H768,2)</f>
        <v>0</v>
      </c>
      <c r="BL768" s="20" t="s">
        <v>204</v>
      </c>
      <c r="BM768" s="192" t="s">
        <v>1230</v>
      </c>
    </row>
    <row r="769" spans="1:65" s="2" customFormat="1" ht="11.25">
      <c r="A769" s="37"/>
      <c r="B769" s="38"/>
      <c r="C769" s="39"/>
      <c r="D769" s="194" t="s">
        <v>206</v>
      </c>
      <c r="E769" s="39"/>
      <c r="F769" s="195" t="s">
        <v>1231</v>
      </c>
      <c r="G769" s="39"/>
      <c r="H769" s="39"/>
      <c r="I769" s="196"/>
      <c r="J769" s="39"/>
      <c r="K769" s="39"/>
      <c r="L769" s="42"/>
      <c r="M769" s="197"/>
      <c r="N769" s="198"/>
      <c r="O769" s="67"/>
      <c r="P769" s="67"/>
      <c r="Q769" s="67"/>
      <c r="R769" s="67"/>
      <c r="S769" s="67"/>
      <c r="T769" s="68"/>
      <c r="U769" s="37"/>
      <c r="V769" s="37"/>
      <c r="W769" s="37"/>
      <c r="X769" s="37"/>
      <c r="Y769" s="37"/>
      <c r="Z769" s="37"/>
      <c r="AA769" s="37"/>
      <c r="AB769" s="37"/>
      <c r="AC769" s="37"/>
      <c r="AD769" s="37"/>
      <c r="AE769" s="37"/>
      <c r="AT769" s="20" t="s">
        <v>206</v>
      </c>
      <c r="AU769" s="20" t="s">
        <v>84</v>
      </c>
    </row>
    <row r="770" spans="1:65" s="15" customFormat="1" ht="11.25">
      <c r="B770" s="222"/>
      <c r="C770" s="223"/>
      <c r="D770" s="201" t="s">
        <v>213</v>
      </c>
      <c r="E770" s="224" t="s">
        <v>28</v>
      </c>
      <c r="F770" s="225" t="s">
        <v>412</v>
      </c>
      <c r="G770" s="223"/>
      <c r="H770" s="224" t="s">
        <v>28</v>
      </c>
      <c r="I770" s="226"/>
      <c r="J770" s="223"/>
      <c r="K770" s="223"/>
      <c r="L770" s="227"/>
      <c r="M770" s="228"/>
      <c r="N770" s="229"/>
      <c r="O770" s="229"/>
      <c r="P770" s="229"/>
      <c r="Q770" s="229"/>
      <c r="R770" s="229"/>
      <c r="S770" s="229"/>
      <c r="T770" s="230"/>
      <c r="AT770" s="231" t="s">
        <v>213</v>
      </c>
      <c r="AU770" s="231" t="s">
        <v>84</v>
      </c>
      <c r="AV770" s="15" t="s">
        <v>82</v>
      </c>
      <c r="AW770" s="15" t="s">
        <v>35</v>
      </c>
      <c r="AX770" s="15" t="s">
        <v>74</v>
      </c>
      <c r="AY770" s="231" t="s">
        <v>197</v>
      </c>
    </row>
    <row r="771" spans="1:65" s="15" customFormat="1" ht="11.25">
      <c r="B771" s="222"/>
      <c r="C771" s="223"/>
      <c r="D771" s="201" t="s">
        <v>213</v>
      </c>
      <c r="E771" s="224" t="s">
        <v>28</v>
      </c>
      <c r="F771" s="225" t="s">
        <v>1202</v>
      </c>
      <c r="G771" s="223"/>
      <c r="H771" s="224" t="s">
        <v>28</v>
      </c>
      <c r="I771" s="226"/>
      <c r="J771" s="223"/>
      <c r="K771" s="223"/>
      <c r="L771" s="227"/>
      <c r="M771" s="228"/>
      <c r="N771" s="229"/>
      <c r="O771" s="229"/>
      <c r="P771" s="229"/>
      <c r="Q771" s="229"/>
      <c r="R771" s="229"/>
      <c r="S771" s="229"/>
      <c r="T771" s="230"/>
      <c r="AT771" s="231" t="s">
        <v>213</v>
      </c>
      <c r="AU771" s="231" t="s">
        <v>84</v>
      </c>
      <c r="AV771" s="15" t="s">
        <v>82</v>
      </c>
      <c r="AW771" s="15" t="s">
        <v>35</v>
      </c>
      <c r="AX771" s="15" t="s">
        <v>74</v>
      </c>
      <c r="AY771" s="231" t="s">
        <v>197</v>
      </c>
    </row>
    <row r="772" spans="1:65" s="13" customFormat="1" ht="11.25">
      <c r="B772" s="199"/>
      <c r="C772" s="200"/>
      <c r="D772" s="201" t="s">
        <v>213</v>
      </c>
      <c r="E772" s="202" t="s">
        <v>28</v>
      </c>
      <c r="F772" s="203" t="s">
        <v>1232</v>
      </c>
      <c r="G772" s="200"/>
      <c r="H772" s="204">
        <v>17.477</v>
      </c>
      <c r="I772" s="205"/>
      <c r="J772" s="200"/>
      <c r="K772" s="200"/>
      <c r="L772" s="206"/>
      <c r="M772" s="207"/>
      <c r="N772" s="208"/>
      <c r="O772" s="208"/>
      <c r="P772" s="208"/>
      <c r="Q772" s="208"/>
      <c r="R772" s="208"/>
      <c r="S772" s="208"/>
      <c r="T772" s="209"/>
      <c r="AT772" s="210" t="s">
        <v>213</v>
      </c>
      <c r="AU772" s="210" t="s">
        <v>84</v>
      </c>
      <c r="AV772" s="13" t="s">
        <v>84</v>
      </c>
      <c r="AW772" s="13" t="s">
        <v>35</v>
      </c>
      <c r="AX772" s="13" t="s">
        <v>82</v>
      </c>
      <c r="AY772" s="210" t="s">
        <v>197</v>
      </c>
    </row>
    <row r="773" spans="1:65" s="2" customFormat="1" ht="21.75" customHeight="1">
      <c r="A773" s="37"/>
      <c r="B773" s="38"/>
      <c r="C773" s="181" t="s">
        <v>1233</v>
      </c>
      <c r="D773" s="181" t="s">
        <v>199</v>
      </c>
      <c r="E773" s="182" t="s">
        <v>1234</v>
      </c>
      <c r="F773" s="183" t="s">
        <v>1235</v>
      </c>
      <c r="G773" s="184" t="s">
        <v>202</v>
      </c>
      <c r="H773" s="185">
        <v>17.477</v>
      </c>
      <c r="I773" s="186"/>
      <c r="J773" s="187">
        <f>ROUND(I773*H773,2)</f>
        <v>0</v>
      </c>
      <c r="K773" s="183" t="s">
        <v>203</v>
      </c>
      <c r="L773" s="42"/>
      <c r="M773" s="188" t="s">
        <v>28</v>
      </c>
      <c r="N773" s="189" t="s">
        <v>45</v>
      </c>
      <c r="O773" s="67"/>
      <c r="P773" s="190">
        <f>O773*H773</f>
        <v>0</v>
      </c>
      <c r="Q773" s="190">
        <v>0</v>
      </c>
      <c r="R773" s="190">
        <f>Q773*H773</f>
        <v>0</v>
      </c>
      <c r="S773" s="190">
        <v>0</v>
      </c>
      <c r="T773" s="191">
        <f>S773*H773</f>
        <v>0</v>
      </c>
      <c r="U773" s="37"/>
      <c r="V773" s="37"/>
      <c r="W773" s="37"/>
      <c r="X773" s="37"/>
      <c r="Y773" s="37"/>
      <c r="Z773" s="37"/>
      <c r="AA773" s="37"/>
      <c r="AB773" s="37"/>
      <c r="AC773" s="37"/>
      <c r="AD773" s="37"/>
      <c r="AE773" s="37"/>
      <c r="AR773" s="192" t="s">
        <v>204</v>
      </c>
      <c r="AT773" s="192" t="s">
        <v>199</v>
      </c>
      <c r="AU773" s="192" t="s">
        <v>84</v>
      </c>
      <c r="AY773" s="20" t="s">
        <v>197</v>
      </c>
      <c r="BE773" s="193">
        <f>IF(N773="základní",J773,0)</f>
        <v>0</v>
      </c>
      <c r="BF773" s="193">
        <f>IF(N773="snížená",J773,0)</f>
        <v>0</v>
      </c>
      <c r="BG773" s="193">
        <f>IF(N773="zákl. přenesená",J773,0)</f>
        <v>0</v>
      </c>
      <c r="BH773" s="193">
        <f>IF(N773="sníž. přenesená",J773,0)</f>
        <v>0</v>
      </c>
      <c r="BI773" s="193">
        <f>IF(N773="nulová",J773,0)</f>
        <v>0</v>
      </c>
      <c r="BJ773" s="20" t="s">
        <v>82</v>
      </c>
      <c r="BK773" s="193">
        <f>ROUND(I773*H773,2)</f>
        <v>0</v>
      </c>
      <c r="BL773" s="20" t="s">
        <v>204</v>
      </c>
      <c r="BM773" s="192" t="s">
        <v>1236</v>
      </c>
    </row>
    <row r="774" spans="1:65" s="2" customFormat="1" ht="11.25">
      <c r="A774" s="37"/>
      <c r="B774" s="38"/>
      <c r="C774" s="39"/>
      <c r="D774" s="194" t="s">
        <v>206</v>
      </c>
      <c r="E774" s="39"/>
      <c r="F774" s="195" t="s">
        <v>1237</v>
      </c>
      <c r="G774" s="39"/>
      <c r="H774" s="39"/>
      <c r="I774" s="196"/>
      <c r="J774" s="39"/>
      <c r="K774" s="39"/>
      <c r="L774" s="42"/>
      <c r="M774" s="197"/>
      <c r="N774" s="198"/>
      <c r="O774" s="67"/>
      <c r="P774" s="67"/>
      <c r="Q774" s="67"/>
      <c r="R774" s="67"/>
      <c r="S774" s="67"/>
      <c r="T774" s="68"/>
      <c r="U774" s="37"/>
      <c r="V774" s="37"/>
      <c r="W774" s="37"/>
      <c r="X774" s="37"/>
      <c r="Y774" s="37"/>
      <c r="Z774" s="37"/>
      <c r="AA774" s="37"/>
      <c r="AB774" s="37"/>
      <c r="AC774" s="37"/>
      <c r="AD774" s="37"/>
      <c r="AE774" s="37"/>
      <c r="AT774" s="20" t="s">
        <v>206</v>
      </c>
      <c r="AU774" s="20" t="s">
        <v>84</v>
      </c>
    </row>
    <row r="775" spans="1:65" s="12" customFormat="1" ht="22.9" customHeight="1">
      <c r="B775" s="165"/>
      <c r="C775" s="166"/>
      <c r="D775" s="167" t="s">
        <v>73</v>
      </c>
      <c r="E775" s="179" t="s">
        <v>233</v>
      </c>
      <c r="F775" s="179" t="s">
        <v>1238</v>
      </c>
      <c r="G775" s="166"/>
      <c r="H775" s="166"/>
      <c r="I775" s="169"/>
      <c r="J775" s="180">
        <f>BK775</f>
        <v>0</v>
      </c>
      <c r="K775" s="166"/>
      <c r="L775" s="171"/>
      <c r="M775" s="172"/>
      <c r="N775" s="173"/>
      <c r="O775" s="173"/>
      <c r="P775" s="174">
        <f>SUM(P776:P1408)</f>
        <v>0</v>
      </c>
      <c r="Q775" s="173"/>
      <c r="R775" s="174">
        <f>SUM(R776:R1408)</f>
        <v>358.73508767999999</v>
      </c>
      <c r="S775" s="173"/>
      <c r="T775" s="175">
        <f>SUM(T776:T1408)</f>
        <v>4.3168419999999999E-2</v>
      </c>
      <c r="AR775" s="176" t="s">
        <v>82</v>
      </c>
      <c r="AT775" s="177" t="s">
        <v>73</v>
      </c>
      <c r="AU775" s="177" t="s">
        <v>82</v>
      </c>
      <c r="AY775" s="176" t="s">
        <v>197</v>
      </c>
      <c r="BK775" s="178">
        <f>SUM(BK776:BK1408)</f>
        <v>0</v>
      </c>
    </row>
    <row r="776" spans="1:65" s="2" customFormat="1" ht="21.75" customHeight="1">
      <c r="A776" s="37"/>
      <c r="B776" s="38"/>
      <c r="C776" s="181" t="s">
        <v>1239</v>
      </c>
      <c r="D776" s="181" t="s">
        <v>199</v>
      </c>
      <c r="E776" s="182" t="s">
        <v>1240</v>
      </c>
      <c r="F776" s="183" t="s">
        <v>1241</v>
      </c>
      <c r="G776" s="184" t="s">
        <v>202</v>
      </c>
      <c r="H776" s="185">
        <v>257.18799999999999</v>
      </c>
      <c r="I776" s="186"/>
      <c r="J776" s="187">
        <f>ROUND(I776*H776,2)</f>
        <v>0</v>
      </c>
      <c r="K776" s="183" t="s">
        <v>203</v>
      </c>
      <c r="L776" s="42"/>
      <c r="M776" s="188" t="s">
        <v>28</v>
      </c>
      <c r="N776" s="189" t="s">
        <v>45</v>
      </c>
      <c r="O776" s="67"/>
      <c r="P776" s="190">
        <f>O776*H776</f>
        <v>0</v>
      </c>
      <c r="Q776" s="190">
        <v>2.5999999999999998E-4</v>
      </c>
      <c r="R776" s="190">
        <f>Q776*H776</f>
        <v>6.6868879999999992E-2</v>
      </c>
      <c r="S776" s="190">
        <v>0</v>
      </c>
      <c r="T776" s="191">
        <f>S776*H776</f>
        <v>0</v>
      </c>
      <c r="U776" s="37"/>
      <c r="V776" s="37"/>
      <c r="W776" s="37"/>
      <c r="X776" s="37"/>
      <c r="Y776" s="37"/>
      <c r="Z776" s="37"/>
      <c r="AA776" s="37"/>
      <c r="AB776" s="37"/>
      <c r="AC776" s="37"/>
      <c r="AD776" s="37"/>
      <c r="AE776" s="37"/>
      <c r="AR776" s="192" t="s">
        <v>204</v>
      </c>
      <c r="AT776" s="192" t="s">
        <v>199</v>
      </c>
      <c r="AU776" s="192" t="s">
        <v>84</v>
      </c>
      <c r="AY776" s="20" t="s">
        <v>197</v>
      </c>
      <c r="BE776" s="193">
        <f>IF(N776="základní",J776,0)</f>
        <v>0</v>
      </c>
      <c r="BF776" s="193">
        <f>IF(N776="snížená",J776,0)</f>
        <v>0</v>
      </c>
      <c r="BG776" s="193">
        <f>IF(N776="zákl. přenesená",J776,0)</f>
        <v>0</v>
      </c>
      <c r="BH776" s="193">
        <f>IF(N776="sníž. přenesená",J776,0)</f>
        <v>0</v>
      </c>
      <c r="BI776" s="193">
        <f>IF(N776="nulová",J776,0)</f>
        <v>0</v>
      </c>
      <c r="BJ776" s="20" t="s">
        <v>82</v>
      </c>
      <c r="BK776" s="193">
        <f>ROUND(I776*H776,2)</f>
        <v>0</v>
      </c>
      <c r="BL776" s="20" t="s">
        <v>204</v>
      </c>
      <c r="BM776" s="192" t="s">
        <v>1242</v>
      </c>
    </row>
    <row r="777" spans="1:65" s="2" customFormat="1" ht="11.25">
      <c r="A777" s="37"/>
      <c r="B777" s="38"/>
      <c r="C777" s="39"/>
      <c r="D777" s="194" t="s">
        <v>206</v>
      </c>
      <c r="E777" s="39"/>
      <c r="F777" s="195" t="s">
        <v>1243</v>
      </c>
      <c r="G777" s="39"/>
      <c r="H777" s="39"/>
      <c r="I777" s="196"/>
      <c r="J777" s="39"/>
      <c r="K777" s="39"/>
      <c r="L777" s="42"/>
      <c r="M777" s="197"/>
      <c r="N777" s="198"/>
      <c r="O777" s="67"/>
      <c r="P777" s="67"/>
      <c r="Q777" s="67"/>
      <c r="R777" s="67"/>
      <c r="S777" s="67"/>
      <c r="T777" s="68"/>
      <c r="U777" s="37"/>
      <c r="V777" s="37"/>
      <c r="W777" s="37"/>
      <c r="X777" s="37"/>
      <c r="Y777" s="37"/>
      <c r="Z777" s="37"/>
      <c r="AA777" s="37"/>
      <c r="AB777" s="37"/>
      <c r="AC777" s="37"/>
      <c r="AD777" s="37"/>
      <c r="AE777" s="37"/>
      <c r="AT777" s="20" t="s">
        <v>206</v>
      </c>
      <c r="AU777" s="20" t="s">
        <v>84</v>
      </c>
    </row>
    <row r="778" spans="1:65" s="15" customFormat="1" ht="11.25">
      <c r="B778" s="222"/>
      <c r="C778" s="223"/>
      <c r="D778" s="201" t="s">
        <v>213</v>
      </c>
      <c r="E778" s="224" t="s">
        <v>28</v>
      </c>
      <c r="F778" s="225" t="s">
        <v>1244</v>
      </c>
      <c r="G778" s="223"/>
      <c r="H778" s="224" t="s">
        <v>28</v>
      </c>
      <c r="I778" s="226"/>
      <c r="J778" s="223"/>
      <c r="K778" s="223"/>
      <c r="L778" s="227"/>
      <c r="M778" s="228"/>
      <c r="N778" s="229"/>
      <c r="O778" s="229"/>
      <c r="P778" s="229"/>
      <c r="Q778" s="229"/>
      <c r="R778" s="229"/>
      <c r="S778" s="229"/>
      <c r="T778" s="230"/>
      <c r="AT778" s="231" t="s">
        <v>213</v>
      </c>
      <c r="AU778" s="231" t="s">
        <v>84</v>
      </c>
      <c r="AV778" s="15" t="s">
        <v>82</v>
      </c>
      <c r="AW778" s="15" t="s">
        <v>35</v>
      </c>
      <c r="AX778" s="15" t="s">
        <v>74</v>
      </c>
      <c r="AY778" s="231" t="s">
        <v>197</v>
      </c>
    </row>
    <row r="779" spans="1:65" s="15" customFormat="1" ht="11.25">
      <c r="B779" s="222"/>
      <c r="C779" s="223"/>
      <c r="D779" s="201" t="s">
        <v>213</v>
      </c>
      <c r="E779" s="224" t="s">
        <v>28</v>
      </c>
      <c r="F779" s="225" t="s">
        <v>1245</v>
      </c>
      <c r="G779" s="223"/>
      <c r="H779" s="224" t="s">
        <v>28</v>
      </c>
      <c r="I779" s="226"/>
      <c r="J779" s="223"/>
      <c r="K779" s="223"/>
      <c r="L779" s="227"/>
      <c r="M779" s="228"/>
      <c r="N779" s="229"/>
      <c r="O779" s="229"/>
      <c r="P779" s="229"/>
      <c r="Q779" s="229"/>
      <c r="R779" s="229"/>
      <c r="S779" s="229"/>
      <c r="T779" s="230"/>
      <c r="AT779" s="231" t="s">
        <v>213</v>
      </c>
      <c r="AU779" s="231" t="s">
        <v>84</v>
      </c>
      <c r="AV779" s="15" t="s">
        <v>82</v>
      </c>
      <c r="AW779" s="15" t="s">
        <v>35</v>
      </c>
      <c r="AX779" s="15" t="s">
        <v>74</v>
      </c>
      <c r="AY779" s="231" t="s">
        <v>197</v>
      </c>
    </row>
    <row r="780" spans="1:65" s="13" customFormat="1" ht="11.25">
      <c r="B780" s="199"/>
      <c r="C780" s="200"/>
      <c r="D780" s="201" t="s">
        <v>213</v>
      </c>
      <c r="E780" s="202" t="s">
        <v>28</v>
      </c>
      <c r="F780" s="203" t="s">
        <v>1246</v>
      </c>
      <c r="G780" s="200"/>
      <c r="H780" s="204">
        <v>6.6</v>
      </c>
      <c r="I780" s="205"/>
      <c r="J780" s="200"/>
      <c r="K780" s="200"/>
      <c r="L780" s="206"/>
      <c r="M780" s="207"/>
      <c r="N780" s="208"/>
      <c r="O780" s="208"/>
      <c r="P780" s="208"/>
      <c r="Q780" s="208"/>
      <c r="R780" s="208"/>
      <c r="S780" s="208"/>
      <c r="T780" s="209"/>
      <c r="AT780" s="210" t="s">
        <v>213</v>
      </c>
      <c r="AU780" s="210" t="s">
        <v>84</v>
      </c>
      <c r="AV780" s="13" t="s">
        <v>84</v>
      </c>
      <c r="AW780" s="13" t="s">
        <v>35</v>
      </c>
      <c r="AX780" s="13" t="s">
        <v>74</v>
      </c>
      <c r="AY780" s="210" t="s">
        <v>197</v>
      </c>
    </row>
    <row r="781" spans="1:65" s="13" customFormat="1" ht="11.25">
      <c r="B781" s="199"/>
      <c r="C781" s="200"/>
      <c r="D781" s="201" t="s">
        <v>213</v>
      </c>
      <c r="E781" s="202" t="s">
        <v>28</v>
      </c>
      <c r="F781" s="203" t="s">
        <v>1247</v>
      </c>
      <c r="G781" s="200"/>
      <c r="H781" s="204">
        <v>13.388</v>
      </c>
      <c r="I781" s="205"/>
      <c r="J781" s="200"/>
      <c r="K781" s="200"/>
      <c r="L781" s="206"/>
      <c r="M781" s="207"/>
      <c r="N781" s="208"/>
      <c r="O781" s="208"/>
      <c r="P781" s="208"/>
      <c r="Q781" s="208"/>
      <c r="R781" s="208"/>
      <c r="S781" s="208"/>
      <c r="T781" s="209"/>
      <c r="AT781" s="210" t="s">
        <v>213</v>
      </c>
      <c r="AU781" s="210" t="s">
        <v>84</v>
      </c>
      <c r="AV781" s="13" t="s">
        <v>84</v>
      </c>
      <c r="AW781" s="13" t="s">
        <v>35</v>
      </c>
      <c r="AX781" s="13" t="s">
        <v>74</v>
      </c>
      <c r="AY781" s="210" t="s">
        <v>197</v>
      </c>
    </row>
    <row r="782" spans="1:65" s="13" customFormat="1" ht="11.25">
      <c r="B782" s="199"/>
      <c r="C782" s="200"/>
      <c r="D782" s="201" t="s">
        <v>213</v>
      </c>
      <c r="E782" s="202" t="s">
        <v>28</v>
      </c>
      <c r="F782" s="203" t="s">
        <v>1248</v>
      </c>
      <c r="G782" s="200"/>
      <c r="H782" s="204">
        <v>23.8</v>
      </c>
      <c r="I782" s="205"/>
      <c r="J782" s="200"/>
      <c r="K782" s="200"/>
      <c r="L782" s="206"/>
      <c r="M782" s="207"/>
      <c r="N782" s="208"/>
      <c r="O782" s="208"/>
      <c r="P782" s="208"/>
      <c r="Q782" s="208"/>
      <c r="R782" s="208"/>
      <c r="S782" s="208"/>
      <c r="T782" s="209"/>
      <c r="AT782" s="210" t="s">
        <v>213</v>
      </c>
      <c r="AU782" s="210" t="s">
        <v>84</v>
      </c>
      <c r="AV782" s="13" t="s">
        <v>84</v>
      </c>
      <c r="AW782" s="13" t="s">
        <v>35</v>
      </c>
      <c r="AX782" s="13" t="s">
        <v>74</v>
      </c>
      <c r="AY782" s="210" t="s">
        <v>197</v>
      </c>
    </row>
    <row r="783" spans="1:65" s="13" customFormat="1" ht="11.25">
      <c r="B783" s="199"/>
      <c r="C783" s="200"/>
      <c r="D783" s="201" t="s">
        <v>213</v>
      </c>
      <c r="E783" s="202" t="s">
        <v>28</v>
      </c>
      <c r="F783" s="203" t="s">
        <v>1249</v>
      </c>
      <c r="G783" s="200"/>
      <c r="H783" s="204">
        <v>177.4</v>
      </c>
      <c r="I783" s="205"/>
      <c r="J783" s="200"/>
      <c r="K783" s="200"/>
      <c r="L783" s="206"/>
      <c r="M783" s="207"/>
      <c r="N783" s="208"/>
      <c r="O783" s="208"/>
      <c r="P783" s="208"/>
      <c r="Q783" s="208"/>
      <c r="R783" s="208"/>
      <c r="S783" s="208"/>
      <c r="T783" s="209"/>
      <c r="AT783" s="210" t="s">
        <v>213</v>
      </c>
      <c r="AU783" s="210" t="s">
        <v>84</v>
      </c>
      <c r="AV783" s="13" t="s">
        <v>84</v>
      </c>
      <c r="AW783" s="13" t="s">
        <v>35</v>
      </c>
      <c r="AX783" s="13" t="s">
        <v>74</v>
      </c>
      <c r="AY783" s="210" t="s">
        <v>197</v>
      </c>
    </row>
    <row r="784" spans="1:65" s="16" customFormat="1" ht="11.25">
      <c r="B784" s="232"/>
      <c r="C784" s="233"/>
      <c r="D784" s="201" t="s">
        <v>213</v>
      </c>
      <c r="E784" s="234" t="s">
        <v>28</v>
      </c>
      <c r="F784" s="235" t="s">
        <v>416</v>
      </c>
      <c r="G784" s="233"/>
      <c r="H784" s="236">
        <v>221.18799999999999</v>
      </c>
      <c r="I784" s="237"/>
      <c r="J784" s="233"/>
      <c r="K784" s="233"/>
      <c r="L784" s="238"/>
      <c r="M784" s="239"/>
      <c r="N784" s="240"/>
      <c r="O784" s="240"/>
      <c r="P784" s="240"/>
      <c r="Q784" s="240"/>
      <c r="R784" s="240"/>
      <c r="S784" s="240"/>
      <c r="T784" s="241"/>
      <c r="AT784" s="242" t="s">
        <v>213</v>
      </c>
      <c r="AU784" s="242" t="s">
        <v>84</v>
      </c>
      <c r="AV784" s="16" t="s">
        <v>160</v>
      </c>
      <c r="AW784" s="16" t="s">
        <v>35</v>
      </c>
      <c r="AX784" s="16" t="s">
        <v>74</v>
      </c>
      <c r="AY784" s="242" t="s">
        <v>197</v>
      </c>
    </row>
    <row r="785" spans="1:65" s="15" customFormat="1" ht="11.25">
      <c r="B785" s="222"/>
      <c r="C785" s="223"/>
      <c r="D785" s="201" t="s">
        <v>213</v>
      </c>
      <c r="E785" s="224" t="s">
        <v>28</v>
      </c>
      <c r="F785" s="225" t="s">
        <v>1001</v>
      </c>
      <c r="G785" s="223"/>
      <c r="H785" s="224" t="s">
        <v>28</v>
      </c>
      <c r="I785" s="226"/>
      <c r="J785" s="223"/>
      <c r="K785" s="223"/>
      <c r="L785" s="227"/>
      <c r="M785" s="228"/>
      <c r="N785" s="229"/>
      <c r="O785" s="229"/>
      <c r="P785" s="229"/>
      <c r="Q785" s="229"/>
      <c r="R785" s="229"/>
      <c r="S785" s="229"/>
      <c r="T785" s="230"/>
      <c r="AT785" s="231" t="s">
        <v>213</v>
      </c>
      <c r="AU785" s="231" t="s">
        <v>84</v>
      </c>
      <c r="AV785" s="15" t="s">
        <v>82</v>
      </c>
      <c r="AW785" s="15" t="s">
        <v>35</v>
      </c>
      <c r="AX785" s="15" t="s">
        <v>74</v>
      </c>
      <c r="AY785" s="231" t="s">
        <v>197</v>
      </c>
    </row>
    <row r="786" spans="1:65" s="13" customFormat="1" ht="11.25">
      <c r="B786" s="199"/>
      <c r="C786" s="200"/>
      <c r="D786" s="201" t="s">
        <v>213</v>
      </c>
      <c r="E786" s="202" t="s">
        <v>28</v>
      </c>
      <c r="F786" s="203" t="s">
        <v>1250</v>
      </c>
      <c r="G786" s="200"/>
      <c r="H786" s="204">
        <v>36</v>
      </c>
      <c r="I786" s="205"/>
      <c r="J786" s="200"/>
      <c r="K786" s="200"/>
      <c r="L786" s="206"/>
      <c r="M786" s="207"/>
      <c r="N786" s="208"/>
      <c r="O786" s="208"/>
      <c r="P786" s="208"/>
      <c r="Q786" s="208"/>
      <c r="R786" s="208"/>
      <c r="S786" s="208"/>
      <c r="T786" s="209"/>
      <c r="AT786" s="210" t="s">
        <v>213</v>
      </c>
      <c r="AU786" s="210" t="s">
        <v>84</v>
      </c>
      <c r="AV786" s="13" t="s">
        <v>84</v>
      </c>
      <c r="AW786" s="13" t="s">
        <v>35</v>
      </c>
      <c r="AX786" s="13" t="s">
        <v>74</v>
      </c>
      <c r="AY786" s="210" t="s">
        <v>197</v>
      </c>
    </row>
    <row r="787" spans="1:65" s="14" customFormat="1" ht="11.25">
      <c r="B787" s="211"/>
      <c r="C787" s="212"/>
      <c r="D787" s="201" t="s">
        <v>213</v>
      </c>
      <c r="E787" s="213" t="s">
        <v>28</v>
      </c>
      <c r="F787" s="214" t="s">
        <v>226</v>
      </c>
      <c r="G787" s="212"/>
      <c r="H787" s="215">
        <v>257.18799999999999</v>
      </c>
      <c r="I787" s="216"/>
      <c r="J787" s="212"/>
      <c r="K787" s="212"/>
      <c r="L787" s="217"/>
      <c r="M787" s="218"/>
      <c r="N787" s="219"/>
      <c r="O787" s="219"/>
      <c r="P787" s="219"/>
      <c r="Q787" s="219"/>
      <c r="R787" s="219"/>
      <c r="S787" s="219"/>
      <c r="T787" s="220"/>
      <c r="AT787" s="221" t="s">
        <v>213</v>
      </c>
      <c r="AU787" s="221" t="s">
        <v>84</v>
      </c>
      <c r="AV787" s="14" t="s">
        <v>204</v>
      </c>
      <c r="AW787" s="14" t="s">
        <v>35</v>
      </c>
      <c r="AX787" s="14" t="s">
        <v>82</v>
      </c>
      <c r="AY787" s="221" t="s">
        <v>197</v>
      </c>
    </row>
    <row r="788" spans="1:65" s="2" customFormat="1" ht="24.2" customHeight="1">
      <c r="A788" s="37"/>
      <c r="B788" s="38"/>
      <c r="C788" s="181" t="s">
        <v>1251</v>
      </c>
      <c r="D788" s="181" t="s">
        <v>199</v>
      </c>
      <c r="E788" s="182" t="s">
        <v>1252</v>
      </c>
      <c r="F788" s="183" t="s">
        <v>1253</v>
      </c>
      <c r="G788" s="184" t="s">
        <v>202</v>
      </c>
      <c r="H788" s="185">
        <v>16.649999999999999</v>
      </c>
      <c r="I788" s="186"/>
      <c r="J788" s="187">
        <f>ROUND(I788*H788,2)</f>
        <v>0</v>
      </c>
      <c r="K788" s="183" t="s">
        <v>203</v>
      </c>
      <c r="L788" s="42"/>
      <c r="M788" s="188" t="s">
        <v>28</v>
      </c>
      <c r="N788" s="189" t="s">
        <v>45</v>
      </c>
      <c r="O788" s="67"/>
      <c r="P788" s="190">
        <f>O788*H788</f>
        <v>0</v>
      </c>
      <c r="Q788" s="190">
        <v>2.5999999999999998E-4</v>
      </c>
      <c r="R788" s="190">
        <f>Q788*H788</f>
        <v>4.3289999999999995E-3</v>
      </c>
      <c r="S788" s="190">
        <v>0</v>
      </c>
      <c r="T788" s="191">
        <f>S788*H788</f>
        <v>0</v>
      </c>
      <c r="U788" s="37"/>
      <c r="V788" s="37"/>
      <c r="W788" s="37"/>
      <c r="X788" s="37"/>
      <c r="Y788" s="37"/>
      <c r="Z788" s="37"/>
      <c r="AA788" s="37"/>
      <c r="AB788" s="37"/>
      <c r="AC788" s="37"/>
      <c r="AD788" s="37"/>
      <c r="AE788" s="37"/>
      <c r="AR788" s="192" t="s">
        <v>204</v>
      </c>
      <c r="AT788" s="192" t="s">
        <v>199</v>
      </c>
      <c r="AU788" s="192" t="s">
        <v>84</v>
      </c>
      <c r="AY788" s="20" t="s">
        <v>197</v>
      </c>
      <c r="BE788" s="193">
        <f>IF(N788="základní",J788,0)</f>
        <v>0</v>
      </c>
      <c r="BF788" s="193">
        <f>IF(N788="snížená",J788,0)</f>
        <v>0</v>
      </c>
      <c r="BG788" s="193">
        <f>IF(N788="zákl. přenesená",J788,0)</f>
        <v>0</v>
      </c>
      <c r="BH788" s="193">
        <f>IF(N788="sníž. přenesená",J788,0)</f>
        <v>0</v>
      </c>
      <c r="BI788" s="193">
        <f>IF(N788="nulová",J788,0)</f>
        <v>0</v>
      </c>
      <c r="BJ788" s="20" t="s">
        <v>82</v>
      </c>
      <c r="BK788" s="193">
        <f>ROUND(I788*H788,2)</f>
        <v>0</v>
      </c>
      <c r="BL788" s="20" t="s">
        <v>204</v>
      </c>
      <c r="BM788" s="192" t="s">
        <v>1254</v>
      </c>
    </row>
    <row r="789" spans="1:65" s="2" customFormat="1" ht="11.25">
      <c r="A789" s="37"/>
      <c r="B789" s="38"/>
      <c r="C789" s="39"/>
      <c r="D789" s="194" t="s">
        <v>206</v>
      </c>
      <c r="E789" s="39"/>
      <c r="F789" s="195" t="s">
        <v>1255</v>
      </c>
      <c r="G789" s="39"/>
      <c r="H789" s="39"/>
      <c r="I789" s="196"/>
      <c r="J789" s="39"/>
      <c r="K789" s="39"/>
      <c r="L789" s="42"/>
      <c r="M789" s="197"/>
      <c r="N789" s="198"/>
      <c r="O789" s="67"/>
      <c r="P789" s="67"/>
      <c r="Q789" s="67"/>
      <c r="R789" s="67"/>
      <c r="S789" s="67"/>
      <c r="T789" s="68"/>
      <c r="U789" s="37"/>
      <c r="V789" s="37"/>
      <c r="W789" s="37"/>
      <c r="X789" s="37"/>
      <c r="Y789" s="37"/>
      <c r="Z789" s="37"/>
      <c r="AA789" s="37"/>
      <c r="AB789" s="37"/>
      <c r="AC789" s="37"/>
      <c r="AD789" s="37"/>
      <c r="AE789" s="37"/>
      <c r="AT789" s="20" t="s">
        <v>206</v>
      </c>
      <c r="AU789" s="20" t="s">
        <v>84</v>
      </c>
    </row>
    <row r="790" spans="1:65" s="15" customFormat="1" ht="11.25">
      <c r="B790" s="222"/>
      <c r="C790" s="223"/>
      <c r="D790" s="201" t="s">
        <v>213</v>
      </c>
      <c r="E790" s="224" t="s">
        <v>28</v>
      </c>
      <c r="F790" s="225" t="s">
        <v>1244</v>
      </c>
      <c r="G790" s="223"/>
      <c r="H790" s="224" t="s">
        <v>28</v>
      </c>
      <c r="I790" s="226"/>
      <c r="J790" s="223"/>
      <c r="K790" s="223"/>
      <c r="L790" s="227"/>
      <c r="M790" s="228"/>
      <c r="N790" s="229"/>
      <c r="O790" s="229"/>
      <c r="P790" s="229"/>
      <c r="Q790" s="229"/>
      <c r="R790" s="229"/>
      <c r="S790" s="229"/>
      <c r="T790" s="230"/>
      <c r="AT790" s="231" t="s">
        <v>213</v>
      </c>
      <c r="AU790" s="231" t="s">
        <v>84</v>
      </c>
      <c r="AV790" s="15" t="s">
        <v>82</v>
      </c>
      <c r="AW790" s="15" t="s">
        <v>35</v>
      </c>
      <c r="AX790" s="15" t="s">
        <v>74</v>
      </c>
      <c r="AY790" s="231" t="s">
        <v>197</v>
      </c>
    </row>
    <row r="791" spans="1:65" s="15" customFormat="1" ht="11.25">
      <c r="B791" s="222"/>
      <c r="C791" s="223"/>
      <c r="D791" s="201" t="s">
        <v>213</v>
      </c>
      <c r="E791" s="224" t="s">
        <v>28</v>
      </c>
      <c r="F791" s="225" t="s">
        <v>1256</v>
      </c>
      <c r="G791" s="223"/>
      <c r="H791" s="224" t="s">
        <v>28</v>
      </c>
      <c r="I791" s="226"/>
      <c r="J791" s="223"/>
      <c r="K791" s="223"/>
      <c r="L791" s="227"/>
      <c r="M791" s="228"/>
      <c r="N791" s="229"/>
      <c r="O791" s="229"/>
      <c r="P791" s="229"/>
      <c r="Q791" s="229"/>
      <c r="R791" s="229"/>
      <c r="S791" s="229"/>
      <c r="T791" s="230"/>
      <c r="AT791" s="231" t="s">
        <v>213</v>
      </c>
      <c r="AU791" s="231" t="s">
        <v>84</v>
      </c>
      <c r="AV791" s="15" t="s">
        <v>82</v>
      </c>
      <c r="AW791" s="15" t="s">
        <v>35</v>
      </c>
      <c r="AX791" s="15" t="s">
        <v>74</v>
      </c>
      <c r="AY791" s="231" t="s">
        <v>197</v>
      </c>
    </row>
    <row r="792" spans="1:65" s="13" customFormat="1" ht="11.25">
      <c r="B792" s="199"/>
      <c r="C792" s="200"/>
      <c r="D792" s="201" t="s">
        <v>213</v>
      </c>
      <c r="E792" s="202" t="s">
        <v>28</v>
      </c>
      <c r="F792" s="203" t="s">
        <v>1257</v>
      </c>
      <c r="G792" s="200"/>
      <c r="H792" s="204">
        <v>16.649999999999999</v>
      </c>
      <c r="I792" s="205"/>
      <c r="J792" s="200"/>
      <c r="K792" s="200"/>
      <c r="L792" s="206"/>
      <c r="M792" s="207"/>
      <c r="N792" s="208"/>
      <c r="O792" s="208"/>
      <c r="P792" s="208"/>
      <c r="Q792" s="208"/>
      <c r="R792" s="208"/>
      <c r="S792" s="208"/>
      <c r="T792" s="209"/>
      <c r="AT792" s="210" t="s">
        <v>213</v>
      </c>
      <c r="AU792" s="210" t="s">
        <v>84</v>
      </c>
      <c r="AV792" s="13" t="s">
        <v>84</v>
      </c>
      <c r="AW792" s="13" t="s">
        <v>35</v>
      </c>
      <c r="AX792" s="13" t="s">
        <v>82</v>
      </c>
      <c r="AY792" s="210" t="s">
        <v>197</v>
      </c>
    </row>
    <row r="793" spans="1:65" s="2" customFormat="1" ht="24.2" customHeight="1">
      <c r="A793" s="37"/>
      <c r="B793" s="38"/>
      <c r="C793" s="181" t="s">
        <v>1258</v>
      </c>
      <c r="D793" s="181" t="s">
        <v>199</v>
      </c>
      <c r="E793" s="182" t="s">
        <v>1259</v>
      </c>
      <c r="F793" s="183" t="s">
        <v>1260</v>
      </c>
      <c r="G793" s="184" t="s">
        <v>202</v>
      </c>
      <c r="H793" s="185">
        <v>257.18799999999999</v>
      </c>
      <c r="I793" s="186"/>
      <c r="J793" s="187">
        <f>ROUND(I793*H793,2)</f>
        <v>0</v>
      </c>
      <c r="K793" s="183" t="s">
        <v>203</v>
      </c>
      <c r="L793" s="42"/>
      <c r="M793" s="188" t="s">
        <v>28</v>
      </c>
      <c r="N793" s="189" t="s">
        <v>45</v>
      </c>
      <c r="O793" s="67"/>
      <c r="P793" s="190">
        <f>O793*H793</f>
        <v>0</v>
      </c>
      <c r="Q793" s="190">
        <v>1.6279999999999999E-2</v>
      </c>
      <c r="R793" s="190">
        <f>Q793*H793</f>
        <v>4.1870206400000001</v>
      </c>
      <c r="S793" s="190">
        <v>0</v>
      </c>
      <c r="T793" s="191">
        <f>S793*H793</f>
        <v>0</v>
      </c>
      <c r="U793" s="37"/>
      <c r="V793" s="37"/>
      <c r="W793" s="37"/>
      <c r="X793" s="37"/>
      <c r="Y793" s="37"/>
      <c r="Z793" s="37"/>
      <c r="AA793" s="37"/>
      <c r="AB793" s="37"/>
      <c r="AC793" s="37"/>
      <c r="AD793" s="37"/>
      <c r="AE793" s="37"/>
      <c r="AR793" s="192" t="s">
        <v>204</v>
      </c>
      <c r="AT793" s="192" t="s">
        <v>199</v>
      </c>
      <c r="AU793" s="192" t="s">
        <v>84</v>
      </c>
      <c r="AY793" s="20" t="s">
        <v>197</v>
      </c>
      <c r="BE793" s="193">
        <f>IF(N793="základní",J793,0)</f>
        <v>0</v>
      </c>
      <c r="BF793" s="193">
        <f>IF(N793="snížená",J793,0)</f>
        <v>0</v>
      </c>
      <c r="BG793" s="193">
        <f>IF(N793="zákl. přenesená",J793,0)</f>
        <v>0</v>
      </c>
      <c r="BH793" s="193">
        <f>IF(N793="sníž. přenesená",J793,0)</f>
        <v>0</v>
      </c>
      <c r="BI793" s="193">
        <f>IF(N793="nulová",J793,0)</f>
        <v>0</v>
      </c>
      <c r="BJ793" s="20" t="s">
        <v>82</v>
      </c>
      <c r="BK793" s="193">
        <f>ROUND(I793*H793,2)</f>
        <v>0</v>
      </c>
      <c r="BL793" s="20" t="s">
        <v>204</v>
      </c>
      <c r="BM793" s="192" t="s">
        <v>1261</v>
      </c>
    </row>
    <row r="794" spans="1:65" s="2" customFormat="1" ht="11.25">
      <c r="A794" s="37"/>
      <c r="B794" s="38"/>
      <c r="C794" s="39"/>
      <c r="D794" s="194" t="s">
        <v>206</v>
      </c>
      <c r="E794" s="39"/>
      <c r="F794" s="195" t="s">
        <v>1262</v>
      </c>
      <c r="G794" s="39"/>
      <c r="H794" s="39"/>
      <c r="I794" s="196"/>
      <c r="J794" s="39"/>
      <c r="K794" s="39"/>
      <c r="L794" s="42"/>
      <c r="M794" s="197"/>
      <c r="N794" s="198"/>
      <c r="O794" s="67"/>
      <c r="P794" s="67"/>
      <c r="Q794" s="67"/>
      <c r="R794" s="67"/>
      <c r="S794" s="67"/>
      <c r="T794" s="68"/>
      <c r="U794" s="37"/>
      <c r="V794" s="37"/>
      <c r="W794" s="37"/>
      <c r="X794" s="37"/>
      <c r="Y794" s="37"/>
      <c r="Z794" s="37"/>
      <c r="AA794" s="37"/>
      <c r="AB794" s="37"/>
      <c r="AC794" s="37"/>
      <c r="AD794" s="37"/>
      <c r="AE794" s="37"/>
      <c r="AT794" s="20" t="s">
        <v>206</v>
      </c>
      <c r="AU794" s="20" t="s">
        <v>84</v>
      </c>
    </row>
    <row r="795" spans="1:65" s="2" customFormat="1" ht="33" customHeight="1">
      <c r="A795" s="37"/>
      <c r="B795" s="38"/>
      <c r="C795" s="181" t="s">
        <v>1263</v>
      </c>
      <c r="D795" s="181" t="s">
        <v>199</v>
      </c>
      <c r="E795" s="182" t="s">
        <v>1264</v>
      </c>
      <c r="F795" s="183" t="s">
        <v>1265</v>
      </c>
      <c r="G795" s="184" t="s">
        <v>202</v>
      </c>
      <c r="H795" s="185">
        <v>16.649999999999999</v>
      </c>
      <c r="I795" s="186"/>
      <c r="J795" s="187">
        <f>ROUND(I795*H795,2)</f>
        <v>0</v>
      </c>
      <c r="K795" s="183" t="s">
        <v>203</v>
      </c>
      <c r="L795" s="42"/>
      <c r="M795" s="188" t="s">
        <v>28</v>
      </c>
      <c r="N795" s="189" t="s">
        <v>45</v>
      </c>
      <c r="O795" s="67"/>
      <c r="P795" s="190">
        <f>O795*H795</f>
        <v>0</v>
      </c>
      <c r="Q795" s="190">
        <v>1.6279999999999999E-2</v>
      </c>
      <c r="R795" s="190">
        <f>Q795*H795</f>
        <v>0.27106199999999997</v>
      </c>
      <c r="S795" s="190">
        <v>0</v>
      </c>
      <c r="T795" s="191">
        <f>S795*H795</f>
        <v>0</v>
      </c>
      <c r="U795" s="37"/>
      <c r="V795" s="37"/>
      <c r="W795" s="37"/>
      <c r="X795" s="37"/>
      <c r="Y795" s="37"/>
      <c r="Z795" s="37"/>
      <c r="AA795" s="37"/>
      <c r="AB795" s="37"/>
      <c r="AC795" s="37"/>
      <c r="AD795" s="37"/>
      <c r="AE795" s="37"/>
      <c r="AR795" s="192" t="s">
        <v>204</v>
      </c>
      <c r="AT795" s="192" t="s">
        <v>199</v>
      </c>
      <c r="AU795" s="192" t="s">
        <v>84</v>
      </c>
      <c r="AY795" s="20" t="s">
        <v>197</v>
      </c>
      <c r="BE795" s="193">
        <f>IF(N795="základní",J795,0)</f>
        <v>0</v>
      </c>
      <c r="BF795" s="193">
        <f>IF(N795="snížená",J795,0)</f>
        <v>0</v>
      </c>
      <c r="BG795" s="193">
        <f>IF(N795="zákl. přenesená",J795,0)</f>
        <v>0</v>
      </c>
      <c r="BH795" s="193">
        <f>IF(N795="sníž. přenesená",J795,0)</f>
        <v>0</v>
      </c>
      <c r="BI795" s="193">
        <f>IF(N795="nulová",J795,0)</f>
        <v>0</v>
      </c>
      <c r="BJ795" s="20" t="s">
        <v>82</v>
      </c>
      <c r="BK795" s="193">
        <f>ROUND(I795*H795,2)</f>
        <v>0</v>
      </c>
      <c r="BL795" s="20" t="s">
        <v>204</v>
      </c>
      <c r="BM795" s="192" t="s">
        <v>1266</v>
      </c>
    </row>
    <row r="796" spans="1:65" s="2" customFormat="1" ht="11.25">
      <c r="A796" s="37"/>
      <c r="B796" s="38"/>
      <c r="C796" s="39"/>
      <c r="D796" s="194" t="s">
        <v>206</v>
      </c>
      <c r="E796" s="39"/>
      <c r="F796" s="195" t="s">
        <v>1267</v>
      </c>
      <c r="G796" s="39"/>
      <c r="H796" s="39"/>
      <c r="I796" s="196"/>
      <c r="J796" s="39"/>
      <c r="K796" s="39"/>
      <c r="L796" s="42"/>
      <c r="M796" s="197"/>
      <c r="N796" s="198"/>
      <c r="O796" s="67"/>
      <c r="P796" s="67"/>
      <c r="Q796" s="67"/>
      <c r="R796" s="67"/>
      <c r="S796" s="67"/>
      <c r="T796" s="68"/>
      <c r="U796" s="37"/>
      <c r="V796" s="37"/>
      <c r="W796" s="37"/>
      <c r="X796" s="37"/>
      <c r="Y796" s="37"/>
      <c r="Z796" s="37"/>
      <c r="AA796" s="37"/>
      <c r="AB796" s="37"/>
      <c r="AC796" s="37"/>
      <c r="AD796" s="37"/>
      <c r="AE796" s="37"/>
      <c r="AT796" s="20" t="s">
        <v>206</v>
      </c>
      <c r="AU796" s="20" t="s">
        <v>84</v>
      </c>
    </row>
    <row r="797" spans="1:65" s="2" customFormat="1" ht="24.2" customHeight="1">
      <c r="A797" s="37"/>
      <c r="B797" s="38"/>
      <c r="C797" s="181" t="s">
        <v>1268</v>
      </c>
      <c r="D797" s="181" t="s">
        <v>199</v>
      </c>
      <c r="E797" s="182" t="s">
        <v>1269</v>
      </c>
      <c r="F797" s="183" t="s">
        <v>1270</v>
      </c>
      <c r="G797" s="184" t="s">
        <v>202</v>
      </c>
      <c r="H797" s="185">
        <v>257.18799999999999</v>
      </c>
      <c r="I797" s="186"/>
      <c r="J797" s="187">
        <f>ROUND(I797*H797,2)</f>
        <v>0</v>
      </c>
      <c r="K797" s="183" t="s">
        <v>203</v>
      </c>
      <c r="L797" s="42"/>
      <c r="M797" s="188" t="s">
        <v>28</v>
      </c>
      <c r="N797" s="189" t="s">
        <v>45</v>
      </c>
      <c r="O797" s="67"/>
      <c r="P797" s="190">
        <f>O797*H797</f>
        <v>0</v>
      </c>
      <c r="Q797" s="190">
        <v>6.7999999999999996E-3</v>
      </c>
      <c r="R797" s="190">
        <f>Q797*H797</f>
        <v>1.7488783999999997</v>
      </c>
      <c r="S797" s="190">
        <v>0</v>
      </c>
      <c r="T797" s="191">
        <f>S797*H797</f>
        <v>0</v>
      </c>
      <c r="U797" s="37"/>
      <c r="V797" s="37"/>
      <c r="W797" s="37"/>
      <c r="X797" s="37"/>
      <c r="Y797" s="37"/>
      <c r="Z797" s="37"/>
      <c r="AA797" s="37"/>
      <c r="AB797" s="37"/>
      <c r="AC797" s="37"/>
      <c r="AD797" s="37"/>
      <c r="AE797" s="37"/>
      <c r="AR797" s="192" t="s">
        <v>204</v>
      </c>
      <c r="AT797" s="192" t="s">
        <v>199</v>
      </c>
      <c r="AU797" s="192" t="s">
        <v>84</v>
      </c>
      <c r="AY797" s="20" t="s">
        <v>197</v>
      </c>
      <c r="BE797" s="193">
        <f>IF(N797="základní",J797,0)</f>
        <v>0</v>
      </c>
      <c r="BF797" s="193">
        <f>IF(N797="snížená",J797,0)</f>
        <v>0</v>
      </c>
      <c r="BG797" s="193">
        <f>IF(N797="zákl. přenesená",J797,0)</f>
        <v>0</v>
      </c>
      <c r="BH797" s="193">
        <f>IF(N797="sníž. přenesená",J797,0)</f>
        <v>0</v>
      </c>
      <c r="BI797" s="193">
        <f>IF(N797="nulová",J797,0)</f>
        <v>0</v>
      </c>
      <c r="BJ797" s="20" t="s">
        <v>82</v>
      </c>
      <c r="BK797" s="193">
        <f>ROUND(I797*H797,2)</f>
        <v>0</v>
      </c>
      <c r="BL797" s="20" t="s">
        <v>204</v>
      </c>
      <c r="BM797" s="192" t="s">
        <v>1271</v>
      </c>
    </row>
    <row r="798" spans="1:65" s="2" customFormat="1" ht="11.25">
      <c r="A798" s="37"/>
      <c r="B798" s="38"/>
      <c r="C798" s="39"/>
      <c r="D798" s="194" t="s">
        <v>206</v>
      </c>
      <c r="E798" s="39"/>
      <c r="F798" s="195" t="s">
        <v>1272</v>
      </c>
      <c r="G798" s="39"/>
      <c r="H798" s="39"/>
      <c r="I798" s="196"/>
      <c r="J798" s="39"/>
      <c r="K798" s="39"/>
      <c r="L798" s="42"/>
      <c r="M798" s="197"/>
      <c r="N798" s="198"/>
      <c r="O798" s="67"/>
      <c r="P798" s="67"/>
      <c r="Q798" s="67"/>
      <c r="R798" s="67"/>
      <c r="S798" s="67"/>
      <c r="T798" s="68"/>
      <c r="U798" s="37"/>
      <c r="V798" s="37"/>
      <c r="W798" s="37"/>
      <c r="X798" s="37"/>
      <c r="Y798" s="37"/>
      <c r="Z798" s="37"/>
      <c r="AA798" s="37"/>
      <c r="AB798" s="37"/>
      <c r="AC798" s="37"/>
      <c r="AD798" s="37"/>
      <c r="AE798" s="37"/>
      <c r="AT798" s="20" t="s">
        <v>206</v>
      </c>
      <c r="AU798" s="20" t="s">
        <v>84</v>
      </c>
    </row>
    <row r="799" spans="1:65" s="2" customFormat="1" ht="24.2" customHeight="1">
      <c r="A799" s="37"/>
      <c r="B799" s="38"/>
      <c r="C799" s="181" t="s">
        <v>1273</v>
      </c>
      <c r="D799" s="181" t="s">
        <v>199</v>
      </c>
      <c r="E799" s="182" t="s">
        <v>1274</v>
      </c>
      <c r="F799" s="183" t="s">
        <v>1275</v>
      </c>
      <c r="G799" s="184" t="s">
        <v>202</v>
      </c>
      <c r="H799" s="185">
        <v>16.649999999999999</v>
      </c>
      <c r="I799" s="186"/>
      <c r="J799" s="187">
        <f>ROUND(I799*H799,2)</f>
        <v>0</v>
      </c>
      <c r="K799" s="183" t="s">
        <v>203</v>
      </c>
      <c r="L799" s="42"/>
      <c r="M799" s="188" t="s">
        <v>28</v>
      </c>
      <c r="N799" s="189" t="s">
        <v>45</v>
      </c>
      <c r="O799" s="67"/>
      <c r="P799" s="190">
        <f>O799*H799</f>
        <v>0</v>
      </c>
      <c r="Q799" s="190">
        <v>6.7999999999999996E-3</v>
      </c>
      <c r="R799" s="190">
        <f>Q799*H799</f>
        <v>0.11321999999999999</v>
      </c>
      <c r="S799" s="190">
        <v>0</v>
      </c>
      <c r="T799" s="191">
        <f>S799*H799</f>
        <v>0</v>
      </c>
      <c r="U799" s="37"/>
      <c r="V799" s="37"/>
      <c r="W799" s="37"/>
      <c r="X799" s="37"/>
      <c r="Y799" s="37"/>
      <c r="Z799" s="37"/>
      <c r="AA799" s="37"/>
      <c r="AB799" s="37"/>
      <c r="AC799" s="37"/>
      <c r="AD799" s="37"/>
      <c r="AE799" s="37"/>
      <c r="AR799" s="192" t="s">
        <v>204</v>
      </c>
      <c r="AT799" s="192" t="s">
        <v>199</v>
      </c>
      <c r="AU799" s="192" t="s">
        <v>84</v>
      </c>
      <c r="AY799" s="20" t="s">
        <v>197</v>
      </c>
      <c r="BE799" s="193">
        <f>IF(N799="základní",J799,0)</f>
        <v>0</v>
      </c>
      <c r="BF799" s="193">
        <f>IF(N799="snížená",J799,0)</f>
        <v>0</v>
      </c>
      <c r="BG799" s="193">
        <f>IF(N799="zákl. přenesená",J799,0)</f>
        <v>0</v>
      </c>
      <c r="BH799" s="193">
        <f>IF(N799="sníž. přenesená",J799,0)</f>
        <v>0</v>
      </c>
      <c r="BI799" s="193">
        <f>IF(N799="nulová",J799,0)</f>
        <v>0</v>
      </c>
      <c r="BJ799" s="20" t="s">
        <v>82</v>
      </c>
      <c r="BK799" s="193">
        <f>ROUND(I799*H799,2)</f>
        <v>0</v>
      </c>
      <c r="BL799" s="20" t="s">
        <v>204</v>
      </c>
      <c r="BM799" s="192" t="s">
        <v>1276</v>
      </c>
    </row>
    <row r="800" spans="1:65" s="2" customFormat="1" ht="11.25">
      <c r="A800" s="37"/>
      <c r="B800" s="38"/>
      <c r="C800" s="39"/>
      <c r="D800" s="194" t="s">
        <v>206</v>
      </c>
      <c r="E800" s="39"/>
      <c r="F800" s="195" t="s">
        <v>1277</v>
      </c>
      <c r="G800" s="39"/>
      <c r="H800" s="39"/>
      <c r="I800" s="196"/>
      <c r="J800" s="39"/>
      <c r="K800" s="39"/>
      <c r="L800" s="42"/>
      <c r="M800" s="197"/>
      <c r="N800" s="198"/>
      <c r="O800" s="67"/>
      <c r="P800" s="67"/>
      <c r="Q800" s="67"/>
      <c r="R800" s="67"/>
      <c r="S800" s="67"/>
      <c r="T800" s="68"/>
      <c r="U800" s="37"/>
      <c r="V800" s="37"/>
      <c r="W800" s="37"/>
      <c r="X800" s="37"/>
      <c r="Y800" s="37"/>
      <c r="Z800" s="37"/>
      <c r="AA800" s="37"/>
      <c r="AB800" s="37"/>
      <c r="AC800" s="37"/>
      <c r="AD800" s="37"/>
      <c r="AE800" s="37"/>
      <c r="AT800" s="20" t="s">
        <v>206</v>
      </c>
      <c r="AU800" s="20" t="s">
        <v>84</v>
      </c>
    </row>
    <row r="801" spans="1:65" s="2" customFormat="1" ht="16.5" customHeight="1">
      <c r="A801" s="37"/>
      <c r="B801" s="38"/>
      <c r="C801" s="181" t="s">
        <v>1278</v>
      </c>
      <c r="D801" s="181" t="s">
        <v>199</v>
      </c>
      <c r="E801" s="182" t="s">
        <v>1279</v>
      </c>
      <c r="F801" s="183" t="s">
        <v>1280</v>
      </c>
      <c r="G801" s="184" t="s">
        <v>202</v>
      </c>
      <c r="H801" s="185">
        <v>2715.8470000000002</v>
      </c>
      <c r="I801" s="186"/>
      <c r="J801" s="187">
        <f>ROUND(I801*H801,2)</f>
        <v>0</v>
      </c>
      <c r="K801" s="183" t="s">
        <v>203</v>
      </c>
      <c r="L801" s="42"/>
      <c r="M801" s="188" t="s">
        <v>28</v>
      </c>
      <c r="N801" s="189" t="s">
        <v>45</v>
      </c>
      <c r="O801" s="67"/>
      <c r="P801" s="190">
        <f>O801*H801</f>
        <v>0</v>
      </c>
      <c r="Q801" s="190">
        <v>2.5999999999999998E-4</v>
      </c>
      <c r="R801" s="190">
        <f>Q801*H801</f>
        <v>0.70612021999999997</v>
      </c>
      <c r="S801" s="190">
        <v>0</v>
      </c>
      <c r="T801" s="191">
        <f>S801*H801</f>
        <v>0</v>
      </c>
      <c r="U801" s="37"/>
      <c r="V801" s="37"/>
      <c r="W801" s="37"/>
      <c r="X801" s="37"/>
      <c r="Y801" s="37"/>
      <c r="Z801" s="37"/>
      <c r="AA801" s="37"/>
      <c r="AB801" s="37"/>
      <c r="AC801" s="37"/>
      <c r="AD801" s="37"/>
      <c r="AE801" s="37"/>
      <c r="AR801" s="192" t="s">
        <v>204</v>
      </c>
      <c r="AT801" s="192" t="s">
        <v>199</v>
      </c>
      <c r="AU801" s="192" t="s">
        <v>84</v>
      </c>
      <c r="AY801" s="20" t="s">
        <v>197</v>
      </c>
      <c r="BE801" s="193">
        <f>IF(N801="základní",J801,0)</f>
        <v>0</v>
      </c>
      <c r="BF801" s="193">
        <f>IF(N801="snížená",J801,0)</f>
        <v>0</v>
      </c>
      <c r="BG801" s="193">
        <f>IF(N801="zákl. přenesená",J801,0)</f>
        <v>0</v>
      </c>
      <c r="BH801" s="193">
        <f>IF(N801="sníž. přenesená",J801,0)</f>
        <v>0</v>
      </c>
      <c r="BI801" s="193">
        <f>IF(N801="nulová",J801,0)</f>
        <v>0</v>
      </c>
      <c r="BJ801" s="20" t="s">
        <v>82</v>
      </c>
      <c r="BK801" s="193">
        <f>ROUND(I801*H801,2)</f>
        <v>0</v>
      </c>
      <c r="BL801" s="20" t="s">
        <v>204</v>
      </c>
      <c r="BM801" s="192" t="s">
        <v>1281</v>
      </c>
    </row>
    <row r="802" spans="1:65" s="2" customFormat="1" ht="11.25">
      <c r="A802" s="37"/>
      <c r="B802" s="38"/>
      <c r="C802" s="39"/>
      <c r="D802" s="194" t="s">
        <v>206</v>
      </c>
      <c r="E802" s="39"/>
      <c r="F802" s="195" t="s">
        <v>1282</v>
      </c>
      <c r="G802" s="39"/>
      <c r="H802" s="39"/>
      <c r="I802" s="196"/>
      <c r="J802" s="39"/>
      <c r="K802" s="39"/>
      <c r="L802" s="42"/>
      <c r="M802" s="197"/>
      <c r="N802" s="198"/>
      <c r="O802" s="67"/>
      <c r="P802" s="67"/>
      <c r="Q802" s="67"/>
      <c r="R802" s="67"/>
      <c r="S802" s="67"/>
      <c r="T802" s="68"/>
      <c r="U802" s="37"/>
      <c r="V802" s="37"/>
      <c r="W802" s="37"/>
      <c r="X802" s="37"/>
      <c r="Y802" s="37"/>
      <c r="Z802" s="37"/>
      <c r="AA802" s="37"/>
      <c r="AB802" s="37"/>
      <c r="AC802" s="37"/>
      <c r="AD802" s="37"/>
      <c r="AE802" s="37"/>
      <c r="AT802" s="20" t="s">
        <v>206</v>
      </c>
      <c r="AU802" s="20" t="s">
        <v>84</v>
      </c>
    </row>
    <row r="803" spans="1:65" s="15" customFormat="1" ht="11.25">
      <c r="B803" s="222"/>
      <c r="C803" s="223"/>
      <c r="D803" s="201" t="s">
        <v>213</v>
      </c>
      <c r="E803" s="224" t="s">
        <v>28</v>
      </c>
      <c r="F803" s="225" t="s">
        <v>1244</v>
      </c>
      <c r="G803" s="223"/>
      <c r="H803" s="224" t="s">
        <v>28</v>
      </c>
      <c r="I803" s="226"/>
      <c r="J803" s="223"/>
      <c r="K803" s="223"/>
      <c r="L803" s="227"/>
      <c r="M803" s="228"/>
      <c r="N803" s="229"/>
      <c r="O803" s="229"/>
      <c r="P803" s="229"/>
      <c r="Q803" s="229"/>
      <c r="R803" s="229"/>
      <c r="S803" s="229"/>
      <c r="T803" s="230"/>
      <c r="AT803" s="231" t="s">
        <v>213</v>
      </c>
      <c r="AU803" s="231" t="s">
        <v>84</v>
      </c>
      <c r="AV803" s="15" t="s">
        <v>82</v>
      </c>
      <c r="AW803" s="15" t="s">
        <v>35</v>
      </c>
      <c r="AX803" s="15" t="s">
        <v>74</v>
      </c>
      <c r="AY803" s="231" t="s">
        <v>197</v>
      </c>
    </row>
    <row r="804" spans="1:65" s="15" customFormat="1" ht="11.25">
      <c r="B804" s="222"/>
      <c r="C804" s="223"/>
      <c r="D804" s="201" t="s">
        <v>213</v>
      </c>
      <c r="E804" s="224" t="s">
        <v>28</v>
      </c>
      <c r="F804" s="225" t="s">
        <v>1283</v>
      </c>
      <c r="G804" s="223"/>
      <c r="H804" s="224" t="s">
        <v>28</v>
      </c>
      <c r="I804" s="226"/>
      <c r="J804" s="223"/>
      <c r="K804" s="223"/>
      <c r="L804" s="227"/>
      <c r="M804" s="228"/>
      <c r="N804" s="229"/>
      <c r="O804" s="229"/>
      <c r="P804" s="229"/>
      <c r="Q804" s="229"/>
      <c r="R804" s="229"/>
      <c r="S804" s="229"/>
      <c r="T804" s="230"/>
      <c r="AT804" s="231" t="s">
        <v>213</v>
      </c>
      <c r="AU804" s="231" t="s">
        <v>84</v>
      </c>
      <c r="AV804" s="15" t="s">
        <v>82</v>
      </c>
      <c r="AW804" s="15" t="s">
        <v>35</v>
      </c>
      <c r="AX804" s="15" t="s">
        <v>74</v>
      </c>
      <c r="AY804" s="231" t="s">
        <v>197</v>
      </c>
    </row>
    <row r="805" spans="1:65" s="15" customFormat="1" ht="11.25">
      <c r="B805" s="222"/>
      <c r="C805" s="223"/>
      <c r="D805" s="201" t="s">
        <v>213</v>
      </c>
      <c r="E805" s="224" t="s">
        <v>28</v>
      </c>
      <c r="F805" s="225" t="s">
        <v>1284</v>
      </c>
      <c r="G805" s="223"/>
      <c r="H805" s="224" t="s">
        <v>28</v>
      </c>
      <c r="I805" s="226"/>
      <c r="J805" s="223"/>
      <c r="K805" s="223"/>
      <c r="L805" s="227"/>
      <c r="M805" s="228"/>
      <c r="N805" s="229"/>
      <c r="O805" s="229"/>
      <c r="P805" s="229"/>
      <c r="Q805" s="229"/>
      <c r="R805" s="229"/>
      <c r="S805" s="229"/>
      <c r="T805" s="230"/>
      <c r="AT805" s="231" t="s">
        <v>213</v>
      </c>
      <c r="AU805" s="231" t="s">
        <v>84</v>
      </c>
      <c r="AV805" s="15" t="s">
        <v>82</v>
      </c>
      <c r="AW805" s="15" t="s">
        <v>35</v>
      </c>
      <c r="AX805" s="15" t="s">
        <v>74</v>
      </c>
      <c r="AY805" s="231" t="s">
        <v>197</v>
      </c>
    </row>
    <row r="806" spans="1:65" s="15" customFormat="1" ht="11.25">
      <c r="B806" s="222"/>
      <c r="C806" s="223"/>
      <c r="D806" s="201" t="s">
        <v>213</v>
      </c>
      <c r="E806" s="224" t="s">
        <v>28</v>
      </c>
      <c r="F806" s="225" t="s">
        <v>1285</v>
      </c>
      <c r="G806" s="223"/>
      <c r="H806" s="224" t="s">
        <v>28</v>
      </c>
      <c r="I806" s="226"/>
      <c r="J806" s="223"/>
      <c r="K806" s="223"/>
      <c r="L806" s="227"/>
      <c r="M806" s="228"/>
      <c r="N806" s="229"/>
      <c r="O806" s="229"/>
      <c r="P806" s="229"/>
      <c r="Q806" s="229"/>
      <c r="R806" s="229"/>
      <c r="S806" s="229"/>
      <c r="T806" s="230"/>
      <c r="AT806" s="231" t="s">
        <v>213</v>
      </c>
      <c r="AU806" s="231" t="s">
        <v>84</v>
      </c>
      <c r="AV806" s="15" t="s">
        <v>82</v>
      </c>
      <c r="AW806" s="15" t="s">
        <v>35</v>
      </c>
      <c r="AX806" s="15" t="s">
        <v>74</v>
      </c>
      <c r="AY806" s="231" t="s">
        <v>197</v>
      </c>
    </row>
    <row r="807" spans="1:65" s="13" customFormat="1" ht="11.25">
      <c r="B807" s="199"/>
      <c r="C807" s="200"/>
      <c r="D807" s="201" t="s">
        <v>213</v>
      </c>
      <c r="E807" s="202" t="s">
        <v>28</v>
      </c>
      <c r="F807" s="203" t="s">
        <v>1286</v>
      </c>
      <c r="G807" s="200"/>
      <c r="H807" s="204">
        <v>79.8</v>
      </c>
      <c r="I807" s="205"/>
      <c r="J807" s="200"/>
      <c r="K807" s="200"/>
      <c r="L807" s="206"/>
      <c r="M807" s="207"/>
      <c r="N807" s="208"/>
      <c r="O807" s="208"/>
      <c r="P807" s="208"/>
      <c r="Q807" s="208"/>
      <c r="R807" s="208"/>
      <c r="S807" s="208"/>
      <c r="T807" s="209"/>
      <c r="AT807" s="210" t="s">
        <v>213</v>
      </c>
      <c r="AU807" s="210" t="s">
        <v>84</v>
      </c>
      <c r="AV807" s="13" t="s">
        <v>84</v>
      </c>
      <c r="AW807" s="13" t="s">
        <v>35</v>
      </c>
      <c r="AX807" s="13" t="s">
        <v>74</v>
      </c>
      <c r="AY807" s="210" t="s">
        <v>197</v>
      </c>
    </row>
    <row r="808" spans="1:65" s="13" customFormat="1" ht="11.25">
      <c r="B808" s="199"/>
      <c r="C808" s="200"/>
      <c r="D808" s="201" t="s">
        <v>213</v>
      </c>
      <c r="E808" s="202" t="s">
        <v>28</v>
      </c>
      <c r="F808" s="203" t="s">
        <v>1287</v>
      </c>
      <c r="G808" s="200"/>
      <c r="H808" s="204">
        <v>-13.75</v>
      </c>
      <c r="I808" s="205"/>
      <c r="J808" s="200"/>
      <c r="K808" s="200"/>
      <c r="L808" s="206"/>
      <c r="M808" s="207"/>
      <c r="N808" s="208"/>
      <c r="O808" s="208"/>
      <c r="P808" s="208"/>
      <c r="Q808" s="208"/>
      <c r="R808" s="208"/>
      <c r="S808" s="208"/>
      <c r="T808" s="209"/>
      <c r="AT808" s="210" t="s">
        <v>213</v>
      </c>
      <c r="AU808" s="210" t="s">
        <v>84</v>
      </c>
      <c r="AV808" s="13" t="s">
        <v>84</v>
      </c>
      <c r="AW808" s="13" t="s">
        <v>35</v>
      </c>
      <c r="AX808" s="13" t="s">
        <v>74</v>
      </c>
      <c r="AY808" s="210" t="s">
        <v>197</v>
      </c>
    </row>
    <row r="809" spans="1:65" s="13" customFormat="1" ht="11.25">
      <c r="B809" s="199"/>
      <c r="C809" s="200"/>
      <c r="D809" s="201" t="s">
        <v>213</v>
      </c>
      <c r="E809" s="202" t="s">
        <v>28</v>
      </c>
      <c r="F809" s="203" t="s">
        <v>1288</v>
      </c>
      <c r="G809" s="200"/>
      <c r="H809" s="204">
        <v>-5.0599999999999996</v>
      </c>
      <c r="I809" s="205"/>
      <c r="J809" s="200"/>
      <c r="K809" s="200"/>
      <c r="L809" s="206"/>
      <c r="M809" s="207"/>
      <c r="N809" s="208"/>
      <c r="O809" s="208"/>
      <c r="P809" s="208"/>
      <c r="Q809" s="208"/>
      <c r="R809" s="208"/>
      <c r="S809" s="208"/>
      <c r="T809" s="209"/>
      <c r="AT809" s="210" t="s">
        <v>213</v>
      </c>
      <c r="AU809" s="210" t="s">
        <v>84</v>
      </c>
      <c r="AV809" s="13" t="s">
        <v>84</v>
      </c>
      <c r="AW809" s="13" t="s">
        <v>35</v>
      </c>
      <c r="AX809" s="13" t="s">
        <v>74</v>
      </c>
      <c r="AY809" s="210" t="s">
        <v>197</v>
      </c>
    </row>
    <row r="810" spans="1:65" s="13" customFormat="1" ht="11.25">
      <c r="B810" s="199"/>
      <c r="C810" s="200"/>
      <c r="D810" s="201" t="s">
        <v>213</v>
      </c>
      <c r="E810" s="202" t="s">
        <v>28</v>
      </c>
      <c r="F810" s="203" t="s">
        <v>807</v>
      </c>
      <c r="G810" s="200"/>
      <c r="H810" s="204">
        <v>-4.41</v>
      </c>
      <c r="I810" s="205"/>
      <c r="J810" s="200"/>
      <c r="K810" s="200"/>
      <c r="L810" s="206"/>
      <c r="M810" s="207"/>
      <c r="N810" s="208"/>
      <c r="O810" s="208"/>
      <c r="P810" s="208"/>
      <c r="Q810" s="208"/>
      <c r="R810" s="208"/>
      <c r="S810" s="208"/>
      <c r="T810" s="209"/>
      <c r="AT810" s="210" t="s">
        <v>213</v>
      </c>
      <c r="AU810" s="210" t="s">
        <v>84</v>
      </c>
      <c r="AV810" s="13" t="s">
        <v>84</v>
      </c>
      <c r="AW810" s="13" t="s">
        <v>35</v>
      </c>
      <c r="AX810" s="13" t="s">
        <v>74</v>
      </c>
      <c r="AY810" s="210" t="s">
        <v>197</v>
      </c>
    </row>
    <row r="811" spans="1:65" s="13" customFormat="1" ht="11.25">
      <c r="B811" s="199"/>
      <c r="C811" s="200"/>
      <c r="D811" s="201" t="s">
        <v>213</v>
      </c>
      <c r="E811" s="202" t="s">
        <v>28</v>
      </c>
      <c r="F811" s="203" t="s">
        <v>1289</v>
      </c>
      <c r="G811" s="200"/>
      <c r="H811" s="204">
        <v>3.2</v>
      </c>
      <c r="I811" s="205"/>
      <c r="J811" s="200"/>
      <c r="K811" s="200"/>
      <c r="L811" s="206"/>
      <c r="M811" s="207"/>
      <c r="N811" s="208"/>
      <c r="O811" s="208"/>
      <c r="P811" s="208"/>
      <c r="Q811" s="208"/>
      <c r="R811" s="208"/>
      <c r="S811" s="208"/>
      <c r="T811" s="209"/>
      <c r="AT811" s="210" t="s">
        <v>213</v>
      </c>
      <c r="AU811" s="210" t="s">
        <v>84</v>
      </c>
      <c r="AV811" s="13" t="s">
        <v>84</v>
      </c>
      <c r="AW811" s="13" t="s">
        <v>35</v>
      </c>
      <c r="AX811" s="13" t="s">
        <v>74</v>
      </c>
      <c r="AY811" s="210" t="s">
        <v>197</v>
      </c>
    </row>
    <row r="812" spans="1:65" s="13" customFormat="1" ht="11.25">
      <c r="B812" s="199"/>
      <c r="C812" s="200"/>
      <c r="D812" s="201" t="s">
        <v>213</v>
      </c>
      <c r="E812" s="202" t="s">
        <v>28</v>
      </c>
      <c r="F812" s="203" t="s">
        <v>1290</v>
      </c>
      <c r="G812" s="200"/>
      <c r="H812" s="204">
        <v>1.4850000000000001</v>
      </c>
      <c r="I812" s="205"/>
      <c r="J812" s="200"/>
      <c r="K812" s="200"/>
      <c r="L812" s="206"/>
      <c r="M812" s="207"/>
      <c r="N812" s="208"/>
      <c r="O812" s="208"/>
      <c r="P812" s="208"/>
      <c r="Q812" s="208"/>
      <c r="R812" s="208"/>
      <c r="S812" s="208"/>
      <c r="T812" s="209"/>
      <c r="AT812" s="210" t="s">
        <v>213</v>
      </c>
      <c r="AU812" s="210" t="s">
        <v>84</v>
      </c>
      <c r="AV812" s="13" t="s">
        <v>84</v>
      </c>
      <c r="AW812" s="13" t="s">
        <v>35</v>
      </c>
      <c r="AX812" s="13" t="s">
        <v>74</v>
      </c>
      <c r="AY812" s="210" t="s">
        <v>197</v>
      </c>
    </row>
    <row r="813" spans="1:65" s="13" customFormat="1" ht="11.25">
      <c r="B813" s="199"/>
      <c r="C813" s="200"/>
      <c r="D813" s="201" t="s">
        <v>213</v>
      </c>
      <c r="E813" s="202" t="s">
        <v>28</v>
      </c>
      <c r="F813" s="203" t="s">
        <v>1291</v>
      </c>
      <c r="G813" s="200"/>
      <c r="H813" s="204">
        <v>1.575</v>
      </c>
      <c r="I813" s="205"/>
      <c r="J813" s="200"/>
      <c r="K813" s="200"/>
      <c r="L813" s="206"/>
      <c r="M813" s="207"/>
      <c r="N813" s="208"/>
      <c r="O813" s="208"/>
      <c r="P813" s="208"/>
      <c r="Q813" s="208"/>
      <c r="R813" s="208"/>
      <c r="S813" s="208"/>
      <c r="T813" s="209"/>
      <c r="AT813" s="210" t="s">
        <v>213</v>
      </c>
      <c r="AU813" s="210" t="s">
        <v>84</v>
      </c>
      <c r="AV813" s="13" t="s">
        <v>84</v>
      </c>
      <c r="AW813" s="13" t="s">
        <v>35</v>
      </c>
      <c r="AX813" s="13" t="s">
        <v>74</v>
      </c>
      <c r="AY813" s="210" t="s">
        <v>197</v>
      </c>
    </row>
    <row r="814" spans="1:65" s="15" customFormat="1" ht="11.25">
      <c r="B814" s="222"/>
      <c r="C814" s="223"/>
      <c r="D814" s="201" t="s">
        <v>213</v>
      </c>
      <c r="E814" s="224" t="s">
        <v>28</v>
      </c>
      <c r="F814" s="225" t="s">
        <v>1292</v>
      </c>
      <c r="G814" s="223"/>
      <c r="H814" s="224" t="s">
        <v>28</v>
      </c>
      <c r="I814" s="226"/>
      <c r="J814" s="223"/>
      <c r="K814" s="223"/>
      <c r="L814" s="227"/>
      <c r="M814" s="228"/>
      <c r="N814" s="229"/>
      <c r="O814" s="229"/>
      <c r="P814" s="229"/>
      <c r="Q814" s="229"/>
      <c r="R814" s="229"/>
      <c r="S814" s="229"/>
      <c r="T814" s="230"/>
      <c r="AT814" s="231" t="s">
        <v>213</v>
      </c>
      <c r="AU814" s="231" t="s">
        <v>84</v>
      </c>
      <c r="AV814" s="15" t="s">
        <v>82</v>
      </c>
      <c r="AW814" s="15" t="s">
        <v>35</v>
      </c>
      <c r="AX814" s="15" t="s">
        <v>74</v>
      </c>
      <c r="AY814" s="231" t="s">
        <v>197</v>
      </c>
    </row>
    <row r="815" spans="1:65" s="13" customFormat="1" ht="11.25">
      <c r="B815" s="199"/>
      <c r="C815" s="200"/>
      <c r="D815" s="201" t="s">
        <v>213</v>
      </c>
      <c r="E815" s="202" t="s">
        <v>28</v>
      </c>
      <c r="F815" s="203" t="s">
        <v>1293</v>
      </c>
      <c r="G815" s="200"/>
      <c r="H815" s="204">
        <v>74.7</v>
      </c>
      <c r="I815" s="205"/>
      <c r="J815" s="200"/>
      <c r="K815" s="200"/>
      <c r="L815" s="206"/>
      <c r="M815" s="207"/>
      <c r="N815" s="208"/>
      <c r="O815" s="208"/>
      <c r="P815" s="208"/>
      <c r="Q815" s="208"/>
      <c r="R815" s="208"/>
      <c r="S815" s="208"/>
      <c r="T815" s="209"/>
      <c r="AT815" s="210" t="s">
        <v>213</v>
      </c>
      <c r="AU815" s="210" t="s">
        <v>84</v>
      </c>
      <c r="AV815" s="13" t="s">
        <v>84</v>
      </c>
      <c r="AW815" s="13" t="s">
        <v>35</v>
      </c>
      <c r="AX815" s="13" t="s">
        <v>74</v>
      </c>
      <c r="AY815" s="210" t="s">
        <v>197</v>
      </c>
    </row>
    <row r="816" spans="1:65" s="13" customFormat="1" ht="11.25">
      <c r="B816" s="199"/>
      <c r="C816" s="200"/>
      <c r="D816" s="201" t="s">
        <v>213</v>
      </c>
      <c r="E816" s="202" t="s">
        <v>28</v>
      </c>
      <c r="F816" s="203" t="s">
        <v>1294</v>
      </c>
      <c r="G816" s="200"/>
      <c r="H816" s="204">
        <v>-11.55</v>
      </c>
      <c r="I816" s="205"/>
      <c r="J816" s="200"/>
      <c r="K816" s="200"/>
      <c r="L816" s="206"/>
      <c r="M816" s="207"/>
      <c r="N816" s="208"/>
      <c r="O816" s="208"/>
      <c r="P816" s="208"/>
      <c r="Q816" s="208"/>
      <c r="R816" s="208"/>
      <c r="S816" s="208"/>
      <c r="T816" s="209"/>
      <c r="AT816" s="210" t="s">
        <v>213</v>
      </c>
      <c r="AU816" s="210" t="s">
        <v>84</v>
      </c>
      <c r="AV816" s="13" t="s">
        <v>84</v>
      </c>
      <c r="AW816" s="13" t="s">
        <v>35</v>
      </c>
      <c r="AX816" s="13" t="s">
        <v>74</v>
      </c>
      <c r="AY816" s="210" t="s">
        <v>197</v>
      </c>
    </row>
    <row r="817" spans="2:51" s="13" customFormat="1" ht="11.25">
      <c r="B817" s="199"/>
      <c r="C817" s="200"/>
      <c r="D817" s="201" t="s">
        <v>213</v>
      </c>
      <c r="E817" s="202" t="s">
        <v>28</v>
      </c>
      <c r="F817" s="203" t="s">
        <v>794</v>
      </c>
      <c r="G817" s="200"/>
      <c r="H817" s="204">
        <v>-6.6150000000000002</v>
      </c>
      <c r="I817" s="205"/>
      <c r="J817" s="200"/>
      <c r="K817" s="200"/>
      <c r="L817" s="206"/>
      <c r="M817" s="207"/>
      <c r="N817" s="208"/>
      <c r="O817" s="208"/>
      <c r="P817" s="208"/>
      <c r="Q817" s="208"/>
      <c r="R817" s="208"/>
      <c r="S817" s="208"/>
      <c r="T817" s="209"/>
      <c r="AT817" s="210" t="s">
        <v>213</v>
      </c>
      <c r="AU817" s="210" t="s">
        <v>84</v>
      </c>
      <c r="AV817" s="13" t="s">
        <v>84</v>
      </c>
      <c r="AW817" s="13" t="s">
        <v>35</v>
      </c>
      <c r="AX817" s="13" t="s">
        <v>74</v>
      </c>
      <c r="AY817" s="210" t="s">
        <v>197</v>
      </c>
    </row>
    <row r="818" spans="2:51" s="13" customFormat="1" ht="11.25">
      <c r="B818" s="199"/>
      <c r="C818" s="200"/>
      <c r="D818" s="201" t="s">
        <v>213</v>
      </c>
      <c r="E818" s="202" t="s">
        <v>28</v>
      </c>
      <c r="F818" s="203" t="s">
        <v>1295</v>
      </c>
      <c r="G818" s="200"/>
      <c r="H818" s="204">
        <v>0.78800000000000003</v>
      </c>
      <c r="I818" s="205"/>
      <c r="J818" s="200"/>
      <c r="K818" s="200"/>
      <c r="L818" s="206"/>
      <c r="M818" s="207"/>
      <c r="N818" s="208"/>
      <c r="O818" s="208"/>
      <c r="P818" s="208"/>
      <c r="Q818" s="208"/>
      <c r="R818" s="208"/>
      <c r="S818" s="208"/>
      <c r="T818" s="209"/>
      <c r="AT818" s="210" t="s">
        <v>213</v>
      </c>
      <c r="AU818" s="210" t="s">
        <v>84</v>
      </c>
      <c r="AV818" s="13" t="s">
        <v>84</v>
      </c>
      <c r="AW818" s="13" t="s">
        <v>35</v>
      </c>
      <c r="AX818" s="13" t="s">
        <v>74</v>
      </c>
      <c r="AY818" s="210" t="s">
        <v>197</v>
      </c>
    </row>
    <row r="819" spans="2:51" s="13" customFormat="1" ht="11.25">
      <c r="B819" s="199"/>
      <c r="C819" s="200"/>
      <c r="D819" s="201" t="s">
        <v>213</v>
      </c>
      <c r="E819" s="202" t="s">
        <v>28</v>
      </c>
      <c r="F819" s="203" t="s">
        <v>1296</v>
      </c>
      <c r="G819" s="200"/>
      <c r="H819" s="204">
        <v>0.8</v>
      </c>
      <c r="I819" s="205"/>
      <c r="J819" s="200"/>
      <c r="K819" s="200"/>
      <c r="L819" s="206"/>
      <c r="M819" s="207"/>
      <c r="N819" s="208"/>
      <c r="O819" s="208"/>
      <c r="P819" s="208"/>
      <c r="Q819" s="208"/>
      <c r="R819" s="208"/>
      <c r="S819" s="208"/>
      <c r="T819" s="209"/>
      <c r="AT819" s="210" t="s">
        <v>213</v>
      </c>
      <c r="AU819" s="210" t="s">
        <v>84</v>
      </c>
      <c r="AV819" s="13" t="s">
        <v>84</v>
      </c>
      <c r="AW819" s="13" t="s">
        <v>35</v>
      </c>
      <c r="AX819" s="13" t="s">
        <v>74</v>
      </c>
      <c r="AY819" s="210" t="s">
        <v>197</v>
      </c>
    </row>
    <row r="820" spans="2:51" s="15" customFormat="1" ht="11.25">
      <c r="B820" s="222"/>
      <c r="C820" s="223"/>
      <c r="D820" s="201" t="s">
        <v>213</v>
      </c>
      <c r="E820" s="224" t="s">
        <v>28</v>
      </c>
      <c r="F820" s="225" t="s">
        <v>1297</v>
      </c>
      <c r="G820" s="223"/>
      <c r="H820" s="224" t="s">
        <v>28</v>
      </c>
      <c r="I820" s="226"/>
      <c r="J820" s="223"/>
      <c r="K820" s="223"/>
      <c r="L820" s="227"/>
      <c r="M820" s="228"/>
      <c r="N820" s="229"/>
      <c r="O820" s="229"/>
      <c r="P820" s="229"/>
      <c r="Q820" s="229"/>
      <c r="R820" s="229"/>
      <c r="S820" s="229"/>
      <c r="T820" s="230"/>
      <c r="AT820" s="231" t="s">
        <v>213</v>
      </c>
      <c r="AU820" s="231" t="s">
        <v>84</v>
      </c>
      <c r="AV820" s="15" t="s">
        <v>82</v>
      </c>
      <c r="AW820" s="15" t="s">
        <v>35</v>
      </c>
      <c r="AX820" s="15" t="s">
        <v>74</v>
      </c>
      <c r="AY820" s="231" t="s">
        <v>197</v>
      </c>
    </row>
    <row r="821" spans="2:51" s="13" customFormat="1" ht="11.25">
      <c r="B821" s="199"/>
      <c r="C821" s="200"/>
      <c r="D821" s="201" t="s">
        <v>213</v>
      </c>
      <c r="E821" s="202" t="s">
        <v>28</v>
      </c>
      <c r="F821" s="203" t="s">
        <v>1298</v>
      </c>
      <c r="G821" s="200"/>
      <c r="H821" s="204">
        <v>300.3</v>
      </c>
      <c r="I821" s="205"/>
      <c r="J821" s="200"/>
      <c r="K821" s="200"/>
      <c r="L821" s="206"/>
      <c r="M821" s="207"/>
      <c r="N821" s="208"/>
      <c r="O821" s="208"/>
      <c r="P821" s="208"/>
      <c r="Q821" s="208"/>
      <c r="R821" s="208"/>
      <c r="S821" s="208"/>
      <c r="T821" s="209"/>
      <c r="AT821" s="210" t="s">
        <v>213</v>
      </c>
      <c r="AU821" s="210" t="s">
        <v>84</v>
      </c>
      <c r="AV821" s="13" t="s">
        <v>84</v>
      </c>
      <c r="AW821" s="13" t="s">
        <v>35</v>
      </c>
      <c r="AX821" s="13" t="s">
        <v>74</v>
      </c>
      <c r="AY821" s="210" t="s">
        <v>197</v>
      </c>
    </row>
    <row r="822" spans="2:51" s="13" customFormat="1" ht="11.25">
      <c r="B822" s="199"/>
      <c r="C822" s="200"/>
      <c r="D822" s="201" t="s">
        <v>213</v>
      </c>
      <c r="E822" s="202" t="s">
        <v>28</v>
      </c>
      <c r="F822" s="203" t="s">
        <v>846</v>
      </c>
      <c r="G822" s="200"/>
      <c r="H822" s="204">
        <v>-9</v>
      </c>
      <c r="I822" s="205"/>
      <c r="J822" s="200"/>
      <c r="K822" s="200"/>
      <c r="L822" s="206"/>
      <c r="M822" s="207"/>
      <c r="N822" s="208"/>
      <c r="O822" s="208"/>
      <c r="P822" s="208"/>
      <c r="Q822" s="208"/>
      <c r="R822" s="208"/>
      <c r="S822" s="208"/>
      <c r="T822" s="209"/>
      <c r="AT822" s="210" t="s">
        <v>213</v>
      </c>
      <c r="AU822" s="210" t="s">
        <v>84</v>
      </c>
      <c r="AV822" s="13" t="s">
        <v>84</v>
      </c>
      <c r="AW822" s="13" t="s">
        <v>35</v>
      </c>
      <c r="AX822" s="13" t="s">
        <v>74</v>
      </c>
      <c r="AY822" s="210" t="s">
        <v>197</v>
      </c>
    </row>
    <row r="823" spans="2:51" s="13" customFormat="1" ht="11.25">
      <c r="B823" s="199"/>
      <c r="C823" s="200"/>
      <c r="D823" s="201" t="s">
        <v>213</v>
      </c>
      <c r="E823" s="202" t="s">
        <v>28</v>
      </c>
      <c r="F823" s="203" t="s">
        <v>847</v>
      </c>
      <c r="G823" s="200"/>
      <c r="H823" s="204">
        <v>-2.363</v>
      </c>
      <c r="I823" s="205"/>
      <c r="J823" s="200"/>
      <c r="K823" s="200"/>
      <c r="L823" s="206"/>
      <c r="M823" s="207"/>
      <c r="N823" s="208"/>
      <c r="O823" s="208"/>
      <c r="P823" s="208"/>
      <c r="Q823" s="208"/>
      <c r="R823" s="208"/>
      <c r="S823" s="208"/>
      <c r="T823" s="209"/>
      <c r="AT823" s="210" t="s">
        <v>213</v>
      </c>
      <c r="AU823" s="210" t="s">
        <v>84</v>
      </c>
      <c r="AV823" s="13" t="s">
        <v>84</v>
      </c>
      <c r="AW823" s="13" t="s">
        <v>35</v>
      </c>
      <c r="AX823" s="13" t="s">
        <v>74</v>
      </c>
      <c r="AY823" s="210" t="s">
        <v>197</v>
      </c>
    </row>
    <row r="824" spans="2:51" s="13" customFormat="1" ht="11.25">
      <c r="B824" s="199"/>
      <c r="C824" s="200"/>
      <c r="D824" s="201" t="s">
        <v>213</v>
      </c>
      <c r="E824" s="202" t="s">
        <v>28</v>
      </c>
      <c r="F824" s="203" t="s">
        <v>848</v>
      </c>
      <c r="G824" s="200"/>
      <c r="H824" s="204">
        <v>-3.9980000000000002</v>
      </c>
      <c r="I824" s="205"/>
      <c r="J824" s="200"/>
      <c r="K824" s="200"/>
      <c r="L824" s="206"/>
      <c r="M824" s="207"/>
      <c r="N824" s="208"/>
      <c r="O824" s="208"/>
      <c r="P824" s="208"/>
      <c r="Q824" s="208"/>
      <c r="R824" s="208"/>
      <c r="S824" s="208"/>
      <c r="T824" s="209"/>
      <c r="AT824" s="210" t="s">
        <v>213</v>
      </c>
      <c r="AU824" s="210" t="s">
        <v>84</v>
      </c>
      <c r="AV824" s="13" t="s">
        <v>84</v>
      </c>
      <c r="AW824" s="13" t="s">
        <v>35</v>
      </c>
      <c r="AX824" s="13" t="s">
        <v>74</v>
      </c>
      <c r="AY824" s="210" t="s">
        <v>197</v>
      </c>
    </row>
    <row r="825" spans="2:51" s="13" customFormat="1" ht="11.25">
      <c r="B825" s="199"/>
      <c r="C825" s="200"/>
      <c r="D825" s="201" t="s">
        <v>213</v>
      </c>
      <c r="E825" s="202" t="s">
        <v>28</v>
      </c>
      <c r="F825" s="203" t="s">
        <v>851</v>
      </c>
      <c r="G825" s="200"/>
      <c r="H825" s="204">
        <v>-4.29</v>
      </c>
      <c r="I825" s="205"/>
      <c r="J825" s="200"/>
      <c r="K825" s="200"/>
      <c r="L825" s="206"/>
      <c r="M825" s="207"/>
      <c r="N825" s="208"/>
      <c r="O825" s="208"/>
      <c r="P825" s="208"/>
      <c r="Q825" s="208"/>
      <c r="R825" s="208"/>
      <c r="S825" s="208"/>
      <c r="T825" s="209"/>
      <c r="AT825" s="210" t="s">
        <v>213</v>
      </c>
      <c r="AU825" s="210" t="s">
        <v>84</v>
      </c>
      <c r="AV825" s="13" t="s">
        <v>84</v>
      </c>
      <c r="AW825" s="13" t="s">
        <v>35</v>
      </c>
      <c r="AX825" s="13" t="s">
        <v>74</v>
      </c>
      <c r="AY825" s="210" t="s">
        <v>197</v>
      </c>
    </row>
    <row r="826" spans="2:51" s="13" customFormat="1" ht="11.25">
      <c r="B826" s="199"/>
      <c r="C826" s="200"/>
      <c r="D826" s="201" t="s">
        <v>213</v>
      </c>
      <c r="E826" s="202" t="s">
        <v>28</v>
      </c>
      <c r="F826" s="203" t="s">
        <v>1299</v>
      </c>
      <c r="G826" s="200"/>
      <c r="H826" s="204">
        <v>-23.204999999999998</v>
      </c>
      <c r="I826" s="205"/>
      <c r="J826" s="200"/>
      <c r="K826" s="200"/>
      <c r="L826" s="206"/>
      <c r="M826" s="207"/>
      <c r="N826" s="208"/>
      <c r="O826" s="208"/>
      <c r="P826" s="208"/>
      <c r="Q826" s="208"/>
      <c r="R826" s="208"/>
      <c r="S826" s="208"/>
      <c r="T826" s="209"/>
      <c r="AT826" s="210" t="s">
        <v>213</v>
      </c>
      <c r="AU826" s="210" t="s">
        <v>84</v>
      </c>
      <c r="AV826" s="13" t="s">
        <v>84</v>
      </c>
      <c r="AW826" s="13" t="s">
        <v>35</v>
      </c>
      <c r="AX826" s="13" t="s">
        <v>74</v>
      </c>
      <c r="AY826" s="210" t="s">
        <v>197</v>
      </c>
    </row>
    <row r="827" spans="2:51" s="13" customFormat="1" ht="11.25">
      <c r="B827" s="199"/>
      <c r="C827" s="200"/>
      <c r="D827" s="201" t="s">
        <v>213</v>
      </c>
      <c r="E827" s="202" t="s">
        <v>28</v>
      </c>
      <c r="F827" s="203" t="s">
        <v>1300</v>
      </c>
      <c r="G827" s="200"/>
      <c r="H827" s="204">
        <v>6.3</v>
      </c>
      <c r="I827" s="205"/>
      <c r="J827" s="200"/>
      <c r="K827" s="200"/>
      <c r="L827" s="206"/>
      <c r="M827" s="207"/>
      <c r="N827" s="208"/>
      <c r="O827" s="208"/>
      <c r="P827" s="208"/>
      <c r="Q827" s="208"/>
      <c r="R827" s="208"/>
      <c r="S827" s="208"/>
      <c r="T827" s="209"/>
      <c r="AT827" s="210" t="s">
        <v>213</v>
      </c>
      <c r="AU827" s="210" t="s">
        <v>84</v>
      </c>
      <c r="AV827" s="13" t="s">
        <v>84</v>
      </c>
      <c r="AW827" s="13" t="s">
        <v>35</v>
      </c>
      <c r="AX827" s="13" t="s">
        <v>74</v>
      </c>
      <c r="AY827" s="210" t="s">
        <v>197</v>
      </c>
    </row>
    <row r="828" spans="2:51" s="13" customFormat="1" ht="11.25">
      <c r="B828" s="199"/>
      <c r="C828" s="200"/>
      <c r="D828" s="201" t="s">
        <v>213</v>
      </c>
      <c r="E828" s="202" t="s">
        <v>28</v>
      </c>
      <c r="F828" s="203" t="s">
        <v>1301</v>
      </c>
      <c r="G828" s="200"/>
      <c r="H828" s="204">
        <v>3.48</v>
      </c>
      <c r="I828" s="205"/>
      <c r="J828" s="200"/>
      <c r="K828" s="200"/>
      <c r="L828" s="206"/>
      <c r="M828" s="207"/>
      <c r="N828" s="208"/>
      <c r="O828" s="208"/>
      <c r="P828" s="208"/>
      <c r="Q828" s="208"/>
      <c r="R828" s="208"/>
      <c r="S828" s="208"/>
      <c r="T828" s="209"/>
      <c r="AT828" s="210" t="s">
        <v>213</v>
      </c>
      <c r="AU828" s="210" t="s">
        <v>84</v>
      </c>
      <c r="AV828" s="13" t="s">
        <v>84</v>
      </c>
      <c r="AW828" s="13" t="s">
        <v>35</v>
      </c>
      <c r="AX828" s="13" t="s">
        <v>74</v>
      </c>
      <c r="AY828" s="210" t="s">
        <v>197</v>
      </c>
    </row>
    <row r="829" spans="2:51" s="13" customFormat="1" ht="11.25">
      <c r="B829" s="199"/>
      <c r="C829" s="200"/>
      <c r="D829" s="201" t="s">
        <v>213</v>
      </c>
      <c r="E829" s="202" t="s">
        <v>28</v>
      </c>
      <c r="F829" s="203" t="s">
        <v>1302</v>
      </c>
      <c r="G829" s="200"/>
      <c r="H829" s="204">
        <v>1.905</v>
      </c>
      <c r="I829" s="205"/>
      <c r="J829" s="200"/>
      <c r="K829" s="200"/>
      <c r="L829" s="206"/>
      <c r="M829" s="207"/>
      <c r="N829" s="208"/>
      <c r="O829" s="208"/>
      <c r="P829" s="208"/>
      <c r="Q829" s="208"/>
      <c r="R829" s="208"/>
      <c r="S829" s="208"/>
      <c r="T829" s="209"/>
      <c r="AT829" s="210" t="s">
        <v>213</v>
      </c>
      <c r="AU829" s="210" t="s">
        <v>84</v>
      </c>
      <c r="AV829" s="13" t="s">
        <v>84</v>
      </c>
      <c r="AW829" s="13" t="s">
        <v>35</v>
      </c>
      <c r="AX829" s="13" t="s">
        <v>74</v>
      </c>
      <c r="AY829" s="210" t="s">
        <v>197</v>
      </c>
    </row>
    <row r="830" spans="2:51" s="15" customFormat="1" ht="11.25">
      <c r="B830" s="222"/>
      <c r="C830" s="223"/>
      <c r="D830" s="201" t="s">
        <v>213</v>
      </c>
      <c r="E830" s="224" t="s">
        <v>28</v>
      </c>
      <c r="F830" s="225" t="s">
        <v>1303</v>
      </c>
      <c r="G830" s="223"/>
      <c r="H830" s="224" t="s">
        <v>28</v>
      </c>
      <c r="I830" s="226"/>
      <c r="J830" s="223"/>
      <c r="K830" s="223"/>
      <c r="L830" s="227"/>
      <c r="M830" s="228"/>
      <c r="N830" s="229"/>
      <c r="O830" s="229"/>
      <c r="P830" s="229"/>
      <c r="Q830" s="229"/>
      <c r="R830" s="229"/>
      <c r="S830" s="229"/>
      <c r="T830" s="230"/>
      <c r="AT830" s="231" t="s">
        <v>213</v>
      </c>
      <c r="AU830" s="231" t="s">
        <v>84</v>
      </c>
      <c r="AV830" s="15" t="s">
        <v>82</v>
      </c>
      <c r="AW830" s="15" t="s">
        <v>35</v>
      </c>
      <c r="AX830" s="15" t="s">
        <v>74</v>
      </c>
      <c r="AY830" s="231" t="s">
        <v>197</v>
      </c>
    </row>
    <row r="831" spans="2:51" s="13" customFormat="1" ht="11.25">
      <c r="B831" s="199"/>
      <c r="C831" s="200"/>
      <c r="D831" s="201" t="s">
        <v>213</v>
      </c>
      <c r="E831" s="202" t="s">
        <v>28</v>
      </c>
      <c r="F831" s="203" t="s">
        <v>1304</v>
      </c>
      <c r="G831" s="200"/>
      <c r="H831" s="204">
        <v>367.8</v>
      </c>
      <c r="I831" s="205"/>
      <c r="J831" s="200"/>
      <c r="K831" s="200"/>
      <c r="L831" s="206"/>
      <c r="M831" s="207"/>
      <c r="N831" s="208"/>
      <c r="O831" s="208"/>
      <c r="P831" s="208"/>
      <c r="Q831" s="208"/>
      <c r="R831" s="208"/>
      <c r="S831" s="208"/>
      <c r="T831" s="209"/>
      <c r="AT831" s="210" t="s">
        <v>213</v>
      </c>
      <c r="AU831" s="210" t="s">
        <v>84</v>
      </c>
      <c r="AV831" s="13" t="s">
        <v>84</v>
      </c>
      <c r="AW831" s="13" t="s">
        <v>35</v>
      </c>
      <c r="AX831" s="13" t="s">
        <v>74</v>
      </c>
      <c r="AY831" s="210" t="s">
        <v>197</v>
      </c>
    </row>
    <row r="832" spans="2:51" s="13" customFormat="1" ht="11.25">
      <c r="B832" s="199"/>
      <c r="C832" s="200"/>
      <c r="D832" s="201" t="s">
        <v>213</v>
      </c>
      <c r="E832" s="202" t="s">
        <v>28</v>
      </c>
      <c r="F832" s="203" t="s">
        <v>1305</v>
      </c>
      <c r="G832" s="200"/>
      <c r="H832" s="204">
        <v>-13.23</v>
      </c>
      <c r="I832" s="205"/>
      <c r="J832" s="200"/>
      <c r="K832" s="200"/>
      <c r="L832" s="206"/>
      <c r="M832" s="207"/>
      <c r="N832" s="208"/>
      <c r="O832" s="208"/>
      <c r="P832" s="208"/>
      <c r="Q832" s="208"/>
      <c r="R832" s="208"/>
      <c r="S832" s="208"/>
      <c r="T832" s="209"/>
      <c r="AT832" s="210" t="s">
        <v>213</v>
      </c>
      <c r="AU832" s="210" t="s">
        <v>84</v>
      </c>
      <c r="AV832" s="13" t="s">
        <v>84</v>
      </c>
      <c r="AW832" s="13" t="s">
        <v>35</v>
      </c>
      <c r="AX832" s="13" t="s">
        <v>74</v>
      </c>
      <c r="AY832" s="210" t="s">
        <v>197</v>
      </c>
    </row>
    <row r="833" spans="2:51" s="13" customFormat="1" ht="11.25">
      <c r="B833" s="199"/>
      <c r="C833" s="200"/>
      <c r="D833" s="201" t="s">
        <v>213</v>
      </c>
      <c r="E833" s="202" t="s">
        <v>28</v>
      </c>
      <c r="F833" s="203" t="s">
        <v>1306</v>
      </c>
      <c r="G833" s="200"/>
      <c r="H833" s="204">
        <v>-23.94</v>
      </c>
      <c r="I833" s="205"/>
      <c r="J833" s="200"/>
      <c r="K833" s="200"/>
      <c r="L833" s="206"/>
      <c r="M833" s="207"/>
      <c r="N833" s="208"/>
      <c r="O833" s="208"/>
      <c r="P833" s="208"/>
      <c r="Q833" s="208"/>
      <c r="R833" s="208"/>
      <c r="S833" s="208"/>
      <c r="T833" s="209"/>
      <c r="AT833" s="210" t="s">
        <v>213</v>
      </c>
      <c r="AU833" s="210" t="s">
        <v>84</v>
      </c>
      <c r="AV833" s="13" t="s">
        <v>84</v>
      </c>
      <c r="AW833" s="13" t="s">
        <v>35</v>
      </c>
      <c r="AX833" s="13" t="s">
        <v>74</v>
      </c>
      <c r="AY833" s="210" t="s">
        <v>197</v>
      </c>
    </row>
    <row r="834" spans="2:51" s="13" customFormat="1" ht="11.25">
      <c r="B834" s="199"/>
      <c r="C834" s="200"/>
      <c r="D834" s="201" t="s">
        <v>213</v>
      </c>
      <c r="E834" s="202" t="s">
        <v>28</v>
      </c>
      <c r="F834" s="203" t="s">
        <v>1307</v>
      </c>
      <c r="G834" s="200"/>
      <c r="H834" s="204">
        <v>3.9079999999999999</v>
      </c>
      <c r="I834" s="205"/>
      <c r="J834" s="200"/>
      <c r="K834" s="200"/>
      <c r="L834" s="206"/>
      <c r="M834" s="207"/>
      <c r="N834" s="208"/>
      <c r="O834" s="208"/>
      <c r="P834" s="208"/>
      <c r="Q834" s="208"/>
      <c r="R834" s="208"/>
      <c r="S834" s="208"/>
      <c r="T834" s="209"/>
      <c r="AT834" s="210" t="s">
        <v>213</v>
      </c>
      <c r="AU834" s="210" t="s">
        <v>84</v>
      </c>
      <c r="AV834" s="13" t="s">
        <v>84</v>
      </c>
      <c r="AW834" s="13" t="s">
        <v>35</v>
      </c>
      <c r="AX834" s="13" t="s">
        <v>74</v>
      </c>
      <c r="AY834" s="210" t="s">
        <v>197</v>
      </c>
    </row>
    <row r="835" spans="2:51" s="15" customFormat="1" ht="11.25">
      <c r="B835" s="222"/>
      <c r="C835" s="223"/>
      <c r="D835" s="201" t="s">
        <v>213</v>
      </c>
      <c r="E835" s="224" t="s">
        <v>28</v>
      </c>
      <c r="F835" s="225" t="s">
        <v>1308</v>
      </c>
      <c r="G835" s="223"/>
      <c r="H835" s="224" t="s">
        <v>28</v>
      </c>
      <c r="I835" s="226"/>
      <c r="J835" s="223"/>
      <c r="K835" s="223"/>
      <c r="L835" s="227"/>
      <c r="M835" s="228"/>
      <c r="N835" s="229"/>
      <c r="O835" s="229"/>
      <c r="P835" s="229"/>
      <c r="Q835" s="229"/>
      <c r="R835" s="229"/>
      <c r="S835" s="229"/>
      <c r="T835" s="230"/>
      <c r="AT835" s="231" t="s">
        <v>213</v>
      </c>
      <c r="AU835" s="231" t="s">
        <v>84</v>
      </c>
      <c r="AV835" s="15" t="s">
        <v>82</v>
      </c>
      <c r="AW835" s="15" t="s">
        <v>35</v>
      </c>
      <c r="AX835" s="15" t="s">
        <v>74</v>
      </c>
      <c r="AY835" s="231" t="s">
        <v>197</v>
      </c>
    </row>
    <row r="836" spans="2:51" s="13" customFormat="1" ht="11.25">
      <c r="B836" s="199"/>
      <c r="C836" s="200"/>
      <c r="D836" s="201" t="s">
        <v>213</v>
      </c>
      <c r="E836" s="202" t="s">
        <v>28</v>
      </c>
      <c r="F836" s="203" t="s">
        <v>1309</v>
      </c>
      <c r="G836" s="200"/>
      <c r="H836" s="204">
        <v>147.9</v>
      </c>
      <c r="I836" s="205"/>
      <c r="J836" s="200"/>
      <c r="K836" s="200"/>
      <c r="L836" s="206"/>
      <c r="M836" s="207"/>
      <c r="N836" s="208"/>
      <c r="O836" s="208"/>
      <c r="P836" s="208"/>
      <c r="Q836" s="208"/>
      <c r="R836" s="208"/>
      <c r="S836" s="208"/>
      <c r="T836" s="209"/>
      <c r="AT836" s="210" t="s">
        <v>213</v>
      </c>
      <c r="AU836" s="210" t="s">
        <v>84</v>
      </c>
      <c r="AV836" s="13" t="s">
        <v>84</v>
      </c>
      <c r="AW836" s="13" t="s">
        <v>35</v>
      </c>
      <c r="AX836" s="13" t="s">
        <v>74</v>
      </c>
      <c r="AY836" s="210" t="s">
        <v>197</v>
      </c>
    </row>
    <row r="837" spans="2:51" s="13" customFormat="1" ht="11.25">
      <c r="B837" s="199"/>
      <c r="C837" s="200"/>
      <c r="D837" s="201" t="s">
        <v>213</v>
      </c>
      <c r="E837" s="202" t="s">
        <v>28</v>
      </c>
      <c r="F837" s="203" t="s">
        <v>1310</v>
      </c>
      <c r="G837" s="200"/>
      <c r="H837" s="204">
        <v>-2.2050000000000001</v>
      </c>
      <c r="I837" s="205"/>
      <c r="J837" s="200"/>
      <c r="K837" s="200"/>
      <c r="L837" s="206"/>
      <c r="M837" s="207"/>
      <c r="N837" s="208"/>
      <c r="O837" s="208"/>
      <c r="P837" s="208"/>
      <c r="Q837" s="208"/>
      <c r="R837" s="208"/>
      <c r="S837" s="208"/>
      <c r="T837" s="209"/>
      <c r="AT837" s="210" t="s">
        <v>213</v>
      </c>
      <c r="AU837" s="210" t="s">
        <v>84</v>
      </c>
      <c r="AV837" s="13" t="s">
        <v>84</v>
      </c>
      <c r="AW837" s="13" t="s">
        <v>35</v>
      </c>
      <c r="AX837" s="13" t="s">
        <v>74</v>
      </c>
      <c r="AY837" s="210" t="s">
        <v>197</v>
      </c>
    </row>
    <row r="838" spans="2:51" s="13" customFormat="1" ht="11.25">
      <c r="B838" s="199"/>
      <c r="C838" s="200"/>
      <c r="D838" s="201" t="s">
        <v>213</v>
      </c>
      <c r="E838" s="202" t="s">
        <v>28</v>
      </c>
      <c r="F838" s="203" t="s">
        <v>795</v>
      </c>
      <c r="G838" s="200"/>
      <c r="H838" s="204">
        <v>-5.9850000000000003</v>
      </c>
      <c r="I838" s="205"/>
      <c r="J838" s="200"/>
      <c r="K838" s="200"/>
      <c r="L838" s="206"/>
      <c r="M838" s="207"/>
      <c r="N838" s="208"/>
      <c r="O838" s="208"/>
      <c r="P838" s="208"/>
      <c r="Q838" s="208"/>
      <c r="R838" s="208"/>
      <c r="S838" s="208"/>
      <c r="T838" s="209"/>
      <c r="AT838" s="210" t="s">
        <v>213</v>
      </c>
      <c r="AU838" s="210" t="s">
        <v>84</v>
      </c>
      <c r="AV838" s="13" t="s">
        <v>84</v>
      </c>
      <c r="AW838" s="13" t="s">
        <v>35</v>
      </c>
      <c r="AX838" s="13" t="s">
        <v>74</v>
      </c>
      <c r="AY838" s="210" t="s">
        <v>197</v>
      </c>
    </row>
    <row r="839" spans="2:51" s="13" customFormat="1" ht="11.25">
      <c r="B839" s="199"/>
      <c r="C839" s="200"/>
      <c r="D839" s="201" t="s">
        <v>213</v>
      </c>
      <c r="E839" s="202" t="s">
        <v>28</v>
      </c>
      <c r="F839" s="203" t="s">
        <v>1311</v>
      </c>
      <c r="G839" s="200"/>
      <c r="H839" s="204">
        <v>2.0699999999999998</v>
      </c>
      <c r="I839" s="205"/>
      <c r="J839" s="200"/>
      <c r="K839" s="200"/>
      <c r="L839" s="206"/>
      <c r="M839" s="207"/>
      <c r="N839" s="208"/>
      <c r="O839" s="208"/>
      <c r="P839" s="208"/>
      <c r="Q839" s="208"/>
      <c r="R839" s="208"/>
      <c r="S839" s="208"/>
      <c r="T839" s="209"/>
      <c r="AT839" s="210" t="s">
        <v>213</v>
      </c>
      <c r="AU839" s="210" t="s">
        <v>84</v>
      </c>
      <c r="AV839" s="13" t="s">
        <v>84</v>
      </c>
      <c r="AW839" s="13" t="s">
        <v>35</v>
      </c>
      <c r="AX839" s="13" t="s">
        <v>74</v>
      </c>
      <c r="AY839" s="210" t="s">
        <v>197</v>
      </c>
    </row>
    <row r="840" spans="2:51" s="15" customFormat="1" ht="11.25">
      <c r="B840" s="222"/>
      <c r="C840" s="223"/>
      <c r="D840" s="201" t="s">
        <v>213</v>
      </c>
      <c r="E840" s="224" t="s">
        <v>28</v>
      </c>
      <c r="F840" s="225" t="s">
        <v>1312</v>
      </c>
      <c r="G840" s="223"/>
      <c r="H840" s="224" t="s">
        <v>28</v>
      </c>
      <c r="I840" s="226"/>
      <c r="J840" s="223"/>
      <c r="K840" s="223"/>
      <c r="L840" s="227"/>
      <c r="M840" s="228"/>
      <c r="N840" s="229"/>
      <c r="O840" s="229"/>
      <c r="P840" s="229"/>
      <c r="Q840" s="229"/>
      <c r="R840" s="229"/>
      <c r="S840" s="229"/>
      <c r="T840" s="230"/>
      <c r="AT840" s="231" t="s">
        <v>213</v>
      </c>
      <c r="AU840" s="231" t="s">
        <v>84</v>
      </c>
      <c r="AV840" s="15" t="s">
        <v>82</v>
      </c>
      <c r="AW840" s="15" t="s">
        <v>35</v>
      </c>
      <c r="AX840" s="15" t="s">
        <v>74</v>
      </c>
      <c r="AY840" s="231" t="s">
        <v>197</v>
      </c>
    </row>
    <row r="841" spans="2:51" s="13" customFormat="1" ht="11.25">
      <c r="B841" s="199"/>
      <c r="C841" s="200"/>
      <c r="D841" s="201" t="s">
        <v>213</v>
      </c>
      <c r="E841" s="202" t="s">
        <v>28</v>
      </c>
      <c r="F841" s="203" t="s">
        <v>1313</v>
      </c>
      <c r="G841" s="200"/>
      <c r="H841" s="204">
        <v>67.8</v>
      </c>
      <c r="I841" s="205"/>
      <c r="J841" s="200"/>
      <c r="K841" s="200"/>
      <c r="L841" s="206"/>
      <c r="M841" s="207"/>
      <c r="N841" s="208"/>
      <c r="O841" s="208"/>
      <c r="P841" s="208"/>
      <c r="Q841" s="208"/>
      <c r="R841" s="208"/>
      <c r="S841" s="208"/>
      <c r="T841" s="209"/>
      <c r="AT841" s="210" t="s">
        <v>213</v>
      </c>
      <c r="AU841" s="210" t="s">
        <v>84</v>
      </c>
      <c r="AV841" s="13" t="s">
        <v>84</v>
      </c>
      <c r="AW841" s="13" t="s">
        <v>35</v>
      </c>
      <c r="AX841" s="13" t="s">
        <v>74</v>
      </c>
      <c r="AY841" s="210" t="s">
        <v>197</v>
      </c>
    </row>
    <row r="842" spans="2:51" s="13" customFormat="1" ht="11.25">
      <c r="B842" s="199"/>
      <c r="C842" s="200"/>
      <c r="D842" s="201" t="s">
        <v>213</v>
      </c>
      <c r="E842" s="202" t="s">
        <v>28</v>
      </c>
      <c r="F842" s="203" t="s">
        <v>1314</v>
      </c>
      <c r="G842" s="200"/>
      <c r="H842" s="204">
        <v>-5.3479999999999999</v>
      </c>
      <c r="I842" s="205"/>
      <c r="J842" s="200"/>
      <c r="K842" s="200"/>
      <c r="L842" s="206"/>
      <c r="M842" s="207"/>
      <c r="N842" s="208"/>
      <c r="O842" s="208"/>
      <c r="P842" s="208"/>
      <c r="Q842" s="208"/>
      <c r="R842" s="208"/>
      <c r="S842" s="208"/>
      <c r="T842" s="209"/>
      <c r="AT842" s="210" t="s">
        <v>213</v>
      </c>
      <c r="AU842" s="210" t="s">
        <v>84</v>
      </c>
      <c r="AV842" s="13" t="s">
        <v>84</v>
      </c>
      <c r="AW842" s="13" t="s">
        <v>35</v>
      </c>
      <c r="AX842" s="13" t="s">
        <v>74</v>
      </c>
      <c r="AY842" s="210" t="s">
        <v>197</v>
      </c>
    </row>
    <row r="843" spans="2:51" s="13" customFormat="1" ht="11.25">
      <c r="B843" s="199"/>
      <c r="C843" s="200"/>
      <c r="D843" s="201" t="s">
        <v>213</v>
      </c>
      <c r="E843" s="202" t="s">
        <v>28</v>
      </c>
      <c r="F843" s="203" t="s">
        <v>1315</v>
      </c>
      <c r="G843" s="200"/>
      <c r="H843" s="204">
        <v>1.613</v>
      </c>
      <c r="I843" s="205"/>
      <c r="J843" s="200"/>
      <c r="K843" s="200"/>
      <c r="L843" s="206"/>
      <c r="M843" s="207"/>
      <c r="N843" s="208"/>
      <c r="O843" s="208"/>
      <c r="P843" s="208"/>
      <c r="Q843" s="208"/>
      <c r="R843" s="208"/>
      <c r="S843" s="208"/>
      <c r="T843" s="209"/>
      <c r="AT843" s="210" t="s">
        <v>213</v>
      </c>
      <c r="AU843" s="210" t="s">
        <v>84</v>
      </c>
      <c r="AV843" s="13" t="s">
        <v>84</v>
      </c>
      <c r="AW843" s="13" t="s">
        <v>35</v>
      </c>
      <c r="AX843" s="13" t="s">
        <v>74</v>
      </c>
      <c r="AY843" s="210" t="s">
        <v>197</v>
      </c>
    </row>
    <row r="844" spans="2:51" s="15" customFormat="1" ht="11.25">
      <c r="B844" s="222"/>
      <c r="C844" s="223"/>
      <c r="D844" s="201" t="s">
        <v>213</v>
      </c>
      <c r="E844" s="224" t="s">
        <v>28</v>
      </c>
      <c r="F844" s="225" t="s">
        <v>1316</v>
      </c>
      <c r="G844" s="223"/>
      <c r="H844" s="224" t="s">
        <v>28</v>
      </c>
      <c r="I844" s="226"/>
      <c r="J844" s="223"/>
      <c r="K844" s="223"/>
      <c r="L844" s="227"/>
      <c r="M844" s="228"/>
      <c r="N844" s="229"/>
      <c r="O844" s="229"/>
      <c r="P844" s="229"/>
      <c r="Q844" s="229"/>
      <c r="R844" s="229"/>
      <c r="S844" s="229"/>
      <c r="T844" s="230"/>
      <c r="AT844" s="231" t="s">
        <v>213</v>
      </c>
      <c r="AU844" s="231" t="s">
        <v>84</v>
      </c>
      <c r="AV844" s="15" t="s">
        <v>82</v>
      </c>
      <c r="AW844" s="15" t="s">
        <v>35</v>
      </c>
      <c r="AX844" s="15" t="s">
        <v>74</v>
      </c>
      <c r="AY844" s="231" t="s">
        <v>197</v>
      </c>
    </row>
    <row r="845" spans="2:51" s="13" customFormat="1" ht="11.25">
      <c r="B845" s="199"/>
      <c r="C845" s="200"/>
      <c r="D845" s="201" t="s">
        <v>213</v>
      </c>
      <c r="E845" s="202" t="s">
        <v>28</v>
      </c>
      <c r="F845" s="203" t="s">
        <v>1317</v>
      </c>
      <c r="G845" s="200"/>
      <c r="H845" s="204">
        <v>111.9</v>
      </c>
      <c r="I845" s="205"/>
      <c r="J845" s="200"/>
      <c r="K845" s="200"/>
      <c r="L845" s="206"/>
      <c r="M845" s="207"/>
      <c r="N845" s="208"/>
      <c r="O845" s="208"/>
      <c r="P845" s="208"/>
      <c r="Q845" s="208"/>
      <c r="R845" s="208"/>
      <c r="S845" s="208"/>
      <c r="T845" s="209"/>
      <c r="AT845" s="210" t="s">
        <v>213</v>
      </c>
      <c r="AU845" s="210" t="s">
        <v>84</v>
      </c>
      <c r="AV845" s="13" t="s">
        <v>84</v>
      </c>
      <c r="AW845" s="13" t="s">
        <v>35</v>
      </c>
      <c r="AX845" s="13" t="s">
        <v>74</v>
      </c>
      <c r="AY845" s="210" t="s">
        <v>197</v>
      </c>
    </row>
    <row r="846" spans="2:51" s="13" customFormat="1" ht="11.25">
      <c r="B846" s="199"/>
      <c r="C846" s="200"/>
      <c r="D846" s="201" t="s">
        <v>213</v>
      </c>
      <c r="E846" s="202" t="s">
        <v>28</v>
      </c>
      <c r="F846" s="203" t="s">
        <v>1318</v>
      </c>
      <c r="G846" s="200"/>
      <c r="H846" s="204">
        <v>-9.27</v>
      </c>
      <c r="I846" s="205"/>
      <c r="J846" s="200"/>
      <c r="K846" s="200"/>
      <c r="L846" s="206"/>
      <c r="M846" s="207"/>
      <c r="N846" s="208"/>
      <c r="O846" s="208"/>
      <c r="P846" s="208"/>
      <c r="Q846" s="208"/>
      <c r="R846" s="208"/>
      <c r="S846" s="208"/>
      <c r="T846" s="209"/>
      <c r="AT846" s="210" t="s">
        <v>213</v>
      </c>
      <c r="AU846" s="210" t="s">
        <v>84</v>
      </c>
      <c r="AV846" s="13" t="s">
        <v>84</v>
      </c>
      <c r="AW846" s="13" t="s">
        <v>35</v>
      </c>
      <c r="AX846" s="13" t="s">
        <v>74</v>
      </c>
      <c r="AY846" s="210" t="s">
        <v>197</v>
      </c>
    </row>
    <row r="847" spans="2:51" s="13" customFormat="1" ht="11.25">
      <c r="B847" s="199"/>
      <c r="C847" s="200"/>
      <c r="D847" s="201" t="s">
        <v>213</v>
      </c>
      <c r="E847" s="202" t="s">
        <v>28</v>
      </c>
      <c r="F847" s="203" t="s">
        <v>1319</v>
      </c>
      <c r="G847" s="200"/>
      <c r="H847" s="204">
        <v>0.66200000000000003</v>
      </c>
      <c r="I847" s="205"/>
      <c r="J847" s="200"/>
      <c r="K847" s="200"/>
      <c r="L847" s="206"/>
      <c r="M847" s="207"/>
      <c r="N847" s="208"/>
      <c r="O847" s="208"/>
      <c r="P847" s="208"/>
      <c r="Q847" s="208"/>
      <c r="R847" s="208"/>
      <c r="S847" s="208"/>
      <c r="T847" s="209"/>
      <c r="AT847" s="210" t="s">
        <v>213</v>
      </c>
      <c r="AU847" s="210" t="s">
        <v>84</v>
      </c>
      <c r="AV847" s="13" t="s">
        <v>84</v>
      </c>
      <c r="AW847" s="13" t="s">
        <v>35</v>
      </c>
      <c r="AX847" s="13" t="s">
        <v>74</v>
      </c>
      <c r="AY847" s="210" t="s">
        <v>197</v>
      </c>
    </row>
    <row r="848" spans="2:51" s="13" customFormat="1" ht="11.25">
      <c r="B848" s="199"/>
      <c r="C848" s="200"/>
      <c r="D848" s="201" t="s">
        <v>213</v>
      </c>
      <c r="E848" s="202" t="s">
        <v>28</v>
      </c>
      <c r="F848" s="203" t="s">
        <v>1320</v>
      </c>
      <c r="G848" s="200"/>
      <c r="H848" s="204">
        <v>2.02</v>
      </c>
      <c r="I848" s="205"/>
      <c r="J848" s="200"/>
      <c r="K848" s="200"/>
      <c r="L848" s="206"/>
      <c r="M848" s="207"/>
      <c r="N848" s="208"/>
      <c r="O848" s="208"/>
      <c r="P848" s="208"/>
      <c r="Q848" s="208"/>
      <c r="R848" s="208"/>
      <c r="S848" s="208"/>
      <c r="T848" s="209"/>
      <c r="AT848" s="210" t="s">
        <v>213</v>
      </c>
      <c r="AU848" s="210" t="s">
        <v>84</v>
      </c>
      <c r="AV848" s="13" t="s">
        <v>84</v>
      </c>
      <c r="AW848" s="13" t="s">
        <v>35</v>
      </c>
      <c r="AX848" s="13" t="s">
        <v>74</v>
      </c>
      <c r="AY848" s="210" t="s">
        <v>197</v>
      </c>
    </row>
    <row r="849" spans="2:51" s="15" customFormat="1" ht="11.25">
      <c r="B849" s="222"/>
      <c r="C849" s="223"/>
      <c r="D849" s="201" t="s">
        <v>213</v>
      </c>
      <c r="E849" s="224" t="s">
        <v>28</v>
      </c>
      <c r="F849" s="225" t="s">
        <v>1321</v>
      </c>
      <c r="G849" s="223"/>
      <c r="H849" s="224" t="s">
        <v>28</v>
      </c>
      <c r="I849" s="226"/>
      <c r="J849" s="223"/>
      <c r="K849" s="223"/>
      <c r="L849" s="227"/>
      <c r="M849" s="228"/>
      <c r="N849" s="229"/>
      <c r="O849" s="229"/>
      <c r="P849" s="229"/>
      <c r="Q849" s="229"/>
      <c r="R849" s="229"/>
      <c r="S849" s="229"/>
      <c r="T849" s="230"/>
      <c r="AT849" s="231" t="s">
        <v>213</v>
      </c>
      <c r="AU849" s="231" t="s">
        <v>84</v>
      </c>
      <c r="AV849" s="15" t="s">
        <v>82</v>
      </c>
      <c r="AW849" s="15" t="s">
        <v>35</v>
      </c>
      <c r="AX849" s="15" t="s">
        <v>74</v>
      </c>
      <c r="AY849" s="231" t="s">
        <v>197</v>
      </c>
    </row>
    <row r="850" spans="2:51" s="13" customFormat="1" ht="11.25">
      <c r="B850" s="199"/>
      <c r="C850" s="200"/>
      <c r="D850" s="201" t="s">
        <v>213</v>
      </c>
      <c r="E850" s="202" t="s">
        <v>28</v>
      </c>
      <c r="F850" s="203" t="s">
        <v>1322</v>
      </c>
      <c r="G850" s="200"/>
      <c r="H850" s="204">
        <v>179.7</v>
      </c>
      <c r="I850" s="205"/>
      <c r="J850" s="200"/>
      <c r="K850" s="200"/>
      <c r="L850" s="206"/>
      <c r="M850" s="207"/>
      <c r="N850" s="208"/>
      <c r="O850" s="208"/>
      <c r="P850" s="208"/>
      <c r="Q850" s="208"/>
      <c r="R850" s="208"/>
      <c r="S850" s="208"/>
      <c r="T850" s="209"/>
      <c r="AT850" s="210" t="s">
        <v>213</v>
      </c>
      <c r="AU850" s="210" t="s">
        <v>84</v>
      </c>
      <c r="AV850" s="13" t="s">
        <v>84</v>
      </c>
      <c r="AW850" s="13" t="s">
        <v>35</v>
      </c>
      <c r="AX850" s="13" t="s">
        <v>74</v>
      </c>
      <c r="AY850" s="210" t="s">
        <v>197</v>
      </c>
    </row>
    <row r="851" spans="2:51" s="13" customFormat="1" ht="11.25">
      <c r="B851" s="199"/>
      <c r="C851" s="200"/>
      <c r="D851" s="201" t="s">
        <v>213</v>
      </c>
      <c r="E851" s="202" t="s">
        <v>28</v>
      </c>
      <c r="F851" s="203" t="s">
        <v>1323</v>
      </c>
      <c r="G851" s="200"/>
      <c r="H851" s="204">
        <v>-14.52</v>
      </c>
      <c r="I851" s="205"/>
      <c r="J851" s="200"/>
      <c r="K851" s="200"/>
      <c r="L851" s="206"/>
      <c r="M851" s="207"/>
      <c r="N851" s="208"/>
      <c r="O851" s="208"/>
      <c r="P851" s="208"/>
      <c r="Q851" s="208"/>
      <c r="R851" s="208"/>
      <c r="S851" s="208"/>
      <c r="T851" s="209"/>
      <c r="AT851" s="210" t="s">
        <v>213</v>
      </c>
      <c r="AU851" s="210" t="s">
        <v>84</v>
      </c>
      <c r="AV851" s="13" t="s">
        <v>84</v>
      </c>
      <c r="AW851" s="13" t="s">
        <v>35</v>
      </c>
      <c r="AX851" s="13" t="s">
        <v>74</v>
      </c>
      <c r="AY851" s="210" t="s">
        <v>197</v>
      </c>
    </row>
    <row r="852" spans="2:51" s="13" customFormat="1" ht="11.25">
      <c r="B852" s="199"/>
      <c r="C852" s="200"/>
      <c r="D852" s="201" t="s">
        <v>213</v>
      </c>
      <c r="E852" s="202" t="s">
        <v>28</v>
      </c>
      <c r="F852" s="203" t="s">
        <v>1324</v>
      </c>
      <c r="G852" s="200"/>
      <c r="H852" s="204">
        <v>-8.19</v>
      </c>
      <c r="I852" s="205"/>
      <c r="J852" s="200"/>
      <c r="K852" s="200"/>
      <c r="L852" s="206"/>
      <c r="M852" s="207"/>
      <c r="N852" s="208"/>
      <c r="O852" s="208"/>
      <c r="P852" s="208"/>
      <c r="Q852" s="208"/>
      <c r="R852" s="208"/>
      <c r="S852" s="208"/>
      <c r="T852" s="209"/>
      <c r="AT852" s="210" t="s">
        <v>213</v>
      </c>
      <c r="AU852" s="210" t="s">
        <v>84</v>
      </c>
      <c r="AV852" s="13" t="s">
        <v>84</v>
      </c>
      <c r="AW852" s="13" t="s">
        <v>35</v>
      </c>
      <c r="AX852" s="13" t="s">
        <v>74</v>
      </c>
      <c r="AY852" s="210" t="s">
        <v>197</v>
      </c>
    </row>
    <row r="853" spans="2:51" s="13" customFormat="1" ht="11.25">
      <c r="B853" s="199"/>
      <c r="C853" s="200"/>
      <c r="D853" s="201" t="s">
        <v>213</v>
      </c>
      <c r="E853" s="202" t="s">
        <v>28</v>
      </c>
      <c r="F853" s="203" t="s">
        <v>1325</v>
      </c>
      <c r="G853" s="200"/>
      <c r="H853" s="204">
        <v>-6.38</v>
      </c>
      <c r="I853" s="205"/>
      <c r="J853" s="200"/>
      <c r="K853" s="200"/>
      <c r="L853" s="206"/>
      <c r="M853" s="207"/>
      <c r="N853" s="208"/>
      <c r="O853" s="208"/>
      <c r="P853" s="208"/>
      <c r="Q853" s="208"/>
      <c r="R853" s="208"/>
      <c r="S853" s="208"/>
      <c r="T853" s="209"/>
      <c r="AT853" s="210" t="s">
        <v>213</v>
      </c>
      <c r="AU853" s="210" t="s">
        <v>84</v>
      </c>
      <c r="AV853" s="13" t="s">
        <v>84</v>
      </c>
      <c r="AW853" s="13" t="s">
        <v>35</v>
      </c>
      <c r="AX853" s="13" t="s">
        <v>74</v>
      </c>
      <c r="AY853" s="210" t="s">
        <v>197</v>
      </c>
    </row>
    <row r="854" spans="2:51" s="13" customFormat="1" ht="11.25">
      <c r="B854" s="199"/>
      <c r="C854" s="200"/>
      <c r="D854" s="201" t="s">
        <v>213</v>
      </c>
      <c r="E854" s="202" t="s">
        <v>28</v>
      </c>
      <c r="F854" s="203" t="s">
        <v>1326</v>
      </c>
      <c r="G854" s="200"/>
      <c r="H854" s="204">
        <v>4.6349999999999998</v>
      </c>
      <c r="I854" s="205"/>
      <c r="J854" s="200"/>
      <c r="K854" s="200"/>
      <c r="L854" s="206"/>
      <c r="M854" s="207"/>
      <c r="N854" s="208"/>
      <c r="O854" s="208"/>
      <c r="P854" s="208"/>
      <c r="Q854" s="208"/>
      <c r="R854" s="208"/>
      <c r="S854" s="208"/>
      <c r="T854" s="209"/>
      <c r="AT854" s="210" t="s">
        <v>213</v>
      </c>
      <c r="AU854" s="210" t="s">
        <v>84</v>
      </c>
      <c r="AV854" s="13" t="s">
        <v>84</v>
      </c>
      <c r="AW854" s="13" t="s">
        <v>35</v>
      </c>
      <c r="AX854" s="13" t="s">
        <v>74</v>
      </c>
      <c r="AY854" s="210" t="s">
        <v>197</v>
      </c>
    </row>
    <row r="855" spans="2:51" s="13" customFormat="1" ht="11.25">
      <c r="B855" s="199"/>
      <c r="C855" s="200"/>
      <c r="D855" s="201" t="s">
        <v>213</v>
      </c>
      <c r="E855" s="202" t="s">
        <v>28</v>
      </c>
      <c r="F855" s="203" t="s">
        <v>1327</v>
      </c>
      <c r="G855" s="200"/>
      <c r="H855" s="204">
        <v>4.9649999999999999</v>
      </c>
      <c r="I855" s="205"/>
      <c r="J855" s="200"/>
      <c r="K855" s="200"/>
      <c r="L855" s="206"/>
      <c r="M855" s="207"/>
      <c r="N855" s="208"/>
      <c r="O855" s="208"/>
      <c r="P855" s="208"/>
      <c r="Q855" s="208"/>
      <c r="R855" s="208"/>
      <c r="S855" s="208"/>
      <c r="T855" s="209"/>
      <c r="AT855" s="210" t="s">
        <v>213</v>
      </c>
      <c r="AU855" s="210" t="s">
        <v>84</v>
      </c>
      <c r="AV855" s="13" t="s">
        <v>84</v>
      </c>
      <c r="AW855" s="13" t="s">
        <v>35</v>
      </c>
      <c r="AX855" s="13" t="s">
        <v>74</v>
      </c>
      <c r="AY855" s="210" t="s">
        <v>197</v>
      </c>
    </row>
    <row r="856" spans="2:51" s="13" customFormat="1" ht="11.25">
      <c r="B856" s="199"/>
      <c r="C856" s="200"/>
      <c r="D856" s="201" t="s">
        <v>213</v>
      </c>
      <c r="E856" s="202" t="s">
        <v>28</v>
      </c>
      <c r="F856" s="203" t="s">
        <v>1328</v>
      </c>
      <c r="G856" s="200"/>
      <c r="H856" s="204">
        <v>1.59</v>
      </c>
      <c r="I856" s="205"/>
      <c r="J856" s="200"/>
      <c r="K856" s="200"/>
      <c r="L856" s="206"/>
      <c r="M856" s="207"/>
      <c r="N856" s="208"/>
      <c r="O856" s="208"/>
      <c r="P856" s="208"/>
      <c r="Q856" s="208"/>
      <c r="R856" s="208"/>
      <c r="S856" s="208"/>
      <c r="T856" s="209"/>
      <c r="AT856" s="210" t="s">
        <v>213</v>
      </c>
      <c r="AU856" s="210" t="s">
        <v>84</v>
      </c>
      <c r="AV856" s="13" t="s">
        <v>84</v>
      </c>
      <c r="AW856" s="13" t="s">
        <v>35</v>
      </c>
      <c r="AX856" s="13" t="s">
        <v>74</v>
      </c>
      <c r="AY856" s="210" t="s">
        <v>197</v>
      </c>
    </row>
    <row r="857" spans="2:51" s="15" customFormat="1" ht="11.25">
      <c r="B857" s="222"/>
      <c r="C857" s="223"/>
      <c r="D857" s="201" t="s">
        <v>213</v>
      </c>
      <c r="E857" s="224" t="s">
        <v>28</v>
      </c>
      <c r="F857" s="225" t="s">
        <v>1329</v>
      </c>
      <c r="G857" s="223"/>
      <c r="H857" s="224" t="s">
        <v>28</v>
      </c>
      <c r="I857" s="226"/>
      <c r="J857" s="223"/>
      <c r="K857" s="223"/>
      <c r="L857" s="227"/>
      <c r="M857" s="228"/>
      <c r="N857" s="229"/>
      <c r="O857" s="229"/>
      <c r="P857" s="229"/>
      <c r="Q857" s="229"/>
      <c r="R857" s="229"/>
      <c r="S857" s="229"/>
      <c r="T857" s="230"/>
      <c r="AT857" s="231" t="s">
        <v>213</v>
      </c>
      <c r="AU857" s="231" t="s">
        <v>84</v>
      </c>
      <c r="AV857" s="15" t="s">
        <v>82</v>
      </c>
      <c r="AW857" s="15" t="s">
        <v>35</v>
      </c>
      <c r="AX857" s="15" t="s">
        <v>74</v>
      </c>
      <c r="AY857" s="231" t="s">
        <v>197</v>
      </c>
    </row>
    <row r="858" spans="2:51" s="13" customFormat="1" ht="11.25">
      <c r="B858" s="199"/>
      <c r="C858" s="200"/>
      <c r="D858" s="201" t="s">
        <v>213</v>
      </c>
      <c r="E858" s="202" t="s">
        <v>28</v>
      </c>
      <c r="F858" s="203" t="s">
        <v>1330</v>
      </c>
      <c r="G858" s="200"/>
      <c r="H858" s="204">
        <v>60.6</v>
      </c>
      <c r="I858" s="205"/>
      <c r="J858" s="200"/>
      <c r="K858" s="200"/>
      <c r="L858" s="206"/>
      <c r="M858" s="207"/>
      <c r="N858" s="208"/>
      <c r="O858" s="208"/>
      <c r="P858" s="208"/>
      <c r="Q858" s="208"/>
      <c r="R858" s="208"/>
      <c r="S858" s="208"/>
      <c r="T858" s="209"/>
      <c r="AT858" s="210" t="s">
        <v>213</v>
      </c>
      <c r="AU858" s="210" t="s">
        <v>84</v>
      </c>
      <c r="AV858" s="13" t="s">
        <v>84</v>
      </c>
      <c r="AW858" s="13" t="s">
        <v>35</v>
      </c>
      <c r="AX858" s="13" t="s">
        <v>74</v>
      </c>
      <c r="AY858" s="210" t="s">
        <v>197</v>
      </c>
    </row>
    <row r="859" spans="2:51" s="13" customFormat="1" ht="11.25">
      <c r="B859" s="199"/>
      <c r="C859" s="200"/>
      <c r="D859" s="201" t="s">
        <v>213</v>
      </c>
      <c r="E859" s="202" t="s">
        <v>28</v>
      </c>
      <c r="F859" s="203" t="s">
        <v>1331</v>
      </c>
      <c r="G859" s="200"/>
      <c r="H859" s="204">
        <v>-7.77</v>
      </c>
      <c r="I859" s="205"/>
      <c r="J859" s="200"/>
      <c r="K859" s="200"/>
      <c r="L859" s="206"/>
      <c r="M859" s="207"/>
      <c r="N859" s="208"/>
      <c r="O859" s="208"/>
      <c r="P859" s="208"/>
      <c r="Q859" s="208"/>
      <c r="R859" s="208"/>
      <c r="S859" s="208"/>
      <c r="T859" s="209"/>
      <c r="AT859" s="210" t="s">
        <v>213</v>
      </c>
      <c r="AU859" s="210" t="s">
        <v>84</v>
      </c>
      <c r="AV859" s="13" t="s">
        <v>84</v>
      </c>
      <c r="AW859" s="13" t="s">
        <v>35</v>
      </c>
      <c r="AX859" s="13" t="s">
        <v>74</v>
      </c>
      <c r="AY859" s="210" t="s">
        <v>197</v>
      </c>
    </row>
    <row r="860" spans="2:51" s="13" customFormat="1" ht="11.25">
      <c r="B860" s="199"/>
      <c r="C860" s="200"/>
      <c r="D860" s="201" t="s">
        <v>213</v>
      </c>
      <c r="E860" s="202" t="s">
        <v>28</v>
      </c>
      <c r="F860" s="203" t="s">
        <v>1332</v>
      </c>
      <c r="G860" s="200"/>
      <c r="H860" s="204">
        <v>1.575</v>
      </c>
      <c r="I860" s="205"/>
      <c r="J860" s="200"/>
      <c r="K860" s="200"/>
      <c r="L860" s="206"/>
      <c r="M860" s="207"/>
      <c r="N860" s="208"/>
      <c r="O860" s="208"/>
      <c r="P860" s="208"/>
      <c r="Q860" s="208"/>
      <c r="R860" s="208"/>
      <c r="S860" s="208"/>
      <c r="T860" s="209"/>
      <c r="AT860" s="210" t="s">
        <v>213</v>
      </c>
      <c r="AU860" s="210" t="s">
        <v>84</v>
      </c>
      <c r="AV860" s="13" t="s">
        <v>84</v>
      </c>
      <c r="AW860" s="13" t="s">
        <v>35</v>
      </c>
      <c r="AX860" s="13" t="s">
        <v>74</v>
      </c>
      <c r="AY860" s="210" t="s">
        <v>197</v>
      </c>
    </row>
    <row r="861" spans="2:51" s="16" customFormat="1" ht="11.25">
      <c r="B861" s="232"/>
      <c r="C861" s="233"/>
      <c r="D861" s="201" t="s">
        <v>213</v>
      </c>
      <c r="E861" s="234" t="s">
        <v>28</v>
      </c>
      <c r="F861" s="235" t="s">
        <v>416</v>
      </c>
      <c r="G861" s="233"/>
      <c r="H861" s="236">
        <v>1251.992</v>
      </c>
      <c r="I861" s="237"/>
      <c r="J861" s="233"/>
      <c r="K861" s="233"/>
      <c r="L861" s="238"/>
      <c r="M861" s="239"/>
      <c r="N861" s="240"/>
      <c r="O861" s="240"/>
      <c r="P861" s="240"/>
      <c r="Q861" s="240"/>
      <c r="R861" s="240"/>
      <c r="S861" s="240"/>
      <c r="T861" s="241"/>
      <c r="AT861" s="242" t="s">
        <v>213</v>
      </c>
      <c r="AU861" s="242" t="s">
        <v>84</v>
      </c>
      <c r="AV861" s="16" t="s">
        <v>160</v>
      </c>
      <c r="AW861" s="16" t="s">
        <v>35</v>
      </c>
      <c r="AX861" s="16" t="s">
        <v>74</v>
      </c>
      <c r="AY861" s="242" t="s">
        <v>197</v>
      </c>
    </row>
    <row r="862" spans="2:51" s="15" customFormat="1" ht="11.25">
      <c r="B862" s="222"/>
      <c r="C862" s="223"/>
      <c r="D862" s="201" t="s">
        <v>213</v>
      </c>
      <c r="E862" s="224" t="s">
        <v>28</v>
      </c>
      <c r="F862" s="225" t="s">
        <v>1001</v>
      </c>
      <c r="G862" s="223"/>
      <c r="H862" s="224" t="s">
        <v>28</v>
      </c>
      <c r="I862" s="226"/>
      <c r="J862" s="223"/>
      <c r="K862" s="223"/>
      <c r="L862" s="227"/>
      <c r="M862" s="228"/>
      <c r="N862" s="229"/>
      <c r="O862" s="229"/>
      <c r="P862" s="229"/>
      <c r="Q862" s="229"/>
      <c r="R862" s="229"/>
      <c r="S862" s="229"/>
      <c r="T862" s="230"/>
      <c r="AT862" s="231" t="s">
        <v>213</v>
      </c>
      <c r="AU862" s="231" t="s">
        <v>84</v>
      </c>
      <c r="AV862" s="15" t="s">
        <v>82</v>
      </c>
      <c r="AW862" s="15" t="s">
        <v>35</v>
      </c>
      <c r="AX862" s="15" t="s">
        <v>74</v>
      </c>
      <c r="AY862" s="231" t="s">
        <v>197</v>
      </c>
    </row>
    <row r="863" spans="2:51" s="15" customFormat="1" ht="11.25">
      <c r="B863" s="222"/>
      <c r="C863" s="223"/>
      <c r="D863" s="201" t="s">
        <v>213</v>
      </c>
      <c r="E863" s="224" t="s">
        <v>28</v>
      </c>
      <c r="F863" s="225" t="s">
        <v>1333</v>
      </c>
      <c r="G863" s="223"/>
      <c r="H863" s="224" t="s">
        <v>28</v>
      </c>
      <c r="I863" s="226"/>
      <c r="J863" s="223"/>
      <c r="K863" s="223"/>
      <c r="L863" s="227"/>
      <c r="M863" s="228"/>
      <c r="N863" s="229"/>
      <c r="O863" s="229"/>
      <c r="P863" s="229"/>
      <c r="Q863" s="229"/>
      <c r="R863" s="229"/>
      <c r="S863" s="229"/>
      <c r="T863" s="230"/>
      <c r="AT863" s="231" t="s">
        <v>213</v>
      </c>
      <c r="AU863" s="231" t="s">
        <v>84</v>
      </c>
      <c r="AV863" s="15" t="s">
        <v>82</v>
      </c>
      <c r="AW863" s="15" t="s">
        <v>35</v>
      </c>
      <c r="AX863" s="15" t="s">
        <v>74</v>
      </c>
      <c r="AY863" s="231" t="s">
        <v>197</v>
      </c>
    </row>
    <row r="864" spans="2:51" s="13" customFormat="1" ht="11.25">
      <c r="B864" s="199"/>
      <c r="C864" s="200"/>
      <c r="D864" s="201" t="s">
        <v>213</v>
      </c>
      <c r="E864" s="202" t="s">
        <v>28</v>
      </c>
      <c r="F864" s="203" t="s">
        <v>1334</v>
      </c>
      <c r="G864" s="200"/>
      <c r="H864" s="204">
        <v>62.1</v>
      </c>
      <c r="I864" s="205"/>
      <c r="J864" s="200"/>
      <c r="K864" s="200"/>
      <c r="L864" s="206"/>
      <c r="M864" s="207"/>
      <c r="N864" s="208"/>
      <c r="O864" s="208"/>
      <c r="P864" s="208"/>
      <c r="Q864" s="208"/>
      <c r="R864" s="208"/>
      <c r="S864" s="208"/>
      <c r="T864" s="209"/>
      <c r="AT864" s="210" t="s">
        <v>213</v>
      </c>
      <c r="AU864" s="210" t="s">
        <v>84</v>
      </c>
      <c r="AV864" s="13" t="s">
        <v>84</v>
      </c>
      <c r="AW864" s="13" t="s">
        <v>35</v>
      </c>
      <c r="AX864" s="13" t="s">
        <v>74</v>
      </c>
      <c r="AY864" s="210" t="s">
        <v>197</v>
      </c>
    </row>
    <row r="865" spans="2:51" s="13" customFormat="1" ht="11.25">
      <c r="B865" s="199"/>
      <c r="C865" s="200"/>
      <c r="D865" s="201" t="s">
        <v>213</v>
      </c>
      <c r="E865" s="202" t="s">
        <v>28</v>
      </c>
      <c r="F865" s="203" t="s">
        <v>1335</v>
      </c>
      <c r="G865" s="200"/>
      <c r="H865" s="204">
        <v>-15.77</v>
      </c>
      <c r="I865" s="205"/>
      <c r="J865" s="200"/>
      <c r="K865" s="200"/>
      <c r="L865" s="206"/>
      <c r="M865" s="207"/>
      <c r="N865" s="208"/>
      <c r="O865" s="208"/>
      <c r="P865" s="208"/>
      <c r="Q865" s="208"/>
      <c r="R865" s="208"/>
      <c r="S865" s="208"/>
      <c r="T865" s="209"/>
      <c r="AT865" s="210" t="s">
        <v>213</v>
      </c>
      <c r="AU865" s="210" t="s">
        <v>84</v>
      </c>
      <c r="AV865" s="13" t="s">
        <v>84</v>
      </c>
      <c r="AW865" s="13" t="s">
        <v>35</v>
      </c>
      <c r="AX865" s="13" t="s">
        <v>74</v>
      </c>
      <c r="AY865" s="210" t="s">
        <v>197</v>
      </c>
    </row>
    <row r="866" spans="2:51" s="13" customFormat="1" ht="11.25">
      <c r="B866" s="199"/>
      <c r="C866" s="200"/>
      <c r="D866" s="201" t="s">
        <v>213</v>
      </c>
      <c r="E866" s="202" t="s">
        <v>28</v>
      </c>
      <c r="F866" s="203" t="s">
        <v>1336</v>
      </c>
      <c r="G866" s="200"/>
      <c r="H866" s="204">
        <v>2.82</v>
      </c>
      <c r="I866" s="205"/>
      <c r="J866" s="200"/>
      <c r="K866" s="200"/>
      <c r="L866" s="206"/>
      <c r="M866" s="207"/>
      <c r="N866" s="208"/>
      <c r="O866" s="208"/>
      <c r="P866" s="208"/>
      <c r="Q866" s="208"/>
      <c r="R866" s="208"/>
      <c r="S866" s="208"/>
      <c r="T866" s="209"/>
      <c r="AT866" s="210" t="s">
        <v>213</v>
      </c>
      <c r="AU866" s="210" t="s">
        <v>84</v>
      </c>
      <c r="AV866" s="13" t="s">
        <v>84</v>
      </c>
      <c r="AW866" s="13" t="s">
        <v>35</v>
      </c>
      <c r="AX866" s="13" t="s">
        <v>74</v>
      </c>
      <c r="AY866" s="210" t="s">
        <v>197</v>
      </c>
    </row>
    <row r="867" spans="2:51" s="15" customFormat="1" ht="11.25">
      <c r="B867" s="222"/>
      <c r="C867" s="223"/>
      <c r="D867" s="201" t="s">
        <v>213</v>
      </c>
      <c r="E867" s="224" t="s">
        <v>28</v>
      </c>
      <c r="F867" s="225" t="s">
        <v>1337</v>
      </c>
      <c r="G867" s="223"/>
      <c r="H867" s="224" t="s">
        <v>28</v>
      </c>
      <c r="I867" s="226"/>
      <c r="J867" s="223"/>
      <c r="K867" s="223"/>
      <c r="L867" s="227"/>
      <c r="M867" s="228"/>
      <c r="N867" s="229"/>
      <c r="O867" s="229"/>
      <c r="P867" s="229"/>
      <c r="Q867" s="229"/>
      <c r="R867" s="229"/>
      <c r="S867" s="229"/>
      <c r="T867" s="230"/>
      <c r="AT867" s="231" t="s">
        <v>213</v>
      </c>
      <c r="AU867" s="231" t="s">
        <v>84</v>
      </c>
      <c r="AV867" s="15" t="s">
        <v>82</v>
      </c>
      <c r="AW867" s="15" t="s">
        <v>35</v>
      </c>
      <c r="AX867" s="15" t="s">
        <v>74</v>
      </c>
      <c r="AY867" s="231" t="s">
        <v>197</v>
      </c>
    </row>
    <row r="868" spans="2:51" s="13" customFormat="1" ht="11.25">
      <c r="B868" s="199"/>
      <c r="C868" s="200"/>
      <c r="D868" s="201" t="s">
        <v>213</v>
      </c>
      <c r="E868" s="202" t="s">
        <v>28</v>
      </c>
      <c r="F868" s="203" t="s">
        <v>1338</v>
      </c>
      <c r="G868" s="200"/>
      <c r="H868" s="204">
        <v>246</v>
      </c>
      <c r="I868" s="205"/>
      <c r="J868" s="200"/>
      <c r="K868" s="200"/>
      <c r="L868" s="206"/>
      <c r="M868" s="207"/>
      <c r="N868" s="208"/>
      <c r="O868" s="208"/>
      <c r="P868" s="208"/>
      <c r="Q868" s="208"/>
      <c r="R868" s="208"/>
      <c r="S868" s="208"/>
      <c r="T868" s="209"/>
      <c r="AT868" s="210" t="s">
        <v>213</v>
      </c>
      <c r="AU868" s="210" t="s">
        <v>84</v>
      </c>
      <c r="AV868" s="13" t="s">
        <v>84</v>
      </c>
      <c r="AW868" s="13" t="s">
        <v>35</v>
      </c>
      <c r="AX868" s="13" t="s">
        <v>74</v>
      </c>
      <c r="AY868" s="210" t="s">
        <v>197</v>
      </c>
    </row>
    <row r="869" spans="2:51" s="13" customFormat="1" ht="11.25">
      <c r="B869" s="199"/>
      <c r="C869" s="200"/>
      <c r="D869" s="201" t="s">
        <v>213</v>
      </c>
      <c r="E869" s="202" t="s">
        <v>28</v>
      </c>
      <c r="F869" s="203" t="s">
        <v>1339</v>
      </c>
      <c r="G869" s="200"/>
      <c r="H869" s="204">
        <v>-18.690000000000001</v>
      </c>
      <c r="I869" s="205"/>
      <c r="J869" s="200"/>
      <c r="K869" s="200"/>
      <c r="L869" s="206"/>
      <c r="M869" s="207"/>
      <c r="N869" s="208"/>
      <c r="O869" s="208"/>
      <c r="P869" s="208"/>
      <c r="Q869" s="208"/>
      <c r="R869" s="208"/>
      <c r="S869" s="208"/>
      <c r="T869" s="209"/>
      <c r="AT869" s="210" t="s">
        <v>213</v>
      </c>
      <c r="AU869" s="210" t="s">
        <v>84</v>
      </c>
      <c r="AV869" s="13" t="s">
        <v>84</v>
      </c>
      <c r="AW869" s="13" t="s">
        <v>35</v>
      </c>
      <c r="AX869" s="13" t="s">
        <v>74</v>
      </c>
      <c r="AY869" s="210" t="s">
        <v>197</v>
      </c>
    </row>
    <row r="870" spans="2:51" s="13" customFormat="1" ht="11.25">
      <c r="B870" s="199"/>
      <c r="C870" s="200"/>
      <c r="D870" s="201" t="s">
        <v>213</v>
      </c>
      <c r="E870" s="202" t="s">
        <v>28</v>
      </c>
      <c r="F870" s="203" t="s">
        <v>1340</v>
      </c>
      <c r="G870" s="200"/>
      <c r="H870" s="204">
        <v>-5.04</v>
      </c>
      <c r="I870" s="205"/>
      <c r="J870" s="200"/>
      <c r="K870" s="200"/>
      <c r="L870" s="206"/>
      <c r="M870" s="207"/>
      <c r="N870" s="208"/>
      <c r="O870" s="208"/>
      <c r="P870" s="208"/>
      <c r="Q870" s="208"/>
      <c r="R870" s="208"/>
      <c r="S870" s="208"/>
      <c r="T870" s="209"/>
      <c r="AT870" s="210" t="s">
        <v>213</v>
      </c>
      <c r="AU870" s="210" t="s">
        <v>84</v>
      </c>
      <c r="AV870" s="13" t="s">
        <v>84</v>
      </c>
      <c r="AW870" s="13" t="s">
        <v>35</v>
      </c>
      <c r="AX870" s="13" t="s">
        <v>74</v>
      </c>
      <c r="AY870" s="210" t="s">
        <v>197</v>
      </c>
    </row>
    <row r="871" spans="2:51" s="13" customFormat="1" ht="11.25">
      <c r="B871" s="199"/>
      <c r="C871" s="200"/>
      <c r="D871" s="201" t="s">
        <v>213</v>
      </c>
      <c r="E871" s="202" t="s">
        <v>28</v>
      </c>
      <c r="F871" s="203" t="s">
        <v>1341</v>
      </c>
      <c r="G871" s="200"/>
      <c r="H871" s="204">
        <v>-18.559999999999999</v>
      </c>
      <c r="I871" s="205"/>
      <c r="J871" s="200"/>
      <c r="K871" s="200"/>
      <c r="L871" s="206"/>
      <c r="M871" s="207"/>
      <c r="N871" s="208"/>
      <c r="O871" s="208"/>
      <c r="P871" s="208"/>
      <c r="Q871" s="208"/>
      <c r="R871" s="208"/>
      <c r="S871" s="208"/>
      <c r="T871" s="209"/>
      <c r="AT871" s="210" t="s">
        <v>213</v>
      </c>
      <c r="AU871" s="210" t="s">
        <v>84</v>
      </c>
      <c r="AV871" s="13" t="s">
        <v>84</v>
      </c>
      <c r="AW871" s="13" t="s">
        <v>35</v>
      </c>
      <c r="AX871" s="13" t="s">
        <v>74</v>
      </c>
      <c r="AY871" s="210" t="s">
        <v>197</v>
      </c>
    </row>
    <row r="872" spans="2:51" s="13" customFormat="1" ht="11.25">
      <c r="B872" s="199"/>
      <c r="C872" s="200"/>
      <c r="D872" s="201" t="s">
        <v>213</v>
      </c>
      <c r="E872" s="202" t="s">
        <v>28</v>
      </c>
      <c r="F872" s="203" t="s">
        <v>1342</v>
      </c>
      <c r="G872" s="200"/>
      <c r="H872" s="204">
        <v>1.788</v>
      </c>
      <c r="I872" s="205"/>
      <c r="J872" s="200"/>
      <c r="K872" s="200"/>
      <c r="L872" s="206"/>
      <c r="M872" s="207"/>
      <c r="N872" s="208"/>
      <c r="O872" s="208"/>
      <c r="P872" s="208"/>
      <c r="Q872" s="208"/>
      <c r="R872" s="208"/>
      <c r="S872" s="208"/>
      <c r="T872" s="209"/>
      <c r="AT872" s="210" t="s">
        <v>213</v>
      </c>
      <c r="AU872" s="210" t="s">
        <v>84</v>
      </c>
      <c r="AV872" s="13" t="s">
        <v>84</v>
      </c>
      <c r="AW872" s="13" t="s">
        <v>35</v>
      </c>
      <c r="AX872" s="13" t="s">
        <v>74</v>
      </c>
      <c r="AY872" s="210" t="s">
        <v>197</v>
      </c>
    </row>
    <row r="873" spans="2:51" s="13" customFormat="1" ht="11.25">
      <c r="B873" s="199"/>
      <c r="C873" s="200"/>
      <c r="D873" s="201" t="s">
        <v>213</v>
      </c>
      <c r="E873" s="202" t="s">
        <v>28</v>
      </c>
      <c r="F873" s="203" t="s">
        <v>1343</v>
      </c>
      <c r="G873" s="200"/>
      <c r="H873" s="204">
        <v>1.9350000000000001</v>
      </c>
      <c r="I873" s="205"/>
      <c r="J873" s="200"/>
      <c r="K873" s="200"/>
      <c r="L873" s="206"/>
      <c r="M873" s="207"/>
      <c r="N873" s="208"/>
      <c r="O873" s="208"/>
      <c r="P873" s="208"/>
      <c r="Q873" s="208"/>
      <c r="R873" s="208"/>
      <c r="S873" s="208"/>
      <c r="T873" s="209"/>
      <c r="AT873" s="210" t="s">
        <v>213</v>
      </c>
      <c r="AU873" s="210" t="s">
        <v>84</v>
      </c>
      <c r="AV873" s="13" t="s">
        <v>84</v>
      </c>
      <c r="AW873" s="13" t="s">
        <v>35</v>
      </c>
      <c r="AX873" s="13" t="s">
        <v>74</v>
      </c>
      <c r="AY873" s="210" t="s">
        <v>197</v>
      </c>
    </row>
    <row r="874" spans="2:51" s="13" customFormat="1" ht="11.25">
      <c r="B874" s="199"/>
      <c r="C874" s="200"/>
      <c r="D874" s="201" t="s">
        <v>213</v>
      </c>
      <c r="E874" s="202" t="s">
        <v>28</v>
      </c>
      <c r="F874" s="203" t="s">
        <v>1344</v>
      </c>
      <c r="G874" s="200"/>
      <c r="H874" s="204">
        <v>9.327</v>
      </c>
      <c r="I874" s="205"/>
      <c r="J874" s="200"/>
      <c r="K874" s="200"/>
      <c r="L874" s="206"/>
      <c r="M874" s="207"/>
      <c r="N874" s="208"/>
      <c r="O874" s="208"/>
      <c r="P874" s="208"/>
      <c r="Q874" s="208"/>
      <c r="R874" s="208"/>
      <c r="S874" s="208"/>
      <c r="T874" s="209"/>
      <c r="AT874" s="210" t="s">
        <v>213</v>
      </c>
      <c r="AU874" s="210" t="s">
        <v>84</v>
      </c>
      <c r="AV874" s="13" t="s">
        <v>84</v>
      </c>
      <c r="AW874" s="13" t="s">
        <v>35</v>
      </c>
      <c r="AX874" s="13" t="s">
        <v>74</v>
      </c>
      <c r="AY874" s="210" t="s">
        <v>197</v>
      </c>
    </row>
    <row r="875" spans="2:51" s="15" customFormat="1" ht="11.25">
      <c r="B875" s="222"/>
      <c r="C875" s="223"/>
      <c r="D875" s="201" t="s">
        <v>213</v>
      </c>
      <c r="E875" s="224" t="s">
        <v>28</v>
      </c>
      <c r="F875" s="225" t="s">
        <v>1345</v>
      </c>
      <c r="G875" s="223"/>
      <c r="H875" s="224" t="s">
        <v>28</v>
      </c>
      <c r="I875" s="226"/>
      <c r="J875" s="223"/>
      <c r="K875" s="223"/>
      <c r="L875" s="227"/>
      <c r="M875" s="228"/>
      <c r="N875" s="229"/>
      <c r="O875" s="229"/>
      <c r="P875" s="229"/>
      <c r="Q875" s="229"/>
      <c r="R875" s="229"/>
      <c r="S875" s="229"/>
      <c r="T875" s="230"/>
      <c r="AT875" s="231" t="s">
        <v>213</v>
      </c>
      <c r="AU875" s="231" t="s">
        <v>84</v>
      </c>
      <c r="AV875" s="15" t="s">
        <v>82</v>
      </c>
      <c r="AW875" s="15" t="s">
        <v>35</v>
      </c>
      <c r="AX875" s="15" t="s">
        <v>74</v>
      </c>
      <c r="AY875" s="231" t="s">
        <v>197</v>
      </c>
    </row>
    <row r="876" spans="2:51" s="13" customFormat="1" ht="11.25">
      <c r="B876" s="199"/>
      <c r="C876" s="200"/>
      <c r="D876" s="201" t="s">
        <v>213</v>
      </c>
      <c r="E876" s="202" t="s">
        <v>28</v>
      </c>
      <c r="F876" s="203" t="s">
        <v>1346</v>
      </c>
      <c r="G876" s="200"/>
      <c r="H876" s="204">
        <v>270.3</v>
      </c>
      <c r="I876" s="205"/>
      <c r="J876" s="200"/>
      <c r="K876" s="200"/>
      <c r="L876" s="206"/>
      <c r="M876" s="207"/>
      <c r="N876" s="208"/>
      <c r="O876" s="208"/>
      <c r="P876" s="208"/>
      <c r="Q876" s="208"/>
      <c r="R876" s="208"/>
      <c r="S876" s="208"/>
      <c r="T876" s="209"/>
      <c r="AT876" s="210" t="s">
        <v>213</v>
      </c>
      <c r="AU876" s="210" t="s">
        <v>84</v>
      </c>
      <c r="AV876" s="13" t="s">
        <v>84</v>
      </c>
      <c r="AW876" s="13" t="s">
        <v>35</v>
      </c>
      <c r="AX876" s="13" t="s">
        <v>74</v>
      </c>
      <c r="AY876" s="210" t="s">
        <v>197</v>
      </c>
    </row>
    <row r="877" spans="2:51" s="13" customFormat="1" ht="11.25">
      <c r="B877" s="199"/>
      <c r="C877" s="200"/>
      <c r="D877" s="201" t="s">
        <v>213</v>
      </c>
      <c r="E877" s="202" t="s">
        <v>28</v>
      </c>
      <c r="F877" s="203" t="s">
        <v>1347</v>
      </c>
      <c r="G877" s="200"/>
      <c r="H877" s="204">
        <v>-21.945</v>
      </c>
      <c r="I877" s="205"/>
      <c r="J877" s="200"/>
      <c r="K877" s="200"/>
      <c r="L877" s="206"/>
      <c r="M877" s="207"/>
      <c r="N877" s="208"/>
      <c r="O877" s="208"/>
      <c r="P877" s="208"/>
      <c r="Q877" s="208"/>
      <c r="R877" s="208"/>
      <c r="S877" s="208"/>
      <c r="T877" s="209"/>
      <c r="AT877" s="210" t="s">
        <v>213</v>
      </c>
      <c r="AU877" s="210" t="s">
        <v>84</v>
      </c>
      <c r="AV877" s="13" t="s">
        <v>84</v>
      </c>
      <c r="AW877" s="13" t="s">
        <v>35</v>
      </c>
      <c r="AX877" s="13" t="s">
        <v>74</v>
      </c>
      <c r="AY877" s="210" t="s">
        <v>197</v>
      </c>
    </row>
    <row r="878" spans="2:51" s="13" customFormat="1" ht="11.25">
      <c r="B878" s="199"/>
      <c r="C878" s="200"/>
      <c r="D878" s="201" t="s">
        <v>213</v>
      </c>
      <c r="E878" s="202" t="s">
        <v>28</v>
      </c>
      <c r="F878" s="203" t="s">
        <v>1348</v>
      </c>
      <c r="G878" s="200"/>
      <c r="H878" s="204">
        <v>-7.4</v>
      </c>
      <c r="I878" s="205"/>
      <c r="J878" s="200"/>
      <c r="K878" s="200"/>
      <c r="L878" s="206"/>
      <c r="M878" s="207"/>
      <c r="N878" s="208"/>
      <c r="O878" s="208"/>
      <c r="P878" s="208"/>
      <c r="Q878" s="208"/>
      <c r="R878" s="208"/>
      <c r="S878" s="208"/>
      <c r="T878" s="209"/>
      <c r="AT878" s="210" t="s">
        <v>213</v>
      </c>
      <c r="AU878" s="210" t="s">
        <v>84</v>
      </c>
      <c r="AV878" s="13" t="s">
        <v>84</v>
      </c>
      <c r="AW878" s="13" t="s">
        <v>35</v>
      </c>
      <c r="AX878" s="13" t="s">
        <v>74</v>
      </c>
      <c r="AY878" s="210" t="s">
        <v>197</v>
      </c>
    </row>
    <row r="879" spans="2:51" s="13" customFormat="1" ht="11.25">
      <c r="B879" s="199"/>
      <c r="C879" s="200"/>
      <c r="D879" s="201" t="s">
        <v>213</v>
      </c>
      <c r="E879" s="202" t="s">
        <v>28</v>
      </c>
      <c r="F879" s="203" t="s">
        <v>1349</v>
      </c>
      <c r="G879" s="200"/>
      <c r="H879" s="204">
        <v>3.42</v>
      </c>
      <c r="I879" s="205"/>
      <c r="J879" s="200"/>
      <c r="K879" s="200"/>
      <c r="L879" s="206"/>
      <c r="M879" s="207"/>
      <c r="N879" s="208"/>
      <c r="O879" s="208"/>
      <c r="P879" s="208"/>
      <c r="Q879" s="208"/>
      <c r="R879" s="208"/>
      <c r="S879" s="208"/>
      <c r="T879" s="209"/>
      <c r="AT879" s="210" t="s">
        <v>213</v>
      </c>
      <c r="AU879" s="210" t="s">
        <v>84</v>
      </c>
      <c r="AV879" s="13" t="s">
        <v>84</v>
      </c>
      <c r="AW879" s="13" t="s">
        <v>35</v>
      </c>
      <c r="AX879" s="13" t="s">
        <v>74</v>
      </c>
      <c r="AY879" s="210" t="s">
        <v>197</v>
      </c>
    </row>
    <row r="880" spans="2:51" s="15" customFormat="1" ht="11.25">
      <c r="B880" s="222"/>
      <c r="C880" s="223"/>
      <c r="D880" s="201" t="s">
        <v>213</v>
      </c>
      <c r="E880" s="224" t="s">
        <v>28</v>
      </c>
      <c r="F880" s="225" t="s">
        <v>1350</v>
      </c>
      <c r="G880" s="223"/>
      <c r="H880" s="224" t="s">
        <v>28</v>
      </c>
      <c r="I880" s="226"/>
      <c r="J880" s="223"/>
      <c r="K880" s="223"/>
      <c r="L880" s="227"/>
      <c r="M880" s="228"/>
      <c r="N880" s="229"/>
      <c r="O880" s="229"/>
      <c r="P880" s="229"/>
      <c r="Q880" s="229"/>
      <c r="R880" s="229"/>
      <c r="S880" s="229"/>
      <c r="T880" s="230"/>
      <c r="AT880" s="231" t="s">
        <v>213</v>
      </c>
      <c r="AU880" s="231" t="s">
        <v>84</v>
      </c>
      <c r="AV880" s="15" t="s">
        <v>82</v>
      </c>
      <c r="AW880" s="15" t="s">
        <v>35</v>
      </c>
      <c r="AX880" s="15" t="s">
        <v>74</v>
      </c>
      <c r="AY880" s="231" t="s">
        <v>197</v>
      </c>
    </row>
    <row r="881" spans="1:65" s="13" customFormat="1" ht="11.25">
      <c r="B881" s="199"/>
      <c r="C881" s="200"/>
      <c r="D881" s="201" t="s">
        <v>213</v>
      </c>
      <c r="E881" s="202" t="s">
        <v>28</v>
      </c>
      <c r="F881" s="203" t="s">
        <v>1351</v>
      </c>
      <c r="G881" s="200"/>
      <c r="H881" s="204">
        <v>227.1</v>
      </c>
      <c r="I881" s="205"/>
      <c r="J881" s="200"/>
      <c r="K881" s="200"/>
      <c r="L881" s="206"/>
      <c r="M881" s="207"/>
      <c r="N881" s="208"/>
      <c r="O881" s="208"/>
      <c r="P881" s="208"/>
      <c r="Q881" s="208"/>
      <c r="R881" s="208"/>
      <c r="S881" s="208"/>
      <c r="T881" s="209"/>
      <c r="AT881" s="210" t="s">
        <v>213</v>
      </c>
      <c r="AU881" s="210" t="s">
        <v>84</v>
      </c>
      <c r="AV881" s="13" t="s">
        <v>84</v>
      </c>
      <c r="AW881" s="13" t="s">
        <v>35</v>
      </c>
      <c r="AX881" s="13" t="s">
        <v>74</v>
      </c>
      <c r="AY881" s="210" t="s">
        <v>197</v>
      </c>
    </row>
    <row r="882" spans="1:65" s="13" customFormat="1" ht="11.25">
      <c r="B882" s="199"/>
      <c r="C882" s="200"/>
      <c r="D882" s="201" t="s">
        <v>213</v>
      </c>
      <c r="E882" s="202" t="s">
        <v>28</v>
      </c>
      <c r="F882" s="203" t="s">
        <v>1352</v>
      </c>
      <c r="G882" s="200"/>
      <c r="H882" s="204">
        <v>-10.185</v>
      </c>
      <c r="I882" s="205"/>
      <c r="J882" s="200"/>
      <c r="K882" s="200"/>
      <c r="L882" s="206"/>
      <c r="M882" s="207"/>
      <c r="N882" s="208"/>
      <c r="O882" s="208"/>
      <c r="P882" s="208"/>
      <c r="Q882" s="208"/>
      <c r="R882" s="208"/>
      <c r="S882" s="208"/>
      <c r="T882" s="209"/>
      <c r="AT882" s="210" t="s">
        <v>213</v>
      </c>
      <c r="AU882" s="210" t="s">
        <v>84</v>
      </c>
      <c r="AV882" s="13" t="s">
        <v>84</v>
      </c>
      <c r="AW882" s="13" t="s">
        <v>35</v>
      </c>
      <c r="AX882" s="13" t="s">
        <v>74</v>
      </c>
      <c r="AY882" s="210" t="s">
        <v>197</v>
      </c>
    </row>
    <row r="883" spans="1:65" s="13" customFormat="1" ht="11.25">
      <c r="B883" s="199"/>
      <c r="C883" s="200"/>
      <c r="D883" s="201" t="s">
        <v>213</v>
      </c>
      <c r="E883" s="202" t="s">
        <v>28</v>
      </c>
      <c r="F883" s="203" t="s">
        <v>1353</v>
      </c>
      <c r="G883" s="200"/>
      <c r="H883" s="204">
        <v>-18.5</v>
      </c>
      <c r="I883" s="205"/>
      <c r="J883" s="200"/>
      <c r="K883" s="200"/>
      <c r="L883" s="206"/>
      <c r="M883" s="207"/>
      <c r="N883" s="208"/>
      <c r="O883" s="208"/>
      <c r="P883" s="208"/>
      <c r="Q883" s="208"/>
      <c r="R883" s="208"/>
      <c r="S883" s="208"/>
      <c r="T883" s="209"/>
      <c r="AT883" s="210" t="s">
        <v>213</v>
      </c>
      <c r="AU883" s="210" t="s">
        <v>84</v>
      </c>
      <c r="AV883" s="13" t="s">
        <v>84</v>
      </c>
      <c r="AW883" s="13" t="s">
        <v>35</v>
      </c>
      <c r="AX883" s="13" t="s">
        <v>74</v>
      </c>
      <c r="AY883" s="210" t="s">
        <v>197</v>
      </c>
    </row>
    <row r="884" spans="1:65" s="13" customFormat="1" ht="11.25">
      <c r="B884" s="199"/>
      <c r="C884" s="200"/>
      <c r="D884" s="201" t="s">
        <v>213</v>
      </c>
      <c r="E884" s="202" t="s">
        <v>28</v>
      </c>
      <c r="F884" s="203" t="s">
        <v>1354</v>
      </c>
      <c r="G884" s="200"/>
      <c r="H884" s="204">
        <v>8.5500000000000007</v>
      </c>
      <c r="I884" s="205"/>
      <c r="J884" s="200"/>
      <c r="K884" s="200"/>
      <c r="L884" s="206"/>
      <c r="M884" s="207"/>
      <c r="N884" s="208"/>
      <c r="O884" s="208"/>
      <c r="P884" s="208"/>
      <c r="Q884" s="208"/>
      <c r="R884" s="208"/>
      <c r="S884" s="208"/>
      <c r="T884" s="209"/>
      <c r="AT884" s="210" t="s">
        <v>213</v>
      </c>
      <c r="AU884" s="210" t="s">
        <v>84</v>
      </c>
      <c r="AV884" s="13" t="s">
        <v>84</v>
      </c>
      <c r="AW884" s="13" t="s">
        <v>35</v>
      </c>
      <c r="AX884" s="13" t="s">
        <v>74</v>
      </c>
      <c r="AY884" s="210" t="s">
        <v>197</v>
      </c>
    </row>
    <row r="885" spans="1:65" s="15" customFormat="1" ht="11.25">
      <c r="B885" s="222"/>
      <c r="C885" s="223"/>
      <c r="D885" s="201" t="s">
        <v>213</v>
      </c>
      <c r="E885" s="224" t="s">
        <v>28</v>
      </c>
      <c r="F885" s="225" t="s">
        <v>1355</v>
      </c>
      <c r="G885" s="223"/>
      <c r="H885" s="224" t="s">
        <v>28</v>
      </c>
      <c r="I885" s="226"/>
      <c r="J885" s="223"/>
      <c r="K885" s="223"/>
      <c r="L885" s="227"/>
      <c r="M885" s="228"/>
      <c r="N885" s="229"/>
      <c r="O885" s="229"/>
      <c r="P885" s="229"/>
      <c r="Q885" s="229"/>
      <c r="R885" s="229"/>
      <c r="S885" s="229"/>
      <c r="T885" s="230"/>
      <c r="AT885" s="231" t="s">
        <v>213</v>
      </c>
      <c r="AU885" s="231" t="s">
        <v>84</v>
      </c>
      <c r="AV885" s="15" t="s">
        <v>82</v>
      </c>
      <c r="AW885" s="15" t="s">
        <v>35</v>
      </c>
      <c r="AX885" s="15" t="s">
        <v>74</v>
      </c>
      <c r="AY885" s="231" t="s">
        <v>197</v>
      </c>
    </row>
    <row r="886" spans="1:65" s="13" customFormat="1" ht="11.25">
      <c r="B886" s="199"/>
      <c r="C886" s="200"/>
      <c r="D886" s="201" t="s">
        <v>213</v>
      </c>
      <c r="E886" s="202" t="s">
        <v>28</v>
      </c>
      <c r="F886" s="203" t="s">
        <v>1356</v>
      </c>
      <c r="G886" s="200"/>
      <c r="H886" s="204">
        <v>780.03</v>
      </c>
      <c r="I886" s="205"/>
      <c r="J886" s="200"/>
      <c r="K886" s="200"/>
      <c r="L886" s="206"/>
      <c r="M886" s="207"/>
      <c r="N886" s="208"/>
      <c r="O886" s="208"/>
      <c r="P886" s="208"/>
      <c r="Q886" s="208"/>
      <c r="R886" s="208"/>
      <c r="S886" s="208"/>
      <c r="T886" s="209"/>
      <c r="AT886" s="210" t="s">
        <v>213</v>
      </c>
      <c r="AU886" s="210" t="s">
        <v>84</v>
      </c>
      <c r="AV886" s="13" t="s">
        <v>84</v>
      </c>
      <c r="AW886" s="13" t="s">
        <v>35</v>
      </c>
      <c r="AX886" s="13" t="s">
        <v>74</v>
      </c>
      <c r="AY886" s="210" t="s">
        <v>197</v>
      </c>
    </row>
    <row r="887" spans="1:65" s="13" customFormat="1" ht="11.25">
      <c r="B887" s="199"/>
      <c r="C887" s="200"/>
      <c r="D887" s="201" t="s">
        <v>213</v>
      </c>
      <c r="E887" s="202" t="s">
        <v>28</v>
      </c>
      <c r="F887" s="203" t="s">
        <v>1341</v>
      </c>
      <c r="G887" s="200"/>
      <c r="H887" s="204">
        <v>-18.559999999999999</v>
      </c>
      <c r="I887" s="205"/>
      <c r="J887" s="200"/>
      <c r="K887" s="200"/>
      <c r="L887" s="206"/>
      <c r="M887" s="207"/>
      <c r="N887" s="208"/>
      <c r="O887" s="208"/>
      <c r="P887" s="208"/>
      <c r="Q887" s="208"/>
      <c r="R887" s="208"/>
      <c r="S887" s="208"/>
      <c r="T887" s="209"/>
      <c r="AT887" s="210" t="s">
        <v>213</v>
      </c>
      <c r="AU887" s="210" t="s">
        <v>84</v>
      </c>
      <c r="AV887" s="13" t="s">
        <v>84</v>
      </c>
      <c r="AW887" s="13" t="s">
        <v>35</v>
      </c>
      <c r="AX887" s="13" t="s">
        <v>74</v>
      </c>
      <c r="AY887" s="210" t="s">
        <v>197</v>
      </c>
    </row>
    <row r="888" spans="1:65" s="13" customFormat="1" ht="11.25">
      <c r="B888" s="199"/>
      <c r="C888" s="200"/>
      <c r="D888" s="201" t="s">
        <v>213</v>
      </c>
      <c r="E888" s="202" t="s">
        <v>28</v>
      </c>
      <c r="F888" s="203" t="s">
        <v>836</v>
      </c>
      <c r="G888" s="200"/>
      <c r="H888" s="204">
        <v>-26.25</v>
      </c>
      <c r="I888" s="205"/>
      <c r="J888" s="200"/>
      <c r="K888" s="200"/>
      <c r="L888" s="206"/>
      <c r="M888" s="207"/>
      <c r="N888" s="208"/>
      <c r="O888" s="208"/>
      <c r="P888" s="208"/>
      <c r="Q888" s="208"/>
      <c r="R888" s="208"/>
      <c r="S888" s="208"/>
      <c r="T888" s="209"/>
      <c r="AT888" s="210" t="s">
        <v>213</v>
      </c>
      <c r="AU888" s="210" t="s">
        <v>84</v>
      </c>
      <c r="AV888" s="13" t="s">
        <v>84</v>
      </c>
      <c r="AW888" s="13" t="s">
        <v>35</v>
      </c>
      <c r="AX888" s="13" t="s">
        <v>74</v>
      </c>
      <c r="AY888" s="210" t="s">
        <v>197</v>
      </c>
    </row>
    <row r="889" spans="1:65" s="13" customFormat="1" ht="11.25">
      <c r="B889" s="199"/>
      <c r="C889" s="200"/>
      <c r="D889" s="201" t="s">
        <v>213</v>
      </c>
      <c r="E889" s="202" t="s">
        <v>28</v>
      </c>
      <c r="F889" s="203" t="s">
        <v>1357</v>
      </c>
      <c r="G889" s="200"/>
      <c r="H889" s="204">
        <v>11.385</v>
      </c>
      <c r="I889" s="205"/>
      <c r="J889" s="200"/>
      <c r="K889" s="200"/>
      <c r="L889" s="206"/>
      <c r="M889" s="207"/>
      <c r="N889" s="208"/>
      <c r="O889" s="208"/>
      <c r="P889" s="208"/>
      <c r="Q889" s="208"/>
      <c r="R889" s="208"/>
      <c r="S889" s="208"/>
      <c r="T889" s="209"/>
      <c r="AT889" s="210" t="s">
        <v>213</v>
      </c>
      <c r="AU889" s="210" t="s">
        <v>84</v>
      </c>
      <c r="AV889" s="13" t="s">
        <v>84</v>
      </c>
      <c r="AW889" s="13" t="s">
        <v>35</v>
      </c>
      <c r="AX889" s="13" t="s">
        <v>74</v>
      </c>
      <c r="AY889" s="210" t="s">
        <v>197</v>
      </c>
    </row>
    <row r="890" spans="1:65" s="16" customFormat="1" ht="11.25">
      <c r="B890" s="232"/>
      <c r="C890" s="233"/>
      <c r="D890" s="201" t="s">
        <v>213</v>
      </c>
      <c r="E890" s="234" t="s">
        <v>28</v>
      </c>
      <c r="F890" s="235" t="s">
        <v>416</v>
      </c>
      <c r="G890" s="233"/>
      <c r="H890" s="236">
        <v>1463.855</v>
      </c>
      <c r="I890" s="237"/>
      <c r="J890" s="233"/>
      <c r="K890" s="233"/>
      <c r="L890" s="238"/>
      <c r="M890" s="239"/>
      <c r="N890" s="240"/>
      <c r="O890" s="240"/>
      <c r="P890" s="240"/>
      <c r="Q890" s="240"/>
      <c r="R890" s="240"/>
      <c r="S890" s="240"/>
      <c r="T890" s="241"/>
      <c r="AT890" s="242" t="s">
        <v>213</v>
      </c>
      <c r="AU890" s="242" t="s">
        <v>84</v>
      </c>
      <c r="AV890" s="16" t="s">
        <v>160</v>
      </c>
      <c r="AW890" s="16" t="s">
        <v>35</v>
      </c>
      <c r="AX890" s="16" t="s">
        <v>74</v>
      </c>
      <c r="AY890" s="242" t="s">
        <v>197</v>
      </c>
    </row>
    <row r="891" spans="1:65" s="14" customFormat="1" ht="11.25">
      <c r="B891" s="211"/>
      <c r="C891" s="212"/>
      <c r="D891" s="201" t="s">
        <v>213</v>
      </c>
      <c r="E891" s="213" t="s">
        <v>28</v>
      </c>
      <c r="F891" s="214" t="s">
        <v>226</v>
      </c>
      <c r="G891" s="212"/>
      <c r="H891" s="215">
        <v>2715.8470000000002</v>
      </c>
      <c r="I891" s="216"/>
      <c r="J891" s="212"/>
      <c r="K891" s="212"/>
      <c r="L891" s="217"/>
      <c r="M891" s="218"/>
      <c r="N891" s="219"/>
      <c r="O891" s="219"/>
      <c r="P891" s="219"/>
      <c r="Q891" s="219"/>
      <c r="R891" s="219"/>
      <c r="S891" s="219"/>
      <c r="T891" s="220"/>
      <c r="AT891" s="221" t="s">
        <v>213</v>
      </c>
      <c r="AU891" s="221" t="s">
        <v>84</v>
      </c>
      <c r="AV891" s="14" t="s">
        <v>204</v>
      </c>
      <c r="AW891" s="14" t="s">
        <v>35</v>
      </c>
      <c r="AX891" s="14" t="s">
        <v>82</v>
      </c>
      <c r="AY891" s="221" t="s">
        <v>197</v>
      </c>
    </row>
    <row r="892" spans="1:65" s="2" customFormat="1" ht="24.2" customHeight="1">
      <c r="A892" s="37"/>
      <c r="B892" s="38"/>
      <c r="C892" s="181" t="s">
        <v>1358</v>
      </c>
      <c r="D892" s="181" t="s">
        <v>199</v>
      </c>
      <c r="E892" s="182" t="s">
        <v>1359</v>
      </c>
      <c r="F892" s="183" t="s">
        <v>1360</v>
      </c>
      <c r="G892" s="184" t="s">
        <v>202</v>
      </c>
      <c r="H892" s="185">
        <v>700</v>
      </c>
      <c r="I892" s="186"/>
      <c r="J892" s="187">
        <f>ROUND(I892*H892,2)</f>
        <v>0</v>
      </c>
      <c r="K892" s="183" t="s">
        <v>203</v>
      </c>
      <c r="L892" s="42"/>
      <c r="M892" s="188" t="s">
        <v>28</v>
      </c>
      <c r="N892" s="189" t="s">
        <v>45</v>
      </c>
      <c r="O892" s="67"/>
      <c r="P892" s="190">
        <f>O892*H892</f>
        <v>0</v>
      </c>
      <c r="Q892" s="190">
        <v>4.3800000000000002E-3</v>
      </c>
      <c r="R892" s="190">
        <f>Q892*H892</f>
        <v>3.0660000000000003</v>
      </c>
      <c r="S892" s="190">
        <v>0</v>
      </c>
      <c r="T892" s="191">
        <f>S892*H892</f>
        <v>0</v>
      </c>
      <c r="U892" s="37"/>
      <c r="V892" s="37"/>
      <c r="W892" s="37"/>
      <c r="X892" s="37"/>
      <c r="Y892" s="37"/>
      <c r="Z892" s="37"/>
      <c r="AA892" s="37"/>
      <c r="AB892" s="37"/>
      <c r="AC892" s="37"/>
      <c r="AD892" s="37"/>
      <c r="AE892" s="37"/>
      <c r="AR892" s="192" t="s">
        <v>204</v>
      </c>
      <c r="AT892" s="192" t="s">
        <v>199</v>
      </c>
      <c r="AU892" s="192" t="s">
        <v>84</v>
      </c>
      <c r="AY892" s="20" t="s">
        <v>197</v>
      </c>
      <c r="BE892" s="193">
        <f>IF(N892="základní",J892,0)</f>
        <v>0</v>
      </c>
      <c r="BF892" s="193">
        <f>IF(N892="snížená",J892,0)</f>
        <v>0</v>
      </c>
      <c r="BG892" s="193">
        <f>IF(N892="zákl. přenesená",J892,0)</f>
        <v>0</v>
      </c>
      <c r="BH892" s="193">
        <f>IF(N892="sníž. přenesená",J892,0)</f>
        <v>0</v>
      </c>
      <c r="BI892" s="193">
        <f>IF(N892="nulová",J892,0)</f>
        <v>0</v>
      </c>
      <c r="BJ892" s="20" t="s">
        <v>82</v>
      </c>
      <c r="BK892" s="193">
        <f>ROUND(I892*H892,2)</f>
        <v>0</v>
      </c>
      <c r="BL892" s="20" t="s">
        <v>204</v>
      </c>
      <c r="BM892" s="192" t="s">
        <v>1361</v>
      </c>
    </row>
    <row r="893" spans="1:65" s="2" customFormat="1" ht="11.25">
      <c r="A893" s="37"/>
      <c r="B893" s="38"/>
      <c r="C893" s="39"/>
      <c r="D893" s="194" t="s">
        <v>206</v>
      </c>
      <c r="E893" s="39"/>
      <c r="F893" s="195" t="s">
        <v>1362</v>
      </c>
      <c r="G893" s="39"/>
      <c r="H893" s="39"/>
      <c r="I893" s="196"/>
      <c r="J893" s="39"/>
      <c r="K893" s="39"/>
      <c r="L893" s="42"/>
      <c r="M893" s="197"/>
      <c r="N893" s="198"/>
      <c r="O893" s="67"/>
      <c r="P893" s="67"/>
      <c r="Q893" s="67"/>
      <c r="R893" s="67"/>
      <c r="S893" s="67"/>
      <c r="T893" s="68"/>
      <c r="U893" s="37"/>
      <c r="V893" s="37"/>
      <c r="W893" s="37"/>
      <c r="X893" s="37"/>
      <c r="Y893" s="37"/>
      <c r="Z893" s="37"/>
      <c r="AA893" s="37"/>
      <c r="AB893" s="37"/>
      <c r="AC893" s="37"/>
      <c r="AD893" s="37"/>
      <c r="AE893" s="37"/>
      <c r="AT893" s="20" t="s">
        <v>206</v>
      </c>
      <c r="AU893" s="20" t="s">
        <v>84</v>
      </c>
    </row>
    <row r="894" spans="1:65" s="15" customFormat="1" ht="11.25">
      <c r="B894" s="222"/>
      <c r="C894" s="223"/>
      <c r="D894" s="201" t="s">
        <v>213</v>
      </c>
      <c r="E894" s="224" t="s">
        <v>28</v>
      </c>
      <c r="F894" s="225" t="s">
        <v>1244</v>
      </c>
      <c r="G894" s="223"/>
      <c r="H894" s="224" t="s">
        <v>28</v>
      </c>
      <c r="I894" s="226"/>
      <c r="J894" s="223"/>
      <c r="K894" s="223"/>
      <c r="L894" s="227"/>
      <c r="M894" s="228"/>
      <c r="N894" s="229"/>
      <c r="O894" s="229"/>
      <c r="P894" s="229"/>
      <c r="Q894" s="229"/>
      <c r="R894" s="229"/>
      <c r="S894" s="229"/>
      <c r="T894" s="230"/>
      <c r="AT894" s="231" t="s">
        <v>213</v>
      </c>
      <c r="AU894" s="231" t="s">
        <v>84</v>
      </c>
      <c r="AV894" s="15" t="s">
        <v>82</v>
      </c>
      <c r="AW894" s="15" t="s">
        <v>35</v>
      </c>
      <c r="AX894" s="15" t="s">
        <v>74</v>
      </c>
      <c r="AY894" s="231" t="s">
        <v>197</v>
      </c>
    </row>
    <row r="895" spans="1:65" s="13" customFormat="1" ht="11.25">
      <c r="B895" s="199"/>
      <c r="C895" s="200"/>
      <c r="D895" s="201" t="s">
        <v>213</v>
      </c>
      <c r="E895" s="202" t="s">
        <v>28</v>
      </c>
      <c r="F895" s="203" t="s">
        <v>1363</v>
      </c>
      <c r="G895" s="200"/>
      <c r="H895" s="204">
        <v>700</v>
      </c>
      <c r="I895" s="205"/>
      <c r="J895" s="200"/>
      <c r="K895" s="200"/>
      <c r="L895" s="206"/>
      <c r="M895" s="207"/>
      <c r="N895" s="208"/>
      <c r="O895" s="208"/>
      <c r="P895" s="208"/>
      <c r="Q895" s="208"/>
      <c r="R895" s="208"/>
      <c r="S895" s="208"/>
      <c r="T895" s="209"/>
      <c r="AT895" s="210" t="s">
        <v>213</v>
      </c>
      <c r="AU895" s="210" t="s">
        <v>84</v>
      </c>
      <c r="AV895" s="13" t="s">
        <v>84</v>
      </c>
      <c r="AW895" s="13" t="s">
        <v>35</v>
      </c>
      <c r="AX895" s="13" t="s">
        <v>82</v>
      </c>
      <c r="AY895" s="210" t="s">
        <v>197</v>
      </c>
    </row>
    <row r="896" spans="1:65" s="2" customFormat="1" ht="24.2" customHeight="1">
      <c r="A896" s="37"/>
      <c r="B896" s="38"/>
      <c r="C896" s="181" t="s">
        <v>1364</v>
      </c>
      <c r="D896" s="181" t="s">
        <v>199</v>
      </c>
      <c r="E896" s="182" t="s">
        <v>1365</v>
      </c>
      <c r="F896" s="183" t="s">
        <v>1366</v>
      </c>
      <c r="G896" s="184" t="s">
        <v>202</v>
      </c>
      <c r="H896" s="185">
        <v>451.80200000000002</v>
      </c>
      <c r="I896" s="186"/>
      <c r="J896" s="187">
        <f>ROUND(I896*H896,2)</f>
        <v>0</v>
      </c>
      <c r="K896" s="183" t="s">
        <v>203</v>
      </c>
      <c r="L896" s="42"/>
      <c r="M896" s="188" t="s">
        <v>28</v>
      </c>
      <c r="N896" s="189" t="s">
        <v>45</v>
      </c>
      <c r="O896" s="67"/>
      <c r="P896" s="190">
        <f>O896*H896</f>
        <v>0</v>
      </c>
      <c r="Q896" s="190">
        <v>1.3650000000000001E-2</v>
      </c>
      <c r="R896" s="190">
        <f>Q896*H896</f>
        <v>6.1670973000000009</v>
      </c>
      <c r="S896" s="190">
        <v>0</v>
      </c>
      <c r="T896" s="191">
        <f>S896*H896</f>
        <v>0</v>
      </c>
      <c r="U896" s="37"/>
      <c r="V896" s="37"/>
      <c r="W896" s="37"/>
      <c r="X896" s="37"/>
      <c r="Y896" s="37"/>
      <c r="Z896" s="37"/>
      <c r="AA896" s="37"/>
      <c r="AB896" s="37"/>
      <c r="AC896" s="37"/>
      <c r="AD896" s="37"/>
      <c r="AE896" s="37"/>
      <c r="AR896" s="192" t="s">
        <v>204</v>
      </c>
      <c r="AT896" s="192" t="s">
        <v>199</v>
      </c>
      <c r="AU896" s="192" t="s">
        <v>84</v>
      </c>
      <c r="AY896" s="20" t="s">
        <v>197</v>
      </c>
      <c r="BE896" s="193">
        <f>IF(N896="základní",J896,0)</f>
        <v>0</v>
      </c>
      <c r="BF896" s="193">
        <f>IF(N896="snížená",J896,0)</f>
        <v>0</v>
      </c>
      <c r="BG896" s="193">
        <f>IF(N896="zákl. přenesená",J896,0)</f>
        <v>0</v>
      </c>
      <c r="BH896" s="193">
        <f>IF(N896="sníž. přenesená",J896,0)</f>
        <v>0</v>
      </c>
      <c r="BI896" s="193">
        <f>IF(N896="nulová",J896,0)</f>
        <v>0</v>
      </c>
      <c r="BJ896" s="20" t="s">
        <v>82</v>
      </c>
      <c r="BK896" s="193">
        <f>ROUND(I896*H896,2)</f>
        <v>0</v>
      </c>
      <c r="BL896" s="20" t="s">
        <v>204</v>
      </c>
      <c r="BM896" s="192" t="s">
        <v>1367</v>
      </c>
    </row>
    <row r="897" spans="1:65" s="2" customFormat="1" ht="11.25">
      <c r="A897" s="37"/>
      <c r="B897" s="38"/>
      <c r="C897" s="39"/>
      <c r="D897" s="194" t="s">
        <v>206</v>
      </c>
      <c r="E897" s="39"/>
      <c r="F897" s="195" t="s">
        <v>1368</v>
      </c>
      <c r="G897" s="39"/>
      <c r="H897" s="39"/>
      <c r="I897" s="196"/>
      <c r="J897" s="39"/>
      <c r="K897" s="39"/>
      <c r="L897" s="42"/>
      <c r="M897" s="197"/>
      <c r="N897" s="198"/>
      <c r="O897" s="67"/>
      <c r="P897" s="67"/>
      <c r="Q897" s="67"/>
      <c r="R897" s="67"/>
      <c r="S897" s="67"/>
      <c r="T897" s="68"/>
      <c r="U897" s="37"/>
      <c r="V897" s="37"/>
      <c r="W897" s="37"/>
      <c r="X897" s="37"/>
      <c r="Y897" s="37"/>
      <c r="Z897" s="37"/>
      <c r="AA897" s="37"/>
      <c r="AB897" s="37"/>
      <c r="AC897" s="37"/>
      <c r="AD897" s="37"/>
      <c r="AE897" s="37"/>
      <c r="AT897" s="20" t="s">
        <v>206</v>
      </c>
      <c r="AU897" s="20" t="s">
        <v>84</v>
      </c>
    </row>
    <row r="898" spans="1:65" s="15" customFormat="1" ht="11.25">
      <c r="B898" s="222"/>
      <c r="C898" s="223"/>
      <c r="D898" s="201" t="s">
        <v>213</v>
      </c>
      <c r="E898" s="224" t="s">
        <v>28</v>
      </c>
      <c r="F898" s="225" t="s">
        <v>1244</v>
      </c>
      <c r="G898" s="223"/>
      <c r="H898" s="224" t="s">
        <v>28</v>
      </c>
      <c r="I898" s="226"/>
      <c r="J898" s="223"/>
      <c r="K898" s="223"/>
      <c r="L898" s="227"/>
      <c r="M898" s="228"/>
      <c r="N898" s="229"/>
      <c r="O898" s="229"/>
      <c r="P898" s="229"/>
      <c r="Q898" s="229"/>
      <c r="R898" s="229"/>
      <c r="S898" s="229"/>
      <c r="T898" s="230"/>
      <c r="AT898" s="231" t="s">
        <v>213</v>
      </c>
      <c r="AU898" s="231" t="s">
        <v>84</v>
      </c>
      <c r="AV898" s="15" t="s">
        <v>82</v>
      </c>
      <c r="AW898" s="15" t="s">
        <v>35</v>
      </c>
      <c r="AX898" s="15" t="s">
        <v>74</v>
      </c>
      <c r="AY898" s="231" t="s">
        <v>197</v>
      </c>
    </row>
    <row r="899" spans="1:65" s="13" customFormat="1" ht="11.25">
      <c r="B899" s="199"/>
      <c r="C899" s="200"/>
      <c r="D899" s="201" t="s">
        <v>213</v>
      </c>
      <c r="E899" s="202" t="s">
        <v>28</v>
      </c>
      <c r="F899" s="203" t="s">
        <v>1369</v>
      </c>
      <c r="G899" s="200"/>
      <c r="H899" s="204">
        <v>451.80200000000002</v>
      </c>
      <c r="I899" s="205"/>
      <c r="J899" s="200"/>
      <c r="K899" s="200"/>
      <c r="L899" s="206"/>
      <c r="M899" s="207"/>
      <c r="N899" s="208"/>
      <c r="O899" s="208"/>
      <c r="P899" s="208"/>
      <c r="Q899" s="208"/>
      <c r="R899" s="208"/>
      <c r="S899" s="208"/>
      <c r="T899" s="209"/>
      <c r="AT899" s="210" t="s">
        <v>213</v>
      </c>
      <c r="AU899" s="210" t="s">
        <v>84</v>
      </c>
      <c r="AV899" s="13" t="s">
        <v>84</v>
      </c>
      <c r="AW899" s="13" t="s">
        <v>35</v>
      </c>
      <c r="AX899" s="13" t="s">
        <v>82</v>
      </c>
      <c r="AY899" s="210" t="s">
        <v>197</v>
      </c>
    </row>
    <row r="900" spans="1:65" s="2" customFormat="1" ht="24.2" customHeight="1">
      <c r="A900" s="37"/>
      <c r="B900" s="38"/>
      <c r="C900" s="181" t="s">
        <v>1370</v>
      </c>
      <c r="D900" s="181" t="s">
        <v>199</v>
      </c>
      <c r="E900" s="182" t="s">
        <v>1371</v>
      </c>
      <c r="F900" s="183" t="s">
        <v>1372</v>
      </c>
      <c r="G900" s="184" t="s">
        <v>202</v>
      </c>
      <c r="H900" s="185">
        <v>2264.0450000000001</v>
      </c>
      <c r="I900" s="186"/>
      <c r="J900" s="187">
        <f>ROUND(I900*H900,2)</f>
        <v>0</v>
      </c>
      <c r="K900" s="183" t="s">
        <v>203</v>
      </c>
      <c r="L900" s="42"/>
      <c r="M900" s="188" t="s">
        <v>28</v>
      </c>
      <c r="N900" s="189" t="s">
        <v>45</v>
      </c>
      <c r="O900" s="67"/>
      <c r="P900" s="190">
        <f>O900*H900</f>
        <v>0</v>
      </c>
      <c r="Q900" s="190">
        <v>1.6279999999999999E-2</v>
      </c>
      <c r="R900" s="190">
        <f>Q900*H900</f>
        <v>36.858652599999999</v>
      </c>
      <c r="S900" s="190">
        <v>0</v>
      </c>
      <c r="T900" s="191">
        <f>S900*H900</f>
        <v>0</v>
      </c>
      <c r="U900" s="37"/>
      <c r="V900" s="37"/>
      <c r="W900" s="37"/>
      <c r="X900" s="37"/>
      <c r="Y900" s="37"/>
      <c r="Z900" s="37"/>
      <c r="AA900" s="37"/>
      <c r="AB900" s="37"/>
      <c r="AC900" s="37"/>
      <c r="AD900" s="37"/>
      <c r="AE900" s="37"/>
      <c r="AR900" s="192" t="s">
        <v>204</v>
      </c>
      <c r="AT900" s="192" t="s">
        <v>199</v>
      </c>
      <c r="AU900" s="192" t="s">
        <v>84</v>
      </c>
      <c r="AY900" s="20" t="s">
        <v>197</v>
      </c>
      <c r="BE900" s="193">
        <f>IF(N900="základní",J900,0)</f>
        <v>0</v>
      </c>
      <c r="BF900" s="193">
        <f>IF(N900="snížená",J900,0)</f>
        <v>0</v>
      </c>
      <c r="BG900" s="193">
        <f>IF(N900="zákl. přenesená",J900,0)</f>
        <v>0</v>
      </c>
      <c r="BH900" s="193">
        <f>IF(N900="sníž. přenesená",J900,0)</f>
        <v>0</v>
      </c>
      <c r="BI900" s="193">
        <f>IF(N900="nulová",J900,0)</f>
        <v>0</v>
      </c>
      <c r="BJ900" s="20" t="s">
        <v>82</v>
      </c>
      <c r="BK900" s="193">
        <f>ROUND(I900*H900,2)</f>
        <v>0</v>
      </c>
      <c r="BL900" s="20" t="s">
        <v>204</v>
      </c>
      <c r="BM900" s="192" t="s">
        <v>1373</v>
      </c>
    </row>
    <row r="901" spans="1:65" s="2" customFormat="1" ht="11.25">
      <c r="A901" s="37"/>
      <c r="B901" s="38"/>
      <c r="C901" s="39"/>
      <c r="D901" s="194" t="s">
        <v>206</v>
      </c>
      <c r="E901" s="39"/>
      <c r="F901" s="195" t="s">
        <v>1374</v>
      </c>
      <c r="G901" s="39"/>
      <c r="H901" s="39"/>
      <c r="I901" s="196"/>
      <c r="J901" s="39"/>
      <c r="K901" s="39"/>
      <c r="L901" s="42"/>
      <c r="M901" s="197"/>
      <c r="N901" s="198"/>
      <c r="O901" s="67"/>
      <c r="P901" s="67"/>
      <c r="Q901" s="67"/>
      <c r="R901" s="67"/>
      <c r="S901" s="67"/>
      <c r="T901" s="68"/>
      <c r="U901" s="37"/>
      <c r="V901" s="37"/>
      <c r="W901" s="37"/>
      <c r="X901" s="37"/>
      <c r="Y901" s="37"/>
      <c r="Z901" s="37"/>
      <c r="AA901" s="37"/>
      <c r="AB901" s="37"/>
      <c r="AC901" s="37"/>
      <c r="AD901" s="37"/>
      <c r="AE901" s="37"/>
      <c r="AT901" s="20" t="s">
        <v>206</v>
      </c>
      <c r="AU901" s="20" t="s">
        <v>84</v>
      </c>
    </row>
    <row r="902" spans="1:65" s="15" customFormat="1" ht="11.25">
      <c r="B902" s="222"/>
      <c r="C902" s="223"/>
      <c r="D902" s="201" t="s">
        <v>213</v>
      </c>
      <c r="E902" s="224" t="s">
        <v>28</v>
      </c>
      <c r="F902" s="225" t="s">
        <v>1244</v>
      </c>
      <c r="G902" s="223"/>
      <c r="H902" s="224" t="s">
        <v>28</v>
      </c>
      <c r="I902" s="226"/>
      <c r="J902" s="223"/>
      <c r="K902" s="223"/>
      <c r="L902" s="227"/>
      <c r="M902" s="228"/>
      <c r="N902" s="229"/>
      <c r="O902" s="229"/>
      <c r="P902" s="229"/>
      <c r="Q902" s="229"/>
      <c r="R902" s="229"/>
      <c r="S902" s="229"/>
      <c r="T902" s="230"/>
      <c r="AT902" s="231" t="s">
        <v>213</v>
      </c>
      <c r="AU902" s="231" t="s">
        <v>84</v>
      </c>
      <c r="AV902" s="15" t="s">
        <v>82</v>
      </c>
      <c r="AW902" s="15" t="s">
        <v>35</v>
      </c>
      <c r="AX902" s="15" t="s">
        <v>74</v>
      </c>
      <c r="AY902" s="231" t="s">
        <v>197</v>
      </c>
    </row>
    <row r="903" spans="1:65" s="13" customFormat="1" ht="11.25">
      <c r="B903" s="199"/>
      <c r="C903" s="200"/>
      <c r="D903" s="201" t="s">
        <v>213</v>
      </c>
      <c r="E903" s="202" t="s">
        <v>28</v>
      </c>
      <c r="F903" s="203" t="s">
        <v>1375</v>
      </c>
      <c r="G903" s="200"/>
      <c r="H903" s="204">
        <v>2715.8470000000002</v>
      </c>
      <c r="I903" s="205"/>
      <c r="J903" s="200"/>
      <c r="K903" s="200"/>
      <c r="L903" s="206"/>
      <c r="M903" s="207"/>
      <c r="N903" s="208"/>
      <c r="O903" s="208"/>
      <c r="P903" s="208"/>
      <c r="Q903" s="208"/>
      <c r="R903" s="208"/>
      <c r="S903" s="208"/>
      <c r="T903" s="209"/>
      <c r="AT903" s="210" t="s">
        <v>213</v>
      </c>
      <c r="AU903" s="210" t="s">
        <v>84</v>
      </c>
      <c r="AV903" s="13" t="s">
        <v>84</v>
      </c>
      <c r="AW903" s="13" t="s">
        <v>35</v>
      </c>
      <c r="AX903" s="13" t="s">
        <v>74</v>
      </c>
      <c r="AY903" s="210" t="s">
        <v>197</v>
      </c>
    </row>
    <row r="904" spans="1:65" s="13" customFormat="1" ht="11.25">
      <c r="B904" s="199"/>
      <c r="C904" s="200"/>
      <c r="D904" s="201" t="s">
        <v>213</v>
      </c>
      <c r="E904" s="202" t="s">
        <v>28</v>
      </c>
      <c r="F904" s="203" t="s">
        <v>1376</v>
      </c>
      <c r="G904" s="200"/>
      <c r="H904" s="204">
        <v>-451.80200000000002</v>
      </c>
      <c r="I904" s="205"/>
      <c r="J904" s="200"/>
      <c r="K904" s="200"/>
      <c r="L904" s="206"/>
      <c r="M904" s="207"/>
      <c r="N904" s="208"/>
      <c r="O904" s="208"/>
      <c r="P904" s="208"/>
      <c r="Q904" s="208"/>
      <c r="R904" s="208"/>
      <c r="S904" s="208"/>
      <c r="T904" s="209"/>
      <c r="AT904" s="210" t="s">
        <v>213</v>
      </c>
      <c r="AU904" s="210" t="s">
        <v>84</v>
      </c>
      <c r="AV904" s="13" t="s">
        <v>84</v>
      </c>
      <c r="AW904" s="13" t="s">
        <v>35</v>
      </c>
      <c r="AX904" s="13" t="s">
        <v>74</v>
      </c>
      <c r="AY904" s="210" t="s">
        <v>197</v>
      </c>
    </row>
    <row r="905" spans="1:65" s="14" customFormat="1" ht="11.25">
      <c r="B905" s="211"/>
      <c r="C905" s="212"/>
      <c r="D905" s="201" t="s">
        <v>213</v>
      </c>
      <c r="E905" s="213" t="s">
        <v>28</v>
      </c>
      <c r="F905" s="214" t="s">
        <v>226</v>
      </c>
      <c r="G905" s="212"/>
      <c r="H905" s="215">
        <v>2264.0450000000001</v>
      </c>
      <c r="I905" s="216"/>
      <c r="J905" s="212"/>
      <c r="K905" s="212"/>
      <c r="L905" s="217"/>
      <c r="M905" s="218"/>
      <c r="N905" s="219"/>
      <c r="O905" s="219"/>
      <c r="P905" s="219"/>
      <c r="Q905" s="219"/>
      <c r="R905" s="219"/>
      <c r="S905" s="219"/>
      <c r="T905" s="220"/>
      <c r="AT905" s="221" t="s">
        <v>213</v>
      </c>
      <c r="AU905" s="221" t="s">
        <v>84</v>
      </c>
      <c r="AV905" s="14" t="s">
        <v>204</v>
      </c>
      <c r="AW905" s="14" t="s">
        <v>35</v>
      </c>
      <c r="AX905" s="14" t="s">
        <v>82</v>
      </c>
      <c r="AY905" s="221" t="s">
        <v>197</v>
      </c>
    </row>
    <row r="906" spans="1:65" s="2" customFormat="1" ht="24.2" customHeight="1">
      <c r="A906" s="37"/>
      <c r="B906" s="38"/>
      <c r="C906" s="181" t="s">
        <v>1377</v>
      </c>
      <c r="D906" s="181" t="s">
        <v>199</v>
      </c>
      <c r="E906" s="182" t="s">
        <v>1378</v>
      </c>
      <c r="F906" s="183" t="s">
        <v>1379</v>
      </c>
      <c r="G906" s="184" t="s">
        <v>202</v>
      </c>
      <c r="H906" s="185">
        <v>2715.8470000000002</v>
      </c>
      <c r="I906" s="186"/>
      <c r="J906" s="187">
        <f>ROUND(I906*H906,2)</f>
        <v>0</v>
      </c>
      <c r="K906" s="183" t="s">
        <v>203</v>
      </c>
      <c r="L906" s="42"/>
      <c r="M906" s="188" t="s">
        <v>28</v>
      </c>
      <c r="N906" s="189" t="s">
        <v>45</v>
      </c>
      <c r="O906" s="67"/>
      <c r="P906" s="190">
        <f>O906*H906</f>
        <v>0</v>
      </c>
      <c r="Q906" s="190">
        <v>6.7999999999999996E-3</v>
      </c>
      <c r="R906" s="190">
        <f>Q906*H906</f>
        <v>18.467759600000001</v>
      </c>
      <c r="S906" s="190">
        <v>0</v>
      </c>
      <c r="T906" s="191">
        <f>S906*H906</f>
        <v>0</v>
      </c>
      <c r="U906" s="37"/>
      <c r="V906" s="37"/>
      <c r="W906" s="37"/>
      <c r="X906" s="37"/>
      <c r="Y906" s="37"/>
      <c r="Z906" s="37"/>
      <c r="AA906" s="37"/>
      <c r="AB906" s="37"/>
      <c r="AC906" s="37"/>
      <c r="AD906" s="37"/>
      <c r="AE906" s="37"/>
      <c r="AR906" s="192" t="s">
        <v>204</v>
      </c>
      <c r="AT906" s="192" t="s">
        <v>199</v>
      </c>
      <c r="AU906" s="192" t="s">
        <v>84</v>
      </c>
      <c r="AY906" s="20" t="s">
        <v>197</v>
      </c>
      <c r="BE906" s="193">
        <f>IF(N906="základní",J906,0)</f>
        <v>0</v>
      </c>
      <c r="BF906" s="193">
        <f>IF(N906="snížená",J906,0)</f>
        <v>0</v>
      </c>
      <c r="BG906" s="193">
        <f>IF(N906="zákl. přenesená",J906,0)</f>
        <v>0</v>
      </c>
      <c r="BH906" s="193">
        <f>IF(N906="sníž. přenesená",J906,0)</f>
        <v>0</v>
      </c>
      <c r="BI906" s="193">
        <f>IF(N906="nulová",J906,0)</f>
        <v>0</v>
      </c>
      <c r="BJ906" s="20" t="s">
        <v>82</v>
      </c>
      <c r="BK906" s="193">
        <f>ROUND(I906*H906,2)</f>
        <v>0</v>
      </c>
      <c r="BL906" s="20" t="s">
        <v>204</v>
      </c>
      <c r="BM906" s="192" t="s">
        <v>1380</v>
      </c>
    </row>
    <row r="907" spans="1:65" s="2" customFormat="1" ht="11.25">
      <c r="A907" s="37"/>
      <c r="B907" s="38"/>
      <c r="C907" s="39"/>
      <c r="D907" s="194" t="s">
        <v>206</v>
      </c>
      <c r="E907" s="39"/>
      <c r="F907" s="195" t="s">
        <v>1381</v>
      </c>
      <c r="G907" s="39"/>
      <c r="H907" s="39"/>
      <c r="I907" s="196"/>
      <c r="J907" s="39"/>
      <c r="K907" s="39"/>
      <c r="L907" s="42"/>
      <c r="M907" s="197"/>
      <c r="N907" s="198"/>
      <c r="O907" s="67"/>
      <c r="P907" s="67"/>
      <c r="Q907" s="67"/>
      <c r="R907" s="67"/>
      <c r="S907" s="67"/>
      <c r="T907" s="68"/>
      <c r="U907" s="37"/>
      <c r="V907" s="37"/>
      <c r="W907" s="37"/>
      <c r="X907" s="37"/>
      <c r="Y907" s="37"/>
      <c r="Z907" s="37"/>
      <c r="AA907" s="37"/>
      <c r="AB907" s="37"/>
      <c r="AC907" s="37"/>
      <c r="AD907" s="37"/>
      <c r="AE907" s="37"/>
      <c r="AT907" s="20" t="s">
        <v>206</v>
      </c>
      <c r="AU907" s="20" t="s">
        <v>84</v>
      </c>
    </row>
    <row r="908" spans="1:65" s="15" customFormat="1" ht="11.25">
      <c r="B908" s="222"/>
      <c r="C908" s="223"/>
      <c r="D908" s="201" t="s">
        <v>213</v>
      </c>
      <c r="E908" s="224" t="s">
        <v>28</v>
      </c>
      <c r="F908" s="225" t="s">
        <v>1244</v>
      </c>
      <c r="G908" s="223"/>
      <c r="H908" s="224" t="s">
        <v>28</v>
      </c>
      <c r="I908" s="226"/>
      <c r="J908" s="223"/>
      <c r="K908" s="223"/>
      <c r="L908" s="227"/>
      <c r="M908" s="228"/>
      <c r="N908" s="229"/>
      <c r="O908" s="229"/>
      <c r="P908" s="229"/>
      <c r="Q908" s="229"/>
      <c r="R908" s="229"/>
      <c r="S908" s="229"/>
      <c r="T908" s="230"/>
      <c r="AT908" s="231" t="s">
        <v>213</v>
      </c>
      <c r="AU908" s="231" t="s">
        <v>84</v>
      </c>
      <c r="AV908" s="15" t="s">
        <v>82</v>
      </c>
      <c r="AW908" s="15" t="s">
        <v>35</v>
      </c>
      <c r="AX908" s="15" t="s">
        <v>74</v>
      </c>
      <c r="AY908" s="231" t="s">
        <v>197</v>
      </c>
    </row>
    <row r="909" spans="1:65" s="13" customFormat="1" ht="11.25">
      <c r="B909" s="199"/>
      <c r="C909" s="200"/>
      <c r="D909" s="201" t="s">
        <v>213</v>
      </c>
      <c r="E909" s="202" t="s">
        <v>28</v>
      </c>
      <c r="F909" s="203" t="s">
        <v>1375</v>
      </c>
      <c r="G909" s="200"/>
      <c r="H909" s="204">
        <v>2715.8470000000002</v>
      </c>
      <c r="I909" s="205"/>
      <c r="J909" s="200"/>
      <c r="K909" s="200"/>
      <c r="L909" s="206"/>
      <c r="M909" s="207"/>
      <c r="N909" s="208"/>
      <c r="O909" s="208"/>
      <c r="P909" s="208"/>
      <c r="Q909" s="208"/>
      <c r="R909" s="208"/>
      <c r="S909" s="208"/>
      <c r="T909" s="209"/>
      <c r="AT909" s="210" t="s">
        <v>213</v>
      </c>
      <c r="AU909" s="210" t="s">
        <v>84</v>
      </c>
      <c r="AV909" s="13" t="s">
        <v>84</v>
      </c>
      <c r="AW909" s="13" t="s">
        <v>35</v>
      </c>
      <c r="AX909" s="13" t="s">
        <v>82</v>
      </c>
      <c r="AY909" s="210" t="s">
        <v>197</v>
      </c>
    </row>
    <row r="910" spans="1:65" s="2" customFormat="1" ht="16.5" customHeight="1">
      <c r="A910" s="37"/>
      <c r="B910" s="38"/>
      <c r="C910" s="181" t="s">
        <v>1382</v>
      </c>
      <c r="D910" s="181" t="s">
        <v>199</v>
      </c>
      <c r="E910" s="182" t="s">
        <v>1383</v>
      </c>
      <c r="F910" s="183" t="s">
        <v>1384</v>
      </c>
      <c r="G910" s="184" t="s">
        <v>202</v>
      </c>
      <c r="H910" s="185">
        <v>16</v>
      </c>
      <c r="I910" s="186"/>
      <c r="J910" s="187">
        <f>ROUND(I910*H910,2)</f>
        <v>0</v>
      </c>
      <c r="K910" s="183" t="s">
        <v>203</v>
      </c>
      <c r="L910" s="42"/>
      <c r="M910" s="188" t="s">
        <v>28</v>
      </c>
      <c r="N910" s="189" t="s">
        <v>45</v>
      </c>
      <c r="O910" s="67"/>
      <c r="P910" s="190">
        <f>O910*H910</f>
        <v>0</v>
      </c>
      <c r="Q910" s="190">
        <v>4.1200000000000001E-2</v>
      </c>
      <c r="R910" s="190">
        <f>Q910*H910</f>
        <v>0.65920000000000001</v>
      </c>
      <c r="S910" s="190">
        <v>0</v>
      </c>
      <c r="T910" s="191">
        <f>S910*H910</f>
        <v>0</v>
      </c>
      <c r="U910" s="37"/>
      <c r="V910" s="37"/>
      <c r="W910" s="37"/>
      <c r="X910" s="37"/>
      <c r="Y910" s="37"/>
      <c r="Z910" s="37"/>
      <c r="AA910" s="37"/>
      <c r="AB910" s="37"/>
      <c r="AC910" s="37"/>
      <c r="AD910" s="37"/>
      <c r="AE910" s="37"/>
      <c r="AR910" s="192" t="s">
        <v>204</v>
      </c>
      <c r="AT910" s="192" t="s">
        <v>199</v>
      </c>
      <c r="AU910" s="192" t="s">
        <v>84</v>
      </c>
      <c r="AY910" s="20" t="s">
        <v>197</v>
      </c>
      <c r="BE910" s="193">
        <f>IF(N910="základní",J910,0)</f>
        <v>0</v>
      </c>
      <c r="BF910" s="193">
        <f>IF(N910="snížená",J910,0)</f>
        <v>0</v>
      </c>
      <c r="BG910" s="193">
        <f>IF(N910="zákl. přenesená",J910,0)</f>
        <v>0</v>
      </c>
      <c r="BH910" s="193">
        <f>IF(N910="sníž. přenesená",J910,0)</f>
        <v>0</v>
      </c>
      <c r="BI910" s="193">
        <f>IF(N910="nulová",J910,0)</f>
        <v>0</v>
      </c>
      <c r="BJ910" s="20" t="s">
        <v>82</v>
      </c>
      <c r="BK910" s="193">
        <f>ROUND(I910*H910,2)</f>
        <v>0</v>
      </c>
      <c r="BL910" s="20" t="s">
        <v>204</v>
      </c>
      <c r="BM910" s="192" t="s">
        <v>1385</v>
      </c>
    </row>
    <row r="911" spans="1:65" s="2" customFormat="1" ht="11.25">
      <c r="A911" s="37"/>
      <c r="B911" s="38"/>
      <c r="C911" s="39"/>
      <c r="D911" s="194" t="s">
        <v>206</v>
      </c>
      <c r="E911" s="39"/>
      <c r="F911" s="195" t="s">
        <v>1386</v>
      </c>
      <c r="G911" s="39"/>
      <c r="H911" s="39"/>
      <c r="I911" s="196"/>
      <c r="J911" s="39"/>
      <c r="K911" s="39"/>
      <c r="L911" s="42"/>
      <c r="M911" s="197"/>
      <c r="N911" s="198"/>
      <c r="O911" s="67"/>
      <c r="P911" s="67"/>
      <c r="Q911" s="67"/>
      <c r="R911" s="67"/>
      <c r="S911" s="67"/>
      <c r="T911" s="68"/>
      <c r="U911" s="37"/>
      <c r="V911" s="37"/>
      <c r="W911" s="37"/>
      <c r="X911" s="37"/>
      <c r="Y911" s="37"/>
      <c r="Z911" s="37"/>
      <c r="AA911" s="37"/>
      <c r="AB911" s="37"/>
      <c r="AC911" s="37"/>
      <c r="AD911" s="37"/>
      <c r="AE911" s="37"/>
      <c r="AT911" s="20" t="s">
        <v>206</v>
      </c>
      <c r="AU911" s="20" t="s">
        <v>84</v>
      </c>
    </row>
    <row r="912" spans="1:65" s="15" customFormat="1" ht="11.25">
      <c r="B912" s="222"/>
      <c r="C912" s="223"/>
      <c r="D912" s="201" t="s">
        <v>213</v>
      </c>
      <c r="E912" s="224" t="s">
        <v>28</v>
      </c>
      <c r="F912" s="225" t="s">
        <v>1387</v>
      </c>
      <c r="G912" s="223"/>
      <c r="H912" s="224" t="s">
        <v>28</v>
      </c>
      <c r="I912" s="226"/>
      <c r="J912" s="223"/>
      <c r="K912" s="223"/>
      <c r="L912" s="227"/>
      <c r="M912" s="228"/>
      <c r="N912" s="229"/>
      <c r="O912" s="229"/>
      <c r="P912" s="229"/>
      <c r="Q912" s="229"/>
      <c r="R912" s="229"/>
      <c r="S912" s="229"/>
      <c r="T912" s="230"/>
      <c r="AT912" s="231" t="s">
        <v>213</v>
      </c>
      <c r="AU912" s="231" t="s">
        <v>84</v>
      </c>
      <c r="AV912" s="15" t="s">
        <v>82</v>
      </c>
      <c r="AW912" s="15" t="s">
        <v>35</v>
      </c>
      <c r="AX912" s="15" t="s">
        <v>74</v>
      </c>
      <c r="AY912" s="231" t="s">
        <v>197</v>
      </c>
    </row>
    <row r="913" spans="1:65" s="13" customFormat="1" ht="11.25">
      <c r="B913" s="199"/>
      <c r="C913" s="200"/>
      <c r="D913" s="201" t="s">
        <v>213</v>
      </c>
      <c r="E913" s="202" t="s">
        <v>28</v>
      </c>
      <c r="F913" s="203" t="s">
        <v>1388</v>
      </c>
      <c r="G913" s="200"/>
      <c r="H913" s="204">
        <v>16</v>
      </c>
      <c r="I913" s="205"/>
      <c r="J913" s="200"/>
      <c r="K913" s="200"/>
      <c r="L913" s="206"/>
      <c r="M913" s="207"/>
      <c r="N913" s="208"/>
      <c r="O913" s="208"/>
      <c r="P913" s="208"/>
      <c r="Q913" s="208"/>
      <c r="R913" s="208"/>
      <c r="S913" s="208"/>
      <c r="T913" s="209"/>
      <c r="AT913" s="210" t="s">
        <v>213</v>
      </c>
      <c r="AU913" s="210" t="s">
        <v>84</v>
      </c>
      <c r="AV913" s="13" t="s">
        <v>84</v>
      </c>
      <c r="AW913" s="13" t="s">
        <v>35</v>
      </c>
      <c r="AX913" s="13" t="s">
        <v>82</v>
      </c>
      <c r="AY913" s="210" t="s">
        <v>197</v>
      </c>
    </row>
    <row r="914" spans="1:65" s="2" customFormat="1" ht="16.5" customHeight="1">
      <c r="A914" s="37"/>
      <c r="B914" s="38"/>
      <c r="C914" s="181" t="s">
        <v>1389</v>
      </c>
      <c r="D914" s="181" t="s">
        <v>199</v>
      </c>
      <c r="E914" s="182" t="s">
        <v>1390</v>
      </c>
      <c r="F914" s="183" t="s">
        <v>1391</v>
      </c>
      <c r="G914" s="184" t="s">
        <v>202</v>
      </c>
      <c r="H914" s="185">
        <v>1.9730000000000001</v>
      </c>
      <c r="I914" s="186"/>
      <c r="J914" s="187">
        <f>ROUND(I914*H914,2)</f>
        <v>0</v>
      </c>
      <c r="K914" s="183" t="s">
        <v>203</v>
      </c>
      <c r="L914" s="42"/>
      <c r="M914" s="188" t="s">
        <v>28</v>
      </c>
      <c r="N914" s="189" t="s">
        <v>45</v>
      </c>
      <c r="O914" s="67"/>
      <c r="P914" s="190">
        <f>O914*H914</f>
        <v>0</v>
      </c>
      <c r="Q914" s="190">
        <v>4.1200000000000001E-2</v>
      </c>
      <c r="R914" s="190">
        <f>Q914*H914</f>
        <v>8.1287600000000002E-2</v>
      </c>
      <c r="S914" s="190">
        <v>0</v>
      </c>
      <c r="T914" s="191">
        <f>S914*H914</f>
        <v>0</v>
      </c>
      <c r="U914" s="37"/>
      <c r="V914" s="37"/>
      <c r="W914" s="37"/>
      <c r="X914" s="37"/>
      <c r="Y914" s="37"/>
      <c r="Z914" s="37"/>
      <c r="AA914" s="37"/>
      <c r="AB914" s="37"/>
      <c r="AC914" s="37"/>
      <c r="AD914" s="37"/>
      <c r="AE914" s="37"/>
      <c r="AR914" s="192" t="s">
        <v>204</v>
      </c>
      <c r="AT914" s="192" t="s">
        <v>199</v>
      </c>
      <c r="AU914" s="192" t="s">
        <v>84</v>
      </c>
      <c r="AY914" s="20" t="s">
        <v>197</v>
      </c>
      <c r="BE914" s="193">
        <f>IF(N914="základní",J914,0)</f>
        <v>0</v>
      </c>
      <c r="BF914" s="193">
        <f>IF(N914="snížená",J914,0)</f>
        <v>0</v>
      </c>
      <c r="BG914" s="193">
        <f>IF(N914="zákl. přenesená",J914,0)</f>
        <v>0</v>
      </c>
      <c r="BH914" s="193">
        <f>IF(N914="sníž. přenesená",J914,0)</f>
        <v>0</v>
      </c>
      <c r="BI914" s="193">
        <f>IF(N914="nulová",J914,0)</f>
        <v>0</v>
      </c>
      <c r="BJ914" s="20" t="s">
        <v>82</v>
      </c>
      <c r="BK914" s="193">
        <f>ROUND(I914*H914,2)</f>
        <v>0</v>
      </c>
      <c r="BL914" s="20" t="s">
        <v>204</v>
      </c>
      <c r="BM914" s="192" t="s">
        <v>1392</v>
      </c>
    </row>
    <row r="915" spans="1:65" s="2" customFormat="1" ht="11.25">
      <c r="A915" s="37"/>
      <c r="B915" s="38"/>
      <c r="C915" s="39"/>
      <c r="D915" s="194" t="s">
        <v>206</v>
      </c>
      <c r="E915" s="39"/>
      <c r="F915" s="195" t="s">
        <v>1393</v>
      </c>
      <c r="G915" s="39"/>
      <c r="H915" s="39"/>
      <c r="I915" s="196"/>
      <c r="J915" s="39"/>
      <c r="K915" s="39"/>
      <c r="L915" s="42"/>
      <c r="M915" s="197"/>
      <c r="N915" s="198"/>
      <c r="O915" s="67"/>
      <c r="P915" s="67"/>
      <c r="Q915" s="67"/>
      <c r="R915" s="67"/>
      <c r="S915" s="67"/>
      <c r="T915" s="68"/>
      <c r="U915" s="37"/>
      <c r="V915" s="37"/>
      <c r="W915" s="37"/>
      <c r="X915" s="37"/>
      <c r="Y915" s="37"/>
      <c r="Z915" s="37"/>
      <c r="AA915" s="37"/>
      <c r="AB915" s="37"/>
      <c r="AC915" s="37"/>
      <c r="AD915" s="37"/>
      <c r="AE915" s="37"/>
      <c r="AT915" s="20" t="s">
        <v>206</v>
      </c>
      <c r="AU915" s="20" t="s">
        <v>84</v>
      </c>
    </row>
    <row r="916" spans="1:65" s="15" customFormat="1" ht="11.25">
      <c r="B916" s="222"/>
      <c r="C916" s="223"/>
      <c r="D916" s="201" t="s">
        <v>213</v>
      </c>
      <c r="E916" s="224" t="s">
        <v>28</v>
      </c>
      <c r="F916" s="225" t="s">
        <v>724</v>
      </c>
      <c r="G916" s="223"/>
      <c r="H916" s="224" t="s">
        <v>28</v>
      </c>
      <c r="I916" s="226"/>
      <c r="J916" s="223"/>
      <c r="K916" s="223"/>
      <c r="L916" s="227"/>
      <c r="M916" s="228"/>
      <c r="N916" s="229"/>
      <c r="O916" s="229"/>
      <c r="P916" s="229"/>
      <c r="Q916" s="229"/>
      <c r="R916" s="229"/>
      <c r="S916" s="229"/>
      <c r="T916" s="230"/>
      <c r="AT916" s="231" t="s">
        <v>213</v>
      </c>
      <c r="AU916" s="231" t="s">
        <v>84</v>
      </c>
      <c r="AV916" s="15" t="s">
        <v>82</v>
      </c>
      <c r="AW916" s="15" t="s">
        <v>35</v>
      </c>
      <c r="AX916" s="15" t="s">
        <v>74</v>
      </c>
      <c r="AY916" s="231" t="s">
        <v>197</v>
      </c>
    </row>
    <row r="917" spans="1:65" s="15" customFormat="1" ht="11.25">
      <c r="B917" s="222"/>
      <c r="C917" s="223"/>
      <c r="D917" s="201" t="s">
        <v>213</v>
      </c>
      <c r="E917" s="224" t="s">
        <v>28</v>
      </c>
      <c r="F917" s="225" t="s">
        <v>1394</v>
      </c>
      <c r="G917" s="223"/>
      <c r="H917" s="224" t="s">
        <v>28</v>
      </c>
      <c r="I917" s="226"/>
      <c r="J917" s="223"/>
      <c r="K917" s="223"/>
      <c r="L917" s="227"/>
      <c r="M917" s="228"/>
      <c r="N917" s="229"/>
      <c r="O917" s="229"/>
      <c r="P917" s="229"/>
      <c r="Q917" s="229"/>
      <c r="R917" s="229"/>
      <c r="S917" s="229"/>
      <c r="T917" s="230"/>
      <c r="AT917" s="231" t="s">
        <v>213</v>
      </c>
      <c r="AU917" s="231" t="s">
        <v>84</v>
      </c>
      <c r="AV917" s="15" t="s">
        <v>82</v>
      </c>
      <c r="AW917" s="15" t="s">
        <v>35</v>
      </c>
      <c r="AX917" s="15" t="s">
        <v>74</v>
      </c>
      <c r="AY917" s="231" t="s">
        <v>197</v>
      </c>
    </row>
    <row r="918" spans="1:65" s="13" customFormat="1" ht="11.25">
      <c r="B918" s="199"/>
      <c r="C918" s="200"/>
      <c r="D918" s="201" t="s">
        <v>213</v>
      </c>
      <c r="E918" s="202" t="s">
        <v>28</v>
      </c>
      <c r="F918" s="203" t="s">
        <v>1395</v>
      </c>
      <c r="G918" s="200"/>
      <c r="H918" s="204">
        <v>0.61299999999999999</v>
      </c>
      <c r="I918" s="205"/>
      <c r="J918" s="200"/>
      <c r="K918" s="200"/>
      <c r="L918" s="206"/>
      <c r="M918" s="207"/>
      <c r="N918" s="208"/>
      <c r="O918" s="208"/>
      <c r="P918" s="208"/>
      <c r="Q918" s="208"/>
      <c r="R918" s="208"/>
      <c r="S918" s="208"/>
      <c r="T918" s="209"/>
      <c r="AT918" s="210" t="s">
        <v>213</v>
      </c>
      <c r="AU918" s="210" t="s">
        <v>84</v>
      </c>
      <c r="AV918" s="13" t="s">
        <v>84</v>
      </c>
      <c r="AW918" s="13" t="s">
        <v>35</v>
      </c>
      <c r="AX918" s="13" t="s">
        <v>74</v>
      </c>
      <c r="AY918" s="210" t="s">
        <v>197</v>
      </c>
    </row>
    <row r="919" spans="1:65" s="15" customFormat="1" ht="11.25">
      <c r="B919" s="222"/>
      <c r="C919" s="223"/>
      <c r="D919" s="201" t="s">
        <v>213</v>
      </c>
      <c r="E919" s="224" t="s">
        <v>28</v>
      </c>
      <c r="F919" s="225" t="s">
        <v>1396</v>
      </c>
      <c r="G919" s="223"/>
      <c r="H919" s="224" t="s">
        <v>28</v>
      </c>
      <c r="I919" s="226"/>
      <c r="J919" s="223"/>
      <c r="K919" s="223"/>
      <c r="L919" s="227"/>
      <c r="M919" s="228"/>
      <c r="N919" s="229"/>
      <c r="O919" s="229"/>
      <c r="P919" s="229"/>
      <c r="Q919" s="229"/>
      <c r="R919" s="229"/>
      <c r="S919" s="229"/>
      <c r="T919" s="230"/>
      <c r="AT919" s="231" t="s">
        <v>213</v>
      </c>
      <c r="AU919" s="231" t="s">
        <v>84</v>
      </c>
      <c r="AV919" s="15" t="s">
        <v>82</v>
      </c>
      <c r="AW919" s="15" t="s">
        <v>35</v>
      </c>
      <c r="AX919" s="15" t="s">
        <v>74</v>
      </c>
      <c r="AY919" s="231" t="s">
        <v>197</v>
      </c>
    </row>
    <row r="920" spans="1:65" s="13" customFormat="1" ht="11.25">
      <c r="B920" s="199"/>
      <c r="C920" s="200"/>
      <c r="D920" s="201" t="s">
        <v>213</v>
      </c>
      <c r="E920" s="202" t="s">
        <v>28</v>
      </c>
      <c r="F920" s="203" t="s">
        <v>1397</v>
      </c>
      <c r="G920" s="200"/>
      <c r="H920" s="204">
        <v>1.36</v>
      </c>
      <c r="I920" s="205"/>
      <c r="J920" s="200"/>
      <c r="K920" s="200"/>
      <c r="L920" s="206"/>
      <c r="M920" s="207"/>
      <c r="N920" s="208"/>
      <c r="O920" s="208"/>
      <c r="P920" s="208"/>
      <c r="Q920" s="208"/>
      <c r="R920" s="208"/>
      <c r="S920" s="208"/>
      <c r="T920" s="209"/>
      <c r="AT920" s="210" t="s">
        <v>213</v>
      </c>
      <c r="AU920" s="210" t="s">
        <v>84</v>
      </c>
      <c r="AV920" s="13" t="s">
        <v>84</v>
      </c>
      <c r="AW920" s="13" t="s">
        <v>35</v>
      </c>
      <c r="AX920" s="13" t="s">
        <v>74</v>
      </c>
      <c r="AY920" s="210" t="s">
        <v>197</v>
      </c>
    </row>
    <row r="921" spans="1:65" s="14" customFormat="1" ht="11.25">
      <c r="B921" s="211"/>
      <c r="C921" s="212"/>
      <c r="D921" s="201" t="s">
        <v>213</v>
      </c>
      <c r="E921" s="213" t="s">
        <v>28</v>
      </c>
      <c r="F921" s="214" t="s">
        <v>226</v>
      </c>
      <c r="G921" s="212"/>
      <c r="H921" s="215">
        <v>1.9730000000000001</v>
      </c>
      <c r="I921" s="216"/>
      <c r="J921" s="212"/>
      <c r="K921" s="212"/>
      <c r="L921" s="217"/>
      <c r="M921" s="218"/>
      <c r="N921" s="219"/>
      <c r="O921" s="219"/>
      <c r="P921" s="219"/>
      <c r="Q921" s="219"/>
      <c r="R921" s="219"/>
      <c r="S921" s="219"/>
      <c r="T921" s="220"/>
      <c r="AT921" s="221" t="s">
        <v>213</v>
      </c>
      <c r="AU921" s="221" t="s">
        <v>84</v>
      </c>
      <c r="AV921" s="14" t="s">
        <v>204</v>
      </c>
      <c r="AW921" s="14" t="s">
        <v>35</v>
      </c>
      <c r="AX921" s="14" t="s">
        <v>82</v>
      </c>
      <c r="AY921" s="221" t="s">
        <v>197</v>
      </c>
    </row>
    <row r="922" spans="1:65" s="2" customFormat="1" ht="16.5" customHeight="1">
      <c r="A922" s="37"/>
      <c r="B922" s="38"/>
      <c r="C922" s="181" t="s">
        <v>1398</v>
      </c>
      <c r="D922" s="181" t="s">
        <v>199</v>
      </c>
      <c r="E922" s="182" t="s">
        <v>1399</v>
      </c>
      <c r="F922" s="183" t="s">
        <v>1400</v>
      </c>
      <c r="G922" s="184" t="s">
        <v>202</v>
      </c>
      <c r="H922" s="185">
        <v>702.40599999999995</v>
      </c>
      <c r="I922" s="186"/>
      <c r="J922" s="187">
        <f>ROUND(I922*H922,2)</f>
        <v>0</v>
      </c>
      <c r="K922" s="183" t="s">
        <v>203</v>
      </c>
      <c r="L922" s="42"/>
      <c r="M922" s="188" t="s">
        <v>28</v>
      </c>
      <c r="N922" s="189" t="s">
        <v>45</v>
      </c>
      <c r="O922" s="67"/>
      <c r="P922" s="190">
        <f>O922*H922</f>
        <v>0</v>
      </c>
      <c r="Q922" s="190">
        <v>1.0399999999999999E-3</v>
      </c>
      <c r="R922" s="190">
        <f>Q922*H922</f>
        <v>0.73050223999999986</v>
      </c>
      <c r="S922" s="190">
        <v>6.0000000000000002E-5</v>
      </c>
      <c r="T922" s="191">
        <f>S922*H922</f>
        <v>4.2144359999999999E-2</v>
      </c>
      <c r="U922" s="37"/>
      <c r="V922" s="37"/>
      <c r="W922" s="37"/>
      <c r="X922" s="37"/>
      <c r="Y922" s="37"/>
      <c r="Z922" s="37"/>
      <c r="AA922" s="37"/>
      <c r="AB922" s="37"/>
      <c r="AC922" s="37"/>
      <c r="AD922" s="37"/>
      <c r="AE922" s="37"/>
      <c r="AR922" s="192" t="s">
        <v>204</v>
      </c>
      <c r="AT922" s="192" t="s">
        <v>199</v>
      </c>
      <c r="AU922" s="192" t="s">
        <v>84</v>
      </c>
      <c r="AY922" s="20" t="s">
        <v>197</v>
      </c>
      <c r="BE922" s="193">
        <f>IF(N922="základní",J922,0)</f>
        <v>0</v>
      </c>
      <c r="BF922" s="193">
        <f>IF(N922="snížená",J922,0)</f>
        <v>0</v>
      </c>
      <c r="BG922" s="193">
        <f>IF(N922="zákl. přenesená",J922,0)</f>
        <v>0</v>
      </c>
      <c r="BH922" s="193">
        <f>IF(N922="sníž. přenesená",J922,0)</f>
        <v>0</v>
      </c>
      <c r="BI922" s="193">
        <f>IF(N922="nulová",J922,0)</f>
        <v>0</v>
      </c>
      <c r="BJ922" s="20" t="s">
        <v>82</v>
      </c>
      <c r="BK922" s="193">
        <f>ROUND(I922*H922,2)</f>
        <v>0</v>
      </c>
      <c r="BL922" s="20" t="s">
        <v>204</v>
      </c>
      <c r="BM922" s="192" t="s">
        <v>1401</v>
      </c>
    </row>
    <row r="923" spans="1:65" s="2" customFormat="1" ht="11.25">
      <c r="A923" s="37"/>
      <c r="B923" s="38"/>
      <c r="C923" s="39"/>
      <c r="D923" s="194" t="s">
        <v>206</v>
      </c>
      <c r="E923" s="39"/>
      <c r="F923" s="195" t="s">
        <v>1402</v>
      </c>
      <c r="G923" s="39"/>
      <c r="H923" s="39"/>
      <c r="I923" s="196"/>
      <c r="J923" s="39"/>
      <c r="K923" s="39"/>
      <c r="L923" s="42"/>
      <c r="M923" s="197"/>
      <c r="N923" s="198"/>
      <c r="O923" s="67"/>
      <c r="P923" s="67"/>
      <c r="Q923" s="67"/>
      <c r="R923" s="67"/>
      <c r="S923" s="67"/>
      <c r="T923" s="68"/>
      <c r="U923" s="37"/>
      <c r="V923" s="37"/>
      <c r="W923" s="37"/>
      <c r="X923" s="37"/>
      <c r="Y923" s="37"/>
      <c r="Z923" s="37"/>
      <c r="AA923" s="37"/>
      <c r="AB923" s="37"/>
      <c r="AC923" s="37"/>
      <c r="AD923" s="37"/>
      <c r="AE923" s="37"/>
      <c r="AT923" s="20" t="s">
        <v>206</v>
      </c>
      <c r="AU923" s="20" t="s">
        <v>84</v>
      </c>
    </row>
    <row r="924" spans="1:65" s="15" customFormat="1" ht="11.25">
      <c r="B924" s="222"/>
      <c r="C924" s="223"/>
      <c r="D924" s="201" t="s">
        <v>213</v>
      </c>
      <c r="E924" s="224" t="s">
        <v>28</v>
      </c>
      <c r="F924" s="225" t="s">
        <v>412</v>
      </c>
      <c r="G924" s="223"/>
      <c r="H924" s="224" t="s">
        <v>28</v>
      </c>
      <c r="I924" s="226"/>
      <c r="J924" s="223"/>
      <c r="K924" s="223"/>
      <c r="L924" s="227"/>
      <c r="M924" s="228"/>
      <c r="N924" s="229"/>
      <c r="O924" s="229"/>
      <c r="P924" s="229"/>
      <c r="Q924" s="229"/>
      <c r="R924" s="229"/>
      <c r="S924" s="229"/>
      <c r="T924" s="230"/>
      <c r="AT924" s="231" t="s">
        <v>213</v>
      </c>
      <c r="AU924" s="231" t="s">
        <v>84</v>
      </c>
      <c r="AV924" s="15" t="s">
        <v>82</v>
      </c>
      <c r="AW924" s="15" t="s">
        <v>35</v>
      </c>
      <c r="AX924" s="15" t="s">
        <v>74</v>
      </c>
      <c r="AY924" s="231" t="s">
        <v>197</v>
      </c>
    </row>
    <row r="925" spans="1:65" s="13" customFormat="1" ht="11.25">
      <c r="B925" s="199"/>
      <c r="C925" s="200"/>
      <c r="D925" s="201" t="s">
        <v>213</v>
      </c>
      <c r="E925" s="202" t="s">
        <v>28</v>
      </c>
      <c r="F925" s="203" t="s">
        <v>1403</v>
      </c>
      <c r="G925" s="200"/>
      <c r="H925" s="204">
        <v>102.40600000000001</v>
      </c>
      <c r="I925" s="205"/>
      <c r="J925" s="200"/>
      <c r="K925" s="200"/>
      <c r="L925" s="206"/>
      <c r="M925" s="207"/>
      <c r="N925" s="208"/>
      <c r="O925" s="208"/>
      <c r="P925" s="208"/>
      <c r="Q925" s="208"/>
      <c r="R925" s="208"/>
      <c r="S925" s="208"/>
      <c r="T925" s="209"/>
      <c r="AT925" s="210" t="s">
        <v>213</v>
      </c>
      <c r="AU925" s="210" t="s">
        <v>84</v>
      </c>
      <c r="AV925" s="13" t="s">
        <v>84</v>
      </c>
      <c r="AW925" s="13" t="s">
        <v>35</v>
      </c>
      <c r="AX925" s="13" t="s">
        <v>74</v>
      </c>
      <c r="AY925" s="210" t="s">
        <v>197</v>
      </c>
    </row>
    <row r="926" spans="1:65" s="13" customFormat="1" ht="11.25">
      <c r="B926" s="199"/>
      <c r="C926" s="200"/>
      <c r="D926" s="201" t="s">
        <v>213</v>
      </c>
      <c r="E926" s="202" t="s">
        <v>28</v>
      </c>
      <c r="F926" s="203" t="s">
        <v>1404</v>
      </c>
      <c r="G926" s="200"/>
      <c r="H926" s="204">
        <v>600</v>
      </c>
      <c r="I926" s="205"/>
      <c r="J926" s="200"/>
      <c r="K926" s="200"/>
      <c r="L926" s="206"/>
      <c r="M926" s="207"/>
      <c r="N926" s="208"/>
      <c r="O926" s="208"/>
      <c r="P926" s="208"/>
      <c r="Q926" s="208"/>
      <c r="R926" s="208"/>
      <c r="S926" s="208"/>
      <c r="T926" s="209"/>
      <c r="AT926" s="210" t="s">
        <v>213</v>
      </c>
      <c r="AU926" s="210" t="s">
        <v>84</v>
      </c>
      <c r="AV926" s="13" t="s">
        <v>84</v>
      </c>
      <c r="AW926" s="13" t="s">
        <v>35</v>
      </c>
      <c r="AX926" s="13" t="s">
        <v>74</v>
      </c>
      <c r="AY926" s="210" t="s">
        <v>197</v>
      </c>
    </row>
    <row r="927" spans="1:65" s="14" customFormat="1" ht="11.25">
      <c r="B927" s="211"/>
      <c r="C927" s="212"/>
      <c r="D927" s="201" t="s">
        <v>213</v>
      </c>
      <c r="E927" s="213" t="s">
        <v>28</v>
      </c>
      <c r="F927" s="214" t="s">
        <v>226</v>
      </c>
      <c r="G927" s="212"/>
      <c r="H927" s="215">
        <v>702.40599999999995</v>
      </c>
      <c r="I927" s="216"/>
      <c r="J927" s="212"/>
      <c r="K927" s="212"/>
      <c r="L927" s="217"/>
      <c r="M927" s="218"/>
      <c r="N927" s="219"/>
      <c r="O927" s="219"/>
      <c r="P927" s="219"/>
      <c r="Q927" s="219"/>
      <c r="R927" s="219"/>
      <c r="S927" s="219"/>
      <c r="T927" s="220"/>
      <c r="AT927" s="221" t="s">
        <v>213</v>
      </c>
      <c r="AU927" s="221" t="s">
        <v>84</v>
      </c>
      <c r="AV927" s="14" t="s">
        <v>204</v>
      </c>
      <c r="AW927" s="14" t="s">
        <v>35</v>
      </c>
      <c r="AX927" s="14" t="s">
        <v>82</v>
      </c>
      <c r="AY927" s="221" t="s">
        <v>197</v>
      </c>
    </row>
    <row r="928" spans="1:65" s="2" customFormat="1" ht="16.5" customHeight="1">
      <c r="A928" s="37"/>
      <c r="B928" s="38"/>
      <c r="C928" s="181" t="s">
        <v>1405</v>
      </c>
      <c r="D928" s="181" t="s">
        <v>199</v>
      </c>
      <c r="E928" s="182" t="s">
        <v>1406</v>
      </c>
      <c r="F928" s="183" t="s">
        <v>1407</v>
      </c>
      <c r="G928" s="184" t="s">
        <v>202</v>
      </c>
      <c r="H928" s="185">
        <v>7.6479999999999997</v>
      </c>
      <c r="I928" s="186"/>
      <c r="J928" s="187">
        <f>ROUND(I928*H928,2)</f>
        <v>0</v>
      </c>
      <c r="K928" s="183" t="s">
        <v>203</v>
      </c>
      <c r="L928" s="42"/>
      <c r="M928" s="188" t="s">
        <v>28</v>
      </c>
      <c r="N928" s="189" t="s">
        <v>45</v>
      </c>
      <c r="O928" s="67"/>
      <c r="P928" s="190">
        <f>O928*H928</f>
        <v>0</v>
      </c>
      <c r="Q928" s="190">
        <v>2.5999999999999998E-4</v>
      </c>
      <c r="R928" s="190">
        <f>Q928*H928</f>
        <v>1.9884799999999999E-3</v>
      </c>
      <c r="S928" s="190">
        <v>0</v>
      </c>
      <c r="T928" s="191">
        <f>S928*H928</f>
        <v>0</v>
      </c>
      <c r="U928" s="37"/>
      <c r="V928" s="37"/>
      <c r="W928" s="37"/>
      <c r="X928" s="37"/>
      <c r="Y928" s="37"/>
      <c r="Z928" s="37"/>
      <c r="AA928" s="37"/>
      <c r="AB928" s="37"/>
      <c r="AC928" s="37"/>
      <c r="AD928" s="37"/>
      <c r="AE928" s="37"/>
      <c r="AR928" s="192" t="s">
        <v>204</v>
      </c>
      <c r="AT928" s="192" t="s">
        <v>199</v>
      </c>
      <c r="AU928" s="192" t="s">
        <v>84</v>
      </c>
      <c r="AY928" s="20" t="s">
        <v>197</v>
      </c>
      <c r="BE928" s="193">
        <f>IF(N928="základní",J928,0)</f>
        <v>0</v>
      </c>
      <c r="BF928" s="193">
        <f>IF(N928="snížená",J928,0)</f>
        <v>0</v>
      </c>
      <c r="BG928" s="193">
        <f>IF(N928="zákl. přenesená",J928,0)</f>
        <v>0</v>
      </c>
      <c r="BH928" s="193">
        <f>IF(N928="sníž. přenesená",J928,0)</f>
        <v>0</v>
      </c>
      <c r="BI928" s="193">
        <f>IF(N928="nulová",J928,0)</f>
        <v>0</v>
      </c>
      <c r="BJ928" s="20" t="s">
        <v>82</v>
      </c>
      <c r="BK928" s="193">
        <f>ROUND(I928*H928,2)</f>
        <v>0</v>
      </c>
      <c r="BL928" s="20" t="s">
        <v>204</v>
      </c>
      <c r="BM928" s="192" t="s">
        <v>1408</v>
      </c>
    </row>
    <row r="929" spans="1:65" s="2" customFormat="1" ht="11.25">
      <c r="A929" s="37"/>
      <c r="B929" s="38"/>
      <c r="C929" s="39"/>
      <c r="D929" s="194" t="s">
        <v>206</v>
      </c>
      <c r="E929" s="39"/>
      <c r="F929" s="195" t="s">
        <v>1409</v>
      </c>
      <c r="G929" s="39"/>
      <c r="H929" s="39"/>
      <c r="I929" s="196"/>
      <c r="J929" s="39"/>
      <c r="K929" s="39"/>
      <c r="L929" s="42"/>
      <c r="M929" s="197"/>
      <c r="N929" s="198"/>
      <c r="O929" s="67"/>
      <c r="P929" s="67"/>
      <c r="Q929" s="67"/>
      <c r="R929" s="67"/>
      <c r="S929" s="67"/>
      <c r="T929" s="68"/>
      <c r="U929" s="37"/>
      <c r="V929" s="37"/>
      <c r="W929" s="37"/>
      <c r="X929" s="37"/>
      <c r="Y929" s="37"/>
      <c r="Z929" s="37"/>
      <c r="AA929" s="37"/>
      <c r="AB929" s="37"/>
      <c r="AC929" s="37"/>
      <c r="AD929" s="37"/>
      <c r="AE929" s="37"/>
      <c r="AT929" s="20" t="s">
        <v>206</v>
      </c>
      <c r="AU929" s="20" t="s">
        <v>84</v>
      </c>
    </row>
    <row r="930" spans="1:65" s="2" customFormat="1" ht="16.5" customHeight="1">
      <c r="A930" s="37"/>
      <c r="B930" s="38"/>
      <c r="C930" s="181" t="s">
        <v>1410</v>
      </c>
      <c r="D930" s="181" t="s">
        <v>199</v>
      </c>
      <c r="E930" s="182" t="s">
        <v>1411</v>
      </c>
      <c r="F930" s="183" t="s">
        <v>1412</v>
      </c>
      <c r="G930" s="184" t="s">
        <v>202</v>
      </c>
      <c r="H930" s="185">
        <v>7.6479999999999997</v>
      </c>
      <c r="I930" s="186"/>
      <c r="J930" s="187">
        <f>ROUND(I930*H930,2)</f>
        <v>0</v>
      </c>
      <c r="K930" s="183" t="s">
        <v>203</v>
      </c>
      <c r="L930" s="42"/>
      <c r="M930" s="188" t="s">
        <v>28</v>
      </c>
      <c r="N930" s="189" t="s">
        <v>45</v>
      </c>
      <c r="O930" s="67"/>
      <c r="P930" s="190">
        <f>O930*H930</f>
        <v>0</v>
      </c>
      <c r="Q930" s="190">
        <v>1.3999999999999999E-4</v>
      </c>
      <c r="R930" s="190">
        <f>Q930*H930</f>
        <v>1.0707199999999998E-3</v>
      </c>
      <c r="S930" s="190">
        <v>0</v>
      </c>
      <c r="T930" s="191">
        <f>S930*H930</f>
        <v>0</v>
      </c>
      <c r="U930" s="37"/>
      <c r="V930" s="37"/>
      <c r="W930" s="37"/>
      <c r="X930" s="37"/>
      <c r="Y930" s="37"/>
      <c r="Z930" s="37"/>
      <c r="AA930" s="37"/>
      <c r="AB930" s="37"/>
      <c r="AC930" s="37"/>
      <c r="AD930" s="37"/>
      <c r="AE930" s="37"/>
      <c r="AR930" s="192" t="s">
        <v>204</v>
      </c>
      <c r="AT930" s="192" t="s">
        <v>199</v>
      </c>
      <c r="AU930" s="192" t="s">
        <v>84</v>
      </c>
      <c r="AY930" s="20" t="s">
        <v>197</v>
      </c>
      <c r="BE930" s="193">
        <f>IF(N930="základní",J930,0)</f>
        <v>0</v>
      </c>
      <c r="BF930" s="193">
        <f>IF(N930="snížená",J930,0)</f>
        <v>0</v>
      </c>
      <c r="BG930" s="193">
        <f>IF(N930="zákl. přenesená",J930,0)</f>
        <v>0</v>
      </c>
      <c r="BH930" s="193">
        <f>IF(N930="sníž. přenesená",J930,0)</f>
        <v>0</v>
      </c>
      <c r="BI930" s="193">
        <f>IF(N930="nulová",J930,0)</f>
        <v>0</v>
      </c>
      <c r="BJ930" s="20" t="s">
        <v>82</v>
      </c>
      <c r="BK930" s="193">
        <f>ROUND(I930*H930,2)</f>
        <v>0</v>
      </c>
      <c r="BL930" s="20" t="s">
        <v>204</v>
      </c>
      <c r="BM930" s="192" t="s">
        <v>1413</v>
      </c>
    </row>
    <row r="931" spans="1:65" s="2" customFormat="1" ht="11.25">
      <c r="A931" s="37"/>
      <c r="B931" s="38"/>
      <c r="C931" s="39"/>
      <c r="D931" s="194" t="s">
        <v>206</v>
      </c>
      <c r="E931" s="39"/>
      <c r="F931" s="195" t="s">
        <v>1414</v>
      </c>
      <c r="G931" s="39"/>
      <c r="H931" s="39"/>
      <c r="I931" s="196"/>
      <c r="J931" s="39"/>
      <c r="K931" s="39"/>
      <c r="L931" s="42"/>
      <c r="M931" s="197"/>
      <c r="N931" s="198"/>
      <c r="O931" s="67"/>
      <c r="P931" s="67"/>
      <c r="Q931" s="67"/>
      <c r="R931" s="67"/>
      <c r="S931" s="67"/>
      <c r="T931" s="68"/>
      <c r="U931" s="37"/>
      <c r="V931" s="37"/>
      <c r="W931" s="37"/>
      <c r="X931" s="37"/>
      <c r="Y931" s="37"/>
      <c r="Z931" s="37"/>
      <c r="AA931" s="37"/>
      <c r="AB931" s="37"/>
      <c r="AC931" s="37"/>
      <c r="AD931" s="37"/>
      <c r="AE931" s="37"/>
      <c r="AT931" s="20" t="s">
        <v>206</v>
      </c>
      <c r="AU931" s="20" t="s">
        <v>84</v>
      </c>
    </row>
    <row r="932" spans="1:65" s="2" customFormat="1" ht="37.9" customHeight="1">
      <c r="A932" s="37"/>
      <c r="B932" s="38"/>
      <c r="C932" s="181" t="s">
        <v>1415</v>
      </c>
      <c r="D932" s="181" t="s">
        <v>199</v>
      </c>
      <c r="E932" s="182" t="s">
        <v>1416</v>
      </c>
      <c r="F932" s="183" t="s">
        <v>1417</v>
      </c>
      <c r="G932" s="184" t="s">
        <v>202</v>
      </c>
      <c r="H932" s="185">
        <v>7.6479999999999997</v>
      </c>
      <c r="I932" s="186"/>
      <c r="J932" s="187">
        <f>ROUND(I932*H932,2)</f>
        <v>0</v>
      </c>
      <c r="K932" s="183" t="s">
        <v>203</v>
      </c>
      <c r="L932" s="42"/>
      <c r="M932" s="188" t="s">
        <v>28</v>
      </c>
      <c r="N932" s="189" t="s">
        <v>45</v>
      </c>
      <c r="O932" s="67"/>
      <c r="P932" s="190">
        <f>O932*H932</f>
        <v>0</v>
      </c>
      <c r="Q932" s="190">
        <v>8.6E-3</v>
      </c>
      <c r="R932" s="190">
        <f>Q932*H932</f>
        <v>6.5772799999999992E-2</v>
      </c>
      <c r="S932" s="190">
        <v>0</v>
      </c>
      <c r="T932" s="191">
        <f>S932*H932</f>
        <v>0</v>
      </c>
      <c r="U932" s="37"/>
      <c r="V932" s="37"/>
      <c r="W932" s="37"/>
      <c r="X932" s="37"/>
      <c r="Y932" s="37"/>
      <c r="Z932" s="37"/>
      <c r="AA932" s="37"/>
      <c r="AB932" s="37"/>
      <c r="AC932" s="37"/>
      <c r="AD932" s="37"/>
      <c r="AE932" s="37"/>
      <c r="AR932" s="192" t="s">
        <v>204</v>
      </c>
      <c r="AT932" s="192" t="s">
        <v>199</v>
      </c>
      <c r="AU932" s="192" t="s">
        <v>84</v>
      </c>
      <c r="AY932" s="20" t="s">
        <v>197</v>
      </c>
      <c r="BE932" s="193">
        <f>IF(N932="základní",J932,0)</f>
        <v>0</v>
      </c>
      <c r="BF932" s="193">
        <f>IF(N932="snížená",J932,0)</f>
        <v>0</v>
      </c>
      <c r="BG932" s="193">
        <f>IF(N932="zákl. přenesená",J932,0)</f>
        <v>0</v>
      </c>
      <c r="BH932" s="193">
        <f>IF(N932="sníž. přenesená",J932,0)</f>
        <v>0</v>
      </c>
      <c r="BI932" s="193">
        <f>IF(N932="nulová",J932,0)</f>
        <v>0</v>
      </c>
      <c r="BJ932" s="20" t="s">
        <v>82</v>
      </c>
      <c r="BK932" s="193">
        <f>ROUND(I932*H932,2)</f>
        <v>0</v>
      </c>
      <c r="BL932" s="20" t="s">
        <v>204</v>
      </c>
      <c r="BM932" s="192" t="s">
        <v>1418</v>
      </c>
    </row>
    <row r="933" spans="1:65" s="2" customFormat="1" ht="11.25">
      <c r="A933" s="37"/>
      <c r="B933" s="38"/>
      <c r="C933" s="39"/>
      <c r="D933" s="194" t="s">
        <v>206</v>
      </c>
      <c r="E933" s="39"/>
      <c r="F933" s="195" t="s">
        <v>1419</v>
      </c>
      <c r="G933" s="39"/>
      <c r="H933" s="39"/>
      <c r="I933" s="196"/>
      <c r="J933" s="39"/>
      <c r="K933" s="39"/>
      <c r="L933" s="42"/>
      <c r="M933" s="197"/>
      <c r="N933" s="198"/>
      <c r="O933" s="67"/>
      <c r="P933" s="67"/>
      <c r="Q933" s="67"/>
      <c r="R933" s="67"/>
      <c r="S933" s="67"/>
      <c r="T933" s="68"/>
      <c r="U933" s="37"/>
      <c r="V933" s="37"/>
      <c r="W933" s="37"/>
      <c r="X933" s="37"/>
      <c r="Y933" s="37"/>
      <c r="Z933" s="37"/>
      <c r="AA933" s="37"/>
      <c r="AB933" s="37"/>
      <c r="AC933" s="37"/>
      <c r="AD933" s="37"/>
      <c r="AE933" s="37"/>
      <c r="AT933" s="20" t="s">
        <v>206</v>
      </c>
      <c r="AU933" s="20" t="s">
        <v>84</v>
      </c>
    </row>
    <row r="934" spans="1:65" s="15" customFormat="1" ht="11.25">
      <c r="B934" s="222"/>
      <c r="C934" s="223"/>
      <c r="D934" s="201" t="s">
        <v>213</v>
      </c>
      <c r="E934" s="224" t="s">
        <v>28</v>
      </c>
      <c r="F934" s="225" t="s">
        <v>1244</v>
      </c>
      <c r="G934" s="223"/>
      <c r="H934" s="224" t="s">
        <v>28</v>
      </c>
      <c r="I934" s="226"/>
      <c r="J934" s="223"/>
      <c r="K934" s="223"/>
      <c r="L934" s="227"/>
      <c r="M934" s="228"/>
      <c r="N934" s="229"/>
      <c r="O934" s="229"/>
      <c r="P934" s="229"/>
      <c r="Q934" s="229"/>
      <c r="R934" s="229"/>
      <c r="S934" s="229"/>
      <c r="T934" s="230"/>
      <c r="AT934" s="231" t="s">
        <v>213</v>
      </c>
      <c r="AU934" s="231" t="s">
        <v>84</v>
      </c>
      <c r="AV934" s="15" t="s">
        <v>82</v>
      </c>
      <c r="AW934" s="15" t="s">
        <v>35</v>
      </c>
      <c r="AX934" s="15" t="s">
        <v>74</v>
      </c>
      <c r="AY934" s="231" t="s">
        <v>197</v>
      </c>
    </row>
    <row r="935" spans="1:65" s="15" customFormat="1" ht="11.25">
      <c r="B935" s="222"/>
      <c r="C935" s="223"/>
      <c r="D935" s="201" t="s">
        <v>213</v>
      </c>
      <c r="E935" s="224" t="s">
        <v>28</v>
      </c>
      <c r="F935" s="225" t="s">
        <v>1420</v>
      </c>
      <c r="G935" s="223"/>
      <c r="H935" s="224" t="s">
        <v>28</v>
      </c>
      <c r="I935" s="226"/>
      <c r="J935" s="223"/>
      <c r="K935" s="223"/>
      <c r="L935" s="227"/>
      <c r="M935" s="228"/>
      <c r="N935" s="229"/>
      <c r="O935" s="229"/>
      <c r="P935" s="229"/>
      <c r="Q935" s="229"/>
      <c r="R935" s="229"/>
      <c r="S935" s="229"/>
      <c r="T935" s="230"/>
      <c r="AT935" s="231" t="s">
        <v>213</v>
      </c>
      <c r="AU935" s="231" t="s">
        <v>84</v>
      </c>
      <c r="AV935" s="15" t="s">
        <v>82</v>
      </c>
      <c r="AW935" s="15" t="s">
        <v>35</v>
      </c>
      <c r="AX935" s="15" t="s">
        <v>74</v>
      </c>
      <c r="AY935" s="231" t="s">
        <v>197</v>
      </c>
    </row>
    <row r="936" spans="1:65" s="13" customFormat="1" ht="11.25">
      <c r="B936" s="199"/>
      <c r="C936" s="200"/>
      <c r="D936" s="201" t="s">
        <v>213</v>
      </c>
      <c r="E936" s="202" t="s">
        <v>28</v>
      </c>
      <c r="F936" s="203" t="s">
        <v>1421</v>
      </c>
      <c r="G936" s="200"/>
      <c r="H936" s="204">
        <v>7.6479999999999997</v>
      </c>
      <c r="I936" s="205"/>
      <c r="J936" s="200"/>
      <c r="K936" s="200"/>
      <c r="L936" s="206"/>
      <c r="M936" s="207"/>
      <c r="N936" s="208"/>
      <c r="O936" s="208"/>
      <c r="P936" s="208"/>
      <c r="Q936" s="208"/>
      <c r="R936" s="208"/>
      <c r="S936" s="208"/>
      <c r="T936" s="209"/>
      <c r="AT936" s="210" t="s">
        <v>213</v>
      </c>
      <c r="AU936" s="210" t="s">
        <v>84</v>
      </c>
      <c r="AV936" s="13" t="s">
        <v>84</v>
      </c>
      <c r="AW936" s="13" t="s">
        <v>35</v>
      </c>
      <c r="AX936" s="13" t="s">
        <v>82</v>
      </c>
      <c r="AY936" s="210" t="s">
        <v>197</v>
      </c>
    </row>
    <row r="937" spans="1:65" s="2" customFormat="1" ht="16.5" customHeight="1">
      <c r="A937" s="37"/>
      <c r="B937" s="38"/>
      <c r="C937" s="247" t="s">
        <v>1422</v>
      </c>
      <c r="D937" s="247" t="s">
        <v>519</v>
      </c>
      <c r="E937" s="248" t="s">
        <v>1423</v>
      </c>
      <c r="F937" s="249" t="s">
        <v>1424</v>
      </c>
      <c r="G937" s="250" t="s">
        <v>202</v>
      </c>
      <c r="H937" s="251">
        <v>8.0299999999999994</v>
      </c>
      <c r="I937" s="252"/>
      <c r="J937" s="253">
        <f>ROUND(I937*H937,2)</f>
        <v>0</v>
      </c>
      <c r="K937" s="249" t="s">
        <v>203</v>
      </c>
      <c r="L937" s="254"/>
      <c r="M937" s="255" t="s">
        <v>28</v>
      </c>
      <c r="N937" s="256" t="s">
        <v>45</v>
      </c>
      <c r="O937" s="67"/>
      <c r="P937" s="190">
        <f>O937*H937</f>
        <v>0</v>
      </c>
      <c r="Q937" s="190">
        <v>1.6800000000000001E-3</v>
      </c>
      <c r="R937" s="190">
        <f>Q937*H937</f>
        <v>1.34904E-2</v>
      </c>
      <c r="S937" s="190">
        <v>0</v>
      </c>
      <c r="T937" s="191">
        <f>S937*H937</f>
        <v>0</v>
      </c>
      <c r="U937" s="37"/>
      <c r="V937" s="37"/>
      <c r="W937" s="37"/>
      <c r="X937" s="37"/>
      <c r="Y937" s="37"/>
      <c r="Z937" s="37"/>
      <c r="AA937" s="37"/>
      <c r="AB937" s="37"/>
      <c r="AC937" s="37"/>
      <c r="AD937" s="37"/>
      <c r="AE937" s="37"/>
      <c r="AR937" s="192" t="s">
        <v>243</v>
      </c>
      <c r="AT937" s="192" t="s">
        <v>519</v>
      </c>
      <c r="AU937" s="192" t="s">
        <v>84</v>
      </c>
      <c r="AY937" s="20" t="s">
        <v>197</v>
      </c>
      <c r="BE937" s="193">
        <f>IF(N937="základní",J937,0)</f>
        <v>0</v>
      </c>
      <c r="BF937" s="193">
        <f>IF(N937="snížená",J937,0)</f>
        <v>0</v>
      </c>
      <c r="BG937" s="193">
        <f>IF(N937="zákl. přenesená",J937,0)</f>
        <v>0</v>
      </c>
      <c r="BH937" s="193">
        <f>IF(N937="sníž. přenesená",J937,0)</f>
        <v>0</v>
      </c>
      <c r="BI937" s="193">
        <f>IF(N937="nulová",J937,0)</f>
        <v>0</v>
      </c>
      <c r="BJ937" s="20" t="s">
        <v>82</v>
      </c>
      <c r="BK937" s="193">
        <f>ROUND(I937*H937,2)</f>
        <v>0</v>
      </c>
      <c r="BL937" s="20" t="s">
        <v>204</v>
      </c>
      <c r="BM937" s="192" t="s">
        <v>1425</v>
      </c>
    </row>
    <row r="938" spans="1:65" s="13" customFormat="1" ht="11.25">
      <c r="B938" s="199"/>
      <c r="C938" s="200"/>
      <c r="D938" s="201" t="s">
        <v>213</v>
      </c>
      <c r="E938" s="200"/>
      <c r="F938" s="203" t="s">
        <v>1426</v>
      </c>
      <c r="G938" s="200"/>
      <c r="H938" s="204">
        <v>8.0299999999999994</v>
      </c>
      <c r="I938" s="205"/>
      <c r="J938" s="200"/>
      <c r="K938" s="200"/>
      <c r="L938" s="206"/>
      <c r="M938" s="207"/>
      <c r="N938" s="208"/>
      <c r="O938" s="208"/>
      <c r="P938" s="208"/>
      <c r="Q938" s="208"/>
      <c r="R938" s="208"/>
      <c r="S938" s="208"/>
      <c r="T938" s="209"/>
      <c r="AT938" s="210" t="s">
        <v>213</v>
      </c>
      <c r="AU938" s="210" t="s">
        <v>84</v>
      </c>
      <c r="AV938" s="13" t="s">
        <v>84</v>
      </c>
      <c r="AW938" s="13" t="s">
        <v>4</v>
      </c>
      <c r="AX938" s="13" t="s">
        <v>82</v>
      </c>
      <c r="AY938" s="210" t="s">
        <v>197</v>
      </c>
    </row>
    <row r="939" spans="1:65" s="2" customFormat="1" ht="24.2" customHeight="1">
      <c r="A939" s="37"/>
      <c r="B939" s="38"/>
      <c r="C939" s="181" t="s">
        <v>1427</v>
      </c>
      <c r="D939" s="181" t="s">
        <v>199</v>
      </c>
      <c r="E939" s="182" t="s">
        <v>1428</v>
      </c>
      <c r="F939" s="183" t="s">
        <v>1429</v>
      </c>
      <c r="G939" s="184" t="s">
        <v>202</v>
      </c>
      <c r="H939" s="185">
        <v>7.6479999999999997</v>
      </c>
      <c r="I939" s="186"/>
      <c r="J939" s="187">
        <f>ROUND(I939*H939,2)</f>
        <v>0</v>
      </c>
      <c r="K939" s="183" t="s">
        <v>203</v>
      </c>
      <c r="L939" s="42"/>
      <c r="M939" s="188" t="s">
        <v>28</v>
      </c>
      <c r="N939" s="189" t="s">
        <v>45</v>
      </c>
      <c r="O939" s="67"/>
      <c r="P939" s="190">
        <f>O939*H939</f>
        <v>0</v>
      </c>
      <c r="Q939" s="190">
        <v>1E-4</v>
      </c>
      <c r="R939" s="190">
        <f>Q939*H939</f>
        <v>7.6480000000000005E-4</v>
      </c>
      <c r="S939" s="190">
        <v>0</v>
      </c>
      <c r="T939" s="191">
        <f>S939*H939</f>
        <v>0</v>
      </c>
      <c r="U939" s="37"/>
      <c r="V939" s="37"/>
      <c r="W939" s="37"/>
      <c r="X939" s="37"/>
      <c r="Y939" s="37"/>
      <c r="Z939" s="37"/>
      <c r="AA939" s="37"/>
      <c r="AB939" s="37"/>
      <c r="AC939" s="37"/>
      <c r="AD939" s="37"/>
      <c r="AE939" s="37"/>
      <c r="AR939" s="192" t="s">
        <v>204</v>
      </c>
      <c r="AT939" s="192" t="s">
        <v>199</v>
      </c>
      <c r="AU939" s="192" t="s">
        <v>84</v>
      </c>
      <c r="AY939" s="20" t="s">
        <v>197</v>
      </c>
      <c r="BE939" s="193">
        <f>IF(N939="základní",J939,0)</f>
        <v>0</v>
      </c>
      <c r="BF939" s="193">
        <f>IF(N939="snížená",J939,0)</f>
        <v>0</v>
      </c>
      <c r="BG939" s="193">
        <f>IF(N939="zákl. přenesená",J939,0)</f>
        <v>0</v>
      </c>
      <c r="BH939" s="193">
        <f>IF(N939="sníž. přenesená",J939,0)</f>
        <v>0</v>
      </c>
      <c r="BI939" s="193">
        <f>IF(N939="nulová",J939,0)</f>
        <v>0</v>
      </c>
      <c r="BJ939" s="20" t="s">
        <v>82</v>
      </c>
      <c r="BK939" s="193">
        <f>ROUND(I939*H939,2)</f>
        <v>0</v>
      </c>
      <c r="BL939" s="20" t="s">
        <v>204</v>
      </c>
      <c r="BM939" s="192" t="s">
        <v>1430</v>
      </c>
    </row>
    <row r="940" spans="1:65" s="2" customFormat="1" ht="11.25">
      <c r="A940" s="37"/>
      <c r="B940" s="38"/>
      <c r="C940" s="39"/>
      <c r="D940" s="194" t="s">
        <v>206</v>
      </c>
      <c r="E940" s="39"/>
      <c r="F940" s="195" t="s">
        <v>1431</v>
      </c>
      <c r="G940" s="39"/>
      <c r="H940" s="39"/>
      <c r="I940" s="196"/>
      <c r="J940" s="39"/>
      <c r="K940" s="39"/>
      <c r="L940" s="42"/>
      <c r="M940" s="197"/>
      <c r="N940" s="198"/>
      <c r="O940" s="67"/>
      <c r="P940" s="67"/>
      <c r="Q940" s="67"/>
      <c r="R940" s="67"/>
      <c r="S940" s="67"/>
      <c r="T940" s="68"/>
      <c r="U940" s="37"/>
      <c r="V940" s="37"/>
      <c r="W940" s="37"/>
      <c r="X940" s="37"/>
      <c r="Y940" s="37"/>
      <c r="Z940" s="37"/>
      <c r="AA940" s="37"/>
      <c r="AB940" s="37"/>
      <c r="AC940" s="37"/>
      <c r="AD940" s="37"/>
      <c r="AE940" s="37"/>
      <c r="AT940" s="20" t="s">
        <v>206</v>
      </c>
      <c r="AU940" s="20" t="s">
        <v>84</v>
      </c>
    </row>
    <row r="941" spans="1:65" s="2" customFormat="1" ht="24.2" customHeight="1">
      <c r="A941" s="37"/>
      <c r="B941" s="38"/>
      <c r="C941" s="181" t="s">
        <v>1432</v>
      </c>
      <c r="D941" s="181" t="s">
        <v>199</v>
      </c>
      <c r="E941" s="182" t="s">
        <v>1433</v>
      </c>
      <c r="F941" s="183" t="s">
        <v>1434</v>
      </c>
      <c r="G941" s="184" t="s">
        <v>202</v>
      </c>
      <c r="H941" s="185">
        <v>7.6479999999999997</v>
      </c>
      <c r="I941" s="186"/>
      <c r="J941" s="187">
        <f>ROUND(I941*H941,2)</f>
        <v>0</v>
      </c>
      <c r="K941" s="183" t="s">
        <v>203</v>
      </c>
      <c r="L941" s="42"/>
      <c r="M941" s="188" t="s">
        <v>28</v>
      </c>
      <c r="N941" s="189" t="s">
        <v>45</v>
      </c>
      <c r="O941" s="67"/>
      <c r="P941" s="190">
        <f>O941*H941</f>
        <v>0</v>
      </c>
      <c r="Q941" s="190">
        <v>2.0500000000000001E-2</v>
      </c>
      <c r="R941" s="190">
        <f>Q941*H941</f>
        <v>0.15678400000000001</v>
      </c>
      <c r="S941" s="190">
        <v>0</v>
      </c>
      <c r="T941" s="191">
        <f>S941*H941</f>
        <v>0</v>
      </c>
      <c r="U941" s="37"/>
      <c r="V941" s="37"/>
      <c r="W941" s="37"/>
      <c r="X941" s="37"/>
      <c r="Y941" s="37"/>
      <c r="Z941" s="37"/>
      <c r="AA941" s="37"/>
      <c r="AB941" s="37"/>
      <c r="AC941" s="37"/>
      <c r="AD941" s="37"/>
      <c r="AE941" s="37"/>
      <c r="AR941" s="192" t="s">
        <v>204</v>
      </c>
      <c r="AT941" s="192" t="s">
        <v>199</v>
      </c>
      <c r="AU941" s="192" t="s">
        <v>84</v>
      </c>
      <c r="AY941" s="20" t="s">
        <v>197</v>
      </c>
      <c r="BE941" s="193">
        <f>IF(N941="základní",J941,0)</f>
        <v>0</v>
      </c>
      <c r="BF941" s="193">
        <f>IF(N941="snížená",J941,0)</f>
        <v>0</v>
      </c>
      <c r="BG941" s="193">
        <f>IF(N941="zákl. přenesená",J941,0)</f>
        <v>0</v>
      </c>
      <c r="BH941" s="193">
        <f>IF(N941="sníž. přenesená",J941,0)</f>
        <v>0</v>
      </c>
      <c r="BI941" s="193">
        <f>IF(N941="nulová",J941,0)</f>
        <v>0</v>
      </c>
      <c r="BJ941" s="20" t="s">
        <v>82</v>
      </c>
      <c r="BK941" s="193">
        <f>ROUND(I941*H941,2)</f>
        <v>0</v>
      </c>
      <c r="BL941" s="20" t="s">
        <v>204</v>
      </c>
      <c r="BM941" s="192" t="s">
        <v>1435</v>
      </c>
    </row>
    <row r="942" spans="1:65" s="2" customFormat="1" ht="11.25">
      <c r="A942" s="37"/>
      <c r="B942" s="38"/>
      <c r="C942" s="39"/>
      <c r="D942" s="194" t="s">
        <v>206</v>
      </c>
      <c r="E942" s="39"/>
      <c r="F942" s="195" t="s">
        <v>1436</v>
      </c>
      <c r="G942" s="39"/>
      <c r="H942" s="39"/>
      <c r="I942" s="196"/>
      <c r="J942" s="39"/>
      <c r="K942" s="39"/>
      <c r="L942" s="42"/>
      <c r="M942" s="197"/>
      <c r="N942" s="198"/>
      <c r="O942" s="67"/>
      <c r="P942" s="67"/>
      <c r="Q942" s="67"/>
      <c r="R942" s="67"/>
      <c r="S942" s="67"/>
      <c r="T942" s="68"/>
      <c r="U942" s="37"/>
      <c r="V942" s="37"/>
      <c r="W942" s="37"/>
      <c r="X942" s="37"/>
      <c r="Y942" s="37"/>
      <c r="Z942" s="37"/>
      <c r="AA942" s="37"/>
      <c r="AB942" s="37"/>
      <c r="AC942" s="37"/>
      <c r="AD942" s="37"/>
      <c r="AE942" s="37"/>
      <c r="AT942" s="20" t="s">
        <v>206</v>
      </c>
      <c r="AU942" s="20" t="s">
        <v>84</v>
      </c>
    </row>
    <row r="943" spans="1:65" s="15" customFormat="1" ht="11.25">
      <c r="B943" s="222"/>
      <c r="C943" s="223"/>
      <c r="D943" s="201" t="s">
        <v>213</v>
      </c>
      <c r="E943" s="224" t="s">
        <v>28</v>
      </c>
      <c r="F943" s="225" t="s">
        <v>1244</v>
      </c>
      <c r="G943" s="223"/>
      <c r="H943" s="224" t="s">
        <v>28</v>
      </c>
      <c r="I943" s="226"/>
      <c r="J943" s="223"/>
      <c r="K943" s="223"/>
      <c r="L943" s="227"/>
      <c r="M943" s="228"/>
      <c r="N943" s="229"/>
      <c r="O943" s="229"/>
      <c r="P943" s="229"/>
      <c r="Q943" s="229"/>
      <c r="R943" s="229"/>
      <c r="S943" s="229"/>
      <c r="T943" s="230"/>
      <c r="AT943" s="231" t="s">
        <v>213</v>
      </c>
      <c r="AU943" s="231" t="s">
        <v>84</v>
      </c>
      <c r="AV943" s="15" t="s">
        <v>82</v>
      </c>
      <c r="AW943" s="15" t="s">
        <v>35</v>
      </c>
      <c r="AX943" s="15" t="s">
        <v>74</v>
      </c>
      <c r="AY943" s="231" t="s">
        <v>197</v>
      </c>
    </row>
    <row r="944" spans="1:65" s="15" customFormat="1" ht="11.25">
      <c r="B944" s="222"/>
      <c r="C944" s="223"/>
      <c r="D944" s="201" t="s">
        <v>213</v>
      </c>
      <c r="E944" s="224" t="s">
        <v>28</v>
      </c>
      <c r="F944" s="225" t="s">
        <v>1420</v>
      </c>
      <c r="G944" s="223"/>
      <c r="H944" s="224" t="s">
        <v>28</v>
      </c>
      <c r="I944" s="226"/>
      <c r="J944" s="223"/>
      <c r="K944" s="223"/>
      <c r="L944" s="227"/>
      <c r="M944" s="228"/>
      <c r="N944" s="229"/>
      <c r="O944" s="229"/>
      <c r="P944" s="229"/>
      <c r="Q944" s="229"/>
      <c r="R944" s="229"/>
      <c r="S944" s="229"/>
      <c r="T944" s="230"/>
      <c r="AT944" s="231" t="s">
        <v>213</v>
      </c>
      <c r="AU944" s="231" t="s">
        <v>84</v>
      </c>
      <c r="AV944" s="15" t="s">
        <v>82</v>
      </c>
      <c r="AW944" s="15" t="s">
        <v>35</v>
      </c>
      <c r="AX944" s="15" t="s">
        <v>74</v>
      </c>
      <c r="AY944" s="231" t="s">
        <v>197</v>
      </c>
    </row>
    <row r="945" spans="1:65" s="13" customFormat="1" ht="11.25">
      <c r="B945" s="199"/>
      <c r="C945" s="200"/>
      <c r="D945" s="201" t="s">
        <v>213</v>
      </c>
      <c r="E945" s="202" t="s">
        <v>28</v>
      </c>
      <c r="F945" s="203" t="s">
        <v>1421</v>
      </c>
      <c r="G945" s="200"/>
      <c r="H945" s="204">
        <v>7.6479999999999997</v>
      </c>
      <c r="I945" s="205"/>
      <c r="J945" s="200"/>
      <c r="K945" s="200"/>
      <c r="L945" s="206"/>
      <c r="M945" s="207"/>
      <c r="N945" s="208"/>
      <c r="O945" s="208"/>
      <c r="P945" s="208"/>
      <c r="Q945" s="208"/>
      <c r="R945" s="208"/>
      <c r="S945" s="208"/>
      <c r="T945" s="209"/>
      <c r="AT945" s="210" t="s">
        <v>213</v>
      </c>
      <c r="AU945" s="210" t="s">
        <v>84</v>
      </c>
      <c r="AV945" s="13" t="s">
        <v>84</v>
      </c>
      <c r="AW945" s="13" t="s">
        <v>35</v>
      </c>
      <c r="AX945" s="13" t="s">
        <v>82</v>
      </c>
      <c r="AY945" s="210" t="s">
        <v>197</v>
      </c>
    </row>
    <row r="946" spans="1:65" s="2" customFormat="1" ht="24.2" customHeight="1">
      <c r="A946" s="37"/>
      <c r="B946" s="38"/>
      <c r="C946" s="181" t="s">
        <v>1437</v>
      </c>
      <c r="D946" s="181" t="s">
        <v>199</v>
      </c>
      <c r="E946" s="182" t="s">
        <v>1438</v>
      </c>
      <c r="F946" s="183" t="s">
        <v>1439</v>
      </c>
      <c r="G946" s="184" t="s">
        <v>202</v>
      </c>
      <c r="H946" s="185">
        <v>7.6479999999999997</v>
      </c>
      <c r="I946" s="186"/>
      <c r="J946" s="187">
        <f>ROUND(I946*H946,2)</f>
        <v>0</v>
      </c>
      <c r="K946" s="183" t="s">
        <v>203</v>
      </c>
      <c r="L946" s="42"/>
      <c r="M946" s="188" t="s">
        <v>28</v>
      </c>
      <c r="N946" s="189" t="s">
        <v>45</v>
      </c>
      <c r="O946" s="67"/>
      <c r="P946" s="190">
        <f>O946*H946</f>
        <v>0</v>
      </c>
      <c r="Q946" s="190">
        <v>2.8500000000000001E-3</v>
      </c>
      <c r="R946" s="190">
        <f>Q946*H946</f>
        <v>2.1796800000000002E-2</v>
      </c>
      <c r="S946" s="190">
        <v>0</v>
      </c>
      <c r="T946" s="191">
        <f>S946*H946</f>
        <v>0</v>
      </c>
      <c r="U946" s="37"/>
      <c r="V946" s="37"/>
      <c r="W946" s="37"/>
      <c r="X946" s="37"/>
      <c r="Y946" s="37"/>
      <c r="Z946" s="37"/>
      <c r="AA946" s="37"/>
      <c r="AB946" s="37"/>
      <c r="AC946" s="37"/>
      <c r="AD946" s="37"/>
      <c r="AE946" s="37"/>
      <c r="AR946" s="192" t="s">
        <v>204</v>
      </c>
      <c r="AT946" s="192" t="s">
        <v>199</v>
      </c>
      <c r="AU946" s="192" t="s">
        <v>84</v>
      </c>
      <c r="AY946" s="20" t="s">
        <v>197</v>
      </c>
      <c r="BE946" s="193">
        <f>IF(N946="základní",J946,0)</f>
        <v>0</v>
      </c>
      <c r="BF946" s="193">
        <f>IF(N946="snížená",J946,0)</f>
        <v>0</v>
      </c>
      <c r="BG946" s="193">
        <f>IF(N946="zákl. přenesená",J946,0)</f>
        <v>0</v>
      </c>
      <c r="BH946" s="193">
        <f>IF(N946="sníž. přenesená",J946,0)</f>
        <v>0</v>
      </c>
      <c r="BI946" s="193">
        <f>IF(N946="nulová",J946,0)</f>
        <v>0</v>
      </c>
      <c r="BJ946" s="20" t="s">
        <v>82</v>
      </c>
      <c r="BK946" s="193">
        <f>ROUND(I946*H946,2)</f>
        <v>0</v>
      </c>
      <c r="BL946" s="20" t="s">
        <v>204</v>
      </c>
      <c r="BM946" s="192" t="s">
        <v>1440</v>
      </c>
    </row>
    <row r="947" spans="1:65" s="2" customFormat="1" ht="11.25">
      <c r="A947" s="37"/>
      <c r="B947" s="38"/>
      <c r="C947" s="39"/>
      <c r="D947" s="194" t="s">
        <v>206</v>
      </c>
      <c r="E947" s="39"/>
      <c r="F947" s="195" t="s">
        <v>1441</v>
      </c>
      <c r="G947" s="39"/>
      <c r="H947" s="39"/>
      <c r="I947" s="196"/>
      <c r="J947" s="39"/>
      <c r="K947" s="39"/>
      <c r="L947" s="42"/>
      <c r="M947" s="197"/>
      <c r="N947" s="198"/>
      <c r="O947" s="67"/>
      <c r="P947" s="67"/>
      <c r="Q947" s="67"/>
      <c r="R947" s="67"/>
      <c r="S947" s="67"/>
      <c r="T947" s="68"/>
      <c r="U947" s="37"/>
      <c r="V947" s="37"/>
      <c r="W947" s="37"/>
      <c r="X947" s="37"/>
      <c r="Y947" s="37"/>
      <c r="Z947" s="37"/>
      <c r="AA947" s="37"/>
      <c r="AB947" s="37"/>
      <c r="AC947" s="37"/>
      <c r="AD947" s="37"/>
      <c r="AE947" s="37"/>
      <c r="AT947" s="20" t="s">
        <v>206</v>
      </c>
      <c r="AU947" s="20" t="s">
        <v>84</v>
      </c>
    </row>
    <row r="948" spans="1:65" s="2" customFormat="1" ht="16.5" customHeight="1">
      <c r="A948" s="37"/>
      <c r="B948" s="38"/>
      <c r="C948" s="181" t="s">
        <v>1442</v>
      </c>
      <c r="D948" s="181" t="s">
        <v>199</v>
      </c>
      <c r="E948" s="182" t="s">
        <v>1443</v>
      </c>
      <c r="F948" s="183" t="s">
        <v>1444</v>
      </c>
      <c r="G948" s="184" t="s">
        <v>202</v>
      </c>
      <c r="H948" s="185">
        <v>1494.8230000000001</v>
      </c>
      <c r="I948" s="186"/>
      <c r="J948" s="187">
        <f>ROUND(I948*H948,2)</f>
        <v>0</v>
      </c>
      <c r="K948" s="183" t="s">
        <v>203</v>
      </c>
      <c r="L948" s="42"/>
      <c r="M948" s="188" t="s">
        <v>28</v>
      </c>
      <c r="N948" s="189" t="s">
        <v>45</v>
      </c>
      <c r="O948" s="67"/>
      <c r="P948" s="190">
        <f>O948*H948</f>
        <v>0</v>
      </c>
      <c r="Q948" s="190">
        <v>2.5999999999999998E-4</v>
      </c>
      <c r="R948" s="190">
        <f>Q948*H948</f>
        <v>0.38865398000000001</v>
      </c>
      <c r="S948" s="190">
        <v>0</v>
      </c>
      <c r="T948" s="191">
        <f>S948*H948</f>
        <v>0</v>
      </c>
      <c r="U948" s="37"/>
      <c r="V948" s="37"/>
      <c r="W948" s="37"/>
      <c r="X948" s="37"/>
      <c r="Y948" s="37"/>
      <c r="Z948" s="37"/>
      <c r="AA948" s="37"/>
      <c r="AB948" s="37"/>
      <c r="AC948" s="37"/>
      <c r="AD948" s="37"/>
      <c r="AE948" s="37"/>
      <c r="AR948" s="192" t="s">
        <v>204</v>
      </c>
      <c r="AT948" s="192" t="s">
        <v>199</v>
      </c>
      <c r="AU948" s="192" t="s">
        <v>84</v>
      </c>
      <c r="AY948" s="20" t="s">
        <v>197</v>
      </c>
      <c r="BE948" s="193">
        <f>IF(N948="základní",J948,0)</f>
        <v>0</v>
      </c>
      <c r="BF948" s="193">
        <f>IF(N948="snížená",J948,0)</f>
        <v>0</v>
      </c>
      <c r="BG948" s="193">
        <f>IF(N948="zákl. přenesená",J948,0)</f>
        <v>0</v>
      </c>
      <c r="BH948" s="193">
        <f>IF(N948="sníž. přenesená",J948,0)</f>
        <v>0</v>
      </c>
      <c r="BI948" s="193">
        <f>IF(N948="nulová",J948,0)</f>
        <v>0</v>
      </c>
      <c r="BJ948" s="20" t="s">
        <v>82</v>
      </c>
      <c r="BK948" s="193">
        <f>ROUND(I948*H948,2)</f>
        <v>0</v>
      </c>
      <c r="BL948" s="20" t="s">
        <v>204</v>
      </c>
      <c r="BM948" s="192" t="s">
        <v>1445</v>
      </c>
    </row>
    <row r="949" spans="1:65" s="2" customFormat="1" ht="11.25">
      <c r="A949" s="37"/>
      <c r="B949" s="38"/>
      <c r="C949" s="39"/>
      <c r="D949" s="194" t="s">
        <v>206</v>
      </c>
      <c r="E949" s="39"/>
      <c r="F949" s="195" t="s">
        <v>1446</v>
      </c>
      <c r="G949" s="39"/>
      <c r="H949" s="39"/>
      <c r="I949" s="196"/>
      <c r="J949" s="39"/>
      <c r="K949" s="39"/>
      <c r="L949" s="42"/>
      <c r="M949" s="197"/>
      <c r="N949" s="198"/>
      <c r="O949" s="67"/>
      <c r="P949" s="67"/>
      <c r="Q949" s="67"/>
      <c r="R949" s="67"/>
      <c r="S949" s="67"/>
      <c r="T949" s="68"/>
      <c r="U949" s="37"/>
      <c r="V949" s="37"/>
      <c r="W949" s="37"/>
      <c r="X949" s="37"/>
      <c r="Y949" s="37"/>
      <c r="Z949" s="37"/>
      <c r="AA949" s="37"/>
      <c r="AB949" s="37"/>
      <c r="AC949" s="37"/>
      <c r="AD949" s="37"/>
      <c r="AE949" s="37"/>
      <c r="AT949" s="20" t="s">
        <v>206</v>
      </c>
      <c r="AU949" s="20" t="s">
        <v>84</v>
      </c>
    </row>
    <row r="950" spans="1:65" s="15" customFormat="1" ht="11.25">
      <c r="B950" s="222"/>
      <c r="C950" s="223"/>
      <c r="D950" s="201" t="s">
        <v>213</v>
      </c>
      <c r="E950" s="224" t="s">
        <v>28</v>
      </c>
      <c r="F950" s="225" t="s">
        <v>1244</v>
      </c>
      <c r="G950" s="223"/>
      <c r="H950" s="224" t="s">
        <v>28</v>
      </c>
      <c r="I950" s="226"/>
      <c r="J950" s="223"/>
      <c r="K950" s="223"/>
      <c r="L950" s="227"/>
      <c r="M950" s="228"/>
      <c r="N950" s="229"/>
      <c r="O950" s="229"/>
      <c r="P950" s="229"/>
      <c r="Q950" s="229"/>
      <c r="R950" s="229"/>
      <c r="S950" s="229"/>
      <c r="T950" s="230"/>
      <c r="AT950" s="231" t="s">
        <v>213</v>
      </c>
      <c r="AU950" s="231" t="s">
        <v>84</v>
      </c>
      <c r="AV950" s="15" t="s">
        <v>82</v>
      </c>
      <c r="AW950" s="15" t="s">
        <v>35</v>
      </c>
      <c r="AX950" s="15" t="s">
        <v>74</v>
      </c>
      <c r="AY950" s="231" t="s">
        <v>197</v>
      </c>
    </row>
    <row r="951" spans="1:65" s="15" customFormat="1" ht="11.25">
      <c r="B951" s="222"/>
      <c r="C951" s="223"/>
      <c r="D951" s="201" t="s">
        <v>213</v>
      </c>
      <c r="E951" s="224" t="s">
        <v>28</v>
      </c>
      <c r="F951" s="225" t="s">
        <v>1420</v>
      </c>
      <c r="G951" s="223"/>
      <c r="H951" s="224" t="s">
        <v>28</v>
      </c>
      <c r="I951" s="226"/>
      <c r="J951" s="223"/>
      <c r="K951" s="223"/>
      <c r="L951" s="227"/>
      <c r="M951" s="228"/>
      <c r="N951" s="229"/>
      <c r="O951" s="229"/>
      <c r="P951" s="229"/>
      <c r="Q951" s="229"/>
      <c r="R951" s="229"/>
      <c r="S951" s="229"/>
      <c r="T951" s="230"/>
      <c r="AT951" s="231" t="s">
        <v>213</v>
      </c>
      <c r="AU951" s="231" t="s">
        <v>84</v>
      </c>
      <c r="AV951" s="15" t="s">
        <v>82</v>
      </c>
      <c r="AW951" s="15" t="s">
        <v>35</v>
      </c>
      <c r="AX951" s="15" t="s">
        <v>74</v>
      </c>
      <c r="AY951" s="231" t="s">
        <v>197</v>
      </c>
    </row>
    <row r="952" spans="1:65" s="13" customFormat="1" ht="11.25">
      <c r="B952" s="199"/>
      <c r="C952" s="200"/>
      <c r="D952" s="201" t="s">
        <v>213</v>
      </c>
      <c r="E952" s="202" t="s">
        <v>28</v>
      </c>
      <c r="F952" s="203" t="s">
        <v>1447</v>
      </c>
      <c r="G952" s="200"/>
      <c r="H952" s="204">
        <v>426.01</v>
      </c>
      <c r="I952" s="205"/>
      <c r="J952" s="200"/>
      <c r="K952" s="200"/>
      <c r="L952" s="206"/>
      <c r="M952" s="207"/>
      <c r="N952" s="208"/>
      <c r="O952" s="208"/>
      <c r="P952" s="208"/>
      <c r="Q952" s="208"/>
      <c r="R952" s="208"/>
      <c r="S952" s="208"/>
      <c r="T952" s="209"/>
      <c r="AT952" s="210" t="s">
        <v>213</v>
      </c>
      <c r="AU952" s="210" t="s">
        <v>84</v>
      </c>
      <c r="AV952" s="13" t="s">
        <v>84</v>
      </c>
      <c r="AW952" s="13" t="s">
        <v>35</v>
      </c>
      <c r="AX952" s="13" t="s">
        <v>74</v>
      </c>
      <c r="AY952" s="210" t="s">
        <v>197</v>
      </c>
    </row>
    <row r="953" spans="1:65" s="15" customFormat="1" ht="11.25">
      <c r="B953" s="222"/>
      <c r="C953" s="223"/>
      <c r="D953" s="201" t="s">
        <v>213</v>
      </c>
      <c r="E953" s="224" t="s">
        <v>28</v>
      </c>
      <c r="F953" s="225" t="s">
        <v>1448</v>
      </c>
      <c r="G953" s="223"/>
      <c r="H953" s="224" t="s">
        <v>28</v>
      </c>
      <c r="I953" s="226"/>
      <c r="J953" s="223"/>
      <c r="K953" s="223"/>
      <c r="L953" s="227"/>
      <c r="M953" s="228"/>
      <c r="N953" s="229"/>
      <c r="O953" s="229"/>
      <c r="P953" s="229"/>
      <c r="Q953" s="229"/>
      <c r="R953" s="229"/>
      <c r="S953" s="229"/>
      <c r="T953" s="230"/>
      <c r="AT953" s="231" t="s">
        <v>213</v>
      </c>
      <c r="AU953" s="231" t="s">
        <v>84</v>
      </c>
      <c r="AV953" s="15" t="s">
        <v>82</v>
      </c>
      <c r="AW953" s="15" t="s">
        <v>35</v>
      </c>
      <c r="AX953" s="15" t="s">
        <v>74</v>
      </c>
      <c r="AY953" s="231" t="s">
        <v>197</v>
      </c>
    </row>
    <row r="954" spans="1:65" s="13" customFormat="1" ht="11.25">
      <c r="B954" s="199"/>
      <c r="C954" s="200"/>
      <c r="D954" s="201" t="s">
        <v>213</v>
      </c>
      <c r="E954" s="202" t="s">
        <v>28</v>
      </c>
      <c r="F954" s="203" t="s">
        <v>1449</v>
      </c>
      <c r="G954" s="200"/>
      <c r="H954" s="204">
        <v>1068.8130000000001</v>
      </c>
      <c r="I954" s="205"/>
      <c r="J954" s="200"/>
      <c r="K954" s="200"/>
      <c r="L954" s="206"/>
      <c r="M954" s="207"/>
      <c r="N954" s="208"/>
      <c r="O954" s="208"/>
      <c r="P954" s="208"/>
      <c r="Q954" s="208"/>
      <c r="R954" s="208"/>
      <c r="S954" s="208"/>
      <c r="T954" s="209"/>
      <c r="AT954" s="210" t="s">
        <v>213</v>
      </c>
      <c r="AU954" s="210" t="s">
        <v>84</v>
      </c>
      <c r="AV954" s="13" t="s">
        <v>84</v>
      </c>
      <c r="AW954" s="13" t="s">
        <v>35</v>
      </c>
      <c r="AX954" s="13" t="s">
        <v>74</v>
      </c>
      <c r="AY954" s="210" t="s">
        <v>197</v>
      </c>
    </row>
    <row r="955" spans="1:65" s="14" customFormat="1" ht="11.25">
      <c r="B955" s="211"/>
      <c r="C955" s="212"/>
      <c r="D955" s="201" t="s">
        <v>213</v>
      </c>
      <c r="E955" s="213" t="s">
        <v>28</v>
      </c>
      <c r="F955" s="214" t="s">
        <v>226</v>
      </c>
      <c r="G955" s="212"/>
      <c r="H955" s="215">
        <v>1494.8230000000001</v>
      </c>
      <c r="I955" s="216"/>
      <c r="J955" s="212"/>
      <c r="K955" s="212"/>
      <c r="L955" s="217"/>
      <c r="M955" s="218"/>
      <c r="N955" s="219"/>
      <c r="O955" s="219"/>
      <c r="P955" s="219"/>
      <c r="Q955" s="219"/>
      <c r="R955" s="219"/>
      <c r="S955" s="219"/>
      <c r="T955" s="220"/>
      <c r="AT955" s="221" t="s">
        <v>213</v>
      </c>
      <c r="AU955" s="221" t="s">
        <v>84</v>
      </c>
      <c r="AV955" s="14" t="s">
        <v>204</v>
      </c>
      <c r="AW955" s="14" t="s">
        <v>35</v>
      </c>
      <c r="AX955" s="14" t="s">
        <v>82</v>
      </c>
      <c r="AY955" s="221" t="s">
        <v>197</v>
      </c>
    </row>
    <row r="956" spans="1:65" s="2" customFormat="1" ht="21.75" customHeight="1">
      <c r="A956" s="37"/>
      <c r="B956" s="38"/>
      <c r="C956" s="181" t="s">
        <v>1450</v>
      </c>
      <c r="D956" s="181" t="s">
        <v>199</v>
      </c>
      <c r="E956" s="182" t="s">
        <v>1451</v>
      </c>
      <c r="F956" s="183" t="s">
        <v>1452</v>
      </c>
      <c r="G956" s="184" t="s">
        <v>202</v>
      </c>
      <c r="H956" s="185">
        <v>176</v>
      </c>
      <c r="I956" s="186"/>
      <c r="J956" s="187">
        <f>ROUND(I956*H956,2)</f>
        <v>0</v>
      </c>
      <c r="K956" s="183" t="s">
        <v>203</v>
      </c>
      <c r="L956" s="42"/>
      <c r="M956" s="188" t="s">
        <v>28</v>
      </c>
      <c r="N956" s="189" t="s">
        <v>45</v>
      </c>
      <c r="O956" s="67"/>
      <c r="P956" s="190">
        <f>O956*H956</f>
        <v>0</v>
      </c>
      <c r="Q956" s="190">
        <v>4.3800000000000002E-3</v>
      </c>
      <c r="R956" s="190">
        <f>Q956*H956</f>
        <v>0.77088000000000001</v>
      </c>
      <c r="S956" s="190">
        <v>0</v>
      </c>
      <c r="T956" s="191">
        <f>S956*H956</f>
        <v>0</v>
      </c>
      <c r="U956" s="37"/>
      <c r="V956" s="37"/>
      <c r="W956" s="37"/>
      <c r="X956" s="37"/>
      <c r="Y956" s="37"/>
      <c r="Z956" s="37"/>
      <c r="AA956" s="37"/>
      <c r="AB956" s="37"/>
      <c r="AC956" s="37"/>
      <c r="AD956" s="37"/>
      <c r="AE956" s="37"/>
      <c r="AR956" s="192" t="s">
        <v>204</v>
      </c>
      <c r="AT956" s="192" t="s">
        <v>199</v>
      </c>
      <c r="AU956" s="192" t="s">
        <v>84</v>
      </c>
      <c r="AY956" s="20" t="s">
        <v>197</v>
      </c>
      <c r="BE956" s="193">
        <f>IF(N956="základní",J956,0)</f>
        <v>0</v>
      </c>
      <c r="BF956" s="193">
        <f>IF(N956="snížená",J956,0)</f>
        <v>0</v>
      </c>
      <c r="BG956" s="193">
        <f>IF(N956="zákl. přenesená",J956,0)</f>
        <v>0</v>
      </c>
      <c r="BH956" s="193">
        <f>IF(N956="sníž. přenesená",J956,0)</f>
        <v>0</v>
      </c>
      <c r="BI956" s="193">
        <f>IF(N956="nulová",J956,0)</f>
        <v>0</v>
      </c>
      <c r="BJ956" s="20" t="s">
        <v>82</v>
      </c>
      <c r="BK956" s="193">
        <f>ROUND(I956*H956,2)</f>
        <v>0</v>
      </c>
      <c r="BL956" s="20" t="s">
        <v>204</v>
      </c>
      <c r="BM956" s="192" t="s">
        <v>1453</v>
      </c>
    </row>
    <row r="957" spans="1:65" s="2" customFormat="1" ht="11.25">
      <c r="A957" s="37"/>
      <c r="B957" s="38"/>
      <c r="C957" s="39"/>
      <c r="D957" s="194" t="s">
        <v>206</v>
      </c>
      <c r="E957" s="39"/>
      <c r="F957" s="195" t="s">
        <v>1454</v>
      </c>
      <c r="G957" s="39"/>
      <c r="H957" s="39"/>
      <c r="I957" s="196"/>
      <c r="J957" s="39"/>
      <c r="K957" s="39"/>
      <c r="L957" s="42"/>
      <c r="M957" s="197"/>
      <c r="N957" s="198"/>
      <c r="O957" s="67"/>
      <c r="P957" s="67"/>
      <c r="Q957" s="67"/>
      <c r="R957" s="67"/>
      <c r="S957" s="67"/>
      <c r="T957" s="68"/>
      <c r="U957" s="37"/>
      <c r="V957" s="37"/>
      <c r="W957" s="37"/>
      <c r="X957" s="37"/>
      <c r="Y957" s="37"/>
      <c r="Z957" s="37"/>
      <c r="AA957" s="37"/>
      <c r="AB957" s="37"/>
      <c r="AC957" s="37"/>
      <c r="AD957" s="37"/>
      <c r="AE957" s="37"/>
      <c r="AT957" s="20" t="s">
        <v>206</v>
      </c>
      <c r="AU957" s="20" t="s">
        <v>84</v>
      </c>
    </row>
    <row r="958" spans="1:65" s="15" customFormat="1" ht="11.25">
      <c r="B958" s="222"/>
      <c r="C958" s="223"/>
      <c r="D958" s="201" t="s">
        <v>213</v>
      </c>
      <c r="E958" s="224" t="s">
        <v>28</v>
      </c>
      <c r="F958" s="225" t="s">
        <v>724</v>
      </c>
      <c r="G958" s="223"/>
      <c r="H958" s="224" t="s">
        <v>28</v>
      </c>
      <c r="I958" s="226"/>
      <c r="J958" s="223"/>
      <c r="K958" s="223"/>
      <c r="L958" s="227"/>
      <c r="M958" s="228"/>
      <c r="N958" s="229"/>
      <c r="O958" s="229"/>
      <c r="P958" s="229"/>
      <c r="Q958" s="229"/>
      <c r="R958" s="229"/>
      <c r="S958" s="229"/>
      <c r="T958" s="230"/>
      <c r="AT958" s="231" t="s">
        <v>213</v>
      </c>
      <c r="AU958" s="231" t="s">
        <v>84</v>
      </c>
      <c r="AV958" s="15" t="s">
        <v>82</v>
      </c>
      <c r="AW958" s="15" t="s">
        <v>35</v>
      </c>
      <c r="AX958" s="15" t="s">
        <v>74</v>
      </c>
      <c r="AY958" s="231" t="s">
        <v>197</v>
      </c>
    </row>
    <row r="959" spans="1:65" s="15" customFormat="1" ht="11.25">
      <c r="B959" s="222"/>
      <c r="C959" s="223"/>
      <c r="D959" s="201" t="s">
        <v>213</v>
      </c>
      <c r="E959" s="224" t="s">
        <v>28</v>
      </c>
      <c r="F959" s="225" t="s">
        <v>1455</v>
      </c>
      <c r="G959" s="223"/>
      <c r="H959" s="224" t="s">
        <v>28</v>
      </c>
      <c r="I959" s="226"/>
      <c r="J959" s="223"/>
      <c r="K959" s="223"/>
      <c r="L959" s="227"/>
      <c r="M959" s="228"/>
      <c r="N959" s="229"/>
      <c r="O959" s="229"/>
      <c r="P959" s="229"/>
      <c r="Q959" s="229"/>
      <c r="R959" s="229"/>
      <c r="S959" s="229"/>
      <c r="T959" s="230"/>
      <c r="AT959" s="231" t="s">
        <v>213</v>
      </c>
      <c r="AU959" s="231" t="s">
        <v>84</v>
      </c>
      <c r="AV959" s="15" t="s">
        <v>82</v>
      </c>
      <c r="AW959" s="15" t="s">
        <v>35</v>
      </c>
      <c r="AX959" s="15" t="s">
        <v>74</v>
      </c>
      <c r="AY959" s="231" t="s">
        <v>197</v>
      </c>
    </row>
    <row r="960" spans="1:65" s="13" customFormat="1" ht="11.25">
      <c r="B960" s="199"/>
      <c r="C960" s="200"/>
      <c r="D960" s="201" t="s">
        <v>213</v>
      </c>
      <c r="E960" s="202" t="s">
        <v>28</v>
      </c>
      <c r="F960" s="203" t="s">
        <v>1456</v>
      </c>
      <c r="G960" s="200"/>
      <c r="H960" s="204">
        <v>77</v>
      </c>
      <c r="I960" s="205"/>
      <c r="J960" s="200"/>
      <c r="K960" s="200"/>
      <c r="L960" s="206"/>
      <c r="M960" s="207"/>
      <c r="N960" s="208"/>
      <c r="O960" s="208"/>
      <c r="P960" s="208"/>
      <c r="Q960" s="208"/>
      <c r="R960" s="208"/>
      <c r="S960" s="208"/>
      <c r="T960" s="209"/>
      <c r="AT960" s="210" t="s">
        <v>213</v>
      </c>
      <c r="AU960" s="210" t="s">
        <v>84</v>
      </c>
      <c r="AV960" s="13" t="s">
        <v>84</v>
      </c>
      <c r="AW960" s="13" t="s">
        <v>35</v>
      </c>
      <c r="AX960" s="13" t="s">
        <v>74</v>
      </c>
      <c r="AY960" s="210" t="s">
        <v>197</v>
      </c>
    </row>
    <row r="961" spans="1:65" s="13" customFormat="1" ht="11.25">
      <c r="B961" s="199"/>
      <c r="C961" s="200"/>
      <c r="D961" s="201" t="s">
        <v>213</v>
      </c>
      <c r="E961" s="202" t="s">
        <v>28</v>
      </c>
      <c r="F961" s="203" t="s">
        <v>1457</v>
      </c>
      <c r="G961" s="200"/>
      <c r="H961" s="204">
        <v>99</v>
      </c>
      <c r="I961" s="205"/>
      <c r="J961" s="200"/>
      <c r="K961" s="200"/>
      <c r="L961" s="206"/>
      <c r="M961" s="207"/>
      <c r="N961" s="208"/>
      <c r="O961" s="208"/>
      <c r="P961" s="208"/>
      <c r="Q961" s="208"/>
      <c r="R961" s="208"/>
      <c r="S961" s="208"/>
      <c r="T961" s="209"/>
      <c r="AT961" s="210" t="s">
        <v>213</v>
      </c>
      <c r="AU961" s="210" t="s">
        <v>84</v>
      </c>
      <c r="AV961" s="13" t="s">
        <v>84</v>
      </c>
      <c r="AW961" s="13" t="s">
        <v>35</v>
      </c>
      <c r="AX961" s="13" t="s">
        <v>74</v>
      </c>
      <c r="AY961" s="210" t="s">
        <v>197</v>
      </c>
    </row>
    <row r="962" spans="1:65" s="14" customFormat="1" ht="11.25">
      <c r="B962" s="211"/>
      <c r="C962" s="212"/>
      <c r="D962" s="201" t="s">
        <v>213</v>
      </c>
      <c r="E962" s="213" t="s">
        <v>28</v>
      </c>
      <c r="F962" s="214" t="s">
        <v>226</v>
      </c>
      <c r="G962" s="212"/>
      <c r="H962" s="215">
        <v>176</v>
      </c>
      <c r="I962" s="216"/>
      <c r="J962" s="212"/>
      <c r="K962" s="212"/>
      <c r="L962" s="217"/>
      <c r="M962" s="218"/>
      <c r="N962" s="219"/>
      <c r="O962" s="219"/>
      <c r="P962" s="219"/>
      <c r="Q962" s="219"/>
      <c r="R962" s="219"/>
      <c r="S962" s="219"/>
      <c r="T962" s="220"/>
      <c r="AT962" s="221" t="s">
        <v>213</v>
      </c>
      <c r="AU962" s="221" t="s">
        <v>84</v>
      </c>
      <c r="AV962" s="14" t="s">
        <v>204</v>
      </c>
      <c r="AW962" s="14" t="s">
        <v>35</v>
      </c>
      <c r="AX962" s="14" t="s">
        <v>82</v>
      </c>
      <c r="AY962" s="221" t="s">
        <v>197</v>
      </c>
    </row>
    <row r="963" spans="1:65" s="2" customFormat="1" ht="24.2" customHeight="1">
      <c r="A963" s="37"/>
      <c r="B963" s="38"/>
      <c r="C963" s="181" t="s">
        <v>1458</v>
      </c>
      <c r="D963" s="181" t="s">
        <v>199</v>
      </c>
      <c r="E963" s="182" t="s">
        <v>1459</v>
      </c>
      <c r="F963" s="183" t="s">
        <v>1460</v>
      </c>
      <c r="G963" s="184" t="s">
        <v>265</v>
      </c>
      <c r="H963" s="185">
        <v>658.46400000000006</v>
      </c>
      <c r="I963" s="186"/>
      <c r="J963" s="187">
        <f>ROUND(I963*H963,2)</f>
        <v>0</v>
      </c>
      <c r="K963" s="183" t="s">
        <v>203</v>
      </c>
      <c r="L963" s="42"/>
      <c r="M963" s="188" t="s">
        <v>28</v>
      </c>
      <c r="N963" s="189" t="s">
        <v>45</v>
      </c>
      <c r="O963" s="67"/>
      <c r="P963" s="190">
        <f>O963*H963</f>
        <v>0</v>
      </c>
      <c r="Q963" s="190">
        <v>0</v>
      </c>
      <c r="R963" s="190">
        <f>Q963*H963</f>
        <v>0</v>
      </c>
      <c r="S963" s="190">
        <v>0</v>
      </c>
      <c r="T963" s="191">
        <f>S963*H963</f>
        <v>0</v>
      </c>
      <c r="U963" s="37"/>
      <c r="V963" s="37"/>
      <c r="W963" s="37"/>
      <c r="X963" s="37"/>
      <c r="Y963" s="37"/>
      <c r="Z963" s="37"/>
      <c r="AA963" s="37"/>
      <c r="AB963" s="37"/>
      <c r="AC963" s="37"/>
      <c r="AD963" s="37"/>
      <c r="AE963" s="37"/>
      <c r="AR963" s="192" t="s">
        <v>204</v>
      </c>
      <c r="AT963" s="192" t="s">
        <v>199</v>
      </c>
      <c r="AU963" s="192" t="s">
        <v>84</v>
      </c>
      <c r="AY963" s="20" t="s">
        <v>197</v>
      </c>
      <c r="BE963" s="193">
        <f>IF(N963="základní",J963,0)</f>
        <v>0</v>
      </c>
      <c r="BF963" s="193">
        <f>IF(N963="snížená",J963,0)</f>
        <v>0</v>
      </c>
      <c r="BG963" s="193">
        <f>IF(N963="zákl. přenesená",J963,0)</f>
        <v>0</v>
      </c>
      <c r="BH963" s="193">
        <f>IF(N963="sníž. přenesená",J963,0)</f>
        <v>0</v>
      </c>
      <c r="BI963" s="193">
        <f>IF(N963="nulová",J963,0)</f>
        <v>0</v>
      </c>
      <c r="BJ963" s="20" t="s">
        <v>82</v>
      </c>
      <c r="BK963" s="193">
        <f>ROUND(I963*H963,2)</f>
        <v>0</v>
      </c>
      <c r="BL963" s="20" t="s">
        <v>204</v>
      </c>
      <c r="BM963" s="192" t="s">
        <v>1461</v>
      </c>
    </row>
    <row r="964" spans="1:65" s="2" customFormat="1" ht="11.25">
      <c r="A964" s="37"/>
      <c r="B964" s="38"/>
      <c r="C964" s="39"/>
      <c r="D964" s="194" t="s">
        <v>206</v>
      </c>
      <c r="E964" s="39"/>
      <c r="F964" s="195" t="s">
        <v>1462</v>
      </c>
      <c r="G964" s="39"/>
      <c r="H964" s="39"/>
      <c r="I964" s="196"/>
      <c r="J964" s="39"/>
      <c r="K964" s="39"/>
      <c r="L964" s="42"/>
      <c r="M964" s="197"/>
      <c r="N964" s="198"/>
      <c r="O964" s="67"/>
      <c r="P964" s="67"/>
      <c r="Q964" s="67"/>
      <c r="R964" s="67"/>
      <c r="S964" s="67"/>
      <c r="T964" s="68"/>
      <c r="U964" s="37"/>
      <c r="V964" s="37"/>
      <c r="W964" s="37"/>
      <c r="X964" s="37"/>
      <c r="Y964" s="37"/>
      <c r="Z964" s="37"/>
      <c r="AA964" s="37"/>
      <c r="AB964" s="37"/>
      <c r="AC964" s="37"/>
      <c r="AD964" s="37"/>
      <c r="AE964" s="37"/>
      <c r="AT964" s="20" t="s">
        <v>206</v>
      </c>
      <c r="AU964" s="20" t="s">
        <v>84</v>
      </c>
    </row>
    <row r="965" spans="1:65" s="15" customFormat="1" ht="11.25">
      <c r="B965" s="222"/>
      <c r="C965" s="223"/>
      <c r="D965" s="201" t="s">
        <v>213</v>
      </c>
      <c r="E965" s="224" t="s">
        <v>28</v>
      </c>
      <c r="F965" s="225" t="s">
        <v>412</v>
      </c>
      <c r="G965" s="223"/>
      <c r="H965" s="224" t="s">
        <v>28</v>
      </c>
      <c r="I965" s="226"/>
      <c r="J965" s="223"/>
      <c r="K965" s="223"/>
      <c r="L965" s="227"/>
      <c r="M965" s="228"/>
      <c r="N965" s="229"/>
      <c r="O965" s="229"/>
      <c r="P965" s="229"/>
      <c r="Q965" s="229"/>
      <c r="R965" s="229"/>
      <c r="S965" s="229"/>
      <c r="T965" s="230"/>
      <c r="AT965" s="231" t="s">
        <v>213</v>
      </c>
      <c r="AU965" s="231" t="s">
        <v>84</v>
      </c>
      <c r="AV965" s="15" t="s">
        <v>82</v>
      </c>
      <c r="AW965" s="15" t="s">
        <v>35</v>
      </c>
      <c r="AX965" s="15" t="s">
        <v>74</v>
      </c>
      <c r="AY965" s="231" t="s">
        <v>197</v>
      </c>
    </row>
    <row r="966" spans="1:65" s="13" customFormat="1" ht="11.25">
      <c r="B966" s="199"/>
      <c r="C966" s="200"/>
      <c r="D966" s="201" t="s">
        <v>213</v>
      </c>
      <c r="E966" s="202" t="s">
        <v>28</v>
      </c>
      <c r="F966" s="203" t="s">
        <v>1463</v>
      </c>
      <c r="G966" s="200"/>
      <c r="H966" s="204">
        <v>196.5</v>
      </c>
      <c r="I966" s="205"/>
      <c r="J966" s="200"/>
      <c r="K966" s="200"/>
      <c r="L966" s="206"/>
      <c r="M966" s="207"/>
      <c r="N966" s="208"/>
      <c r="O966" s="208"/>
      <c r="P966" s="208"/>
      <c r="Q966" s="208"/>
      <c r="R966" s="208"/>
      <c r="S966" s="208"/>
      <c r="T966" s="209"/>
      <c r="AT966" s="210" t="s">
        <v>213</v>
      </c>
      <c r="AU966" s="210" t="s">
        <v>84</v>
      </c>
      <c r="AV966" s="13" t="s">
        <v>84</v>
      </c>
      <c r="AW966" s="13" t="s">
        <v>35</v>
      </c>
      <c r="AX966" s="13" t="s">
        <v>74</v>
      </c>
      <c r="AY966" s="210" t="s">
        <v>197</v>
      </c>
    </row>
    <row r="967" spans="1:65" s="13" customFormat="1" ht="11.25">
      <c r="B967" s="199"/>
      <c r="C967" s="200"/>
      <c r="D967" s="201" t="s">
        <v>213</v>
      </c>
      <c r="E967" s="202" t="s">
        <v>28</v>
      </c>
      <c r="F967" s="203" t="s">
        <v>1464</v>
      </c>
      <c r="G967" s="200"/>
      <c r="H967" s="204">
        <v>38.6</v>
      </c>
      <c r="I967" s="205"/>
      <c r="J967" s="200"/>
      <c r="K967" s="200"/>
      <c r="L967" s="206"/>
      <c r="M967" s="207"/>
      <c r="N967" s="208"/>
      <c r="O967" s="208"/>
      <c r="P967" s="208"/>
      <c r="Q967" s="208"/>
      <c r="R967" s="208"/>
      <c r="S967" s="208"/>
      <c r="T967" s="209"/>
      <c r="AT967" s="210" t="s">
        <v>213</v>
      </c>
      <c r="AU967" s="210" t="s">
        <v>84</v>
      </c>
      <c r="AV967" s="13" t="s">
        <v>84</v>
      </c>
      <c r="AW967" s="13" t="s">
        <v>35</v>
      </c>
      <c r="AX967" s="13" t="s">
        <v>74</v>
      </c>
      <c r="AY967" s="210" t="s">
        <v>197</v>
      </c>
    </row>
    <row r="968" spans="1:65" s="13" customFormat="1" ht="11.25">
      <c r="B968" s="199"/>
      <c r="C968" s="200"/>
      <c r="D968" s="201" t="s">
        <v>213</v>
      </c>
      <c r="E968" s="202" t="s">
        <v>28</v>
      </c>
      <c r="F968" s="203" t="s">
        <v>1465</v>
      </c>
      <c r="G968" s="200"/>
      <c r="H968" s="204">
        <v>60</v>
      </c>
      <c r="I968" s="205"/>
      <c r="J968" s="200"/>
      <c r="K968" s="200"/>
      <c r="L968" s="206"/>
      <c r="M968" s="207"/>
      <c r="N968" s="208"/>
      <c r="O968" s="208"/>
      <c r="P968" s="208"/>
      <c r="Q968" s="208"/>
      <c r="R968" s="208"/>
      <c r="S968" s="208"/>
      <c r="T968" s="209"/>
      <c r="AT968" s="210" t="s">
        <v>213</v>
      </c>
      <c r="AU968" s="210" t="s">
        <v>84</v>
      </c>
      <c r="AV968" s="13" t="s">
        <v>84</v>
      </c>
      <c r="AW968" s="13" t="s">
        <v>35</v>
      </c>
      <c r="AX968" s="13" t="s">
        <v>74</v>
      </c>
      <c r="AY968" s="210" t="s">
        <v>197</v>
      </c>
    </row>
    <row r="969" spans="1:65" s="13" customFormat="1" ht="11.25">
      <c r="B969" s="199"/>
      <c r="C969" s="200"/>
      <c r="D969" s="201" t="s">
        <v>213</v>
      </c>
      <c r="E969" s="202" t="s">
        <v>28</v>
      </c>
      <c r="F969" s="203" t="s">
        <v>1466</v>
      </c>
      <c r="G969" s="200"/>
      <c r="H969" s="204">
        <v>163.364</v>
      </c>
      <c r="I969" s="205"/>
      <c r="J969" s="200"/>
      <c r="K969" s="200"/>
      <c r="L969" s="206"/>
      <c r="M969" s="207"/>
      <c r="N969" s="208"/>
      <c r="O969" s="208"/>
      <c r="P969" s="208"/>
      <c r="Q969" s="208"/>
      <c r="R969" s="208"/>
      <c r="S969" s="208"/>
      <c r="T969" s="209"/>
      <c r="AT969" s="210" t="s">
        <v>213</v>
      </c>
      <c r="AU969" s="210" t="s">
        <v>84</v>
      </c>
      <c r="AV969" s="13" t="s">
        <v>84</v>
      </c>
      <c r="AW969" s="13" t="s">
        <v>35</v>
      </c>
      <c r="AX969" s="13" t="s">
        <v>74</v>
      </c>
      <c r="AY969" s="210" t="s">
        <v>197</v>
      </c>
    </row>
    <row r="970" spans="1:65" s="13" customFormat="1" ht="11.25">
      <c r="B970" s="199"/>
      <c r="C970" s="200"/>
      <c r="D970" s="201" t="s">
        <v>213</v>
      </c>
      <c r="E970" s="202" t="s">
        <v>28</v>
      </c>
      <c r="F970" s="203" t="s">
        <v>1467</v>
      </c>
      <c r="G970" s="200"/>
      <c r="H970" s="204">
        <v>200</v>
      </c>
      <c r="I970" s="205"/>
      <c r="J970" s="200"/>
      <c r="K970" s="200"/>
      <c r="L970" s="206"/>
      <c r="M970" s="207"/>
      <c r="N970" s="208"/>
      <c r="O970" s="208"/>
      <c r="P970" s="208"/>
      <c r="Q970" s="208"/>
      <c r="R970" s="208"/>
      <c r="S970" s="208"/>
      <c r="T970" s="209"/>
      <c r="AT970" s="210" t="s">
        <v>213</v>
      </c>
      <c r="AU970" s="210" t="s">
        <v>84</v>
      </c>
      <c r="AV970" s="13" t="s">
        <v>84</v>
      </c>
      <c r="AW970" s="13" t="s">
        <v>35</v>
      </c>
      <c r="AX970" s="13" t="s">
        <v>74</v>
      </c>
      <c r="AY970" s="210" t="s">
        <v>197</v>
      </c>
    </row>
    <row r="971" spans="1:65" s="14" customFormat="1" ht="11.25">
      <c r="B971" s="211"/>
      <c r="C971" s="212"/>
      <c r="D971" s="201" t="s">
        <v>213</v>
      </c>
      <c r="E971" s="213" t="s">
        <v>28</v>
      </c>
      <c r="F971" s="214" t="s">
        <v>226</v>
      </c>
      <c r="G971" s="212"/>
      <c r="H971" s="215">
        <v>658.46400000000006</v>
      </c>
      <c r="I971" s="216"/>
      <c r="J971" s="212"/>
      <c r="K971" s="212"/>
      <c r="L971" s="217"/>
      <c r="M971" s="218"/>
      <c r="N971" s="219"/>
      <c r="O971" s="219"/>
      <c r="P971" s="219"/>
      <c r="Q971" s="219"/>
      <c r="R971" s="219"/>
      <c r="S971" s="219"/>
      <c r="T971" s="220"/>
      <c r="AT971" s="221" t="s">
        <v>213</v>
      </c>
      <c r="AU971" s="221" t="s">
        <v>84</v>
      </c>
      <c r="AV971" s="14" t="s">
        <v>204</v>
      </c>
      <c r="AW971" s="14" t="s">
        <v>35</v>
      </c>
      <c r="AX971" s="14" t="s">
        <v>82</v>
      </c>
      <c r="AY971" s="221" t="s">
        <v>197</v>
      </c>
    </row>
    <row r="972" spans="1:65" s="2" customFormat="1" ht="16.5" customHeight="1">
      <c r="A972" s="37"/>
      <c r="B972" s="38"/>
      <c r="C972" s="247" t="s">
        <v>1468</v>
      </c>
      <c r="D972" s="247" t="s">
        <v>519</v>
      </c>
      <c r="E972" s="248" t="s">
        <v>1469</v>
      </c>
      <c r="F972" s="249" t="s">
        <v>1470</v>
      </c>
      <c r="G972" s="250" t="s">
        <v>265</v>
      </c>
      <c r="H972" s="251">
        <v>691.38699999999994</v>
      </c>
      <c r="I972" s="252"/>
      <c r="J972" s="253">
        <f>ROUND(I972*H972,2)</f>
        <v>0</v>
      </c>
      <c r="K972" s="249" t="s">
        <v>203</v>
      </c>
      <c r="L972" s="254"/>
      <c r="M972" s="255" t="s">
        <v>28</v>
      </c>
      <c r="N972" s="256" t="s">
        <v>45</v>
      </c>
      <c r="O972" s="67"/>
      <c r="P972" s="190">
        <f>O972*H972</f>
        <v>0</v>
      </c>
      <c r="Q972" s="190">
        <v>1E-4</v>
      </c>
      <c r="R972" s="190">
        <f>Q972*H972</f>
        <v>6.9138699999999997E-2</v>
      </c>
      <c r="S972" s="190">
        <v>0</v>
      </c>
      <c r="T972" s="191">
        <f>S972*H972</f>
        <v>0</v>
      </c>
      <c r="U972" s="37"/>
      <c r="V972" s="37"/>
      <c r="W972" s="37"/>
      <c r="X972" s="37"/>
      <c r="Y972" s="37"/>
      <c r="Z972" s="37"/>
      <c r="AA972" s="37"/>
      <c r="AB972" s="37"/>
      <c r="AC972" s="37"/>
      <c r="AD972" s="37"/>
      <c r="AE972" s="37"/>
      <c r="AR972" s="192" t="s">
        <v>243</v>
      </c>
      <c r="AT972" s="192" t="s">
        <v>519</v>
      </c>
      <c r="AU972" s="192" t="s">
        <v>84</v>
      </c>
      <c r="AY972" s="20" t="s">
        <v>197</v>
      </c>
      <c r="BE972" s="193">
        <f>IF(N972="základní",J972,0)</f>
        <v>0</v>
      </c>
      <c r="BF972" s="193">
        <f>IF(N972="snížená",J972,0)</f>
        <v>0</v>
      </c>
      <c r="BG972" s="193">
        <f>IF(N972="zákl. přenesená",J972,0)</f>
        <v>0</v>
      </c>
      <c r="BH972" s="193">
        <f>IF(N972="sníž. přenesená",J972,0)</f>
        <v>0</v>
      </c>
      <c r="BI972" s="193">
        <f>IF(N972="nulová",J972,0)</f>
        <v>0</v>
      </c>
      <c r="BJ972" s="20" t="s">
        <v>82</v>
      </c>
      <c r="BK972" s="193">
        <f>ROUND(I972*H972,2)</f>
        <v>0</v>
      </c>
      <c r="BL972" s="20" t="s">
        <v>204</v>
      </c>
      <c r="BM972" s="192" t="s">
        <v>1471</v>
      </c>
    </row>
    <row r="973" spans="1:65" s="13" customFormat="1" ht="11.25">
      <c r="B973" s="199"/>
      <c r="C973" s="200"/>
      <c r="D973" s="201" t="s">
        <v>213</v>
      </c>
      <c r="E973" s="200"/>
      <c r="F973" s="203" t="s">
        <v>1472</v>
      </c>
      <c r="G973" s="200"/>
      <c r="H973" s="204">
        <v>691.38699999999994</v>
      </c>
      <c r="I973" s="205"/>
      <c r="J973" s="200"/>
      <c r="K973" s="200"/>
      <c r="L973" s="206"/>
      <c r="M973" s="207"/>
      <c r="N973" s="208"/>
      <c r="O973" s="208"/>
      <c r="P973" s="208"/>
      <c r="Q973" s="208"/>
      <c r="R973" s="208"/>
      <c r="S973" s="208"/>
      <c r="T973" s="209"/>
      <c r="AT973" s="210" t="s">
        <v>213</v>
      </c>
      <c r="AU973" s="210" t="s">
        <v>84</v>
      </c>
      <c r="AV973" s="13" t="s">
        <v>84</v>
      </c>
      <c r="AW973" s="13" t="s">
        <v>4</v>
      </c>
      <c r="AX973" s="13" t="s">
        <v>82</v>
      </c>
      <c r="AY973" s="210" t="s">
        <v>197</v>
      </c>
    </row>
    <row r="974" spans="1:65" s="2" customFormat="1" ht="33" customHeight="1">
      <c r="A974" s="37"/>
      <c r="B974" s="38"/>
      <c r="C974" s="181" t="s">
        <v>1473</v>
      </c>
      <c r="D974" s="181" t="s">
        <v>199</v>
      </c>
      <c r="E974" s="182" t="s">
        <v>1474</v>
      </c>
      <c r="F974" s="183" t="s">
        <v>1475</v>
      </c>
      <c r="G974" s="184" t="s">
        <v>265</v>
      </c>
      <c r="H974" s="185">
        <v>163.364</v>
      </c>
      <c r="I974" s="186"/>
      <c r="J974" s="187">
        <f>ROUND(I974*H974,2)</f>
        <v>0</v>
      </c>
      <c r="K974" s="183" t="s">
        <v>203</v>
      </c>
      <c r="L974" s="42"/>
      <c r="M974" s="188" t="s">
        <v>28</v>
      </c>
      <c r="N974" s="189" t="s">
        <v>45</v>
      </c>
      <c r="O974" s="67"/>
      <c r="P974" s="190">
        <f>O974*H974</f>
        <v>0</v>
      </c>
      <c r="Q974" s="190">
        <v>0</v>
      </c>
      <c r="R974" s="190">
        <f>Q974*H974</f>
        <v>0</v>
      </c>
      <c r="S974" s="190">
        <v>0</v>
      </c>
      <c r="T974" s="191">
        <f>S974*H974</f>
        <v>0</v>
      </c>
      <c r="U974" s="37"/>
      <c r="V974" s="37"/>
      <c r="W974" s="37"/>
      <c r="X974" s="37"/>
      <c r="Y974" s="37"/>
      <c r="Z974" s="37"/>
      <c r="AA974" s="37"/>
      <c r="AB974" s="37"/>
      <c r="AC974" s="37"/>
      <c r="AD974" s="37"/>
      <c r="AE974" s="37"/>
      <c r="AR974" s="192" t="s">
        <v>204</v>
      </c>
      <c r="AT974" s="192" t="s">
        <v>199</v>
      </c>
      <c r="AU974" s="192" t="s">
        <v>84</v>
      </c>
      <c r="AY974" s="20" t="s">
        <v>197</v>
      </c>
      <c r="BE974" s="193">
        <f>IF(N974="základní",J974,0)</f>
        <v>0</v>
      </c>
      <c r="BF974" s="193">
        <f>IF(N974="snížená",J974,0)</f>
        <v>0</v>
      </c>
      <c r="BG974" s="193">
        <f>IF(N974="zákl. přenesená",J974,0)</f>
        <v>0</v>
      </c>
      <c r="BH974" s="193">
        <f>IF(N974="sníž. přenesená",J974,0)</f>
        <v>0</v>
      </c>
      <c r="BI974" s="193">
        <f>IF(N974="nulová",J974,0)</f>
        <v>0</v>
      </c>
      <c r="BJ974" s="20" t="s">
        <v>82</v>
      </c>
      <c r="BK974" s="193">
        <f>ROUND(I974*H974,2)</f>
        <v>0</v>
      </c>
      <c r="BL974" s="20" t="s">
        <v>204</v>
      </c>
      <c r="BM974" s="192" t="s">
        <v>1476</v>
      </c>
    </row>
    <row r="975" spans="1:65" s="2" customFormat="1" ht="11.25">
      <c r="A975" s="37"/>
      <c r="B975" s="38"/>
      <c r="C975" s="39"/>
      <c r="D975" s="194" t="s">
        <v>206</v>
      </c>
      <c r="E975" s="39"/>
      <c r="F975" s="195" t="s">
        <v>1477</v>
      </c>
      <c r="G975" s="39"/>
      <c r="H975" s="39"/>
      <c r="I975" s="196"/>
      <c r="J975" s="39"/>
      <c r="K975" s="39"/>
      <c r="L975" s="42"/>
      <c r="M975" s="197"/>
      <c r="N975" s="198"/>
      <c r="O975" s="67"/>
      <c r="P975" s="67"/>
      <c r="Q975" s="67"/>
      <c r="R975" s="67"/>
      <c r="S975" s="67"/>
      <c r="T975" s="68"/>
      <c r="U975" s="37"/>
      <c r="V975" s="37"/>
      <c r="W975" s="37"/>
      <c r="X975" s="37"/>
      <c r="Y975" s="37"/>
      <c r="Z975" s="37"/>
      <c r="AA975" s="37"/>
      <c r="AB975" s="37"/>
      <c r="AC975" s="37"/>
      <c r="AD975" s="37"/>
      <c r="AE975" s="37"/>
      <c r="AT975" s="20" t="s">
        <v>206</v>
      </c>
      <c r="AU975" s="20" t="s">
        <v>84</v>
      </c>
    </row>
    <row r="976" spans="1:65" s="15" customFormat="1" ht="11.25">
      <c r="B976" s="222"/>
      <c r="C976" s="223"/>
      <c r="D976" s="201" t="s">
        <v>213</v>
      </c>
      <c r="E976" s="224" t="s">
        <v>28</v>
      </c>
      <c r="F976" s="225" t="s">
        <v>412</v>
      </c>
      <c r="G976" s="223"/>
      <c r="H976" s="224" t="s">
        <v>28</v>
      </c>
      <c r="I976" s="226"/>
      <c r="J976" s="223"/>
      <c r="K976" s="223"/>
      <c r="L976" s="227"/>
      <c r="M976" s="228"/>
      <c r="N976" s="229"/>
      <c r="O976" s="229"/>
      <c r="P976" s="229"/>
      <c r="Q976" s="229"/>
      <c r="R976" s="229"/>
      <c r="S976" s="229"/>
      <c r="T976" s="230"/>
      <c r="AT976" s="231" t="s">
        <v>213</v>
      </c>
      <c r="AU976" s="231" t="s">
        <v>84</v>
      </c>
      <c r="AV976" s="15" t="s">
        <v>82</v>
      </c>
      <c r="AW976" s="15" t="s">
        <v>35</v>
      </c>
      <c r="AX976" s="15" t="s">
        <v>74</v>
      </c>
      <c r="AY976" s="231" t="s">
        <v>197</v>
      </c>
    </row>
    <row r="977" spans="1:65" s="15" customFormat="1" ht="11.25">
      <c r="B977" s="222"/>
      <c r="C977" s="223"/>
      <c r="D977" s="201" t="s">
        <v>213</v>
      </c>
      <c r="E977" s="224" t="s">
        <v>28</v>
      </c>
      <c r="F977" s="225" t="s">
        <v>1478</v>
      </c>
      <c r="G977" s="223"/>
      <c r="H977" s="224" t="s">
        <v>28</v>
      </c>
      <c r="I977" s="226"/>
      <c r="J977" s="223"/>
      <c r="K977" s="223"/>
      <c r="L977" s="227"/>
      <c r="M977" s="228"/>
      <c r="N977" s="229"/>
      <c r="O977" s="229"/>
      <c r="P977" s="229"/>
      <c r="Q977" s="229"/>
      <c r="R977" s="229"/>
      <c r="S977" s="229"/>
      <c r="T977" s="230"/>
      <c r="AT977" s="231" t="s">
        <v>213</v>
      </c>
      <c r="AU977" s="231" t="s">
        <v>84</v>
      </c>
      <c r="AV977" s="15" t="s">
        <v>82</v>
      </c>
      <c r="AW977" s="15" t="s">
        <v>35</v>
      </c>
      <c r="AX977" s="15" t="s">
        <v>74</v>
      </c>
      <c r="AY977" s="231" t="s">
        <v>197</v>
      </c>
    </row>
    <row r="978" spans="1:65" s="13" customFormat="1" ht="11.25">
      <c r="B978" s="199"/>
      <c r="C978" s="200"/>
      <c r="D978" s="201" t="s">
        <v>213</v>
      </c>
      <c r="E978" s="202" t="s">
        <v>28</v>
      </c>
      <c r="F978" s="203" t="s">
        <v>1479</v>
      </c>
      <c r="G978" s="200"/>
      <c r="H978" s="204">
        <v>23.963999999999999</v>
      </c>
      <c r="I978" s="205"/>
      <c r="J978" s="200"/>
      <c r="K978" s="200"/>
      <c r="L978" s="206"/>
      <c r="M978" s="207"/>
      <c r="N978" s="208"/>
      <c r="O978" s="208"/>
      <c r="P978" s="208"/>
      <c r="Q978" s="208"/>
      <c r="R978" s="208"/>
      <c r="S978" s="208"/>
      <c r="T978" s="209"/>
      <c r="AT978" s="210" t="s">
        <v>213</v>
      </c>
      <c r="AU978" s="210" t="s">
        <v>84</v>
      </c>
      <c r="AV978" s="13" t="s">
        <v>84</v>
      </c>
      <c r="AW978" s="13" t="s">
        <v>35</v>
      </c>
      <c r="AX978" s="13" t="s">
        <v>74</v>
      </c>
      <c r="AY978" s="210" t="s">
        <v>197</v>
      </c>
    </row>
    <row r="979" spans="1:65" s="13" customFormat="1" ht="11.25">
      <c r="B979" s="199"/>
      <c r="C979" s="200"/>
      <c r="D979" s="201" t="s">
        <v>213</v>
      </c>
      <c r="E979" s="202" t="s">
        <v>28</v>
      </c>
      <c r="F979" s="203" t="s">
        <v>1480</v>
      </c>
      <c r="G979" s="200"/>
      <c r="H979" s="204">
        <v>5.55</v>
      </c>
      <c r="I979" s="205"/>
      <c r="J979" s="200"/>
      <c r="K979" s="200"/>
      <c r="L979" s="206"/>
      <c r="M979" s="207"/>
      <c r="N979" s="208"/>
      <c r="O979" s="208"/>
      <c r="P979" s="208"/>
      <c r="Q979" s="208"/>
      <c r="R979" s="208"/>
      <c r="S979" s="208"/>
      <c r="T979" s="209"/>
      <c r="AT979" s="210" t="s">
        <v>213</v>
      </c>
      <c r="AU979" s="210" t="s">
        <v>84</v>
      </c>
      <c r="AV979" s="13" t="s">
        <v>84</v>
      </c>
      <c r="AW979" s="13" t="s">
        <v>35</v>
      </c>
      <c r="AX979" s="13" t="s">
        <v>74</v>
      </c>
      <c r="AY979" s="210" t="s">
        <v>197</v>
      </c>
    </row>
    <row r="980" spans="1:65" s="13" customFormat="1" ht="11.25">
      <c r="B980" s="199"/>
      <c r="C980" s="200"/>
      <c r="D980" s="201" t="s">
        <v>213</v>
      </c>
      <c r="E980" s="202" t="s">
        <v>28</v>
      </c>
      <c r="F980" s="203" t="s">
        <v>1481</v>
      </c>
      <c r="G980" s="200"/>
      <c r="H980" s="204">
        <v>8</v>
      </c>
      <c r="I980" s="205"/>
      <c r="J980" s="200"/>
      <c r="K980" s="200"/>
      <c r="L980" s="206"/>
      <c r="M980" s="207"/>
      <c r="N980" s="208"/>
      <c r="O980" s="208"/>
      <c r="P980" s="208"/>
      <c r="Q980" s="208"/>
      <c r="R980" s="208"/>
      <c r="S980" s="208"/>
      <c r="T980" s="209"/>
      <c r="AT980" s="210" t="s">
        <v>213</v>
      </c>
      <c r="AU980" s="210" t="s">
        <v>84</v>
      </c>
      <c r="AV980" s="13" t="s">
        <v>84</v>
      </c>
      <c r="AW980" s="13" t="s">
        <v>35</v>
      </c>
      <c r="AX980" s="13" t="s">
        <v>74</v>
      </c>
      <c r="AY980" s="210" t="s">
        <v>197</v>
      </c>
    </row>
    <row r="981" spans="1:65" s="15" customFormat="1" ht="11.25">
      <c r="B981" s="222"/>
      <c r="C981" s="223"/>
      <c r="D981" s="201" t="s">
        <v>213</v>
      </c>
      <c r="E981" s="224" t="s">
        <v>28</v>
      </c>
      <c r="F981" s="225" t="s">
        <v>1482</v>
      </c>
      <c r="G981" s="223"/>
      <c r="H981" s="224" t="s">
        <v>28</v>
      </c>
      <c r="I981" s="226"/>
      <c r="J981" s="223"/>
      <c r="K981" s="223"/>
      <c r="L981" s="227"/>
      <c r="M981" s="228"/>
      <c r="N981" s="229"/>
      <c r="O981" s="229"/>
      <c r="P981" s="229"/>
      <c r="Q981" s="229"/>
      <c r="R981" s="229"/>
      <c r="S981" s="229"/>
      <c r="T981" s="230"/>
      <c r="AT981" s="231" t="s">
        <v>213</v>
      </c>
      <c r="AU981" s="231" t="s">
        <v>84</v>
      </c>
      <c r="AV981" s="15" t="s">
        <v>82</v>
      </c>
      <c r="AW981" s="15" t="s">
        <v>35</v>
      </c>
      <c r="AX981" s="15" t="s">
        <v>74</v>
      </c>
      <c r="AY981" s="231" t="s">
        <v>197</v>
      </c>
    </row>
    <row r="982" spans="1:65" s="13" customFormat="1" ht="11.25">
      <c r="B982" s="199"/>
      <c r="C982" s="200"/>
      <c r="D982" s="201" t="s">
        <v>213</v>
      </c>
      <c r="E982" s="202" t="s">
        <v>28</v>
      </c>
      <c r="F982" s="203" t="s">
        <v>1483</v>
      </c>
      <c r="G982" s="200"/>
      <c r="H982" s="204">
        <v>2.75</v>
      </c>
      <c r="I982" s="205"/>
      <c r="J982" s="200"/>
      <c r="K982" s="200"/>
      <c r="L982" s="206"/>
      <c r="M982" s="207"/>
      <c r="N982" s="208"/>
      <c r="O982" s="208"/>
      <c r="P982" s="208"/>
      <c r="Q982" s="208"/>
      <c r="R982" s="208"/>
      <c r="S982" s="208"/>
      <c r="T982" s="209"/>
      <c r="AT982" s="210" t="s">
        <v>213</v>
      </c>
      <c r="AU982" s="210" t="s">
        <v>84</v>
      </c>
      <c r="AV982" s="13" t="s">
        <v>84</v>
      </c>
      <c r="AW982" s="13" t="s">
        <v>35</v>
      </c>
      <c r="AX982" s="13" t="s">
        <v>74</v>
      </c>
      <c r="AY982" s="210" t="s">
        <v>197</v>
      </c>
    </row>
    <row r="983" spans="1:65" s="13" customFormat="1" ht="11.25">
      <c r="B983" s="199"/>
      <c r="C983" s="200"/>
      <c r="D983" s="201" t="s">
        <v>213</v>
      </c>
      <c r="E983" s="202" t="s">
        <v>28</v>
      </c>
      <c r="F983" s="203" t="s">
        <v>1484</v>
      </c>
      <c r="G983" s="200"/>
      <c r="H983" s="204">
        <v>21</v>
      </c>
      <c r="I983" s="205"/>
      <c r="J983" s="200"/>
      <c r="K983" s="200"/>
      <c r="L983" s="206"/>
      <c r="M983" s="207"/>
      <c r="N983" s="208"/>
      <c r="O983" s="208"/>
      <c r="P983" s="208"/>
      <c r="Q983" s="208"/>
      <c r="R983" s="208"/>
      <c r="S983" s="208"/>
      <c r="T983" s="209"/>
      <c r="AT983" s="210" t="s">
        <v>213</v>
      </c>
      <c r="AU983" s="210" t="s">
        <v>84</v>
      </c>
      <c r="AV983" s="13" t="s">
        <v>84</v>
      </c>
      <c r="AW983" s="13" t="s">
        <v>35</v>
      </c>
      <c r="AX983" s="13" t="s">
        <v>74</v>
      </c>
      <c r="AY983" s="210" t="s">
        <v>197</v>
      </c>
    </row>
    <row r="984" spans="1:65" s="13" customFormat="1" ht="11.25">
      <c r="B984" s="199"/>
      <c r="C984" s="200"/>
      <c r="D984" s="201" t="s">
        <v>213</v>
      </c>
      <c r="E984" s="202" t="s">
        <v>28</v>
      </c>
      <c r="F984" s="203" t="s">
        <v>1485</v>
      </c>
      <c r="G984" s="200"/>
      <c r="H984" s="204">
        <v>3.3</v>
      </c>
      <c r="I984" s="205"/>
      <c r="J984" s="200"/>
      <c r="K984" s="200"/>
      <c r="L984" s="206"/>
      <c r="M984" s="207"/>
      <c r="N984" s="208"/>
      <c r="O984" s="208"/>
      <c r="P984" s="208"/>
      <c r="Q984" s="208"/>
      <c r="R984" s="208"/>
      <c r="S984" s="208"/>
      <c r="T984" s="209"/>
      <c r="AT984" s="210" t="s">
        <v>213</v>
      </c>
      <c r="AU984" s="210" t="s">
        <v>84</v>
      </c>
      <c r="AV984" s="13" t="s">
        <v>84</v>
      </c>
      <c r="AW984" s="13" t="s">
        <v>35</v>
      </c>
      <c r="AX984" s="13" t="s">
        <v>74</v>
      </c>
      <c r="AY984" s="210" t="s">
        <v>197</v>
      </c>
    </row>
    <row r="985" spans="1:65" s="13" customFormat="1" ht="11.25">
      <c r="B985" s="199"/>
      <c r="C985" s="200"/>
      <c r="D985" s="201" t="s">
        <v>213</v>
      </c>
      <c r="E985" s="202" t="s">
        <v>28</v>
      </c>
      <c r="F985" s="203" t="s">
        <v>1486</v>
      </c>
      <c r="G985" s="200"/>
      <c r="H985" s="204">
        <v>49.5</v>
      </c>
      <c r="I985" s="205"/>
      <c r="J985" s="200"/>
      <c r="K985" s="200"/>
      <c r="L985" s="206"/>
      <c r="M985" s="207"/>
      <c r="N985" s="208"/>
      <c r="O985" s="208"/>
      <c r="P985" s="208"/>
      <c r="Q985" s="208"/>
      <c r="R985" s="208"/>
      <c r="S985" s="208"/>
      <c r="T985" s="209"/>
      <c r="AT985" s="210" t="s">
        <v>213</v>
      </c>
      <c r="AU985" s="210" t="s">
        <v>84</v>
      </c>
      <c r="AV985" s="13" t="s">
        <v>84</v>
      </c>
      <c r="AW985" s="13" t="s">
        <v>35</v>
      </c>
      <c r="AX985" s="13" t="s">
        <v>74</v>
      </c>
      <c r="AY985" s="210" t="s">
        <v>197</v>
      </c>
    </row>
    <row r="986" spans="1:65" s="13" customFormat="1" ht="11.25">
      <c r="B986" s="199"/>
      <c r="C986" s="200"/>
      <c r="D986" s="201" t="s">
        <v>213</v>
      </c>
      <c r="E986" s="202" t="s">
        <v>28</v>
      </c>
      <c r="F986" s="203" t="s">
        <v>1487</v>
      </c>
      <c r="G986" s="200"/>
      <c r="H986" s="204">
        <v>39.9</v>
      </c>
      <c r="I986" s="205"/>
      <c r="J986" s="200"/>
      <c r="K986" s="200"/>
      <c r="L986" s="206"/>
      <c r="M986" s="207"/>
      <c r="N986" s="208"/>
      <c r="O986" s="208"/>
      <c r="P986" s="208"/>
      <c r="Q986" s="208"/>
      <c r="R986" s="208"/>
      <c r="S986" s="208"/>
      <c r="T986" s="209"/>
      <c r="AT986" s="210" t="s">
        <v>213</v>
      </c>
      <c r="AU986" s="210" t="s">
        <v>84</v>
      </c>
      <c r="AV986" s="13" t="s">
        <v>84</v>
      </c>
      <c r="AW986" s="13" t="s">
        <v>35</v>
      </c>
      <c r="AX986" s="13" t="s">
        <v>74</v>
      </c>
      <c r="AY986" s="210" t="s">
        <v>197</v>
      </c>
    </row>
    <row r="987" spans="1:65" s="13" customFormat="1" ht="11.25">
      <c r="B987" s="199"/>
      <c r="C987" s="200"/>
      <c r="D987" s="201" t="s">
        <v>213</v>
      </c>
      <c r="E987" s="202" t="s">
        <v>28</v>
      </c>
      <c r="F987" s="203" t="s">
        <v>1488</v>
      </c>
      <c r="G987" s="200"/>
      <c r="H987" s="204">
        <v>9.4</v>
      </c>
      <c r="I987" s="205"/>
      <c r="J987" s="200"/>
      <c r="K987" s="200"/>
      <c r="L987" s="206"/>
      <c r="M987" s="207"/>
      <c r="N987" s="208"/>
      <c r="O987" s="208"/>
      <c r="P987" s="208"/>
      <c r="Q987" s="208"/>
      <c r="R987" s="208"/>
      <c r="S987" s="208"/>
      <c r="T987" s="209"/>
      <c r="AT987" s="210" t="s">
        <v>213</v>
      </c>
      <c r="AU987" s="210" t="s">
        <v>84</v>
      </c>
      <c r="AV987" s="13" t="s">
        <v>84</v>
      </c>
      <c r="AW987" s="13" t="s">
        <v>35</v>
      </c>
      <c r="AX987" s="13" t="s">
        <v>74</v>
      </c>
      <c r="AY987" s="210" t="s">
        <v>197</v>
      </c>
    </row>
    <row r="988" spans="1:65" s="14" customFormat="1" ht="11.25">
      <c r="B988" s="211"/>
      <c r="C988" s="212"/>
      <c r="D988" s="201" t="s">
        <v>213</v>
      </c>
      <c r="E988" s="213" t="s">
        <v>28</v>
      </c>
      <c r="F988" s="214" t="s">
        <v>226</v>
      </c>
      <c r="G988" s="212"/>
      <c r="H988" s="215">
        <v>163.364</v>
      </c>
      <c r="I988" s="216"/>
      <c r="J988" s="212"/>
      <c r="K988" s="212"/>
      <c r="L988" s="217"/>
      <c r="M988" s="218"/>
      <c r="N988" s="219"/>
      <c r="O988" s="219"/>
      <c r="P988" s="219"/>
      <c r="Q988" s="219"/>
      <c r="R988" s="219"/>
      <c r="S988" s="219"/>
      <c r="T988" s="220"/>
      <c r="AT988" s="221" t="s">
        <v>213</v>
      </c>
      <c r="AU988" s="221" t="s">
        <v>84</v>
      </c>
      <c r="AV988" s="14" t="s">
        <v>204</v>
      </c>
      <c r="AW988" s="14" t="s">
        <v>35</v>
      </c>
      <c r="AX988" s="14" t="s">
        <v>82</v>
      </c>
      <c r="AY988" s="221" t="s">
        <v>197</v>
      </c>
    </row>
    <row r="989" spans="1:65" s="2" customFormat="1" ht="16.5" customHeight="1">
      <c r="A989" s="37"/>
      <c r="B989" s="38"/>
      <c r="C989" s="247" t="s">
        <v>1489</v>
      </c>
      <c r="D989" s="247" t="s">
        <v>519</v>
      </c>
      <c r="E989" s="248" t="s">
        <v>1490</v>
      </c>
      <c r="F989" s="249" t="s">
        <v>1491</v>
      </c>
      <c r="G989" s="250" t="s">
        <v>265</v>
      </c>
      <c r="H989" s="251">
        <v>171.53200000000001</v>
      </c>
      <c r="I989" s="252"/>
      <c r="J989" s="253">
        <f>ROUND(I989*H989,2)</f>
        <v>0</v>
      </c>
      <c r="K989" s="249" t="s">
        <v>203</v>
      </c>
      <c r="L989" s="254"/>
      <c r="M989" s="255" t="s">
        <v>28</v>
      </c>
      <c r="N989" s="256" t="s">
        <v>45</v>
      </c>
      <c r="O989" s="67"/>
      <c r="P989" s="190">
        <f>O989*H989</f>
        <v>0</v>
      </c>
      <c r="Q989" s="190">
        <v>2.9999999999999997E-4</v>
      </c>
      <c r="R989" s="190">
        <f>Q989*H989</f>
        <v>5.1459600000000001E-2</v>
      </c>
      <c r="S989" s="190">
        <v>0</v>
      </c>
      <c r="T989" s="191">
        <f>S989*H989</f>
        <v>0</v>
      </c>
      <c r="U989" s="37"/>
      <c r="V989" s="37"/>
      <c r="W989" s="37"/>
      <c r="X989" s="37"/>
      <c r="Y989" s="37"/>
      <c r="Z989" s="37"/>
      <c r="AA989" s="37"/>
      <c r="AB989" s="37"/>
      <c r="AC989" s="37"/>
      <c r="AD989" s="37"/>
      <c r="AE989" s="37"/>
      <c r="AR989" s="192" t="s">
        <v>243</v>
      </c>
      <c r="AT989" s="192" t="s">
        <v>519</v>
      </c>
      <c r="AU989" s="192" t="s">
        <v>84</v>
      </c>
      <c r="AY989" s="20" t="s">
        <v>197</v>
      </c>
      <c r="BE989" s="193">
        <f>IF(N989="základní",J989,0)</f>
        <v>0</v>
      </c>
      <c r="BF989" s="193">
        <f>IF(N989="snížená",J989,0)</f>
        <v>0</v>
      </c>
      <c r="BG989" s="193">
        <f>IF(N989="zákl. přenesená",J989,0)</f>
        <v>0</v>
      </c>
      <c r="BH989" s="193">
        <f>IF(N989="sníž. přenesená",J989,0)</f>
        <v>0</v>
      </c>
      <c r="BI989" s="193">
        <f>IF(N989="nulová",J989,0)</f>
        <v>0</v>
      </c>
      <c r="BJ989" s="20" t="s">
        <v>82</v>
      </c>
      <c r="BK989" s="193">
        <f>ROUND(I989*H989,2)</f>
        <v>0</v>
      </c>
      <c r="BL989" s="20" t="s">
        <v>204</v>
      </c>
      <c r="BM989" s="192" t="s">
        <v>1492</v>
      </c>
    </row>
    <row r="990" spans="1:65" s="13" customFormat="1" ht="11.25">
      <c r="B990" s="199"/>
      <c r="C990" s="200"/>
      <c r="D990" s="201" t="s">
        <v>213</v>
      </c>
      <c r="E990" s="200"/>
      <c r="F990" s="203" t="s">
        <v>1493</v>
      </c>
      <c r="G990" s="200"/>
      <c r="H990" s="204">
        <v>171.53200000000001</v>
      </c>
      <c r="I990" s="205"/>
      <c r="J990" s="200"/>
      <c r="K990" s="200"/>
      <c r="L990" s="206"/>
      <c r="M990" s="207"/>
      <c r="N990" s="208"/>
      <c r="O990" s="208"/>
      <c r="P990" s="208"/>
      <c r="Q990" s="208"/>
      <c r="R990" s="208"/>
      <c r="S990" s="208"/>
      <c r="T990" s="209"/>
      <c r="AT990" s="210" t="s">
        <v>213</v>
      </c>
      <c r="AU990" s="210" t="s">
        <v>84</v>
      </c>
      <c r="AV990" s="13" t="s">
        <v>84</v>
      </c>
      <c r="AW990" s="13" t="s">
        <v>4</v>
      </c>
      <c r="AX990" s="13" t="s">
        <v>82</v>
      </c>
      <c r="AY990" s="210" t="s">
        <v>197</v>
      </c>
    </row>
    <row r="991" spans="1:65" s="2" customFormat="1" ht="16.5" customHeight="1">
      <c r="A991" s="37"/>
      <c r="B991" s="38"/>
      <c r="C991" s="181" t="s">
        <v>1494</v>
      </c>
      <c r="D991" s="181" t="s">
        <v>199</v>
      </c>
      <c r="E991" s="182" t="s">
        <v>1495</v>
      </c>
      <c r="F991" s="183" t="s">
        <v>1496</v>
      </c>
      <c r="G991" s="184" t="s">
        <v>202</v>
      </c>
      <c r="H991" s="185">
        <v>95.7</v>
      </c>
      <c r="I991" s="186"/>
      <c r="J991" s="187">
        <f>ROUND(I991*H991,2)</f>
        <v>0</v>
      </c>
      <c r="K991" s="183" t="s">
        <v>203</v>
      </c>
      <c r="L991" s="42"/>
      <c r="M991" s="188" t="s">
        <v>28</v>
      </c>
      <c r="N991" s="189" t="s">
        <v>45</v>
      </c>
      <c r="O991" s="67"/>
      <c r="P991" s="190">
        <f>O991*H991</f>
        <v>0</v>
      </c>
      <c r="Q991" s="190">
        <v>1.8000000000000001E-4</v>
      </c>
      <c r="R991" s="190">
        <f>Q991*H991</f>
        <v>1.7226000000000002E-2</v>
      </c>
      <c r="S991" s="190">
        <v>0</v>
      </c>
      <c r="T991" s="191">
        <f>S991*H991</f>
        <v>0</v>
      </c>
      <c r="U991" s="37"/>
      <c r="V991" s="37"/>
      <c r="W991" s="37"/>
      <c r="X991" s="37"/>
      <c r="Y991" s="37"/>
      <c r="Z991" s="37"/>
      <c r="AA991" s="37"/>
      <c r="AB991" s="37"/>
      <c r="AC991" s="37"/>
      <c r="AD991" s="37"/>
      <c r="AE991" s="37"/>
      <c r="AR991" s="192" t="s">
        <v>204</v>
      </c>
      <c r="AT991" s="192" t="s">
        <v>199</v>
      </c>
      <c r="AU991" s="192" t="s">
        <v>84</v>
      </c>
      <c r="AY991" s="20" t="s">
        <v>197</v>
      </c>
      <c r="BE991" s="193">
        <f>IF(N991="základní",J991,0)</f>
        <v>0</v>
      </c>
      <c r="BF991" s="193">
        <f>IF(N991="snížená",J991,0)</f>
        <v>0</v>
      </c>
      <c r="BG991" s="193">
        <f>IF(N991="zákl. přenesená",J991,0)</f>
        <v>0</v>
      </c>
      <c r="BH991" s="193">
        <f>IF(N991="sníž. přenesená",J991,0)</f>
        <v>0</v>
      </c>
      <c r="BI991" s="193">
        <f>IF(N991="nulová",J991,0)</f>
        <v>0</v>
      </c>
      <c r="BJ991" s="20" t="s">
        <v>82</v>
      </c>
      <c r="BK991" s="193">
        <f>ROUND(I991*H991,2)</f>
        <v>0</v>
      </c>
      <c r="BL991" s="20" t="s">
        <v>204</v>
      </c>
      <c r="BM991" s="192" t="s">
        <v>1497</v>
      </c>
    </row>
    <row r="992" spans="1:65" s="2" customFormat="1" ht="11.25">
      <c r="A992" s="37"/>
      <c r="B992" s="38"/>
      <c r="C992" s="39"/>
      <c r="D992" s="194" t="s">
        <v>206</v>
      </c>
      <c r="E992" s="39"/>
      <c r="F992" s="195" t="s">
        <v>1498</v>
      </c>
      <c r="G992" s="39"/>
      <c r="H992" s="39"/>
      <c r="I992" s="196"/>
      <c r="J992" s="39"/>
      <c r="K992" s="39"/>
      <c r="L992" s="42"/>
      <c r="M992" s="197"/>
      <c r="N992" s="198"/>
      <c r="O992" s="67"/>
      <c r="P992" s="67"/>
      <c r="Q992" s="67"/>
      <c r="R992" s="67"/>
      <c r="S992" s="67"/>
      <c r="T992" s="68"/>
      <c r="U992" s="37"/>
      <c r="V992" s="37"/>
      <c r="W992" s="37"/>
      <c r="X992" s="37"/>
      <c r="Y992" s="37"/>
      <c r="Z992" s="37"/>
      <c r="AA992" s="37"/>
      <c r="AB992" s="37"/>
      <c r="AC992" s="37"/>
      <c r="AD992" s="37"/>
      <c r="AE992" s="37"/>
      <c r="AT992" s="20" t="s">
        <v>206</v>
      </c>
      <c r="AU992" s="20" t="s">
        <v>84</v>
      </c>
    </row>
    <row r="993" spans="1:65" s="15" customFormat="1" ht="11.25">
      <c r="B993" s="222"/>
      <c r="C993" s="223"/>
      <c r="D993" s="201" t="s">
        <v>213</v>
      </c>
      <c r="E993" s="224" t="s">
        <v>28</v>
      </c>
      <c r="F993" s="225" t="s">
        <v>724</v>
      </c>
      <c r="G993" s="223"/>
      <c r="H993" s="224" t="s">
        <v>28</v>
      </c>
      <c r="I993" s="226"/>
      <c r="J993" s="223"/>
      <c r="K993" s="223"/>
      <c r="L993" s="227"/>
      <c r="M993" s="228"/>
      <c r="N993" s="229"/>
      <c r="O993" s="229"/>
      <c r="P993" s="229"/>
      <c r="Q993" s="229"/>
      <c r="R993" s="229"/>
      <c r="S993" s="229"/>
      <c r="T993" s="230"/>
      <c r="AT993" s="231" t="s">
        <v>213</v>
      </c>
      <c r="AU993" s="231" t="s">
        <v>84</v>
      </c>
      <c r="AV993" s="15" t="s">
        <v>82</v>
      </c>
      <c r="AW993" s="15" t="s">
        <v>35</v>
      </c>
      <c r="AX993" s="15" t="s">
        <v>74</v>
      </c>
      <c r="AY993" s="231" t="s">
        <v>197</v>
      </c>
    </row>
    <row r="994" spans="1:65" s="15" customFormat="1" ht="11.25">
      <c r="B994" s="222"/>
      <c r="C994" s="223"/>
      <c r="D994" s="201" t="s">
        <v>213</v>
      </c>
      <c r="E994" s="224" t="s">
        <v>28</v>
      </c>
      <c r="F994" s="225" t="s">
        <v>1499</v>
      </c>
      <c r="G994" s="223"/>
      <c r="H994" s="224" t="s">
        <v>28</v>
      </c>
      <c r="I994" s="226"/>
      <c r="J994" s="223"/>
      <c r="K994" s="223"/>
      <c r="L994" s="227"/>
      <c r="M994" s="228"/>
      <c r="N994" s="229"/>
      <c r="O994" s="229"/>
      <c r="P994" s="229"/>
      <c r="Q994" s="229"/>
      <c r="R994" s="229"/>
      <c r="S994" s="229"/>
      <c r="T994" s="230"/>
      <c r="AT994" s="231" t="s">
        <v>213</v>
      </c>
      <c r="AU994" s="231" t="s">
        <v>84</v>
      </c>
      <c r="AV994" s="15" t="s">
        <v>82</v>
      </c>
      <c r="AW994" s="15" t="s">
        <v>35</v>
      </c>
      <c r="AX994" s="15" t="s">
        <v>74</v>
      </c>
      <c r="AY994" s="231" t="s">
        <v>197</v>
      </c>
    </row>
    <row r="995" spans="1:65" s="13" customFormat="1" ht="11.25">
      <c r="B995" s="199"/>
      <c r="C995" s="200"/>
      <c r="D995" s="201" t="s">
        <v>213</v>
      </c>
      <c r="E995" s="202" t="s">
        <v>28</v>
      </c>
      <c r="F995" s="203" t="s">
        <v>1500</v>
      </c>
      <c r="G995" s="200"/>
      <c r="H995" s="204">
        <v>66</v>
      </c>
      <c r="I995" s="205"/>
      <c r="J995" s="200"/>
      <c r="K995" s="200"/>
      <c r="L995" s="206"/>
      <c r="M995" s="207"/>
      <c r="N995" s="208"/>
      <c r="O995" s="208"/>
      <c r="P995" s="208"/>
      <c r="Q995" s="208"/>
      <c r="R995" s="208"/>
      <c r="S995" s="208"/>
      <c r="T995" s="209"/>
      <c r="AT995" s="210" t="s">
        <v>213</v>
      </c>
      <c r="AU995" s="210" t="s">
        <v>84</v>
      </c>
      <c r="AV995" s="13" t="s">
        <v>84</v>
      </c>
      <c r="AW995" s="13" t="s">
        <v>35</v>
      </c>
      <c r="AX995" s="13" t="s">
        <v>74</v>
      </c>
      <c r="AY995" s="210" t="s">
        <v>197</v>
      </c>
    </row>
    <row r="996" spans="1:65" s="13" customFormat="1" ht="11.25">
      <c r="B996" s="199"/>
      <c r="C996" s="200"/>
      <c r="D996" s="201" t="s">
        <v>213</v>
      </c>
      <c r="E996" s="202" t="s">
        <v>28</v>
      </c>
      <c r="F996" s="203" t="s">
        <v>1501</v>
      </c>
      <c r="G996" s="200"/>
      <c r="H996" s="204">
        <v>29.7</v>
      </c>
      <c r="I996" s="205"/>
      <c r="J996" s="200"/>
      <c r="K996" s="200"/>
      <c r="L996" s="206"/>
      <c r="M996" s="207"/>
      <c r="N996" s="208"/>
      <c r="O996" s="208"/>
      <c r="P996" s="208"/>
      <c r="Q996" s="208"/>
      <c r="R996" s="208"/>
      <c r="S996" s="208"/>
      <c r="T996" s="209"/>
      <c r="AT996" s="210" t="s">
        <v>213</v>
      </c>
      <c r="AU996" s="210" t="s">
        <v>84</v>
      </c>
      <c r="AV996" s="13" t="s">
        <v>84</v>
      </c>
      <c r="AW996" s="13" t="s">
        <v>35</v>
      </c>
      <c r="AX996" s="13" t="s">
        <v>74</v>
      </c>
      <c r="AY996" s="210" t="s">
        <v>197</v>
      </c>
    </row>
    <row r="997" spans="1:65" s="14" customFormat="1" ht="11.25">
      <c r="B997" s="211"/>
      <c r="C997" s="212"/>
      <c r="D997" s="201" t="s">
        <v>213</v>
      </c>
      <c r="E997" s="213" t="s">
        <v>28</v>
      </c>
      <c r="F997" s="214" t="s">
        <v>226</v>
      </c>
      <c r="G997" s="212"/>
      <c r="H997" s="215">
        <v>95.7</v>
      </c>
      <c r="I997" s="216"/>
      <c r="J997" s="212"/>
      <c r="K997" s="212"/>
      <c r="L997" s="217"/>
      <c r="M997" s="218"/>
      <c r="N997" s="219"/>
      <c r="O997" s="219"/>
      <c r="P997" s="219"/>
      <c r="Q997" s="219"/>
      <c r="R997" s="219"/>
      <c r="S997" s="219"/>
      <c r="T997" s="220"/>
      <c r="AT997" s="221" t="s">
        <v>213</v>
      </c>
      <c r="AU997" s="221" t="s">
        <v>84</v>
      </c>
      <c r="AV997" s="14" t="s">
        <v>204</v>
      </c>
      <c r="AW997" s="14" t="s">
        <v>35</v>
      </c>
      <c r="AX997" s="14" t="s">
        <v>82</v>
      </c>
      <c r="AY997" s="221" t="s">
        <v>197</v>
      </c>
    </row>
    <row r="998" spans="1:65" s="2" customFormat="1" ht="16.5" customHeight="1">
      <c r="A998" s="37"/>
      <c r="B998" s="38"/>
      <c r="C998" s="181" t="s">
        <v>1502</v>
      </c>
      <c r="D998" s="181" t="s">
        <v>199</v>
      </c>
      <c r="E998" s="182" t="s">
        <v>1503</v>
      </c>
      <c r="F998" s="183" t="s">
        <v>1504</v>
      </c>
      <c r="G998" s="184" t="s">
        <v>202</v>
      </c>
      <c r="H998" s="185">
        <v>437.96800000000002</v>
      </c>
      <c r="I998" s="186"/>
      <c r="J998" s="187">
        <f>ROUND(I998*H998,2)</f>
        <v>0</v>
      </c>
      <c r="K998" s="183" t="s">
        <v>203</v>
      </c>
      <c r="L998" s="42"/>
      <c r="M998" s="188" t="s">
        <v>28</v>
      </c>
      <c r="N998" s="189" t="s">
        <v>45</v>
      </c>
      <c r="O998" s="67"/>
      <c r="P998" s="190">
        <f>O998*H998</f>
        <v>0</v>
      </c>
      <c r="Q998" s="190">
        <v>1.3999999999999999E-4</v>
      </c>
      <c r="R998" s="190">
        <f>Q998*H998</f>
        <v>6.1315519999999998E-2</v>
      </c>
      <c r="S998" s="190">
        <v>0</v>
      </c>
      <c r="T998" s="191">
        <f>S998*H998</f>
        <v>0</v>
      </c>
      <c r="U998" s="37"/>
      <c r="V998" s="37"/>
      <c r="W998" s="37"/>
      <c r="X998" s="37"/>
      <c r="Y998" s="37"/>
      <c r="Z998" s="37"/>
      <c r="AA998" s="37"/>
      <c r="AB998" s="37"/>
      <c r="AC998" s="37"/>
      <c r="AD998" s="37"/>
      <c r="AE998" s="37"/>
      <c r="AR998" s="192" t="s">
        <v>204</v>
      </c>
      <c r="AT998" s="192" t="s">
        <v>199</v>
      </c>
      <c r="AU998" s="192" t="s">
        <v>84</v>
      </c>
      <c r="AY998" s="20" t="s">
        <v>197</v>
      </c>
      <c r="BE998" s="193">
        <f>IF(N998="základní",J998,0)</f>
        <v>0</v>
      </c>
      <c r="BF998" s="193">
        <f>IF(N998="snížená",J998,0)</f>
        <v>0</v>
      </c>
      <c r="BG998" s="193">
        <f>IF(N998="zákl. přenesená",J998,0)</f>
        <v>0</v>
      </c>
      <c r="BH998" s="193">
        <f>IF(N998="sníž. přenesená",J998,0)</f>
        <v>0</v>
      </c>
      <c r="BI998" s="193">
        <f>IF(N998="nulová",J998,0)</f>
        <v>0</v>
      </c>
      <c r="BJ998" s="20" t="s">
        <v>82</v>
      </c>
      <c r="BK998" s="193">
        <f>ROUND(I998*H998,2)</f>
        <v>0</v>
      </c>
      <c r="BL998" s="20" t="s">
        <v>204</v>
      </c>
      <c r="BM998" s="192" t="s">
        <v>1505</v>
      </c>
    </row>
    <row r="999" spans="1:65" s="2" customFormat="1" ht="11.25">
      <c r="A999" s="37"/>
      <c r="B999" s="38"/>
      <c r="C999" s="39"/>
      <c r="D999" s="194" t="s">
        <v>206</v>
      </c>
      <c r="E999" s="39"/>
      <c r="F999" s="195" t="s">
        <v>1506</v>
      </c>
      <c r="G999" s="39"/>
      <c r="H999" s="39"/>
      <c r="I999" s="196"/>
      <c r="J999" s="39"/>
      <c r="K999" s="39"/>
      <c r="L999" s="42"/>
      <c r="M999" s="197"/>
      <c r="N999" s="198"/>
      <c r="O999" s="67"/>
      <c r="P999" s="67"/>
      <c r="Q999" s="67"/>
      <c r="R999" s="67"/>
      <c r="S999" s="67"/>
      <c r="T999" s="68"/>
      <c r="U999" s="37"/>
      <c r="V999" s="37"/>
      <c r="W999" s="37"/>
      <c r="X999" s="37"/>
      <c r="Y999" s="37"/>
      <c r="Z999" s="37"/>
      <c r="AA999" s="37"/>
      <c r="AB999" s="37"/>
      <c r="AC999" s="37"/>
      <c r="AD999" s="37"/>
      <c r="AE999" s="37"/>
      <c r="AT999" s="20" t="s">
        <v>206</v>
      </c>
      <c r="AU999" s="20" t="s">
        <v>84</v>
      </c>
    </row>
    <row r="1000" spans="1:65" s="15" customFormat="1" ht="11.25">
      <c r="B1000" s="222"/>
      <c r="C1000" s="223"/>
      <c r="D1000" s="201" t="s">
        <v>213</v>
      </c>
      <c r="E1000" s="224" t="s">
        <v>28</v>
      </c>
      <c r="F1000" s="225" t="s">
        <v>412</v>
      </c>
      <c r="G1000" s="223"/>
      <c r="H1000" s="224" t="s">
        <v>28</v>
      </c>
      <c r="I1000" s="226"/>
      <c r="J1000" s="223"/>
      <c r="K1000" s="223"/>
      <c r="L1000" s="227"/>
      <c r="M1000" s="228"/>
      <c r="N1000" s="229"/>
      <c r="O1000" s="229"/>
      <c r="P1000" s="229"/>
      <c r="Q1000" s="229"/>
      <c r="R1000" s="229"/>
      <c r="S1000" s="229"/>
      <c r="T1000" s="230"/>
      <c r="AT1000" s="231" t="s">
        <v>213</v>
      </c>
      <c r="AU1000" s="231" t="s">
        <v>84</v>
      </c>
      <c r="AV1000" s="15" t="s">
        <v>82</v>
      </c>
      <c r="AW1000" s="15" t="s">
        <v>35</v>
      </c>
      <c r="AX1000" s="15" t="s">
        <v>74</v>
      </c>
      <c r="AY1000" s="231" t="s">
        <v>197</v>
      </c>
    </row>
    <row r="1001" spans="1:65" s="15" customFormat="1" ht="11.25">
      <c r="B1001" s="222"/>
      <c r="C1001" s="223"/>
      <c r="D1001" s="201" t="s">
        <v>213</v>
      </c>
      <c r="E1001" s="224" t="s">
        <v>28</v>
      </c>
      <c r="F1001" s="225" t="s">
        <v>1420</v>
      </c>
      <c r="G1001" s="223"/>
      <c r="H1001" s="224" t="s">
        <v>28</v>
      </c>
      <c r="I1001" s="226"/>
      <c r="J1001" s="223"/>
      <c r="K1001" s="223"/>
      <c r="L1001" s="227"/>
      <c r="M1001" s="228"/>
      <c r="N1001" s="229"/>
      <c r="O1001" s="229"/>
      <c r="P1001" s="229"/>
      <c r="Q1001" s="229"/>
      <c r="R1001" s="229"/>
      <c r="S1001" s="229"/>
      <c r="T1001" s="230"/>
      <c r="AT1001" s="231" t="s">
        <v>213</v>
      </c>
      <c r="AU1001" s="231" t="s">
        <v>84</v>
      </c>
      <c r="AV1001" s="15" t="s">
        <v>82</v>
      </c>
      <c r="AW1001" s="15" t="s">
        <v>35</v>
      </c>
      <c r="AX1001" s="15" t="s">
        <v>74</v>
      </c>
      <c r="AY1001" s="231" t="s">
        <v>197</v>
      </c>
    </row>
    <row r="1002" spans="1:65" s="13" customFormat="1" ht="11.25">
      <c r="B1002" s="199"/>
      <c r="C1002" s="200"/>
      <c r="D1002" s="201" t="s">
        <v>213</v>
      </c>
      <c r="E1002" s="202" t="s">
        <v>28</v>
      </c>
      <c r="F1002" s="203" t="s">
        <v>1507</v>
      </c>
      <c r="G1002" s="200"/>
      <c r="H1002" s="204">
        <v>426.01</v>
      </c>
      <c r="I1002" s="205"/>
      <c r="J1002" s="200"/>
      <c r="K1002" s="200"/>
      <c r="L1002" s="206"/>
      <c r="M1002" s="207"/>
      <c r="N1002" s="208"/>
      <c r="O1002" s="208"/>
      <c r="P1002" s="208"/>
      <c r="Q1002" s="208"/>
      <c r="R1002" s="208"/>
      <c r="S1002" s="208"/>
      <c r="T1002" s="209"/>
      <c r="AT1002" s="210" t="s">
        <v>213</v>
      </c>
      <c r="AU1002" s="210" t="s">
        <v>84</v>
      </c>
      <c r="AV1002" s="13" t="s">
        <v>84</v>
      </c>
      <c r="AW1002" s="13" t="s">
        <v>35</v>
      </c>
      <c r="AX1002" s="13" t="s">
        <v>74</v>
      </c>
      <c r="AY1002" s="210" t="s">
        <v>197</v>
      </c>
    </row>
    <row r="1003" spans="1:65" s="13" customFormat="1" ht="11.25">
      <c r="B1003" s="199"/>
      <c r="C1003" s="200"/>
      <c r="D1003" s="201" t="s">
        <v>213</v>
      </c>
      <c r="E1003" s="202" t="s">
        <v>28</v>
      </c>
      <c r="F1003" s="203" t="s">
        <v>1508</v>
      </c>
      <c r="G1003" s="200"/>
      <c r="H1003" s="204">
        <v>11.958</v>
      </c>
      <c r="I1003" s="205"/>
      <c r="J1003" s="200"/>
      <c r="K1003" s="200"/>
      <c r="L1003" s="206"/>
      <c r="M1003" s="207"/>
      <c r="N1003" s="208"/>
      <c r="O1003" s="208"/>
      <c r="P1003" s="208"/>
      <c r="Q1003" s="208"/>
      <c r="R1003" s="208"/>
      <c r="S1003" s="208"/>
      <c r="T1003" s="209"/>
      <c r="AT1003" s="210" t="s">
        <v>213</v>
      </c>
      <c r="AU1003" s="210" t="s">
        <v>84</v>
      </c>
      <c r="AV1003" s="13" t="s">
        <v>84</v>
      </c>
      <c r="AW1003" s="13" t="s">
        <v>35</v>
      </c>
      <c r="AX1003" s="13" t="s">
        <v>74</v>
      </c>
      <c r="AY1003" s="210" t="s">
        <v>197</v>
      </c>
    </row>
    <row r="1004" spans="1:65" s="14" customFormat="1" ht="11.25">
      <c r="B1004" s="211"/>
      <c r="C1004" s="212"/>
      <c r="D1004" s="201" t="s">
        <v>213</v>
      </c>
      <c r="E1004" s="213" t="s">
        <v>28</v>
      </c>
      <c r="F1004" s="214" t="s">
        <v>226</v>
      </c>
      <c r="G1004" s="212"/>
      <c r="H1004" s="215">
        <v>437.96800000000002</v>
      </c>
      <c r="I1004" s="216"/>
      <c r="J1004" s="212"/>
      <c r="K1004" s="212"/>
      <c r="L1004" s="217"/>
      <c r="M1004" s="218"/>
      <c r="N1004" s="219"/>
      <c r="O1004" s="219"/>
      <c r="P1004" s="219"/>
      <c r="Q1004" s="219"/>
      <c r="R1004" s="219"/>
      <c r="S1004" s="219"/>
      <c r="T1004" s="220"/>
      <c r="AT1004" s="221" t="s">
        <v>213</v>
      </c>
      <c r="AU1004" s="221" t="s">
        <v>84</v>
      </c>
      <c r="AV1004" s="14" t="s">
        <v>204</v>
      </c>
      <c r="AW1004" s="14" t="s">
        <v>35</v>
      </c>
      <c r="AX1004" s="14" t="s">
        <v>82</v>
      </c>
      <c r="AY1004" s="221" t="s">
        <v>197</v>
      </c>
    </row>
    <row r="1005" spans="1:65" s="2" customFormat="1" ht="37.9" customHeight="1">
      <c r="A1005" s="37"/>
      <c r="B1005" s="38"/>
      <c r="C1005" s="181" t="s">
        <v>1509</v>
      </c>
      <c r="D1005" s="181" t="s">
        <v>199</v>
      </c>
      <c r="E1005" s="182" t="s">
        <v>1510</v>
      </c>
      <c r="F1005" s="183" t="s">
        <v>1511</v>
      </c>
      <c r="G1005" s="184" t="s">
        <v>202</v>
      </c>
      <c r="H1005" s="185">
        <v>426.01</v>
      </c>
      <c r="I1005" s="186"/>
      <c r="J1005" s="187">
        <f>ROUND(I1005*H1005,2)</f>
        <v>0</v>
      </c>
      <c r="K1005" s="183" t="s">
        <v>203</v>
      </c>
      <c r="L1005" s="42"/>
      <c r="M1005" s="188" t="s">
        <v>28</v>
      </c>
      <c r="N1005" s="189" t="s">
        <v>45</v>
      </c>
      <c r="O1005" s="67"/>
      <c r="P1005" s="190">
        <f>O1005*H1005</f>
        <v>0</v>
      </c>
      <c r="Q1005" s="190">
        <v>8.5199999999999998E-3</v>
      </c>
      <c r="R1005" s="190">
        <f>Q1005*H1005</f>
        <v>3.6296051999999999</v>
      </c>
      <c r="S1005" s="190">
        <v>0</v>
      </c>
      <c r="T1005" s="191">
        <f>S1005*H1005</f>
        <v>0</v>
      </c>
      <c r="U1005" s="37"/>
      <c r="V1005" s="37"/>
      <c r="W1005" s="37"/>
      <c r="X1005" s="37"/>
      <c r="Y1005" s="37"/>
      <c r="Z1005" s="37"/>
      <c r="AA1005" s="37"/>
      <c r="AB1005" s="37"/>
      <c r="AC1005" s="37"/>
      <c r="AD1005" s="37"/>
      <c r="AE1005" s="37"/>
      <c r="AR1005" s="192" t="s">
        <v>204</v>
      </c>
      <c r="AT1005" s="192" t="s">
        <v>199</v>
      </c>
      <c r="AU1005" s="192" t="s">
        <v>84</v>
      </c>
      <c r="AY1005" s="20" t="s">
        <v>197</v>
      </c>
      <c r="BE1005" s="193">
        <f>IF(N1005="základní",J1005,0)</f>
        <v>0</v>
      </c>
      <c r="BF1005" s="193">
        <f>IF(N1005="snížená",J1005,0)</f>
        <v>0</v>
      </c>
      <c r="BG1005" s="193">
        <f>IF(N1005="zákl. přenesená",J1005,0)</f>
        <v>0</v>
      </c>
      <c r="BH1005" s="193">
        <f>IF(N1005="sníž. přenesená",J1005,0)</f>
        <v>0</v>
      </c>
      <c r="BI1005" s="193">
        <f>IF(N1005="nulová",J1005,0)</f>
        <v>0</v>
      </c>
      <c r="BJ1005" s="20" t="s">
        <v>82</v>
      </c>
      <c r="BK1005" s="193">
        <f>ROUND(I1005*H1005,2)</f>
        <v>0</v>
      </c>
      <c r="BL1005" s="20" t="s">
        <v>204</v>
      </c>
      <c r="BM1005" s="192" t="s">
        <v>1512</v>
      </c>
    </row>
    <row r="1006" spans="1:65" s="2" customFormat="1" ht="11.25">
      <c r="A1006" s="37"/>
      <c r="B1006" s="38"/>
      <c r="C1006" s="39"/>
      <c r="D1006" s="194" t="s">
        <v>206</v>
      </c>
      <c r="E1006" s="39"/>
      <c r="F1006" s="195" t="s">
        <v>1513</v>
      </c>
      <c r="G1006" s="39"/>
      <c r="H1006" s="39"/>
      <c r="I1006" s="196"/>
      <c r="J1006" s="39"/>
      <c r="K1006" s="39"/>
      <c r="L1006" s="42"/>
      <c r="M1006" s="197"/>
      <c r="N1006" s="198"/>
      <c r="O1006" s="67"/>
      <c r="P1006" s="67"/>
      <c r="Q1006" s="67"/>
      <c r="R1006" s="67"/>
      <c r="S1006" s="67"/>
      <c r="T1006" s="68"/>
      <c r="U1006" s="37"/>
      <c r="V1006" s="37"/>
      <c r="W1006" s="37"/>
      <c r="X1006" s="37"/>
      <c r="Y1006" s="37"/>
      <c r="Z1006" s="37"/>
      <c r="AA1006" s="37"/>
      <c r="AB1006" s="37"/>
      <c r="AC1006" s="37"/>
      <c r="AD1006" s="37"/>
      <c r="AE1006" s="37"/>
      <c r="AT1006" s="20" t="s">
        <v>206</v>
      </c>
      <c r="AU1006" s="20" t="s">
        <v>84</v>
      </c>
    </row>
    <row r="1007" spans="1:65" s="15" customFormat="1" ht="11.25">
      <c r="B1007" s="222"/>
      <c r="C1007" s="223"/>
      <c r="D1007" s="201" t="s">
        <v>213</v>
      </c>
      <c r="E1007" s="224" t="s">
        <v>28</v>
      </c>
      <c r="F1007" s="225" t="s">
        <v>1244</v>
      </c>
      <c r="G1007" s="223"/>
      <c r="H1007" s="224" t="s">
        <v>28</v>
      </c>
      <c r="I1007" s="226"/>
      <c r="J1007" s="223"/>
      <c r="K1007" s="223"/>
      <c r="L1007" s="227"/>
      <c r="M1007" s="228"/>
      <c r="N1007" s="229"/>
      <c r="O1007" s="229"/>
      <c r="P1007" s="229"/>
      <c r="Q1007" s="229"/>
      <c r="R1007" s="229"/>
      <c r="S1007" s="229"/>
      <c r="T1007" s="230"/>
      <c r="AT1007" s="231" t="s">
        <v>213</v>
      </c>
      <c r="AU1007" s="231" t="s">
        <v>84</v>
      </c>
      <c r="AV1007" s="15" t="s">
        <v>82</v>
      </c>
      <c r="AW1007" s="15" t="s">
        <v>35</v>
      </c>
      <c r="AX1007" s="15" t="s">
        <v>74</v>
      </c>
      <c r="AY1007" s="231" t="s">
        <v>197</v>
      </c>
    </row>
    <row r="1008" spans="1:65" s="15" customFormat="1" ht="11.25">
      <c r="B1008" s="222"/>
      <c r="C1008" s="223"/>
      <c r="D1008" s="201" t="s">
        <v>213</v>
      </c>
      <c r="E1008" s="224" t="s">
        <v>28</v>
      </c>
      <c r="F1008" s="225" t="s">
        <v>1420</v>
      </c>
      <c r="G1008" s="223"/>
      <c r="H1008" s="224" t="s">
        <v>28</v>
      </c>
      <c r="I1008" s="226"/>
      <c r="J1008" s="223"/>
      <c r="K1008" s="223"/>
      <c r="L1008" s="227"/>
      <c r="M1008" s="228"/>
      <c r="N1008" s="229"/>
      <c r="O1008" s="229"/>
      <c r="P1008" s="229"/>
      <c r="Q1008" s="229"/>
      <c r="R1008" s="229"/>
      <c r="S1008" s="229"/>
      <c r="T1008" s="230"/>
      <c r="AT1008" s="231" t="s">
        <v>213</v>
      </c>
      <c r="AU1008" s="231" t="s">
        <v>84</v>
      </c>
      <c r="AV1008" s="15" t="s">
        <v>82</v>
      </c>
      <c r="AW1008" s="15" t="s">
        <v>35</v>
      </c>
      <c r="AX1008" s="15" t="s">
        <v>74</v>
      </c>
      <c r="AY1008" s="231" t="s">
        <v>197</v>
      </c>
    </row>
    <row r="1009" spans="1:65" s="15" customFormat="1" ht="11.25">
      <c r="B1009" s="222"/>
      <c r="C1009" s="223"/>
      <c r="D1009" s="201" t="s">
        <v>213</v>
      </c>
      <c r="E1009" s="224" t="s">
        <v>28</v>
      </c>
      <c r="F1009" s="225" t="s">
        <v>1514</v>
      </c>
      <c r="G1009" s="223"/>
      <c r="H1009" s="224" t="s">
        <v>28</v>
      </c>
      <c r="I1009" s="226"/>
      <c r="J1009" s="223"/>
      <c r="K1009" s="223"/>
      <c r="L1009" s="227"/>
      <c r="M1009" s="228"/>
      <c r="N1009" s="229"/>
      <c r="O1009" s="229"/>
      <c r="P1009" s="229"/>
      <c r="Q1009" s="229"/>
      <c r="R1009" s="229"/>
      <c r="S1009" s="229"/>
      <c r="T1009" s="230"/>
      <c r="AT1009" s="231" t="s">
        <v>213</v>
      </c>
      <c r="AU1009" s="231" t="s">
        <v>84</v>
      </c>
      <c r="AV1009" s="15" t="s">
        <v>82</v>
      </c>
      <c r="AW1009" s="15" t="s">
        <v>35</v>
      </c>
      <c r="AX1009" s="15" t="s">
        <v>74</v>
      </c>
      <c r="AY1009" s="231" t="s">
        <v>197</v>
      </c>
    </row>
    <row r="1010" spans="1:65" s="13" customFormat="1" ht="11.25">
      <c r="B1010" s="199"/>
      <c r="C1010" s="200"/>
      <c r="D1010" s="201" t="s">
        <v>213</v>
      </c>
      <c r="E1010" s="202" t="s">
        <v>28</v>
      </c>
      <c r="F1010" s="203" t="s">
        <v>1515</v>
      </c>
      <c r="G1010" s="200"/>
      <c r="H1010" s="204">
        <v>28.954999999999998</v>
      </c>
      <c r="I1010" s="205"/>
      <c r="J1010" s="200"/>
      <c r="K1010" s="200"/>
      <c r="L1010" s="206"/>
      <c r="M1010" s="207"/>
      <c r="N1010" s="208"/>
      <c r="O1010" s="208"/>
      <c r="P1010" s="208"/>
      <c r="Q1010" s="208"/>
      <c r="R1010" s="208"/>
      <c r="S1010" s="208"/>
      <c r="T1010" s="209"/>
      <c r="AT1010" s="210" t="s">
        <v>213</v>
      </c>
      <c r="AU1010" s="210" t="s">
        <v>84</v>
      </c>
      <c r="AV1010" s="13" t="s">
        <v>84</v>
      </c>
      <c r="AW1010" s="13" t="s">
        <v>35</v>
      </c>
      <c r="AX1010" s="13" t="s">
        <v>74</v>
      </c>
      <c r="AY1010" s="210" t="s">
        <v>197</v>
      </c>
    </row>
    <row r="1011" spans="1:65" s="13" customFormat="1" ht="11.25">
      <c r="B1011" s="199"/>
      <c r="C1011" s="200"/>
      <c r="D1011" s="201" t="s">
        <v>213</v>
      </c>
      <c r="E1011" s="202" t="s">
        <v>28</v>
      </c>
      <c r="F1011" s="203" t="s">
        <v>1516</v>
      </c>
      <c r="G1011" s="200"/>
      <c r="H1011" s="204">
        <v>69.790000000000006</v>
      </c>
      <c r="I1011" s="205"/>
      <c r="J1011" s="200"/>
      <c r="K1011" s="200"/>
      <c r="L1011" s="206"/>
      <c r="M1011" s="207"/>
      <c r="N1011" s="208"/>
      <c r="O1011" s="208"/>
      <c r="P1011" s="208"/>
      <c r="Q1011" s="208"/>
      <c r="R1011" s="208"/>
      <c r="S1011" s="208"/>
      <c r="T1011" s="209"/>
      <c r="AT1011" s="210" t="s">
        <v>213</v>
      </c>
      <c r="AU1011" s="210" t="s">
        <v>84</v>
      </c>
      <c r="AV1011" s="13" t="s">
        <v>84</v>
      </c>
      <c r="AW1011" s="13" t="s">
        <v>35</v>
      </c>
      <c r="AX1011" s="13" t="s">
        <v>74</v>
      </c>
      <c r="AY1011" s="210" t="s">
        <v>197</v>
      </c>
    </row>
    <row r="1012" spans="1:65" s="13" customFormat="1" ht="11.25">
      <c r="B1012" s="199"/>
      <c r="C1012" s="200"/>
      <c r="D1012" s="201" t="s">
        <v>213</v>
      </c>
      <c r="E1012" s="202" t="s">
        <v>28</v>
      </c>
      <c r="F1012" s="203" t="s">
        <v>1517</v>
      </c>
      <c r="G1012" s="200"/>
      <c r="H1012" s="204">
        <v>288.8</v>
      </c>
      <c r="I1012" s="205"/>
      <c r="J1012" s="200"/>
      <c r="K1012" s="200"/>
      <c r="L1012" s="206"/>
      <c r="M1012" s="207"/>
      <c r="N1012" s="208"/>
      <c r="O1012" s="208"/>
      <c r="P1012" s="208"/>
      <c r="Q1012" s="208"/>
      <c r="R1012" s="208"/>
      <c r="S1012" s="208"/>
      <c r="T1012" s="209"/>
      <c r="AT1012" s="210" t="s">
        <v>213</v>
      </c>
      <c r="AU1012" s="210" t="s">
        <v>84</v>
      </c>
      <c r="AV1012" s="13" t="s">
        <v>84</v>
      </c>
      <c r="AW1012" s="13" t="s">
        <v>35</v>
      </c>
      <c r="AX1012" s="13" t="s">
        <v>74</v>
      </c>
      <c r="AY1012" s="210" t="s">
        <v>197</v>
      </c>
    </row>
    <row r="1013" spans="1:65" s="13" customFormat="1" ht="11.25">
      <c r="B1013" s="199"/>
      <c r="C1013" s="200"/>
      <c r="D1013" s="201" t="s">
        <v>213</v>
      </c>
      <c r="E1013" s="202" t="s">
        <v>28</v>
      </c>
      <c r="F1013" s="203" t="s">
        <v>1518</v>
      </c>
      <c r="G1013" s="200"/>
      <c r="H1013" s="204">
        <v>38.465000000000003</v>
      </c>
      <c r="I1013" s="205"/>
      <c r="J1013" s="200"/>
      <c r="K1013" s="200"/>
      <c r="L1013" s="206"/>
      <c r="M1013" s="207"/>
      <c r="N1013" s="208"/>
      <c r="O1013" s="208"/>
      <c r="P1013" s="208"/>
      <c r="Q1013" s="208"/>
      <c r="R1013" s="208"/>
      <c r="S1013" s="208"/>
      <c r="T1013" s="209"/>
      <c r="AT1013" s="210" t="s">
        <v>213</v>
      </c>
      <c r="AU1013" s="210" t="s">
        <v>84</v>
      </c>
      <c r="AV1013" s="13" t="s">
        <v>84</v>
      </c>
      <c r="AW1013" s="13" t="s">
        <v>35</v>
      </c>
      <c r="AX1013" s="13" t="s">
        <v>74</v>
      </c>
      <c r="AY1013" s="210" t="s">
        <v>197</v>
      </c>
    </row>
    <row r="1014" spans="1:65" s="14" customFormat="1" ht="11.25">
      <c r="B1014" s="211"/>
      <c r="C1014" s="212"/>
      <c r="D1014" s="201" t="s">
        <v>213</v>
      </c>
      <c r="E1014" s="213" t="s">
        <v>28</v>
      </c>
      <c r="F1014" s="214" t="s">
        <v>226</v>
      </c>
      <c r="G1014" s="212"/>
      <c r="H1014" s="215">
        <v>426.01</v>
      </c>
      <c r="I1014" s="216"/>
      <c r="J1014" s="212"/>
      <c r="K1014" s="212"/>
      <c r="L1014" s="217"/>
      <c r="M1014" s="218"/>
      <c r="N1014" s="219"/>
      <c r="O1014" s="219"/>
      <c r="P1014" s="219"/>
      <c r="Q1014" s="219"/>
      <c r="R1014" s="219"/>
      <c r="S1014" s="219"/>
      <c r="T1014" s="220"/>
      <c r="AT1014" s="221" t="s">
        <v>213</v>
      </c>
      <c r="AU1014" s="221" t="s">
        <v>84</v>
      </c>
      <c r="AV1014" s="14" t="s">
        <v>204</v>
      </c>
      <c r="AW1014" s="14" t="s">
        <v>35</v>
      </c>
      <c r="AX1014" s="14" t="s">
        <v>82</v>
      </c>
      <c r="AY1014" s="221" t="s">
        <v>197</v>
      </c>
    </row>
    <row r="1015" spans="1:65" s="2" customFormat="1" ht="16.5" customHeight="1">
      <c r="A1015" s="37"/>
      <c r="B1015" s="38"/>
      <c r="C1015" s="247" t="s">
        <v>1519</v>
      </c>
      <c r="D1015" s="247" t="s">
        <v>519</v>
      </c>
      <c r="E1015" s="248" t="s">
        <v>1423</v>
      </c>
      <c r="F1015" s="249" t="s">
        <v>1424</v>
      </c>
      <c r="G1015" s="250" t="s">
        <v>202</v>
      </c>
      <c r="H1015" s="251">
        <v>447.31099999999998</v>
      </c>
      <c r="I1015" s="252"/>
      <c r="J1015" s="253">
        <f>ROUND(I1015*H1015,2)</f>
        <v>0</v>
      </c>
      <c r="K1015" s="249" t="s">
        <v>203</v>
      </c>
      <c r="L1015" s="254"/>
      <c r="M1015" s="255" t="s">
        <v>28</v>
      </c>
      <c r="N1015" s="256" t="s">
        <v>45</v>
      </c>
      <c r="O1015" s="67"/>
      <c r="P1015" s="190">
        <f>O1015*H1015</f>
        <v>0</v>
      </c>
      <c r="Q1015" s="190">
        <v>1.6800000000000001E-3</v>
      </c>
      <c r="R1015" s="190">
        <f>Q1015*H1015</f>
        <v>0.75148247999999995</v>
      </c>
      <c r="S1015" s="190">
        <v>0</v>
      </c>
      <c r="T1015" s="191">
        <f>S1015*H1015</f>
        <v>0</v>
      </c>
      <c r="U1015" s="37"/>
      <c r="V1015" s="37"/>
      <c r="W1015" s="37"/>
      <c r="X1015" s="37"/>
      <c r="Y1015" s="37"/>
      <c r="Z1015" s="37"/>
      <c r="AA1015" s="37"/>
      <c r="AB1015" s="37"/>
      <c r="AC1015" s="37"/>
      <c r="AD1015" s="37"/>
      <c r="AE1015" s="37"/>
      <c r="AR1015" s="192" t="s">
        <v>243</v>
      </c>
      <c r="AT1015" s="192" t="s">
        <v>519</v>
      </c>
      <c r="AU1015" s="192" t="s">
        <v>84</v>
      </c>
      <c r="AY1015" s="20" t="s">
        <v>197</v>
      </c>
      <c r="BE1015" s="193">
        <f>IF(N1015="základní",J1015,0)</f>
        <v>0</v>
      </c>
      <c r="BF1015" s="193">
        <f>IF(N1015="snížená",J1015,0)</f>
        <v>0</v>
      </c>
      <c r="BG1015" s="193">
        <f>IF(N1015="zákl. přenesená",J1015,0)</f>
        <v>0</v>
      </c>
      <c r="BH1015" s="193">
        <f>IF(N1015="sníž. přenesená",J1015,0)</f>
        <v>0</v>
      </c>
      <c r="BI1015" s="193">
        <f>IF(N1015="nulová",J1015,0)</f>
        <v>0</v>
      </c>
      <c r="BJ1015" s="20" t="s">
        <v>82</v>
      </c>
      <c r="BK1015" s="193">
        <f>ROUND(I1015*H1015,2)</f>
        <v>0</v>
      </c>
      <c r="BL1015" s="20" t="s">
        <v>204</v>
      </c>
      <c r="BM1015" s="192" t="s">
        <v>1520</v>
      </c>
    </row>
    <row r="1016" spans="1:65" s="13" customFormat="1" ht="11.25">
      <c r="B1016" s="199"/>
      <c r="C1016" s="200"/>
      <c r="D1016" s="201" t="s">
        <v>213</v>
      </c>
      <c r="E1016" s="200"/>
      <c r="F1016" s="203" t="s">
        <v>1521</v>
      </c>
      <c r="G1016" s="200"/>
      <c r="H1016" s="204">
        <v>447.31099999999998</v>
      </c>
      <c r="I1016" s="205"/>
      <c r="J1016" s="200"/>
      <c r="K1016" s="200"/>
      <c r="L1016" s="206"/>
      <c r="M1016" s="207"/>
      <c r="N1016" s="208"/>
      <c r="O1016" s="208"/>
      <c r="P1016" s="208"/>
      <c r="Q1016" s="208"/>
      <c r="R1016" s="208"/>
      <c r="S1016" s="208"/>
      <c r="T1016" s="209"/>
      <c r="AT1016" s="210" t="s">
        <v>213</v>
      </c>
      <c r="AU1016" s="210" t="s">
        <v>84</v>
      </c>
      <c r="AV1016" s="13" t="s">
        <v>84</v>
      </c>
      <c r="AW1016" s="13" t="s">
        <v>4</v>
      </c>
      <c r="AX1016" s="13" t="s">
        <v>82</v>
      </c>
      <c r="AY1016" s="210" t="s">
        <v>197</v>
      </c>
    </row>
    <row r="1017" spans="1:65" s="2" customFormat="1" ht="24.2" customHeight="1">
      <c r="A1017" s="37"/>
      <c r="B1017" s="38"/>
      <c r="C1017" s="181" t="s">
        <v>1522</v>
      </c>
      <c r="D1017" s="181" t="s">
        <v>199</v>
      </c>
      <c r="E1017" s="182" t="s">
        <v>1523</v>
      </c>
      <c r="F1017" s="183" t="s">
        <v>1524</v>
      </c>
      <c r="G1017" s="184" t="s">
        <v>202</v>
      </c>
      <c r="H1017" s="185">
        <v>426.01</v>
      </c>
      <c r="I1017" s="186"/>
      <c r="J1017" s="187">
        <f>ROUND(I1017*H1017,2)</f>
        <v>0</v>
      </c>
      <c r="K1017" s="183" t="s">
        <v>203</v>
      </c>
      <c r="L1017" s="42"/>
      <c r="M1017" s="188" t="s">
        <v>28</v>
      </c>
      <c r="N1017" s="189" t="s">
        <v>45</v>
      </c>
      <c r="O1017" s="67"/>
      <c r="P1017" s="190">
        <f>O1017*H1017</f>
        <v>0</v>
      </c>
      <c r="Q1017" s="190">
        <v>8.0000000000000007E-5</v>
      </c>
      <c r="R1017" s="190">
        <f>Q1017*H1017</f>
        <v>3.4080800000000001E-2</v>
      </c>
      <c r="S1017" s="190">
        <v>0</v>
      </c>
      <c r="T1017" s="191">
        <f>S1017*H1017</f>
        <v>0</v>
      </c>
      <c r="U1017" s="37"/>
      <c r="V1017" s="37"/>
      <c r="W1017" s="37"/>
      <c r="X1017" s="37"/>
      <c r="Y1017" s="37"/>
      <c r="Z1017" s="37"/>
      <c r="AA1017" s="37"/>
      <c r="AB1017" s="37"/>
      <c r="AC1017" s="37"/>
      <c r="AD1017" s="37"/>
      <c r="AE1017" s="37"/>
      <c r="AR1017" s="192" t="s">
        <v>204</v>
      </c>
      <c r="AT1017" s="192" t="s">
        <v>199</v>
      </c>
      <c r="AU1017" s="192" t="s">
        <v>84</v>
      </c>
      <c r="AY1017" s="20" t="s">
        <v>197</v>
      </c>
      <c r="BE1017" s="193">
        <f>IF(N1017="základní",J1017,0)</f>
        <v>0</v>
      </c>
      <c r="BF1017" s="193">
        <f>IF(N1017="snížená",J1017,0)</f>
        <v>0</v>
      </c>
      <c r="BG1017" s="193">
        <f>IF(N1017="zákl. přenesená",J1017,0)</f>
        <v>0</v>
      </c>
      <c r="BH1017" s="193">
        <f>IF(N1017="sníž. přenesená",J1017,0)</f>
        <v>0</v>
      </c>
      <c r="BI1017" s="193">
        <f>IF(N1017="nulová",J1017,0)</f>
        <v>0</v>
      </c>
      <c r="BJ1017" s="20" t="s">
        <v>82</v>
      </c>
      <c r="BK1017" s="193">
        <f>ROUND(I1017*H1017,2)</f>
        <v>0</v>
      </c>
      <c r="BL1017" s="20" t="s">
        <v>204</v>
      </c>
      <c r="BM1017" s="192" t="s">
        <v>1525</v>
      </c>
    </row>
    <row r="1018" spans="1:65" s="2" customFormat="1" ht="11.25">
      <c r="A1018" s="37"/>
      <c r="B1018" s="38"/>
      <c r="C1018" s="39"/>
      <c r="D1018" s="194" t="s">
        <v>206</v>
      </c>
      <c r="E1018" s="39"/>
      <c r="F1018" s="195" t="s">
        <v>1526</v>
      </c>
      <c r="G1018" s="39"/>
      <c r="H1018" s="39"/>
      <c r="I1018" s="196"/>
      <c r="J1018" s="39"/>
      <c r="K1018" s="39"/>
      <c r="L1018" s="42"/>
      <c r="M1018" s="197"/>
      <c r="N1018" s="198"/>
      <c r="O1018" s="67"/>
      <c r="P1018" s="67"/>
      <c r="Q1018" s="67"/>
      <c r="R1018" s="67"/>
      <c r="S1018" s="67"/>
      <c r="T1018" s="68"/>
      <c r="U1018" s="37"/>
      <c r="V1018" s="37"/>
      <c r="W1018" s="37"/>
      <c r="X1018" s="37"/>
      <c r="Y1018" s="37"/>
      <c r="Z1018" s="37"/>
      <c r="AA1018" s="37"/>
      <c r="AB1018" s="37"/>
      <c r="AC1018" s="37"/>
      <c r="AD1018" s="37"/>
      <c r="AE1018" s="37"/>
      <c r="AT1018" s="20" t="s">
        <v>206</v>
      </c>
      <c r="AU1018" s="20" t="s">
        <v>84</v>
      </c>
    </row>
    <row r="1019" spans="1:65" s="2" customFormat="1" ht="16.5" customHeight="1">
      <c r="A1019" s="37"/>
      <c r="B1019" s="38"/>
      <c r="C1019" s="181" t="s">
        <v>1527</v>
      </c>
      <c r="D1019" s="181" t="s">
        <v>199</v>
      </c>
      <c r="E1019" s="182" t="s">
        <v>1528</v>
      </c>
      <c r="F1019" s="183" t="s">
        <v>1529</v>
      </c>
      <c r="G1019" s="184" t="s">
        <v>265</v>
      </c>
      <c r="H1019" s="185">
        <v>69.900000000000006</v>
      </c>
      <c r="I1019" s="186"/>
      <c r="J1019" s="187">
        <f>ROUND(I1019*H1019,2)</f>
        <v>0</v>
      </c>
      <c r="K1019" s="183" t="s">
        <v>203</v>
      </c>
      <c r="L1019" s="42"/>
      <c r="M1019" s="188" t="s">
        <v>28</v>
      </c>
      <c r="N1019" s="189" t="s">
        <v>45</v>
      </c>
      <c r="O1019" s="67"/>
      <c r="P1019" s="190">
        <f>O1019*H1019</f>
        <v>0</v>
      </c>
      <c r="Q1019" s="190">
        <v>5.0000000000000002E-5</v>
      </c>
      <c r="R1019" s="190">
        <f>Q1019*H1019</f>
        <v>3.4950000000000003E-3</v>
      </c>
      <c r="S1019" s="190">
        <v>0</v>
      </c>
      <c r="T1019" s="191">
        <f>S1019*H1019</f>
        <v>0</v>
      </c>
      <c r="U1019" s="37"/>
      <c r="V1019" s="37"/>
      <c r="W1019" s="37"/>
      <c r="X1019" s="37"/>
      <c r="Y1019" s="37"/>
      <c r="Z1019" s="37"/>
      <c r="AA1019" s="37"/>
      <c r="AB1019" s="37"/>
      <c r="AC1019" s="37"/>
      <c r="AD1019" s="37"/>
      <c r="AE1019" s="37"/>
      <c r="AR1019" s="192" t="s">
        <v>204</v>
      </c>
      <c r="AT1019" s="192" t="s">
        <v>199</v>
      </c>
      <c r="AU1019" s="192" t="s">
        <v>84</v>
      </c>
      <c r="AY1019" s="20" t="s">
        <v>197</v>
      </c>
      <c r="BE1019" s="193">
        <f>IF(N1019="základní",J1019,0)</f>
        <v>0</v>
      </c>
      <c r="BF1019" s="193">
        <f>IF(N1019="snížená",J1019,0)</f>
        <v>0</v>
      </c>
      <c r="BG1019" s="193">
        <f>IF(N1019="zákl. přenesená",J1019,0)</f>
        <v>0</v>
      </c>
      <c r="BH1019" s="193">
        <f>IF(N1019="sníž. přenesená",J1019,0)</f>
        <v>0</v>
      </c>
      <c r="BI1019" s="193">
        <f>IF(N1019="nulová",J1019,0)</f>
        <v>0</v>
      </c>
      <c r="BJ1019" s="20" t="s">
        <v>82</v>
      </c>
      <c r="BK1019" s="193">
        <f>ROUND(I1019*H1019,2)</f>
        <v>0</v>
      </c>
      <c r="BL1019" s="20" t="s">
        <v>204</v>
      </c>
      <c r="BM1019" s="192" t="s">
        <v>1530</v>
      </c>
    </row>
    <row r="1020" spans="1:65" s="2" customFormat="1" ht="11.25">
      <c r="A1020" s="37"/>
      <c r="B1020" s="38"/>
      <c r="C1020" s="39"/>
      <c r="D1020" s="194" t="s">
        <v>206</v>
      </c>
      <c r="E1020" s="39"/>
      <c r="F1020" s="195" t="s">
        <v>1531</v>
      </c>
      <c r="G1020" s="39"/>
      <c r="H1020" s="39"/>
      <c r="I1020" s="196"/>
      <c r="J1020" s="39"/>
      <c r="K1020" s="39"/>
      <c r="L1020" s="42"/>
      <c r="M1020" s="197"/>
      <c r="N1020" s="198"/>
      <c r="O1020" s="67"/>
      <c r="P1020" s="67"/>
      <c r="Q1020" s="67"/>
      <c r="R1020" s="67"/>
      <c r="S1020" s="67"/>
      <c r="T1020" s="68"/>
      <c r="U1020" s="37"/>
      <c r="V1020" s="37"/>
      <c r="W1020" s="37"/>
      <c r="X1020" s="37"/>
      <c r="Y1020" s="37"/>
      <c r="Z1020" s="37"/>
      <c r="AA1020" s="37"/>
      <c r="AB1020" s="37"/>
      <c r="AC1020" s="37"/>
      <c r="AD1020" s="37"/>
      <c r="AE1020" s="37"/>
      <c r="AT1020" s="20" t="s">
        <v>206</v>
      </c>
      <c r="AU1020" s="20" t="s">
        <v>84</v>
      </c>
    </row>
    <row r="1021" spans="1:65" s="15" customFormat="1" ht="11.25">
      <c r="B1021" s="222"/>
      <c r="C1021" s="223"/>
      <c r="D1021" s="201" t="s">
        <v>213</v>
      </c>
      <c r="E1021" s="224" t="s">
        <v>28</v>
      </c>
      <c r="F1021" s="225" t="s">
        <v>1244</v>
      </c>
      <c r="G1021" s="223"/>
      <c r="H1021" s="224" t="s">
        <v>28</v>
      </c>
      <c r="I1021" s="226"/>
      <c r="J1021" s="223"/>
      <c r="K1021" s="223"/>
      <c r="L1021" s="227"/>
      <c r="M1021" s="228"/>
      <c r="N1021" s="229"/>
      <c r="O1021" s="229"/>
      <c r="P1021" s="229"/>
      <c r="Q1021" s="229"/>
      <c r="R1021" s="229"/>
      <c r="S1021" s="229"/>
      <c r="T1021" s="230"/>
      <c r="AT1021" s="231" t="s">
        <v>213</v>
      </c>
      <c r="AU1021" s="231" t="s">
        <v>84</v>
      </c>
      <c r="AV1021" s="15" t="s">
        <v>82</v>
      </c>
      <c r="AW1021" s="15" t="s">
        <v>35</v>
      </c>
      <c r="AX1021" s="15" t="s">
        <v>74</v>
      </c>
      <c r="AY1021" s="231" t="s">
        <v>197</v>
      </c>
    </row>
    <row r="1022" spans="1:65" s="13" customFormat="1" ht="11.25">
      <c r="B1022" s="199"/>
      <c r="C1022" s="200"/>
      <c r="D1022" s="201" t="s">
        <v>213</v>
      </c>
      <c r="E1022" s="202" t="s">
        <v>28</v>
      </c>
      <c r="F1022" s="203" t="s">
        <v>1532</v>
      </c>
      <c r="G1022" s="200"/>
      <c r="H1022" s="204">
        <v>69.900000000000006</v>
      </c>
      <c r="I1022" s="205"/>
      <c r="J1022" s="200"/>
      <c r="K1022" s="200"/>
      <c r="L1022" s="206"/>
      <c r="M1022" s="207"/>
      <c r="N1022" s="208"/>
      <c r="O1022" s="208"/>
      <c r="P1022" s="208"/>
      <c r="Q1022" s="208"/>
      <c r="R1022" s="208"/>
      <c r="S1022" s="208"/>
      <c r="T1022" s="209"/>
      <c r="AT1022" s="210" t="s">
        <v>213</v>
      </c>
      <c r="AU1022" s="210" t="s">
        <v>84</v>
      </c>
      <c r="AV1022" s="13" t="s">
        <v>84</v>
      </c>
      <c r="AW1022" s="13" t="s">
        <v>35</v>
      </c>
      <c r="AX1022" s="13" t="s">
        <v>82</v>
      </c>
      <c r="AY1022" s="210" t="s">
        <v>197</v>
      </c>
    </row>
    <row r="1023" spans="1:65" s="2" customFormat="1" ht="16.5" customHeight="1">
      <c r="A1023" s="37"/>
      <c r="B1023" s="38"/>
      <c r="C1023" s="247" t="s">
        <v>1533</v>
      </c>
      <c r="D1023" s="247" t="s">
        <v>519</v>
      </c>
      <c r="E1023" s="248" t="s">
        <v>1534</v>
      </c>
      <c r="F1023" s="249" t="s">
        <v>1535</v>
      </c>
      <c r="G1023" s="250" t="s">
        <v>265</v>
      </c>
      <c r="H1023" s="251">
        <v>73.394999999999996</v>
      </c>
      <c r="I1023" s="252"/>
      <c r="J1023" s="253">
        <f>ROUND(I1023*H1023,2)</f>
        <v>0</v>
      </c>
      <c r="K1023" s="249" t="s">
        <v>203</v>
      </c>
      <c r="L1023" s="254"/>
      <c r="M1023" s="255" t="s">
        <v>28</v>
      </c>
      <c r="N1023" s="256" t="s">
        <v>45</v>
      </c>
      <c r="O1023" s="67"/>
      <c r="P1023" s="190">
        <f>O1023*H1023</f>
        <v>0</v>
      </c>
      <c r="Q1023" s="190">
        <v>4.2000000000000002E-4</v>
      </c>
      <c r="R1023" s="190">
        <f>Q1023*H1023</f>
        <v>3.08259E-2</v>
      </c>
      <c r="S1023" s="190">
        <v>0</v>
      </c>
      <c r="T1023" s="191">
        <f>S1023*H1023</f>
        <v>0</v>
      </c>
      <c r="U1023" s="37"/>
      <c r="V1023" s="37"/>
      <c r="W1023" s="37"/>
      <c r="X1023" s="37"/>
      <c r="Y1023" s="37"/>
      <c r="Z1023" s="37"/>
      <c r="AA1023" s="37"/>
      <c r="AB1023" s="37"/>
      <c r="AC1023" s="37"/>
      <c r="AD1023" s="37"/>
      <c r="AE1023" s="37"/>
      <c r="AR1023" s="192" t="s">
        <v>243</v>
      </c>
      <c r="AT1023" s="192" t="s">
        <v>519</v>
      </c>
      <c r="AU1023" s="192" t="s">
        <v>84</v>
      </c>
      <c r="AY1023" s="20" t="s">
        <v>197</v>
      </c>
      <c r="BE1023" s="193">
        <f>IF(N1023="základní",J1023,0)</f>
        <v>0</v>
      </c>
      <c r="BF1023" s="193">
        <f>IF(N1023="snížená",J1023,0)</f>
        <v>0</v>
      </c>
      <c r="BG1023" s="193">
        <f>IF(N1023="zákl. přenesená",J1023,0)</f>
        <v>0</v>
      </c>
      <c r="BH1023" s="193">
        <f>IF(N1023="sníž. přenesená",J1023,0)</f>
        <v>0</v>
      </c>
      <c r="BI1023" s="193">
        <f>IF(N1023="nulová",J1023,0)</f>
        <v>0</v>
      </c>
      <c r="BJ1023" s="20" t="s">
        <v>82</v>
      </c>
      <c r="BK1023" s="193">
        <f>ROUND(I1023*H1023,2)</f>
        <v>0</v>
      </c>
      <c r="BL1023" s="20" t="s">
        <v>204</v>
      </c>
      <c r="BM1023" s="192" t="s">
        <v>1536</v>
      </c>
    </row>
    <row r="1024" spans="1:65" s="13" customFormat="1" ht="11.25">
      <c r="B1024" s="199"/>
      <c r="C1024" s="200"/>
      <c r="D1024" s="201" t="s">
        <v>213</v>
      </c>
      <c r="E1024" s="200"/>
      <c r="F1024" s="203" t="s">
        <v>1537</v>
      </c>
      <c r="G1024" s="200"/>
      <c r="H1024" s="204">
        <v>73.394999999999996</v>
      </c>
      <c r="I1024" s="205"/>
      <c r="J1024" s="200"/>
      <c r="K1024" s="200"/>
      <c r="L1024" s="206"/>
      <c r="M1024" s="207"/>
      <c r="N1024" s="208"/>
      <c r="O1024" s="208"/>
      <c r="P1024" s="208"/>
      <c r="Q1024" s="208"/>
      <c r="R1024" s="208"/>
      <c r="S1024" s="208"/>
      <c r="T1024" s="209"/>
      <c r="AT1024" s="210" t="s">
        <v>213</v>
      </c>
      <c r="AU1024" s="210" t="s">
        <v>84</v>
      </c>
      <c r="AV1024" s="13" t="s">
        <v>84</v>
      </c>
      <c r="AW1024" s="13" t="s">
        <v>4</v>
      </c>
      <c r="AX1024" s="13" t="s">
        <v>82</v>
      </c>
      <c r="AY1024" s="210" t="s">
        <v>197</v>
      </c>
    </row>
    <row r="1025" spans="1:65" s="2" customFormat="1" ht="16.5" customHeight="1">
      <c r="A1025" s="37"/>
      <c r="B1025" s="38"/>
      <c r="C1025" s="181" t="s">
        <v>1538</v>
      </c>
      <c r="D1025" s="181" t="s">
        <v>199</v>
      </c>
      <c r="E1025" s="182" t="s">
        <v>1539</v>
      </c>
      <c r="F1025" s="183" t="s">
        <v>1540</v>
      </c>
      <c r="G1025" s="184" t="s">
        <v>265</v>
      </c>
      <c r="H1025" s="185">
        <v>263.10000000000002</v>
      </c>
      <c r="I1025" s="186"/>
      <c r="J1025" s="187">
        <f>ROUND(I1025*H1025,2)</f>
        <v>0</v>
      </c>
      <c r="K1025" s="183" t="s">
        <v>203</v>
      </c>
      <c r="L1025" s="42"/>
      <c r="M1025" s="188" t="s">
        <v>28</v>
      </c>
      <c r="N1025" s="189" t="s">
        <v>45</v>
      </c>
      <c r="O1025" s="67"/>
      <c r="P1025" s="190">
        <f>O1025*H1025</f>
        <v>0</v>
      </c>
      <c r="Q1025" s="190">
        <v>0</v>
      </c>
      <c r="R1025" s="190">
        <f>Q1025*H1025</f>
        <v>0</v>
      </c>
      <c r="S1025" s="190">
        <v>0</v>
      </c>
      <c r="T1025" s="191">
        <f>S1025*H1025</f>
        <v>0</v>
      </c>
      <c r="U1025" s="37"/>
      <c r="V1025" s="37"/>
      <c r="W1025" s="37"/>
      <c r="X1025" s="37"/>
      <c r="Y1025" s="37"/>
      <c r="Z1025" s="37"/>
      <c r="AA1025" s="37"/>
      <c r="AB1025" s="37"/>
      <c r="AC1025" s="37"/>
      <c r="AD1025" s="37"/>
      <c r="AE1025" s="37"/>
      <c r="AR1025" s="192" t="s">
        <v>204</v>
      </c>
      <c r="AT1025" s="192" t="s">
        <v>199</v>
      </c>
      <c r="AU1025" s="192" t="s">
        <v>84</v>
      </c>
      <c r="AY1025" s="20" t="s">
        <v>197</v>
      </c>
      <c r="BE1025" s="193">
        <f>IF(N1025="základní",J1025,0)</f>
        <v>0</v>
      </c>
      <c r="BF1025" s="193">
        <f>IF(N1025="snížená",J1025,0)</f>
        <v>0</v>
      </c>
      <c r="BG1025" s="193">
        <f>IF(N1025="zákl. přenesená",J1025,0)</f>
        <v>0</v>
      </c>
      <c r="BH1025" s="193">
        <f>IF(N1025="sníž. přenesená",J1025,0)</f>
        <v>0</v>
      </c>
      <c r="BI1025" s="193">
        <f>IF(N1025="nulová",J1025,0)</f>
        <v>0</v>
      </c>
      <c r="BJ1025" s="20" t="s">
        <v>82</v>
      </c>
      <c r="BK1025" s="193">
        <f>ROUND(I1025*H1025,2)</f>
        <v>0</v>
      </c>
      <c r="BL1025" s="20" t="s">
        <v>204</v>
      </c>
      <c r="BM1025" s="192" t="s">
        <v>1541</v>
      </c>
    </row>
    <row r="1026" spans="1:65" s="2" customFormat="1" ht="11.25">
      <c r="A1026" s="37"/>
      <c r="B1026" s="38"/>
      <c r="C1026" s="39"/>
      <c r="D1026" s="194" t="s">
        <v>206</v>
      </c>
      <c r="E1026" s="39"/>
      <c r="F1026" s="195" t="s">
        <v>1542</v>
      </c>
      <c r="G1026" s="39"/>
      <c r="H1026" s="39"/>
      <c r="I1026" s="196"/>
      <c r="J1026" s="39"/>
      <c r="K1026" s="39"/>
      <c r="L1026" s="42"/>
      <c r="M1026" s="197"/>
      <c r="N1026" s="198"/>
      <c r="O1026" s="67"/>
      <c r="P1026" s="67"/>
      <c r="Q1026" s="67"/>
      <c r="R1026" s="67"/>
      <c r="S1026" s="67"/>
      <c r="T1026" s="68"/>
      <c r="U1026" s="37"/>
      <c r="V1026" s="37"/>
      <c r="W1026" s="37"/>
      <c r="X1026" s="37"/>
      <c r="Y1026" s="37"/>
      <c r="Z1026" s="37"/>
      <c r="AA1026" s="37"/>
      <c r="AB1026" s="37"/>
      <c r="AC1026" s="37"/>
      <c r="AD1026" s="37"/>
      <c r="AE1026" s="37"/>
      <c r="AT1026" s="20" t="s">
        <v>206</v>
      </c>
      <c r="AU1026" s="20" t="s">
        <v>84</v>
      </c>
    </row>
    <row r="1027" spans="1:65" s="2" customFormat="1" ht="16.5" customHeight="1">
      <c r="A1027" s="37"/>
      <c r="B1027" s="38"/>
      <c r="C1027" s="247" t="s">
        <v>1543</v>
      </c>
      <c r="D1027" s="247" t="s">
        <v>519</v>
      </c>
      <c r="E1027" s="248" t="s">
        <v>1544</v>
      </c>
      <c r="F1027" s="249" t="s">
        <v>1545</v>
      </c>
      <c r="G1027" s="250" t="s">
        <v>265</v>
      </c>
      <c r="H1027" s="251">
        <v>89.564999999999998</v>
      </c>
      <c r="I1027" s="252"/>
      <c r="J1027" s="253">
        <f>ROUND(I1027*H1027,2)</f>
        <v>0</v>
      </c>
      <c r="K1027" s="249" t="s">
        <v>203</v>
      </c>
      <c r="L1027" s="254"/>
      <c r="M1027" s="255" t="s">
        <v>28</v>
      </c>
      <c r="N1027" s="256" t="s">
        <v>45</v>
      </c>
      <c r="O1027" s="67"/>
      <c r="P1027" s="190">
        <f>O1027*H1027</f>
        <v>0</v>
      </c>
      <c r="Q1027" s="190">
        <v>1.2E-4</v>
      </c>
      <c r="R1027" s="190">
        <f>Q1027*H1027</f>
        <v>1.07478E-2</v>
      </c>
      <c r="S1027" s="190">
        <v>0</v>
      </c>
      <c r="T1027" s="191">
        <f>S1027*H1027</f>
        <v>0</v>
      </c>
      <c r="U1027" s="37"/>
      <c r="V1027" s="37"/>
      <c r="W1027" s="37"/>
      <c r="X1027" s="37"/>
      <c r="Y1027" s="37"/>
      <c r="Z1027" s="37"/>
      <c r="AA1027" s="37"/>
      <c r="AB1027" s="37"/>
      <c r="AC1027" s="37"/>
      <c r="AD1027" s="37"/>
      <c r="AE1027" s="37"/>
      <c r="AR1027" s="192" t="s">
        <v>243</v>
      </c>
      <c r="AT1027" s="192" t="s">
        <v>519</v>
      </c>
      <c r="AU1027" s="192" t="s">
        <v>84</v>
      </c>
      <c r="AY1027" s="20" t="s">
        <v>197</v>
      </c>
      <c r="BE1027" s="193">
        <f>IF(N1027="základní",J1027,0)</f>
        <v>0</v>
      </c>
      <c r="BF1027" s="193">
        <f>IF(N1027="snížená",J1027,0)</f>
        <v>0</v>
      </c>
      <c r="BG1027" s="193">
        <f>IF(N1027="zákl. přenesená",J1027,0)</f>
        <v>0</v>
      </c>
      <c r="BH1027" s="193">
        <f>IF(N1027="sníž. přenesená",J1027,0)</f>
        <v>0</v>
      </c>
      <c r="BI1027" s="193">
        <f>IF(N1027="nulová",J1027,0)</f>
        <v>0</v>
      </c>
      <c r="BJ1027" s="20" t="s">
        <v>82</v>
      </c>
      <c r="BK1027" s="193">
        <f>ROUND(I1027*H1027,2)</f>
        <v>0</v>
      </c>
      <c r="BL1027" s="20" t="s">
        <v>204</v>
      </c>
      <c r="BM1027" s="192" t="s">
        <v>1546</v>
      </c>
    </row>
    <row r="1028" spans="1:65" s="13" customFormat="1" ht="11.25">
      <c r="B1028" s="199"/>
      <c r="C1028" s="200"/>
      <c r="D1028" s="201" t="s">
        <v>213</v>
      </c>
      <c r="E1028" s="202" t="s">
        <v>28</v>
      </c>
      <c r="F1028" s="203" t="s">
        <v>1547</v>
      </c>
      <c r="G1028" s="200"/>
      <c r="H1028" s="204">
        <v>61.3</v>
      </c>
      <c r="I1028" s="205"/>
      <c r="J1028" s="200"/>
      <c r="K1028" s="200"/>
      <c r="L1028" s="206"/>
      <c r="M1028" s="207"/>
      <c r="N1028" s="208"/>
      <c r="O1028" s="208"/>
      <c r="P1028" s="208"/>
      <c r="Q1028" s="208"/>
      <c r="R1028" s="208"/>
      <c r="S1028" s="208"/>
      <c r="T1028" s="209"/>
      <c r="AT1028" s="210" t="s">
        <v>213</v>
      </c>
      <c r="AU1028" s="210" t="s">
        <v>84</v>
      </c>
      <c r="AV1028" s="13" t="s">
        <v>84</v>
      </c>
      <c r="AW1028" s="13" t="s">
        <v>35</v>
      </c>
      <c r="AX1028" s="13" t="s">
        <v>74</v>
      </c>
      <c r="AY1028" s="210" t="s">
        <v>197</v>
      </c>
    </row>
    <row r="1029" spans="1:65" s="13" customFormat="1" ht="11.25">
      <c r="B1029" s="199"/>
      <c r="C1029" s="200"/>
      <c r="D1029" s="201" t="s">
        <v>213</v>
      </c>
      <c r="E1029" s="202" t="s">
        <v>28</v>
      </c>
      <c r="F1029" s="203" t="s">
        <v>1548</v>
      </c>
      <c r="G1029" s="200"/>
      <c r="H1029" s="204">
        <v>24</v>
      </c>
      <c r="I1029" s="205"/>
      <c r="J1029" s="200"/>
      <c r="K1029" s="200"/>
      <c r="L1029" s="206"/>
      <c r="M1029" s="207"/>
      <c r="N1029" s="208"/>
      <c r="O1029" s="208"/>
      <c r="P1029" s="208"/>
      <c r="Q1029" s="208"/>
      <c r="R1029" s="208"/>
      <c r="S1029" s="208"/>
      <c r="T1029" s="209"/>
      <c r="AT1029" s="210" t="s">
        <v>213</v>
      </c>
      <c r="AU1029" s="210" t="s">
        <v>84</v>
      </c>
      <c r="AV1029" s="13" t="s">
        <v>84</v>
      </c>
      <c r="AW1029" s="13" t="s">
        <v>35</v>
      </c>
      <c r="AX1029" s="13" t="s">
        <v>74</v>
      </c>
      <c r="AY1029" s="210" t="s">
        <v>197</v>
      </c>
    </row>
    <row r="1030" spans="1:65" s="14" customFormat="1" ht="11.25">
      <c r="B1030" s="211"/>
      <c r="C1030" s="212"/>
      <c r="D1030" s="201" t="s">
        <v>213</v>
      </c>
      <c r="E1030" s="213" t="s">
        <v>28</v>
      </c>
      <c r="F1030" s="214" t="s">
        <v>226</v>
      </c>
      <c r="G1030" s="212"/>
      <c r="H1030" s="215">
        <v>85.3</v>
      </c>
      <c r="I1030" s="216"/>
      <c r="J1030" s="212"/>
      <c r="K1030" s="212"/>
      <c r="L1030" s="217"/>
      <c r="M1030" s="218"/>
      <c r="N1030" s="219"/>
      <c r="O1030" s="219"/>
      <c r="P1030" s="219"/>
      <c r="Q1030" s="219"/>
      <c r="R1030" s="219"/>
      <c r="S1030" s="219"/>
      <c r="T1030" s="220"/>
      <c r="AT1030" s="221" t="s">
        <v>213</v>
      </c>
      <c r="AU1030" s="221" t="s">
        <v>84</v>
      </c>
      <c r="AV1030" s="14" t="s">
        <v>204</v>
      </c>
      <c r="AW1030" s="14" t="s">
        <v>35</v>
      </c>
      <c r="AX1030" s="14" t="s">
        <v>82</v>
      </c>
      <c r="AY1030" s="221" t="s">
        <v>197</v>
      </c>
    </row>
    <row r="1031" spans="1:65" s="13" customFormat="1" ht="11.25">
      <c r="B1031" s="199"/>
      <c r="C1031" s="200"/>
      <c r="D1031" s="201" t="s">
        <v>213</v>
      </c>
      <c r="E1031" s="200"/>
      <c r="F1031" s="203" t="s">
        <v>1549</v>
      </c>
      <c r="G1031" s="200"/>
      <c r="H1031" s="204">
        <v>89.564999999999998</v>
      </c>
      <c r="I1031" s="205"/>
      <c r="J1031" s="200"/>
      <c r="K1031" s="200"/>
      <c r="L1031" s="206"/>
      <c r="M1031" s="207"/>
      <c r="N1031" s="208"/>
      <c r="O1031" s="208"/>
      <c r="P1031" s="208"/>
      <c r="Q1031" s="208"/>
      <c r="R1031" s="208"/>
      <c r="S1031" s="208"/>
      <c r="T1031" s="209"/>
      <c r="AT1031" s="210" t="s">
        <v>213</v>
      </c>
      <c r="AU1031" s="210" t="s">
        <v>84</v>
      </c>
      <c r="AV1031" s="13" t="s">
        <v>84</v>
      </c>
      <c r="AW1031" s="13" t="s">
        <v>4</v>
      </c>
      <c r="AX1031" s="13" t="s">
        <v>82</v>
      </c>
      <c r="AY1031" s="210" t="s">
        <v>197</v>
      </c>
    </row>
    <row r="1032" spans="1:65" s="2" customFormat="1" ht="16.5" customHeight="1">
      <c r="A1032" s="37"/>
      <c r="B1032" s="38"/>
      <c r="C1032" s="247" t="s">
        <v>1550</v>
      </c>
      <c r="D1032" s="247" t="s">
        <v>519</v>
      </c>
      <c r="E1032" s="248" t="s">
        <v>1551</v>
      </c>
      <c r="F1032" s="249" t="s">
        <v>1552</v>
      </c>
      <c r="G1032" s="250" t="s">
        <v>265</v>
      </c>
      <c r="H1032" s="251">
        <v>104.633</v>
      </c>
      <c r="I1032" s="252"/>
      <c r="J1032" s="253">
        <f>ROUND(I1032*H1032,2)</f>
        <v>0</v>
      </c>
      <c r="K1032" s="249" t="s">
        <v>203</v>
      </c>
      <c r="L1032" s="254"/>
      <c r="M1032" s="255" t="s">
        <v>28</v>
      </c>
      <c r="N1032" s="256" t="s">
        <v>45</v>
      </c>
      <c r="O1032" s="67"/>
      <c r="P1032" s="190">
        <f>O1032*H1032</f>
        <v>0</v>
      </c>
      <c r="Q1032" s="190">
        <v>4.0000000000000003E-5</v>
      </c>
      <c r="R1032" s="190">
        <f>Q1032*H1032</f>
        <v>4.1853200000000002E-3</v>
      </c>
      <c r="S1032" s="190">
        <v>0</v>
      </c>
      <c r="T1032" s="191">
        <f>S1032*H1032</f>
        <v>0</v>
      </c>
      <c r="U1032" s="37"/>
      <c r="V1032" s="37"/>
      <c r="W1032" s="37"/>
      <c r="X1032" s="37"/>
      <c r="Y1032" s="37"/>
      <c r="Z1032" s="37"/>
      <c r="AA1032" s="37"/>
      <c r="AB1032" s="37"/>
      <c r="AC1032" s="37"/>
      <c r="AD1032" s="37"/>
      <c r="AE1032" s="37"/>
      <c r="AR1032" s="192" t="s">
        <v>243</v>
      </c>
      <c r="AT1032" s="192" t="s">
        <v>519</v>
      </c>
      <c r="AU1032" s="192" t="s">
        <v>84</v>
      </c>
      <c r="AY1032" s="20" t="s">
        <v>197</v>
      </c>
      <c r="BE1032" s="193">
        <f>IF(N1032="základní",J1032,0)</f>
        <v>0</v>
      </c>
      <c r="BF1032" s="193">
        <f>IF(N1032="snížená",J1032,0)</f>
        <v>0</v>
      </c>
      <c r="BG1032" s="193">
        <f>IF(N1032="zákl. přenesená",J1032,0)</f>
        <v>0</v>
      </c>
      <c r="BH1032" s="193">
        <f>IF(N1032="sníž. přenesená",J1032,0)</f>
        <v>0</v>
      </c>
      <c r="BI1032" s="193">
        <f>IF(N1032="nulová",J1032,0)</f>
        <v>0</v>
      </c>
      <c r="BJ1032" s="20" t="s">
        <v>82</v>
      </c>
      <c r="BK1032" s="193">
        <f>ROUND(I1032*H1032,2)</f>
        <v>0</v>
      </c>
      <c r="BL1032" s="20" t="s">
        <v>204</v>
      </c>
      <c r="BM1032" s="192" t="s">
        <v>1553</v>
      </c>
    </row>
    <row r="1033" spans="1:65" s="15" customFormat="1" ht="11.25">
      <c r="B1033" s="222"/>
      <c r="C1033" s="223"/>
      <c r="D1033" s="201" t="s">
        <v>213</v>
      </c>
      <c r="E1033" s="224" t="s">
        <v>28</v>
      </c>
      <c r="F1033" s="225" t="s">
        <v>1554</v>
      </c>
      <c r="G1033" s="223"/>
      <c r="H1033" s="224" t="s">
        <v>28</v>
      </c>
      <c r="I1033" s="226"/>
      <c r="J1033" s="223"/>
      <c r="K1033" s="223"/>
      <c r="L1033" s="227"/>
      <c r="M1033" s="228"/>
      <c r="N1033" s="229"/>
      <c r="O1033" s="229"/>
      <c r="P1033" s="229"/>
      <c r="Q1033" s="229"/>
      <c r="R1033" s="229"/>
      <c r="S1033" s="229"/>
      <c r="T1033" s="230"/>
      <c r="AT1033" s="231" t="s">
        <v>213</v>
      </c>
      <c r="AU1033" s="231" t="s">
        <v>84</v>
      </c>
      <c r="AV1033" s="15" t="s">
        <v>82</v>
      </c>
      <c r="AW1033" s="15" t="s">
        <v>35</v>
      </c>
      <c r="AX1033" s="15" t="s">
        <v>74</v>
      </c>
      <c r="AY1033" s="231" t="s">
        <v>197</v>
      </c>
    </row>
    <row r="1034" spans="1:65" s="13" customFormat="1" ht="11.25">
      <c r="B1034" s="199"/>
      <c r="C1034" s="200"/>
      <c r="D1034" s="201" t="s">
        <v>213</v>
      </c>
      <c r="E1034" s="202" t="s">
        <v>28</v>
      </c>
      <c r="F1034" s="203" t="s">
        <v>1555</v>
      </c>
      <c r="G1034" s="200"/>
      <c r="H1034" s="204">
        <v>6.05</v>
      </c>
      <c r="I1034" s="205"/>
      <c r="J1034" s="200"/>
      <c r="K1034" s="200"/>
      <c r="L1034" s="206"/>
      <c r="M1034" s="207"/>
      <c r="N1034" s="208"/>
      <c r="O1034" s="208"/>
      <c r="P1034" s="208"/>
      <c r="Q1034" s="208"/>
      <c r="R1034" s="208"/>
      <c r="S1034" s="208"/>
      <c r="T1034" s="209"/>
      <c r="AT1034" s="210" t="s">
        <v>213</v>
      </c>
      <c r="AU1034" s="210" t="s">
        <v>84</v>
      </c>
      <c r="AV1034" s="13" t="s">
        <v>84</v>
      </c>
      <c r="AW1034" s="13" t="s">
        <v>35</v>
      </c>
      <c r="AX1034" s="13" t="s">
        <v>74</v>
      </c>
      <c r="AY1034" s="210" t="s">
        <v>197</v>
      </c>
    </row>
    <row r="1035" spans="1:65" s="13" customFormat="1" ht="11.25">
      <c r="B1035" s="199"/>
      <c r="C1035" s="200"/>
      <c r="D1035" s="201" t="s">
        <v>213</v>
      </c>
      <c r="E1035" s="202" t="s">
        <v>28</v>
      </c>
      <c r="F1035" s="203" t="s">
        <v>1480</v>
      </c>
      <c r="G1035" s="200"/>
      <c r="H1035" s="204">
        <v>5.55</v>
      </c>
      <c r="I1035" s="205"/>
      <c r="J1035" s="200"/>
      <c r="K1035" s="200"/>
      <c r="L1035" s="206"/>
      <c r="M1035" s="207"/>
      <c r="N1035" s="208"/>
      <c r="O1035" s="208"/>
      <c r="P1035" s="208"/>
      <c r="Q1035" s="208"/>
      <c r="R1035" s="208"/>
      <c r="S1035" s="208"/>
      <c r="T1035" s="209"/>
      <c r="AT1035" s="210" t="s">
        <v>213</v>
      </c>
      <c r="AU1035" s="210" t="s">
        <v>84</v>
      </c>
      <c r="AV1035" s="13" t="s">
        <v>84</v>
      </c>
      <c r="AW1035" s="13" t="s">
        <v>35</v>
      </c>
      <c r="AX1035" s="13" t="s">
        <v>74</v>
      </c>
      <c r="AY1035" s="210" t="s">
        <v>197</v>
      </c>
    </row>
    <row r="1036" spans="1:65" s="13" customFormat="1" ht="11.25">
      <c r="B1036" s="199"/>
      <c r="C1036" s="200"/>
      <c r="D1036" s="201" t="s">
        <v>213</v>
      </c>
      <c r="E1036" s="202" t="s">
        <v>28</v>
      </c>
      <c r="F1036" s="203" t="s">
        <v>1481</v>
      </c>
      <c r="G1036" s="200"/>
      <c r="H1036" s="204">
        <v>8</v>
      </c>
      <c r="I1036" s="205"/>
      <c r="J1036" s="200"/>
      <c r="K1036" s="200"/>
      <c r="L1036" s="206"/>
      <c r="M1036" s="207"/>
      <c r="N1036" s="208"/>
      <c r="O1036" s="208"/>
      <c r="P1036" s="208"/>
      <c r="Q1036" s="208"/>
      <c r="R1036" s="208"/>
      <c r="S1036" s="208"/>
      <c r="T1036" s="209"/>
      <c r="AT1036" s="210" t="s">
        <v>213</v>
      </c>
      <c r="AU1036" s="210" t="s">
        <v>84</v>
      </c>
      <c r="AV1036" s="13" t="s">
        <v>84</v>
      </c>
      <c r="AW1036" s="13" t="s">
        <v>35</v>
      </c>
      <c r="AX1036" s="13" t="s">
        <v>74</v>
      </c>
      <c r="AY1036" s="210" t="s">
        <v>197</v>
      </c>
    </row>
    <row r="1037" spans="1:65" s="13" customFormat="1" ht="11.25">
      <c r="B1037" s="199"/>
      <c r="C1037" s="200"/>
      <c r="D1037" s="201" t="s">
        <v>213</v>
      </c>
      <c r="E1037" s="202" t="s">
        <v>28</v>
      </c>
      <c r="F1037" s="203" t="s">
        <v>1484</v>
      </c>
      <c r="G1037" s="200"/>
      <c r="H1037" s="204">
        <v>21</v>
      </c>
      <c r="I1037" s="205"/>
      <c r="J1037" s="200"/>
      <c r="K1037" s="200"/>
      <c r="L1037" s="206"/>
      <c r="M1037" s="207"/>
      <c r="N1037" s="208"/>
      <c r="O1037" s="208"/>
      <c r="P1037" s="208"/>
      <c r="Q1037" s="208"/>
      <c r="R1037" s="208"/>
      <c r="S1037" s="208"/>
      <c r="T1037" s="209"/>
      <c r="AT1037" s="210" t="s">
        <v>213</v>
      </c>
      <c r="AU1037" s="210" t="s">
        <v>84</v>
      </c>
      <c r="AV1037" s="13" t="s">
        <v>84</v>
      </c>
      <c r="AW1037" s="13" t="s">
        <v>35</v>
      </c>
      <c r="AX1037" s="13" t="s">
        <v>74</v>
      </c>
      <c r="AY1037" s="210" t="s">
        <v>197</v>
      </c>
    </row>
    <row r="1038" spans="1:65" s="13" customFormat="1" ht="11.25">
      <c r="B1038" s="199"/>
      <c r="C1038" s="200"/>
      <c r="D1038" s="201" t="s">
        <v>213</v>
      </c>
      <c r="E1038" s="202" t="s">
        <v>28</v>
      </c>
      <c r="F1038" s="203" t="s">
        <v>1485</v>
      </c>
      <c r="G1038" s="200"/>
      <c r="H1038" s="204">
        <v>3.3</v>
      </c>
      <c r="I1038" s="205"/>
      <c r="J1038" s="200"/>
      <c r="K1038" s="200"/>
      <c r="L1038" s="206"/>
      <c r="M1038" s="207"/>
      <c r="N1038" s="208"/>
      <c r="O1038" s="208"/>
      <c r="P1038" s="208"/>
      <c r="Q1038" s="208"/>
      <c r="R1038" s="208"/>
      <c r="S1038" s="208"/>
      <c r="T1038" s="209"/>
      <c r="AT1038" s="210" t="s">
        <v>213</v>
      </c>
      <c r="AU1038" s="210" t="s">
        <v>84</v>
      </c>
      <c r="AV1038" s="13" t="s">
        <v>84</v>
      </c>
      <c r="AW1038" s="13" t="s">
        <v>35</v>
      </c>
      <c r="AX1038" s="13" t="s">
        <v>74</v>
      </c>
      <c r="AY1038" s="210" t="s">
        <v>197</v>
      </c>
    </row>
    <row r="1039" spans="1:65" s="13" customFormat="1" ht="11.25">
      <c r="B1039" s="199"/>
      <c r="C1039" s="200"/>
      <c r="D1039" s="201" t="s">
        <v>213</v>
      </c>
      <c r="E1039" s="202" t="s">
        <v>28</v>
      </c>
      <c r="F1039" s="203" t="s">
        <v>1487</v>
      </c>
      <c r="G1039" s="200"/>
      <c r="H1039" s="204">
        <v>39.9</v>
      </c>
      <c r="I1039" s="205"/>
      <c r="J1039" s="200"/>
      <c r="K1039" s="200"/>
      <c r="L1039" s="206"/>
      <c r="M1039" s="207"/>
      <c r="N1039" s="208"/>
      <c r="O1039" s="208"/>
      <c r="P1039" s="208"/>
      <c r="Q1039" s="208"/>
      <c r="R1039" s="208"/>
      <c r="S1039" s="208"/>
      <c r="T1039" s="209"/>
      <c r="AT1039" s="210" t="s">
        <v>213</v>
      </c>
      <c r="AU1039" s="210" t="s">
        <v>84</v>
      </c>
      <c r="AV1039" s="13" t="s">
        <v>84</v>
      </c>
      <c r="AW1039" s="13" t="s">
        <v>35</v>
      </c>
      <c r="AX1039" s="13" t="s">
        <v>74</v>
      </c>
      <c r="AY1039" s="210" t="s">
        <v>197</v>
      </c>
    </row>
    <row r="1040" spans="1:65" s="13" customFormat="1" ht="11.25">
      <c r="B1040" s="199"/>
      <c r="C1040" s="200"/>
      <c r="D1040" s="201" t="s">
        <v>213</v>
      </c>
      <c r="E1040" s="202" t="s">
        <v>28</v>
      </c>
      <c r="F1040" s="203" t="s">
        <v>1488</v>
      </c>
      <c r="G1040" s="200"/>
      <c r="H1040" s="204">
        <v>9.4</v>
      </c>
      <c r="I1040" s="205"/>
      <c r="J1040" s="200"/>
      <c r="K1040" s="200"/>
      <c r="L1040" s="206"/>
      <c r="M1040" s="207"/>
      <c r="N1040" s="208"/>
      <c r="O1040" s="208"/>
      <c r="P1040" s="208"/>
      <c r="Q1040" s="208"/>
      <c r="R1040" s="208"/>
      <c r="S1040" s="208"/>
      <c r="T1040" s="209"/>
      <c r="AT1040" s="210" t="s">
        <v>213</v>
      </c>
      <c r="AU1040" s="210" t="s">
        <v>84</v>
      </c>
      <c r="AV1040" s="13" t="s">
        <v>84</v>
      </c>
      <c r="AW1040" s="13" t="s">
        <v>35</v>
      </c>
      <c r="AX1040" s="13" t="s">
        <v>74</v>
      </c>
      <c r="AY1040" s="210" t="s">
        <v>197</v>
      </c>
    </row>
    <row r="1041" spans="1:65" s="13" customFormat="1" ht="11.25">
      <c r="B1041" s="199"/>
      <c r="C1041" s="200"/>
      <c r="D1041" s="201" t="s">
        <v>213</v>
      </c>
      <c r="E1041" s="202" t="s">
        <v>28</v>
      </c>
      <c r="F1041" s="203" t="s">
        <v>1556</v>
      </c>
      <c r="G1041" s="200"/>
      <c r="H1041" s="204">
        <v>6.45</v>
      </c>
      <c r="I1041" s="205"/>
      <c r="J1041" s="200"/>
      <c r="K1041" s="200"/>
      <c r="L1041" s="206"/>
      <c r="M1041" s="207"/>
      <c r="N1041" s="208"/>
      <c r="O1041" s="208"/>
      <c r="P1041" s="208"/>
      <c r="Q1041" s="208"/>
      <c r="R1041" s="208"/>
      <c r="S1041" s="208"/>
      <c r="T1041" s="209"/>
      <c r="AT1041" s="210" t="s">
        <v>213</v>
      </c>
      <c r="AU1041" s="210" t="s">
        <v>84</v>
      </c>
      <c r="AV1041" s="13" t="s">
        <v>84</v>
      </c>
      <c r="AW1041" s="13" t="s">
        <v>35</v>
      </c>
      <c r="AX1041" s="13" t="s">
        <v>74</v>
      </c>
      <c r="AY1041" s="210" t="s">
        <v>197</v>
      </c>
    </row>
    <row r="1042" spans="1:65" s="14" customFormat="1" ht="11.25">
      <c r="B1042" s="211"/>
      <c r="C1042" s="212"/>
      <c r="D1042" s="201" t="s">
        <v>213</v>
      </c>
      <c r="E1042" s="213" t="s">
        <v>28</v>
      </c>
      <c r="F1042" s="214" t="s">
        <v>226</v>
      </c>
      <c r="G1042" s="212"/>
      <c r="H1042" s="215">
        <v>99.65</v>
      </c>
      <c r="I1042" s="216"/>
      <c r="J1042" s="212"/>
      <c r="K1042" s="212"/>
      <c r="L1042" s="217"/>
      <c r="M1042" s="218"/>
      <c r="N1042" s="219"/>
      <c r="O1042" s="219"/>
      <c r="P1042" s="219"/>
      <c r="Q1042" s="219"/>
      <c r="R1042" s="219"/>
      <c r="S1042" s="219"/>
      <c r="T1042" s="220"/>
      <c r="AT1042" s="221" t="s">
        <v>213</v>
      </c>
      <c r="AU1042" s="221" t="s">
        <v>84</v>
      </c>
      <c r="AV1042" s="14" t="s">
        <v>204</v>
      </c>
      <c r="AW1042" s="14" t="s">
        <v>35</v>
      </c>
      <c r="AX1042" s="14" t="s">
        <v>82</v>
      </c>
      <c r="AY1042" s="221" t="s">
        <v>197</v>
      </c>
    </row>
    <row r="1043" spans="1:65" s="13" customFormat="1" ht="11.25">
      <c r="B1043" s="199"/>
      <c r="C1043" s="200"/>
      <c r="D1043" s="201" t="s">
        <v>213</v>
      </c>
      <c r="E1043" s="200"/>
      <c r="F1043" s="203" t="s">
        <v>1557</v>
      </c>
      <c r="G1043" s="200"/>
      <c r="H1043" s="204">
        <v>104.633</v>
      </c>
      <c r="I1043" s="205"/>
      <c r="J1043" s="200"/>
      <c r="K1043" s="200"/>
      <c r="L1043" s="206"/>
      <c r="M1043" s="207"/>
      <c r="N1043" s="208"/>
      <c r="O1043" s="208"/>
      <c r="P1043" s="208"/>
      <c r="Q1043" s="208"/>
      <c r="R1043" s="208"/>
      <c r="S1043" s="208"/>
      <c r="T1043" s="209"/>
      <c r="AT1043" s="210" t="s">
        <v>213</v>
      </c>
      <c r="AU1043" s="210" t="s">
        <v>84</v>
      </c>
      <c r="AV1043" s="13" t="s">
        <v>84</v>
      </c>
      <c r="AW1043" s="13" t="s">
        <v>4</v>
      </c>
      <c r="AX1043" s="13" t="s">
        <v>82</v>
      </c>
      <c r="AY1043" s="210" t="s">
        <v>197</v>
      </c>
    </row>
    <row r="1044" spans="1:65" s="2" customFormat="1" ht="16.5" customHeight="1">
      <c r="A1044" s="37"/>
      <c r="B1044" s="38"/>
      <c r="C1044" s="247" t="s">
        <v>1558</v>
      </c>
      <c r="D1044" s="247" t="s">
        <v>519</v>
      </c>
      <c r="E1044" s="248" t="s">
        <v>1559</v>
      </c>
      <c r="F1044" s="249" t="s">
        <v>1560</v>
      </c>
      <c r="G1044" s="250" t="s">
        <v>265</v>
      </c>
      <c r="H1044" s="251">
        <v>48.667999999999999</v>
      </c>
      <c r="I1044" s="252"/>
      <c r="J1044" s="253">
        <f>ROUND(I1044*H1044,2)</f>
        <v>0</v>
      </c>
      <c r="K1044" s="249" t="s">
        <v>203</v>
      </c>
      <c r="L1044" s="254"/>
      <c r="M1044" s="255" t="s">
        <v>28</v>
      </c>
      <c r="N1044" s="256" t="s">
        <v>45</v>
      </c>
      <c r="O1044" s="67"/>
      <c r="P1044" s="190">
        <f>O1044*H1044</f>
        <v>0</v>
      </c>
      <c r="Q1044" s="190">
        <v>2.9999999999999997E-4</v>
      </c>
      <c r="R1044" s="190">
        <f>Q1044*H1044</f>
        <v>1.4600399999999998E-2</v>
      </c>
      <c r="S1044" s="190">
        <v>0</v>
      </c>
      <c r="T1044" s="191">
        <f>S1044*H1044</f>
        <v>0</v>
      </c>
      <c r="U1044" s="37"/>
      <c r="V1044" s="37"/>
      <c r="W1044" s="37"/>
      <c r="X1044" s="37"/>
      <c r="Y1044" s="37"/>
      <c r="Z1044" s="37"/>
      <c r="AA1044" s="37"/>
      <c r="AB1044" s="37"/>
      <c r="AC1044" s="37"/>
      <c r="AD1044" s="37"/>
      <c r="AE1044" s="37"/>
      <c r="AR1044" s="192" t="s">
        <v>243</v>
      </c>
      <c r="AT1044" s="192" t="s">
        <v>519</v>
      </c>
      <c r="AU1044" s="192" t="s">
        <v>84</v>
      </c>
      <c r="AY1044" s="20" t="s">
        <v>197</v>
      </c>
      <c r="BE1044" s="193">
        <f>IF(N1044="základní",J1044,0)</f>
        <v>0</v>
      </c>
      <c r="BF1044" s="193">
        <f>IF(N1044="snížená",J1044,0)</f>
        <v>0</v>
      </c>
      <c r="BG1044" s="193">
        <f>IF(N1044="zákl. přenesená",J1044,0)</f>
        <v>0</v>
      </c>
      <c r="BH1044" s="193">
        <f>IF(N1044="sníž. přenesená",J1044,0)</f>
        <v>0</v>
      </c>
      <c r="BI1044" s="193">
        <f>IF(N1044="nulová",J1044,0)</f>
        <v>0</v>
      </c>
      <c r="BJ1044" s="20" t="s">
        <v>82</v>
      </c>
      <c r="BK1044" s="193">
        <f>ROUND(I1044*H1044,2)</f>
        <v>0</v>
      </c>
      <c r="BL1044" s="20" t="s">
        <v>204</v>
      </c>
      <c r="BM1044" s="192" t="s">
        <v>1561</v>
      </c>
    </row>
    <row r="1045" spans="1:65" s="15" customFormat="1" ht="11.25">
      <c r="B1045" s="222"/>
      <c r="C1045" s="223"/>
      <c r="D1045" s="201" t="s">
        <v>213</v>
      </c>
      <c r="E1045" s="224" t="s">
        <v>28</v>
      </c>
      <c r="F1045" s="225" t="s">
        <v>1562</v>
      </c>
      <c r="G1045" s="223"/>
      <c r="H1045" s="224" t="s">
        <v>28</v>
      </c>
      <c r="I1045" s="226"/>
      <c r="J1045" s="223"/>
      <c r="K1045" s="223"/>
      <c r="L1045" s="227"/>
      <c r="M1045" s="228"/>
      <c r="N1045" s="229"/>
      <c r="O1045" s="229"/>
      <c r="P1045" s="229"/>
      <c r="Q1045" s="229"/>
      <c r="R1045" s="229"/>
      <c r="S1045" s="229"/>
      <c r="T1045" s="230"/>
      <c r="AT1045" s="231" t="s">
        <v>213</v>
      </c>
      <c r="AU1045" s="231" t="s">
        <v>84</v>
      </c>
      <c r="AV1045" s="15" t="s">
        <v>82</v>
      </c>
      <c r="AW1045" s="15" t="s">
        <v>35</v>
      </c>
      <c r="AX1045" s="15" t="s">
        <v>74</v>
      </c>
      <c r="AY1045" s="231" t="s">
        <v>197</v>
      </c>
    </row>
    <row r="1046" spans="1:65" s="13" customFormat="1" ht="11.25">
      <c r="B1046" s="199"/>
      <c r="C1046" s="200"/>
      <c r="D1046" s="201" t="s">
        <v>213</v>
      </c>
      <c r="E1046" s="202" t="s">
        <v>28</v>
      </c>
      <c r="F1046" s="203" t="s">
        <v>1563</v>
      </c>
      <c r="G1046" s="200"/>
      <c r="H1046" s="204">
        <v>38.35</v>
      </c>
      <c r="I1046" s="205"/>
      <c r="J1046" s="200"/>
      <c r="K1046" s="200"/>
      <c r="L1046" s="206"/>
      <c r="M1046" s="207"/>
      <c r="N1046" s="208"/>
      <c r="O1046" s="208"/>
      <c r="P1046" s="208"/>
      <c r="Q1046" s="208"/>
      <c r="R1046" s="208"/>
      <c r="S1046" s="208"/>
      <c r="T1046" s="209"/>
      <c r="AT1046" s="210" t="s">
        <v>213</v>
      </c>
      <c r="AU1046" s="210" t="s">
        <v>84</v>
      </c>
      <c r="AV1046" s="13" t="s">
        <v>84</v>
      </c>
      <c r="AW1046" s="13" t="s">
        <v>35</v>
      </c>
      <c r="AX1046" s="13" t="s">
        <v>74</v>
      </c>
      <c r="AY1046" s="210" t="s">
        <v>197</v>
      </c>
    </row>
    <row r="1047" spans="1:65" s="13" customFormat="1" ht="11.25">
      <c r="B1047" s="199"/>
      <c r="C1047" s="200"/>
      <c r="D1047" s="201" t="s">
        <v>213</v>
      </c>
      <c r="E1047" s="202" t="s">
        <v>28</v>
      </c>
      <c r="F1047" s="203" t="s">
        <v>1564</v>
      </c>
      <c r="G1047" s="200"/>
      <c r="H1047" s="204">
        <v>8</v>
      </c>
      <c r="I1047" s="205"/>
      <c r="J1047" s="200"/>
      <c r="K1047" s="200"/>
      <c r="L1047" s="206"/>
      <c r="M1047" s="207"/>
      <c r="N1047" s="208"/>
      <c r="O1047" s="208"/>
      <c r="P1047" s="208"/>
      <c r="Q1047" s="208"/>
      <c r="R1047" s="208"/>
      <c r="S1047" s="208"/>
      <c r="T1047" s="209"/>
      <c r="AT1047" s="210" t="s">
        <v>213</v>
      </c>
      <c r="AU1047" s="210" t="s">
        <v>84</v>
      </c>
      <c r="AV1047" s="13" t="s">
        <v>84</v>
      </c>
      <c r="AW1047" s="13" t="s">
        <v>35</v>
      </c>
      <c r="AX1047" s="13" t="s">
        <v>74</v>
      </c>
      <c r="AY1047" s="210" t="s">
        <v>197</v>
      </c>
    </row>
    <row r="1048" spans="1:65" s="14" customFormat="1" ht="11.25">
      <c r="B1048" s="211"/>
      <c r="C1048" s="212"/>
      <c r="D1048" s="201" t="s">
        <v>213</v>
      </c>
      <c r="E1048" s="213" t="s">
        <v>28</v>
      </c>
      <c r="F1048" s="214" t="s">
        <v>226</v>
      </c>
      <c r="G1048" s="212"/>
      <c r="H1048" s="215">
        <v>46.35</v>
      </c>
      <c r="I1048" s="216"/>
      <c r="J1048" s="212"/>
      <c r="K1048" s="212"/>
      <c r="L1048" s="217"/>
      <c r="M1048" s="218"/>
      <c r="N1048" s="219"/>
      <c r="O1048" s="219"/>
      <c r="P1048" s="219"/>
      <c r="Q1048" s="219"/>
      <c r="R1048" s="219"/>
      <c r="S1048" s="219"/>
      <c r="T1048" s="220"/>
      <c r="AT1048" s="221" t="s">
        <v>213</v>
      </c>
      <c r="AU1048" s="221" t="s">
        <v>84</v>
      </c>
      <c r="AV1048" s="14" t="s">
        <v>204</v>
      </c>
      <c r="AW1048" s="14" t="s">
        <v>35</v>
      </c>
      <c r="AX1048" s="14" t="s">
        <v>82</v>
      </c>
      <c r="AY1048" s="221" t="s">
        <v>197</v>
      </c>
    </row>
    <row r="1049" spans="1:65" s="13" customFormat="1" ht="11.25">
      <c r="B1049" s="199"/>
      <c r="C1049" s="200"/>
      <c r="D1049" s="201" t="s">
        <v>213</v>
      </c>
      <c r="E1049" s="200"/>
      <c r="F1049" s="203" t="s">
        <v>1565</v>
      </c>
      <c r="G1049" s="200"/>
      <c r="H1049" s="204">
        <v>48.667999999999999</v>
      </c>
      <c r="I1049" s="205"/>
      <c r="J1049" s="200"/>
      <c r="K1049" s="200"/>
      <c r="L1049" s="206"/>
      <c r="M1049" s="207"/>
      <c r="N1049" s="208"/>
      <c r="O1049" s="208"/>
      <c r="P1049" s="208"/>
      <c r="Q1049" s="208"/>
      <c r="R1049" s="208"/>
      <c r="S1049" s="208"/>
      <c r="T1049" s="209"/>
      <c r="AT1049" s="210" t="s">
        <v>213</v>
      </c>
      <c r="AU1049" s="210" t="s">
        <v>84</v>
      </c>
      <c r="AV1049" s="13" t="s">
        <v>84</v>
      </c>
      <c r="AW1049" s="13" t="s">
        <v>4</v>
      </c>
      <c r="AX1049" s="13" t="s">
        <v>82</v>
      </c>
      <c r="AY1049" s="210" t="s">
        <v>197</v>
      </c>
    </row>
    <row r="1050" spans="1:65" s="2" customFormat="1" ht="16.5" customHeight="1">
      <c r="A1050" s="37"/>
      <c r="B1050" s="38"/>
      <c r="C1050" s="247" t="s">
        <v>1566</v>
      </c>
      <c r="D1050" s="247" t="s">
        <v>519</v>
      </c>
      <c r="E1050" s="248" t="s">
        <v>1567</v>
      </c>
      <c r="F1050" s="249" t="s">
        <v>1568</v>
      </c>
      <c r="G1050" s="250" t="s">
        <v>265</v>
      </c>
      <c r="H1050" s="251">
        <v>33.39</v>
      </c>
      <c r="I1050" s="252"/>
      <c r="J1050" s="253">
        <f>ROUND(I1050*H1050,2)</f>
        <v>0</v>
      </c>
      <c r="K1050" s="249" t="s">
        <v>203</v>
      </c>
      <c r="L1050" s="254"/>
      <c r="M1050" s="255" t="s">
        <v>28</v>
      </c>
      <c r="N1050" s="256" t="s">
        <v>45</v>
      </c>
      <c r="O1050" s="67"/>
      <c r="P1050" s="190">
        <f>O1050*H1050</f>
        <v>0</v>
      </c>
      <c r="Q1050" s="190">
        <v>2.0000000000000001E-4</v>
      </c>
      <c r="R1050" s="190">
        <f>Q1050*H1050</f>
        <v>6.6780000000000008E-3</v>
      </c>
      <c r="S1050" s="190">
        <v>0</v>
      </c>
      <c r="T1050" s="191">
        <f>S1050*H1050</f>
        <v>0</v>
      </c>
      <c r="U1050" s="37"/>
      <c r="V1050" s="37"/>
      <c r="W1050" s="37"/>
      <c r="X1050" s="37"/>
      <c r="Y1050" s="37"/>
      <c r="Z1050" s="37"/>
      <c r="AA1050" s="37"/>
      <c r="AB1050" s="37"/>
      <c r="AC1050" s="37"/>
      <c r="AD1050" s="37"/>
      <c r="AE1050" s="37"/>
      <c r="AR1050" s="192" t="s">
        <v>243</v>
      </c>
      <c r="AT1050" s="192" t="s">
        <v>519</v>
      </c>
      <c r="AU1050" s="192" t="s">
        <v>84</v>
      </c>
      <c r="AY1050" s="20" t="s">
        <v>197</v>
      </c>
      <c r="BE1050" s="193">
        <f>IF(N1050="základní",J1050,0)</f>
        <v>0</v>
      </c>
      <c r="BF1050" s="193">
        <f>IF(N1050="snížená",J1050,0)</f>
        <v>0</v>
      </c>
      <c r="BG1050" s="193">
        <f>IF(N1050="zákl. přenesená",J1050,0)</f>
        <v>0</v>
      </c>
      <c r="BH1050" s="193">
        <f>IF(N1050="sníž. přenesená",J1050,0)</f>
        <v>0</v>
      </c>
      <c r="BI1050" s="193">
        <f>IF(N1050="nulová",J1050,0)</f>
        <v>0</v>
      </c>
      <c r="BJ1050" s="20" t="s">
        <v>82</v>
      </c>
      <c r="BK1050" s="193">
        <f>ROUND(I1050*H1050,2)</f>
        <v>0</v>
      </c>
      <c r="BL1050" s="20" t="s">
        <v>204</v>
      </c>
      <c r="BM1050" s="192" t="s">
        <v>1569</v>
      </c>
    </row>
    <row r="1051" spans="1:65" s="13" customFormat="1" ht="11.25">
      <c r="B1051" s="199"/>
      <c r="C1051" s="200"/>
      <c r="D1051" s="201" t="s">
        <v>213</v>
      </c>
      <c r="E1051" s="202" t="s">
        <v>28</v>
      </c>
      <c r="F1051" s="203" t="s">
        <v>1570</v>
      </c>
      <c r="G1051" s="200"/>
      <c r="H1051" s="204">
        <v>31.8</v>
      </c>
      <c r="I1051" s="205"/>
      <c r="J1051" s="200"/>
      <c r="K1051" s="200"/>
      <c r="L1051" s="206"/>
      <c r="M1051" s="207"/>
      <c r="N1051" s="208"/>
      <c r="O1051" s="208"/>
      <c r="P1051" s="208"/>
      <c r="Q1051" s="208"/>
      <c r="R1051" s="208"/>
      <c r="S1051" s="208"/>
      <c r="T1051" s="209"/>
      <c r="AT1051" s="210" t="s">
        <v>213</v>
      </c>
      <c r="AU1051" s="210" t="s">
        <v>84</v>
      </c>
      <c r="AV1051" s="13" t="s">
        <v>84</v>
      </c>
      <c r="AW1051" s="13" t="s">
        <v>35</v>
      </c>
      <c r="AX1051" s="13" t="s">
        <v>82</v>
      </c>
      <c r="AY1051" s="210" t="s">
        <v>197</v>
      </c>
    </row>
    <row r="1052" spans="1:65" s="13" customFormat="1" ht="11.25">
      <c r="B1052" s="199"/>
      <c r="C1052" s="200"/>
      <c r="D1052" s="201" t="s">
        <v>213</v>
      </c>
      <c r="E1052" s="200"/>
      <c r="F1052" s="203" t="s">
        <v>1571</v>
      </c>
      <c r="G1052" s="200"/>
      <c r="H1052" s="204">
        <v>33.39</v>
      </c>
      <c r="I1052" s="205"/>
      <c r="J1052" s="200"/>
      <c r="K1052" s="200"/>
      <c r="L1052" s="206"/>
      <c r="M1052" s="207"/>
      <c r="N1052" s="208"/>
      <c r="O1052" s="208"/>
      <c r="P1052" s="208"/>
      <c r="Q1052" s="208"/>
      <c r="R1052" s="208"/>
      <c r="S1052" s="208"/>
      <c r="T1052" s="209"/>
      <c r="AT1052" s="210" t="s">
        <v>213</v>
      </c>
      <c r="AU1052" s="210" t="s">
        <v>84</v>
      </c>
      <c r="AV1052" s="13" t="s">
        <v>84</v>
      </c>
      <c r="AW1052" s="13" t="s">
        <v>4</v>
      </c>
      <c r="AX1052" s="13" t="s">
        <v>82</v>
      </c>
      <c r="AY1052" s="210" t="s">
        <v>197</v>
      </c>
    </row>
    <row r="1053" spans="1:65" s="2" customFormat="1" ht="24.2" customHeight="1">
      <c r="A1053" s="37"/>
      <c r="B1053" s="38"/>
      <c r="C1053" s="181" t="s">
        <v>1572</v>
      </c>
      <c r="D1053" s="181" t="s">
        <v>199</v>
      </c>
      <c r="E1053" s="182" t="s">
        <v>1573</v>
      </c>
      <c r="F1053" s="183" t="s">
        <v>1574</v>
      </c>
      <c r="G1053" s="184" t="s">
        <v>202</v>
      </c>
      <c r="H1053" s="185">
        <v>1068.8130000000001</v>
      </c>
      <c r="I1053" s="186"/>
      <c r="J1053" s="187">
        <f>ROUND(I1053*H1053,2)</f>
        <v>0</v>
      </c>
      <c r="K1053" s="183" t="s">
        <v>28</v>
      </c>
      <c r="L1053" s="42"/>
      <c r="M1053" s="188" t="s">
        <v>28</v>
      </c>
      <c r="N1053" s="189" t="s">
        <v>45</v>
      </c>
      <c r="O1053" s="67"/>
      <c r="P1053" s="190">
        <f>O1053*H1053</f>
        <v>0</v>
      </c>
      <c r="Q1053" s="190">
        <v>1.217E-2</v>
      </c>
      <c r="R1053" s="190">
        <f>Q1053*H1053</f>
        <v>13.007454210000002</v>
      </c>
      <c r="S1053" s="190">
        <v>0</v>
      </c>
      <c r="T1053" s="191">
        <f>S1053*H1053</f>
        <v>0</v>
      </c>
      <c r="U1053" s="37"/>
      <c r="V1053" s="37"/>
      <c r="W1053" s="37"/>
      <c r="X1053" s="37"/>
      <c r="Y1053" s="37"/>
      <c r="Z1053" s="37"/>
      <c r="AA1053" s="37"/>
      <c r="AB1053" s="37"/>
      <c r="AC1053" s="37"/>
      <c r="AD1053" s="37"/>
      <c r="AE1053" s="37"/>
      <c r="AR1053" s="192" t="s">
        <v>204</v>
      </c>
      <c r="AT1053" s="192" t="s">
        <v>199</v>
      </c>
      <c r="AU1053" s="192" t="s">
        <v>84</v>
      </c>
      <c r="AY1053" s="20" t="s">
        <v>197</v>
      </c>
      <c r="BE1053" s="193">
        <f>IF(N1053="základní",J1053,0)</f>
        <v>0</v>
      </c>
      <c r="BF1053" s="193">
        <f>IF(N1053="snížená",J1053,0)</f>
        <v>0</v>
      </c>
      <c r="BG1053" s="193">
        <f>IF(N1053="zákl. přenesená",J1053,0)</f>
        <v>0</v>
      </c>
      <c r="BH1053" s="193">
        <f>IF(N1053="sníž. přenesená",J1053,0)</f>
        <v>0</v>
      </c>
      <c r="BI1053" s="193">
        <f>IF(N1053="nulová",J1053,0)</f>
        <v>0</v>
      </c>
      <c r="BJ1053" s="20" t="s">
        <v>82</v>
      </c>
      <c r="BK1053" s="193">
        <f>ROUND(I1053*H1053,2)</f>
        <v>0</v>
      </c>
      <c r="BL1053" s="20" t="s">
        <v>204</v>
      </c>
      <c r="BM1053" s="192" t="s">
        <v>1575</v>
      </c>
    </row>
    <row r="1054" spans="1:65" s="15" customFormat="1" ht="11.25">
      <c r="B1054" s="222"/>
      <c r="C1054" s="223"/>
      <c r="D1054" s="201" t="s">
        <v>213</v>
      </c>
      <c r="E1054" s="224" t="s">
        <v>28</v>
      </c>
      <c r="F1054" s="225" t="s">
        <v>1576</v>
      </c>
      <c r="G1054" s="223"/>
      <c r="H1054" s="224" t="s">
        <v>28</v>
      </c>
      <c r="I1054" s="226"/>
      <c r="J1054" s="223"/>
      <c r="K1054" s="223"/>
      <c r="L1054" s="227"/>
      <c r="M1054" s="228"/>
      <c r="N1054" s="229"/>
      <c r="O1054" s="229"/>
      <c r="P1054" s="229"/>
      <c r="Q1054" s="229"/>
      <c r="R1054" s="229"/>
      <c r="S1054" s="229"/>
      <c r="T1054" s="230"/>
      <c r="AT1054" s="231" t="s">
        <v>213</v>
      </c>
      <c r="AU1054" s="231" t="s">
        <v>84</v>
      </c>
      <c r="AV1054" s="15" t="s">
        <v>82</v>
      </c>
      <c r="AW1054" s="15" t="s">
        <v>35</v>
      </c>
      <c r="AX1054" s="15" t="s">
        <v>74</v>
      </c>
      <c r="AY1054" s="231" t="s">
        <v>197</v>
      </c>
    </row>
    <row r="1055" spans="1:65" s="15" customFormat="1" ht="11.25">
      <c r="B1055" s="222"/>
      <c r="C1055" s="223"/>
      <c r="D1055" s="201" t="s">
        <v>213</v>
      </c>
      <c r="E1055" s="224" t="s">
        <v>28</v>
      </c>
      <c r="F1055" s="225" t="s">
        <v>1577</v>
      </c>
      <c r="G1055" s="223"/>
      <c r="H1055" s="224" t="s">
        <v>28</v>
      </c>
      <c r="I1055" s="226"/>
      <c r="J1055" s="223"/>
      <c r="K1055" s="223"/>
      <c r="L1055" s="227"/>
      <c r="M1055" s="228"/>
      <c r="N1055" s="229"/>
      <c r="O1055" s="229"/>
      <c r="P1055" s="229"/>
      <c r="Q1055" s="229"/>
      <c r="R1055" s="229"/>
      <c r="S1055" s="229"/>
      <c r="T1055" s="230"/>
      <c r="AT1055" s="231" t="s">
        <v>213</v>
      </c>
      <c r="AU1055" s="231" t="s">
        <v>84</v>
      </c>
      <c r="AV1055" s="15" t="s">
        <v>82</v>
      </c>
      <c r="AW1055" s="15" t="s">
        <v>35</v>
      </c>
      <c r="AX1055" s="15" t="s">
        <v>74</v>
      </c>
      <c r="AY1055" s="231" t="s">
        <v>197</v>
      </c>
    </row>
    <row r="1056" spans="1:65" s="15" customFormat="1" ht="11.25">
      <c r="B1056" s="222"/>
      <c r="C1056" s="223"/>
      <c r="D1056" s="201" t="s">
        <v>213</v>
      </c>
      <c r="E1056" s="224" t="s">
        <v>28</v>
      </c>
      <c r="F1056" s="225" t="s">
        <v>1514</v>
      </c>
      <c r="G1056" s="223"/>
      <c r="H1056" s="224" t="s">
        <v>28</v>
      </c>
      <c r="I1056" s="226"/>
      <c r="J1056" s="223"/>
      <c r="K1056" s="223"/>
      <c r="L1056" s="227"/>
      <c r="M1056" s="228"/>
      <c r="N1056" s="229"/>
      <c r="O1056" s="229"/>
      <c r="P1056" s="229"/>
      <c r="Q1056" s="229"/>
      <c r="R1056" s="229"/>
      <c r="S1056" s="229"/>
      <c r="T1056" s="230"/>
      <c r="AT1056" s="231" t="s">
        <v>213</v>
      </c>
      <c r="AU1056" s="231" t="s">
        <v>84</v>
      </c>
      <c r="AV1056" s="15" t="s">
        <v>82</v>
      </c>
      <c r="AW1056" s="15" t="s">
        <v>35</v>
      </c>
      <c r="AX1056" s="15" t="s">
        <v>74</v>
      </c>
      <c r="AY1056" s="231" t="s">
        <v>197</v>
      </c>
    </row>
    <row r="1057" spans="1:65" s="13" customFormat="1" ht="11.25">
      <c r="B1057" s="199"/>
      <c r="C1057" s="200"/>
      <c r="D1057" s="201" t="s">
        <v>213</v>
      </c>
      <c r="E1057" s="202" t="s">
        <v>28</v>
      </c>
      <c r="F1057" s="203" t="s">
        <v>1578</v>
      </c>
      <c r="G1057" s="200"/>
      <c r="H1057" s="204">
        <v>421</v>
      </c>
      <c r="I1057" s="205"/>
      <c r="J1057" s="200"/>
      <c r="K1057" s="200"/>
      <c r="L1057" s="206"/>
      <c r="M1057" s="207"/>
      <c r="N1057" s="208"/>
      <c r="O1057" s="208"/>
      <c r="P1057" s="208"/>
      <c r="Q1057" s="208"/>
      <c r="R1057" s="208"/>
      <c r="S1057" s="208"/>
      <c r="T1057" s="209"/>
      <c r="AT1057" s="210" t="s">
        <v>213</v>
      </c>
      <c r="AU1057" s="210" t="s">
        <v>84</v>
      </c>
      <c r="AV1057" s="13" t="s">
        <v>84</v>
      </c>
      <c r="AW1057" s="13" t="s">
        <v>35</v>
      </c>
      <c r="AX1057" s="13" t="s">
        <v>74</v>
      </c>
      <c r="AY1057" s="210" t="s">
        <v>197</v>
      </c>
    </row>
    <row r="1058" spans="1:65" s="13" customFormat="1" ht="11.25">
      <c r="B1058" s="199"/>
      <c r="C1058" s="200"/>
      <c r="D1058" s="201" t="s">
        <v>213</v>
      </c>
      <c r="E1058" s="202" t="s">
        <v>28</v>
      </c>
      <c r="F1058" s="203" t="s">
        <v>1579</v>
      </c>
      <c r="G1058" s="200"/>
      <c r="H1058" s="204">
        <v>211.75</v>
      </c>
      <c r="I1058" s="205"/>
      <c r="J1058" s="200"/>
      <c r="K1058" s="200"/>
      <c r="L1058" s="206"/>
      <c r="M1058" s="207"/>
      <c r="N1058" s="208"/>
      <c r="O1058" s="208"/>
      <c r="P1058" s="208"/>
      <c r="Q1058" s="208"/>
      <c r="R1058" s="208"/>
      <c r="S1058" s="208"/>
      <c r="T1058" s="209"/>
      <c r="AT1058" s="210" t="s">
        <v>213</v>
      </c>
      <c r="AU1058" s="210" t="s">
        <v>84</v>
      </c>
      <c r="AV1058" s="13" t="s">
        <v>84</v>
      </c>
      <c r="AW1058" s="13" t="s">
        <v>35</v>
      </c>
      <c r="AX1058" s="13" t="s">
        <v>74</v>
      </c>
      <c r="AY1058" s="210" t="s">
        <v>197</v>
      </c>
    </row>
    <row r="1059" spans="1:65" s="13" customFormat="1" ht="11.25">
      <c r="B1059" s="199"/>
      <c r="C1059" s="200"/>
      <c r="D1059" s="201" t="s">
        <v>213</v>
      </c>
      <c r="E1059" s="202" t="s">
        <v>28</v>
      </c>
      <c r="F1059" s="203" t="s">
        <v>1580</v>
      </c>
      <c r="G1059" s="200"/>
      <c r="H1059" s="204">
        <v>167</v>
      </c>
      <c r="I1059" s="205"/>
      <c r="J1059" s="200"/>
      <c r="K1059" s="200"/>
      <c r="L1059" s="206"/>
      <c r="M1059" s="207"/>
      <c r="N1059" s="208"/>
      <c r="O1059" s="208"/>
      <c r="P1059" s="208"/>
      <c r="Q1059" s="208"/>
      <c r="R1059" s="208"/>
      <c r="S1059" s="208"/>
      <c r="T1059" s="209"/>
      <c r="AT1059" s="210" t="s">
        <v>213</v>
      </c>
      <c r="AU1059" s="210" t="s">
        <v>84</v>
      </c>
      <c r="AV1059" s="13" t="s">
        <v>84</v>
      </c>
      <c r="AW1059" s="13" t="s">
        <v>35</v>
      </c>
      <c r="AX1059" s="13" t="s">
        <v>74</v>
      </c>
      <c r="AY1059" s="210" t="s">
        <v>197</v>
      </c>
    </row>
    <row r="1060" spans="1:65" s="13" customFormat="1" ht="11.25">
      <c r="B1060" s="199"/>
      <c r="C1060" s="200"/>
      <c r="D1060" s="201" t="s">
        <v>213</v>
      </c>
      <c r="E1060" s="202" t="s">
        <v>28</v>
      </c>
      <c r="F1060" s="203" t="s">
        <v>1581</v>
      </c>
      <c r="G1060" s="200"/>
      <c r="H1060" s="204">
        <v>269.06299999999999</v>
      </c>
      <c r="I1060" s="205"/>
      <c r="J1060" s="200"/>
      <c r="K1060" s="200"/>
      <c r="L1060" s="206"/>
      <c r="M1060" s="207"/>
      <c r="N1060" s="208"/>
      <c r="O1060" s="208"/>
      <c r="P1060" s="208"/>
      <c r="Q1060" s="208"/>
      <c r="R1060" s="208"/>
      <c r="S1060" s="208"/>
      <c r="T1060" s="209"/>
      <c r="AT1060" s="210" t="s">
        <v>213</v>
      </c>
      <c r="AU1060" s="210" t="s">
        <v>84</v>
      </c>
      <c r="AV1060" s="13" t="s">
        <v>84</v>
      </c>
      <c r="AW1060" s="13" t="s">
        <v>35</v>
      </c>
      <c r="AX1060" s="13" t="s">
        <v>74</v>
      </c>
      <c r="AY1060" s="210" t="s">
        <v>197</v>
      </c>
    </row>
    <row r="1061" spans="1:65" s="14" customFormat="1" ht="11.25">
      <c r="B1061" s="211"/>
      <c r="C1061" s="212"/>
      <c r="D1061" s="201" t="s">
        <v>213</v>
      </c>
      <c r="E1061" s="213" t="s">
        <v>28</v>
      </c>
      <c r="F1061" s="214" t="s">
        <v>226</v>
      </c>
      <c r="G1061" s="212"/>
      <c r="H1061" s="215">
        <v>1068.8130000000001</v>
      </c>
      <c r="I1061" s="216"/>
      <c r="J1061" s="212"/>
      <c r="K1061" s="212"/>
      <c r="L1061" s="217"/>
      <c r="M1061" s="218"/>
      <c r="N1061" s="219"/>
      <c r="O1061" s="219"/>
      <c r="P1061" s="219"/>
      <c r="Q1061" s="219"/>
      <c r="R1061" s="219"/>
      <c r="S1061" s="219"/>
      <c r="T1061" s="220"/>
      <c r="AT1061" s="221" t="s">
        <v>213</v>
      </c>
      <c r="AU1061" s="221" t="s">
        <v>84</v>
      </c>
      <c r="AV1061" s="14" t="s">
        <v>204</v>
      </c>
      <c r="AW1061" s="14" t="s">
        <v>35</v>
      </c>
      <c r="AX1061" s="14" t="s">
        <v>82</v>
      </c>
      <c r="AY1061" s="221" t="s">
        <v>197</v>
      </c>
    </row>
    <row r="1062" spans="1:65" s="2" customFormat="1" ht="24.2" customHeight="1">
      <c r="A1062" s="37"/>
      <c r="B1062" s="38"/>
      <c r="C1062" s="247" t="s">
        <v>1582</v>
      </c>
      <c r="D1062" s="247" t="s">
        <v>519</v>
      </c>
      <c r="E1062" s="248" t="s">
        <v>1583</v>
      </c>
      <c r="F1062" s="249" t="s">
        <v>1584</v>
      </c>
      <c r="G1062" s="250" t="s">
        <v>202</v>
      </c>
      <c r="H1062" s="251">
        <v>1336.0160000000001</v>
      </c>
      <c r="I1062" s="252"/>
      <c r="J1062" s="253">
        <f>ROUND(I1062*H1062,2)</f>
        <v>0</v>
      </c>
      <c r="K1062" s="249" t="s">
        <v>28</v>
      </c>
      <c r="L1062" s="254"/>
      <c r="M1062" s="255" t="s">
        <v>28</v>
      </c>
      <c r="N1062" s="256" t="s">
        <v>45</v>
      </c>
      <c r="O1062" s="67"/>
      <c r="P1062" s="190">
        <f>O1062*H1062</f>
        <v>0</v>
      </c>
      <c r="Q1062" s="190">
        <v>0</v>
      </c>
      <c r="R1062" s="190">
        <f>Q1062*H1062</f>
        <v>0</v>
      </c>
      <c r="S1062" s="190">
        <v>0</v>
      </c>
      <c r="T1062" s="191">
        <f>S1062*H1062</f>
        <v>0</v>
      </c>
      <c r="U1062" s="37"/>
      <c r="V1062" s="37"/>
      <c r="W1062" s="37"/>
      <c r="X1062" s="37"/>
      <c r="Y1062" s="37"/>
      <c r="Z1062" s="37"/>
      <c r="AA1062" s="37"/>
      <c r="AB1062" s="37"/>
      <c r="AC1062" s="37"/>
      <c r="AD1062" s="37"/>
      <c r="AE1062" s="37"/>
      <c r="AR1062" s="192" t="s">
        <v>243</v>
      </c>
      <c r="AT1062" s="192" t="s">
        <v>519</v>
      </c>
      <c r="AU1062" s="192" t="s">
        <v>84</v>
      </c>
      <c r="AY1062" s="20" t="s">
        <v>197</v>
      </c>
      <c r="BE1062" s="193">
        <f>IF(N1062="základní",J1062,0)</f>
        <v>0</v>
      </c>
      <c r="BF1062" s="193">
        <f>IF(N1062="snížená",J1062,0)</f>
        <v>0</v>
      </c>
      <c r="BG1062" s="193">
        <f>IF(N1062="zákl. přenesená",J1062,0)</f>
        <v>0</v>
      </c>
      <c r="BH1062" s="193">
        <f>IF(N1062="sníž. přenesená",J1062,0)</f>
        <v>0</v>
      </c>
      <c r="BI1062" s="193">
        <f>IF(N1062="nulová",J1062,0)</f>
        <v>0</v>
      </c>
      <c r="BJ1062" s="20" t="s">
        <v>82</v>
      </c>
      <c r="BK1062" s="193">
        <f>ROUND(I1062*H1062,2)</f>
        <v>0</v>
      </c>
      <c r="BL1062" s="20" t="s">
        <v>204</v>
      </c>
      <c r="BM1062" s="192" t="s">
        <v>1585</v>
      </c>
    </row>
    <row r="1063" spans="1:65" s="13" customFormat="1" ht="11.25">
      <c r="B1063" s="199"/>
      <c r="C1063" s="200"/>
      <c r="D1063" s="201" t="s">
        <v>213</v>
      </c>
      <c r="E1063" s="200"/>
      <c r="F1063" s="203" t="s">
        <v>1586</v>
      </c>
      <c r="G1063" s="200"/>
      <c r="H1063" s="204">
        <v>1336.0160000000001</v>
      </c>
      <c r="I1063" s="205"/>
      <c r="J1063" s="200"/>
      <c r="K1063" s="200"/>
      <c r="L1063" s="206"/>
      <c r="M1063" s="207"/>
      <c r="N1063" s="208"/>
      <c r="O1063" s="208"/>
      <c r="P1063" s="208"/>
      <c r="Q1063" s="208"/>
      <c r="R1063" s="208"/>
      <c r="S1063" s="208"/>
      <c r="T1063" s="209"/>
      <c r="AT1063" s="210" t="s">
        <v>213</v>
      </c>
      <c r="AU1063" s="210" t="s">
        <v>84</v>
      </c>
      <c r="AV1063" s="13" t="s">
        <v>84</v>
      </c>
      <c r="AW1063" s="13" t="s">
        <v>4</v>
      </c>
      <c r="AX1063" s="13" t="s">
        <v>82</v>
      </c>
      <c r="AY1063" s="210" t="s">
        <v>197</v>
      </c>
    </row>
    <row r="1064" spans="1:65" s="2" customFormat="1" ht="16.5" customHeight="1">
      <c r="A1064" s="37"/>
      <c r="B1064" s="38"/>
      <c r="C1064" s="181" t="s">
        <v>1587</v>
      </c>
      <c r="D1064" s="181" t="s">
        <v>199</v>
      </c>
      <c r="E1064" s="182" t="s">
        <v>1588</v>
      </c>
      <c r="F1064" s="183" t="s">
        <v>1589</v>
      </c>
      <c r="G1064" s="184" t="s">
        <v>1590</v>
      </c>
      <c r="H1064" s="185">
        <v>1</v>
      </c>
      <c r="I1064" s="186"/>
      <c r="J1064" s="187">
        <f>ROUND(I1064*H1064,2)</f>
        <v>0</v>
      </c>
      <c r="K1064" s="183" t="s">
        <v>28</v>
      </c>
      <c r="L1064" s="42"/>
      <c r="M1064" s="188" t="s">
        <v>28</v>
      </c>
      <c r="N1064" s="189" t="s">
        <v>45</v>
      </c>
      <c r="O1064" s="67"/>
      <c r="P1064" s="190">
        <f>O1064*H1064</f>
        <v>0</v>
      </c>
      <c r="Q1064" s="190">
        <v>0</v>
      </c>
      <c r="R1064" s="190">
        <f>Q1064*H1064</f>
        <v>0</v>
      </c>
      <c r="S1064" s="190">
        <v>0</v>
      </c>
      <c r="T1064" s="191">
        <f>S1064*H1064</f>
        <v>0</v>
      </c>
      <c r="U1064" s="37"/>
      <c r="V1064" s="37"/>
      <c r="W1064" s="37"/>
      <c r="X1064" s="37"/>
      <c r="Y1064" s="37"/>
      <c r="Z1064" s="37"/>
      <c r="AA1064" s="37"/>
      <c r="AB1064" s="37"/>
      <c r="AC1064" s="37"/>
      <c r="AD1064" s="37"/>
      <c r="AE1064" s="37"/>
      <c r="AR1064" s="192" t="s">
        <v>204</v>
      </c>
      <c r="AT1064" s="192" t="s">
        <v>199</v>
      </c>
      <c r="AU1064" s="192" t="s">
        <v>84</v>
      </c>
      <c r="AY1064" s="20" t="s">
        <v>197</v>
      </c>
      <c r="BE1064" s="193">
        <f>IF(N1064="základní",J1064,0)</f>
        <v>0</v>
      </c>
      <c r="BF1064" s="193">
        <f>IF(N1064="snížená",J1064,0)</f>
        <v>0</v>
      </c>
      <c r="BG1064" s="193">
        <f>IF(N1064="zákl. přenesená",J1064,0)</f>
        <v>0</v>
      </c>
      <c r="BH1064" s="193">
        <f>IF(N1064="sníž. přenesená",J1064,0)</f>
        <v>0</v>
      </c>
      <c r="BI1064" s="193">
        <f>IF(N1064="nulová",J1064,0)</f>
        <v>0</v>
      </c>
      <c r="BJ1064" s="20" t="s">
        <v>82</v>
      </c>
      <c r="BK1064" s="193">
        <f>ROUND(I1064*H1064,2)</f>
        <v>0</v>
      </c>
      <c r="BL1064" s="20" t="s">
        <v>204</v>
      </c>
      <c r="BM1064" s="192" t="s">
        <v>1591</v>
      </c>
    </row>
    <row r="1065" spans="1:65" s="15" customFormat="1" ht="11.25">
      <c r="B1065" s="222"/>
      <c r="C1065" s="223"/>
      <c r="D1065" s="201" t="s">
        <v>213</v>
      </c>
      <c r="E1065" s="224" t="s">
        <v>28</v>
      </c>
      <c r="F1065" s="225" t="s">
        <v>1592</v>
      </c>
      <c r="G1065" s="223"/>
      <c r="H1065" s="224" t="s">
        <v>28</v>
      </c>
      <c r="I1065" s="226"/>
      <c r="J1065" s="223"/>
      <c r="K1065" s="223"/>
      <c r="L1065" s="227"/>
      <c r="M1065" s="228"/>
      <c r="N1065" s="229"/>
      <c r="O1065" s="229"/>
      <c r="P1065" s="229"/>
      <c r="Q1065" s="229"/>
      <c r="R1065" s="229"/>
      <c r="S1065" s="229"/>
      <c r="T1065" s="230"/>
      <c r="AT1065" s="231" t="s">
        <v>213</v>
      </c>
      <c r="AU1065" s="231" t="s">
        <v>84</v>
      </c>
      <c r="AV1065" s="15" t="s">
        <v>82</v>
      </c>
      <c r="AW1065" s="15" t="s">
        <v>35</v>
      </c>
      <c r="AX1065" s="15" t="s">
        <v>74</v>
      </c>
      <c r="AY1065" s="231" t="s">
        <v>197</v>
      </c>
    </row>
    <row r="1066" spans="1:65" s="13" customFormat="1" ht="11.25">
      <c r="B1066" s="199"/>
      <c r="C1066" s="200"/>
      <c r="D1066" s="201" t="s">
        <v>213</v>
      </c>
      <c r="E1066" s="202" t="s">
        <v>28</v>
      </c>
      <c r="F1066" s="203" t="s">
        <v>1593</v>
      </c>
      <c r="G1066" s="200"/>
      <c r="H1066" s="204">
        <v>1</v>
      </c>
      <c r="I1066" s="205"/>
      <c r="J1066" s="200"/>
      <c r="K1066" s="200"/>
      <c r="L1066" s="206"/>
      <c r="M1066" s="207"/>
      <c r="N1066" s="208"/>
      <c r="O1066" s="208"/>
      <c r="P1066" s="208"/>
      <c r="Q1066" s="208"/>
      <c r="R1066" s="208"/>
      <c r="S1066" s="208"/>
      <c r="T1066" s="209"/>
      <c r="AT1066" s="210" t="s">
        <v>213</v>
      </c>
      <c r="AU1066" s="210" t="s">
        <v>84</v>
      </c>
      <c r="AV1066" s="13" t="s">
        <v>84</v>
      </c>
      <c r="AW1066" s="13" t="s">
        <v>35</v>
      </c>
      <c r="AX1066" s="13" t="s">
        <v>82</v>
      </c>
      <c r="AY1066" s="210" t="s">
        <v>197</v>
      </c>
    </row>
    <row r="1067" spans="1:65" s="2" customFormat="1" ht="16.5" customHeight="1">
      <c r="A1067" s="37"/>
      <c r="B1067" s="38"/>
      <c r="C1067" s="181" t="s">
        <v>1594</v>
      </c>
      <c r="D1067" s="181" t="s">
        <v>199</v>
      </c>
      <c r="E1067" s="182" t="s">
        <v>1595</v>
      </c>
      <c r="F1067" s="183" t="s">
        <v>1596</v>
      </c>
      <c r="G1067" s="184" t="s">
        <v>1590</v>
      </c>
      <c r="H1067" s="185">
        <v>1</v>
      </c>
      <c r="I1067" s="186"/>
      <c r="J1067" s="187">
        <f>ROUND(I1067*H1067,2)</f>
        <v>0</v>
      </c>
      <c r="K1067" s="183" t="s">
        <v>28</v>
      </c>
      <c r="L1067" s="42"/>
      <c r="M1067" s="188" t="s">
        <v>28</v>
      </c>
      <c r="N1067" s="189" t="s">
        <v>45</v>
      </c>
      <c r="O1067" s="67"/>
      <c r="P1067" s="190">
        <f>O1067*H1067</f>
        <v>0</v>
      </c>
      <c r="Q1067" s="190">
        <v>0</v>
      </c>
      <c r="R1067" s="190">
        <f>Q1067*H1067</f>
        <v>0</v>
      </c>
      <c r="S1067" s="190">
        <v>0</v>
      </c>
      <c r="T1067" s="191">
        <f>S1067*H1067</f>
        <v>0</v>
      </c>
      <c r="U1067" s="37"/>
      <c r="V1067" s="37"/>
      <c r="W1067" s="37"/>
      <c r="X1067" s="37"/>
      <c r="Y1067" s="37"/>
      <c r="Z1067" s="37"/>
      <c r="AA1067" s="37"/>
      <c r="AB1067" s="37"/>
      <c r="AC1067" s="37"/>
      <c r="AD1067" s="37"/>
      <c r="AE1067" s="37"/>
      <c r="AR1067" s="192" t="s">
        <v>204</v>
      </c>
      <c r="AT1067" s="192" t="s">
        <v>199</v>
      </c>
      <c r="AU1067" s="192" t="s">
        <v>84</v>
      </c>
      <c r="AY1067" s="20" t="s">
        <v>197</v>
      </c>
      <c r="BE1067" s="193">
        <f>IF(N1067="základní",J1067,0)</f>
        <v>0</v>
      </c>
      <c r="BF1067" s="193">
        <f>IF(N1067="snížená",J1067,0)</f>
        <v>0</v>
      </c>
      <c r="BG1067" s="193">
        <f>IF(N1067="zákl. přenesená",J1067,0)</f>
        <v>0</v>
      </c>
      <c r="BH1067" s="193">
        <f>IF(N1067="sníž. přenesená",J1067,0)</f>
        <v>0</v>
      </c>
      <c r="BI1067" s="193">
        <f>IF(N1067="nulová",J1067,0)</f>
        <v>0</v>
      </c>
      <c r="BJ1067" s="20" t="s">
        <v>82</v>
      </c>
      <c r="BK1067" s="193">
        <f>ROUND(I1067*H1067,2)</f>
        <v>0</v>
      </c>
      <c r="BL1067" s="20" t="s">
        <v>204</v>
      </c>
      <c r="BM1067" s="192" t="s">
        <v>1597</v>
      </c>
    </row>
    <row r="1068" spans="1:65" s="15" customFormat="1" ht="11.25">
      <c r="B1068" s="222"/>
      <c r="C1068" s="223"/>
      <c r="D1068" s="201" t="s">
        <v>213</v>
      </c>
      <c r="E1068" s="224" t="s">
        <v>28</v>
      </c>
      <c r="F1068" s="225" t="s">
        <v>1592</v>
      </c>
      <c r="G1068" s="223"/>
      <c r="H1068" s="224" t="s">
        <v>28</v>
      </c>
      <c r="I1068" s="226"/>
      <c r="J1068" s="223"/>
      <c r="K1068" s="223"/>
      <c r="L1068" s="227"/>
      <c r="M1068" s="228"/>
      <c r="N1068" s="229"/>
      <c r="O1068" s="229"/>
      <c r="P1068" s="229"/>
      <c r="Q1068" s="229"/>
      <c r="R1068" s="229"/>
      <c r="S1068" s="229"/>
      <c r="T1068" s="230"/>
      <c r="AT1068" s="231" t="s">
        <v>213</v>
      </c>
      <c r="AU1068" s="231" t="s">
        <v>84</v>
      </c>
      <c r="AV1068" s="15" t="s">
        <v>82</v>
      </c>
      <c r="AW1068" s="15" t="s">
        <v>35</v>
      </c>
      <c r="AX1068" s="15" t="s">
        <v>74</v>
      </c>
      <c r="AY1068" s="231" t="s">
        <v>197</v>
      </c>
    </row>
    <row r="1069" spans="1:65" s="13" customFormat="1" ht="11.25">
      <c r="B1069" s="199"/>
      <c r="C1069" s="200"/>
      <c r="D1069" s="201" t="s">
        <v>213</v>
      </c>
      <c r="E1069" s="202" t="s">
        <v>28</v>
      </c>
      <c r="F1069" s="203" t="s">
        <v>1598</v>
      </c>
      <c r="G1069" s="200"/>
      <c r="H1069" s="204">
        <v>1</v>
      </c>
      <c r="I1069" s="205"/>
      <c r="J1069" s="200"/>
      <c r="K1069" s="200"/>
      <c r="L1069" s="206"/>
      <c r="M1069" s="207"/>
      <c r="N1069" s="208"/>
      <c r="O1069" s="208"/>
      <c r="P1069" s="208"/>
      <c r="Q1069" s="208"/>
      <c r="R1069" s="208"/>
      <c r="S1069" s="208"/>
      <c r="T1069" s="209"/>
      <c r="AT1069" s="210" t="s">
        <v>213</v>
      </c>
      <c r="AU1069" s="210" t="s">
        <v>84</v>
      </c>
      <c r="AV1069" s="13" t="s">
        <v>84</v>
      </c>
      <c r="AW1069" s="13" t="s">
        <v>35</v>
      </c>
      <c r="AX1069" s="13" t="s">
        <v>82</v>
      </c>
      <c r="AY1069" s="210" t="s">
        <v>197</v>
      </c>
    </row>
    <row r="1070" spans="1:65" s="2" customFormat="1" ht="16.5" customHeight="1">
      <c r="A1070" s="37"/>
      <c r="B1070" s="38"/>
      <c r="C1070" s="181" t="s">
        <v>1599</v>
      </c>
      <c r="D1070" s="181" t="s">
        <v>199</v>
      </c>
      <c r="E1070" s="182" t="s">
        <v>1600</v>
      </c>
      <c r="F1070" s="183" t="s">
        <v>1601</v>
      </c>
      <c r="G1070" s="184" t="s">
        <v>202</v>
      </c>
      <c r="H1070" s="185">
        <v>80</v>
      </c>
      <c r="I1070" s="186"/>
      <c r="J1070" s="187">
        <f>ROUND(I1070*H1070,2)</f>
        <v>0</v>
      </c>
      <c r="K1070" s="183" t="s">
        <v>28</v>
      </c>
      <c r="L1070" s="42"/>
      <c r="M1070" s="188" t="s">
        <v>28</v>
      </c>
      <c r="N1070" s="189" t="s">
        <v>45</v>
      </c>
      <c r="O1070" s="67"/>
      <c r="P1070" s="190">
        <f>O1070*H1070</f>
        <v>0</v>
      </c>
      <c r="Q1070" s="190">
        <v>0</v>
      </c>
      <c r="R1070" s="190">
        <f>Q1070*H1070</f>
        <v>0</v>
      </c>
      <c r="S1070" s="190">
        <v>0</v>
      </c>
      <c r="T1070" s="191">
        <f>S1070*H1070</f>
        <v>0</v>
      </c>
      <c r="U1070" s="37"/>
      <c r="V1070" s="37"/>
      <c r="W1070" s="37"/>
      <c r="X1070" s="37"/>
      <c r="Y1070" s="37"/>
      <c r="Z1070" s="37"/>
      <c r="AA1070" s="37"/>
      <c r="AB1070" s="37"/>
      <c r="AC1070" s="37"/>
      <c r="AD1070" s="37"/>
      <c r="AE1070" s="37"/>
      <c r="AR1070" s="192" t="s">
        <v>204</v>
      </c>
      <c r="AT1070" s="192" t="s">
        <v>199</v>
      </c>
      <c r="AU1070" s="192" t="s">
        <v>84</v>
      </c>
      <c r="AY1070" s="20" t="s">
        <v>197</v>
      </c>
      <c r="BE1070" s="193">
        <f>IF(N1070="základní",J1070,0)</f>
        <v>0</v>
      </c>
      <c r="BF1070" s="193">
        <f>IF(N1070="snížená",J1070,0)</f>
        <v>0</v>
      </c>
      <c r="BG1070" s="193">
        <f>IF(N1070="zákl. přenesená",J1070,0)</f>
        <v>0</v>
      </c>
      <c r="BH1070" s="193">
        <f>IF(N1070="sníž. přenesená",J1070,0)</f>
        <v>0</v>
      </c>
      <c r="BI1070" s="193">
        <f>IF(N1070="nulová",J1070,0)</f>
        <v>0</v>
      </c>
      <c r="BJ1070" s="20" t="s">
        <v>82</v>
      </c>
      <c r="BK1070" s="193">
        <f>ROUND(I1070*H1070,2)</f>
        <v>0</v>
      </c>
      <c r="BL1070" s="20" t="s">
        <v>204</v>
      </c>
      <c r="BM1070" s="192" t="s">
        <v>1602</v>
      </c>
    </row>
    <row r="1071" spans="1:65" s="2" customFormat="1" ht="21.75" customHeight="1">
      <c r="A1071" s="37"/>
      <c r="B1071" s="38"/>
      <c r="C1071" s="181" t="s">
        <v>1603</v>
      </c>
      <c r="D1071" s="181" t="s">
        <v>199</v>
      </c>
      <c r="E1071" s="182" t="s">
        <v>1604</v>
      </c>
      <c r="F1071" s="183" t="s">
        <v>1605</v>
      </c>
      <c r="G1071" s="184" t="s">
        <v>202</v>
      </c>
      <c r="H1071" s="185">
        <v>1494.8230000000001</v>
      </c>
      <c r="I1071" s="186"/>
      <c r="J1071" s="187">
        <f>ROUND(I1071*H1071,2)</f>
        <v>0</v>
      </c>
      <c r="K1071" s="183" t="s">
        <v>203</v>
      </c>
      <c r="L1071" s="42"/>
      <c r="M1071" s="188" t="s">
        <v>28</v>
      </c>
      <c r="N1071" s="189" t="s">
        <v>45</v>
      </c>
      <c r="O1071" s="67"/>
      <c r="P1071" s="190">
        <f>O1071*H1071</f>
        <v>0</v>
      </c>
      <c r="Q1071" s="190">
        <v>2.0500000000000001E-2</v>
      </c>
      <c r="R1071" s="190">
        <f>Q1071*H1071</f>
        <v>30.643871500000003</v>
      </c>
      <c r="S1071" s="190">
        <v>0</v>
      </c>
      <c r="T1071" s="191">
        <f>S1071*H1071</f>
        <v>0</v>
      </c>
      <c r="U1071" s="37"/>
      <c r="V1071" s="37"/>
      <c r="W1071" s="37"/>
      <c r="X1071" s="37"/>
      <c r="Y1071" s="37"/>
      <c r="Z1071" s="37"/>
      <c r="AA1071" s="37"/>
      <c r="AB1071" s="37"/>
      <c r="AC1071" s="37"/>
      <c r="AD1071" s="37"/>
      <c r="AE1071" s="37"/>
      <c r="AR1071" s="192" t="s">
        <v>204</v>
      </c>
      <c r="AT1071" s="192" t="s">
        <v>199</v>
      </c>
      <c r="AU1071" s="192" t="s">
        <v>84</v>
      </c>
      <c r="AY1071" s="20" t="s">
        <v>197</v>
      </c>
      <c r="BE1071" s="193">
        <f>IF(N1071="základní",J1071,0)</f>
        <v>0</v>
      </c>
      <c r="BF1071" s="193">
        <f>IF(N1071="snížená",J1071,0)</f>
        <v>0</v>
      </c>
      <c r="BG1071" s="193">
        <f>IF(N1071="zákl. přenesená",J1071,0)</f>
        <v>0</v>
      </c>
      <c r="BH1071" s="193">
        <f>IF(N1071="sníž. přenesená",J1071,0)</f>
        <v>0</v>
      </c>
      <c r="BI1071" s="193">
        <f>IF(N1071="nulová",J1071,0)</f>
        <v>0</v>
      </c>
      <c r="BJ1071" s="20" t="s">
        <v>82</v>
      </c>
      <c r="BK1071" s="193">
        <f>ROUND(I1071*H1071,2)</f>
        <v>0</v>
      </c>
      <c r="BL1071" s="20" t="s">
        <v>204</v>
      </c>
      <c r="BM1071" s="192" t="s">
        <v>1606</v>
      </c>
    </row>
    <row r="1072" spans="1:65" s="2" customFormat="1" ht="11.25">
      <c r="A1072" s="37"/>
      <c r="B1072" s="38"/>
      <c r="C1072" s="39"/>
      <c r="D1072" s="194" t="s">
        <v>206</v>
      </c>
      <c r="E1072" s="39"/>
      <c r="F1072" s="195" t="s">
        <v>1607</v>
      </c>
      <c r="G1072" s="39"/>
      <c r="H1072" s="39"/>
      <c r="I1072" s="196"/>
      <c r="J1072" s="39"/>
      <c r="K1072" s="39"/>
      <c r="L1072" s="42"/>
      <c r="M1072" s="197"/>
      <c r="N1072" s="198"/>
      <c r="O1072" s="67"/>
      <c r="P1072" s="67"/>
      <c r="Q1072" s="67"/>
      <c r="R1072" s="67"/>
      <c r="S1072" s="67"/>
      <c r="T1072" s="68"/>
      <c r="U1072" s="37"/>
      <c r="V1072" s="37"/>
      <c r="W1072" s="37"/>
      <c r="X1072" s="37"/>
      <c r="Y1072" s="37"/>
      <c r="Z1072" s="37"/>
      <c r="AA1072" s="37"/>
      <c r="AB1072" s="37"/>
      <c r="AC1072" s="37"/>
      <c r="AD1072" s="37"/>
      <c r="AE1072" s="37"/>
      <c r="AT1072" s="20" t="s">
        <v>206</v>
      </c>
      <c r="AU1072" s="20" t="s">
        <v>84</v>
      </c>
    </row>
    <row r="1073" spans="1:65" s="15" customFormat="1" ht="11.25">
      <c r="B1073" s="222"/>
      <c r="C1073" s="223"/>
      <c r="D1073" s="201" t="s">
        <v>213</v>
      </c>
      <c r="E1073" s="224" t="s">
        <v>28</v>
      </c>
      <c r="F1073" s="225" t="s">
        <v>1244</v>
      </c>
      <c r="G1073" s="223"/>
      <c r="H1073" s="224" t="s">
        <v>28</v>
      </c>
      <c r="I1073" s="226"/>
      <c r="J1073" s="223"/>
      <c r="K1073" s="223"/>
      <c r="L1073" s="227"/>
      <c r="M1073" s="228"/>
      <c r="N1073" s="229"/>
      <c r="O1073" s="229"/>
      <c r="P1073" s="229"/>
      <c r="Q1073" s="229"/>
      <c r="R1073" s="229"/>
      <c r="S1073" s="229"/>
      <c r="T1073" s="230"/>
      <c r="AT1073" s="231" t="s">
        <v>213</v>
      </c>
      <c r="AU1073" s="231" t="s">
        <v>84</v>
      </c>
      <c r="AV1073" s="15" t="s">
        <v>82</v>
      </c>
      <c r="AW1073" s="15" t="s">
        <v>35</v>
      </c>
      <c r="AX1073" s="15" t="s">
        <v>74</v>
      </c>
      <c r="AY1073" s="231" t="s">
        <v>197</v>
      </c>
    </row>
    <row r="1074" spans="1:65" s="15" customFormat="1" ht="11.25">
      <c r="B1074" s="222"/>
      <c r="C1074" s="223"/>
      <c r="D1074" s="201" t="s">
        <v>213</v>
      </c>
      <c r="E1074" s="224" t="s">
        <v>28</v>
      </c>
      <c r="F1074" s="225" t="s">
        <v>1420</v>
      </c>
      <c r="G1074" s="223"/>
      <c r="H1074" s="224" t="s">
        <v>28</v>
      </c>
      <c r="I1074" s="226"/>
      <c r="J1074" s="223"/>
      <c r="K1074" s="223"/>
      <c r="L1074" s="227"/>
      <c r="M1074" s="228"/>
      <c r="N1074" s="229"/>
      <c r="O1074" s="229"/>
      <c r="P1074" s="229"/>
      <c r="Q1074" s="229"/>
      <c r="R1074" s="229"/>
      <c r="S1074" s="229"/>
      <c r="T1074" s="230"/>
      <c r="AT1074" s="231" t="s">
        <v>213</v>
      </c>
      <c r="AU1074" s="231" t="s">
        <v>84</v>
      </c>
      <c r="AV1074" s="15" t="s">
        <v>82</v>
      </c>
      <c r="AW1074" s="15" t="s">
        <v>35</v>
      </c>
      <c r="AX1074" s="15" t="s">
        <v>74</v>
      </c>
      <c r="AY1074" s="231" t="s">
        <v>197</v>
      </c>
    </row>
    <row r="1075" spans="1:65" s="13" customFormat="1" ht="11.25">
      <c r="B1075" s="199"/>
      <c r="C1075" s="200"/>
      <c r="D1075" s="201" t="s">
        <v>213</v>
      </c>
      <c r="E1075" s="202" t="s">
        <v>28</v>
      </c>
      <c r="F1075" s="203" t="s">
        <v>1447</v>
      </c>
      <c r="G1075" s="200"/>
      <c r="H1075" s="204">
        <v>426.01</v>
      </c>
      <c r="I1075" s="205"/>
      <c r="J1075" s="200"/>
      <c r="K1075" s="200"/>
      <c r="L1075" s="206"/>
      <c r="M1075" s="207"/>
      <c r="N1075" s="208"/>
      <c r="O1075" s="208"/>
      <c r="P1075" s="208"/>
      <c r="Q1075" s="208"/>
      <c r="R1075" s="208"/>
      <c r="S1075" s="208"/>
      <c r="T1075" s="209"/>
      <c r="AT1075" s="210" t="s">
        <v>213</v>
      </c>
      <c r="AU1075" s="210" t="s">
        <v>84</v>
      </c>
      <c r="AV1075" s="13" t="s">
        <v>84</v>
      </c>
      <c r="AW1075" s="13" t="s">
        <v>35</v>
      </c>
      <c r="AX1075" s="13" t="s">
        <v>74</v>
      </c>
      <c r="AY1075" s="210" t="s">
        <v>197</v>
      </c>
    </row>
    <row r="1076" spans="1:65" s="15" customFormat="1" ht="11.25">
      <c r="B1076" s="222"/>
      <c r="C1076" s="223"/>
      <c r="D1076" s="201" t="s">
        <v>213</v>
      </c>
      <c r="E1076" s="224" t="s">
        <v>28</v>
      </c>
      <c r="F1076" s="225" t="s">
        <v>1448</v>
      </c>
      <c r="G1076" s="223"/>
      <c r="H1076" s="224" t="s">
        <v>28</v>
      </c>
      <c r="I1076" s="226"/>
      <c r="J1076" s="223"/>
      <c r="K1076" s="223"/>
      <c r="L1076" s="227"/>
      <c r="M1076" s="228"/>
      <c r="N1076" s="229"/>
      <c r="O1076" s="229"/>
      <c r="P1076" s="229"/>
      <c r="Q1076" s="229"/>
      <c r="R1076" s="229"/>
      <c r="S1076" s="229"/>
      <c r="T1076" s="230"/>
      <c r="AT1076" s="231" t="s">
        <v>213</v>
      </c>
      <c r="AU1076" s="231" t="s">
        <v>84</v>
      </c>
      <c r="AV1076" s="15" t="s">
        <v>82</v>
      </c>
      <c r="AW1076" s="15" t="s">
        <v>35</v>
      </c>
      <c r="AX1076" s="15" t="s">
        <v>74</v>
      </c>
      <c r="AY1076" s="231" t="s">
        <v>197</v>
      </c>
    </row>
    <row r="1077" spans="1:65" s="13" customFormat="1" ht="11.25">
      <c r="B1077" s="199"/>
      <c r="C1077" s="200"/>
      <c r="D1077" s="201" t="s">
        <v>213</v>
      </c>
      <c r="E1077" s="202" t="s">
        <v>28</v>
      </c>
      <c r="F1077" s="203" t="s">
        <v>1449</v>
      </c>
      <c r="G1077" s="200"/>
      <c r="H1077" s="204">
        <v>1068.8130000000001</v>
      </c>
      <c r="I1077" s="205"/>
      <c r="J1077" s="200"/>
      <c r="K1077" s="200"/>
      <c r="L1077" s="206"/>
      <c r="M1077" s="207"/>
      <c r="N1077" s="208"/>
      <c r="O1077" s="208"/>
      <c r="P1077" s="208"/>
      <c r="Q1077" s="208"/>
      <c r="R1077" s="208"/>
      <c r="S1077" s="208"/>
      <c r="T1077" s="209"/>
      <c r="AT1077" s="210" t="s">
        <v>213</v>
      </c>
      <c r="AU1077" s="210" t="s">
        <v>84</v>
      </c>
      <c r="AV1077" s="13" t="s">
        <v>84</v>
      </c>
      <c r="AW1077" s="13" t="s">
        <v>35</v>
      </c>
      <c r="AX1077" s="13" t="s">
        <v>74</v>
      </c>
      <c r="AY1077" s="210" t="s">
        <v>197</v>
      </c>
    </row>
    <row r="1078" spans="1:65" s="14" customFormat="1" ht="11.25">
      <c r="B1078" s="211"/>
      <c r="C1078" s="212"/>
      <c r="D1078" s="201" t="s">
        <v>213</v>
      </c>
      <c r="E1078" s="213" t="s">
        <v>28</v>
      </c>
      <c r="F1078" s="214" t="s">
        <v>226</v>
      </c>
      <c r="G1078" s="212"/>
      <c r="H1078" s="215">
        <v>1494.8230000000001</v>
      </c>
      <c r="I1078" s="216"/>
      <c r="J1078" s="212"/>
      <c r="K1078" s="212"/>
      <c r="L1078" s="217"/>
      <c r="M1078" s="218"/>
      <c r="N1078" s="219"/>
      <c r="O1078" s="219"/>
      <c r="P1078" s="219"/>
      <c r="Q1078" s="219"/>
      <c r="R1078" s="219"/>
      <c r="S1078" s="219"/>
      <c r="T1078" s="220"/>
      <c r="AT1078" s="221" t="s">
        <v>213</v>
      </c>
      <c r="AU1078" s="221" t="s">
        <v>84</v>
      </c>
      <c r="AV1078" s="14" t="s">
        <v>204</v>
      </c>
      <c r="AW1078" s="14" t="s">
        <v>35</v>
      </c>
      <c r="AX1078" s="14" t="s">
        <v>82</v>
      </c>
      <c r="AY1078" s="221" t="s">
        <v>197</v>
      </c>
    </row>
    <row r="1079" spans="1:65" s="2" customFormat="1" ht="21.75" customHeight="1">
      <c r="A1079" s="37"/>
      <c r="B1079" s="38"/>
      <c r="C1079" s="181" t="s">
        <v>1608</v>
      </c>
      <c r="D1079" s="181" t="s">
        <v>199</v>
      </c>
      <c r="E1079" s="182" t="s">
        <v>1609</v>
      </c>
      <c r="F1079" s="183" t="s">
        <v>1610</v>
      </c>
      <c r="G1079" s="184" t="s">
        <v>202</v>
      </c>
      <c r="H1079" s="185">
        <v>95.7</v>
      </c>
      <c r="I1079" s="186"/>
      <c r="J1079" s="187">
        <f>ROUND(I1079*H1079,2)</f>
        <v>0</v>
      </c>
      <c r="K1079" s="183" t="s">
        <v>203</v>
      </c>
      <c r="L1079" s="42"/>
      <c r="M1079" s="188" t="s">
        <v>28</v>
      </c>
      <c r="N1079" s="189" t="s">
        <v>45</v>
      </c>
      <c r="O1079" s="67"/>
      <c r="P1079" s="190">
        <f>O1079*H1079</f>
        <v>0</v>
      </c>
      <c r="Q1079" s="190">
        <v>5.7000000000000002E-3</v>
      </c>
      <c r="R1079" s="190">
        <f>Q1079*H1079</f>
        <v>0.54549000000000003</v>
      </c>
      <c r="S1079" s="190">
        <v>0</v>
      </c>
      <c r="T1079" s="191">
        <f>S1079*H1079</f>
        <v>0</v>
      </c>
      <c r="U1079" s="37"/>
      <c r="V1079" s="37"/>
      <c r="W1079" s="37"/>
      <c r="X1079" s="37"/>
      <c r="Y1079" s="37"/>
      <c r="Z1079" s="37"/>
      <c r="AA1079" s="37"/>
      <c r="AB1079" s="37"/>
      <c r="AC1079" s="37"/>
      <c r="AD1079" s="37"/>
      <c r="AE1079" s="37"/>
      <c r="AR1079" s="192" t="s">
        <v>204</v>
      </c>
      <c r="AT1079" s="192" t="s">
        <v>199</v>
      </c>
      <c r="AU1079" s="192" t="s">
        <v>84</v>
      </c>
      <c r="AY1079" s="20" t="s">
        <v>197</v>
      </c>
      <c r="BE1079" s="193">
        <f>IF(N1079="základní",J1079,0)</f>
        <v>0</v>
      </c>
      <c r="BF1079" s="193">
        <f>IF(N1079="snížená",J1079,0)</f>
        <v>0</v>
      </c>
      <c r="BG1079" s="193">
        <f>IF(N1079="zákl. přenesená",J1079,0)</f>
        <v>0</v>
      </c>
      <c r="BH1079" s="193">
        <f>IF(N1079="sníž. přenesená",J1079,0)</f>
        <v>0</v>
      </c>
      <c r="BI1079" s="193">
        <f>IF(N1079="nulová",J1079,0)</f>
        <v>0</v>
      </c>
      <c r="BJ1079" s="20" t="s">
        <v>82</v>
      </c>
      <c r="BK1079" s="193">
        <f>ROUND(I1079*H1079,2)</f>
        <v>0</v>
      </c>
      <c r="BL1079" s="20" t="s">
        <v>204</v>
      </c>
      <c r="BM1079" s="192" t="s">
        <v>1611</v>
      </c>
    </row>
    <row r="1080" spans="1:65" s="2" customFormat="1" ht="11.25">
      <c r="A1080" s="37"/>
      <c r="B1080" s="38"/>
      <c r="C1080" s="39"/>
      <c r="D1080" s="194" t="s">
        <v>206</v>
      </c>
      <c r="E1080" s="39"/>
      <c r="F1080" s="195" t="s">
        <v>1612</v>
      </c>
      <c r="G1080" s="39"/>
      <c r="H1080" s="39"/>
      <c r="I1080" s="196"/>
      <c r="J1080" s="39"/>
      <c r="K1080" s="39"/>
      <c r="L1080" s="42"/>
      <c r="M1080" s="197"/>
      <c r="N1080" s="198"/>
      <c r="O1080" s="67"/>
      <c r="P1080" s="67"/>
      <c r="Q1080" s="67"/>
      <c r="R1080" s="67"/>
      <c r="S1080" s="67"/>
      <c r="T1080" s="68"/>
      <c r="U1080" s="37"/>
      <c r="V1080" s="37"/>
      <c r="W1080" s="37"/>
      <c r="X1080" s="37"/>
      <c r="Y1080" s="37"/>
      <c r="Z1080" s="37"/>
      <c r="AA1080" s="37"/>
      <c r="AB1080" s="37"/>
      <c r="AC1080" s="37"/>
      <c r="AD1080" s="37"/>
      <c r="AE1080" s="37"/>
      <c r="AT1080" s="20" t="s">
        <v>206</v>
      </c>
      <c r="AU1080" s="20" t="s">
        <v>84</v>
      </c>
    </row>
    <row r="1081" spans="1:65" s="15" customFormat="1" ht="11.25">
      <c r="B1081" s="222"/>
      <c r="C1081" s="223"/>
      <c r="D1081" s="201" t="s">
        <v>213</v>
      </c>
      <c r="E1081" s="224" t="s">
        <v>28</v>
      </c>
      <c r="F1081" s="225" t="s">
        <v>724</v>
      </c>
      <c r="G1081" s="223"/>
      <c r="H1081" s="224" t="s">
        <v>28</v>
      </c>
      <c r="I1081" s="226"/>
      <c r="J1081" s="223"/>
      <c r="K1081" s="223"/>
      <c r="L1081" s="227"/>
      <c r="M1081" s="228"/>
      <c r="N1081" s="229"/>
      <c r="O1081" s="229"/>
      <c r="P1081" s="229"/>
      <c r="Q1081" s="229"/>
      <c r="R1081" s="229"/>
      <c r="S1081" s="229"/>
      <c r="T1081" s="230"/>
      <c r="AT1081" s="231" t="s">
        <v>213</v>
      </c>
      <c r="AU1081" s="231" t="s">
        <v>84</v>
      </c>
      <c r="AV1081" s="15" t="s">
        <v>82</v>
      </c>
      <c r="AW1081" s="15" t="s">
        <v>35</v>
      </c>
      <c r="AX1081" s="15" t="s">
        <v>74</v>
      </c>
      <c r="AY1081" s="231" t="s">
        <v>197</v>
      </c>
    </row>
    <row r="1082" spans="1:65" s="15" customFormat="1" ht="11.25">
      <c r="B1082" s="222"/>
      <c r="C1082" s="223"/>
      <c r="D1082" s="201" t="s">
        <v>213</v>
      </c>
      <c r="E1082" s="224" t="s">
        <v>28</v>
      </c>
      <c r="F1082" s="225" t="s">
        <v>1499</v>
      </c>
      <c r="G1082" s="223"/>
      <c r="H1082" s="224" t="s">
        <v>28</v>
      </c>
      <c r="I1082" s="226"/>
      <c r="J1082" s="223"/>
      <c r="K1082" s="223"/>
      <c r="L1082" s="227"/>
      <c r="M1082" s="228"/>
      <c r="N1082" s="229"/>
      <c r="O1082" s="229"/>
      <c r="P1082" s="229"/>
      <c r="Q1082" s="229"/>
      <c r="R1082" s="229"/>
      <c r="S1082" s="229"/>
      <c r="T1082" s="230"/>
      <c r="AT1082" s="231" t="s">
        <v>213</v>
      </c>
      <c r="AU1082" s="231" t="s">
        <v>84</v>
      </c>
      <c r="AV1082" s="15" t="s">
        <v>82</v>
      </c>
      <c r="AW1082" s="15" t="s">
        <v>35</v>
      </c>
      <c r="AX1082" s="15" t="s">
        <v>74</v>
      </c>
      <c r="AY1082" s="231" t="s">
        <v>197</v>
      </c>
    </row>
    <row r="1083" spans="1:65" s="13" customFormat="1" ht="11.25">
      <c r="B1083" s="199"/>
      <c r="C1083" s="200"/>
      <c r="D1083" s="201" t="s">
        <v>213</v>
      </c>
      <c r="E1083" s="202" t="s">
        <v>28</v>
      </c>
      <c r="F1083" s="203" t="s">
        <v>1500</v>
      </c>
      <c r="G1083" s="200"/>
      <c r="H1083" s="204">
        <v>66</v>
      </c>
      <c r="I1083" s="205"/>
      <c r="J1083" s="200"/>
      <c r="K1083" s="200"/>
      <c r="L1083" s="206"/>
      <c r="M1083" s="207"/>
      <c r="N1083" s="208"/>
      <c r="O1083" s="208"/>
      <c r="P1083" s="208"/>
      <c r="Q1083" s="208"/>
      <c r="R1083" s="208"/>
      <c r="S1083" s="208"/>
      <c r="T1083" s="209"/>
      <c r="AT1083" s="210" t="s">
        <v>213</v>
      </c>
      <c r="AU1083" s="210" t="s">
        <v>84</v>
      </c>
      <c r="AV1083" s="13" t="s">
        <v>84</v>
      </c>
      <c r="AW1083" s="13" t="s">
        <v>35</v>
      </c>
      <c r="AX1083" s="13" t="s">
        <v>74</v>
      </c>
      <c r="AY1083" s="210" t="s">
        <v>197</v>
      </c>
    </row>
    <row r="1084" spans="1:65" s="13" customFormat="1" ht="11.25">
      <c r="B1084" s="199"/>
      <c r="C1084" s="200"/>
      <c r="D1084" s="201" t="s">
        <v>213</v>
      </c>
      <c r="E1084" s="202" t="s">
        <v>28</v>
      </c>
      <c r="F1084" s="203" t="s">
        <v>1501</v>
      </c>
      <c r="G1084" s="200"/>
      <c r="H1084" s="204">
        <v>29.7</v>
      </c>
      <c r="I1084" s="205"/>
      <c r="J1084" s="200"/>
      <c r="K1084" s="200"/>
      <c r="L1084" s="206"/>
      <c r="M1084" s="207"/>
      <c r="N1084" s="208"/>
      <c r="O1084" s="208"/>
      <c r="P1084" s="208"/>
      <c r="Q1084" s="208"/>
      <c r="R1084" s="208"/>
      <c r="S1084" s="208"/>
      <c r="T1084" s="209"/>
      <c r="AT1084" s="210" t="s">
        <v>213</v>
      </c>
      <c r="AU1084" s="210" t="s">
        <v>84</v>
      </c>
      <c r="AV1084" s="13" t="s">
        <v>84</v>
      </c>
      <c r="AW1084" s="13" t="s">
        <v>35</v>
      </c>
      <c r="AX1084" s="13" t="s">
        <v>74</v>
      </c>
      <c r="AY1084" s="210" t="s">
        <v>197</v>
      </c>
    </row>
    <row r="1085" spans="1:65" s="14" customFormat="1" ht="11.25">
      <c r="B1085" s="211"/>
      <c r="C1085" s="212"/>
      <c r="D1085" s="201" t="s">
        <v>213</v>
      </c>
      <c r="E1085" s="213" t="s">
        <v>28</v>
      </c>
      <c r="F1085" s="214" t="s">
        <v>226</v>
      </c>
      <c r="G1085" s="212"/>
      <c r="H1085" s="215">
        <v>95.7</v>
      </c>
      <c r="I1085" s="216"/>
      <c r="J1085" s="212"/>
      <c r="K1085" s="212"/>
      <c r="L1085" s="217"/>
      <c r="M1085" s="218"/>
      <c r="N1085" s="219"/>
      <c r="O1085" s="219"/>
      <c r="P1085" s="219"/>
      <c r="Q1085" s="219"/>
      <c r="R1085" s="219"/>
      <c r="S1085" s="219"/>
      <c r="T1085" s="220"/>
      <c r="AT1085" s="221" t="s">
        <v>213</v>
      </c>
      <c r="AU1085" s="221" t="s">
        <v>84</v>
      </c>
      <c r="AV1085" s="14" t="s">
        <v>204</v>
      </c>
      <c r="AW1085" s="14" t="s">
        <v>35</v>
      </c>
      <c r="AX1085" s="14" t="s">
        <v>82</v>
      </c>
      <c r="AY1085" s="221" t="s">
        <v>197</v>
      </c>
    </row>
    <row r="1086" spans="1:65" s="2" customFormat="1" ht="24.2" customHeight="1">
      <c r="A1086" s="37"/>
      <c r="B1086" s="38"/>
      <c r="C1086" s="181" t="s">
        <v>1613</v>
      </c>
      <c r="D1086" s="181" t="s">
        <v>199</v>
      </c>
      <c r="E1086" s="182" t="s">
        <v>1614</v>
      </c>
      <c r="F1086" s="183" t="s">
        <v>1615</v>
      </c>
      <c r="G1086" s="184" t="s">
        <v>202</v>
      </c>
      <c r="H1086" s="185">
        <v>437.96800000000002</v>
      </c>
      <c r="I1086" s="186"/>
      <c r="J1086" s="187">
        <f>ROUND(I1086*H1086,2)</f>
        <v>0</v>
      </c>
      <c r="K1086" s="183" t="s">
        <v>203</v>
      </c>
      <c r="L1086" s="42"/>
      <c r="M1086" s="188" t="s">
        <v>28</v>
      </c>
      <c r="N1086" s="189" t="s">
        <v>45</v>
      </c>
      <c r="O1086" s="67"/>
      <c r="P1086" s="190">
        <f>O1086*H1086</f>
        <v>0</v>
      </c>
      <c r="Q1086" s="190">
        <v>2.8500000000000001E-3</v>
      </c>
      <c r="R1086" s="190">
        <f>Q1086*H1086</f>
        <v>1.2482088</v>
      </c>
      <c r="S1086" s="190">
        <v>0</v>
      </c>
      <c r="T1086" s="191">
        <f>S1086*H1086</f>
        <v>0</v>
      </c>
      <c r="U1086" s="37"/>
      <c r="V1086" s="37"/>
      <c r="W1086" s="37"/>
      <c r="X1086" s="37"/>
      <c r="Y1086" s="37"/>
      <c r="Z1086" s="37"/>
      <c r="AA1086" s="37"/>
      <c r="AB1086" s="37"/>
      <c r="AC1086" s="37"/>
      <c r="AD1086" s="37"/>
      <c r="AE1086" s="37"/>
      <c r="AR1086" s="192" t="s">
        <v>204</v>
      </c>
      <c r="AT1086" s="192" t="s">
        <v>199</v>
      </c>
      <c r="AU1086" s="192" t="s">
        <v>84</v>
      </c>
      <c r="AY1086" s="20" t="s">
        <v>197</v>
      </c>
      <c r="BE1086" s="193">
        <f>IF(N1086="základní",J1086,0)</f>
        <v>0</v>
      </c>
      <c r="BF1086" s="193">
        <f>IF(N1086="snížená",J1086,0)</f>
        <v>0</v>
      </c>
      <c r="BG1086" s="193">
        <f>IF(N1086="zákl. přenesená",J1086,0)</f>
        <v>0</v>
      </c>
      <c r="BH1086" s="193">
        <f>IF(N1086="sníž. přenesená",J1086,0)</f>
        <v>0</v>
      </c>
      <c r="BI1086" s="193">
        <f>IF(N1086="nulová",J1086,0)</f>
        <v>0</v>
      </c>
      <c r="BJ1086" s="20" t="s">
        <v>82</v>
      </c>
      <c r="BK1086" s="193">
        <f>ROUND(I1086*H1086,2)</f>
        <v>0</v>
      </c>
      <c r="BL1086" s="20" t="s">
        <v>204</v>
      </c>
      <c r="BM1086" s="192" t="s">
        <v>1616</v>
      </c>
    </row>
    <row r="1087" spans="1:65" s="2" customFormat="1" ht="11.25">
      <c r="A1087" s="37"/>
      <c r="B1087" s="38"/>
      <c r="C1087" s="39"/>
      <c r="D1087" s="194" t="s">
        <v>206</v>
      </c>
      <c r="E1087" s="39"/>
      <c r="F1087" s="195" t="s">
        <v>1617</v>
      </c>
      <c r="G1087" s="39"/>
      <c r="H1087" s="39"/>
      <c r="I1087" s="196"/>
      <c r="J1087" s="39"/>
      <c r="K1087" s="39"/>
      <c r="L1087" s="42"/>
      <c r="M1087" s="197"/>
      <c r="N1087" s="198"/>
      <c r="O1087" s="67"/>
      <c r="P1087" s="67"/>
      <c r="Q1087" s="67"/>
      <c r="R1087" s="67"/>
      <c r="S1087" s="67"/>
      <c r="T1087" s="68"/>
      <c r="U1087" s="37"/>
      <c r="V1087" s="37"/>
      <c r="W1087" s="37"/>
      <c r="X1087" s="37"/>
      <c r="Y1087" s="37"/>
      <c r="Z1087" s="37"/>
      <c r="AA1087" s="37"/>
      <c r="AB1087" s="37"/>
      <c r="AC1087" s="37"/>
      <c r="AD1087" s="37"/>
      <c r="AE1087" s="37"/>
      <c r="AT1087" s="20" t="s">
        <v>206</v>
      </c>
      <c r="AU1087" s="20" t="s">
        <v>84</v>
      </c>
    </row>
    <row r="1088" spans="1:65" s="15" customFormat="1" ht="11.25">
      <c r="B1088" s="222"/>
      <c r="C1088" s="223"/>
      <c r="D1088" s="201" t="s">
        <v>213</v>
      </c>
      <c r="E1088" s="224" t="s">
        <v>28</v>
      </c>
      <c r="F1088" s="225" t="s">
        <v>412</v>
      </c>
      <c r="G1088" s="223"/>
      <c r="H1088" s="224" t="s">
        <v>28</v>
      </c>
      <c r="I1088" s="226"/>
      <c r="J1088" s="223"/>
      <c r="K1088" s="223"/>
      <c r="L1088" s="227"/>
      <c r="M1088" s="228"/>
      <c r="N1088" s="229"/>
      <c r="O1088" s="229"/>
      <c r="P1088" s="229"/>
      <c r="Q1088" s="229"/>
      <c r="R1088" s="229"/>
      <c r="S1088" s="229"/>
      <c r="T1088" s="230"/>
      <c r="AT1088" s="231" t="s">
        <v>213</v>
      </c>
      <c r="AU1088" s="231" t="s">
        <v>84</v>
      </c>
      <c r="AV1088" s="15" t="s">
        <v>82</v>
      </c>
      <c r="AW1088" s="15" t="s">
        <v>35</v>
      </c>
      <c r="AX1088" s="15" t="s">
        <v>74</v>
      </c>
      <c r="AY1088" s="231" t="s">
        <v>197</v>
      </c>
    </row>
    <row r="1089" spans="1:65" s="15" customFormat="1" ht="11.25">
      <c r="B1089" s="222"/>
      <c r="C1089" s="223"/>
      <c r="D1089" s="201" t="s">
        <v>213</v>
      </c>
      <c r="E1089" s="224" t="s">
        <v>28</v>
      </c>
      <c r="F1089" s="225" t="s">
        <v>1420</v>
      </c>
      <c r="G1089" s="223"/>
      <c r="H1089" s="224" t="s">
        <v>28</v>
      </c>
      <c r="I1089" s="226"/>
      <c r="J1089" s="223"/>
      <c r="K1089" s="223"/>
      <c r="L1089" s="227"/>
      <c r="M1089" s="228"/>
      <c r="N1089" s="229"/>
      <c r="O1089" s="229"/>
      <c r="P1089" s="229"/>
      <c r="Q1089" s="229"/>
      <c r="R1089" s="229"/>
      <c r="S1089" s="229"/>
      <c r="T1089" s="230"/>
      <c r="AT1089" s="231" t="s">
        <v>213</v>
      </c>
      <c r="AU1089" s="231" t="s">
        <v>84</v>
      </c>
      <c r="AV1089" s="15" t="s">
        <v>82</v>
      </c>
      <c r="AW1089" s="15" t="s">
        <v>35</v>
      </c>
      <c r="AX1089" s="15" t="s">
        <v>74</v>
      </c>
      <c r="AY1089" s="231" t="s">
        <v>197</v>
      </c>
    </row>
    <row r="1090" spans="1:65" s="15" customFormat="1" ht="11.25">
      <c r="B1090" s="222"/>
      <c r="C1090" s="223"/>
      <c r="D1090" s="201" t="s">
        <v>213</v>
      </c>
      <c r="E1090" s="224" t="s">
        <v>28</v>
      </c>
      <c r="F1090" s="225" t="s">
        <v>1618</v>
      </c>
      <c r="G1090" s="223"/>
      <c r="H1090" s="224" t="s">
        <v>28</v>
      </c>
      <c r="I1090" s="226"/>
      <c r="J1090" s="223"/>
      <c r="K1090" s="223"/>
      <c r="L1090" s="227"/>
      <c r="M1090" s="228"/>
      <c r="N1090" s="229"/>
      <c r="O1090" s="229"/>
      <c r="P1090" s="229"/>
      <c r="Q1090" s="229"/>
      <c r="R1090" s="229"/>
      <c r="S1090" s="229"/>
      <c r="T1090" s="230"/>
      <c r="AT1090" s="231" t="s">
        <v>213</v>
      </c>
      <c r="AU1090" s="231" t="s">
        <v>84</v>
      </c>
      <c r="AV1090" s="15" t="s">
        <v>82</v>
      </c>
      <c r="AW1090" s="15" t="s">
        <v>35</v>
      </c>
      <c r="AX1090" s="15" t="s">
        <v>74</v>
      </c>
      <c r="AY1090" s="231" t="s">
        <v>197</v>
      </c>
    </row>
    <row r="1091" spans="1:65" s="13" customFormat="1" ht="11.25">
      <c r="B1091" s="199"/>
      <c r="C1091" s="200"/>
      <c r="D1091" s="201" t="s">
        <v>213</v>
      </c>
      <c r="E1091" s="202" t="s">
        <v>28</v>
      </c>
      <c r="F1091" s="203" t="s">
        <v>1619</v>
      </c>
      <c r="G1091" s="200"/>
      <c r="H1091" s="204">
        <v>437.96800000000002</v>
      </c>
      <c r="I1091" s="205"/>
      <c r="J1091" s="200"/>
      <c r="K1091" s="200"/>
      <c r="L1091" s="206"/>
      <c r="M1091" s="207"/>
      <c r="N1091" s="208"/>
      <c r="O1091" s="208"/>
      <c r="P1091" s="208"/>
      <c r="Q1091" s="208"/>
      <c r="R1091" s="208"/>
      <c r="S1091" s="208"/>
      <c r="T1091" s="209"/>
      <c r="AT1091" s="210" t="s">
        <v>213</v>
      </c>
      <c r="AU1091" s="210" t="s">
        <v>84</v>
      </c>
      <c r="AV1091" s="13" t="s">
        <v>84</v>
      </c>
      <c r="AW1091" s="13" t="s">
        <v>35</v>
      </c>
      <c r="AX1091" s="13" t="s">
        <v>82</v>
      </c>
      <c r="AY1091" s="210" t="s">
        <v>197</v>
      </c>
    </row>
    <row r="1092" spans="1:65" s="2" customFormat="1" ht="24.2" customHeight="1">
      <c r="A1092" s="37"/>
      <c r="B1092" s="38"/>
      <c r="C1092" s="181" t="s">
        <v>21</v>
      </c>
      <c r="D1092" s="181" t="s">
        <v>199</v>
      </c>
      <c r="E1092" s="182" t="s">
        <v>1620</v>
      </c>
      <c r="F1092" s="183" t="s">
        <v>1621</v>
      </c>
      <c r="G1092" s="184" t="s">
        <v>202</v>
      </c>
      <c r="H1092" s="185">
        <v>102.40600000000001</v>
      </c>
      <c r="I1092" s="186"/>
      <c r="J1092" s="187">
        <f>ROUND(I1092*H1092,2)</f>
        <v>0</v>
      </c>
      <c r="K1092" s="183" t="s">
        <v>203</v>
      </c>
      <c r="L1092" s="42"/>
      <c r="M1092" s="188" t="s">
        <v>28</v>
      </c>
      <c r="N1092" s="189" t="s">
        <v>45</v>
      </c>
      <c r="O1092" s="67"/>
      <c r="P1092" s="190">
        <f>O1092*H1092</f>
        <v>0</v>
      </c>
      <c r="Q1092" s="190">
        <v>3.8999999999999999E-4</v>
      </c>
      <c r="R1092" s="190">
        <f>Q1092*H1092</f>
        <v>3.9938340000000003E-2</v>
      </c>
      <c r="S1092" s="190">
        <v>1.0000000000000001E-5</v>
      </c>
      <c r="T1092" s="191">
        <f>S1092*H1092</f>
        <v>1.0240600000000002E-3</v>
      </c>
      <c r="U1092" s="37"/>
      <c r="V1092" s="37"/>
      <c r="W1092" s="37"/>
      <c r="X1092" s="37"/>
      <c r="Y1092" s="37"/>
      <c r="Z1092" s="37"/>
      <c r="AA1092" s="37"/>
      <c r="AB1092" s="37"/>
      <c r="AC1092" s="37"/>
      <c r="AD1092" s="37"/>
      <c r="AE1092" s="37"/>
      <c r="AR1092" s="192" t="s">
        <v>204</v>
      </c>
      <c r="AT1092" s="192" t="s">
        <v>199</v>
      </c>
      <c r="AU1092" s="192" t="s">
        <v>84</v>
      </c>
      <c r="AY1092" s="20" t="s">
        <v>197</v>
      </c>
      <c r="BE1092" s="193">
        <f>IF(N1092="základní",J1092,0)</f>
        <v>0</v>
      </c>
      <c r="BF1092" s="193">
        <f>IF(N1092="snížená",J1092,0)</f>
        <v>0</v>
      </c>
      <c r="BG1092" s="193">
        <f>IF(N1092="zákl. přenesená",J1092,0)</f>
        <v>0</v>
      </c>
      <c r="BH1092" s="193">
        <f>IF(N1092="sníž. přenesená",J1092,0)</f>
        <v>0</v>
      </c>
      <c r="BI1092" s="193">
        <f>IF(N1092="nulová",J1092,0)</f>
        <v>0</v>
      </c>
      <c r="BJ1092" s="20" t="s">
        <v>82</v>
      </c>
      <c r="BK1092" s="193">
        <f>ROUND(I1092*H1092,2)</f>
        <v>0</v>
      </c>
      <c r="BL1092" s="20" t="s">
        <v>204</v>
      </c>
      <c r="BM1092" s="192" t="s">
        <v>1622</v>
      </c>
    </row>
    <row r="1093" spans="1:65" s="2" customFormat="1" ht="11.25">
      <c r="A1093" s="37"/>
      <c r="B1093" s="38"/>
      <c r="C1093" s="39"/>
      <c r="D1093" s="194" t="s">
        <v>206</v>
      </c>
      <c r="E1093" s="39"/>
      <c r="F1093" s="195" t="s">
        <v>1623</v>
      </c>
      <c r="G1093" s="39"/>
      <c r="H1093" s="39"/>
      <c r="I1093" s="196"/>
      <c r="J1093" s="39"/>
      <c r="K1093" s="39"/>
      <c r="L1093" s="42"/>
      <c r="M1093" s="197"/>
      <c r="N1093" s="198"/>
      <c r="O1093" s="67"/>
      <c r="P1093" s="67"/>
      <c r="Q1093" s="67"/>
      <c r="R1093" s="67"/>
      <c r="S1093" s="67"/>
      <c r="T1093" s="68"/>
      <c r="U1093" s="37"/>
      <c r="V1093" s="37"/>
      <c r="W1093" s="37"/>
      <c r="X1093" s="37"/>
      <c r="Y1093" s="37"/>
      <c r="Z1093" s="37"/>
      <c r="AA1093" s="37"/>
      <c r="AB1093" s="37"/>
      <c r="AC1093" s="37"/>
      <c r="AD1093" s="37"/>
      <c r="AE1093" s="37"/>
      <c r="AT1093" s="20" t="s">
        <v>206</v>
      </c>
      <c r="AU1093" s="20" t="s">
        <v>84</v>
      </c>
    </row>
    <row r="1094" spans="1:65" s="15" customFormat="1" ht="11.25">
      <c r="B1094" s="222"/>
      <c r="C1094" s="223"/>
      <c r="D1094" s="201" t="s">
        <v>213</v>
      </c>
      <c r="E1094" s="224" t="s">
        <v>28</v>
      </c>
      <c r="F1094" s="225" t="s">
        <v>412</v>
      </c>
      <c r="G1094" s="223"/>
      <c r="H1094" s="224" t="s">
        <v>28</v>
      </c>
      <c r="I1094" s="226"/>
      <c r="J1094" s="223"/>
      <c r="K1094" s="223"/>
      <c r="L1094" s="227"/>
      <c r="M1094" s="228"/>
      <c r="N1094" s="229"/>
      <c r="O1094" s="229"/>
      <c r="P1094" s="229"/>
      <c r="Q1094" s="229"/>
      <c r="R1094" s="229"/>
      <c r="S1094" s="229"/>
      <c r="T1094" s="230"/>
      <c r="AT1094" s="231" t="s">
        <v>213</v>
      </c>
      <c r="AU1094" s="231" t="s">
        <v>84</v>
      </c>
      <c r="AV1094" s="15" t="s">
        <v>82</v>
      </c>
      <c r="AW1094" s="15" t="s">
        <v>35</v>
      </c>
      <c r="AX1094" s="15" t="s">
        <v>74</v>
      </c>
      <c r="AY1094" s="231" t="s">
        <v>197</v>
      </c>
    </row>
    <row r="1095" spans="1:65" s="15" customFormat="1" ht="11.25">
      <c r="B1095" s="222"/>
      <c r="C1095" s="223"/>
      <c r="D1095" s="201" t="s">
        <v>213</v>
      </c>
      <c r="E1095" s="224" t="s">
        <v>28</v>
      </c>
      <c r="F1095" s="225" t="s">
        <v>1624</v>
      </c>
      <c r="G1095" s="223"/>
      <c r="H1095" s="224" t="s">
        <v>28</v>
      </c>
      <c r="I1095" s="226"/>
      <c r="J1095" s="223"/>
      <c r="K1095" s="223"/>
      <c r="L1095" s="227"/>
      <c r="M1095" s="228"/>
      <c r="N1095" s="229"/>
      <c r="O1095" s="229"/>
      <c r="P1095" s="229"/>
      <c r="Q1095" s="229"/>
      <c r="R1095" s="229"/>
      <c r="S1095" s="229"/>
      <c r="T1095" s="230"/>
      <c r="AT1095" s="231" t="s">
        <v>213</v>
      </c>
      <c r="AU1095" s="231" t="s">
        <v>84</v>
      </c>
      <c r="AV1095" s="15" t="s">
        <v>82</v>
      </c>
      <c r="AW1095" s="15" t="s">
        <v>35</v>
      </c>
      <c r="AX1095" s="15" t="s">
        <v>74</v>
      </c>
      <c r="AY1095" s="231" t="s">
        <v>197</v>
      </c>
    </row>
    <row r="1096" spans="1:65" s="13" customFormat="1" ht="11.25">
      <c r="B1096" s="199"/>
      <c r="C1096" s="200"/>
      <c r="D1096" s="201" t="s">
        <v>213</v>
      </c>
      <c r="E1096" s="202" t="s">
        <v>28</v>
      </c>
      <c r="F1096" s="203" t="s">
        <v>1625</v>
      </c>
      <c r="G1096" s="200"/>
      <c r="H1096" s="204">
        <v>15.99</v>
      </c>
      <c r="I1096" s="205"/>
      <c r="J1096" s="200"/>
      <c r="K1096" s="200"/>
      <c r="L1096" s="206"/>
      <c r="M1096" s="207"/>
      <c r="N1096" s="208"/>
      <c r="O1096" s="208"/>
      <c r="P1096" s="208"/>
      <c r="Q1096" s="208"/>
      <c r="R1096" s="208"/>
      <c r="S1096" s="208"/>
      <c r="T1096" s="209"/>
      <c r="AT1096" s="210" t="s">
        <v>213</v>
      </c>
      <c r="AU1096" s="210" t="s">
        <v>84</v>
      </c>
      <c r="AV1096" s="13" t="s">
        <v>84</v>
      </c>
      <c r="AW1096" s="13" t="s">
        <v>35</v>
      </c>
      <c r="AX1096" s="13" t="s">
        <v>74</v>
      </c>
      <c r="AY1096" s="210" t="s">
        <v>197</v>
      </c>
    </row>
    <row r="1097" spans="1:65" s="13" customFormat="1" ht="11.25">
      <c r="B1097" s="199"/>
      <c r="C1097" s="200"/>
      <c r="D1097" s="201" t="s">
        <v>213</v>
      </c>
      <c r="E1097" s="202" t="s">
        <v>28</v>
      </c>
      <c r="F1097" s="203" t="s">
        <v>1626</v>
      </c>
      <c r="G1097" s="200"/>
      <c r="H1097" s="204">
        <v>2.363</v>
      </c>
      <c r="I1097" s="205"/>
      <c r="J1097" s="200"/>
      <c r="K1097" s="200"/>
      <c r="L1097" s="206"/>
      <c r="M1097" s="207"/>
      <c r="N1097" s="208"/>
      <c r="O1097" s="208"/>
      <c r="P1097" s="208"/>
      <c r="Q1097" s="208"/>
      <c r="R1097" s="208"/>
      <c r="S1097" s="208"/>
      <c r="T1097" s="209"/>
      <c r="AT1097" s="210" t="s">
        <v>213</v>
      </c>
      <c r="AU1097" s="210" t="s">
        <v>84</v>
      </c>
      <c r="AV1097" s="13" t="s">
        <v>84</v>
      </c>
      <c r="AW1097" s="13" t="s">
        <v>35</v>
      </c>
      <c r="AX1097" s="13" t="s">
        <v>74</v>
      </c>
      <c r="AY1097" s="210" t="s">
        <v>197</v>
      </c>
    </row>
    <row r="1098" spans="1:65" s="13" customFormat="1" ht="11.25">
      <c r="B1098" s="199"/>
      <c r="C1098" s="200"/>
      <c r="D1098" s="201" t="s">
        <v>213</v>
      </c>
      <c r="E1098" s="202" t="s">
        <v>28</v>
      </c>
      <c r="F1098" s="203" t="s">
        <v>1627</v>
      </c>
      <c r="G1098" s="200"/>
      <c r="H1098" s="204">
        <v>6.875</v>
      </c>
      <c r="I1098" s="205"/>
      <c r="J1098" s="200"/>
      <c r="K1098" s="200"/>
      <c r="L1098" s="206"/>
      <c r="M1098" s="207"/>
      <c r="N1098" s="208"/>
      <c r="O1098" s="208"/>
      <c r="P1098" s="208"/>
      <c r="Q1098" s="208"/>
      <c r="R1098" s="208"/>
      <c r="S1098" s="208"/>
      <c r="T1098" s="209"/>
      <c r="AT1098" s="210" t="s">
        <v>213</v>
      </c>
      <c r="AU1098" s="210" t="s">
        <v>84</v>
      </c>
      <c r="AV1098" s="13" t="s">
        <v>84</v>
      </c>
      <c r="AW1098" s="13" t="s">
        <v>35</v>
      </c>
      <c r="AX1098" s="13" t="s">
        <v>74</v>
      </c>
      <c r="AY1098" s="210" t="s">
        <v>197</v>
      </c>
    </row>
    <row r="1099" spans="1:65" s="13" customFormat="1" ht="11.25">
      <c r="B1099" s="199"/>
      <c r="C1099" s="200"/>
      <c r="D1099" s="201" t="s">
        <v>213</v>
      </c>
      <c r="E1099" s="202" t="s">
        <v>28</v>
      </c>
      <c r="F1099" s="203" t="s">
        <v>1628</v>
      </c>
      <c r="G1099" s="200"/>
      <c r="H1099" s="204">
        <v>2.835</v>
      </c>
      <c r="I1099" s="205"/>
      <c r="J1099" s="200"/>
      <c r="K1099" s="200"/>
      <c r="L1099" s="206"/>
      <c r="M1099" s="207"/>
      <c r="N1099" s="208"/>
      <c r="O1099" s="208"/>
      <c r="P1099" s="208"/>
      <c r="Q1099" s="208"/>
      <c r="R1099" s="208"/>
      <c r="S1099" s="208"/>
      <c r="T1099" s="209"/>
      <c r="AT1099" s="210" t="s">
        <v>213</v>
      </c>
      <c r="AU1099" s="210" t="s">
        <v>84</v>
      </c>
      <c r="AV1099" s="13" t="s">
        <v>84</v>
      </c>
      <c r="AW1099" s="13" t="s">
        <v>35</v>
      </c>
      <c r="AX1099" s="13" t="s">
        <v>74</v>
      </c>
      <c r="AY1099" s="210" t="s">
        <v>197</v>
      </c>
    </row>
    <row r="1100" spans="1:65" s="13" customFormat="1" ht="11.25">
      <c r="B1100" s="199"/>
      <c r="C1100" s="200"/>
      <c r="D1100" s="201" t="s">
        <v>213</v>
      </c>
      <c r="E1100" s="202" t="s">
        <v>28</v>
      </c>
      <c r="F1100" s="203" t="s">
        <v>1629</v>
      </c>
      <c r="G1100" s="200"/>
      <c r="H1100" s="204">
        <v>0.93799999999999994</v>
      </c>
      <c r="I1100" s="205"/>
      <c r="J1100" s="200"/>
      <c r="K1100" s="200"/>
      <c r="L1100" s="206"/>
      <c r="M1100" s="207"/>
      <c r="N1100" s="208"/>
      <c r="O1100" s="208"/>
      <c r="P1100" s="208"/>
      <c r="Q1100" s="208"/>
      <c r="R1100" s="208"/>
      <c r="S1100" s="208"/>
      <c r="T1100" s="209"/>
      <c r="AT1100" s="210" t="s">
        <v>213</v>
      </c>
      <c r="AU1100" s="210" t="s">
        <v>84</v>
      </c>
      <c r="AV1100" s="13" t="s">
        <v>84</v>
      </c>
      <c r="AW1100" s="13" t="s">
        <v>35</v>
      </c>
      <c r="AX1100" s="13" t="s">
        <v>74</v>
      </c>
      <c r="AY1100" s="210" t="s">
        <v>197</v>
      </c>
    </row>
    <row r="1101" spans="1:65" s="13" customFormat="1" ht="11.25">
      <c r="B1101" s="199"/>
      <c r="C1101" s="200"/>
      <c r="D1101" s="201" t="s">
        <v>213</v>
      </c>
      <c r="E1101" s="202" t="s">
        <v>28</v>
      </c>
      <c r="F1101" s="203" t="s">
        <v>1630</v>
      </c>
      <c r="G1101" s="200"/>
      <c r="H1101" s="204">
        <v>9</v>
      </c>
      <c r="I1101" s="205"/>
      <c r="J1101" s="200"/>
      <c r="K1101" s="200"/>
      <c r="L1101" s="206"/>
      <c r="M1101" s="207"/>
      <c r="N1101" s="208"/>
      <c r="O1101" s="208"/>
      <c r="P1101" s="208"/>
      <c r="Q1101" s="208"/>
      <c r="R1101" s="208"/>
      <c r="S1101" s="208"/>
      <c r="T1101" s="209"/>
      <c r="AT1101" s="210" t="s">
        <v>213</v>
      </c>
      <c r="AU1101" s="210" t="s">
        <v>84</v>
      </c>
      <c r="AV1101" s="13" t="s">
        <v>84</v>
      </c>
      <c r="AW1101" s="13" t="s">
        <v>35</v>
      </c>
      <c r="AX1101" s="13" t="s">
        <v>74</v>
      </c>
      <c r="AY1101" s="210" t="s">
        <v>197</v>
      </c>
    </row>
    <row r="1102" spans="1:65" s="13" customFormat="1" ht="11.25">
      <c r="B1102" s="199"/>
      <c r="C1102" s="200"/>
      <c r="D1102" s="201" t="s">
        <v>213</v>
      </c>
      <c r="E1102" s="202" t="s">
        <v>28</v>
      </c>
      <c r="F1102" s="203" t="s">
        <v>1631</v>
      </c>
      <c r="G1102" s="200"/>
      <c r="H1102" s="204">
        <v>1.21</v>
      </c>
      <c r="I1102" s="205"/>
      <c r="J1102" s="200"/>
      <c r="K1102" s="200"/>
      <c r="L1102" s="206"/>
      <c r="M1102" s="207"/>
      <c r="N1102" s="208"/>
      <c r="O1102" s="208"/>
      <c r="P1102" s="208"/>
      <c r="Q1102" s="208"/>
      <c r="R1102" s="208"/>
      <c r="S1102" s="208"/>
      <c r="T1102" s="209"/>
      <c r="AT1102" s="210" t="s">
        <v>213</v>
      </c>
      <c r="AU1102" s="210" t="s">
        <v>84</v>
      </c>
      <c r="AV1102" s="13" t="s">
        <v>84</v>
      </c>
      <c r="AW1102" s="13" t="s">
        <v>35</v>
      </c>
      <c r="AX1102" s="13" t="s">
        <v>74</v>
      </c>
      <c r="AY1102" s="210" t="s">
        <v>197</v>
      </c>
    </row>
    <row r="1103" spans="1:65" s="13" customFormat="1" ht="11.25">
      <c r="B1103" s="199"/>
      <c r="C1103" s="200"/>
      <c r="D1103" s="201" t="s">
        <v>213</v>
      </c>
      <c r="E1103" s="202" t="s">
        <v>28</v>
      </c>
      <c r="F1103" s="203" t="s">
        <v>1632</v>
      </c>
      <c r="G1103" s="200"/>
      <c r="H1103" s="204">
        <v>26.25</v>
      </c>
      <c r="I1103" s="205"/>
      <c r="J1103" s="200"/>
      <c r="K1103" s="200"/>
      <c r="L1103" s="206"/>
      <c r="M1103" s="207"/>
      <c r="N1103" s="208"/>
      <c r="O1103" s="208"/>
      <c r="P1103" s="208"/>
      <c r="Q1103" s="208"/>
      <c r="R1103" s="208"/>
      <c r="S1103" s="208"/>
      <c r="T1103" s="209"/>
      <c r="AT1103" s="210" t="s">
        <v>213</v>
      </c>
      <c r="AU1103" s="210" t="s">
        <v>84</v>
      </c>
      <c r="AV1103" s="13" t="s">
        <v>84</v>
      </c>
      <c r="AW1103" s="13" t="s">
        <v>35</v>
      </c>
      <c r="AX1103" s="13" t="s">
        <v>74</v>
      </c>
      <c r="AY1103" s="210" t="s">
        <v>197</v>
      </c>
    </row>
    <row r="1104" spans="1:65" s="13" customFormat="1" ht="11.25">
      <c r="B1104" s="199"/>
      <c r="C1104" s="200"/>
      <c r="D1104" s="201" t="s">
        <v>213</v>
      </c>
      <c r="E1104" s="202" t="s">
        <v>28</v>
      </c>
      <c r="F1104" s="203" t="s">
        <v>1633</v>
      </c>
      <c r="G1104" s="200"/>
      <c r="H1104" s="204">
        <v>25.9</v>
      </c>
      <c r="I1104" s="205"/>
      <c r="J1104" s="200"/>
      <c r="K1104" s="200"/>
      <c r="L1104" s="206"/>
      <c r="M1104" s="207"/>
      <c r="N1104" s="208"/>
      <c r="O1104" s="208"/>
      <c r="P1104" s="208"/>
      <c r="Q1104" s="208"/>
      <c r="R1104" s="208"/>
      <c r="S1104" s="208"/>
      <c r="T1104" s="209"/>
      <c r="AT1104" s="210" t="s">
        <v>213</v>
      </c>
      <c r="AU1104" s="210" t="s">
        <v>84</v>
      </c>
      <c r="AV1104" s="13" t="s">
        <v>84</v>
      </c>
      <c r="AW1104" s="13" t="s">
        <v>35</v>
      </c>
      <c r="AX1104" s="13" t="s">
        <v>74</v>
      </c>
      <c r="AY1104" s="210" t="s">
        <v>197</v>
      </c>
    </row>
    <row r="1105" spans="1:65" s="13" customFormat="1" ht="11.25">
      <c r="B1105" s="199"/>
      <c r="C1105" s="200"/>
      <c r="D1105" s="201" t="s">
        <v>213</v>
      </c>
      <c r="E1105" s="202" t="s">
        <v>28</v>
      </c>
      <c r="F1105" s="203" t="s">
        <v>1634</v>
      </c>
      <c r="G1105" s="200"/>
      <c r="H1105" s="204">
        <v>11.045</v>
      </c>
      <c r="I1105" s="205"/>
      <c r="J1105" s="200"/>
      <c r="K1105" s="200"/>
      <c r="L1105" s="206"/>
      <c r="M1105" s="207"/>
      <c r="N1105" s="208"/>
      <c r="O1105" s="208"/>
      <c r="P1105" s="208"/>
      <c r="Q1105" s="208"/>
      <c r="R1105" s="208"/>
      <c r="S1105" s="208"/>
      <c r="T1105" s="209"/>
      <c r="AT1105" s="210" t="s">
        <v>213</v>
      </c>
      <c r="AU1105" s="210" t="s">
        <v>84</v>
      </c>
      <c r="AV1105" s="13" t="s">
        <v>84</v>
      </c>
      <c r="AW1105" s="13" t="s">
        <v>35</v>
      </c>
      <c r="AX1105" s="13" t="s">
        <v>74</v>
      </c>
      <c r="AY1105" s="210" t="s">
        <v>197</v>
      </c>
    </row>
    <row r="1106" spans="1:65" s="14" customFormat="1" ht="11.25">
      <c r="B1106" s="211"/>
      <c r="C1106" s="212"/>
      <c r="D1106" s="201" t="s">
        <v>213</v>
      </c>
      <c r="E1106" s="213" t="s">
        <v>28</v>
      </c>
      <c r="F1106" s="214" t="s">
        <v>226</v>
      </c>
      <c r="G1106" s="212"/>
      <c r="H1106" s="215">
        <v>102.40600000000001</v>
      </c>
      <c r="I1106" s="216"/>
      <c r="J1106" s="212"/>
      <c r="K1106" s="212"/>
      <c r="L1106" s="217"/>
      <c r="M1106" s="218"/>
      <c r="N1106" s="219"/>
      <c r="O1106" s="219"/>
      <c r="P1106" s="219"/>
      <c r="Q1106" s="219"/>
      <c r="R1106" s="219"/>
      <c r="S1106" s="219"/>
      <c r="T1106" s="220"/>
      <c r="AT1106" s="221" t="s">
        <v>213</v>
      </c>
      <c r="AU1106" s="221" t="s">
        <v>84</v>
      </c>
      <c r="AV1106" s="14" t="s">
        <v>204</v>
      </c>
      <c r="AW1106" s="14" t="s">
        <v>35</v>
      </c>
      <c r="AX1106" s="14" t="s">
        <v>82</v>
      </c>
      <c r="AY1106" s="221" t="s">
        <v>197</v>
      </c>
    </row>
    <row r="1107" spans="1:65" s="2" customFormat="1" ht="16.5" customHeight="1">
      <c r="A1107" s="37"/>
      <c r="B1107" s="38"/>
      <c r="C1107" s="181" t="s">
        <v>1635</v>
      </c>
      <c r="D1107" s="181" t="s">
        <v>199</v>
      </c>
      <c r="E1107" s="182" t="s">
        <v>1636</v>
      </c>
      <c r="F1107" s="183" t="s">
        <v>1637</v>
      </c>
      <c r="G1107" s="184" t="s">
        <v>1590</v>
      </c>
      <c r="H1107" s="185">
        <v>1</v>
      </c>
      <c r="I1107" s="186"/>
      <c r="J1107" s="187">
        <f>ROUND(I1107*H1107,2)</f>
        <v>0</v>
      </c>
      <c r="K1107" s="183" t="s">
        <v>28</v>
      </c>
      <c r="L1107" s="42"/>
      <c r="M1107" s="188" t="s">
        <v>28</v>
      </c>
      <c r="N1107" s="189" t="s">
        <v>45</v>
      </c>
      <c r="O1107" s="67"/>
      <c r="P1107" s="190">
        <f>O1107*H1107</f>
        <v>0</v>
      </c>
      <c r="Q1107" s="190">
        <v>0</v>
      </c>
      <c r="R1107" s="190">
        <f>Q1107*H1107</f>
        <v>0</v>
      </c>
      <c r="S1107" s="190">
        <v>0</v>
      </c>
      <c r="T1107" s="191">
        <f>S1107*H1107</f>
        <v>0</v>
      </c>
      <c r="U1107" s="37"/>
      <c r="V1107" s="37"/>
      <c r="W1107" s="37"/>
      <c r="X1107" s="37"/>
      <c r="Y1107" s="37"/>
      <c r="Z1107" s="37"/>
      <c r="AA1107" s="37"/>
      <c r="AB1107" s="37"/>
      <c r="AC1107" s="37"/>
      <c r="AD1107" s="37"/>
      <c r="AE1107" s="37"/>
      <c r="AR1107" s="192" t="s">
        <v>204</v>
      </c>
      <c r="AT1107" s="192" t="s">
        <v>199</v>
      </c>
      <c r="AU1107" s="192" t="s">
        <v>84</v>
      </c>
      <c r="AY1107" s="20" t="s">
        <v>197</v>
      </c>
      <c r="BE1107" s="193">
        <f>IF(N1107="základní",J1107,0)</f>
        <v>0</v>
      </c>
      <c r="BF1107" s="193">
        <f>IF(N1107="snížená",J1107,0)</f>
        <v>0</v>
      </c>
      <c r="BG1107" s="193">
        <f>IF(N1107="zákl. přenesená",J1107,0)</f>
        <v>0</v>
      </c>
      <c r="BH1107" s="193">
        <f>IF(N1107="sníž. přenesená",J1107,0)</f>
        <v>0</v>
      </c>
      <c r="BI1107" s="193">
        <f>IF(N1107="nulová",J1107,0)</f>
        <v>0</v>
      </c>
      <c r="BJ1107" s="20" t="s">
        <v>82</v>
      </c>
      <c r="BK1107" s="193">
        <f>ROUND(I1107*H1107,2)</f>
        <v>0</v>
      </c>
      <c r="BL1107" s="20" t="s">
        <v>204</v>
      </c>
      <c r="BM1107" s="192" t="s">
        <v>1638</v>
      </c>
    </row>
    <row r="1108" spans="1:65" s="2" customFormat="1" ht="21.75" customHeight="1">
      <c r="A1108" s="37"/>
      <c r="B1108" s="38"/>
      <c r="C1108" s="181" t="s">
        <v>1639</v>
      </c>
      <c r="D1108" s="181" t="s">
        <v>199</v>
      </c>
      <c r="E1108" s="182" t="s">
        <v>1640</v>
      </c>
      <c r="F1108" s="183" t="s">
        <v>1641</v>
      </c>
      <c r="G1108" s="184" t="s">
        <v>409</v>
      </c>
      <c r="H1108" s="185">
        <v>24.06</v>
      </c>
      <c r="I1108" s="186"/>
      <c r="J1108" s="187">
        <f>ROUND(I1108*H1108,2)</f>
        <v>0</v>
      </c>
      <c r="K1108" s="183" t="s">
        <v>203</v>
      </c>
      <c r="L1108" s="42"/>
      <c r="M1108" s="188" t="s">
        <v>28</v>
      </c>
      <c r="N1108" s="189" t="s">
        <v>45</v>
      </c>
      <c r="O1108" s="67"/>
      <c r="P1108" s="190">
        <f>O1108*H1108</f>
        <v>0</v>
      </c>
      <c r="Q1108" s="190">
        <v>2.5018699999999998</v>
      </c>
      <c r="R1108" s="190">
        <f>Q1108*H1108</f>
        <v>60.194992199999994</v>
      </c>
      <c r="S1108" s="190">
        <v>0</v>
      </c>
      <c r="T1108" s="191">
        <f>S1108*H1108</f>
        <v>0</v>
      </c>
      <c r="U1108" s="37"/>
      <c r="V1108" s="37"/>
      <c r="W1108" s="37"/>
      <c r="X1108" s="37"/>
      <c r="Y1108" s="37"/>
      <c r="Z1108" s="37"/>
      <c r="AA1108" s="37"/>
      <c r="AB1108" s="37"/>
      <c r="AC1108" s="37"/>
      <c r="AD1108" s="37"/>
      <c r="AE1108" s="37"/>
      <c r="AR1108" s="192" t="s">
        <v>204</v>
      </c>
      <c r="AT1108" s="192" t="s">
        <v>199</v>
      </c>
      <c r="AU1108" s="192" t="s">
        <v>84</v>
      </c>
      <c r="AY1108" s="20" t="s">
        <v>197</v>
      </c>
      <c r="BE1108" s="193">
        <f>IF(N1108="základní",J1108,0)</f>
        <v>0</v>
      </c>
      <c r="BF1108" s="193">
        <f>IF(N1108="snížená",J1108,0)</f>
        <v>0</v>
      </c>
      <c r="BG1108" s="193">
        <f>IF(N1108="zákl. přenesená",J1108,0)</f>
        <v>0</v>
      </c>
      <c r="BH1108" s="193">
        <f>IF(N1108="sníž. přenesená",J1108,0)</f>
        <v>0</v>
      </c>
      <c r="BI1108" s="193">
        <f>IF(N1108="nulová",J1108,0)</f>
        <v>0</v>
      </c>
      <c r="BJ1108" s="20" t="s">
        <v>82</v>
      </c>
      <c r="BK1108" s="193">
        <f>ROUND(I1108*H1108,2)</f>
        <v>0</v>
      </c>
      <c r="BL1108" s="20" t="s">
        <v>204</v>
      </c>
      <c r="BM1108" s="192" t="s">
        <v>1642</v>
      </c>
    </row>
    <row r="1109" spans="1:65" s="2" customFormat="1" ht="11.25">
      <c r="A1109" s="37"/>
      <c r="B1109" s="38"/>
      <c r="C1109" s="39"/>
      <c r="D1109" s="194" t="s">
        <v>206</v>
      </c>
      <c r="E1109" s="39"/>
      <c r="F1109" s="195" t="s">
        <v>1643</v>
      </c>
      <c r="G1109" s="39"/>
      <c r="H1109" s="39"/>
      <c r="I1109" s="196"/>
      <c r="J1109" s="39"/>
      <c r="K1109" s="39"/>
      <c r="L1109" s="42"/>
      <c r="M1109" s="197"/>
      <c r="N1109" s="198"/>
      <c r="O1109" s="67"/>
      <c r="P1109" s="67"/>
      <c r="Q1109" s="67"/>
      <c r="R1109" s="67"/>
      <c r="S1109" s="67"/>
      <c r="T1109" s="68"/>
      <c r="U1109" s="37"/>
      <c r="V1109" s="37"/>
      <c r="W1109" s="37"/>
      <c r="X1109" s="37"/>
      <c r="Y1109" s="37"/>
      <c r="Z1109" s="37"/>
      <c r="AA1109" s="37"/>
      <c r="AB1109" s="37"/>
      <c r="AC1109" s="37"/>
      <c r="AD1109" s="37"/>
      <c r="AE1109" s="37"/>
      <c r="AT1109" s="20" t="s">
        <v>206</v>
      </c>
      <c r="AU1109" s="20" t="s">
        <v>84</v>
      </c>
    </row>
    <row r="1110" spans="1:65" s="15" customFormat="1" ht="11.25">
      <c r="B1110" s="222"/>
      <c r="C1110" s="223"/>
      <c r="D1110" s="201" t="s">
        <v>213</v>
      </c>
      <c r="E1110" s="224" t="s">
        <v>28</v>
      </c>
      <c r="F1110" s="225" t="s">
        <v>412</v>
      </c>
      <c r="G1110" s="223"/>
      <c r="H1110" s="224" t="s">
        <v>28</v>
      </c>
      <c r="I1110" s="226"/>
      <c r="J1110" s="223"/>
      <c r="K1110" s="223"/>
      <c r="L1110" s="227"/>
      <c r="M1110" s="228"/>
      <c r="N1110" s="229"/>
      <c r="O1110" s="229"/>
      <c r="P1110" s="229"/>
      <c r="Q1110" s="229"/>
      <c r="R1110" s="229"/>
      <c r="S1110" s="229"/>
      <c r="T1110" s="230"/>
      <c r="AT1110" s="231" t="s">
        <v>213</v>
      </c>
      <c r="AU1110" s="231" t="s">
        <v>84</v>
      </c>
      <c r="AV1110" s="15" t="s">
        <v>82</v>
      </c>
      <c r="AW1110" s="15" t="s">
        <v>35</v>
      </c>
      <c r="AX1110" s="15" t="s">
        <v>74</v>
      </c>
      <c r="AY1110" s="231" t="s">
        <v>197</v>
      </c>
    </row>
    <row r="1111" spans="1:65" s="13" customFormat="1" ht="11.25">
      <c r="B1111" s="199"/>
      <c r="C1111" s="200"/>
      <c r="D1111" s="201" t="s">
        <v>213</v>
      </c>
      <c r="E1111" s="202" t="s">
        <v>28</v>
      </c>
      <c r="F1111" s="203" t="s">
        <v>1644</v>
      </c>
      <c r="G1111" s="200"/>
      <c r="H1111" s="204">
        <v>0.57599999999999996</v>
      </c>
      <c r="I1111" s="205"/>
      <c r="J1111" s="200"/>
      <c r="K1111" s="200"/>
      <c r="L1111" s="206"/>
      <c r="M1111" s="207"/>
      <c r="N1111" s="208"/>
      <c r="O1111" s="208"/>
      <c r="P1111" s="208"/>
      <c r="Q1111" s="208"/>
      <c r="R1111" s="208"/>
      <c r="S1111" s="208"/>
      <c r="T1111" s="209"/>
      <c r="AT1111" s="210" t="s">
        <v>213</v>
      </c>
      <c r="AU1111" s="210" t="s">
        <v>84</v>
      </c>
      <c r="AV1111" s="13" t="s">
        <v>84</v>
      </c>
      <c r="AW1111" s="13" t="s">
        <v>35</v>
      </c>
      <c r="AX1111" s="13" t="s">
        <v>74</v>
      </c>
      <c r="AY1111" s="210" t="s">
        <v>197</v>
      </c>
    </row>
    <row r="1112" spans="1:65" s="13" customFormat="1" ht="11.25">
      <c r="B1112" s="199"/>
      <c r="C1112" s="200"/>
      <c r="D1112" s="201" t="s">
        <v>213</v>
      </c>
      <c r="E1112" s="202" t="s">
        <v>28</v>
      </c>
      <c r="F1112" s="203" t="s">
        <v>1645</v>
      </c>
      <c r="G1112" s="200"/>
      <c r="H1112" s="204">
        <v>8.9220000000000006</v>
      </c>
      <c r="I1112" s="205"/>
      <c r="J1112" s="200"/>
      <c r="K1112" s="200"/>
      <c r="L1112" s="206"/>
      <c r="M1112" s="207"/>
      <c r="N1112" s="208"/>
      <c r="O1112" s="208"/>
      <c r="P1112" s="208"/>
      <c r="Q1112" s="208"/>
      <c r="R1112" s="208"/>
      <c r="S1112" s="208"/>
      <c r="T1112" s="209"/>
      <c r="AT1112" s="210" t="s">
        <v>213</v>
      </c>
      <c r="AU1112" s="210" t="s">
        <v>84</v>
      </c>
      <c r="AV1112" s="13" t="s">
        <v>84</v>
      </c>
      <c r="AW1112" s="13" t="s">
        <v>35</v>
      </c>
      <c r="AX1112" s="13" t="s">
        <v>74</v>
      </c>
      <c r="AY1112" s="210" t="s">
        <v>197</v>
      </c>
    </row>
    <row r="1113" spans="1:65" s="13" customFormat="1" ht="11.25">
      <c r="B1113" s="199"/>
      <c r="C1113" s="200"/>
      <c r="D1113" s="201" t="s">
        <v>213</v>
      </c>
      <c r="E1113" s="202" t="s">
        <v>28</v>
      </c>
      <c r="F1113" s="203" t="s">
        <v>1646</v>
      </c>
      <c r="G1113" s="200"/>
      <c r="H1113" s="204">
        <v>7.3319999999999999</v>
      </c>
      <c r="I1113" s="205"/>
      <c r="J1113" s="200"/>
      <c r="K1113" s="200"/>
      <c r="L1113" s="206"/>
      <c r="M1113" s="207"/>
      <c r="N1113" s="208"/>
      <c r="O1113" s="208"/>
      <c r="P1113" s="208"/>
      <c r="Q1113" s="208"/>
      <c r="R1113" s="208"/>
      <c r="S1113" s="208"/>
      <c r="T1113" s="209"/>
      <c r="AT1113" s="210" t="s">
        <v>213</v>
      </c>
      <c r="AU1113" s="210" t="s">
        <v>84</v>
      </c>
      <c r="AV1113" s="13" t="s">
        <v>84</v>
      </c>
      <c r="AW1113" s="13" t="s">
        <v>35</v>
      </c>
      <c r="AX1113" s="13" t="s">
        <v>74</v>
      </c>
      <c r="AY1113" s="210" t="s">
        <v>197</v>
      </c>
    </row>
    <row r="1114" spans="1:65" s="13" customFormat="1" ht="11.25">
      <c r="B1114" s="199"/>
      <c r="C1114" s="200"/>
      <c r="D1114" s="201" t="s">
        <v>213</v>
      </c>
      <c r="E1114" s="202" t="s">
        <v>28</v>
      </c>
      <c r="F1114" s="203" t="s">
        <v>1647</v>
      </c>
      <c r="G1114" s="200"/>
      <c r="H1114" s="204">
        <v>3.3420000000000001</v>
      </c>
      <c r="I1114" s="205"/>
      <c r="J1114" s="200"/>
      <c r="K1114" s="200"/>
      <c r="L1114" s="206"/>
      <c r="M1114" s="207"/>
      <c r="N1114" s="208"/>
      <c r="O1114" s="208"/>
      <c r="P1114" s="208"/>
      <c r="Q1114" s="208"/>
      <c r="R1114" s="208"/>
      <c r="S1114" s="208"/>
      <c r="T1114" s="209"/>
      <c r="AT1114" s="210" t="s">
        <v>213</v>
      </c>
      <c r="AU1114" s="210" t="s">
        <v>84</v>
      </c>
      <c r="AV1114" s="13" t="s">
        <v>84</v>
      </c>
      <c r="AW1114" s="13" t="s">
        <v>35</v>
      </c>
      <c r="AX1114" s="13" t="s">
        <v>74</v>
      </c>
      <c r="AY1114" s="210" t="s">
        <v>197</v>
      </c>
    </row>
    <row r="1115" spans="1:65" s="13" customFormat="1" ht="11.25">
      <c r="B1115" s="199"/>
      <c r="C1115" s="200"/>
      <c r="D1115" s="201" t="s">
        <v>213</v>
      </c>
      <c r="E1115" s="202" t="s">
        <v>28</v>
      </c>
      <c r="F1115" s="203" t="s">
        <v>1648</v>
      </c>
      <c r="G1115" s="200"/>
      <c r="H1115" s="204">
        <v>2.0640000000000001</v>
      </c>
      <c r="I1115" s="205"/>
      <c r="J1115" s="200"/>
      <c r="K1115" s="200"/>
      <c r="L1115" s="206"/>
      <c r="M1115" s="207"/>
      <c r="N1115" s="208"/>
      <c r="O1115" s="208"/>
      <c r="P1115" s="208"/>
      <c r="Q1115" s="208"/>
      <c r="R1115" s="208"/>
      <c r="S1115" s="208"/>
      <c r="T1115" s="209"/>
      <c r="AT1115" s="210" t="s">
        <v>213</v>
      </c>
      <c r="AU1115" s="210" t="s">
        <v>84</v>
      </c>
      <c r="AV1115" s="13" t="s">
        <v>84</v>
      </c>
      <c r="AW1115" s="13" t="s">
        <v>35</v>
      </c>
      <c r="AX1115" s="13" t="s">
        <v>74</v>
      </c>
      <c r="AY1115" s="210" t="s">
        <v>197</v>
      </c>
    </row>
    <row r="1116" spans="1:65" s="13" customFormat="1" ht="11.25">
      <c r="B1116" s="199"/>
      <c r="C1116" s="200"/>
      <c r="D1116" s="201" t="s">
        <v>213</v>
      </c>
      <c r="E1116" s="202" t="s">
        <v>28</v>
      </c>
      <c r="F1116" s="203" t="s">
        <v>1649</v>
      </c>
      <c r="G1116" s="200"/>
      <c r="H1116" s="204">
        <v>1.8240000000000001</v>
      </c>
      <c r="I1116" s="205"/>
      <c r="J1116" s="200"/>
      <c r="K1116" s="200"/>
      <c r="L1116" s="206"/>
      <c r="M1116" s="207"/>
      <c r="N1116" s="208"/>
      <c r="O1116" s="208"/>
      <c r="P1116" s="208"/>
      <c r="Q1116" s="208"/>
      <c r="R1116" s="208"/>
      <c r="S1116" s="208"/>
      <c r="T1116" s="209"/>
      <c r="AT1116" s="210" t="s">
        <v>213</v>
      </c>
      <c r="AU1116" s="210" t="s">
        <v>84</v>
      </c>
      <c r="AV1116" s="13" t="s">
        <v>84</v>
      </c>
      <c r="AW1116" s="13" t="s">
        <v>35</v>
      </c>
      <c r="AX1116" s="13" t="s">
        <v>74</v>
      </c>
      <c r="AY1116" s="210" t="s">
        <v>197</v>
      </c>
    </row>
    <row r="1117" spans="1:65" s="14" customFormat="1" ht="11.25">
      <c r="B1117" s="211"/>
      <c r="C1117" s="212"/>
      <c r="D1117" s="201" t="s">
        <v>213</v>
      </c>
      <c r="E1117" s="213" t="s">
        <v>28</v>
      </c>
      <c r="F1117" s="214" t="s">
        <v>226</v>
      </c>
      <c r="G1117" s="212"/>
      <c r="H1117" s="215">
        <v>24.06</v>
      </c>
      <c r="I1117" s="216"/>
      <c r="J1117" s="212"/>
      <c r="K1117" s="212"/>
      <c r="L1117" s="217"/>
      <c r="M1117" s="218"/>
      <c r="N1117" s="219"/>
      <c r="O1117" s="219"/>
      <c r="P1117" s="219"/>
      <c r="Q1117" s="219"/>
      <c r="R1117" s="219"/>
      <c r="S1117" s="219"/>
      <c r="T1117" s="220"/>
      <c r="AT1117" s="221" t="s">
        <v>213</v>
      </c>
      <c r="AU1117" s="221" t="s">
        <v>84</v>
      </c>
      <c r="AV1117" s="14" t="s">
        <v>204</v>
      </c>
      <c r="AW1117" s="14" t="s">
        <v>35</v>
      </c>
      <c r="AX1117" s="14" t="s">
        <v>82</v>
      </c>
      <c r="AY1117" s="221" t="s">
        <v>197</v>
      </c>
    </row>
    <row r="1118" spans="1:65" s="2" customFormat="1" ht="11.25">
      <c r="A1118" s="37"/>
      <c r="B1118" s="38"/>
      <c r="C1118" s="39"/>
      <c r="D1118" s="201" t="s">
        <v>1650</v>
      </c>
      <c r="E1118" s="39"/>
      <c r="F1118" s="257" t="s">
        <v>1651</v>
      </c>
      <c r="G1118" s="39"/>
      <c r="H1118" s="39"/>
      <c r="I1118" s="39"/>
      <c r="J1118" s="39"/>
      <c r="K1118" s="39"/>
      <c r="L1118" s="42"/>
      <c r="M1118" s="197"/>
      <c r="N1118" s="198"/>
      <c r="O1118" s="67"/>
      <c r="P1118" s="67"/>
      <c r="Q1118" s="67"/>
      <c r="R1118" s="67"/>
      <c r="S1118" s="67"/>
      <c r="T1118" s="68"/>
      <c r="U1118" s="37"/>
      <c r="V1118" s="37"/>
      <c r="W1118" s="37"/>
      <c r="X1118" s="37"/>
      <c r="Y1118" s="37"/>
      <c r="Z1118" s="37"/>
      <c r="AA1118" s="37"/>
      <c r="AB1118" s="37"/>
      <c r="AC1118" s="37"/>
      <c r="AD1118" s="37"/>
      <c r="AE1118" s="37"/>
      <c r="AU1118" s="20" t="s">
        <v>84</v>
      </c>
    </row>
    <row r="1119" spans="1:65" s="2" customFormat="1" ht="11.25">
      <c r="A1119" s="37"/>
      <c r="B1119" s="38"/>
      <c r="C1119" s="39"/>
      <c r="D1119" s="201" t="s">
        <v>1650</v>
      </c>
      <c r="E1119" s="39"/>
      <c r="F1119" s="258" t="s">
        <v>1652</v>
      </c>
      <c r="G1119" s="39"/>
      <c r="H1119" s="259">
        <v>9.6</v>
      </c>
      <c r="I1119" s="39"/>
      <c r="J1119" s="39"/>
      <c r="K1119" s="39"/>
      <c r="L1119" s="42"/>
      <c r="M1119" s="197"/>
      <c r="N1119" s="198"/>
      <c r="O1119" s="67"/>
      <c r="P1119" s="67"/>
      <c r="Q1119" s="67"/>
      <c r="R1119" s="67"/>
      <c r="S1119" s="67"/>
      <c r="T1119" s="68"/>
      <c r="U1119" s="37"/>
      <c r="V1119" s="37"/>
      <c r="W1119" s="37"/>
      <c r="X1119" s="37"/>
      <c r="Y1119" s="37"/>
      <c r="Z1119" s="37"/>
      <c r="AA1119" s="37"/>
      <c r="AB1119" s="37"/>
      <c r="AC1119" s="37"/>
      <c r="AD1119" s="37"/>
      <c r="AE1119" s="37"/>
      <c r="AU1119" s="20" t="s">
        <v>84</v>
      </c>
    </row>
    <row r="1120" spans="1:65" s="2" customFormat="1" ht="11.25">
      <c r="A1120" s="37"/>
      <c r="B1120" s="38"/>
      <c r="C1120" s="39"/>
      <c r="D1120" s="201" t="s">
        <v>1650</v>
      </c>
      <c r="E1120" s="39"/>
      <c r="F1120" s="257" t="s">
        <v>1653</v>
      </c>
      <c r="G1120" s="39"/>
      <c r="H1120" s="39"/>
      <c r="I1120" s="39"/>
      <c r="J1120" s="39"/>
      <c r="K1120" s="39"/>
      <c r="L1120" s="42"/>
      <c r="M1120" s="197"/>
      <c r="N1120" s="198"/>
      <c r="O1120" s="67"/>
      <c r="P1120" s="67"/>
      <c r="Q1120" s="67"/>
      <c r="R1120" s="67"/>
      <c r="S1120" s="67"/>
      <c r="T1120" s="68"/>
      <c r="U1120" s="37"/>
      <c r="V1120" s="37"/>
      <c r="W1120" s="37"/>
      <c r="X1120" s="37"/>
      <c r="Y1120" s="37"/>
      <c r="Z1120" s="37"/>
      <c r="AA1120" s="37"/>
      <c r="AB1120" s="37"/>
      <c r="AC1120" s="37"/>
      <c r="AD1120" s="37"/>
      <c r="AE1120" s="37"/>
      <c r="AU1120" s="20" t="s">
        <v>84</v>
      </c>
    </row>
    <row r="1121" spans="1:65" s="2" customFormat="1" ht="11.25">
      <c r="A1121" s="37"/>
      <c r="B1121" s="38"/>
      <c r="C1121" s="39"/>
      <c r="D1121" s="201" t="s">
        <v>1650</v>
      </c>
      <c r="E1121" s="39"/>
      <c r="F1121" s="258" t="s">
        <v>1654</v>
      </c>
      <c r="G1121" s="39"/>
      <c r="H1121" s="259">
        <v>0</v>
      </c>
      <c r="I1121" s="39"/>
      <c r="J1121" s="39"/>
      <c r="K1121" s="39"/>
      <c r="L1121" s="42"/>
      <c r="M1121" s="197"/>
      <c r="N1121" s="198"/>
      <c r="O1121" s="67"/>
      <c r="P1121" s="67"/>
      <c r="Q1121" s="67"/>
      <c r="R1121" s="67"/>
      <c r="S1121" s="67"/>
      <c r="T1121" s="68"/>
      <c r="U1121" s="37"/>
      <c r="V1121" s="37"/>
      <c r="W1121" s="37"/>
      <c r="X1121" s="37"/>
      <c r="Y1121" s="37"/>
      <c r="Z1121" s="37"/>
      <c r="AA1121" s="37"/>
      <c r="AB1121" s="37"/>
      <c r="AC1121" s="37"/>
      <c r="AD1121" s="37"/>
      <c r="AE1121" s="37"/>
      <c r="AU1121" s="20" t="s">
        <v>84</v>
      </c>
    </row>
    <row r="1122" spans="1:65" s="2" customFormat="1" ht="11.25">
      <c r="A1122" s="37"/>
      <c r="B1122" s="38"/>
      <c r="C1122" s="39"/>
      <c r="D1122" s="201" t="s">
        <v>1650</v>
      </c>
      <c r="E1122" s="39"/>
      <c r="F1122" s="258" t="s">
        <v>1655</v>
      </c>
      <c r="G1122" s="39"/>
      <c r="H1122" s="259">
        <v>148.69999999999999</v>
      </c>
      <c r="I1122" s="39"/>
      <c r="J1122" s="39"/>
      <c r="K1122" s="39"/>
      <c r="L1122" s="42"/>
      <c r="M1122" s="197"/>
      <c r="N1122" s="198"/>
      <c r="O1122" s="67"/>
      <c r="P1122" s="67"/>
      <c r="Q1122" s="67"/>
      <c r="R1122" s="67"/>
      <c r="S1122" s="67"/>
      <c r="T1122" s="68"/>
      <c r="U1122" s="37"/>
      <c r="V1122" s="37"/>
      <c r="W1122" s="37"/>
      <c r="X1122" s="37"/>
      <c r="Y1122" s="37"/>
      <c r="Z1122" s="37"/>
      <c r="AA1122" s="37"/>
      <c r="AB1122" s="37"/>
      <c r="AC1122" s="37"/>
      <c r="AD1122" s="37"/>
      <c r="AE1122" s="37"/>
      <c r="AU1122" s="20" t="s">
        <v>84</v>
      </c>
    </row>
    <row r="1123" spans="1:65" s="2" customFormat="1" ht="11.25">
      <c r="A1123" s="37"/>
      <c r="B1123" s="38"/>
      <c r="C1123" s="39"/>
      <c r="D1123" s="201" t="s">
        <v>1650</v>
      </c>
      <c r="E1123" s="39"/>
      <c r="F1123" s="257" t="s">
        <v>1656</v>
      </c>
      <c r="G1123" s="39"/>
      <c r="H1123" s="39"/>
      <c r="I1123" s="39"/>
      <c r="J1123" s="39"/>
      <c r="K1123" s="39"/>
      <c r="L1123" s="42"/>
      <c r="M1123" s="197"/>
      <c r="N1123" s="198"/>
      <c r="O1123" s="67"/>
      <c r="P1123" s="67"/>
      <c r="Q1123" s="67"/>
      <c r="R1123" s="67"/>
      <c r="S1123" s="67"/>
      <c r="T1123" s="68"/>
      <c r="U1123" s="37"/>
      <c r="V1123" s="37"/>
      <c r="W1123" s="37"/>
      <c r="X1123" s="37"/>
      <c r="Y1123" s="37"/>
      <c r="Z1123" s="37"/>
      <c r="AA1123" s="37"/>
      <c r="AB1123" s="37"/>
      <c r="AC1123" s="37"/>
      <c r="AD1123" s="37"/>
      <c r="AE1123" s="37"/>
      <c r="AU1123" s="20" t="s">
        <v>84</v>
      </c>
    </row>
    <row r="1124" spans="1:65" s="2" customFormat="1" ht="11.25">
      <c r="A1124" s="37"/>
      <c r="B1124" s="38"/>
      <c r="C1124" s="39"/>
      <c r="D1124" s="201" t="s">
        <v>1650</v>
      </c>
      <c r="E1124" s="39"/>
      <c r="F1124" s="258" t="s">
        <v>1657</v>
      </c>
      <c r="G1124" s="39"/>
      <c r="H1124" s="259">
        <v>0</v>
      </c>
      <c r="I1124" s="39"/>
      <c r="J1124" s="39"/>
      <c r="K1124" s="39"/>
      <c r="L1124" s="42"/>
      <c r="M1124" s="197"/>
      <c r="N1124" s="198"/>
      <c r="O1124" s="67"/>
      <c r="P1124" s="67"/>
      <c r="Q1124" s="67"/>
      <c r="R1124" s="67"/>
      <c r="S1124" s="67"/>
      <c r="T1124" s="68"/>
      <c r="U1124" s="37"/>
      <c r="V1124" s="37"/>
      <c r="W1124" s="37"/>
      <c r="X1124" s="37"/>
      <c r="Y1124" s="37"/>
      <c r="Z1124" s="37"/>
      <c r="AA1124" s="37"/>
      <c r="AB1124" s="37"/>
      <c r="AC1124" s="37"/>
      <c r="AD1124" s="37"/>
      <c r="AE1124" s="37"/>
      <c r="AU1124" s="20" t="s">
        <v>84</v>
      </c>
    </row>
    <row r="1125" spans="1:65" s="2" customFormat="1" ht="11.25">
      <c r="A1125" s="37"/>
      <c r="B1125" s="38"/>
      <c r="C1125" s="39"/>
      <c r="D1125" s="201" t="s">
        <v>1650</v>
      </c>
      <c r="E1125" s="39"/>
      <c r="F1125" s="258" t="s">
        <v>1658</v>
      </c>
      <c r="G1125" s="39"/>
      <c r="H1125" s="259">
        <v>122.2</v>
      </c>
      <c r="I1125" s="39"/>
      <c r="J1125" s="39"/>
      <c r="K1125" s="39"/>
      <c r="L1125" s="42"/>
      <c r="M1125" s="197"/>
      <c r="N1125" s="198"/>
      <c r="O1125" s="67"/>
      <c r="P1125" s="67"/>
      <c r="Q1125" s="67"/>
      <c r="R1125" s="67"/>
      <c r="S1125" s="67"/>
      <c r="T1125" s="68"/>
      <c r="U1125" s="37"/>
      <c r="V1125" s="37"/>
      <c r="W1125" s="37"/>
      <c r="X1125" s="37"/>
      <c r="Y1125" s="37"/>
      <c r="Z1125" s="37"/>
      <c r="AA1125" s="37"/>
      <c r="AB1125" s="37"/>
      <c r="AC1125" s="37"/>
      <c r="AD1125" s="37"/>
      <c r="AE1125" s="37"/>
      <c r="AU1125" s="20" t="s">
        <v>84</v>
      </c>
    </row>
    <row r="1126" spans="1:65" s="2" customFormat="1" ht="11.25">
      <c r="A1126" s="37"/>
      <c r="B1126" s="38"/>
      <c r="C1126" s="39"/>
      <c r="D1126" s="201" t="s">
        <v>1650</v>
      </c>
      <c r="E1126" s="39"/>
      <c r="F1126" s="257" t="s">
        <v>1659</v>
      </c>
      <c r="G1126" s="39"/>
      <c r="H1126" s="39"/>
      <c r="I1126" s="39"/>
      <c r="J1126" s="39"/>
      <c r="K1126" s="39"/>
      <c r="L1126" s="42"/>
      <c r="M1126" s="197"/>
      <c r="N1126" s="198"/>
      <c r="O1126" s="67"/>
      <c r="P1126" s="67"/>
      <c r="Q1126" s="67"/>
      <c r="R1126" s="67"/>
      <c r="S1126" s="67"/>
      <c r="T1126" s="68"/>
      <c r="U1126" s="37"/>
      <c r="V1126" s="37"/>
      <c r="W1126" s="37"/>
      <c r="X1126" s="37"/>
      <c r="Y1126" s="37"/>
      <c r="Z1126" s="37"/>
      <c r="AA1126" s="37"/>
      <c r="AB1126" s="37"/>
      <c r="AC1126" s="37"/>
      <c r="AD1126" s="37"/>
      <c r="AE1126" s="37"/>
      <c r="AU1126" s="20" t="s">
        <v>84</v>
      </c>
    </row>
    <row r="1127" spans="1:65" s="2" customFormat="1" ht="11.25">
      <c r="A1127" s="37"/>
      <c r="B1127" s="38"/>
      <c r="C1127" s="39"/>
      <c r="D1127" s="201" t="s">
        <v>1650</v>
      </c>
      <c r="E1127" s="39"/>
      <c r="F1127" s="258" t="s">
        <v>1660</v>
      </c>
      <c r="G1127" s="39"/>
      <c r="H1127" s="259">
        <v>55.7</v>
      </c>
      <c r="I1127" s="39"/>
      <c r="J1127" s="39"/>
      <c r="K1127" s="39"/>
      <c r="L1127" s="42"/>
      <c r="M1127" s="197"/>
      <c r="N1127" s="198"/>
      <c r="O1127" s="67"/>
      <c r="P1127" s="67"/>
      <c r="Q1127" s="67"/>
      <c r="R1127" s="67"/>
      <c r="S1127" s="67"/>
      <c r="T1127" s="68"/>
      <c r="U1127" s="37"/>
      <c r="V1127" s="37"/>
      <c r="W1127" s="37"/>
      <c r="X1127" s="37"/>
      <c r="Y1127" s="37"/>
      <c r="Z1127" s="37"/>
      <c r="AA1127" s="37"/>
      <c r="AB1127" s="37"/>
      <c r="AC1127" s="37"/>
      <c r="AD1127" s="37"/>
      <c r="AE1127" s="37"/>
      <c r="AU1127" s="20" t="s">
        <v>84</v>
      </c>
    </row>
    <row r="1128" spans="1:65" s="2" customFormat="1" ht="11.25">
      <c r="A1128" s="37"/>
      <c r="B1128" s="38"/>
      <c r="C1128" s="39"/>
      <c r="D1128" s="201" t="s">
        <v>1650</v>
      </c>
      <c r="E1128" s="39"/>
      <c r="F1128" s="257" t="s">
        <v>1661</v>
      </c>
      <c r="G1128" s="39"/>
      <c r="H1128" s="39"/>
      <c r="I1128" s="39"/>
      <c r="J1128" s="39"/>
      <c r="K1128" s="39"/>
      <c r="L1128" s="42"/>
      <c r="M1128" s="197"/>
      <c r="N1128" s="198"/>
      <c r="O1128" s="67"/>
      <c r="P1128" s="67"/>
      <c r="Q1128" s="67"/>
      <c r="R1128" s="67"/>
      <c r="S1128" s="67"/>
      <c r="T1128" s="68"/>
      <c r="U1128" s="37"/>
      <c r="V1128" s="37"/>
      <c r="W1128" s="37"/>
      <c r="X1128" s="37"/>
      <c r="Y1128" s="37"/>
      <c r="Z1128" s="37"/>
      <c r="AA1128" s="37"/>
      <c r="AB1128" s="37"/>
      <c r="AC1128" s="37"/>
      <c r="AD1128" s="37"/>
      <c r="AE1128" s="37"/>
      <c r="AU1128" s="20" t="s">
        <v>84</v>
      </c>
    </row>
    <row r="1129" spans="1:65" s="2" customFormat="1" ht="11.25">
      <c r="A1129" s="37"/>
      <c r="B1129" s="38"/>
      <c r="C1129" s="39"/>
      <c r="D1129" s="201" t="s">
        <v>1650</v>
      </c>
      <c r="E1129" s="39"/>
      <c r="F1129" s="258" t="s">
        <v>1662</v>
      </c>
      <c r="G1129" s="39"/>
      <c r="H1129" s="259">
        <v>34.4</v>
      </c>
      <c r="I1129" s="39"/>
      <c r="J1129" s="39"/>
      <c r="K1129" s="39"/>
      <c r="L1129" s="42"/>
      <c r="M1129" s="197"/>
      <c r="N1129" s="198"/>
      <c r="O1129" s="67"/>
      <c r="P1129" s="67"/>
      <c r="Q1129" s="67"/>
      <c r="R1129" s="67"/>
      <c r="S1129" s="67"/>
      <c r="T1129" s="68"/>
      <c r="U1129" s="37"/>
      <c r="V1129" s="37"/>
      <c r="W1129" s="37"/>
      <c r="X1129" s="37"/>
      <c r="Y1129" s="37"/>
      <c r="Z1129" s="37"/>
      <c r="AA1129" s="37"/>
      <c r="AB1129" s="37"/>
      <c r="AC1129" s="37"/>
      <c r="AD1129" s="37"/>
      <c r="AE1129" s="37"/>
      <c r="AU1129" s="20" t="s">
        <v>84</v>
      </c>
    </row>
    <row r="1130" spans="1:65" s="2" customFormat="1" ht="11.25">
      <c r="A1130" s="37"/>
      <c r="B1130" s="38"/>
      <c r="C1130" s="39"/>
      <c r="D1130" s="201" t="s">
        <v>1650</v>
      </c>
      <c r="E1130" s="39"/>
      <c r="F1130" s="257" t="s">
        <v>1663</v>
      </c>
      <c r="G1130" s="39"/>
      <c r="H1130" s="39"/>
      <c r="I1130" s="39"/>
      <c r="J1130" s="39"/>
      <c r="K1130" s="39"/>
      <c r="L1130" s="42"/>
      <c r="M1130" s="197"/>
      <c r="N1130" s="198"/>
      <c r="O1130" s="67"/>
      <c r="P1130" s="67"/>
      <c r="Q1130" s="67"/>
      <c r="R1130" s="67"/>
      <c r="S1130" s="67"/>
      <c r="T1130" s="68"/>
      <c r="U1130" s="37"/>
      <c r="V1130" s="37"/>
      <c r="W1130" s="37"/>
      <c r="X1130" s="37"/>
      <c r="Y1130" s="37"/>
      <c r="Z1130" s="37"/>
      <c r="AA1130" s="37"/>
      <c r="AB1130" s="37"/>
      <c r="AC1130" s="37"/>
      <c r="AD1130" s="37"/>
      <c r="AE1130" s="37"/>
      <c r="AU1130" s="20" t="s">
        <v>84</v>
      </c>
    </row>
    <row r="1131" spans="1:65" s="2" customFormat="1" ht="11.25">
      <c r="A1131" s="37"/>
      <c r="B1131" s="38"/>
      <c r="C1131" s="39"/>
      <c r="D1131" s="201" t="s">
        <v>1650</v>
      </c>
      <c r="E1131" s="39"/>
      <c r="F1131" s="258" t="s">
        <v>1664</v>
      </c>
      <c r="G1131" s="39"/>
      <c r="H1131" s="259">
        <v>30.4</v>
      </c>
      <c r="I1131" s="39"/>
      <c r="J1131" s="39"/>
      <c r="K1131" s="39"/>
      <c r="L1131" s="42"/>
      <c r="M1131" s="197"/>
      <c r="N1131" s="198"/>
      <c r="O1131" s="67"/>
      <c r="P1131" s="67"/>
      <c r="Q1131" s="67"/>
      <c r="R1131" s="67"/>
      <c r="S1131" s="67"/>
      <c r="T1131" s="68"/>
      <c r="U1131" s="37"/>
      <c r="V1131" s="37"/>
      <c r="W1131" s="37"/>
      <c r="X1131" s="37"/>
      <c r="Y1131" s="37"/>
      <c r="Z1131" s="37"/>
      <c r="AA1131" s="37"/>
      <c r="AB1131" s="37"/>
      <c r="AC1131" s="37"/>
      <c r="AD1131" s="37"/>
      <c r="AE1131" s="37"/>
      <c r="AU1131" s="20" t="s">
        <v>84</v>
      </c>
    </row>
    <row r="1132" spans="1:65" s="2" customFormat="1" ht="21.75" customHeight="1">
      <c r="A1132" s="37"/>
      <c r="B1132" s="38"/>
      <c r="C1132" s="181" t="s">
        <v>1665</v>
      </c>
      <c r="D1132" s="181" t="s">
        <v>199</v>
      </c>
      <c r="E1132" s="182" t="s">
        <v>1666</v>
      </c>
      <c r="F1132" s="183" t="s">
        <v>1667</v>
      </c>
      <c r="G1132" s="184" t="s">
        <v>409</v>
      </c>
      <c r="H1132" s="185">
        <v>24.06</v>
      </c>
      <c r="I1132" s="186"/>
      <c r="J1132" s="187">
        <f>ROUND(I1132*H1132,2)</f>
        <v>0</v>
      </c>
      <c r="K1132" s="183" t="s">
        <v>203</v>
      </c>
      <c r="L1132" s="42"/>
      <c r="M1132" s="188" t="s">
        <v>28</v>
      </c>
      <c r="N1132" s="189" t="s">
        <v>45</v>
      </c>
      <c r="O1132" s="67"/>
      <c r="P1132" s="190">
        <f>O1132*H1132</f>
        <v>0</v>
      </c>
      <c r="Q1132" s="190">
        <v>0</v>
      </c>
      <c r="R1132" s="190">
        <f>Q1132*H1132</f>
        <v>0</v>
      </c>
      <c r="S1132" s="190">
        <v>0</v>
      </c>
      <c r="T1132" s="191">
        <f>S1132*H1132</f>
        <v>0</v>
      </c>
      <c r="U1132" s="37"/>
      <c r="V1132" s="37"/>
      <c r="W1132" s="37"/>
      <c r="X1132" s="37"/>
      <c r="Y1132" s="37"/>
      <c r="Z1132" s="37"/>
      <c r="AA1132" s="37"/>
      <c r="AB1132" s="37"/>
      <c r="AC1132" s="37"/>
      <c r="AD1132" s="37"/>
      <c r="AE1132" s="37"/>
      <c r="AR1132" s="192" t="s">
        <v>204</v>
      </c>
      <c r="AT1132" s="192" t="s">
        <v>199</v>
      </c>
      <c r="AU1132" s="192" t="s">
        <v>84</v>
      </c>
      <c r="AY1132" s="20" t="s">
        <v>197</v>
      </c>
      <c r="BE1132" s="193">
        <f>IF(N1132="základní",J1132,0)</f>
        <v>0</v>
      </c>
      <c r="BF1132" s="193">
        <f>IF(N1132="snížená",J1132,0)</f>
        <v>0</v>
      </c>
      <c r="BG1132" s="193">
        <f>IF(N1132="zákl. přenesená",J1132,0)</f>
        <v>0</v>
      </c>
      <c r="BH1132" s="193">
        <f>IF(N1132="sníž. přenesená",J1132,0)</f>
        <v>0</v>
      </c>
      <c r="BI1132" s="193">
        <f>IF(N1132="nulová",J1132,0)</f>
        <v>0</v>
      </c>
      <c r="BJ1132" s="20" t="s">
        <v>82</v>
      </c>
      <c r="BK1132" s="193">
        <f>ROUND(I1132*H1132,2)</f>
        <v>0</v>
      </c>
      <c r="BL1132" s="20" t="s">
        <v>204</v>
      </c>
      <c r="BM1132" s="192" t="s">
        <v>1668</v>
      </c>
    </row>
    <row r="1133" spans="1:65" s="2" customFormat="1" ht="11.25">
      <c r="A1133" s="37"/>
      <c r="B1133" s="38"/>
      <c r="C1133" s="39"/>
      <c r="D1133" s="194" t="s">
        <v>206</v>
      </c>
      <c r="E1133" s="39"/>
      <c r="F1133" s="195" t="s">
        <v>1669</v>
      </c>
      <c r="G1133" s="39"/>
      <c r="H1133" s="39"/>
      <c r="I1133" s="196"/>
      <c r="J1133" s="39"/>
      <c r="K1133" s="39"/>
      <c r="L1133" s="42"/>
      <c r="M1133" s="197"/>
      <c r="N1133" s="198"/>
      <c r="O1133" s="67"/>
      <c r="P1133" s="67"/>
      <c r="Q1133" s="67"/>
      <c r="R1133" s="67"/>
      <c r="S1133" s="67"/>
      <c r="T1133" s="68"/>
      <c r="U1133" s="37"/>
      <c r="V1133" s="37"/>
      <c r="W1133" s="37"/>
      <c r="X1133" s="37"/>
      <c r="Y1133" s="37"/>
      <c r="Z1133" s="37"/>
      <c r="AA1133" s="37"/>
      <c r="AB1133" s="37"/>
      <c r="AC1133" s="37"/>
      <c r="AD1133" s="37"/>
      <c r="AE1133" s="37"/>
      <c r="AT1133" s="20" t="s">
        <v>206</v>
      </c>
      <c r="AU1133" s="20" t="s">
        <v>84</v>
      </c>
    </row>
    <row r="1134" spans="1:65" s="2" customFormat="1" ht="21.75" customHeight="1">
      <c r="A1134" s="37"/>
      <c r="B1134" s="38"/>
      <c r="C1134" s="181" t="s">
        <v>1670</v>
      </c>
      <c r="D1134" s="181" t="s">
        <v>199</v>
      </c>
      <c r="E1134" s="182" t="s">
        <v>1671</v>
      </c>
      <c r="F1134" s="183" t="s">
        <v>1672</v>
      </c>
      <c r="G1134" s="184" t="s">
        <v>409</v>
      </c>
      <c r="H1134" s="185">
        <v>3.1150000000000002</v>
      </c>
      <c r="I1134" s="186"/>
      <c r="J1134" s="187">
        <f>ROUND(I1134*H1134,2)</f>
        <v>0</v>
      </c>
      <c r="K1134" s="183" t="s">
        <v>203</v>
      </c>
      <c r="L1134" s="42"/>
      <c r="M1134" s="188" t="s">
        <v>28</v>
      </c>
      <c r="N1134" s="189" t="s">
        <v>45</v>
      </c>
      <c r="O1134" s="67"/>
      <c r="P1134" s="190">
        <f>O1134*H1134</f>
        <v>0</v>
      </c>
      <c r="Q1134" s="190">
        <v>3.0300000000000001E-3</v>
      </c>
      <c r="R1134" s="190">
        <f>Q1134*H1134</f>
        <v>9.438450000000001E-3</v>
      </c>
      <c r="S1134" s="190">
        <v>0</v>
      </c>
      <c r="T1134" s="191">
        <f>S1134*H1134</f>
        <v>0</v>
      </c>
      <c r="U1134" s="37"/>
      <c r="V1134" s="37"/>
      <c r="W1134" s="37"/>
      <c r="X1134" s="37"/>
      <c r="Y1134" s="37"/>
      <c r="Z1134" s="37"/>
      <c r="AA1134" s="37"/>
      <c r="AB1134" s="37"/>
      <c r="AC1134" s="37"/>
      <c r="AD1134" s="37"/>
      <c r="AE1134" s="37"/>
      <c r="AR1134" s="192" t="s">
        <v>204</v>
      </c>
      <c r="AT1134" s="192" t="s">
        <v>199</v>
      </c>
      <c r="AU1134" s="192" t="s">
        <v>84</v>
      </c>
      <c r="AY1134" s="20" t="s">
        <v>197</v>
      </c>
      <c r="BE1134" s="193">
        <f>IF(N1134="základní",J1134,0)</f>
        <v>0</v>
      </c>
      <c r="BF1134" s="193">
        <f>IF(N1134="snížená",J1134,0)</f>
        <v>0</v>
      </c>
      <c r="BG1134" s="193">
        <f>IF(N1134="zákl. přenesená",J1134,0)</f>
        <v>0</v>
      </c>
      <c r="BH1134" s="193">
        <f>IF(N1134="sníž. přenesená",J1134,0)</f>
        <v>0</v>
      </c>
      <c r="BI1134" s="193">
        <f>IF(N1134="nulová",J1134,0)</f>
        <v>0</v>
      </c>
      <c r="BJ1134" s="20" t="s">
        <v>82</v>
      </c>
      <c r="BK1134" s="193">
        <f>ROUND(I1134*H1134,2)</f>
        <v>0</v>
      </c>
      <c r="BL1134" s="20" t="s">
        <v>204</v>
      </c>
      <c r="BM1134" s="192" t="s">
        <v>1673</v>
      </c>
    </row>
    <row r="1135" spans="1:65" s="2" customFormat="1" ht="11.25">
      <c r="A1135" s="37"/>
      <c r="B1135" s="38"/>
      <c r="C1135" s="39"/>
      <c r="D1135" s="194" t="s">
        <v>206</v>
      </c>
      <c r="E1135" s="39"/>
      <c r="F1135" s="195" t="s">
        <v>1674</v>
      </c>
      <c r="G1135" s="39"/>
      <c r="H1135" s="39"/>
      <c r="I1135" s="196"/>
      <c r="J1135" s="39"/>
      <c r="K1135" s="39"/>
      <c r="L1135" s="42"/>
      <c r="M1135" s="197"/>
      <c r="N1135" s="198"/>
      <c r="O1135" s="67"/>
      <c r="P1135" s="67"/>
      <c r="Q1135" s="67"/>
      <c r="R1135" s="67"/>
      <c r="S1135" s="67"/>
      <c r="T1135" s="68"/>
      <c r="U1135" s="37"/>
      <c r="V1135" s="37"/>
      <c r="W1135" s="37"/>
      <c r="X1135" s="37"/>
      <c r="Y1135" s="37"/>
      <c r="Z1135" s="37"/>
      <c r="AA1135" s="37"/>
      <c r="AB1135" s="37"/>
      <c r="AC1135" s="37"/>
      <c r="AD1135" s="37"/>
      <c r="AE1135" s="37"/>
      <c r="AT1135" s="20" t="s">
        <v>206</v>
      </c>
      <c r="AU1135" s="20" t="s">
        <v>84</v>
      </c>
    </row>
    <row r="1136" spans="1:65" s="15" customFormat="1" ht="11.25">
      <c r="B1136" s="222"/>
      <c r="C1136" s="223"/>
      <c r="D1136" s="201" t="s">
        <v>213</v>
      </c>
      <c r="E1136" s="224" t="s">
        <v>28</v>
      </c>
      <c r="F1136" s="225" t="s">
        <v>412</v>
      </c>
      <c r="G1136" s="223"/>
      <c r="H1136" s="224" t="s">
        <v>28</v>
      </c>
      <c r="I1136" s="226"/>
      <c r="J1136" s="223"/>
      <c r="K1136" s="223"/>
      <c r="L1136" s="227"/>
      <c r="M1136" s="228"/>
      <c r="N1136" s="229"/>
      <c r="O1136" s="229"/>
      <c r="P1136" s="229"/>
      <c r="Q1136" s="229"/>
      <c r="R1136" s="229"/>
      <c r="S1136" s="229"/>
      <c r="T1136" s="230"/>
      <c r="AT1136" s="231" t="s">
        <v>213</v>
      </c>
      <c r="AU1136" s="231" t="s">
        <v>84</v>
      </c>
      <c r="AV1136" s="15" t="s">
        <v>82</v>
      </c>
      <c r="AW1136" s="15" t="s">
        <v>35</v>
      </c>
      <c r="AX1136" s="15" t="s">
        <v>74</v>
      </c>
      <c r="AY1136" s="231" t="s">
        <v>197</v>
      </c>
    </row>
    <row r="1137" spans="1:65" s="15" customFormat="1" ht="11.25">
      <c r="B1137" s="222"/>
      <c r="C1137" s="223"/>
      <c r="D1137" s="201" t="s">
        <v>213</v>
      </c>
      <c r="E1137" s="224" t="s">
        <v>28</v>
      </c>
      <c r="F1137" s="225" t="s">
        <v>1675</v>
      </c>
      <c r="G1137" s="223"/>
      <c r="H1137" s="224" t="s">
        <v>28</v>
      </c>
      <c r="I1137" s="226"/>
      <c r="J1137" s="223"/>
      <c r="K1137" s="223"/>
      <c r="L1137" s="227"/>
      <c r="M1137" s="228"/>
      <c r="N1137" s="229"/>
      <c r="O1137" s="229"/>
      <c r="P1137" s="229"/>
      <c r="Q1137" s="229"/>
      <c r="R1137" s="229"/>
      <c r="S1137" s="229"/>
      <c r="T1137" s="230"/>
      <c r="AT1137" s="231" t="s">
        <v>213</v>
      </c>
      <c r="AU1137" s="231" t="s">
        <v>84</v>
      </c>
      <c r="AV1137" s="15" t="s">
        <v>82</v>
      </c>
      <c r="AW1137" s="15" t="s">
        <v>35</v>
      </c>
      <c r="AX1137" s="15" t="s">
        <v>74</v>
      </c>
      <c r="AY1137" s="231" t="s">
        <v>197</v>
      </c>
    </row>
    <row r="1138" spans="1:65" s="13" customFormat="1" ht="11.25">
      <c r="B1138" s="199"/>
      <c r="C1138" s="200"/>
      <c r="D1138" s="201" t="s">
        <v>213</v>
      </c>
      <c r="E1138" s="202" t="s">
        <v>28</v>
      </c>
      <c r="F1138" s="203" t="s">
        <v>1676</v>
      </c>
      <c r="G1138" s="200"/>
      <c r="H1138" s="204">
        <v>1.7230000000000001</v>
      </c>
      <c r="I1138" s="205"/>
      <c r="J1138" s="200"/>
      <c r="K1138" s="200"/>
      <c r="L1138" s="206"/>
      <c r="M1138" s="207"/>
      <c r="N1138" s="208"/>
      <c r="O1138" s="208"/>
      <c r="P1138" s="208"/>
      <c r="Q1138" s="208"/>
      <c r="R1138" s="208"/>
      <c r="S1138" s="208"/>
      <c r="T1138" s="209"/>
      <c r="AT1138" s="210" t="s">
        <v>213</v>
      </c>
      <c r="AU1138" s="210" t="s">
        <v>84</v>
      </c>
      <c r="AV1138" s="13" t="s">
        <v>84</v>
      </c>
      <c r="AW1138" s="13" t="s">
        <v>35</v>
      </c>
      <c r="AX1138" s="13" t="s">
        <v>74</v>
      </c>
      <c r="AY1138" s="210" t="s">
        <v>197</v>
      </c>
    </row>
    <row r="1139" spans="1:65" s="15" customFormat="1" ht="11.25">
      <c r="B1139" s="222"/>
      <c r="C1139" s="223"/>
      <c r="D1139" s="201" t="s">
        <v>213</v>
      </c>
      <c r="E1139" s="224" t="s">
        <v>28</v>
      </c>
      <c r="F1139" s="225" t="s">
        <v>1677</v>
      </c>
      <c r="G1139" s="223"/>
      <c r="H1139" s="224" t="s">
        <v>28</v>
      </c>
      <c r="I1139" s="226"/>
      <c r="J1139" s="223"/>
      <c r="K1139" s="223"/>
      <c r="L1139" s="227"/>
      <c r="M1139" s="228"/>
      <c r="N1139" s="229"/>
      <c r="O1139" s="229"/>
      <c r="P1139" s="229"/>
      <c r="Q1139" s="229"/>
      <c r="R1139" s="229"/>
      <c r="S1139" s="229"/>
      <c r="T1139" s="230"/>
      <c r="AT1139" s="231" t="s">
        <v>213</v>
      </c>
      <c r="AU1139" s="231" t="s">
        <v>84</v>
      </c>
      <c r="AV1139" s="15" t="s">
        <v>82</v>
      </c>
      <c r="AW1139" s="15" t="s">
        <v>35</v>
      </c>
      <c r="AX1139" s="15" t="s">
        <v>74</v>
      </c>
      <c r="AY1139" s="231" t="s">
        <v>197</v>
      </c>
    </row>
    <row r="1140" spans="1:65" s="13" customFormat="1" ht="11.25">
      <c r="B1140" s="199"/>
      <c r="C1140" s="200"/>
      <c r="D1140" s="201" t="s">
        <v>213</v>
      </c>
      <c r="E1140" s="202" t="s">
        <v>28</v>
      </c>
      <c r="F1140" s="203" t="s">
        <v>1678</v>
      </c>
      <c r="G1140" s="200"/>
      <c r="H1140" s="204">
        <v>1.3919999999999999</v>
      </c>
      <c r="I1140" s="205"/>
      <c r="J1140" s="200"/>
      <c r="K1140" s="200"/>
      <c r="L1140" s="206"/>
      <c r="M1140" s="207"/>
      <c r="N1140" s="208"/>
      <c r="O1140" s="208"/>
      <c r="P1140" s="208"/>
      <c r="Q1140" s="208"/>
      <c r="R1140" s="208"/>
      <c r="S1140" s="208"/>
      <c r="T1140" s="209"/>
      <c r="AT1140" s="210" t="s">
        <v>213</v>
      </c>
      <c r="AU1140" s="210" t="s">
        <v>84</v>
      </c>
      <c r="AV1140" s="13" t="s">
        <v>84</v>
      </c>
      <c r="AW1140" s="13" t="s">
        <v>35</v>
      </c>
      <c r="AX1140" s="13" t="s">
        <v>74</v>
      </c>
      <c r="AY1140" s="210" t="s">
        <v>197</v>
      </c>
    </row>
    <row r="1141" spans="1:65" s="14" customFormat="1" ht="11.25">
      <c r="B1141" s="211"/>
      <c r="C1141" s="212"/>
      <c r="D1141" s="201" t="s">
        <v>213</v>
      </c>
      <c r="E1141" s="213" t="s">
        <v>28</v>
      </c>
      <c r="F1141" s="214" t="s">
        <v>226</v>
      </c>
      <c r="G1141" s="212"/>
      <c r="H1141" s="215">
        <v>3.1150000000000002</v>
      </c>
      <c r="I1141" s="216"/>
      <c r="J1141" s="212"/>
      <c r="K1141" s="212"/>
      <c r="L1141" s="217"/>
      <c r="M1141" s="218"/>
      <c r="N1141" s="219"/>
      <c r="O1141" s="219"/>
      <c r="P1141" s="219"/>
      <c r="Q1141" s="219"/>
      <c r="R1141" s="219"/>
      <c r="S1141" s="219"/>
      <c r="T1141" s="220"/>
      <c r="AT1141" s="221" t="s">
        <v>213</v>
      </c>
      <c r="AU1141" s="221" t="s">
        <v>84</v>
      </c>
      <c r="AV1141" s="14" t="s">
        <v>204</v>
      </c>
      <c r="AW1141" s="14" t="s">
        <v>35</v>
      </c>
      <c r="AX1141" s="14" t="s">
        <v>82</v>
      </c>
      <c r="AY1141" s="221" t="s">
        <v>197</v>
      </c>
    </row>
    <row r="1142" spans="1:65" s="2" customFormat="1" ht="16.5" customHeight="1">
      <c r="A1142" s="37"/>
      <c r="B1142" s="38"/>
      <c r="C1142" s="181" t="s">
        <v>1679</v>
      </c>
      <c r="D1142" s="181" t="s">
        <v>199</v>
      </c>
      <c r="E1142" s="182" t="s">
        <v>1680</v>
      </c>
      <c r="F1142" s="183" t="s">
        <v>1681</v>
      </c>
      <c r="G1142" s="184" t="s">
        <v>409</v>
      </c>
      <c r="H1142" s="185">
        <v>20.349</v>
      </c>
      <c r="I1142" s="186"/>
      <c r="J1142" s="187">
        <f>ROUND(I1142*H1142,2)</f>
        <v>0</v>
      </c>
      <c r="K1142" s="183" t="s">
        <v>28</v>
      </c>
      <c r="L1142" s="42"/>
      <c r="M1142" s="188" t="s">
        <v>28</v>
      </c>
      <c r="N1142" s="189" t="s">
        <v>45</v>
      </c>
      <c r="O1142" s="67"/>
      <c r="P1142" s="190">
        <f>O1142*H1142</f>
        <v>0</v>
      </c>
      <c r="Q1142" s="190">
        <v>0.92700000000000005</v>
      </c>
      <c r="R1142" s="190">
        <f>Q1142*H1142</f>
        <v>18.863523000000001</v>
      </c>
      <c r="S1142" s="190">
        <v>0</v>
      </c>
      <c r="T1142" s="191">
        <f>S1142*H1142</f>
        <v>0</v>
      </c>
      <c r="U1142" s="37"/>
      <c r="V1142" s="37"/>
      <c r="W1142" s="37"/>
      <c r="X1142" s="37"/>
      <c r="Y1142" s="37"/>
      <c r="Z1142" s="37"/>
      <c r="AA1142" s="37"/>
      <c r="AB1142" s="37"/>
      <c r="AC1142" s="37"/>
      <c r="AD1142" s="37"/>
      <c r="AE1142" s="37"/>
      <c r="AR1142" s="192" t="s">
        <v>204</v>
      </c>
      <c r="AT1142" s="192" t="s">
        <v>199</v>
      </c>
      <c r="AU1142" s="192" t="s">
        <v>84</v>
      </c>
      <c r="AY1142" s="20" t="s">
        <v>197</v>
      </c>
      <c r="BE1142" s="193">
        <f>IF(N1142="základní",J1142,0)</f>
        <v>0</v>
      </c>
      <c r="BF1142" s="193">
        <f>IF(N1142="snížená",J1142,0)</f>
        <v>0</v>
      </c>
      <c r="BG1142" s="193">
        <f>IF(N1142="zákl. přenesená",J1142,0)</f>
        <v>0</v>
      </c>
      <c r="BH1142" s="193">
        <f>IF(N1142="sníž. přenesená",J1142,0)</f>
        <v>0</v>
      </c>
      <c r="BI1142" s="193">
        <f>IF(N1142="nulová",J1142,0)</f>
        <v>0</v>
      </c>
      <c r="BJ1142" s="20" t="s">
        <v>82</v>
      </c>
      <c r="BK1142" s="193">
        <f>ROUND(I1142*H1142,2)</f>
        <v>0</v>
      </c>
      <c r="BL1142" s="20" t="s">
        <v>204</v>
      </c>
      <c r="BM1142" s="192" t="s">
        <v>1682</v>
      </c>
    </row>
    <row r="1143" spans="1:65" s="15" customFormat="1" ht="11.25">
      <c r="B1143" s="222"/>
      <c r="C1143" s="223"/>
      <c r="D1143" s="201" t="s">
        <v>213</v>
      </c>
      <c r="E1143" s="224" t="s">
        <v>28</v>
      </c>
      <c r="F1143" s="225" t="s">
        <v>1683</v>
      </c>
      <c r="G1143" s="223"/>
      <c r="H1143" s="224" t="s">
        <v>28</v>
      </c>
      <c r="I1143" s="226"/>
      <c r="J1143" s="223"/>
      <c r="K1143" s="223"/>
      <c r="L1143" s="227"/>
      <c r="M1143" s="228"/>
      <c r="N1143" s="229"/>
      <c r="O1143" s="229"/>
      <c r="P1143" s="229"/>
      <c r="Q1143" s="229"/>
      <c r="R1143" s="229"/>
      <c r="S1143" s="229"/>
      <c r="T1143" s="230"/>
      <c r="AT1143" s="231" t="s">
        <v>213</v>
      </c>
      <c r="AU1143" s="231" t="s">
        <v>84</v>
      </c>
      <c r="AV1143" s="15" t="s">
        <v>82</v>
      </c>
      <c r="AW1143" s="15" t="s">
        <v>35</v>
      </c>
      <c r="AX1143" s="15" t="s">
        <v>74</v>
      </c>
      <c r="AY1143" s="231" t="s">
        <v>197</v>
      </c>
    </row>
    <row r="1144" spans="1:65" s="15" customFormat="1" ht="11.25">
      <c r="B1144" s="222"/>
      <c r="C1144" s="223"/>
      <c r="D1144" s="201" t="s">
        <v>213</v>
      </c>
      <c r="E1144" s="224" t="s">
        <v>28</v>
      </c>
      <c r="F1144" s="225" t="s">
        <v>1684</v>
      </c>
      <c r="G1144" s="223"/>
      <c r="H1144" s="224" t="s">
        <v>28</v>
      </c>
      <c r="I1144" s="226"/>
      <c r="J1144" s="223"/>
      <c r="K1144" s="223"/>
      <c r="L1144" s="227"/>
      <c r="M1144" s="228"/>
      <c r="N1144" s="229"/>
      <c r="O1144" s="229"/>
      <c r="P1144" s="229"/>
      <c r="Q1144" s="229"/>
      <c r="R1144" s="229"/>
      <c r="S1144" s="229"/>
      <c r="T1144" s="230"/>
      <c r="AT1144" s="231" t="s">
        <v>213</v>
      </c>
      <c r="AU1144" s="231" t="s">
        <v>84</v>
      </c>
      <c r="AV1144" s="15" t="s">
        <v>82</v>
      </c>
      <c r="AW1144" s="15" t="s">
        <v>35</v>
      </c>
      <c r="AX1144" s="15" t="s">
        <v>74</v>
      </c>
      <c r="AY1144" s="231" t="s">
        <v>197</v>
      </c>
    </row>
    <row r="1145" spans="1:65" s="15" customFormat="1" ht="11.25">
      <c r="B1145" s="222"/>
      <c r="C1145" s="223"/>
      <c r="D1145" s="201" t="s">
        <v>213</v>
      </c>
      <c r="E1145" s="224" t="s">
        <v>28</v>
      </c>
      <c r="F1145" s="225" t="s">
        <v>1514</v>
      </c>
      <c r="G1145" s="223"/>
      <c r="H1145" s="224" t="s">
        <v>28</v>
      </c>
      <c r="I1145" s="226"/>
      <c r="J1145" s="223"/>
      <c r="K1145" s="223"/>
      <c r="L1145" s="227"/>
      <c r="M1145" s="228"/>
      <c r="N1145" s="229"/>
      <c r="O1145" s="229"/>
      <c r="P1145" s="229"/>
      <c r="Q1145" s="229"/>
      <c r="R1145" s="229"/>
      <c r="S1145" s="229"/>
      <c r="T1145" s="230"/>
      <c r="AT1145" s="231" t="s">
        <v>213</v>
      </c>
      <c r="AU1145" s="231" t="s">
        <v>84</v>
      </c>
      <c r="AV1145" s="15" t="s">
        <v>82</v>
      </c>
      <c r="AW1145" s="15" t="s">
        <v>35</v>
      </c>
      <c r="AX1145" s="15" t="s">
        <v>74</v>
      </c>
      <c r="AY1145" s="231" t="s">
        <v>197</v>
      </c>
    </row>
    <row r="1146" spans="1:65" s="13" customFormat="1" ht="11.25">
      <c r="B1146" s="199"/>
      <c r="C1146" s="200"/>
      <c r="D1146" s="201" t="s">
        <v>213</v>
      </c>
      <c r="E1146" s="202" t="s">
        <v>28</v>
      </c>
      <c r="F1146" s="203" t="s">
        <v>1685</v>
      </c>
      <c r="G1146" s="200"/>
      <c r="H1146" s="204">
        <v>3.4</v>
      </c>
      <c r="I1146" s="205"/>
      <c r="J1146" s="200"/>
      <c r="K1146" s="200"/>
      <c r="L1146" s="206"/>
      <c r="M1146" s="207"/>
      <c r="N1146" s="208"/>
      <c r="O1146" s="208"/>
      <c r="P1146" s="208"/>
      <c r="Q1146" s="208"/>
      <c r="R1146" s="208"/>
      <c r="S1146" s="208"/>
      <c r="T1146" s="209"/>
      <c r="AT1146" s="210" t="s">
        <v>213</v>
      </c>
      <c r="AU1146" s="210" t="s">
        <v>84</v>
      </c>
      <c r="AV1146" s="13" t="s">
        <v>84</v>
      </c>
      <c r="AW1146" s="13" t="s">
        <v>35</v>
      </c>
      <c r="AX1146" s="13" t="s">
        <v>74</v>
      </c>
      <c r="AY1146" s="210" t="s">
        <v>197</v>
      </c>
    </row>
    <row r="1147" spans="1:65" s="13" customFormat="1" ht="11.25">
      <c r="B1147" s="199"/>
      <c r="C1147" s="200"/>
      <c r="D1147" s="201" t="s">
        <v>213</v>
      </c>
      <c r="E1147" s="202" t="s">
        <v>28</v>
      </c>
      <c r="F1147" s="203" t="s">
        <v>1686</v>
      </c>
      <c r="G1147" s="200"/>
      <c r="H1147" s="204">
        <v>5.8289999999999997</v>
      </c>
      <c r="I1147" s="205"/>
      <c r="J1147" s="200"/>
      <c r="K1147" s="200"/>
      <c r="L1147" s="206"/>
      <c r="M1147" s="207"/>
      <c r="N1147" s="208"/>
      <c r="O1147" s="208"/>
      <c r="P1147" s="208"/>
      <c r="Q1147" s="208"/>
      <c r="R1147" s="208"/>
      <c r="S1147" s="208"/>
      <c r="T1147" s="209"/>
      <c r="AT1147" s="210" t="s">
        <v>213</v>
      </c>
      <c r="AU1147" s="210" t="s">
        <v>84</v>
      </c>
      <c r="AV1147" s="13" t="s">
        <v>84</v>
      </c>
      <c r="AW1147" s="13" t="s">
        <v>35</v>
      </c>
      <c r="AX1147" s="13" t="s">
        <v>74</v>
      </c>
      <c r="AY1147" s="210" t="s">
        <v>197</v>
      </c>
    </row>
    <row r="1148" spans="1:65" s="13" customFormat="1" ht="11.25">
      <c r="B1148" s="199"/>
      <c r="C1148" s="200"/>
      <c r="D1148" s="201" t="s">
        <v>213</v>
      </c>
      <c r="E1148" s="202" t="s">
        <v>28</v>
      </c>
      <c r="F1148" s="203" t="s">
        <v>1687</v>
      </c>
      <c r="G1148" s="200"/>
      <c r="H1148" s="204">
        <v>6.218</v>
      </c>
      <c r="I1148" s="205"/>
      <c r="J1148" s="200"/>
      <c r="K1148" s="200"/>
      <c r="L1148" s="206"/>
      <c r="M1148" s="207"/>
      <c r="N1148" s="208"/>
      <c r="O1148" s="208"/>
      <c r="P1148" s="208"/>
      <c r="Q1148" s="208"/>
      <c r="R1148" s="208"/>
      <c r="S1148" s="208"/>
      <c r="T1148" s="209"/>
      <c r="AT1148" s="210" t="s">
        <v>213</v>
      </c>
      <c r="AU1148" s="210" t="s">
        <v>84</v>
      </c>
      <c r="AV1148" s="13" t="s">
        <v>84</v>
      </c>
      <c r="AW1148" s="13" t="s">
        <v>35</v>
      </c>
      <c r="AX1148" s="13" t="s">
        <v>74</v>
      </c>
      <c r="AY1148" s="210" t="s">
        <v>197</v>
      </c>
    </row>
    <row r="1149" spans="1:65" s="13" customFormat="1" ht="11.25">
      <c r="B1149" s="199"/>
      <c r="C1149" s="200"/>
      <c r="D1149" s="201" t="s">
        <v>213</v>
      </c>
      <c r="E1149" s="202" t="s">
        <v>28</v>
      </c>
      <c r="F1149" s="203" t="s">
        <v>1688</v>
      </c>
      <c r="G1149" s="200"/>
      <c r="H1149" s="204">
        <v>4.9020000000000001</v>
      </c>
      <c r="I1149" s="205"/>
      <c r="J1149" s="200"/>
      <c r="K1149" s="200"/>
      <c r="L1149" s="206"/>
      <c r="M1149" s="207"/>
      <c r="N1149" s="208"/>
      <c r="O1149" s="208"/>
      <c r="P1149" s="208"/>
      <c r="Q1149" s="208"/>
      <c r="R1149" s="208"/>
      <c r="S1149" s="208"/>
      <c r="T1149" s="209"/>
      <c r="AT1149" s="210" t="s">
        <v>213</v>
      </c>
      <c r="AU1149" s="210" t="s">
        <v>84</v>
      </c>
      <c r="AV1149" s="13" t="s">
        <v>84</v>
      </c>
      <c r="AW1149" s="13" t="s">
        <v>35</v>
      </c>
      <c r="AX1149" s="13" t="s">
        <v>74</v>
      </c>
      <c r="AY1149" s="210" t="s">
        <v>197</v>
      </c>
    </row>
    <row r="1150" spans="1:65" s="14" customFormat="1" ht="11.25">
      <c r="B1150" s="211"/>
      <c r="C1150" s="212"/>
      <c r="D1150" s="201" t="s">
        <v>213</v>
      </c>
      <c r="E1150" s="213" t="s">
        <v>28</v>
      </c>
      <c r="F1150" s="214" t="s">
        <v>226</v>
      </c>
      <c r="G1150" s="212"/>
      <c r="H1150" s="215">
        <v>20.349</v>
      </c>
      <c r="I1150" s="216"/>
      <c r="J1150" s="212"/>
      <c r="K1150" s="212"/>
      <c r="L1150" s="217"/>
      <c r="M1150" s="218"/>
      <c r="N1150" s="219"/>
      <c r="O1150" s="219"/>
      <c r="P1150" s="219"/>
      <c r="Q1150" s="219"/>
      <c r="R1150" s="219"/>
      <c r="S1150" s="219"/>
      <c r="T1150" s="220"/>
      <c r="AT1150" s="221" t="s">
        <v>213</v>
      </c>
      <c r="AU1150" s="221" t="s">
        <v>84</v>
      </c>
      <c r="AV1150" s="14" t="s">
        <v>204</v>
      </c>
      <c r="AW1150" s="14" t="s">
        <v>35</v>
      </c>
      <c r="AX1150" s="14" t="s">
        <v>82</v>
      </c>
      <c r="AY1150" s="221" t="s">
        <v>197</v>
      </c>
    </row>
    <row r="1151" spans="1:65" s="2" customFormat="1" ht="16.5" customHeight="1">
      <c r="A1151" s="37"/>
      <c r="B1151" s="38"/>
      <c r="C1151" s="181" t="s">
        <v>1689</v>
      </c>
      <c r="D1151" s="181" t="s">
        <v>199</v>
      </c>
      <c r="E1151" s="182" t="s">
        <v>1690</v>
      </c>
      <c r="F1151" s="183" t="s">
        <v>1691</v>
      </c>
      <c r="G1151" s="184" t="s">
        <v>202</v>
      </c>
      <c r="H1151" s="185">
        <v>55.392000000000003</v>
      </c>
      <c r="I1151" s="186"/>
      <c r="J1151" s="187">
        <f>ROUND(I1151*H1151,2)</f>
        <v>0</v>
      </c>
      <c r="K1151" s="183" t="s">
        <v>203</v>
      </c>
      <c r="L1151" s="42"/>
      <c r="M1151" s="188" t="s">
        <v>28</v>
      </c>
      <c r="N1151" s="189" t="s">
        <v>45</v>
      </c>
      <c r="O1151" s="67"/>
      <c r="P1151" s="190">
        <f>O1151*H1151</f>
        <v>0</v>
      </c>
      <c r="Q1151" s="190">
        <v>1.6070000000000001E-2</v>
      </c>
      <c r="R1151" s="190">
        <f>Q1151*H1151</f>
        <v>0.89014944000000007</v>
      </c>
      <c r="S1151" s="190">
        <v>0</v>
      </c>
      <c r="T1151" s="191">
        <f>S1151*H1151</f>
        <v>0</v>
      </c>
      <c r="U1151" s="37"/>
      <c r="V1151" s="37"/>
      <c r="W1151" s="37"/>
      <c r="X1151" s="37"/>
      <c r="Y1151" s="37"/>
      <c r="Z1151" s="37"/>
      <c r="AA1151" s="37"/>
      <c r="AB1151" s="37"/>
      <c r="AC1151" s="37"/>
      <c r="AD1151" s="37"/>
      <c r="AE1151" s="37"/>
      <c r="AR1151" s="192" t="s">
        <v>204</v>
      </c>
      <c r="AT1151" s="192" t="s">
        <v>199</v>
      </c>
      <c r="AU1151" s="192" t="s">
        <v>84</v>
      </c>
      <c r="AY1151" s="20" t="s">
        <v>197</v>
      </c>
      <c r="BE1151" s="193">
        <f>IF(N1151="základní",J1151,0)</f>
        <v>0</v>
      </c>
      <c r="BF1151" s="193">
        <f>IF(N1151="snížená",J1151,0)</f>
        <v>0</v>
      </c>
      <c r="BG1151" s="193">
        <f>IF(N1151="zákl. přenesená",J1151,0)</f>
        <v>0</v>
      </c>
      <c r="BH1151" s="193">
        <f>IF(N1151="sníž. přenesená",J1151,0)</f>
        <v>0</v>
      </c>
      <c r="BI1151" s="193">
        <f>IF(N1151="nulová",J1151,0)</f>
        <v>0</v>
      </c>
      <c r="BJ1151" s="20" t="s">
        <v>82</v>
      </c>
      <c r="BK1151" s="193">
        <f>ROUND(I1151*H1151,2)</f>
        <v>0</v>
      </c>
      <c r="BL1151" s="20" t="s">
        <v>204</v>
      </c>
      <c r="BM1151" s="192" t="s">
        <v>1692</v>
      </c>
    </row>
    <row r="1152" spans="1:65" s="2" customFormat="1" ht="11.25">
      <c r="A1152" s="37"/>
      <c r="B1152" s="38"/>
      <c r="C1152" s="39"/>
      <c r="D1152" s="194" t="s">
        <v>206</v>
      </c>
      <c r="E1152" s="39"/>
      <c r="F1152" s="195" t="s">
        <v>1693</v>
      </c>
      <c r="G1152" s="39"/>
      <c r="H1152" s="39"/>
      <c r="I1152" s="196"/>
      <c r="J1152" s="39"/>
      <c r="K1152" s="39"/>
      <c r="L1152" s="42"/>
      <c r="M1152" s="197"/>
      <c r="N1152" s="198"/>
      <c r="O1152" s="67"/>
      <c r="P1152" s="67"/>
      <c r="Q1152" s="67"/>
      <c r="R1152" s="67"/>
      <c r="S1152" s="67"/>
      <c r="T1152" s="68"/>
      <c r="U1152" s="37"/>
      <c r="V1152" s="37"/>
      <c r="W1152" s="37"/>
      <c r="X1152" s="37"/>
      <c r="Y1152" s="37"/>
      <c r="Z1152" s="37"/>
      <c r="AA1152" s="37"/>
      <c r="AB1152" s="37"/>
      <c r="AC1152" s="37"/>
      <c r="AD1152" s="37"/>
      <c r="AE1152" s="37"/>
      <c r="AT1152" s="20" t="s">
        <v>206</v>
      </c>
      <c r="AU1152" s="20" t="s">
        <v>84</v>
      </c>
    </row>
    <row r="1153" spans="1:65" s="15" customFormat="1" ht="11.25">
      <c r="B1153" s="222"/>
      <c r="C1153" s="223"/>
      <c r="D1153" s="201" t="s">
        <v>213</v>
      </c>
      <c r="E1153" s="224" t="s">
        <v>28</v>
      </c>
      <c r="F1153" s="225" t="s">
        <v>1683</v>
      </c>
      <c r="G1153" s="223"/>
      <c r="H1153" s="224" t="s">
        <v>28</v>
      </c>
      <c r="I1153" s="226"/>
      <c r="J1153" s="223"/>
      <c r="K1153" s="223"/>
      <c r="L1153" s="227"/>
      <c r="M1153" s="228"/>
      <c r="N1153" s="229"/>
      <c r="O1153" s="229"/>
      <c r="P1153" s="229"/>
      <c r="Q1153" s="229"/>
      <c r="R1153" s="229"/>
      <c r="S1153" s="229"/>
      <c r="T1153" s="230"/>
      <c r="AT1153" s="231" t="s">
        <v>213</v>
      </c>
      <c r="AU1153" s="231" t="s">
        <v>84</v>
      </c>
      <c r="AV1153" s="15" t="s">
        <v>82</v>
      </c>
      <c r="AW1153" s="15" t="s">
        <v>35</v>
      </c>
      <c r="AX1153" s="15" t="s">
        <v>74</v>
      </c>
      <c r="AY1153" s="231" t="s">
        <v>197</v>
      </c>
    </row>
    <row r="1154" spans="1:65" s="15" customFormat="1" ht="11.25">
      <c r="B1154" s="222"/>
      <c r="C1154" s="223"/>
      <c r="D1154" s="201" t="s">
        <v>213</v>
      </c>
      <c r="E1154" s="224" t="s">
        <v>28</v>
      </c>
      <c r="F1154" s="225" t="s">
        <v>1684</v>
      </c>
      <c r="G1154" s="223"/>
      <c r="H1154" s="224" t="s">
        <v>28</v>
      </c>
      <c r="I1154" s="226"/>
      <c r="J1154" s="223"/>
      <c r="K1154" s="223"/>
      <c r="L1154" s="227"/>
      <c r="M1154" s="228"/>
      <c r="N1154" s="229"/>
      <c r="O1154" s="229"/>
      <c r="P1154" s="229"/>
      <c r="Q1154" s="229"/>
      <c r="R1154" s="229"/>
      <c r="S1154" s="229"/>
      <c r="T1154" s="230"/>
      <c r="AT1154" s="231" t="s">
        <v>213</v>
      </c>
      <c r="AU1154" s="231" t="s">
        <v>84</v>
      </c>
      <c r="AV1154" s="15" t="s">
        <v>82</v>
      </c>
      <c r="AW1154" s="15" t="s">
        <v>35</v>
      </c>
      <c r="AX1154" s="15" t="s">
        <v>74</v>
      </c>
      <c r="AY1154" s="231" t="s">
        <v>197</v>
      </c>
    </row>
    <row r="1155" spans="1:65" s="15" customFormat="1" ht="11.25">
      <c r="B1155" s="222"/>
      <c r="C1155" s="223"/>
      <c r="D1155" s="201" t="s">
        <v>213</v>
      </c>
      <c r="E1155" s="224" t="s">
        <v>28</v>
      </c>
      <c r="F1155" s="225" t="s">
        <v>1514</v>
      </c>
      <c r="G1155" s="223"/>
      <c r="H1155" s="224" t="s">
        <v>28</v>
      </c>
      <c r="I1155" s="226"/>
      <c r="J1155" s="223"/>
      <c r="K1155" s="223"/>
      <c r="L1155" s="227"/>
      <c r="M1155" s="228"/>
      <c r="N1155" s="229"/>
      <c r="O1155" s="229"/>
      <c r="P1155" s="229"/>
      <c r="Q1155" s="229"/>
      <c r="R1155" s="229"/>
      <c r="S1155" s="229"/>
      <c r="T1155" s="230"/>
      <c r="AT1155" s="231" t="s">
        <v>213</v>
      </c>
      <c r="AU1155" s="231" t="s">
        <v>84</v>
      </c>
      <c r="AV1155" s="15" t="s">
        <v>82</v>
      </c>
      <c r="AW1155" s="15" t="s">
        <v>35</v>
      </c>
      <c r="AX1155" s="15" t="s">
        <v>74</v>
      </c>
      <c r="AY1155" s="231" t="s">
        <v>197</v>
      </c>
    </row>
    <row r="1156" spans="1:65" s="13" customFormat="1" ht="11.25">
      <c r="B1156" s="199"/>
      <c r="C1156" s="200"/>
      <c r="D1156" s="201" t="s">
        <v>213</v>
      </c>
      <c r="E1156" s="202" t="s">
        <v>28</v>
      </c>
      <c r="F1156" s="203" t="s">
        <v>1694</v>
      </c>
      <c r="G1156" s="200"/>
      <c r="H1156" s="204">
        <v>0.76</v>
      </c>
      <c r="I1156" s="205"/>
      <c r="J1156" s="200"/>
      <c r="K1156" s="200"/>
      <c r="L1156" s="206"/>
      <c r="M1156" s="207"/>
      <c r="N1156" s="208"/>
      <c r="O1156" s="208"/>
      <c r="P1156" s="208"/>
      <c r="Q1156" s="208"/>
      <c r="R1156" s="208"/>
      <c r="S1156" s="208"/>
      <c r="T1156" s="209"/>
      <c r="AT1156" s="210" t="s">
        <v>213</v>
      </c>
      <c r="AU1156" s="210" t="s">
        <v>84</v>
      </c>
      <c r="AV1156" s="13" t="s">
        <v>84</v>
      </c>
      <c r="AW1156" s="13" t="s">
        <v>35</v>
      </c>
      <c r="AX1156" s="13" t="s">
        <v>74</v>
      </c>
      <c r="AY1156" s="210" t="s">
        <v>197</v>
      </c>
    </row>
    <row r="1157" spans="1:65" s="13" customFormat="1" ht="11.25">
      <c r="B1157" s="199"/>
      <c r="C1157" s="200"/>
      <c r="D1157" s="201" t="s">
        <v>213</v>
      </c>
      <c r="E1157" s="202" t="s">
        <v>28</v>
      </c>
      <c r="F1157" s="203" t="s">
        <v>1695</v>
      </c>
      <c r="G1157" s="200"/>
      <c r="H1157" s="204">
        <v>46.631999999999998</v>
      </c>
      <c r="I1157" s="205"/>
      <c r="J1157" s="200"/>
      <c r="K1157" s="200"/>
      <c r="L1157" s="206"/>
      <c r="M1157" s="207"/>
      <c r="N1157" s="208"/>
      <c r="O1157" s="208"/>
      <c r="P1157" s="208"/>
      <c r="Q1157" s="208"/>
      <c r="R1157" s="208"/>
      <c r="S1157" s="208"/>
      <c r="T1157" s="209"/>
      <c r="AT1157" s="210" t="s">
        <v>213</v>
      </c>
      <c r="AU1157" s="210" t="s">
        <v>84</v>
      </c>
      <c r="AV1157" s="13" t="s">
        <v>84</v>
      </c>
      <c r="AW1157" s="13" t="s">
        <v>35</v>
      </c>
      <c r="AX1157" s="13" t="s">
        <v>74</v>
      </c>
      <c r="AY1157" s="210" t="s">
        <v>197</v>
      </c>
    </row>
    <row r="1158" spans="1:65" s="13" customFormat="1" ht="11.25">
      <c r="B1158" s="199"/>
      <c r="C1158" s="200"/>
      <c r="D1158" s="201" t="s">
        <v>213</v>
      </c>
      <c r="E1158" s="202" t="s">
        <v>28</v>
      </c>
      <c r="F1158" s="203" t="s">
        <v>898</v>
      </c>
      <c r="G1158" s="200"/>
      <c r="H1158" s="204">
        <v>8</v>
      </c>
      <c r="I1158" s="205"/>
      <c r="J1158" s="200"/>
      <c r="K1158" s="200"/>
      <c r="L1158" s="206"/>
      <c r="M1158" s="207"/>
      <c r="N1158" s="208"/>
      <c r="O1158" s="208"/>
      <c r="P1158" s="208"/>
      <c r="Q1158" s="208"/>
      <c r="R1158" s="208"/>
      <c r="S1158" s="208"/>
      <c r="T1158" s="209"/>
      <c r="AT1158" s="210" t="s">
        <v>213</v>
      </c>
      <c r="AU1158" s="210" t="s">
        <v>84</v>
      </c>
      <c r="AV1158" s="13" t="s">
        <v>84</v>
      </c>
      <c r="AW1158" s="13" t="s">
        <v>35</v>
      </c>
      <c r="AX1158" s="13" t="s">
        <v>74</v>
      </c>
      <c r="AY1158" s="210" t="s">
        <v>197</v>
      </c>
    </row>
    <row r="1159" spans="1:65" s="14" customFormat="1" ht="11.25">
      <c r="B1159" s="211"/>
      <c r="C1159" s="212"/>
      <c r="D1159" s="201" t="s">
        <v>213</v>
      </c>
      <c r="E1159" s="213" t="s">
        <v>28</v>
      </c>
      <c r="F1159" s="214" t="s">
        <v>226</v>
      </c>
      <c r="G1159" s="212"/>
      <c r="H1159" s="215">
        <v>55.392000000000003</v>
      </c>
      <c r="I1159" s="216"/>
      <c r="J1159" s="212"/>
      <c r="K1159" s="212"/>
      <c r="L1159" s="217"/>
      <c r="M1159" s="218"/>
      <c r="N1159" s="219"/>
      <c r="O1159" s="219"/>
      <c r="P1159" s="219"/>
      <c r="Q1159" s="219"/>
      <c r="R1159" s="219"/>
      <c r="S1159" s="219"/>
      <c r="T1159" s="220"/>
      <c r="AT1159" s="221" t="s">
        <v>213</v>
      </c>
      <c r="AU1159" s="221" t="s">
        <v>84</v>
      </c>
      <c r="AV1159" s="14" t="s">
        <v>204</v>
      </c>
      <c r="AW1159" s="14" t="s">
        <v>35</v>
      </c>
      <c r="AX1159" s="14" t="s">
        <v>82</v>
      </c>
      <c r="AY1159" s="221" t="s">
        <v>197</v>
      </c>
    </row>
    <row r="1160" spans="1:65" s="2" customFormat="1" ht="16.5" customHeight="1">
      <c r="A1160" s="37"/>
      <c r="B1160" s="38"/>
      <c r="C1160" s="181" t="s">
        <v>1696</v>
      </c>
      <c r="D1160" s="181" t="s">
        <v>199</v>
      </c>
      <c r="E1160" s="182" t="s">
        <v>1697</v>
      </c>
      <c r="F1160" s="183" t="s">
        <v>1698</v>
      </c>
      <c r="G1160" s="184" t="s">
        <v>202</v>
      </c>
      <c r="H1160" s="185">
        <v>55.392000000000003</v>
      </c>
      <c r="I1160" s="186"/>
      <c r="J1160" s="187">
        <f>ROUND(I1160*H1160,2)</f>
        <v>0</v>
      </c>
      <c r="K1160" s="183" t="s">
        <v>203</v>
      </c>
      <c r="L1160" s="42"/>
      <c r="M1160" s="188" t="s">
        <v>28</v>
      </c>
      <c r="N1160" s="189" t="s">
        <v>45</v>
      </c>
      <c r="O1160" s="67"/>
      <c r="P1160" s="190">
        <f>O1160*H1160</f>
        <v>0</v>
      </c>
      <c r="Q1160" s="190">
        <v>0</v>
      </c>
      <c r="R1160" s="190">
        <f>Q1160*H1160</f>
        <v>0</v>
      </c>
      <c r="S1160" s="190">
        <v>0</v>
      </c>
      <c r="T1160" s="191">
        <f>S1160*H1160</f>
        <v>0</v>
      </c>
      <c r="U1160" s="37"/>
      <c r="V1160" s="37"/>
      <c r="W1160" s="37"/>
      <c r="X1160" s="37"/>
      <c r="Y1160" s="37"/>
      <c r="Z1160" s="37"/>
      <c r="AA1160" s="37"/>
      <c r="AB1160" s="37"/>
      <c r="AC1160" s="37"/>
      <c r="AD1160" s="37"/>
      <c r="AE1160" s="37"/>
      <c r="AR1160" s="192" t="s">
        <v>204</v>
      </c>
      <c r="AT1160" s="192" t="s">
        <v>199</v>
      </c>
      <c r="AU1160" s="192" t="s">
        <v>84</v>
      </c>
      <c r="AY1160" s="20" t="s">
        <v>197</v>
      </c>
      <c r="BE1160" s="193">
        <f>IF(N1160="základní",J1160,0)</f>
        <v>0</v>
      </c>
      <c r="BF1160" s="193">
        <f>IF(N1160="snížená",J1160,0)</f>
        <v>0</v>
      </c>
      <c r="BG1160" s="193">
        <f>IF(N1160="zákl. přenesená",J1160,0)</f>
        <v>0</v>
      </c>
      <c r="BH1160" s="193">
        <f>IF(N1160="sníž. přenesená",J1160,0)</f>
        <v>0</v>
      </c>
      <c r="BI1160" s="193">
        <f>IF(N1160="nulová",J1160,0)</f>
        <v>0</v>
      </c>
      <c r="BJ1160" s="20" t="s">
        <v>82</v>
      </c>
      <c r="BK1160" s="193">
        <f>ROUND(I1160*H1160,2)</f>
        <v>0</v>
      </c>
      <c r="BL1160" s="20" t="s">
        <v>204</v>
      </c>
      <c r="BM1160" s="192" t="s">
        <v>1699</v>
      </c>
    </row>
    <row r="1161" spans="1:65" s="2" customFormat="1" ht="11.25">
      <c r="A1161" s="37"/>
      <c r="B1161" s="38"/>
      <c r="C1161" s="39"/>
      <c r="D1161" s="194" t="s">
        <v>206</v>
      </c>
      <c r="E1161" s="39"/>
      <c r="F1161" s="195" t="s">
        <v>1700</v>
      </c>
      <c r="G1161" s="39"/>
      <c r="H1161" s="39"/>
      <c r="I1161" s="196"/>
      <c r="J1161" s="39"/>
      <c r="K1161" s="39"/>
      <c r="L1161" s="42"/>
      <c r="M1161" s="197"/>
      <c r="N1161" s="198"/>
      <c r="O1161" s="67"/>
      <c r="P1161" s="67"/>
      <c r="Q1161" s="67"/>
      <c r="R1161" s="67"/>
      <c r="S1161" s="67"/>
      <c r="T1161" s="68"/>
      <c r="U1161" s="37"/>
      <c r="V1161" s="37"/>
      <c r="W1161" s="37"/>
      <c r="X1161" s="37"/>
      <c r="Y1161" s="37"/>
      <c r="Z1161" s="37"/>
      <c r="AA1161" s="37"/>
      <c r="AB1161" s="37"/>
      <c r="AC1161" s="37"/>
      <c r="AD1161" s="37"/>
      <c r="AE1161" s="37"/>
      <c r="AT1161" s="20" t="s">
        <v>206</v>
      </c>
      <c r="AU1161" s="20" t="s">
        <v>84</v>
      </c>
    </row>
    <row r="1162" spans="1:65" s="2" customFormat="1" ht="16.5" customHeight="1">
      <c r="A1162" s="37"/>
      <c r="B1162" s="38"/>
      <c r="C1162" s="181" t="s">
        <v>1701</v>
      </c>
      <c r="D1162" s="181" t="s">
        <v>199</v>
      </c>
      <c r="E1162" s="182" t="s">
        <v>1702</v>
      </c>
      <c r="F1162" s="183" t="s">
        <v>1703</v>
      </c>
      <c r="G1162" s="184" t="s">
        <v>428</v>
      </c>
      <c r="H1162" s="185">
        <v>1.446</v>
      </c>
      <c r="I1162" s="186"/>
      <c r="J1162" s="187">
        <f>ROUND(I1162*H1162,2)</f>
        <v>0</v>
      </c>
      <c r="K1162" s="183" t="s">
        <v>203</v>
      </c>
      <c r="L1162" s="42"/>
      <c r="M1162" s="188" t="s">
        <v>28</v>
      </c>
      <c r="N1162" s="189" t="s">
        <v>45</v>
      </c>
      <c r="O1162" s="67"/>
      <c r="P1162" s="190">
        <f>O1162*H1162</f>
        <v>0</v>
      </c>
      <c r="Q1162" s="190">
        <v>1.06277</v>
      </c>
      <c r="R1162" s="190">
        <f>Q1162*H1162</f>
        <v>1.53676542</v>
      </c>
      <c r="S1162" s="190">
        <v>0</v>
      </c>
      <c r="T1162" s="191">
        <f>S1162*H1162</f>
        <v>0</v>
      </c>
      <c r="U1162" s="37"/>
      <c r="V1162" s="37"/>
      <c r="W1162" s="37"/>
      <c r="X1162" s="37"/>
      <c r="Y1162" s="37"/>
      <c r="Z1162" s="37"/>
      <c r="AA1162" s="37"/>
      <c r="AB1162" s="37"/>
      <c r="AC1162" s="37"/>
      <c r="AD1162" s="37"/>
      <c r="AE1162" s="37"/>
      <c r="AR1162" s="192" t="s">
        <v>204</v>
      </c>
      <c r="AT1162" s="192" t="s">
        <v>199</v>
      </c>
      <c r="AU1162" s="192" t="s">
        <v>84</v>
      </c>
      <c r="AY1162" s="20" t="s">
        <v>197</v>
      </c>
      <c r="BE1162" s="193">
        <f>IF(N1162="základní",J1162,0)</f>
        <v>0</v>
      </c>
      <c r="BF1162" s="193">
        <f>IF(N1162="snížená",J1162,0)</f>
        <v>0</v>
      </c>
      <c r="BG1162" s="193">
        <f>IF(N1162="zákl. přenesená",J1162,0)</f>
        <v>0</v>
      </c>
      <c r="BH1162" s="193">
        <f>IF(N1162="sníž. přenesená",J1162,0)</f>
        <v>0</v>
      </c>
      <c r="BI1162" s="193">
        <f>IF(N1162="nulová",J1162,0)</f>
        <v>0</v>
      </c>
      <c r="BJ1162" s="20" t="s">
        <v>82</v>
      </c>
      <c r="BK1162" s="193">
        <f>ROUND(I1162*H1162,2)</f>
        <v>0</v>
      </c>
      <c r="BL1162" s="20" t="s">
        <v>204</v>
      </c>
      <c r="BM1162" s="192" t="s">
        <v>1704</v>
      </c>
    </row>
    <row r="1163" spans="1:65" s="2" customFormat="1" ht="11.25">
      <c r="A1163" s="37"/>
      <c r="B1163" s="38"/>
      <c r="C1163" s="39"/>
      <c r="D1163" s="194" t="s">
        <v>206</v>
      </c>
      <c r="E1163" s="39"/>
      <c r="F1163" s="195" t="s">
        <v>1705</v>
      </c>
      <c r="G1163" s="39"/>
      <c r="H1163" s="39"/>
      <c r="I1163" s="196"/>
      <c r="J1163" s="39"/>
      <c r="K1163" s="39"/>
      <c r="L1163" s="42"/>
      <c r="M1163" s="197"/>
      <c r="N1163" s="198"/>
      <c r="O1163" s="67"/>
      <c r="P1163" s="67"/>
      <c r="Q1163" s="67"/>
      <c r="R1163" s="67"/>
      <c r="S1163" s="67"/>
      <c r="T1163" s="68"/>
      <c r="U1163" s="37"/>
      <c r="V1163" s="37"/>
      <c r="W1163" s="37"/>
      <c r="X1163" s="37"/>
      <c r="Y1163" s="37"/>
      <c r="Z1163" s="37"/>
      <c r="AA1163" s="37"/>
      <c r="AB1163" s="37"/>
      <c r="AC1163" s="37"/>
      <c r="AD1163" s="37"/>
      <c r="AE1163" s="37"/>
      <c r="AT1163" s="20" t="s">
        <v>206</v>
      </c>
      <c r="AU1163" s="20" t="s">
        <v>84</v>
      </c>
    </row>
    <row r="1164" spans="1:65" s="15" customFormat="1" ht="11.25">
      <c r="B1164" s="222"/>
      <c r="C1164" s="223"/>
      <c r="D1164" s="201" t="s">
        <v>213</v>
      </c>
      <c r="E1164" s="224" t="s">
        <v>28</v>
      </c>
      <c r="F1164" s="225" t="s">
        <v>412</v>
      </c>
      <c r="G1164" s="223"/>
      <c r="H1164" s="224" t="s">
        <v>28</v>
      </c>
      <c r="I1164" s="226"/>
      <c r="J1164" s="223"/>
      <c r="K1164" s="223"/>
      <c r="L1164" s="227"/>
      <c r="M1164" s="228"/>
      <c r="N1164" s="229"/>
      <c r="O1164" s="229"/>
      <c r="P1164" s="229"/>
      <c r="Q1164" s="229"/>
      <c r="R1164" s="229"/>
      <c r="S1164" s="229"/>
      <c r="T1164" s="230"/>
      <c r="AT1164" s="231" t="s">
        <v>213</v>
      </c>
      <c r="AU1164" s="231" t="s">
        <v>84</v>
      </c>
      <c r="AV1164" s="15" t="s">
        <v>82</v>
      </c>
      <c r="AW1164" s="15" t="s">
        <v>35</v>
      </c>
      <c r="AX1164" s="15" t="s">
        <v>74</v>
      </c>
      <c r="AY1164" s="231" t="s">
        <v>197</v>
      </c>
    </row>
    <row r="1165" spans="1:65" s="15" customFormat="1" ht="11.25">
      <c r="B1165" s="222"/>
      <c r="C1165" s="223"/>
      <c r="D1165" s="201" t="s">
        <v>213</v>
      </c>
      <c r="E1165" s="224" t="s">
        <v>28</v>
      </c>
      <c r="F1165" s="225" t="s">
        <v>1706</v>
      </c>
      <c r="G1165" s="223"/>
      <c r="H1165" s="224" t="s">
        <v>28</v>
      </c>
      <c r="I1165" s="226"/>
      <c r="J1165" s="223"/>
      <c r="K1165" s="223"/>
      <c r="L1165" s="227"/>
      <c r="M1165" s="228"/>
      <c r="N1165" s="229"/>
      <c r="O1165" s="229"/>
      <c r="P1165" s="229"/>
      <c r="Q1165" s="229"/>
      <c r="R1165" s="229"/>
      <c r="S1165" s="229"/>
      <c r="T1165" s="230"/>
      <c r="AT1165" s="231" t="s">
        <v>213</v>
      </c>
      <c r="AU1165" s="231" t="s">
        <v>84</v>
      </c>
      <c r="AV1165" s="15" t="s">
        <v>82</v>
      </c>
      <c r="AW1165" s="15" t="s">
        <v>35</v>
      </c>
      <c r="AX1165" s="15" t="s">
        <v>74</v>
      </c>
      <c r="AY1165" s="231" t="s">
        <v>197</v>
      </c>
    </row>
    <row r="1166" spans="1:65" s="13" customFormat="1" ht="11.25">
      <c r="B1166" s="199"/>
      <c r="C1166" s="200"/>
      <c r="D1166" s="201" t="s">
        <v>213</v>
      </c>
      <c r="E1166" s="202" t="s">
        <v>28</v>
      </c>
      <c r="F1166" s="203" t="s">
        <v>1707</v>
      </c>
      <c r="G1166" s="200"/>
      <c r="H1166" s="204">
        <v>3.5000000000000003E-2</v>
      </c>
      <c r="I1166" s="205"/>
      <c r="J1166" s="200"/>
      <c r="K1166" s="200"/>
      <c r="L1166" s="206"/>
      <c r="M1166" s="207"/>
      <c r="N1166" s="208"/>
      <c r="O1166" s="208"/>
      <c r="P1166" s="208"/>
      <c r="Q1166" s="208"/>
      <c r="R1166" s="208"/>
      <c r="S1166" s="208"/>
      <c r="T1166" s="209"/>
      <c r="AT1166" s="210" t="s">
        <v>213</v>
      </c>
      <c r="AU1166" s="210" t="s">
        <v>84</v>
      </c>
      <c r="AV1166" s="13" t="s">
        <v>84</v>
      </c>
      <c r="AW1166" s="13" t="s">
        <v>35</v>
      </c>
      <c r="AX1166" s="13" t="s">
        <v>74</v>
      </c>
      <c r="AY1166" s="210" t="s">
        <v>197</v>
      </c>
    </row>
    <row r="1167" spans="1:65" s="13" customFormat="1" ht="11.25">
      <c r="B1167" s="199"/>
      <c r="C1167" s="200"/>
      <c r="D1167" s="201" t="s">
        <v>213</v>
      </c>
      <c r="E1167" s="202" t="s">
        <v>28</v>
      </c>
      <c r="F1167" s="203" t="s">
        <v>1708</v>
      </c>
      <c r="G1167" s="200"/>
      <c r="H1167" s="204">
        <v>0.53600000000000003</v>
      </c>
      <c r="I1167" s="205"/>
      <c r="J1167" s="200"/>
      <c r="K1167" s="200"/>
      <c r="L1167" s="206"/>
      <c r="M1167" s="207"/>
      <c r="N1167" s="208"/>
      <c r="O1167" s="208"/>
      <c r="P1167" s="208"/>
      <c r="Q1167" s="208"/>
      <c r="R1167" s="208"/>
      <c r="S1167" s="208"/>
      <c r="T1167" s="209"/>
      <c r="AT1167" s="210" t="s">
        <v>213</v>
      </c>
      <c r="AU1167" s="210" t="s">
        <v>84</v>
      </c>
      <c r="AV1167" s="13" t="s">
        <v>84</v>
      </c>
      <c r="AW1167" s="13" t="s">
        <v>35</v>
      </c>
      <c r="AX1167" s="13" t="s">
        <v>74</v>
      </c>
      <c r="AY1167" s="210" t="s">
        <v>197</v>
      </c>
    </row>
    <row r="1168" spans="1:65" s="13" customFormat="1" ht="11.25">
      <c r="B1168" s="199"/>
      <c r="C1168" s="200"/>
      <c r="D1168" s="201" t="s">
        <v>213</v>
      </c>
      <c r="E1168" s="202" t="s">
        <v>28</v>
      </c>
      <c r="F1168" s="203" t="s">
        <v>1709</v>
      </c>
      <c r="G1168" s="200"/>
      <c r="H1168" s="204">
        <v>0.44</v>
      </c>
      <c r="I1168" s="205"/>
      <c r="J1168" s="200"/>
      <c r="K1168" s="200"/>
      <c r="L1168" s="206"/>
      <c r="M1168" s="207"/>
      <c r="N1168" s="208"/>
      <c r="O1168" s="208"/>
      <c r="P1168" s="208"/>
      <c r="Q1168" s="208"/>
      <c r="R1168" s="208"/>
      <c r="S1168" s="208"/>
      <c r="T1168" s="209"/>
      <c r="AT1168" s="210" t="s">
        <v>213</v>
      </c>
      <c r="AU1168" s="210" t="s">
        <v>84</v>
      </c>
      <c r="AV1168" s="13" t="s">
        <v>84</v>
      </c>
      <c r="AW1168" s="13" t="s">
        <v>35</v>
      </c>
      <c r="AX1168" s="13" t="s">
        <v>74</v>
      </c>
      <c r="AY1168" s="210" t="s">
        <v>197</v>
      </c>
    </row>
    <row r="1169" spans="1:51" s="13" customFormat="1" ht="11.25">
      <c r="B1169" s="199"/>
      <c r="C1169" s="200"/>
      <c r="D1169" s="201" t="s">
        <v>213</v>
      </c>
      <c r="E1169" s="202" t="s">
        <v>28</v>
      </c>
      <c r="F1169" s="203" t="s">
        <v>1710</v>
      </c>
      <c r="G1169" s="200"/>
      <c r="H1169" s="204">
        <v>0.20100000000000001</v>
      </c>
      <c r="I1169" s="205"/>
      <c r="J1169" s="200"/>
      <c r="K1169" s="200"/>
      <c r="L1169" s="206"/>
      <c r="M1169" s="207"/>
      <c r="N1169" s="208"/>
      <c r="O1169" s="208"/>
      <c r="P1169" s="208"/>
      <c r="Q1169" s="208"/>
      <c r="R1169" s="208"/>
      <c r="S1169" s="208"/>
      <c r="T1169" s="209"/>
      <c r="AT1169" s="210" t="s">
        <v>213</v>
      </c>
      <c r="AU1169" s="210" t="s">
        <v>84</v>
      </c>
      <c r="AV1169" s="13" t="s">
        <v>84</v>
      </c>
      <c r="AW1169" s="13" t="s">
        <v>35</v>
      </c>
      <c r="AX1169" s="13" t="s">
        <v>74</v>
      </c>
      <c r="AY1169" s="210" t="s">
        <v>197</v>
      </c>
    </row>
    <row r="1170" spans="1:51" s="13" customFormat="1" ht="11.25">
      <c r="B1170" s="199"/>
      <c r="C1170" s="200"/>
      <c r="D1170" s="201" t="s">
        <v>213</v>
      </c>
      <c r="E1170" s="202" t="s">
        <v>28</v>
      </c>
      <c r="F1170" s="203" t="s">
        <v>1711</v>
      </c>
      <c r="G1170" s="200"/>
      <c r="H1170" s="204">
        <v>0.124</v>
      </c>
      <c r="I1170" s="205"/>
      <c r="J1170" s="200"/>
      <c r="K1170" s="200"/>
      <c r="L1170" s="206"/>
      <c r="M1170" s="207"/>
      <c r="N1170" s="208"/>
      <c r="O1170" s="208"/>
      <c r="P1170" s="208"/>
      <c r="Q1170" s="208"/>
      <c r="R1170" s="208"/>
      <c r="S1170" s="208"/>
      <c r="T1170" s="209"/>
      <c r="AT1170" s="210" t="s">
        <v>213</v>
      </c>
      <c r="AU1170" s="210" t="s">
        <v>84</v>
      </c>
      <c r="AV1170" s="13" t="s">
        <v>84</v>
      </c>
      <c r="AW1170" s="13" t="s">
        <v>35</v>
      </c>
      <c r="AX1170" s="13" t="s">
        <v>74</v>
      </c>
      <c r="AY1170" s="210" t="s">
        <v>197</v>
      </c>
    </row>
    <row r="1171" spans="1:51" s="13" customFormat="1" ht="11.25">
      <c r="B1171" s="199"/>
      <c r="C1171" s="200"/>
      <c r="D1171" s="201" t="s">
        <v>213</v>
      </c>
      <c r="E1171" s="202" t="s">
        <v>28</v>
      </c>
      <c r="F1171" s="203" t="s">
        <v>1712</v>
      </c>
      <c r="G1171" s="200"/>
      <c r="H1171" s="204">
        <v>0.11</v>
      </c>
      <c r="I1171" s="205"/>
      <c r="J1171" s="200"/>
      <c r="K1171" s="200"/>
      <c r="L1171" s="206"/>
      <c r="M1171" s="207"/>
      <c r="N1171" s="208"/>
      <c r="O1171" s="208"/>
      <c r="P1171" s="208"/>
      <c r="Q1171" s="208"/>
      <c r="R1171" s="208"/>
      <c r="S1171" s="208"/>
      <c r="T1171" s="209"/>
      <c r="AT1171" s="210" t="s">
        <v>213</v>
      </c>
      <c r="AU1171" s="210" t="s">
        <v>84</v>
      </c>
      <c r="AV1171" s="13" t="s">
        <v>84</v>
      </c>
      <c r="AW1171" s="13" t="s">
        <v>35</v>
      </c>
      <c r="AX1171" s="13" t="s">
        <v>74</v>
      </c>
      <c r="AY1171" s="210" t="s">
        <v>197</v>
      </c>
    </row>
    <row r="1172" spans="1:51" s="14" customFormat="1" ht="11.25">
      <c r="B1172" s="211"/>
      <c r="C1172" s="212"/>
      <c r="D1172" s="201" t="s">
        <v>213</v>
      </c>
      <c r="E1172" s="213" t="s">
        <v>28</v>
      </c>
      <c r="F1172" s="214" t="s">
        <v>226</v>
      </c>
      <c r="G1172" s="212"/>
      <c r="H1172" s="215">
        <v>1.446</v>
      </c>
      <c r="I1172" s="216"/>
      <c r="J1172" s="212"/>
      <c r="K1172" s="212"/>
      <c r="L1172" s="217"/>
      <c r="M1172" s="218"/>
      <c r="N1172" s="219"/>
      <c r="O1172" s="219"/>
      <c r="P1172" s="219"/>
      <c r="Q1172" s="219"/>
      <c r="R1172" s="219"/>
      <c r="S1172" s="219"/>
      <c r="T1172" s="220"/>
      <c r="AT1172" s="221" t="s">
        <v>213</v>
      </c>
      <c r="AU1172" s="221" t="s">
        <v>84</v>
      </c>
      <c r="AV1172" s="14" t="s">
        <v>204</v>
      </c>
      <c r="AW1172" s="14" t="s">
        <v>35</v>
      </c>
      <c r="AX1172" s="14" t="s">
        <v>82</v>
      </c>
      <c r="AY1172" s="221" t="s">
        <v>197</v>
      </c>
    </row>
    <row r="1173" spans="1:51" s="2" customFormat="1" ht="11.25">
      <c r="A1173" s="37"/>
      <c r="B1173" s="38"/>
      <c r="C1173" s="39"/>
      <c r="D1173" s="201" t="s">
        <v>1650</v>
      </c>
      <c r="E1173" s="39"/>
      <c r="F1173" s="257" t="s">
        <v>1651</v>
      </c>
      <c r="G1173" s="39"/>
      <c r="H1173" s="39"/>
      <c r="I1173" s="39"/>
      <c r="J1173" s="39"/>
      <c r="K1173" s="39"/>
      <c r="L1173" s="42"/>
      <c r="M1173" s="197"/>
      <c r="N1173" s="198"/>
      <c r="O1173" s="67"/>
      <c r="P1173" s="67"/>
      <c r="Q1173" s="67"/>
      <c r="R1173" s="67"/>
      <c r="S1173" s="67"/>
      <c r="T1173" s="68"/>
      <c r="U1173" s="37"/>
      <c r="V1173" s="37"/>
      <c r="W1173" s="37"/>
      <c r="X1173" s="37"/>
      <c r="Y1173" s="37"/>
      <c r="Z1173" s="37"/>
      <c r="AA1173" s="37"/>
      <c r="AB1173" s="37"/>
      <c r="AC1173" s="37"/>
      <c r="AD1173" s="37"/>
      <c r="AE1173" s="37"/>
      <c r="AU1173" s="20" t="s">
        <v>84</v>
      </c>
    </row>
    <row r="1174" spans="1:51" s="2" customFormat="1" ht="11.25">
      <c r="A1174" s="37"/>
      <c r="B1174" s="38"/>
      <c r="C1174" s="39"/>
      <c r="D1174" s="201" t="s">
        <v>1650</v>
      </c>
      <c r="E1174" s="39"/>
      <c r="F1174" s="258" t="s">
        <v>1652</v>
      </c>
      <c r="G1174" s="39"/>
      <c r="H1174" s="259">
        <v>9.6</v>
      </c>
      <c r="I1174" s="39"/>
      <c r="J1174" s="39"/>
      <c r="K1174" s="39"/>
      <c r="L1174" s="42"/>
      <c r="M1174" s="197"/>
      <c r="N1174" s="198"/>
      <c r="O1174" s="67"/>
      <c r="P1174" s="67"/>
      <c r="Q1174" s="67"/>
      <c r="R1174" s="67"/>
      <c r="S1174" s="67"/>
      <c r="T1174" s="68"/>
      <c r="U1174" s="37"/>
      <c r="V1174" s="37"/>
      <c r="W1174" s="37"/>
      <c r="X1174" s="37"/>
      <c r="Y1174" s="37"/>
      <c r="Z1174" s="37"/>
      <c r="AA1174" s="37"/>
      <c r="AB1174" s="37"/>
      <c r="AC1174" s="37"/>
      <c r="AD1174" s="37"/>
      <c r="AE1174" s="37"/>
      <c r="AU1174" s="20" t="s">
        <v>84</v>
      </c>
    </row>
    <row r="1175" spans="1:51" s="2" customFormat="1" ht="11.25">
      <c r="A1175" s="37"/>
      <c r="B1175" s="38"/>
      <c r="C1175" s="39"/>
      <c r="D1175" s="201" t="s">
        <v>1650</v>
      </c>
      <c r="E1175" s="39"/>
      <c r="F1175" s="257" t="s">
        <v>1653</v>
      </c>
      <c r="G1175" s="39"/>
      <c r="H1175" s="39"/>
      <c r="I1175" s="39"/>
      <c r="J1175" s="39"/>
      <c r="K1175" s="39"/>
      <c r="L1175" s="42"/>
      <c r="M1175" s="197"/>
      <c r="N1175" s="198"/>
      <c r="O1175" s="67"/>
      <c r="P1175" s="67"/>
      <c r="Q1175" s="67"/>
      <c r="R1175" s="67"/>
      <c r="S1175" s="67"/>
      <c r="T1175" s="68"/>
      <c r="U1175" s="37"/>
      <c r="V1175" s="37"/>
      <c r="W1175" s="37"/>
      <c r="X1175" s="37"/>
      <c r="Y1175" s="37"/>
      <c r="Z1175" s="37"/>
      <c r="AA1175" s="37"/>
      <c r="AB1175" s="37"/>
      <c r="AC1175" s="37"/>
      <c r="AD1175" s="37"/>
      <c r="AE1175" s="37"/>
      <c r="AU1175" s="20" t="s">
        <v>84</v>
      </c>
    </row>
    <row r="1176" spans="1:51" s="2" customFormat="1" ht="11.25">
      <c r="A1176" s="37"/>
      <c r="B1176" s="38"/>
      <c r="C1176" s="39"/>
      <c r="D1176" s="201" t="s">
        <v>1650</v>
      </c>
      <c r="E1176" s="39"/>
      <c r="F1176" s="258" t="s">
        <v>1654</v>
      </c>
      <c r="G1176" s="39"/>
      <c r="H1176" s="259">
        <v>0</v>
      </c>
      <c r="I1176" s="39"/>
      <c r="J1176" s="39"/>
      <c r="K1176" s="39"/>
      <c r="L1176" s="42"/>
      <c r="M1176" s="197"/>
      <c r="N1176" s="198"/>
      <c r="O1176" s="67"/>
      <c r="P1176" s="67"/>
      <c r="Q1176" s="67"/>
      <c r="R1176" s="67"/>
      <c r="S1176" s="67"/>
      <c r="T1176" s="68"/>
      <c r="U1176" s="37"/>
      <c r="V1176" s="37"/>
      <c r="W1176" s="37"/>
      <c r="X1176" s="37"/>
      <c r="Y1176" s="37"/>
      <c r="Z1176" s="37"/>
      <c r="AA1176" s="37"/>
      <c r="AB1176" s="37"/>
      <c r="AC1176" s="37"/>
      <c r="AD1176" s="37"/>
      <c r="AE1176" s="37"/>
      <c r="AU1176" s="20" t="s">
        <v>84</v>
      </c>
    </row>
    <row r="1177" spans="1:51" s="2" customFormat="1" ht="11.25">
      <c r="A1177" s="37"/>
      <c r="B1177" s="38"/>
      <c r="C1177" s="39"/>
      <c r="D1177" s="201" t="s">
        <v>1650</v>
      </c>
      <c r="E1177" s="39"/>
      <c r="F1177" s="258" t="s">
        <v>1655</v>
      </c>
      <c r="G1177" s="39"/>
      <c r="H1177" s="259">
        <v>148.69999999999999</v>
      </c>
      <c r="I1177" s="39"/>
      <c r="J1177" s="39"/>
      <c r="K1177" s="39"/>
      <c r="L1177" s="42"/>
      <c r="M1177" s="197"/>
      <c r="N1177" s="198"/>
      <c r="O1177" s="67"/>
      <c r="P1177" s="67"/>
      <c r="Q1177" s="67"/>
      <c r="R1177" s="67"/>
      <c r="S1177" s="67"/>
      <c r="T1177" s="68"/>
      <c r="U1177" s="37"/>
      <c r="V1177" s="37"/>
      <c r="W1177" s="37"/>
      <c r="X1177" s="37"/>
      <c r="Y1177" s="37"/>
      <c r="Z1177" s="37"/>
      <c r="AA1177" s="37"/>
      <c r="AB1177" s="37"/>
      <c r="AC1177" s="37"/>
      <c r="AD1177" s="37"/>
      <c r="AE1177" s="37"/>
      <c r="AU1177" s="20" t="s">
        <v>84</v>
      </c>
    </row>
    <row r="1178" spans="1:51" s="2" customFormat="1" ht="11.25">
      <c r="A1178" s="37"/>
      <c r="B1178" s="38"/>
      <c r="C1178" s="39"/>
      <c r="D1178" s="201" t="s">
        <v>1650</v>
      </c>
      <c r="E1178" s="39"/>
      <c r="F1178" s="257" t="s">
        <v>1656</v>
      </c>
      <c r="G1178" s="39"/>
      <c r="H1178" s="39"/>
      <c r="I1178" s="39"/>
      <c r="J1178" s="39"/>
      <c r="K1178" s="39"/>
      <c r="L1178" s="42"/>
      <c r="M1178" s="197"/>
      <c r="N1178" s="198"/>
      <c r="O1178" s="67"/>
      <c r="P1178" s="67"/>
      <c r="Q1178" s="67"/>
      <c r="R1178" s="67"/>
      <c r="S1178" s="67"/>
      <c r="T1178" s="68"/>
      <c r="U1178" s="37"/>
      <c r="V1178" s="37"/>
      <c r="W1178" s="37"/>
      <c r="X1178" s="37"/>
      <c r="Y1178" s="37"/>
      <c r="Z1178" s="37"/>
      <c r="AA1178" s="37"/>
      <c r="AB1178" s="37"/>
      <c r="AC1178" s="37"/>
      <c r="AD1178" s="37"/>
      <c r="AE1178" s="37"/>
      <c r="AU1178" s="20" t="s">
        <v>84</v>
      </c>
    </row>
    <row r="1179" spans="1:51" s="2" customFormat="1" ht="11.25">
      <c r="A1179" s="37"/>
      <c r="B1179" s="38"/>
      <c r="C1179" s="39"/>
      <c r="D1179" s="201" t="s">
        <v>1650</v>
      </c>
      <c r="E1179" s="39"/>
      <c r="F1179" s="258" t="s">
        <v>1657</v>
      </c>
      <c r="G1179" s="39"/>
      <c r="H1179" s="259">
        <v>0</v>
      </c>
      <c r="I1179" s="39"/>
      <c r="J1179" s="39"/>
      <c r="K1179" s="39"/>
      <c r="L1179" s="42"/>
      <c r="M1179" s="197"/>
      <c r="N1179" s="198"/>
      <c r="O1179" s="67"/>
      <c r="P1179" s="67"/>
      <c r="Q1179" s="67"/>
      <c r="R1179" s="67"/>
      <c r="S1179" s="67"/>
      <c r="T1179" s="68"/>
      <c r="U1179" s="37"/>
      <c r="V1179" s="37"/>
      <c r="W1179" s="37"/>
      <c r="X1179" s="37"/>
      <c r="Y1179" s="37"/>
      <c r="Z1179" s="37"/>
      <c r="AA1179" s="37"/>
      <c r="AB1179" s="37"/>
      <c r="AC1179" s="37"/>
      <c r="AD1179" s="37"/>
      <c r="AE1179" s="37"/>
      <c r="AU1179" s="20" t="s">
        <v>84</v>
      </c>
    </row>
    <row r="1180" spans="1:51" s="2" customFormat="1" ht="11.25">
      <c r="A1180" s="37"/>
      <c r="B1180" s="38"/>
      <c r="C1180" s="39"/>
      <c r="D1180" s="201" t="s">
        <v>1650</v>
      </c>
      <c r="E1180" s="39"/>
      <c r="F1180" s="258" t="s">
        <v>1658</v>
      </c>
      <c r="G1180" s="39"/>
      <c r="H1180" s="259">
        <v>122.2</v>
      </c>
      <c r="I1180" s="39"/>
      <c r="J1180" s="39"/>
      <c r="K1180" s="39"/>
      <c r="L1180" s="42"/>
      <c r="M1180" s="197"/>
      <c r="N1180" s="198"/>
      <c r="O1180" s="67"/>
      <c r="P1180" s="67"/>
      <c r="Q1180" s="67"/>
      <c r="R1180" s="67"/>
      <c r="S1180" s="67"/>
      <c r="T1180" s="68"/>
      <c r="U1180" s="37"/>
      <c r="V1180" s="37"/>
      <c r="W1180" s="37"/>
      <c r="X1180" s="37"/>
      <c r="Y1180" s="37"/>
      <c r="Z1180" s="37"/>
      <c r="AA1180" s="37"/>
      <c r="AB1180" s="37"/>
      <c r="AC1180" s="37"/>
      <c r="AD1180" s="37"/>
      <c r="AE1180" s="37"/>
      <c r="AU1180" s="20" t="s">
        <v>84</v>
      </c>
    </row>
    <row r="1181" spans="1:51" s="2" customFormat="1" ht="11.25">
      <c r="A1181" s="37"/>
      <c r="B1181" s="38"/>
      <c r="C1181" s="39"/>
      <c r="D1181" s="201" t="s">
        <v>1650</v>
      </c>
      <c r="E1181" s="39"/>
      <c r="F1181" s="257" t="s">
        <v>1659</v>
      </c>
      <c r="G1181" s="39"/>
      <c r="H1181" s="39"/>
      <c r="I1181" s="39"/>
      <c r="J1181" s="39"/>
      <c r="K1181" s="39"/>
      <c r="L1181" s="42"/>
      <c r="M1181" s="197"/>
      <c r="N1181" s="198"/>
      <c r="O1181" s="67"/>
      <c r="P1181" s="67"/>
      <c r="Q1181" s="67"/>
      <c r="R1181" s="67"/>
      <c r="S1181" s="67"/>
      <c r="T1181" s="68"/>
      <c r="U1181" s="37"/>
      <c r="V1181" s="37"/>
      <c r="W1181" s="37"/>
      <c r="X1181" s="37"/>
      <c r="Y1181" s="37"/>
      <c r="Z1181" s="37"/>
      <c r="AA1181" s="37"/>
      <c r="AB1181" s="37"/>
      <c r="AC1181" s="37"/>
      <c r="AD1181" s="37"/>
      <c r="AE1181" s="37"/>
      <c r="AU1181" s="20" t="s">
        <v>84</v>
      </c>
    </row>
    <row r="1182" spans="1:51" s="2" customFormat="1" ht="11.25">
      <c r="A1182" s="37"/>
      <c r="B1182" s="38"/>
      <c r="C1182" s="39"/>
      <c r="D1182" s="201" t="s">
        <v>1650</v>
      </c>
      <c r="E1182" s="39"/>
      <c r="F1182" s="258" t="s">
        <v>1660</v>
      </c>
      <c r="G1182" s="39"/>
      <c r="H1182" s="259">
        <v>55.7</v>
      </c>
      <c r="I1182" s="39"/>
      <c r="J1182" s="39"/>
      <c r="K1182" s="39"/>
      <c r="L1182" s="42"/>
      <c r="M1182" s="197"/>
      <c r="N1182" s="198"/>
      <c r="O1182" s="67"/>
      <c r="P1182" s="67"/>
      <c r="Q1182" s="67"/>
      <c r="R1182" s="67"/>
      <c r="S1182" s="67"/>
      <c r="T1182" s="68"/>
      <c r="U1182" s="37"/>
      <c r="V1182" s="37"/>
      <c r="W1182" s="37"/>
      <c r="X1182" s="37"/>
      <c r="Y1182" s="37"/>
      <c r="Z1182" s="37"/>
      <c r="AA1182" s="37"/>
      <c r="AB1182" s="37"/>
      <c r="AC1182" s="37"/>
      <c r="AD1182" s="37"/>
      <c r="AE1182" s="37"/>
      <c r="AU1182" s="20" t="s">
        <v>84</v>
      </c>
    </row>
    <row r="1183" spans="1:51" s="2" customFormat="1" ht="11.25">
      <c r="A1183" s="37"/>
      <c r="B1183" s="38"/>
      <c r="C1183" s="39"/>
      <c r="D1183" s="201" t="s">
        <v>1650</v>
      </c>
      <c r="E1183" s="39"/>
      <c r="F1183" s="257" t="s">
        <v>1661</v>
      </c>
      <c r="G1183" s="39"/>
      <c r="H1183" s="39"/>
      <c r="I1183" s="39"/>
      <c r="J1183" s="39"/>
      <c r="K1183" s="39"/>
      <c r="L1183" s="42"/>
      <c r="M1183" s="197"/>
      <c r="N1183" s="198"/>
      <c r="O1183" s="67"/>
      <c r="P1183" s="67"/>
      <c r="Q1183" s="67"/>
      <c r="R1183" s="67"/>
      <c r="S1183" s="67"/>
      <c r="T1183" s="68"/>
      <c r="U1183" s="37"/>
      <c r="V1183" s="37"/>
      <c r="W1183" s="37"/>
      <c r="X1183" s="37"/>
      <c r="Y1183" s="37"/>
      <c r="Z1183" s="37"/>
      <c r="AA1183" s="37"/>
      <c r="AB1183" s="37"/>
      <c r="AC1183" s="37"/>
      <c r="AD1183" s="37"/>
      <c r="AE1183" s="37"/>
      <c r="AU1183" s="20" t="s">
        <v>84</v>
      </c>
    </row>
    <row r="1184" spans="1:51" s="2" customFormat="1" ht="11.25">
      <c r="A1184" s="37"/>
      <c r="B1184" s="38"/>
      <c r="C1184" s="39"/>
      <c r="D1184" s="201" t="s">
        <v>1650</v>
      </c>
      <c r="E1184" s="39"/>
      <c r="F1184" s="258" t="s">
        <v>1662</v>
      </c>
      <c r="G1184" s="39"/>
      <c r="H1184" s="259">
        <v>34.4</v>
      </c>
      <c r="I1184" s="39"/>
      <c r="J1184" s="39"/>
      <c r="K1184" s="39"/>
      <c r="L1184" s="42"/>
      <c r="M1184" s="197"/>
      <c r="N1184" s="198"/>
      <c r="O1184" s="67"/>
      <c r="P1184" s="67"/>
      <c r="Q1184" s="67"/>
      <c r="R1184" s="67"/>
      <c r="S1184" s="67"/>
      <c r="T1184" s="68"/>
      <c r="U1184" s="37"/>
      <c r="V1184" s="37"/>
      <c r="W1184" s="37"/>
      <c r="X1184" s="37"/>
      <c r="Y1184" s="37"/>
      <c r="Z1184" s="37"/>
      <c r="AA1184" s="37"/>
      <c r="AB1184" s="37"/>
      <c r="AC1184" s="37"/>
      <c r="AD1184" s="37"/>
      <c r="AE1184" s="37"/>
      <c r="AU1184" s="20" t="s">
        <v>84</v>
      </c>
    </row>
    <row r="1185" spans="1:65" s="2" customFormat="1" ht="11.25">
      <c r="A1185" s="37"/>
      <c r="B1185" s="38"/>
      <c r="C1185" s="39"/>
      <c r="D1185" s="201" t="s">
        <v>1650</v>
      </c>
      <c r="E1185" s="39"/>
      <c r="F1185" s="257" t="s">
        <v>1663</v>
      </c>
      <c r="G1185" s="39"/>
      <c r="H1185" s="39"/>
      <c r="I1185" s="39"/>
      <c r="J1185" s="39"/>
      <c r="K1185" s="39"/>
      <c r="L1185" s="42"/>
      <c r="M1185" s="197"/>
      <c r="N1185" s="198"/>
      <c r="O1185" s="67"/>
      <c r="P1185" s="67"/>
      <c r="Q1185" s="67"/>
      <c r="R1185" s="67"/>
      <c r="S1185" s="67"/>
      <c r="T1185" s="68"/>
      <c r="U1185" s="37"/>
      <c r="V1185" s="37"/>
      <c r="W1185" s="37"/>
      <c r="X1185" s="37"/>
      <c r="Y1185" s="37"/>
      <c r="Z1185" s="37"/>
      <c r="AA1185" s="37"/>
      <c r="AB1185" s="37"/>
      <c r="AC1185" s="37"/>
      <c r="AD1185" s="37"/>
      <c r="AE1185" s="37"/>
      <c r="AU1185" s="20" t="s">
        <v>84</v>
      </c>
    </row>
    <row r="1186" spans="1:65" s="2" customFormat="1" ht="11.25">
      <c r="A1186" s="37"/>
      <c r="B1186" s="38"/>
      <c r="C1186" s="39"/>
      <c r="D1186" s="201" t="s">
        <v>1650</v>
      </c>
      <c r="E1186" s="39"/>
      <c r="F1186" s="258" t="s">
        <v>1664</v>
      </c>
      <c r="G1186" s="39"/>
      <c r="H1186" s="259">
        <v>30.4</v>
      </c>
      <c r="I1186" s="39"/>
      <c r="J1186" s="39"/>
      <c r="K1186" s="39"/>
      <c r="L1186" s="42"/>
      <c r="M1186" s="197"/>
      <c r="N1186" s="198"/>
      <c r="O1186" s="67"/>
      <c r="P1186" s="67"/>
      <c r="Q1186" s="67"/>
      <c r="R1186" s="67"/>
      <c r="S1186" s="67"/>
      <c r="T1186" s="68"/>
      <c r="U1186" s="37"/>
      <c r="V1186" s="37"/>
      <c r="W1186" s="37"/>
      <c r="X1186" s="37"/>
      <c r="Y1186" s="37"/>
      <c r="Z1186" s="37"/>
      <c r="AA1186" s="37"/>
      <c r="AB1186" s="37"/>
      <c r="AC1186" s="37"/>
      <c r="AD1186" s="37"/>
      <c r="AE1186" s="37"/>
      <c r="AU1186" s="20" t="s">
        <v>84</v>
      </c>
    </row>
    <row r="1187" spans="1:65" s="2" customFormat="1" ht="21.75" customHeight="1">
      <c r="A1187" s="37"/>
      <c r="B1187" s="38"/>
      <c r="C1187" s="181" t="s">
        <v>1713</v>
      </c>
      <c r="D1187" s="181" t="s">
        <v>199</v>
      </c>
      <c r="E1187" s="182" t="s">
        <v>1714</v>
      </c>
      <c r="F1187" s="183" t="s">
        <v>1715</v>
      </c>
      <c r="G1187" s="184" t="s">
        <v>202</v>
      </c>
      <c r="H1187" s="185">
        <v>18.375</v>
      </c>
      <c r="I1187" s="186"/>
      <c r="J1187" s="187">
        <f>ROUND(I1187*H1187,2)</f>
        <v>0</v>
      </c>
      <c r="K1187" s="183" t="s">
        <v>203</v>
      </c>
      <c r="L1187" s="42"/>
      <c r="M1187" s="188" t="s">
        <v>28</v>
      </c>
      <c r="N1187" s="189" t="s">
        <v>45</v>
      </c>
      <c r="O1187" s="67"/>
      <c r="P1187" s="190">
        <f>O1187*H1187</f>
        <v>0</v>
      </c>
      <c r="Q1187" s="190">
        <v>7.4260000000000007E-2</v>
      </c>
      <c r="R1187" s="190">
        <f>Q1187*H1187</f>
        <v>1.3645275000000001</v>
      </c>
      <c r="S1187" s="190">
        <v>0</v>
      </c>
      <c r="T1187" s="191">
        <f>S1187*H1187</f>
        <v>0</v>
      </c>
      <c r="U1187" s="37"/>
      <c r="V1187" s="37"/>
      <c r="W1187" s="37"/>
      <c r="X1187" s="37"/>
      <c r="Y1187" s="37"/>
      <c r="Z1187" s="37"/>
      <c r="AA1187" s="37"/>
      <c r="AB1187" s="37"/>
      <c r="AC1187" s="37"/>
      <c r="AD1187" s="37"/>
      <c r="AE1187" s="37"/>
      <c r="AR1187" s="192" t="s">
        <v>204</v>
      </c>
      <c r="AT1187" s="192" t="s">
        <v>199</v>
      </c>
      <c r="AU1187" s="192" t="s">
        <v>84</v>
      </c>
      <c r="AY1187" s="20" t="s">
        <v>197</v>
      </c>
      <c r="BE1187" s="193">
        <f>IF(N1187="základní",J1187,0)</f>
        <v>0</v>
      </c>
      <c r="BF1187" s="193">
        <f>IF(N1187="snížená",J1187,0)</f>
        <v>0</v>
      </c>
      <c r="BG1187" s="193">
        <f>IF(N1187="zákl. přenesená",J1187,0)</f>
        <v>0</v>
      </c>
      <c r="BH1187" s="193">
        <f>IF(N1187="sníž. přenesená",J1187,0)</f>
        <v>0</v>
      </c>
      <c r="BI1187" s="193">
        <f>IF(N1187="nulová",J1187,0)</f>
        <v>0</v>
      </c>
      <c r="BJ1187" s="20" t="s">
        <v>82</v>
      </c>
      <c r="BK1187" s="193">
        <f>ROUND(I1187*H1187,2)</f>
        <v>0</v>
      </c>
      <c r="BL1187" s="20" t="s">
        <v>204</v>
      </c>
      <c r="BM1187" s="192" t="s">
        <v>1716</v>
      </c>
    </row>
    <row r="1188" spans="1:65" s="2" customFormat="1" ht="11.25">
      <c r="A1188" s="37"/>
      <c r="B1188" s="38"/>
      <c r="C1188" s="39"/>
      <c r="D1188" s="194" t="s">
        <v>206</v>
      </c>
      <c r="E1188" s="39"/>
      <c r="F1188" s="195" t="s">
        <v>1717</v>
      </c>
      <c r="G1188" s="39"/>
      <c r="H1188" s="39"/>
      <c r="I1188" s="196"/>
      <c r="J1188" s="39"/>
      <c r="K1188" s="39"/>
      <c r="L1188" s="42"/>
      <c r="M1188" s="197"/>
      <c r="N1188" s="198"/>
      <c r="O1188" s="67"/>
      <c r="P1188" s="67"/>
      <c r="Q1188" s="67"/>
      <c r="R1188" s="67"/>
      <c r="S1188" s="67"/>
      <c r="T1188" s="68"/>
      <c r="U1188" s="37"/>
      <c r="V1188" s="37"/>
      <c r="W1188" s="37"/>
      <c r="X1188" s="37"/>
      <c r="Y1188" s="37"/>
      <c r="Z1188" s="37"/>
      <c r="AA1188" s="37"/>
      <c r="AB1188" s="37"/>
      <c r="AC1188" s="37"/>
      <c r="AD1188" s="37"/>
      <c r="AE1188" s="37"/>
      <c r="AT1188" s="20" t="s">
        <v>206</v>
      </c>
      <c r="AU1188" s="20" t="s">
        <v>84</v>
      </c>
    </row>
    <row r="1189" spans="1:65" s="15" customFormat="1" ht="11.25">
      <c r="B1189" s="222"/>
      <c r="C1189" s="223"/>
      <c r="D1189" s="201" t="s">
        <v>213</v>
      </c>
      <c r="E1189" s="224" t="s">
        <v>28</v>
      </c>
      <c r="F1189" s="225" t="s">
        <v>1576</v>
      </c>
      <c r="G1189" s="223"/>
      <c r="H1189" s="224" t="s">
        <v>28</v>
      </c>
      <c r="I1189" s="226"/>
      <c r="J1189" s="223"/>
      <c r="K1189" s="223"/>
      <c r="L1189" s="227"/>
      <c r="M1189" s="228"/>
      <c r="N1189" s="229"/>
      <c r="O1189" s="229"/>
      <c r="P1189" s="229"/>
      <c r="Q1189" s="229"/>
      <c r="R1189" s="229"/>
      <c r="S1189" s="229"/>
      <c r="T1189" s="230"/>
      <c r="AT1189" s="231" t="s">
        <v>213</v>
      </c>
      <c r="AU1189" s="231" t="s">
        <v>84</v>
      </c>
      <c r="AV1189" s="15" t="s">
        <v>82</v>
      </c>
      <c r="AW1189" s="15" t="s">
        <v>35</v>
      </c>
      <c r="AX1189" s="15" t="s">
        <v>74</v>
      </c>
      <c r="AY1189" s="231" t="s">
        <v>197</v>
      </c>
    </row>
    <row r="1190" spans="1:65" s="13" customFormat="1" ht="11.25">
      <c r="B1190" s="199"/>
      <c r="C1190" s="200"/>
      <c r="D1190" s="201" t="s">
        <v>213</v>
      </c>
      <c r="E1190" s="202" t="s">
        <v>28</v>
      </c>
      <c r="F1190" s="203" t="s">
        <v>1718</v>
      </c>
      <c r="G1190" s="200"/>
      <c r="H1190" s="204">
        <v>18.375</v>
      </c>
      <c r="I1190" s="205"/>
      <c r="J1190" s="200"/>
      <c r="K1190" s="200"/>
      <c r="L1190" s="206"/>
      <c r="M1190" s="207"/>
      <c r="N1190" s="208"/>
      <c r="O1190" s="208"/>
      <c r="P1190" s="208"/>
      <c r="Q1190" s="208"/>
      <c r="R1190" s="208"/>
      <c r="S1190" s="208"/>
      <c r="T1190" s="209"/>
      <c r="AT1190" s="210" t="s">
        <v>213</v>
      </c>
      <c r="AU1190" s="210" t="s">
        <v>84</v>
      </c>
      <c r="AV1190" s="13" t="s">
        <v>84</v>
      </c>
      <c r="AW1190" s="13" t="s">
        <v>35</v>
      </c>
      <c r="AX1190" s="13" t="s">
        <v>82</v>
      </c>
      <c r="AY1190" s="210" t="s">
        <v>197</v>
      </c>
    </row>
    <row r="1191" spans="1:65" s="2" customFormat="1" ht="16.5" customHeight="1">
      <c r="A1191" s="37"/>
      <c r="B1191" s="38"/>
      <c r="C1191" s="181" t="s">
        <v>1719</v>
      </c>
      <c r="D1191" s="181" t="s">
        <v>199</v>
      </c>
      <c r="E1191" s="182" t="s">
        <v>1720</v>
      </c>
      <c r="F1191" s="183" t="s">
        <v>1721</v>
      </c>
      <c r="G1191" s="184" t="s">
        <v>202</v>
      </c>
      <c r="H1191" s="185">
        <v>64.8</v>
      </c>
      <c r="I1191" s="186"/>
      <c r="J1191" s="187">
        <f>ROUND(I1191*H1191,2)</f>
        <v>0</v>
      </c>
      <c r="K1191" s="183" t="s">
        <v>203</v>
      </c>
      <c r="L1191" s="42"/>
      <c r="M1191" s="188" t="s">
        <v>28</v>
      </c>
      <c r="N1191" s="189" t="s">
        <v>45</v>
      </c>
      <c r="O1191" s="67"/>
      <c r="P1191" s="190">
        <f>O1191*H1191</f>
        <v>0</v>
      </c>
      <c r="Q1191" s="190">
        <v>1.0200000000000001E-2</v>
      </c>
      <c r="R1191" s="190">
        <f>Q1191*H1191</f>
        <v>0.66095999999999999</v>
      </c>
      <c r="S1191" s="190">
        <v>0</v>
      </c>
      <c r="T1191" s="191">
        <f>S1191*H1191</f>
        <v>0</v>
      </c>
      <c r="U1191" s="37"/>
      <c r="V1191" s="37"/>
      <c r="W1191" s="37"/>
      <c r="X1191" s="37"/>
      <c r="Y1191" s="37"/>
      <c r="Z1191" s="37"/>
      <c r="AA1191" s="37"/>
      <c r="AB1191" s="37"/>
      <c r="AC1191" s="37"/>
      <c r="AD1191" s="37"/>
      <c r="AE1191" s="37"/>
      <c r="AR1191" s="192" t="s">
        <v>204</v>
      </c>
      <c r="AT1191" s="192" t="s">
        <v>199</v>
      </c>
      <c r="AU1191" s="192" t="s">
        <v>84</v>
      </c>
      <c r="AY1191" s="20" t="s">
        <v>197</v>
      </c>
      <c r="BE1191" s="193">
        <f>IF(N1191="základní",J1191,0)</f>
        <v>0</v>
      </c>
      <c r="BF1191" s="193">
        <f>IF(N1191="snížená",J1191,0)</f>
        <v>0</v>
      </c>
      <c r="BG1191" s="193">
        <f>IF(N1191="zákl. přenesená",J1191,0)</f>
        <v>0</v>
      </c>
      <c r="BH1191" s="193">
        <f>IF(N1191="sníž. přenesená",J1191,0)</f>
        <v>0</v>
      </c>
      <c r="BI1191" s="193">
        <f>IF(N1191="nulová",J1191,0)</f>
        <v>0</v>
      </c>
      <c r="BJ1191" s="20" t="s">
        <v>82</v>
      </c>
      <c r="BK1191" s="193">
        <f>ROUND(I1191*H1191,2)</f>
        <v>0</v>
      </c>
      <c r="BL1191" s="20" t="s">
        <v>204</v>
      </c>
      <c r="BM1191" s="192" t="s">
        <v>1722</v>
      </c>
    </row>
    <row r="1192" spans="1:65" s="2" customFormat="1" ht="11.25">
      <c r="A1192" s="37"/>
      <c r="B1192" s="38"/>
      <c r="C1192" s="39"/>
      <c r="D1192" s="194" t="s">
        <v>206</v>
      </c>
      <c r="E1192" s="39"/>
      <c r="F1192" s="195" t="s">
        <v>1723</v>
      </c>
      <c r="G1192" s="39"/>
      <c r="H1192" s="39"/>
      <c r="I1192" s="196"/>
      <c r="J1192" s="39"/>
      <c r="K1192" s="39"/>
      <c r="L1192" s="42"/>
      <c r="M1192" s="197"/>
      <c r="N1192" s="198"/>
      <c r="O1192" s="67"/>
      <c r="P1192" s="67"/>
      <c r="Q1192" s="67"/>
      <c r="R1192" s="67"/>
      <c r="S1192" s="67"/>
      <c r="T1192" s="68"/>
      <c r="U1192" s="37"/>
      <c r="V1192" s="37"/>
      <c r="W1192" s="37"/>
      <c r="X1192" s="37"/>
      <c r="Y1192" s="37"/>
      <c r="Z1192" s="37"/>
      <c r="AA1192" s="37"/>
      <c r="AB1192" s="37"/>
      <c r="AC1192" s="37"/>
      <c r="AD1192" s="37"/>
      <c r="AE1192" s="37"/>
      <c r="AT1192" s="20" t="s">
        <v>206</v>
      </c>
      <c r="AU1192" s="20" t="s">
        <v>84</v>
      </c>
    </row>
    <row r="1193" spans="1:65" s="15" customFormat="1" ht="11.25">
      <c r="B1193" s="222"/>
      <c r="C1193" s="223"/>
      <c r="D1193" s="201" t="s">
        <v>213</v>
      </c>
      <c r="E1193" s="224" t="s">
        <v>28</v>
      </c>
      <c r="F1193" s="225" t="s">
        <v>412</v>
      </c>
      <c r="G1193" s="223"/>
      <c r="H1193" s="224" t="s">
        <v>28</v>
      </c>
      <c r="I1193" s="226"/>
      <c r="J1193" s="223"/>
      <c r="K1193" s="223"/>
      <c r="L1193" s="227"/>
      <c r="M1193" s="228"/>
      <c r="N1193" s="229"/>
      <c r="O1193" s="229"/>
      <c r="P1193" s="229"/>
      <c r="Q1193" s="229"/>
      <c r="R1193" s="229"/>
      <c r="S1193" s="229"/>
      <c r="T1193" s="230"/>
      <c r="AT1193" s="231" t="s">
        <v>213</v>
      </c>
      <c r="AU1193" s="231" t="s">
        <v>84</v>
      </c>
      <c r="AV1193" s="15" t="s">
        <v>82</v>
      </c>
      <c r="AW1193" s="15" t="s">
        <v>35</v>
      </c>
      <c r="AX1193" s="15" t="s">
        <v>74</v>
      </c>
      <c r="AY1193" s="231" t="s">
        <v>197</v>
      </c>
    </row>
    <row r="1194" spans="1:65" s="15" customFormat="1" ht="11.25">
      <c r="B1194" s="222"/>
      <c r="C1194" s="223"/>
      <c r="D1194" s="201" t="s">
        <v>213</v>
      </c>
      <c r="E1194" s="224" t="s">
        <v>28</v>
      </c>
      <c r="F1194" s="225" t="s">
        <v>1724</v>
      </c>
      <c r="G1194" s="223"/>
      <c r="H1194" s="224" t="s">
        <v>28</v>
      </c>
      <c r="I1194" s="226"/>
      <c r="J1194" s="223"/>
      <c r="K1194" s="223"/>
      <c r="L1194" s="227"/>
      <c r="M1194" s="228"/>
      <c r="N1194" s="229"/>
      <c r="O1194" s="229"/>
      <c r="P1194" s="229"/>
      <c r="Q1194" s="229"/>
      <c r="R1194" s="229"/>
      <c r="S1194" s="229"/>
      <c r="T1194" s="230"/>
      <c r="AT1194" s="231" t="s">
        <v>213</v>
      </c>
      <c r="AU1194" s="231" t="s">
        <v>84</v>
      </c>
      <c r="AV1194" s="15" t="s">
        <v>82</v>
      </c>
      <c r="AW1194" s="15" t="s">
        <v>35</v>
      </c>
      <c r="AX1194" s="15" t="s">
        <v>74</v>
      </c>
      <c r="AY1194" s="231" t="s">
        <v>197</v>
      </c>
    </row>
    <row r="1195" spans="1:65" s="13" customFormat="1" ht="11.25">
      <c r="B1195" s="199"/>
      <c r="C1195" s="200"/>
      <c r="D1195" s="201" t="s">
        <v>213</v>
      </c>
      <c r="E1195" s="202" t="s">
        <v>28</v>
      </c>
      <c r="F1195" s="203" t="s">
        <v>553</v>
      </c>
      <c r="G1195" s="200"/>
      <c r="H1195" s="204">
        <v>34.4</v>
      </c>
      <c r="I1195" s="205"/>
      <c r="J1195" s="200"/>
      <c r="K1195" s="200"/>
      <c r="L1195" s="206"/>
      <c r="M1195" s="207"/>
      <c r="N1195" s="208"/>
      <c r="O1195" s="208"/>
      <c r="P1195" s="208"/>
      <c r="Q1195" s="208"/>
      <c r="R1195" s="208"/>
      <c r="S1195" s="208"/>
      <c r="T1195" s="209"/>
      <c r="AT1195" s="210" t="s">
        <v>213</v>
      </c>
      <c r="AU1195" s="210" t="s">
        <v>84</v>
      </c>
      <c r="AV1195" s="13" t="s">
        <v>84</v>
      </c>
      <c r="AW1195" s="13" t="s">
        <v>35</v>
      </c>
      <c r="AX1195" s="13" t="s">
        <v>74</v>
      </c>
      <c r="AY1195" s="210" t="s">
        <v>197</v>
      </c>
    </row>
    <row r="1196" spans="1:65" s="13" customFormat="1" ht="11.25">
      <c r="B1196" s="199"/>
      <c r="C1196" s="200"/>
      <c r="D1196" s="201" t="s">
        <v>213</v>
      </c>
      <c r="E1196" s="202" t="s">
        <v>28</v>
      </c>
      <c r="F1196" s="203" t="s">
        <v>1725</v>
      </c>
      <c r="G1196" s="200"/>
      <c r="H1196" s="204">
        <v>30.4</v>
      </c>
      <c r="I1196" s="205"/>
      <c r="J1196" s="200"/>
      <c r="K1196" s="200"/>
      <c r="L1196" s="206"/>
      <c r="M1196" s="207"/>
      <c r="N1196" s="208"/>
      <c r="O1196" s="208"/>
      <c r="P1196" s="208"/>
      <c r="Q1196" s="208"/>
      <c r="R1196" s="208"/>
      <c r="S1196" s="208"/>
      <c r="T1196" s="209"/>
      <c r="AT1196" s="210" t="s">
        <v>213</v>
      </c>
      <c r="AU1196" s="210" t="s">
        <v>84</v>
      </c>
      <c r="AV1196" s="13" t="s">
        <v>84</v>
      </c>
      <c r="AW1196" s="13" t="s">
        <v>35</v>
      </c>
      <c r="AX1196" s="13" t="s">
        <v>74</v>
      </c>
      <c r="AY1196" s="210" t="s">
        <v>197</v>
      </c>
    </row>
    <row r="1197" spans="1:65" s="14" customFormat="1" ht="11.25">
      <c r="B1197" s="211"/>
      <c r="C1197" s="212"/>
      <c r="D1197" s="201" t="s">
        <v>213</v>
      </c>
      <c r="E1197" s="213" t="s">
        <v>28</v>
      </c>
      <c r="F1197" s="214" t="s">
        <v>226</v>
      </c>
      <c r="G1197" s="212"/>
      <c r="H1197" s="215">
        <v>64.8</v>
      </c>
      <c r="I1197" s="216"/>
      <c r="J1197" s="212"/>
      <c r="K1197" s="212"/>
      <c r="L1197" s="217"/>
      <c r="M1197" s="218"/>
      <c r="N1197" s="219"/>
      <c r="O1197" s="219"/>
      <c r="P1197" s="219"/>
      <c r="Q1197" s="219"/>
      <c r="R1197" s="219"/>
      <c r="S1197" s="219"/>
      <c r="T1197" s="220"/>
      <c r="AT1197" s="221" t="s">
        <v>213</v>
      </c>
      <c r="AU1197" s="221" t="s">
        <v>84</v>
      </c>
      <c r="AV1197" s="14" t="s">
        <v>204</v>
      </c>
      <c r="AW1197" s="14" t="s">
        <v>35</v>
      </c>
      <c r="AX1197" s="14" t="s">
        <v>82</v>
      </c>
      <c r="AY1197" s="221" t="s">
        <v>197</v>
      </c>
    </row>
    <row r="1198" spans="1:65" s="2" customFormat="1" ht="11.25">
      <c r="A1198" s="37"/>
      <c r="B1198" s="38"/>
      <c r="C1198" s="39"/>
      <c r="D1198" s="201" t="s">
        <v>1650</v>
      </c>
      <c r="E1198" s="39"/>
      <c r="F1198" s="257" t="s">
        <v>1661</v>
      </c>
      <c r="G1198" s="39"/>
      <c r="H1198" s="39"/>
      <c r="I1198" s="39"/>
      <c r="J1198" s="39"/>
      <c r="K1198" s="39"/>
      <c r="L1198" s="42"/>
      <c r="M1198" s="197"/>
      <c r="N1198" s="198"/>
      <c r="O1198" s="67"/>
      <c r="P1198" s="67"/>
      <c r="Q1198" s="67"/>
      <c r="R1198" s="67"/>
      <c r="S1198" s="67"/>
      <c r="T1198" s="68"/>
      <c r="U1198" s="37"/>
      <c r="V1198" s="37"/>
      <c r="W1198" s="37"/>
      <c r="X1198" s="37"/>
      <c r="Y1198" s="37"/>
      <c r="Z1198" s="37"/>
      <c r="AA1198" s="37"/>
      <c r="AB1198" s="37"/>
      <c r="AC1198" s="37"/>
      <c r="AD1198" s="37"/>
      <c r="AE1198" s="37"/>
      <c r="AU1198" s="20" t="s">
        <v>84</v>
      </c>
    </row>
    <row r="1199" spans="1:65" s="2" customFormat="1" ht="11.25">
      <c r="A1199" s="37"/>
      <c r="B1199" s="38"/>
      <c r="C1199" s="39"/>
      <c r="D1199" s="201" t="s">
        <v>1650</v>
      </c>
      <c r="E1199" s="39"/>
      <c r="F1199" s="258" t="s">
        <v>1662</v>
      </c>
      <c r="G1199" s="39"/>
      <c r="H1199" s="259">
        <v>34.4</v>
      </c>
      <c r="I1199" s="39"/>
      <c r="J1199" s="39"/>
      <c r="K1199" s="39"/>
      <c r="L1199" s="42"/>
      <c r="M1199" s="197"/>
      <c r="N1199" s="198"/>
      <c r="O1199" s="67"/>
      <c r="P1199" s="67"/>
      <c r="Q1199" s="67"/>
      <c r="R1199" s="67"/>
      <c r="S1199" s="67"/>
      <c r="T1199" s="68"/>
      <c r="U1199" s="37"/>
      <c r="V1199" s="37"/>
      <c r="W1199" s="37"/>
      <c r="X1199" s="37"/>
      <c r="Y1199" s="37"/>
      <c r="Z1199" s="37"/>
      <c r="AA1199" s="37"/>
      <c r="AB1199" s="37"/>
      <c r="AC1199" s="37"/>
      <c r="AD1199" s="37"/>
      <c r="AE1199" s="37"/>
      <c r="AU1199" s="20" t="s">
        <v>84</v>
      </c>
    </row>
    <row r="1200" spans="1:65" s="2" customFormat="1" ht="11.25">
      <c r="A1200" s="37"/>
      <c r="B1200" s="38"/>
      <c r="C1200" s="39"/>
      <c r="D1200" s="201" t="s">
        <v>1650</v>
      </c>
      <c r="E1200" s="39"/>
      <c r="F1200" s="257" t="s">
        <v>1663</v>
      </c>
      <c r="G1200" s="39"/>
      <c r="H1200" s="39"/>
      <c r="I1200" s="39"/>
      <c r="J1200" s="39"/>
      <c r="K1200" s="39"/>
      <c r="L1200" s="42"/>
      <c r="M1200" s="197"/>
      <c r="N1200" s="198"/>
      <c r="O1200" s="67"/>
      <c r="P1200" s="67"/>
      <c r="Q1200" s="67"/>
      <c r="R1200" s="67"/>
      <c r="S1200" s="67"/>
      <c r="T1200" s="68"/>
      <c r="U1200" s="37"/>
      <c r="V1200" s="37"/>
      <c r="W1200" s="37"/>
      <c r="X1200" s="37"/>
      <c r="Y1200" s="37"/>
      <c r="Z1200" s="37"/>
      <c r="AA1200" s="37"/>
      <c r="AB1200" s="37"/>
      <c r="AC1200" s="37"/>
      <c r="AD1200" s="37"/>
      <c r="AE1200" s="37"/>
      <c r="AU1200" s="20" t="s">
        <v>84</v>
      </c>
    </row>
    <row r="1201" spans="1:65" s="2" customFormat="1" ht="11.25">
      <c r="A1201" s="37"/>
      <c r="B1201" s="38"/>
      <c r="C1201" s="39"/>
      <c r="D1201" s="201" t="s">
        <v>1650</v>
      </c>
      <c r="E1201" s="39"/>
      <c r="F1201" s="258" t="s">
        <v>1664</v>
      </c>
      <c r="G1201" s="39"/>
      <c r="H1201" s="259">
        <v>30.4</v>
      </c>
      <c r="I1201" s="39"/>
      <c r="J1201" s="39"/>
      <c r="K1201" s="39"/>
      <c r="L1201" s="42"/>
      <c r="M1201" s="197"/>
      <c r="N1201" s="198"/>
      <c r="O1201" s="67"/>
      <c r="P1201" s="67"/>
      <c r="Q1201" s="67"/>
      <c r="R1201" s="67"/>
      <c r="S1201" s="67"/>
      <c r="T1201" s="68"/>
      <c r="U1201" s="37"/>
      <c r="V1201" s="37"/>
      <c r="W1201" s="37"/>
      <c r="X1201" s="37"/>
      <c r="Y1201" s="37"/>
      <c r="Z1201" s="37"/>
      <c r="AA1201" s="37"/>
      <c r="AB1201" s="37"/>
      <c r="AC1201" s="37"/>
      <c r="AD1201" s="37"/>
      <c r="AE1201" s="37"/>
      <c r="AU1201" s="20" t="s">
        <v>84</v>
      </c>
    </row>
    <row r="1202" spans="1:65" s="2" customFormat="1" ht="16.5" customHeight="1">
      <c r="A1202" s="37"/>
      <c r="B1202" s="38"/>
      <c r="C1202" s="181" t="s">
        <v>1726</v>
      </c>
      <c r="D1202" s="181" t="s">
        <v>199</v>
      </c>
      <c r="E1202" s="182" t="s">
        <v>1727</v>
      </c>
      <c r="F1202" s="183" t="s">
        <v>1728</v>
      </c>
      <c r="G1202" s="184" t="s">
        <v>202</v>
      </c>
      <c r="H1202" s="185">
        <v>655.6</v>
      </c>
      <c r="I1202" s="186"/>
      <c r="J1202" s="187">
        <f>ROUND(I1202*H1202,2)</f>
        <v>0</v>
      </c>
      <c r="K1202" s="183" t="s">
        <v>203</v>
      </c>
      <c r="L1202" s="42"/>
      <c r="M1202" s="188" t="s">
        <v>28</v>
      </c>
      <c r="N1202" s="189" t="s">
        <v>45</v>
      </c>
      <c r="O1202" s="67"/>
      <c r="P1202" s="190">
        <f>O1202*H1202</f>
        <v>0</v>
      </c>
      <c r="Q1202" s="190">
        <v>0.11</v>
      </c>
      <c r="R1202" s="190">
        <f>Q1202*H1202</f>
        <v>72.116</v>
      </c>
      <c r="S1202" s="190">
        <v>0</v>
      </c>
      <c r="T1202" s="191">
        <f>S1202*H1202</f>
        <v>0</v>
      </c>
      <c r="U1202" s="37"/>
      <c r="V1202" s="37"/>
      <c r="W1202" s="37"/>
      <c r="X1202" s="37"/>
      <c r="Y1202" s="37"/>
      <c r="Z1202" s="37"/>
      <c r="AA1202" s="37"/>
      <c r="AB1202" s="37"/>
      <c r="AC1202" s="37"/>
      <c r="AD1202" s="37"/>
      <c r="AE1202" s="37"/>
      <c r="AR1202" s="192" t="s">
        <v>204</v>
      </c>
      <c r="AT1202" s="192" t="s">
        <v>199</v>
      </c>
      <c r="AU1202" s="192" t="s">
        <v>84</v>
      </c>
      <c r="AY1202" s="20" t="s">
        <v>197</v>
      </c>
      <c r="BE1202" s="193">
        <f>IF(N1202="základní",J1202,0)</f>
        <v>0</v>
      </c>
      <c r="BF1202" s="193">
        <f>IF(N1202="snížená",J1202,0)</f>
        <v>0</v>
      </c>
      <c r="BG1202" s="193">
        <f>IF(N1202="zákl. přenesená",J1202,0)</f>
        <v>0</v>
      </c>
      <c r="BH1202" s="193">
        <f>IF(N1202="sníž. přenesená",J1202,0)</f>
        <v>0</v>
      </c>
      <c r="BI1202" s="193">
        <f>IF(N1202="nulová",J1202,0)</f>
        <v>0</v>
      </c>
      <c r="BJ1202" s="20" t="s">
        <v>82</v>
      </c>
      <c r="BK1202" s="193">
        <f>ROUND(I1202*H1202,2)</f>
        <v>0</v>
      </c>
      <c r="BL1202" s="20" t="s">
        <v>204</v>
      </c>
      <c r="BM1202" s="192" t="s">
        <v>1729</v>
      </c>
    </row>
    <row r="1203" spans="1:65" s="2" customFormat="1" ht="11.25">
      <c r="A1203" s="37"/>
      <c r="B1203" s="38"/>
      <c r="C1203" s="39"/>
      <c r="D1203" s="194" t="s">
        <v>206</v>
      </c>
      <c r="E1203" s="39"/>
      <c r="F1203" s="195" t="s">
        <v>1730</v>
      </c>
      <c r="G1203" s="39"/>
      <c r="H1203" s="39"/>
      <c r="I1203" s="196"/>
      <c r="J1203" s="39"/>
      <c r="K1203" s="39"/>
      <c r="L1203" s="42"/>
      <c r="M1203" s="197"/>
      <c r="N1203" s="198"/>
      <c r="O1203" s="67"/>
      <c r="P1203" s="67"/>
      <c r="Q1203" s="67"/>
      <c r="R1203" s="67"/>
      <c r="S1203" s="67"/>
      <c r="T1203" s="68"/>
      <c r="U1203" s="37"/>
      <c r="V1203" s="37"/>
      <c r="W1203" s="37"/>
      <c r="X1203" s="37"/>
      <c r="Y1203" s="37"/>
      <c r="Z1203" s="37"/>
      <c r="AA1203" s="37"/>
      <c r="AB1203" s="37"/>
      <c r="AC1203" s="37"/>
      <c r="AD1203" s="37"/>
      <c r="AE1203" s="37"/>
      <c r="AT1203" s="20" t="s">
        <v>206</v>
      </c>
      <c r="AU1203" s="20" t="s">
        <v>84</v>
      </c>
    </row>
    <row r="1204" spans="1:65" s="15" customFormat="1" ht="11.25">
      <c r="B1204" s="222"/>
      <c r="C1204" s="223"/>
      <c r="D1204" s="201" t="s">
        <v>213</v>
      </c>
      <c r="E1204" s="224" t="s">
        <v>28</v>
      </c>
      <c r="F1204" s="225" t="s">
        <v>412</v>
      </c>
      <c r="G1204" s="223"/>
      <c r="H1204" s="224" t="s">
        <v>28</v>
      </c>
      <c r="I1204" s="226"/>
      <c r="J1204" s="223"/>
      <c r="K1204" s="223"/>
      <c r="L1204" s="227"/>
      <c r="M1204" s="228"/>
      <c r="N1204" s="229"/>
      <c r="O1204" s="229"/>
      <c r="P1204" s="229"/>
      <c r="Q1204" s="229"/>
      <c r="R1204" s="229"/>
      <c r="S1204" s="229"/>
      <c r="T1204" s="230"/>
      <c r="AT1204" s="231" t="s">
        <v>213</v>
      </c>
      <c r="AU1204" s="231" t="s">
        <v>84</v>
      </c>
      <c r="AV1204" s="15" t="s">
        <v>82</v>
      </c>
      <c r="AW1204" s="15" t="s">
        <v>35</v>
      </c>
      <c r="AX1204" s="15" t="s">
        <v>74</v>
      </c>
      <c r="AY1204" s="231" t="s">
        <v>197</v>
      </c>
    </row>
    <row r="1205" spans="1:65" s="15" customFormat="1" ht="11.25">
      <c r="B1205" s="222"/>
      <c r="C1205" s="223"/>
      <c r="D1205" s="201" t="s">
        <v>213</v>
      </c>
      <c r="E1205" s="224" t="s">
        <v>28</v>
      </c>
      <c r="F1205" s="225" t="s">
        <v>1724</v>
      </c>
      <c r="G1205" s="223"/>
      <c r="H1205" s="224" t="s">
        <v>28</v>
      </c>
      <c r="I1205" s="226"/>
      <c r="J1205" s="223"/>
      <c r="K1205" s="223"/>
      <c r="L1205" s="227"/>
      <c r="M1205" s="228"/>
      <c r="N1205" s="229"/>
      <c r="O1205" s="229"/>
      <c r="P1205" s="229"/>
      <c r="Q1205" s="229"/>
      <c r="R1205" s="229"/>
      <c r="S1205" s="229"/>
      <c r="T1205" s="230"/>
      <c r="AT1205" s="231" t="s">
        <v>213</v>
      </c>
      <c r="AU1205" s="231" t="s">
        <v>84</v>
      </c>
      <c r="AV1205" s="15" t="s">
        <v>82</v>
      </c>
      <c r="AW1205" s="15" t="s">
        <v>35</v>
      </c>
      <c r="AX1205" s="15" t="s">
        <v>74</v>
      </c>
      <c r="AY1205" s="231" t="s">
        <v>197</v>
      </c>
    </row>
    <row r="1206" spans="1:65" s="13" customFormat="1" ht="11.25">
      <c r="B1206" s="199"/>
      <c r="C1206" s="200"/>
      <c r="D1206" s="201" t="s">
        <v>213</v>
      </c>
      <c r="E1206" s="202" t="s">
        <v>28</v>
      </c>
      <c r="F1206" s="203" t="s">
        <v>541</v>
      </c>
      <c r="G1206" s="200"/>
      <c r="H1206" s="204">
        <v>9.6</v>
      </c>
      <c r="I1206" s="205"/>
      <c r="J1206" s="200"/>
      <c r="K1206" s="200"/>
      <c r="L1206" s="206"/>
      <c r="M1206" s="207"/>
      <c r="N1206" s="208"/>
      <c r="O1206" s="208"/>
      <c r="P1206" s="208"/>
      <c r="Q1206" s="208"/>
      <c r="R1206" s="208"/>
      <c r="S1206" s="208"/>
      <c r="T1206" s="209"/>
      <c r="AT1206" s="210" t="s">
        <v>213</v>
      </c>
      <c r="AU1206" s="210" t="s">
        <v>84</v>
      </c>
      <c r="AV1206" s="13" t="s">
        <v>84</v>
      </c>
      <c r="AW1206" s="13" t="s">
        <v>35</v>
      </c>
      <c r="AX1206" s="13" t="s">
        <v>74</v>
      </c>
      <c r="AY1206" s="210" t="s">
        <v>197</v>
      </c>
    </row>
    <row r="1207" spans="1:65" s="13" customFormat="1" ht="11.25">
      <c r="B1207" s="199"/>
      <c r="C1207" s="200"/>
      <c r="D1207" s="201" t="s">
        <v>213</v>
      </c>
      <c r="E1207" s="202" t="s">
        <v>28</v>
      </c>
      <c r="F1207" s="203" t="s">
        <v>544</v>
      </c>
      <c r="G1207" s="200"/>
      <c r="H1207" s="204">
        <v>148.69999999999999</v>
      </c>
      <c r="I1207" s="205"/>
      <c r="J1207" s="200"/>
      <c r="K1207" s="200"/>
      <c r="L1207" s="206"/>
      <c r="M1207" s="207"/>
      <c r="N1207" s="208"/>
      <c r="O1207" s="208"/>
      <c r="P1207" s="208"/>
      <c r="Q1207" s="208"/>
      <c r="R1207" s="208"/>
      <c r="S1207" s="208"/>
      <c r="T1207" s="209"/>
      <c r="AT1207" s="210" t="s">
        <v>213</v>
      </c>
      <c r="AU1207" s="210" t="s">
        <v>84</v>
      </c>
      <c r="AV1207" s="13" t="s">
        <v>84</v>
      </c>
      <c r="AW1207" s="13" t="s">
        <v>35</v>
      </c>
      <c r="AX1207" s="13" t="s">
        <v>74</v>
      </c>
      <c r="AY1207" s="210" t="s">
        <v>197</v>
      </c>
    </row>
    <row r="1208" spans="1:65" s="13" customFormat="1" ht="11.25">
      <c r="B1208" s="199"/>
      <c r="C1208" s="200"/>
      <c r="D1208" s="201" t="s">
        <v>213</v>
      </c>
      <c r="E1208" s="202" t="s">
        <v>28</v>
      </c>
      <c r="F1208" s="203" t="s">
        <v>547</v>
      </c>
      <c r="G1208" s="200"/>
      <c r="H1208" s="204">
        <v>122.2</v>
      </c>
      <c r="I1208" s="205"/>
      <c r="J1208" s="200"/>
      <c r="K1208" s="200"/>
      <c r="L1208" s="206"/>
      <c r="M1208" s="207"/>
      <c r="N1208" s="208"/>
      <c r="O1208" s="208"/>
      <c r="P1208" s="208"/>
      <c r="Q1208" s="208"/>
      <c r="R1208" s="208"/>
      <c r="S1208" s="208"/>
      <c r="T1208" s="209"/>
      <c r="AT1208" s="210" t="s">
        <v>213</v>
      </c>
      <c r="AU1208" s="210" t="s">
        <v>84</v>
      </c>
      <c r="AV1208" s="13" t="s">
        <v>84</v>
      </c>
      <c r="AW1208" s="13" t="s">
        <v>35</v>
      </c>
      <c r="AX1208" s="13" t="s">
        <v>74</v>
      </c>
      <c r="AY1208" s="210" t="s">
        <v>197</v>
      </c>
    </row>
    <row r="1209" spans="1:65" s="13" customFormat="1" ht="11.25">
      <c r="B1209" s="199"/>
      <c r="C1209" s="200"/>
      <c r="D1209" s="201" t="s">
        <v>213</v>
      </c>
      <c r="E1209" s="202" t="s">
        <v>28</v>
      </c>
      <c r="F1209" s="203" t="s">
        <v>550</v>
      </c>
      <c r="G1209" s="200"/>
      <c r="H1209" s="204">
        <v>55.7</v>
      </c>
      <c r="I1209" s="205"/>
      <c r="J1209" s="200"/>
      <c r="K1209" s="200"/>
      <c r="L1209" s="206"/>
      <c r="M1209" s="207"/>
      <c r="N1209" s="208"/>
      <c r="O1209" s="208"/>
      <c r="P1209" s="208"/>
      <c r="Q1209" s="208"/>
      <c r="R1209" s="208"/>
      <c r="S1209" s="208"/>
      <c r="T1209" s="209"/>
      <c r="AT1209" s="210" t="s">
        <v>213</v>
      </c>
      <c r="AU1209" s="210" t="s">
        <v>84</v>
      </c>
      <c r="AV1209" s="13" t="s">
        <v>84</v>
      </c>
      <c r="AW1209" s="13" t="s">
        <v>35</v>
      </c>
      <c r="AX1209" s="13" t="s">
        <v>74</v>
      </c>
      <c r="AY1209" s="210" t="s">
        <v>197</v>
      </c>
    </row>
    <row r="1210" spans="1:65" s="13" customFormat="1" ht="11.25">
      <c r="B1210" s="199"/>
      <c r="C1210" s="200"/>
      <c r="D1210" s="201" t="s">
        <v>213</v>
      </c>
      <c r="E1210" s="202" t="s">
        <v>28</v>
      </c>
      <c r="F1210" s="203" t="s">
        <v>553</v>
      </c>
      <c r="G1210" s="200"/>
      <c r="H1210" s="204">
        <v>34.4</v>
      </c>
      <c r="I1210" s="205"/>
      <c r="J1210" s="200"/>
      <c r="K1210" s="200"/>
      <c r="L1210" s="206"/>
      <c r="M1210" s="207"/>
      <c r="N1210" s="208"/>
      <c r="O1210" s="208"/>
      <c r="P1210" s="208"/>
      <c r="Q1210" s="208"/>
      <c r="R1210" s="208"/>
      <c r="S1210" s="208"/>
      <c r="T1210" s="209"/>
      <c r="AT1210" s="210" t="s">
        <v>213</v>
      </c>
      <c r="AU1210" s="210" t="s">
        <v>84</v>
      </c>
      <c r="AV1210" s="13" t="s">
        <v>84</v>
      </c>
      <c r="AW1210" s="13" t="s">
        <v>35</v>
      </c>
      <c r="AX1210" s="13" t="s">
        <v>74</v>
      </c>
      <c r="AY1210" s="210" t="s">
        <v>197</v>
      </c>
    </row>
    <row r="1211" spans="1:65" s="13" customFormat="1" ht="11.25">
      <c r="B1211" s="199"/>
      <c r="C1211" s="200"/>
      <c r="D1211" s="201" t="s">
        <v>213</v>
      </c>
      <c r="E1211" s="202" t="s">
        <v>28</v>
      </c>
      <c r="F1211" s="203" t="s">
        <v>556</v>
      </c>
      <c r="G1211" s="200"/>
      <c r="H1211" s="204">
        <v>30.4</v>
      </c>
      <c r="I1211" s="205"/>
      <c r="J1211" s="200"/>
      <c r="K1211" s="200"/>
      <c r="L1211" s="206"/>
      <c r="M1211" s="207"/>
      <c r="N1211" s="208"/>
      <c r="O1211" s="208"/>
      <c r="P1211" s="208"/>
      <c r="Q1211" s="208"/>
      <c r="R1211" s="208"/>
      <c r="S1211" s="208"/>
      <c r="T1211" s="209"/>
      <c r="AT1211" s="210" t="s">
        <v>213</v>
      </c>
      <c r="AU1211" s="210" t="s">
        <v>84</v>
      </c>
      <c r="AV1211" s="13" t="s">
        <v>84</v>
      </c>
      <c r="AW1211" s="13" t="s">
        <v>35</v>
      </c>
      <c r="AX1211" s="13" t="s">
        <v>74</v>
      </c>
      <c r="AY1211" s="210" t="s">
        <v>197</v>
      </c>
    </row>
    <row r="1212" spans="1:65" s="13" customFormat="1" ht="11.25">
      <c r="B1212" s="199"/>
      <c r="C1212" s="200"/>
      <c r="D1212" s="201" t="s">
        <v>213</v>
      </c>
      <c r="E1212" s="202" t="s">
        <v>28</v>
      </c>
      <c r="F1212" s="203" t="s">
        <v>560</v>
      </c>
      <c r="G1212" s="200"/>
      <c r="H1212" s="204">
        <v>160.9</v>
      </c>
      <c r="I1212" s="205"/>
      <c r="J1212" s="200"/>
      <c r="K1212" s="200"/>
      <c r="L1212" s="206"/>
      <c r="M1212" s="207"/>
      <c r="N1212" s="208"/>
      <c r="O1212" s="208"/>
      <c r="P1212" s="208"/>
      <c r="Q1212" s="208"/>
      <c r="R1212" s="208"/>
      <c r="S1212" s="208"/>
      <c r="T1212" s="209"/>
      <c r="AT1212" s="210" t="s">
        <v>213</v>
      </c>
      <c r="AU1212" s="210" t="s">
        <v>84</v>
      </c>
      <c r="AV1212" s="13" t="s">
        <v>84</v>
      </c>
      <c r="AW1212" s="13" t="s">
        <v>35</v>
      </c>
      <c r="AX1212" s="13" t="s">
        <v>74</v>
      </c>
      <c r="AY1212" s="210" t="s">
        <v>197</v>
      </c>
    </row>
    <row r="1213" spans="1:65" s="13" customFormat="1" ht="11.25">
      <c r="B1213" s="199"/>
      <c r="C1213" s="200"/>
      <c r="D1213" s="201" t="s">
        <v>213</v>
      </c>
      <c r="E1213" s="202" t="s">
        <v>28</v>
      </c>
      <c r="F1213" s="203" t="s">
        <v>564</v>
      </c>
      <c r="G1213" s="200"/>
      <c r="H1213" s="204">
        <v>93.7</v>
      </c>
      <c r="I1213" s="205"/>
      <c r="J1213" s="200"/>
      <c r="K1213" s="200"/>
      <c r="L1213" s="206"/>
      <c r="M1213" s="207"/>
      <c r="N1213" s="208"/>
      <c r="O1213" s="208"/>
      <c r="P1213" s="208"/>
      <c r="Q1213" s="208"/>
      <c r="R1213" s="208"/>
      <c r="S1213" s="208"/>
      <c r="T1213" s="209"/>
      <c r="AT1213" s="210" t="s">
        <v>213</v>
      </c>
      <c r="AU1213" s="210" t="s">
        <v>84</v>
      </c>
      <c r="AV1213" s="13" t="s">
        <v>84</v>
      </c>
      <c r="AW1213" s="13" t="s">
        <v>35</v>
      </c>
      <c r="AX1213" s="13" t="s">
        <v>74</v>
      </c>
      <c r="AY1213" s="210" t="s">
        <v>197</v>
      </c>
    </row>
    <row r="1214" spans="1:65" s="14" customFormat="1" ht="11.25">
      <c r="B1214" s="211"/>
      <c r="C1214" s="212"/>
      <c r="D1214" s="201" t="s">
        <v>213</v>
      </c>
      <c r="E1214" s="213" t="s">
        <v>28</v>
      </c>
      <c r="F1214" s="214" t="s">
        <v>226</v>
      </c>
      <c r="G1214" s="212"/>
      <c r="H1214" s="215">
        <v>655.6</v>
      </c>
      <c r="I1214" s="216"/>
      <c r="J1214" s="212"/>
      <c r="K1214" s="212"/>
      <c r="L1214" s="217"/>
      <c r="M1214" s="218"/>
      <c r="N1214" s="219"/>
      <c r="O1214" s="219"/>
      <c r="P1214" s="219"/>
      <c r="Q1214" s="219"/>
      <c r="R1214" s="219"/>
      <c r="S1214" s="219"/>
      <c r="T1214" s="220"/>
      <c r="AT1214" s="221" t="s">
        <v>213</v>
      </c>
      <c r="AU1214" s="221" t="s">
        <v>84</v>
      </c>
      <c r="AV1214" s="14" t="s">
        <v>204</v>
      </c>
      <c r="AW1214" s="14" t="s">
        <v>35</v>
      </c>
      <c r="AX1214" s="14" t="s">
        <v>82</v>
      </c>
      <c r="AY1214" s="221" t="s">
        <v>197</v>
      </c>
    </row>
    <row r="1215" spans="1:65" s="2" customFormat="1" ht="11.25">
      <c r="A1215" s="37"/>
      <c r="B1215" s="38"/>
      <c r="C1215" s="39"/>
      <c r="D1215" s="201" t="s">
        <v>1650</v>
      </c>
      <c r="E1215" s="39"/>
      <c r="F1215" s="257" t="s">
        <v>1651</v>
      </c>
      <c r="G1215" s="39"/>
      <c r="H1215" s="39"/>
      <c r="I1215" s="39"/>
      <c r="J1215" s="39"/>
      <c r="K1215" s="39"/>
      <c r="L1215" s="42"/>
      <c r="M1215" s="197"/>
      <c r="N1215" s="198"/>
      <c r="O1215" s="67"/>
      <c r="P1215" s="67"/>
      <c r="Q1215" s="67"/>
      <c r="R1215" s="67"/>
      <c r="S1215" s="67"/>
      <c r="T1215" s="68"/>
      <c r="U1215" s="37"/>
      <c r="V1215" s="37"/>
      <c r="W1215" s="37"/>
      <c r="X1215" s="37"/>
      <c r="Y1215" s="37"/>
      <c r="Z1215" s="37"/>
      <c r="AA1215" s="37"/>
      <c r="AB1215" s="37"/>
      <c r="AC1215" s="37"/>
      <c r="AD1215" s="37"/>
      <c r="AE1215" s="37"/>
      <c r="AU1215" s="20" t="s">
        <v>84</v>
      </c>
    </row>
    <row r="1216" spans="1:65" s="2" customFormat="1" ht="11.25">
      <c r="A1216" s="37"/>
      <c r="B1216" s="38"/>
      <c r="C1216" s="39"/>
      <c r="D1216" s="201" t="s">
        <v>1650</v>
      </c>
      <c r="E1216" s="39"/>
      <c r="F1216" s="258" t="s">
        <v>1652</v>
      </c>
      <c r="G1216" s="39"/>
      <c r="H1216" s="259">
        <v>9.6</v>
      </c>
      <c r="I1216" s="39"/>
      <c r="J1216" s="39"/>
      <c r="K1216" s="39"/>
      <c r="L1216" s="42"/>
      <c r="M1216" s="197"/>
      <c r="N1216" s="198"/>
      <c r="O1216" s="67"/>
      <c r="P1216" s="67"/>
      <c r="Q1216" s="67"/>
      <c r="R1216" s="67"/>
      <c r="S1216" s="67"/>
      <c r="T1216" s="68"/>
      <c r="U1216" s="37"/>
      <c r="V1216" s="37"/>
      <c r="W1216" s="37"/>
      <c r="X1216" s="37"/>
      <c r="Y1216" s="37"/>
      <c r="Z1216" s="37"/>
      <c r="AA1216" s="37"/>
      <c r="AB1216" s="37"/>
      <c r="AC1216" s="37"/>
      <c r="AD1216" s="37"/>
      <c r="AE1216" s="37"/>
      <c r="AU1216" s="20" t="s">
        <v>84</v>
      </c>
    </row>
    <row r="1217" spans="1:47" s="2" customFormat="1" ht="11.25">
      <c r="A1217" s="37"/>
      <c r="B1217" s="38"/>
      <c r="C1217" s="39"/>
      <c r="D1217" s="201" t="s">
        <v>1650</v>
      </c>
      <c r="E1217" s="39"/>
      <c r="F1217" s="257" t="s">
        <v>1653</v>
      </c>
      <c r="G1217" s="39"/>
      <c r="H1217" s="39"/>
      <c r="I1217" s="39"/>
      <c r="J1217" s="39"/>
      <c r="K1217" s="39"/>
      <c r="L1217" s="42"/>
      <c r="M1217" s="197"/>
      <c r="N1217" s="198"/>
      <c r="O1217" s="67"/>
      <c r="P1217" s="67"/>
      <c r="Q1217" s="67"/>
      <c r="R1217" s="67"/>
      <c r="S1217" s="67"/>
      <c r="T1217" s="68"/>
      <c r="U1217" s="37"/>
      <c r="V1217" s="37"/>
      <c r="W1217" s="37"/>
      <c r="X1217" s="37"/>
      <c r="Y1217" s="37"/>
      <c r="Z1217" s="37"/>
      <c r="AA1217" s="37"/>
      <c r="AB1217" s="37"/>
      <c r="AC1217" s="37"/>
      <c r="AD1217" s="37"/>
      <c r="AE1217" s="37"/>
      <c r="AU1217" s="20" t="s">
        <v>84</v>
      </c>
    </row>
    <row r="1218" spans="1:47" s="2" customFormat="1" ht="11.25">
      <c r="A1218" s="37"/>
      <c r="B1218" s="38"/>
      <c r="C1218" s="39"/>
      <c r="D1218" s="201" t="s">
        <v>1650</v>
      </c>
      <c r="E1218" s="39"/>
      <c r="F1218" s="258" t="s">
        <v>1654</v>
      </c>
      <c r="G1218" s="39"/>
      <c r="H1218" s="259">
        <v>0</v>
      </c>
      <c r="I1218" s="39"/>
      <c r="J1218" s="39"/>
      <c r="K1218" s="39"/>
      <c r="L1218" s="42"/>
      <c r="M1218" s="197"/>
      <c r="N1218" s="198"/>
      <c r="O1218" s="67"/>
      <c r="P1218" s="67"/>
      <c r="Q1218" s="67"/>
      <c r="R1218" s="67"/>
      <c r="S1218" s="67"/>
      <c r="T1218" s="68"/>
      <c r="U1218" s="37"/>
      <c r="V1218" s="37"/>
      <c r="W1218" s="37"/>
      <c r="X1218" s="37"/>
      <c r="Y1218" s="37"/>
      <c r="Z1218" s="37"/>
      <c r="AA1218" s="37"/>
      <c r="AB1218" s="37"/>
      <c r="AC1218" s="37"/>
      <c r="AD1218" s="37"/>
      <c r="AE1218" s="37"/>
      <c r="AU1218" s="20" t="s">
        <v>84</v>
      </c>
    </row>
    <row r="1219" spans="1:47" s="2" customFormat="1" ht="11.25">
      <c r="A1219" s="37"/>
      <c r="B1219" s="38"/>
      <c r="C1219" s="39"/>
      <c r="D1219" s="201" t="s">
        <v>1650</v>
      </c>
      <c r="E1219" s="39"/>
      <c r="F1219" s="258" t="s">
        <v>1655</v>
      </c>
      <c r="G1219" s="39"/>
      <c r="H1219" s="259">
        <v>148.69999999999999</v>
      </c>
      <c r="I1219" s="39"/>
      <c r="J1219" s="39"/>
      <c r="K1219" s="39"/>
      <c r="L1219" s="42"/>
      <c r="M1219" s="197"/>
      <c r="N1219" s="198"/>
      <c r="O1219" s="67"/>
      <c r="P1219" s="67"/>
      <c r="Q1219" s="67"/>
      <c r="R1219" s="67"/>
      <c r="S1219" s="67"/>
      <c r="T1219" s="68"/>
      <c r="U1219" s="37"/>
      <c r="V1219" s="37"/>
      <c r="W1219" s="37"/>
      <c r="X1219" s="37"/>
      <c r="Y1219" s="37"/>
      <c r="Z1219" s="37"/>
      <c r="AA1219" s="37"/>
      <c r="AB1219" s="37"/>
      <c r="AC1219" s="37"/>
      <c r="AD1219" s="37"/>
      <c r="AE1219" s="37"/>
      <c r="AU1219" s="20" t="s">
        <v>84</v>
      </c>
    </row>
    <row r="1220" spans="1:47" s="2" customFormat="1" ht="11.25">
      <c r="A1220" s="37"/>
      <c r="B1220" s="38"/>
      <c r="C1220" s="39"/>
      <c r="D1220" s="201" t="s">
        <v>1650</v>
      </c>
      <c r="E1220" s="39"/>
      <c r="F1220" s="257" t="s">
        <v>1656</v>
      </c>
      <c r="G1220" s="39"/>
      <c r="H1220" s="39"/>
      <c r="I1220" s="39"/>
      <c r="J1220" s="39"/>
      <c r="K1220" s="39"/>
      <c r="L1220" s="42"/>
      <c r="M1220" s="197"/>
      <c r="N1220" s="198"/>
      <c r="O1220" s="67"/>
      <c r="P1220" s="67"/>
      <c r="Q1220" s="67"/>
      <c r="R1220" s="67"/>
      <c r="S1220" s="67"/>
      <c r="T1220" s="68"/>
      <c r="U1220" s="37"/>
      <c r="V1220" s="37"/>
      <c r="W1220" s="37"/>
      <c r="X1220" s="37"/>
      <c r="Y1220" s="37"/>
      <c r="Z1220" s="37"/>
      <c r="AA1220" s="37"/>
      <c r="AB1220" s="37"/>
      <c r="AC1220" s="37"/>
      <c r="AD1220" s="37"/>
      <c r="AE1220" s="37"/>
      <c r="AU1220" s="20" t="s">
        <v>84</v>
      </c>
    </row>
    <row r="1221" spans="1:47" s="2" customFormat="1" ht="11.25">
      <c r="A1221" s="37"/>
      <c r="B1221" s="38"/>
      <c r="C1221" s="39"/>
      <c r="D1221" s="201" t="s">
        <v>1650</v>
      </c>
      <c r="E1221" s="39"/>
      <c r="F1221" s="258" t="s">
        <v>1657</v>
      </c>
      <c r="G1221" s="39"/>
      <c r="H1221" s="259">
        <v>0</v>
      </c>
      <c r="I1221" s="39"/>
      <c r="J1221" s="39"/>
      <c r="K1221" s="39"/>
      <c r="L1221" s="42"/>
      <c r="M1221" s="197"/>
      <c r="N1221" s="198"/>
      <c r="O1221" s="67"/>
      <c r="P1221" s="67"/>
      <c r="Q1221" s="67"/>
      <c r="R1221" s="67"/>
      <c r="S1221" s="67"/>
      <c r="T1221" s="68"/>
      <c r="U1221" s="37"/>
      <c r="V1221" s="37"/>
      <c r="W1221" s="37"/>
      <c r="X1221" s="37"/>
      <c r="Y1221" s="37"/>
      <c r="Z1221" s="37"/>
      <c r="AA1221" s="37"/>
      <c r="AB1221" s="37"/>
      <c r="AC1221" s="37"/>
      <c r="AD1221" s="37"/>
      <c r="AE1221" s="37"/>
      <c r="AU1221" s="20" t="s">
        <v>84</v>
      </c>
    </row>
    <row r="1222" spans="1:47" s="2" customFormat="1" ht="11.25">
      <c r="A1222" s="37"/>
      <c r="B1222" s="38"/>
      <c r="C1222" s="39"/>
      <c r="D1222" s="201" t="s">
        <v>1650</v>
      </c>
      <c r="E1222" s="39"/>
      <c r="F1222" s="258" t="s">
        <v>1658</v>
      </c>
      <c r="G1222" s="39"/>
      <c r="H1222" s="259">
        <v>122.2</v>
      </c>
      <c r="I1222" s="39"/>
      <c r="J1222" s="39"/>
      <c r="K1222" s="39"/>
      <c r="L1222" s="42"/>
      <c r="M1222" s="197"/>
      <c r="N1222" s="198"/>
      <c r="O1222" s="67"/>
      <c r="P1222" s="67"/>
      <c r="Q1222" s="67"/>
      <c r="R1222" s="67"/>
      <c r="S1222" s="67"/>
      <c r="T1222" s="68"/>
      <c r="U1222" s="37"/>
      <c r="V1222" s="37"/>
      <c r="W1222" s="37"/>
      <c r="X1222" s="37"/>
      <c r="Y1222" s="37"/>
      <c r="Z1222" s="37"/>
      <c r="AA1222" s="37"/>
      <c r="AB1222" s="37"/>
      <c r="AC1222" s="37"/>
      <c r="AD1222" s="37"/>
      <c r="AE1222" s="37"/>
      <c r="AU1222" s="20" t="s">
        <v>84</v>
      </c>
    </row>
    <row r="1223" spans="1:47" s="2" customFormat="1" ht="11.25">
      <c r="A1223" s="37"/>
      <c r="B1223" s="38"/>
      <c r="C1223" s="39"/>
      <c r="D1223" s="201" t="s">
        <v>1650</v>
      </c>
      <c r="E1223" s="39"/>
      <c r="F1223" s="257" t="s">
        <v>1659</v>
      </c>
      <c r="G1223" s="39"/>
      <c r="H1223" s="39"/>
      <c r="I1223" s="39"/>
      <c r="J1223" s="39"/>
      <c r="K1223" s="39"/>
      <c r="L1223" s="42"/>
      <c r="M1223" s="197"/>
      <c r="N1223" s="198"/>
      <c r="O1223" s="67"/>
      <c r="P1223" s="67"/>
      <c r="Q1223" s="67"/>
      <c r="R1223" s="67"/>
      <c r="S1223" s="67"/>
      <c r="T1223" s="68"/>
      <c r="U1223" s="37"/>
      <c r="V1223" s="37"/>
      <c r="W1223" s="37"/>
      <c r="X1223" s="37"/>
      <c r="Y1223" s="37"/>
      <c r="Z1223" s="37"/>
      <c r="AA1223" s="37"/>
      <c r="AB1223" s="37"/>
      <c r="AC1223" s="37"/>
      <c r="AD1223" s="37"/>
      <c r="AE1223" s="37"/>
      <c r="AU1223" s="20" t="s">
        <v>84</v>
      </c>
    </row>
    <row r="1224" spans="1:47" s="2" customFormat="1" ht="11.25">
      <c r="A1224" s="37"/>
      <c r="B1224" s="38"/>
      <c r="C1224" s="39"/>
      <c r="D1224" s="201" t="s">
        <v>1650</v>
      </c>
      <c r="E1224" s="39"/>
      <c r="F1224" s="258" t="s">
        <v>1660</v>
      </c>
      <c r="G1224" s="39"/>
      <c r="H1224" s="259">
        <v>55.7</v>
      </c>
      <c r="I1224" s="39"/>
      <c r="J1224" s="39"/>
      <c r="K1224" s="39"/>
      <c r="L1224" s="42"/>
      <c r="M1224" s="197"/>
      <c r="N1224" s="198"/>
      <c r="O1224" s="67"/>
      <c r="P1224" s="67"/>
      <c r="Q1224" s="67"/>
      <c r="R1224" s="67"/>
      <c r="S1224" s="67"/>
      <c r="T1224" s="68"/>
      <c r="U1224" s="37"/>
      <c r="V1224" s="37"/>
      <c r="W1224" s="37"/>
      <c r="X1224" s="37"/>
      <c r="Y1224" s="37"/>
      <c r="Z1224" s="37"/>
      <c r="AA1224" s="37"/>
      <c r="AB1224" s="37"/>
      <c r="AC1224" s="37"/>
      <c r="AD1224" s="37"/>
      <c r="AE1224" s="37"/>
      <c r="AU1224" s="20" t="s">
        <v>84</v>
      </c>
    </row>
    <row r="1225" spans="1:47" s="2" customFormat="1" ht="11.25">
      <c r="A1225" s="37"/>
      <c r="B1225" s="38"/>
      <c r="C1225" s="39"/>
      <c r="D1225" s="201" t="s">
        <v>1650</v>
      </c>
      <c r="E1225" s="39"/>
      <c r="F1225" s="257" t="s">
        <v>1661</v>
      </c>
      <c r="G1225" s="39"/>
      <c r="H1225" s="39"/>
      <c r="I1225" s="39"/>
      <c r="J1225" s="39"/>
      <c r="K1225" s="39"/>
      <c r="L1225" s="42"/>
      <c r="M1225" s="197"/>
      <c r="N1225" s="198"/>
      <c r="O1225" s="67"/>
      <c r="P1225" s="67"/>
      <c r="Q1225" s="67"/>
      <c r="R1225" s="67"/>
      <c r="S1225" s="67"/>
      <c r="T1225" s="68"/>
      <c r="U1225" s="37"/>
      <c r="V1225" s="37"/>
      <c r="W1225" s="37"/>
      <c r="X1225" s="37"/>
      <c r="Y1225" s="37"/>
      <c r="Z1225" s="37"/>
      <c r="AA1225" s="37"/>
      <c r="AB1225" s="37"/>
      <c r="AC1225" s="37"/>
      <c r="AD1225" s="37"/>
      <c r="AE1225" s="37"/>
      <c r="AU1225" s="20" t="s">
        <v>84</v>
      </c>
    </row>
    <row r="1226" spans="1:47" s="2" customFormat="1" ht="11.25">
      <c r="A1226" s="37"/>
      <c r="B1226" s="38"/>
      <c r="C1226" s="39"/>
      <c r="D1226" s="201" t="s">
        <v>1650</v>
      </c>
      <c r="E1226" s="39"/>
      <c r="F1226" s="258" t="s">
        <v>1662</v>
      </c>
      <c r="G1226" s="39"/>
      <c r="H1226" s="259">
        <v>34.4</v>
      </c>
      <c r="I1226" s="39"/>
      <c r="J1226" s="39"/>
      <c r="K1226" s="39"/>
      <c r="L1226" s="42"/>
      <c r="M1226" s="197"/>
      <c r="N1226" s="198"/>
      <c r="O1226" s="67"/>
      <c r="P1226" s="67"/>
      <c r="Q1226" s="67"/>
      <c r="R1226" s="67"/>
      <c r="S1226" s="67"/>
      <c r="T1226" s="68"/>
      <c r="U1226" s="37"/>
      <c r="V1226" s="37"/>
      <c r="W1226" s="37"/>
      <c r="X1226" s="37"/>
      <c r="Y1226" s="37"/>
      <c r="Z1226" s="37"/>
      <c r="AA1226" s="37"/>
      <c r="AB1226" s="37"/>
      <c r="AC1226" s="37"/>
      <c r="AD1226" s="37"/>
      <c r="AE1226" s="37"/>
      <c r="AU1226" s="20" t="s">
        <v>84</v>
      </c>
    </row>
    <row r="1227" spans="1:47" s="2" customFormat="1" ht="11.25">
      <c r="A1227" s="37"/>
      <c r="B1227" s="38"/>
      <c r="C1227" s="39"/>
      <c r="D1227" s="201" t="s">
        <v>1650</v>
      </c>
      <c r="E1227" s="39"/>
      <c r="F1227" s="257" t="s">
        <v>1663</v>
      </c>
      <c r="G1227" s="39"/>
      <c r="H1227" s="39"/>
      <c r="I1227" s="39"/>
      <c r="J1227" s="39"/>
      <c r="K1227" s="39"/>
      <c r="L1227" s="42"/>
      <c r="M1227" s="197"/>
      <c r="N1227" s="198"/>
      <c r="O1227" s="67"/>
      <c r="P1227" s="67"/>
      <c r="Q1227" s="67"/>
      <c r="R1227" s="67"/>
      <c r="S1227" s="67"/>
      <c r="T1227" s="68"/>
      <c r="U1227" s="37"/>
      <c r="V1227" s="37"/>
      <c r="W1227" s="37"/>
      <c r="X1227" s="37"/>
      <c r="Y1227" s="37"/>
      <c r="Z1227" s="37"/>
      <c r="AA1227" s="37"/>
      <c r="AB1227" s="37"/>
      <c r="AC1227" s="37"/>
      <c r="AD1227" s="37"/>
      <c r="AE1227" s="37"/>
      <c r="AU1227" s="20" t="s">
        <v>84</v>
      </c>
    </row>
    <row r="1228" spans="1:47" s="2" customFormat="1" ht="11.25">
      <c r="A1228" s="37"/>
      <c r="B1228" s="38"/>
      <c r="C1228" s="39"/>
      <c r="D1228" s="201" t="s">
        <v>1650</v>
      </c>
      <c r="E1228" s="39"/>
      <c r="F1228" s="258" t="s">
        <v>1664</v>
      </c>
      <c r="G1228" s="39"/>
      <c r="H1228" s="259">
        <v>30.4</v>
      </c>
      <c r="I1228" s="39"/>
      <c r="J1228" s="39"/>
      <c r="K1228" s="39"/>
      <c r="L1228" s="42"/>
      <c r="M1228" s="197"/>
      <c r="N1228" s="198"/>
      <c r="O1228" s="67"/>
      <c r="P1228" s="67"/>
      <c r="Q1228" s="67"/>
      <c r="R1228" s="67"/>
      <c r="S1228" s="67"/>
      <c r="T1228" s="68"/>
      <c r="U1228" s="37"/>
      <c r="V1228" s="37"/>
      <c r="W1228" s="37"/>
      <c r="X1228" s="37"/>
      <c r="Y1228" s="37"/>
      <c r="Z1228" s="37"/>
      <c r="AA1228" s="37"/>
      <c r="AB1228" s="37"/>
      <c r="AC1228" s="37"/>
      <c r="AD1228" s="37"/>
      <c r="AE1228" s="37"/>
      <c r="AU1228" s="20" t="s">
        <v>84</v>
      </c>
    </row>
    <row r="1229" spans="1:47" s="2" customFormat="1" ht="11.25">
      <c r="A1229" s="37"/>
      <c r="B1229" s="38"/>
      <c r="C1229" s="39"/>
      <c r="D1229" s="201" t="s">
        <v>1650</v>
      </c>
      <c r="E1229" s="39"/>
      <c r="F1229" s="257" t="s">
        <v>1731</v>
      </c>
      <c r="G1229" s="39"/>
      <c r="H1229" s="39"/>
      <c r="I1229" s="39"/>
      <c r="J1229" s="39"/>
      <c r="K1229" s="39"/>
      <c r="L1229" s="42"/>
      <c r="M1229" s="197"/>
      <c r="N1229" s="198"/>
      <c r="O1229" s="67"/>
      <c r="P1229" s="67"/>
      <c r="Q1229" s="67"/>
      <c r="R1229" s="67"/>
      <c r="S1229" s="67"/>
      <c r="T1229" s="68"/>
      <c r="U1229" s="37"/>
      <c r="V1229" s="37"/>
      <c r="W1229" s="37"/>
      <c r="X1229" s="37"/>
      <c r="Y1229" s="37"/>
      <c r="Z1229" s="37"/>
      <c r="AA1229" s="37"/>
      <c r="AB1229" s="37"/>
      <c r="AC1229" s="37"/>
      <c r="AD1229" s="37"/>
      <c r="AE1229" s="37"/>
      <c r="AU1229" s="20" t="s">
        <v>84</v>
      </c>
    </row>
    <row r="1230" spans="1:47" s="2" customFormat="1" ht="11.25">
      <c r="A1230" s="37"/>
      <c r="B1230" s="38"/>
      <c r="C1230" s="39"/>
      <c r="D1230" s="201" t="s">
        <v>1650</v>
      </c>
      <c r="E1230" s="39"/>
      <c r="F1230" s="258" t="s">
        <v>1732</v>
      </c>
      <c r="G1230" s="39"/>
      <c r="H1230" s="259">
        <v>0</v>
      </c>
      <c r="I1230" s="39"/>
      <c r="J1230" s="39"/>
      <c r="K1230" s="39"/>
      <c r="L1230" s="42"/>
      <c r="M1230" s="197"/>
      <c r="N1230" s="198"/>
      <c r="O1230" s="67"/>
      <c r="P1230" s="67"/>
      <c r="Q1230" s="67"/>
      <c r="R1230" s="67"/>
      <c r="S1230" s="67"/>
      <c r="T1230" s="68"/>
      <c r="U1230" s="37"/>
      <c r="V1230" s="37"/>
      <c r="W1230" s="37"/>
      <c r="X1230" s="37"/>
      <c r="Y1230" s="37"/>
      <c r="Z1230" s="37"/>
      <c r="AA1230" s="37"/>
      <c r="AB1230" s="37"/>
      <c r="AC1230" s="37"/>
      <c r="AD1230" s="37"/>
      <c r="AE1230" s="37"/>
      <c r="AU1230" s="20" t="s">
        <v>84</v>
      </c>
    </row>
    <row r="1231" spans="1:47" s="2" customFormat="1" ht="11.25">
      <c r="A1231" s="37"/>
      <c r="B1231" s="38"/>
      <c r="C1231" s="39"/>
      <c r="D1231" s="201" t="s">
        <v>1650</v>
      </c>
      <c r="E1231" s="39"/>
      <c r="F1231" s="258" t="s">
        <v>1733</v>
      </c>
      <c r="G1231" s="39"/>
      <c r="H1231" s="259">
        <v>160.9</v>
      </c>
      <c r="I1231" s="39"/>
      <c r="J1231" s="39"/>
      <c r="K1231" s="39"/>
      <c r="L1231" s="42"/>
      <c r="M1231" s="197"/>
      <c r="N1231" s="198"/>
      <c r="O1231" s="67"/>
      <c r="P1231" s="67"/>
      <c r="Q1231" s="67"/>
      <c r="R1231" s="67"/>
      <c r="S1231" s="67"/>
      <c r="T1231" s="68"/>
      <c r="U1231" s="37"/>
      <c r="V1231" s="37"/>
      <c r="W1231" s="37"/>
      <c r="X1231" s="37"/>
      <c r="Y1231" s="37"/>
      <c r="Z1231" s="37"/>
      <c r="AA1231" s="37"/>
      <c r="AB1231" s="37"/>
      <c r="AC1231" s="37"/>
      <c r="AD1231" s="37"/>
      <c r="AE1231" s="37"/>
      <c r="AU1231" s="20" t="s">
        <v>84</v>
      </c>
    </row>
    <row r="1232" spans="1:47" s="2" customFormat="1" ht="11.25">
      <c r="A1232" s="37"/>
      <c r="B1232" s="38"/>
      <c r="C1232" s="39"/>
      <c r="D1232" s="201" t="s">
        <v>1650</v>
      </c>
      <c r="E1232" s="39"/>
      <c r="F1232" s="257" t="s">
        <v>1734</v>
      </c>
      <c r="G1232" s="39"/>
      <c r="H1232" s="39"/>
      <c r="I1232" s="39"/>
      <c r="J1232" s="39"/>
      <c r="K1232" s="39"/>
      <c r="L1232" s="42"/>
      <c r="M1232" s="197"/>
      <c r="N1232" s="198"/>
      <c r="O1232" s="67"/>
      <c r="P1232" s="67"/>
      <c r="Q1232" s="67"/>
      <c r="R1232" s="67"/>
      <c r="S1232" s="67"/>
      <c r="T1232" s="68"/>
      <c r="U1232" s="37"/>
      <c r="V1232" s="37"/>
      <c r="W1232" s="37"/>
      <c r="X1232" s="37"/>
      <c r="Y1232" s="37"/>
      <c r="Z1232" s="37"/>
      <c r="AA1232" s="37"/>
      <c r="AB1232" s="37"/>
      <c r="AC1232" s="37"/>
      <c r="AD1232" s="37"/>
      <c r="AE1232" s="37"/>
      <c r="AU1232" s="20" t="s">
        <v>84</v>
      </c>
    </row>
    <row r="1233" spans="1:65" s="2" customFormat="1" ht="11.25">
      <c r="A1233" s="37"/>
      <c r="B1233" s="38"/>
      <c r="C1233" s="39"/>
      <c r="D1233" s="201" t="s">
        <v>1650</v>
      </c>
      <c r="E1233" s="39"/>
      <c r="F1233" s="258" t="s">
        <v>1735</v>
      </c>
      <c r="G1233" s="39"/>
      <c r="H1233" s="259">
        <v>93.7</v>
      </c>
      <c r="I1233" s="39"/>
      <c r="J1233" s="39"/>
      <c r="K1233" s="39"/>
      <c r="L1233" s="42"/>
      <c r="M1233" s="197"/>
      <c r="N1233" s="198"/>
      <c r="O1233" s="67"/>
      <c r="P1233" s="67"/>
      <c r="Q1233" s="67"/>
      <c r="R1233" s="67"/>
      <c r="S1233" s="67"/>
      <c r="T1233" s="68"/>
      <c r="U1233" s="37"/>
      <c r="V1233" s="37"/>
      <c r="W1233" s="37"/>
      <c r="X1233" s="37"/>
      <c r="Y1233" s="37"/>
      <c r="Z1233" s="37"/>
      <c r="AA1233" s="37"/>
      <c r="AB1233" s="37"/>
      <c r="AC1233" s="37"/>
      <c r="AD1233" s="37"/>
      <c r="AE1233" s="37"/>
      <c r="AU1233" s="20" t="s">
        <v>84</v>
      </c>
    </row>
    <row r="1234" spans="1:65" s="2" customFormat="1" ht="24.2" customHeight="1">
      <c r="A1234" s="37"/>
      <c r="B1234" s="38"/>
      <c r="C1234" s="181" t="s">
        <v>1736</v>
      </c>
      <c r="D1234" s="181" t="s">
        <v>199</v>
      </c>
      <c r="E1234" s="182" t="s">
        <v>1737</v>
      </c>
      <c r="F1234" s="183" t="s">
        <v>1738</v>
      </c>
      <c r="G1234" s="184" t="s">
        <v>202</v>
      </c>
      <c r="H1234" s="185">
        <v>3206.7</v>
      </c>
      <c r="I1234" s="186"/>
      <c r="J1234" s="187">
        <f>ROUND(I1234*H1234,2)</f>
        <v>0</v>
      </c>
      <c r="K1234" s="183" t="s">
        <v>203</v>
      </c>
      <c r="L1234" s="42"/>
      <c r="M1234" s="188" t="s">
        <v>28</v>
      </c>
      <c r="N1234" s="189" t="s">
        <v>45</v>
      </c>
      <c r="O1234" s="67"/>
      <c r="P1234" s="190">
        <f>O1234*H1234</f>
        <v>0</v>
      </c>
      <c r="Q1234" s="190">
        <v>1.0999999999999999E-2</v>
      </c>
      <c r="R1234" s="190">
        <f>Q1234*H1234</f>
        <v>35.273699999999998</v>
      </c>
      <c r="S1234" s="190">
        <v>0</v>
      </c>
      <c r="T1234" s="191">
        <f>S1234*H1234</f>
        <v>0</v>
      </c>
      <c r="U1234" s="37"/>
      <c r="V1234" s="37"/>
      <c r="W1234" s="37"/>
      <c r="X1234" s="37"/>
      <c r="Y1234" s="37"/>
      <c r="Z1234" s="37"/>
      <c r="AA1234" s="37"/>
      <c r="AB1234" s="37"/>
      <c r="AC1234" s="37"/>
      <c r="AD1234" s="37"/>
      <c r="AE1234" s="37"/>
      <c r="AR1234" s="192" t="s">
        <v>204</v>
      </c>
      <c r="AT1234" s="192" t="s">
        <v>199</v>
      </c>
      <c r="AU1234" s="192" t="s">
        <v>84</v>
      </c>
      <c r="AY1234" s="20" t="s">
        <v>197</v>
      </c>
      <c r="BE1234" s="193">
        <f>IF(N1234="základní",J1234,0)</f>
        <v>0</v>
      </c>
      <c r="BF1234" s="193">
        <f>IF(N1234="snížená",J1234,0)</f>
        <v>0</v>
      </c>
      <c r="BG1234" s="193">
        <f>IF(N1234="zákl. přenesená",J1234,0)</f>
        <v>0</v>
      </c>
      <c r="BH1234" s="193">
        <f>IF(N1234="sníž. přenesená",J1234,0)</f>
        <v>0</v>
      </c>
      <c r="BI1234" s="193">
        <f>IF(N1234="nulová",J1234,0)</f>
        <v>0</v>
      </c>
      <c r="BJ1234" s="20" t="s">
        <v>82</v>
      </c>
      <c r="BK1234" s="193">
        <f>ROUND(I1234*H1234,2)</f>
        <v>0</v>
      </c>
      <c r="BL1234" s="20" t="s">
        <v>204</v>
      </c>
      <c r="BM1234" s="192" t="s">
        <v>1739</v>
      </c>
    </row>
    <row r="1235" spans="1:65" s="2" customFormat="1" ht="11.25">
      <c r="A1235" s="37"/>
      <c r="B1235" s="38"/>
      <c r="C1235" s="39"/>
      <c r="D1235" s="194" t="s">
        <v>206</v>
      </c>
      <c r="E1235" s="39"/>
      <c r="F1235" s="195" t="s">
        <v>1740</v>
      </c>
      <c r="G1235" s="39"/>
      <c r="H1235" s="39"/>
      <c r="I1235" s="196"/>
      <c r="J1235" s="39"/>
      <c r="K1235" s="39"/>
      <c r="L1235" s="42"/>
      <c r="M1235" s="197"/>
      <c r="N1235" s="198"/>
      <c r="O1235" s="67"/>
      <c r="P1235" s="67"/>
      <c r="Q1235" s="67"/>
      <c r="R1235" s="67"/>
      <c r="S1235" s="67"/>
      <c r="T1235" s="68"/>
      <c r="U1235" s="37"/>
      <c r="V1235" s="37"/>
      <c r="W1235" s="37"/>
      <c r="X1235" s="37"/>
      <c r="Y1235" s="37"/>
      <c r="Z1235" s="37"/>
      <c r="AA1235" s="37"/>
      <c r="AB1235" s="37"/>
      <c r="AC1235" s="37"/>
      <c r="AD1235" s="37"/>
      <c r="AE1235" s="37"/>
      <c r="AT1235" s="20" t="s">
        <v>206</v>
      </c>
      <c r="AU1235" s="20" t="s">
        <v>84</v>
      </c>
    </row>
    <row r="1236" spans="1:65" s="15" customFormat="1" ht="11.25">
      <c r="B1236" s="222"/>
      <c r="C1236" s="223"/>
      <c r="D1236" s="201" t="s">
        <v>213</v>
      </c>
      <c r="E1236" s="224" t="s">
        <v>28</v>
      </c>
      <c r="F1236" s="225" t="s">
        <v>412</v>
      </c>
      <c r="G1236" s="223"/>
      <c r="H1236" s="224" t="s">
        <v>28</v>
      </c>
      <c r="I1236" s="226"/>
      <c r="J1236" s="223"/>
      <c r="K1236" s="223"/>
      <c r="L1236" s="227"/>
      <c r="M1236" s="228"/>
      <c r="N1236" s="229"/>
      <c r="O1236" s="229"/>
      <c r="P1236" s="229"/>
      <c r="Q1236" s="229"/>
      <c r="R1236" s="229"/>
      <c r="S1236" s="229"/>
      <c r="T1236" s="230"/>
      <c r="AT1236" s="231" t="s">
        <v>213</v>
      </c>
      <c r="AU1236" s="231" t="s">
        <v>84</v>
      </c>
      <c r="AV1236" s="15" t="s">
        <v>82</v>
      </c>
      <c r="AW1236" s="15" t="s">
        <v>35</v>
      </c>
      <c r="AX1236" s="15" t="s">
        <v>74</v>
      </c>
      <c r="AY1236" s="231" t="s">
        <v>197</v>
      </c>
    </row>
    <row r="1237" spans="1:65" s="15" customFormat="1" ht="11.25">
      <c r="B1237" s="222"/>
      <c r="C1237" s="223"/>
      <c r="D1237" s="201" t="s">
        <v>213</v>
      </c>
      <c r="E1237" s="224" t="s">
        <v>28</v>
      </c>
      <c r="F1237" s="225" t="s">
        <v>1724</v>
      </c>
      <c r="G1237" s="223"/>
      <c r="H1237" s="224" t="s">
        <v>28</v>
      </c>
      <c r="I1237" s="226"/>
      <c r="J1237" s="223"/>
      <c r="K1237" s="223"/>
      <c r="L1237" s="227"/>
      <c r="M1237" s="228"/>
      <c r="N1237" s="229"/>
      <c r="O1237" s="229"/>
      <c r="P1237" s="229"/>
      <c r="Q1237" s="229"/>
      <c r="R1237" s="229"/>
      <c r="S1237" s="229"/>
      <c r="T1237" s="230"/>
      <c r="AT1237" s="231" t="s">
        <v>213</v>
      </c>
      <c r="AU1237" s="231" t="s">
        <v>84</v>
      </c>
      <c r="AV1237" s="15" t="s">
        <v>82</v>
      </c>
      <c r="AW1237" s="15" t="s">
        <v>35</v>
      </c>
      <c r="AX1237" s="15" t="s">
        <v>74</v>
      </c>
      <c r="AY1237" s="231" t="s">
        <v>197</v>
      </c>
    </row>
    <row r="1238" spans="1:65" s="13" customFormat="1" ht="11.25">
      <c r="B1238" s="199"/>
      <c r="C1238" s="200"/>
      <c r="D1238" s="201" t="s">
        <v>213</v>
      </c>
      <c r="E1238" s="202" t="s">
        <v>28</v>
      </c>
      <c r="F1238" s="203" t="s">
        <v>1741</v>
      </c>
      <c r="G1238" s="200"/>
      <c r="H1238" s="204">
        <v>48</v>
      </c>
      <c r="I1238" s="205"/>
      <c r="J1238" s="200"/>
      <c r="K1238" s="200"/>
      <c r="L1238" s="206"/>
      <c r="M1238" s="207"/>
      <c r="N1238" s="208"/>
      <c r="O1238" s="208"/>
      <c r="P1238" s="208"/>
      <c r="Q1238" s="208"/>
      <c r="R1238" s="208"/>
      <c r="S1238" s="208"/>
      <c r="T1238" s="209"/>
      <c r="AT1238" s="210" t="s">
        <v>213</v>
      </c>
      <c r="AU1238" s="210" t="s">
        <v>84</v>
      </c>
      <c r="AV1238" s="13" t="s">
        <v>84</v>
      </c>
      <c r="AW1238" s="13" t="s">
        <v>35</v>
      </c>
      <c r="AX1238" s="13" t="s">
        <v>74</v>
      </c>
      <c r="AY1238" s="210" t="s">
        <v>197</v>
      </c>
    </row>
    <row r="1239" spans="1:65" s="13" customFormat="1" ht="11.25">
      <c r="B1239" s="199"/>
      <c r="C1239" s="200"/>
      <c r="D1239" s="201" t="s">
        <v>213</v>
      </c>
      <c r="E1239" s="202" t="s">
        <v>28</v>
      </c>
      <c r="F1239" s="203" t="s">
        <v>1742</v>
      </c>
      <c r="G1239" s="200"/>
      <c r="H1239" s="204">
        <v>446.1</v>
      </c>
      <c r="I1239" s="205"/>
      <c r="J1239" s="200"/>
      <c r="K1239" s="200"/>
      <c r="L1239" s="206"/>
      <c r="M1239" s="207"/>
      <c r="N1239" s="208"/>
      <c r="O1239" s="208"/>
      <c r="P1239" s="208"/>
      <c r="Q1239" s="208"/>
      <c r="R1239" s="208"/>
      <c r="S1239" s="208"/>
      <c r="T1239" s="209"/>
      <c r="AT1239" s="210" t="s">
        <v>213</v>
      </c>
      <c r="AU1239" s="210" t="s">
        <v>84</v>
      </c>
      <c r="AV1239" s="13" t="s">
        <v>84</v>
      </c>
      <c r="AW1239" s="13" t="s">
        <v>35</v>
      </c>
      <c r="AX1239" s="13" t="s">
        <v>74</v>
      </c>
      <c r="AY1239" s="210" t="s">
        <v>197</v>
      </c>
    </row>
    <row r="1240" spans="1:65" s="13" customFormat="1" ht="11.25">
      <c r="B1240" s="199"/>
      <c r="C1240" s="200"/>
      <c r="D1240" s="201" t="s">
        <v>213</v>
      </c>
      <c r="E1240" s="202" t="s">
        <v>28</v>
      </c>
      <c r="F1240" s="203" t="s">
        <v>1743</v>
      </c>
      <c r="G1240" s="200"/>
      <c r="H1240" s="204">
        <v>977.6</v>
      </c>
      <c r="I1240" s="205"/>
      <c r="J1240" s="200"/>
      <c r="K1240" s="200"/>
      <c r="L1240" s="206"/>
      <c r="M1240" s="207"/>
      <c r="N1240" s="208"/>
      <c r="O1240" s="208"/>
      <c r="P1240" s="208"/>
      <c r="Q1240" s="208"/>
      <c r="R1240" s="208"/>
      <c r="S1240" s="208"/>
      <c r="T1240" s="209"/>
      <c r="AT1240" s="210" t="s">
        <v>213</v>
      </c>
      <c r="AU1240" s="210" t="s">
        <v>84</v>
      </c>
      <c r="AV1240" s="13" t="s">
        <v>84</v>
      </c>
      <c r="AW1240" s="13" t="s">
        <v>35</v>
      </c>
      <c r="AX1240" s="13" t="s">
        <v>74</v>
      </c>
      <c r="AY1240" s="210" t="s">
        <v>197</v>
      </c>
    </row>
    <row r="1241" spans="1:65" s="13" customFormat="1" ht="11.25">
      <c r="B1241" s="199"/>
      <c r="C1241" s="200"/>
      <c r="D1241" s="201" t="s">
        <v>213</v>
      </c>
      <c r="E1241" s="202" t="s">
        <v>28</v>
      </c>
      <c r="F1241" s="203" t="s">
        <v>1744</v>
      </c>
      <c r="G1241" s="200"/>
      <c r="H1241" s="204">
        <v>334.2</v>
      </c>
      <c r="I1241" s="205"/>
      <c r="J1241" s="200"/>
      <c r="K1241" s="200"/>
      <c r="L1241" s="206"/>
      <c r="M1241" s="207"/>
      <c r="N1241" s="208"/>
      <c r="O1241" s="208"/>
      <c r="P1241" s="208"/>
      <c r="Q1241" s="208"/>
      <c r="R1241" s="208"/>
      <c r="S1241" s="208"/>
      <c r="T1241" s="209"/>
      <c r="AT1241" s="210" t="s">
        <v>213</v>
      </c>
      <c r="AU1241" s="210" t="s">
        <v>84</v>
      </c>
      <c r="AV1241" s="13" t="s">
        <v>84</v>
      </c>
      <c r="AW1241" s="13" t="s">
        <v>35</v>
      </c>
      <c r="AX1241" s="13" t="s">
        <v>74</v>
      </c>
      <c r="AY1241" s="210" t="s">
        <v>197</v>
      </c>
    </row>
    <row r="1242" spans="1:65" s="13" customFormat="1" ht="11.25">
      <c r="B1242" s="199"/>
      <c r="C1242" s="200"/>
      <c r="D1242" s="201" t="s">
        <v>213</v>
      </c>
      <c r="E1242" s="202" t="s">
        <v>28</v>
      </c>
      <c r="F1242" s="203" t="s">
        <v>1745</v>
      </c>
      <c r="G1242" s="200"/>
      <c r="H1242" s="204">
        <v>206.4</v>
      </c>
      <c r="I1242" s="205"/>
      <c r="J1242" s="200"/>
      <c r="K1242" s="200"/>
      <c r="L1242" s="206"/>
      <c r="M1242" s="207"/>
      <c r="N1242" s="208"/>
      <c r="O1242" s="208"/>
      <c r="P1242" s="208"/>
      <c r="Q1242" s="208"/>
      <c r="R1242" s="208"/>
      <c r="S1242" s="208"/>
      <c r="T1242" s="209"/>
      <c r="AT1242" s="210" t="s">
        <v>213</v>
      </c>
      <c r="AU1242" s="210" t="s">
        <v>84</v>
      </c>
      <c r="AV1242" s="13" t="s">
        <v>84</v>
      </c>
      <c r="AW1242" s="13" t="s">
        <v>35</v>
      </c>
      <c r="AX1242" s="13" t="s">
        <v>74</v>
      </c>
      <c r="AY1242" s="210" t="s">
        <v>197</v>
      </c>
    </row>
    <row r="1243" spans="1:65" s="13" customFormat="1" ht="11.25">
      <c r="B1243" s="199"/>
      <c r="C1243" s="200"/>
      <c r="D1243" s="201" t="s">
        <v>213</v>
      </c>
      <c r="E1243" s="202" t="s">
        <v>28</v>
      </c>
      <c r="F1243" s="203" t="s">
        <v>1746</v>
      </c>
      <c r="G1243" s="200"/>
      <c r="H1243" s="204">
        <v>243.2</v>
      </c>
      <c r="I1243" s="205"/>
      <c r="J1243" s="200"/>
      <c r="K1243" s="200"/>
      <c r="L1243" s="206"/>
      <c r="M1243" s="207"/>
      <c r="N1243" s="208"/>
      <c r="O1243" s="208"/>
      <c r="P1243" s="208"/>
      <c r="Q1243" s="208"/>
      <c r="R1243" s="208"/>
      <c r="S1243" s="208"/>
      <c r="T1243" s="209"/>
      <c r="AT1243" s="210" t="s">
        <v>213</v>
      </c>
      <c r="AU1243" s="210" t="s">
        <v>84</v>
      </c>
      <c r="AV1243" s="13" t="s">
        <v>84</v>
      </c>
      <c r="AW1243" s="13" t="s">
        <v>35</v>
      </c>
      <c r="AX1243" s="13" t="s">
        <v>74</v>
      </c>
      <c r="AY1243" s="210" t="s">
        <v>197</v>
      </c>
    </row>
    <row r="1244" spans="1:65" s="13" customFormat="1" ht="11.25">
      <c r="B1244" s="199"/>
      <c r="C1244" s="200"/>
      <c r="D1244" s="201" t="s">
        <v>213</v>
      </c>
      <c r="E1244" s="202" t="s">
        <v>28</v>
      </c>
      <c r="F1244" s="203" t="s">
        <v>1747</v>
      </c>
      <c r="G1244" s="200"/>
      <c r="H1244" s="204">
        <v>482.7</v>
      </c>
      <c r="I1244" s="205"/>
      <c r="J1244" s="200"/>
      <c r="K1244" s="200"/>
      <c r="L1244" s="206"/>
      <c r="M1244" s="207"/>
      <c r="N1244" s="208"/>
      <c r="O1244" s="208"/>
      <c r="P1244" s="208"/>
      <c r="Q1244" s="208"/>
      <c r="R1244" s="208"/>
      <c r="S1244" s="208"/>
      <c r="T1244" s="209"/>
      <c r="AT1244" s="210" t="s">
        <v>213</v>
      </c>
      <c r="AU1244" s="210" t="s">
        <v>84</v>
      </c>
      <c r="AV1244" s="13" t="s">
        <v>84</v>
      </c>
      <c r="AW1244" s="13" t="s">
        <v>35</v>
      </c>
      <c r="AX1244" s="13" t="s">
        <v>74</v>
      </c>
      <c r="AY1244" s="210" t="s">
        <v>197</v>
      </c>
    </row>
    <row r="1245" spans="1:65" s="13" customFormat="1" ht="11.25">
      <c r="B1245" s="199"/>
      <c r="C1245" s="200"/>
      <c r="D1245" s="201" t="s">
        <v>213</v>
      </c>
      <c r="E1245" s="202" t="s">
        <v>28</v>
      </c>
      <c r="F1245" s="203" t="s">
        <v>1748</v>
      </c>
      <c r="G1245" s="200"/>
      <c r="H1245" s="204">
        <v>468.5</v>
      </c>
      <c r="I1245" s="205"/>
      <c r="J1245" s="200"/>
      <c r="K1245" s="200"/>
      <c r="L1245" s="206"/>
      <c r="M1245" s="207"/>
      <c r="N1245" s="208"/>
      <c r="O1245" s="208"/>
      <c r="P1245" s="208"/>
      <c r="Q1245" s="208"/>
      <c r="R1245" s="208"/>
      <c r="S1245" s="208"/>
      <c r="T1245" s="209"/>
      <c r="AT1245" s="210" t="s">
        <v>213</v>
      </c>
      <c r="AU1245" s="210" t="s">
        <v>84</v>
      </c>
      <c r="AV1245" s="13" t="s">
        <v>84</v>
      </c>
      <c r="AW1245" s="13" t="s">
        <v>35</v>
      </c>
      <c r="AX1245" s="13" t="s">
        <v>74</v>
      </c>
      <c r="AY1245" s="210" t="s">
        <v>197</v>
      </c>
    </row>
    <row r="1246" spans="1:65" s="14" customFormat="1" ht="11.25">
      <c r="B1246" s="211"/>
      <c r="C1246" s="212"/>
      <c r="D1246" s="201" t="s">
        <v>213</v>
      </c>
      <c r="E1246" s="213" t="s">
        <v>28</v>
      </c>
      <c r="F1246" s="214" t="s">
        <v>226</v>
      </c>
      <c r="G1246" s="212"/>
      <c r="H1246" s="215">
        <v>3206.7</v>
      </c>
      <c r="I1246" s="216"/>
      <c r="J1246" s="212"/>
      <c r="K1246" s="212"/>
      <c r="L1246" s="217"/>
      <c r="M1246" s="218"/>
      <c r="N1246" s="219"/>
      <c r="O1246" s="219"/>
      <c r="P1246" s="219"/>
      <c r="Q1246" s="219"/>
      <c r="R1246" s="219"/>
      <c r="S1246" s="219"/>
      <c r="T1246" s="220"/>
      <c r="AT1246" s="221" t="s">
        <v>213</v>
      </c>
      <c r="AU1246" s="221" t="s">
        <v>84</v>
      </c>
      <c r="AV1246" s="14" t="s">
        <v>204</v>
      </c>
      <c r="AW1246" s="14" t="s">
        <v>35</v>
      </c>
      <c r="AX1246" s="14" t="s">
        <v>82</v>
      </c>
      <c r="AY1246" s="221" t="s">
        <v>197</v>
      </c>
    </row>
    <row r="1247" spans="1:65" s="2" customFormat="1" ht="11.25">
      <c r="A1247" s="37"/>
      <c r="B1247" s="38"/>
      <c r="C1247" s="39"/>
      <c r="D1247" s="201" t="s">
        <v>1650</v>
      </c>
      <c r="E1247" s="39"/>
      <c r="F1247" s="257" t="s">
        <v>1651</v>
      </c>
      <c r="G1247" s="39"/>
      <c r="H1247" s="39"/>
      <c r="I1247" s="39"/>
      <c r="J1247" s="39"/>
      <c r="K1247" s="39"/>
      <c r="L1247" s="42"/>
      <c r="M1247" s="197"/>
      <c r="N1247" s="198"/>
      <c r="O1247" s="67"/>
      <c r="P1247" s="67"/>
      <c r="Q1247" s="67"/>
      <c r="R1247" s="67"/>
      <c r="S1247" s="67"/>
      <c r="T1247" s="68"/>
      <c r="U1247" s="37"/>
      <c r="V1247" s="37"/>
      <c r="W1247" s="37"/>
      <c r="X1247" s="37"/>
      <c r="Y1247" s="37"/>
      <c r="Z1247" s="37"/>
      <c r="AA1247" s="37"/>
      <c r="AB1247" s="37"/>
      <c r="AC1247" s="37"/>
      <c r="AD1247" s="37"/>
      <c r="AE1247" s="37"/>
      <c r="AU1247" s="20" t="s">
        <v>84</v>
      </c>
    </row>
    <row r="1248" spans="1:65" s="2" customFormat="1" ht="11.25">
      <c r="A1248" s="37"/>
      <c r="B1248" s="38"/>
      <c r="C1248" s="39"/>
      <c r="D1248" s="201" t="s">
        <v>1650</v>
      </c>
      <c r="E1248" s="39"/>
      <c r="F1248" s="258" t="s">
        <v>1652</v>
      </c>
      <c r="G1248" s="39"/>
      <c r="H1248" s="259">
        <v>9.6</v>
      </c>
      <c r="I1248" s="39"/>
      <c r="J1248" s="39"/>
      <c r="K1248" s="39"/>
      <c r="L1248" s="42"/>
      <c r="M1248" s="197"/>
      <c r="N1248" s="198"/>
      <c r="O1248" s="67"/>
      <c r="P1248" s="67"/>
      <c r="Q1248" s="67"/>
      <c r="R1248" s="67"/>
      <c r="S1248" s="67"/>
      <c r="T1248" s="68"/>
      <c r="U1248" s="37"/>
      <c r="V1248" s="37"/>
      <c r="W1248" s="37"/>
      <c r="X1248" s="37"/>
      <c r="Y1248" s="37"/>
      <c r="Z1248" s="37"/>
      <c r="AA1248" s="37"/>
      <c r="AB1248" s="37"/>
      <c r="AC1248" s="37"/>
      <c r="AD1248" s="37"/>
      <c r="AE1248" s="37"/>
      <c r="AU1248" s="20" t="s">
        <v>84</v>
      </c>
    </row>
    <row r="1249" spans="1:47" s="2" customFormat="1" ht="11.25">
      <c r="A1249" s="37"/>
      <c r="B1249" s="38"/>
      <c r="C1249" s="39"/>
      <c r="D1249" s="201" t="s">
        <v>1650</v>
      </c>
      <c r="E1249" s="39"/>
      <c r="F1249" s="257" t="s">
        <v>1653</v>
      </c>
      <c r="G1249" s="39"/>
      <c r="H1249" s="39"/>
      <c r="I1249" s="39"/>
      <c r="J1249" s="39"/>
      <c r="K1249" s="39"/>
      <c r="L1249" s="42"/>
      <c r="M1249" s="197"/>
      <c r="N1249" s="198"/>
      <c r="O1249" s="67"/>
      <c r="P1249" s="67"/>
      <c r="Q1249" s="67"/>
      <c r="R1249" s="67"/>
      <c r="S1249" s="67"/>
      <c r="T1249" s="68"/>
      <c r="U1249" s="37"/>
      <c r="V1249" s="37"/>
      <c r="W1249" s="37"/>
      <c r="X1249" s="37"/>
      <c r="Y1249" s="37"/>
      <c r="Z1249" s="37"/>
      <c r="AA1249" s="37"/>
      <c r="AB1249" s="37"/>
      <c r="AC1249" s="37"/>
      <c r="AD1249" s="37"/>
      <c r="AE1249" s="37"/>
      <c r="AU1249" s="20" t="s">
        <v>84</v>
      </c>
    </row>
    <row r="1250" spans="1:47" s="2" customFormat="1" ht="11.25">
      <c r="A1250" s="37"/>
      <c r="B1250" s="38"/>
      <c r="C1250" s="39"/>
      <c r="D1250" s="201" t="s">
        <v>1650</v>
      </c>
      <c r="E1250" s="39"/>
      <c r="F1250" s="258" t="s">
        <v>1654</v>
      </c>
      <c r="G1250" s="39"/>
      <c r="H1250" s="259">
        <v>0</v>
      </c>
      <c r="I1250" s="39"/>
      <c r="J1250" s="39"/>
      <c r="K1250" s="39"/>
      <c r="L1250" s="42"/>
      <c r="M1250" s="197"/>
      <c r="N1250" s="198"/>
      <c r="O1250" s="67"/>
      <c r="P1250" s="67"/>
      <c r="Q1250" s="67"/>
      <c r="R1250" s="67"/>
      <c r="S1250" s="67"/>
      <c r="T1250" s="68"/>
      <c r="U1250" s="37"/>
      <c r="V1250" s="37"/>
      <c r="W1250" s="37"/>
      <c r="X1250" s="37"/>
      <c r="Y1250" s="37"/>
      <c r="Z1250" s="37"/>
      <c r="AA1250" s="37"/>
      <c r="AB1250" s="37"/>
      <c r="AC1250" s="37"/>
      <c r="AD1250" s="37"/>
      <c r="AE1250" s="37"/>
      <c r="AU1250" s="20" t="s">
        <v>84</v>
      </c>
    </row>
    <row r="1251" spans="1:47" s="2" customFormat="1" ht="11.25">
      <c r="A1251" s="37"/>
      <c r="B1251" s="38"/>
      <c r="C1251" s="39"/>
      <c r="D1251" s="201" t="s">
        <v>1650</v>
      </c>
      <c r="E1251" s="39"/>
      <c r="F1251" s="258" t="s">
        <v>1655</v>
      </c>
      <c r="G1251" s="39"/>
      <c r="H1251" s="259">
        <v>148.69999999999999</v>
      </c>
      <c r="I1251" s="39"/>
      <c r="J1251" s="39"/>
      <c r="K1251" s="39"/>
      <c r="L1251" s="42"/>
      <c r="M1251" s="197"/>
      <c r="N1251" s="198"/>
      <c r="O1251" s="67"/>
      <c r="P1251" s="67"/>
      <c r="Q1251" s="67"/>
      <c r="R1251" s="67"/>
      <c r="S1251" s="67"/>
      <c r="T1251" s="68"/>
      <c r="U1251" s="37"/>
      <c r="V1251" s="37"/>
      <c r="W1251" s="37"/>
      <c r="X1251" s="37"/>
      <c r="Y1251" s="37"/>
      <c r="Z1251" s="37"/>
      <c r="AA1251" s="37"/>
      <c r="AB1251" s="37"/>
      <c r="AC1251" s="37"/>
      <c r="AD1251" s="37"/>
      <c r="AE1251" s="37"/>
      <c r="AU1251" s="20" t="s">
        <v>84</v>
      </c>
    </row>
    <row r="1252" spans="1:47" s="2" customFormat="1" ht="11.25">
      <c r="A1252" s="37"/>
      <c r="B1252" s="38"/>
      <c r="C1252" s="39"/>
      <c r="D1252" s="201" t="s">
        <v>1650</v>
      </c>
      <c r="E1252" s="39"/>
      <c r="F1252" s="257" t="s">
        <v>1656</v>
      </c>
      <c r="G1252" s="39"/>
      <c r="H1252" s="39"/>
      <c r="I1252" s="39"/>
      <c r="J1252" s="39"/>
      <c r="K1252" s="39"/>
      <c r="L1252" s="42"/>
      <c r="M1252" s="197"/>
      <c r="N1252" s="198"/>
      <c r="O1252" s="67"/>
      <c r="P1252" s="67"/>
      <c r="Q1252" s="67"/>
      <c r="R1252" s="67"/>
      <c r="S1252" s="67"/>
      <c r="T1252" s="68"/>
      <c r="U1252" s="37"/>
      <c r="V1252" s="37"/>
      <c r="W1252" s="37"/>
      <c r="X1252" s="37"/>
      <c r="Y1252" s="37"/>
      <c r="Z1252" s="37"/>
      <c r="AA1252" s="37"/>
      <c r="AB1252" s="37"/>
      <c r="AC1252" s="37"/>
      <c r="AD1252" s="37"/>
      <c r="AE1252" s="37"/>
      <c r="AU1252" s="20" t="s">
        <v>84</v>
      </c>
    </row>
    <row r="1253" spans="1:47" s="2" customFormat="1" ht="11.25">
      <c r="A1253" s="37"/>
      <c r="B1253" s="38"/>
      <c r="C1253" s="39"/>
      <c r="D1253" s="201" t="s">
        <v>1650</v>
      </c>
      <c r="E1253" s="39"/>
      <c r="F1253" s="258" t="s">
        <v>1657</v>
      </c>
      <c r="G1253" s="39"/>
      <c r="H1253" s="259">
        <v>0</v>
      </c>
      <c r="I1253" s="39"/>
      <c r="J1253" s="39"/>
      <c r="K1253" s="39"/>
      <c r="L1253" s="42"/>
      <c r="M1253" s="197"/>
      <c r="N1253" s="198"/>
      <c r="O1253" s="67"/>
      <c r="P1253" s="67"/>
      <c r="Q1253" s="67"/>
      <c r="R1253" s="67"/>
      <c r="S1253" s="67"/>
      <c r="T1253" s="68"/>
      <c r="U1253" s="37"/>
      <c r="V1253" s="37"/>
      <c r="W1253" s="37"/>
      <c r="X1253" s="37"/>
      <c r="Y1253" s="37"/>
      <c r="Z1253" s="37"/>
      <c r="AA1253" s="37"/>
      <c r="AB1253" s="37"/>
      <c r="AC1253" s="37"/>
      <c r="AD1253" s="37"/>
      <c r="AE1253" s="37"/>
      <c r="AU1253" s="20" t="s">
        <v>84</v>
      </c>
    </row>
    <row r="1254" spans="1:47" s="2" customFormat="1" ht="11.25">
      <c r="A1254" s="37"/>
      <c r="B1254" s="38"/>
      <c r="C1254" s="39"/>
      <c r="D1254" s="201" t="s">
        <v>1650</v>
      </c>
      <c r="E1254" s="39"/>
      <c r="F1254" s="258" t="s">
        <v>1658</v>
      </c>
      <c r="G1254" s="39"/>
      <c r="H1254" s="259">
        <v>122.2</v>
      </c>
      <c r="I1254" s="39"/>
      <c r="J1254" s="39"/>
      <c r="K1254" s="39"/>
      <c r="L1254" s="42"/>
      <c r="M1254" s="197"/>
      <c r="N1254" s="198"/>
      <c r="O1254" s="67"/>
      <c r="P1254" s="67"/>
      <c r="Q1254" s="67"/>
      <c r="R1254" s="67"/>
      <c r="S1254" s="67"/>
      <c r="T1254" s="68"/>
      <c r="U1254" s="37"/>
      <c r="V1254" s="37"/>
      <c r="W1254" s="37"/>
      <c r="X1254" s="37"/>
      <c r="Y1254" s="37"/>
      <c r="Z1254" s="37"/>
      <c r="AA1254" s="37"/>
      <c r="AB1254" s="37"/>
      <c r="AC1254" s="37"/>
      <c r="AD1254" s="37"/>
      <c r="AE1254" s="37"/>
      <c r="AU1254" s="20" t="s">
        <v>84</v>
      </c>
    </row>
    <row r="1255" spans="1:47" s="2" customFormat="1" ht="11.25">
      <c r="A1255" s="37"/>
      <c r="B1255" s="38"/>
      <c r="C1255" s="39"/>
      <c r="D1255" s="201" t="s">
        <v>1650</v>
      </c>
      <c r="E1255" s="39"/>
      <c r="F1255" s="257" t="s">
        <v>1659</v>
      </c>
      <c r="G1255" s="39"/>
      <c r="H1255" s="39"/>
      <c r="I1255" s="39"/>
      <c r="J1255" s="39"/>
      <c r="K1255" s="39"/>
      <c r="L1255" s="42"/>
      <c r="M1255" s="197"/>
      <c r="N1255" s="198"/>
      <c r="O1255" s="67"/>
      <c r="P1255" s="67"/>
      <c r="Q1255" s="67"/>
      <c r="R1255" s="67"/>
      <c r="S1255" s="67"/>
      <c r="T1255" s="68"/>
      <c r="U1255" s="37"/>
      <c r="V1255" s="37"/>
      <c r="W1255" s="37"/>
      <c r="X1255" s="37"/>
      <c r="Y1255" s="37"/>
      <c r="Z1255" s="37"/>
      <c r="AA1255" s="37"/>
      <c r="AB1255" s="37"/>
      <c r="AC1255" s="37"/>
      <c r="AD1255" s="37"/>
      <c r="AE1255" s="37"/>
      <c r="AU1255" s="20" t="s">
        <v>84</v>
      </c>
    </row>
    <row r="1256" spans="1:47" s="2" customFormat="1" ht="11.25">
      <c r="A1256" s="37"/>
      <c r="B1256" s="38"/>
      <c r="C1256" s="39"/>
      <c r="D1256" s="201" t="s">
        <v>1650</v>
      </c>
      <c r="E1256" s="39"/>
      <c r="F1256" s="258" t="s">
        <v>1660</v>
      </c>
      <c r="G1256" s="39"/>
      <c r="H1256" s="259">
        <v>55.7</v>
      </c>
      <c r="I1256" s="39"/>
      <c r="J1256" s="39"/>
      <c r="K1256" s="39"/>
      <c r="L1256" s="42"/>
      <c r="M1256" s="197"/>
      <c r="N1256" s="198"/>
      <c r="O1256" s="67"/>
      <c r="P1256" s="67"/>
      <c r="Q1256" s="67"/>
      <c r="R1256" s="67"/>
      <c r="S1256" s="67"/>
      <c r="T1256" s="68"/>
      <c r="U1256" s="37"/>
      <c r="V1256" s="37"/>
      <c r="W1256" s="37"/>
      <c r="X1256" s="37"/>
      <c r="Y1256" s="37"/>
      <c r="Z1256" s="37"/>
      <c r="AA1256" s="37"/>
      <c r="AB1256" s="37"/>
      <c r="AC1256" s="37"/>
      <c r="AD1256" s="37"/>
      <c r="AE1256" s="37"/>
      <c r="AU1256" s="20" t="s">
        <v>84</v>
      </c>
    </row>
    <row r="1257" spans="1:47" s="2" customFormat="1" ht="11.25">
      <c r="A1257" s="37"/>
      <c r="B1257" s="38"/>
      <c r="C1257" s="39"/>
      <c r="D1257" s="201" t="s">
        <v>1650</v>
      </c>
      <c r="E1257" s="39"/>
      <c r="F1257" s="257" t="s">
        <v>1661</v>
      </c>
      <c r="G1257" s="39"/>
      <c r="H1257" s="39"/>
      <c r="I1257" s="39"/>
      <c r="J1257" s="39"/>
      <c r="K1257" s="39"/>
      <c r="L1257" s="42"/>
      <c r="M1257" s="197"/>
      <c r="N1257" s="198"/>
      <c r="O1257" s="67"/>
      <c r="P1257" s="67"/>
      <c r="Q1257" s="67"/>
      <c r="R1257" s="67"/>
      <c r="S1257" s="67"/>
      <c r="T1257" s="68"/>
      <c r="U1257" s="37"/>
      <c r="V1257" s="37"/>
      <c r="W1257" s="37"/>
      <c r="X1257" s="37"/>
      <c r="Y1257" s="37"/>
      <c r="Z1257" s="37"/>
      <c r="AA1257" s="37"/>
      <c r="AB1257" s="37"/>
      <c r="AC1257" s="37"/>
      <c r="AD1257" s="37"/>
      <c r="AE1257" s="37"/>
      <c r="AU1257" s="20" t="s">
        <v>84</v>
      </c>
    </row>
    <row r="1258" spans="1:47" s="2" customFormat="1" ht="11.25">
      <c r="A1258" s="37"/>
      <c r="B1258" s="38"/>
      <c r="C1258" s="39"/>
      <c r="D1258" s="201" t="s">
        <v>1650</v>
      </c>
      <c r="E1258" s="39"/>
      <c r="F1258" s="258" t="s">
        <v>1662</v>
      </c>
      <c r="G1258" s="39"/>
      <c r="H1258" s="259">
        <v>34.4</v>
      </c>
      <c r="I1258" s="39"/>
      <c r="J1258" s="39"/>
      <c r="K1258" s="39"/>
      <c r="L1258" s="42"/>
      <c r="M1258" s="197"/>
      <c r="N1258" s="198"/>
      <c r="O1258" s="67"/>
      <c r="P1258" s="67"/>
      <c r="Q1258" s="67"/>
      <c r="R1258" s="67"/>
      <c r="S1258" s="67"/>
      <c r="T1258" s="68"/>
      <c r="U1258" s="37"/>
      <c r="V1258" s="37"/>
      <c r="W1258" s="37"/>
      <c r="X1258" s="37"/>
      <c r="Y1258" s="37"/>
      <c r="Z1258" s="37"/>
      <c r="AA1258" s="37"/>
      <c r="AB1258" s="37"/>
      <c r="AC1258" s="37"/>
      <c r="AD1258" s="37"/>
      <c r="AE1258" s="37"/>
      <c r="AU1258" s="20" t="s">
        <v>84</v>
      </c>
    </row>
    <row r="1259" spans="1:47" s="2" customFormat="1" ht="11.25">
      <c r="A1259" s="37"/>
      <c r="B1259" s="38"/>
      <c r="C1259" s="39"/>
      <c r="D1259" s="201" t="s">
        <v>1650</v>
      </c>
      <c r="E1259" s="39"/>
      <c r="F1259" s="257" t="s">
        <v>1663</v>
      </c>
      <c r="G1259" s="39"/>
      <c r="H1259" s="39"/>
      <c r="I1259" s="39"/>
      <c r="J1259" s="39"/>
      <c r="K1259" s="39"/>
      <c r="L1259" s="42"/>
      <c r="M1259" s="197"/>
      <c r="N1259" s="198"/>
      <c r="O1259" s="67"/>
      <c r="P1259" s="67"/>
      <c r="Q1259" s="67"/>
      <c r="R1259" s="67"/>
      <c r="S1259" s="67"/>
      <c r="T1259" s="68"/>
      <c r="U1259" s="37"/>
      <c r="V1259" s="37"/>
      <c r="W1259" s="37"/>
      <c r="X1259" s="37"/>
      <c r="Y1259" s="37"/>
      <c r="Z1259" s="37"/>
      <c r="AA1259" s="37"/>
      <c r="AB1259" s="37"/>
      <c r="AC1259" s="37"/>
      <c r="AD1259" s="37"/>
      <c r="AE1259" s="37"/>
      <c r="AU1259" s="20" t="s">
        <v>84</v>
      </c>
    </row>
    <row r="1260" spans="1:47" s="2" customFormat="1" ht="11.25">
      <c r="A1260" s="37"/>
      <c r="B1260" s="38"/>
      <c r="C1260" s="39"/>
      <c r="D1260" s="201" t="s">
        <v>1650</v>
      </c>
      <c r="E1260" s="39"/>
      <c r="F1260" s="258" t="s">
        <v>1664</v>
      </c>
      <c r="G1260" s="39"/>
      <c r="H1260" s="259">
        <v>30.4</v>
      </c>
      <c r="I1260" s="39"/>
      <c r="J1260" s="39"/>
      <c r="K1260" s="39"/>
      <c r="L1260" s="42"/>
      <c r="M1260" s="197"/>
      <c r="N1260" s="198"/>
      <c r="O1260" s="67"/>
      <c r="P1260" s="67"/>
      <c r="Q1260" s="67"/>
      <c r="R1260" s="67"/>
      <c r="S1260" s="67"/>
      <c r="T1260" s="68"/>
      <c r="U1260" s="37"/>
      <c r="V1260" s="37"/>
      <c r="W1260" s="37"/>
      <c r="X1260" s="37"/>
      <c r="Y1260" s="37"/>
      <c r="Z1260" s="37"/>
      <c r="AA1260" s="37"/>
      <c r="AB1260" s="37"/>
      <c r="AC1260" s="37"/>
      <c r="AD1260" s="37"/>
      <c r="AE1260" s="37"/>
      <c r="AU1260" s="20" t="s">
        <v>84</v>
      </c>
    </row>
    <row r="1261" spans="1:47" s="2" customFormat="1" ht="11.25">
      <c r="A1261" s="37"/>
      <c r="B1261" s="38"/>
      <c r="C1261" s="39"/>
      <c r="D1261" s="201" t="s">
        <v>1650</v>
      </c>
      <c r="E1261" s="39"/>
      <c r="F1261" s="257" t="s">
        <v>1731</v>
      </c>
      <c r="G1261" s="39"/>
      <c r="H1261" s="39"/>
      <c r="I1261" s="39"/>
      <c r="J1261" s="39"/>
      <c r="K1261" s="39"/>
      <c r="L1261" s="42"/>
      <c r="M1261" s="197"/>
      <c r="N1261" s="198"/>
      <c r="O1261" s="67"/>
      <c r="P1261" s="67"/>
      <c r="Q1261" s="67"/>
      <c r="R1261" s="67"/>
      <c r="S1261" s="67"/>
      <c r="T1261" s="68"/>
      <c r="U1261" s="37"/>
      <c r="V1261" s="37"/>
      <c r="W1261" s="37"/>
      <c r="X1261" s="37"/>
      <c r="Y1261" s="37"/>
      <c r="Z1261" s="37"/>
      <c r="AA1261" s="37"/>
      <c r="AB1261" s="37"/>
      <c r="AC1261" s="37"/>
      <c r="AD1261" s="37"/>
      <c r="AE1261" s="37"/>
      <c r="AU1261" s="20" t="s">
        <v>84</v>
      </c>
    </row>
    <row r="1262" spans="1:47" s="2" customFormat="1" ht="11.25">
      <c r="A1262" s="37"/>
      <c r="B1262" s="38"/>
      <c r="C1262" s="39"/>
      <c r="D1262" s="201" t="s">
        <v>1650</v>
      </c>
      <c r="E1262" s="39"/>
      <c r="F1262" s="258" t="s">
        <v>1732</v>
      </c>
      <c r="G1262" s="39"/>
      <c r="H1262" s="259">
        <v>0</v>
      </c>
      <c r="I1262" s="39"/>
      <c r="J1262" s="39"/>
      <c r="K1262" s="39"/>
      <c r="L1262" s="42"/>
      <c r="M1262" s="197"/>
      <c r="N1262" s="198"/>
      <c r="O1262" s="67"/>
      <c r="P1262" s="67"/>
      <c r="Q1262" s="67"/>
      <c r="R1262" s="67"/>
      <c r="S1262" s="67"/>
      <c r="T1262" s="68"/>
      <c r="U1262" s="37"/>
      <c r="V1262" s="37"/>
      <c r="W1262" s="37"/>
      <c r="X1262" s="37"/>
      <c r="Y1262" s="37"/>
      <c r="Z1262" s="37"/>
      <c r="AA1262" s="37"/>
      <c r="AB1262" s="37"/>
      <c r="AC1262" s="37"/>
      <c r="AD1262" s="37"/>
      <c r="AE1262" s="37"/>
      <c r="AU1262" s="20" t="s">
        <v>84</v>
      </c>
    </row>
    <row r="1263" spans="1:47" s="2" customFormat="1" ht="11.25">
      <c r="A1263" s="37"/>
      <c r="B1263" s="38"/>
      <c r="C1263" s="39"/>
      <c r="D1263" s="201" t="s">
        <v>1650</v>
      </c>
      <c r="E1263" s="39"/>
      <c r="F1263" s="258" t="s">
        <v>1733</v>
      </c>
      <c r="G1263" s="39"/>
      <c r="H1263" s="259">
        <v>160.9</v>
      </c>
      <c r="I1263" s="39"/>
      <c r="J1263" s="39"/>
      <c r="K1263" s="39"/>
      <c r="L1263" s="42"/>
      <c r="M1263" s="197"/>
      <c r="N1263" s="198"/>
      <c r="O1263" s="67"/>
      <c r="P1263" s="67"/>
      <c r="Q1263" s="67"/>
      <c r="R1263" s="67"/>
      <c r="S1263" s="67"/>
      <c r="T1263" s="68"/>
      <c r="U1263" s="37"/>
      <c r="V1263" s="37"/>
      <c r="W1263" s="37"/>
      <c r="X1263" s="37"/>
      <c r="Y1263" s="37"/>
      <c r="Z1263" s="37"/>
      <c r="AA1263" s="37"/>
      <c r="AB1263" s="37"/>
      <c r="AC1263" s="37"/>
      <c r="AD1263" s="37"/>
      <c r="AE1263" s="37"/>
      <c r="AU1263" s="20" t="s">
        <v>84</v>
      </c>
    </row>
    <row r="1264" spans="1:47" s="2" customFormat="1" ht="11.25">
      <c r="A1264" s="37"/>
      <c r="B1264" s="38"/>
      <c r="C1264" s="39"/>
      <c r="D1264" s="201" t="s">
        <v>1650</v>
      </c>
      <c r="E1264" s="39"/>
      <c r="F1264" s="257" t="s">
        <v>1734</v>
      </c>
      <c r="G1264" s="39"/>
      <c r="H1264" s="39"/>
      <c r="I1264" s="39"/>
      <c r="J1264" s="39"/>
      <c r="K1264" s="39"/>
      <c r="L1264" s="42"/>
      <c r="M1264" s="197"/>
      <c r="N1264" s="198"/>
      <c r="O1264" s="67"/>
      <c r="P1264" s="67"/>
      <c r="Q1264" s="67"/>
      <c r="R1264" s="67"/>
      <c r="S1264" s="67"/>
      <c r="T1264" s="68"/>
      <c r="U1264" s="37"/>
      <c r="V1264" s="37"/>
      <c r="W1264" s="37"/>
      <c r="X1264" s="37"/>
      <c r="Y1264" s="37"/>
      <c r="Z1264" s="37"/>
      <c r="AA1264" s="37"/>
      <c r="AB1264" s="37"/>
      <c r="AC1264" s="37"/>
      <c r="AD1264" s="37"/>
      <c r="AE1264" s="37"/>
      <c r="AU1264" s="20" t="s">
        <v>84</v>
      </c>
    </row>
    <row r="1265" spans="1:65" s="2" customFormat="1" ht="11.25">
      <c r="A1265" s="37"/>
      <c r="B1265" s="38"/>
      <c r="C1265" s="39"/>
      <c r="D1265" s="201" t="s">
        <v>1650</v>
      </c>
      <c r="E1265" s="39"/>
      <c r="F1265" s="258" t="s">
        <v>1735</v>
      </c>
      <c r="G1265" s="39"/>
      <c r="H1265" s="259">
        <v>93.7</v>
      </c>
      <c r="I1265" s="39"/>
      <c r="J1265" s="39"/>
      <c r="K1265" s="39"/>
      <c r="L1265" s="42"/>
      <c r="M1265" s="197"/>
      <c r="N1265" s="198"/>
      <c r="O1265" s="67"/>
      <c r="P1265" s="67"/>
      <c r="Q1265" s="67"/>
      <c r="R1265" s="67"/>
      <c r="S1265" s="67"/>
      <c r="T1265" s="68"/>
      <c r="U1265" s="37"/>
      <c r="V1265" s="37"/>
      <c r="W1265" s="37"/>
      <c r="X1265" s="37"/>
      <c r="Y1265" s="37"/>
      <c r="Z1265" s="37"/>
      <c r="AA1265" s="37"/>
      <c r="AB1265" s="37"/>
      <c r="AC1265" s="37"/>
      <c r="AD1265" s="37"/>
      <c r="AE1265" s="37"/>
      <c r="AU1265" s="20" t="s">
        <v>84</v>
      </c>
    </row>
    <row r="1266" spans="1:65" s="2" customFormat="1" ht="16.5" customHeight="1">
      <c r="A1266" s="37"/>
      <c r="B1266" s="38"/>
      <c r="C1266" s="181" t="s">
        <v>1749</v>
      </c>
      <c r="D1266" s="181" t="s">
        <v>199</v>
      </c>
      <c r="E1266" s="182" t="s">
        <v>1750</v>
      </c>
      <c r="F1266" s="183" t="s">
        <v>1751</v>
      </c>
      <c r="G1266" s="184" t="s">
        <v>202</v>
      </c>
      <c r="H1266" s="185">
        <v>196.6</v>
      </c>
      <c r="I1266" s="186"/>
      <c r="J1266" s="187">
        <f>ROUND(I1266*H1266,2)</f>
        <v>0</v>
      </c>
      <c r="K1266" s="183" t="s">
        <v>203</v>
      </c>
      <c r="L1266" s="42"/>
      <c r="M1266" s="188" t="s">
        <v>28</v>
      </c>
      <c r="N1266" s="189" t="s">
        <v>45</v>
      </c>
      <c r="O1266" s="67"/>
      <c r="P1266" s="190">
        <f>O1266*H1266</f>
        <v>0</v>
      </c>
      <c r="Q1266" s="190">
        <v>1.2999999999999999E-4</v>
      </c>
      <c r="R1266" s="190">
        <f>Q1266*H1266</f>
        <v>2.5557999999999997E-2</v>
      </c>
      <c r="S1266" s="190">
        <v>0</v>
      </c>
      <c r="T1266" s="191">
        <f>S1266*H1266</f>
        <v>0</v>
      </c>
      <c r="U1266" s="37"/>
      <c r="V1266" s="37"/>
      <c r="W1266" s="37"/>
      <c r="X1266" s="37"/>
      <c r="Y1266" s="37"/>
      <c r="Z1266" s="37"/>
      <c r="AA1266" s="37"/>
      <c r="AB1266" s="37"/>
      <c r="AC1266" s="37"/>
      <c r="AD1266" s="37"/>
      <c r="AE1266" s="37"/>
      <c r="AR1266" s="192" t="s">
        <v>204</v>
      </c>
      <c r="AT1266" s="192" t="s">
        <v>199</v>
      </c>
      <c r="AU1266" s="192" t="s">
        <v>84</v>
      </c>
      <c r="AY1266" s="20" t="s">
        <v>197</v>
      </c>
      <c r="BE1266" s="193">
        <f>IF(N1266="základní",J1266,0)</f>
        <v>0</v>
      </c>
      <c r="BF1266" s="193">
        <f>IF(N1266="snížená",J1266,0)</f>
        <v>0</v>
      </c>
      <c r="BG1266" s="193">
        <f>IF(N1266="zákl. přenesená",J1266,0)</f>
        <v>0</v>
      </c>
      <c r="BH1266" s="193">
        <f>IF(N1266="sníž. přenesená",J1266,0)</f>
        <v>0</v>
      </c>
      <c r="BI1266" s="193">
        <f>IF(N1266="nulová",J1266,0)</f>
        <v>0</v>
      </c>
      <c r="BJ1266" s="20" t="s">
        <v>82</v>
      </c>
      <c r="BK1266" s="193">
        <f>ROUND(I1266*H1266,2)</f>
        <v>0</v>
      </c>
      <c r="BL1266" s="20" t="s">
        <v>204</v>
      </c>
      <c r="BM1266" s="192" t="s">
        <v>1752</v>
      </c>
    </row>
    <row r="1267" spans="1:65" s="2" customFormat="1" ht="11.25">
      <c r="A1267" s="37"/>
      <c r="B1267" s="38"/>
      <c r="C1267" s="39"/>
      <c r="D1267" s="194" t="s">
        <v>206</v>
      </c>
      <c r="E1267" s="39"/>
      <c r="F1267" s="195" t="s">
        <v>1753</v>
      </c>
      <c r="G1267" s="39"/>
      <c r="H1267" s="39"/>
      <c r="I1267" s="196"/>
      <c r="J1267" s="39"/>
      <c r="K1267" s="39"/>
      <c r="L1267" s="42"/>
      <c r="M1267" s="197"/>
      <c r="N1267" s="198"/>
      <c r="O1267" s="67"/>
      <c r="P1267" s="67"/>
      <c r="Q1267" s="67"/>
      <c r="R1267" s="67"/>
      <c r="S1267" s="67"/>
      <c r="T1267" s="68"/>
      <c r="U1267" s="37"/>
      <c r="V1267" s="37"/>
      <c r="W1267" s="37"/>
      <c r="X1267" s="37"/>
      <c r="Y1267" s="37"/>
      <c r="Z1267" s="37"/>
      <c r="AA1267" s="37"/>
      <c r="AB1267" s="37"/>
      <c r="AC1267" s="37"/>
      <c r="AD1267" s="37"/>
      <c r="AE1267" s="37"/>
      <c r="AT1267" s="20" t="s">
        <v>206</v>
      </c>
      <c r="AU1267" s="20" t="s">
        <v>84</v>
      </c>
    </row>
    <row r="1268" spans="1:65" s="15" customFormat="1" ht="11.25">
      <c r="B1268" s="222"/>
      <c r="C1268" s="223"/>
      <c r="D1268" s="201" t="s">
        <v>213</v>
      </c>
      <c r="E1268" s="224" t="s">
        <v>28</v>
      </c>
      <c r="F1268" s="225" t="s">
        <v>412</v>
      </c>
      <c r="G1268" s="223"/>
      <c r="H1268" s="224" t="s">
        <v>28</v>
      </c>
      <c r="I1268" s="226"/>
      <c r="J1268" s="223"/>
      <c r="K1268" s="223"/>
      <c r="L1268" s="227"/>
      <c r="M1268" s="228"/>
      <c r="N1268" s="229"/>
      <c r="O1268" s="229"/>
      <c r="P1268" s="229"/>
      <c r="Q1268" s="229"/>
      <c r="R1268" s="229"/>
      <c r="S1268" s="229"/>
      <c r="T1268" s="230"/>
      <c r="AT1268" s="231" t="s">
        <v>213</v>
      </c>
      <c r="AU1268" s="231" t="s">
        <v>84</v>
      </c>
      <c r="AV1268" s="15" t="s">
        <v>82</v>
      </c>
      <c r="AW1268" s="15" t="s">
        <v>35</v>
      </c>
      <c r="AX1268" s="15" t="s">
        <v>74</v>
      </c>
      <c r="AY1268" s="231" t="s">
        <v>197</v>
      </c>
    </row>
    <row r="1269" spans="1:65" s="13" customFormat="1" ht="11.25">
      <c r="B1269" s="199"/>
      <c r="C1269" s="200"/>
      <c r="D1269" s="201" t="s">
        <v>213</v>
      </c>
      <c r="E1269" s="202" t="s">
        <v>28</v>
      </c>
      <c r="F1269" s="203" t="s">
        <v>541</v>
      </c>
      <c r="G1269" s="200"/>
      <c r="H1269" s="204">
        <v>9.6</v>
      </c>
      <c r="I1269" s="205"/>
      <c r="J1269" s="200"/>
      <c r="K1269" s="200"/>
      <c r="L1269" s="206"/>
      <c r="M1269" s="207"/>
      <c r="N1269" s="208"/>
      <c r="O1269" s="208"/>
      <c r="P1269" s="208"/>
      <c r="Q1269" s="208"/>
      <c r="R1269" s="208"/>
      <c r="S1269" s="208"/>
      <c r="T1269" s="209"/>
      <c r="AT1269" s="210" t="s">
        <v>213</v>
      </c>
      <c r="AU1269" s="210" t="s">
        <v>84</v>
      </c>
      <c r="AV1269" s="13" t="s">
        <v>84</v>
      </c>
      <c r="AW1269" s="13" t="s">
        <v>35</v>
      </c>
      <c r="AX1269" s="13" t="s">
        <v>74</v>
      </c>
      <c r="AY1269" s="210" t="s">
        <v>197</v>
      </c>
    </row>
    <row r="1270" spans="1:65" s="13" customFormat="1" ht="11.25">
      <c r="B1270" s="199"/>
      <c r="C1270" s="200"/>
      <c r="D1270" s="201" t="s">
        <v>213</v>
      </c>
      <c r="E1270" s="202" t="s">
        <v>28</v>
      </c>
      <c r="F1270" s="203" t="s">
        <v>547</v>
      </c>
      <c r="G1270" s="200"/>
      <c r="H1270" s="204">
        <v>122.2</v>
      </c>
      <c r="I1270" s="205"/>
      <c r="J1270" s="200"/>
      <c r="K1270" s="200"/>
      <c r="L1270" s="206"/>
      <c r="M1270" s="207"/>
      <c r="N1270" s="208"/>
      <c r="O1270" s="208"/>
      <c r="P1270" s="208"/>
      <c r="Q1270" s="208"/>
      <c r="R1270" s="208"/>
      <c r="S1270" s="208"/>
      <c r="T1270" s="209"/>
      <c r="AT1270" s="210" t="s">
        <v>213</v>
      </c>
      <c r="AU1270" s="210" t="s">
        <v>84</v>
      </c>
      <c r="AV1270" s="13" t="s">
        <v>84</v>
      </c>
      <c r="AW1270" s="13" t="s">
        <v>35</v>
      </c>
      <c r="AX1270" s="13" t="s">
        <v>74</v>
      </c>
      <c r="AY1270" s="210" t="s">
        <v>197</v>
      </c>
    </row>
    <row r="1271" spans="1:65" s="13" customFormat="1" ht="11.25">
      <c r="B1271" s="199"/>
      <c r="C1271" s="200"/>
      <c r="D1271" s="201" t="s">
        <v>213</v>
      </c>
      <c r="E1271" s="202" t="s">
        <v>28</v>
      </c>
      <c r="F1271" s="203" t="s">
        <v>553</v>
      </c>
      <c r="G1271" s="200"/>
      <c r="H1271" s="204">
        <v>34.4</v>
      </c>
      <c r="I1271" s="205"/>
      <c r="J1271" s="200"/>
      <c r="K1271" s="200"/>
      <c r="L1271" s="206"/>
      <c r="M1271" s="207"/>
      <c r="N1271" s="208"/>
      <c r="O1271" s="208"/>
      <c r="P1271" s="208"/>
      <c r="Q1271" s="208"/>
      <c r="R1271" s="208"/>
      <c r="S1271" s="208"/>
      <c r="T1271" s="209"/>
      <c r="AT1271" s="210" t="s">
        <v>213</v>
      </c>
      <c r="AU1271" s="210" t="s">
        <v>84</v>
      </c>
      <c r="AV1271" s="13" t="s">
        <v>84</v>
      </c>
      <c r="AW1271" s="13" t="s">
        <v>35</v>
      </c>
      <c r="AX1271" s="13" t="s">
        <v>74</v>
      </c>
      <c r="AY1271" s="210" t="s">
        <v>197</v>
      </c>
    </row>
    <row r="1272" spans="1:65" s="13" customFormat="1" ht="11.25">
      <c r="B1272" s="199"/>
      <c r="C1272" s="200"/>
      <c r="D1272" s="201" t="s">
        <v>213</v>
      </c>
      <c r="E1272" s="202" t="s">
        <v>28</v>
      </c>
      <c r="F1272" s="203" t="s">
        <v>556</v>
      </c>
      <c r="G1272" s="200"/>
      <c r="H1272" s="204">
        <v>30.4</v>
      </c>
      <c r="I1272" s="205"/>
      <c r="J1272" s="200"/>
      <c r="K1272" s="200"/>
      <c r="L1272" s="206"/>
      <c r="M1272" s="207"/>
      <c r="N1272" s="208"/>
      <c r="O1272" s="208"/>
      <c r="P1272" s="208"/>
      <c r="Q1272" s="208"/>
      <c r="R1272" s="208"/>
      <c r="S1272" s="208"/>
      <c r="T1272" s="209"/>
      <c r="AT1272" s="210" t="s">
        <v>213</v>
      </c>
      <c r="AU1272" s="210" t="s">
        <v>84</v>
      </c>
      <c r="AV1272" s="13" t="s">
        <v>84</v>
      </c>
      <c r="AW1272" s="13" t="s">
        <v>35</v>
      </c>
      <c r="AX1272" s="13" t="s">
        <v>74</v>
      </c>
      <c r="AY1272" s="210" t="s">
        <v>197</v>
      </c>
    </row>
    <row r="1273" spans="1:65" s="14" customFormat="1" ht="11.25">
      <c r="B1273" s="211"/>
      <c r="C1273" s="212"/>
      <c r="D1273" s="201" t="s">
        <v>213</v>
      </c>
      <c r="E1273" s="213" t="s">
        <v>28</v>
      </c>
      <c r="F1273" s="214" t="s">
        <v>226</v>
      </c>
      <c r="G1273" s="212"/>
      <c r="H1273" s="215">
        <v>196.6</v>
      </c>
      <c r="I1273" s="216"/>
      <c r="J1273" s="212"/>
      <c r="K1273" s="212"/>
      <c r="L1273" s="217"/>
      <c r="M1273" s="218"/>
      <c r="N1273" s="219"/>
      <c r="O1273" s="219"/>
      <c r="P1273" s="219"/>
      <c r="Q1273" s="219"/>
      <c r="R1273" s="219"/>
      <c r="S1273" s="219"/>
      <c r="T1273" s="220"/>
      <c r="AT1273" s="221" t="s">
        <v>213</v>
      </c>
      <c r="AU1273" s="221" t="s">
        <v>84</v>
      </c>
      <c r="AV1273" s="14" t="s">
        <v>204</v>
      </c>
      <c r="AW1273" s="14" t="s">
        <v>35</v>
      </c>
      <c r="AX1273" s="14" t="s">
        <v>82</v>
      </c>
      <c r="AY1273" s="221" t="s">
        <v>197</v>
      </c>
    </row>
    <row r="1274" spans="1:65" s="2" customFormat="1" ht="11.25">
      <c r="A1274" s="37"/>
      <c r="B1274" s="38"/>
      <c r="C1274" s="39"/>
      <c r="D1274" s="201" t="s">
        <v>1650</v>
      </c>
      <c r="E1274" s="39"/>
      <c r="F1274" s="257" t="s">
        <v>1651</v>
      </c>
      <c r="G1274" s="39"/>
      <c r="H1274" s="39"/>
      <c r="I1274" s="39"/>
      <c r="J1274" s="39"/>
      <c r="K1274" s="39"/>
      <c r="L1274" s="42"/>
      <c r="M1274" s="197"/>
      <c r="N1274" s="198"/>
      <c r="O1274" s="67"/>
      <c r="P1274" s="67"/>
      <c r="Q1274" s="67"/>
      <c r="R1274" s="67"/>
      <c r="S1274" s="67"/>
      <c r="T1274" s="68"/>
      <c r="U1274" s="37"/>
      <c r="V1274" s="37"/>
      <c r="W1274" s="37"/>
      <c r="X1274" s="37"/>
      <c r="Y1274" s="37"/>
      <c r="Z1274" s="37"/>
      <c r="AA1274" s="37"/>
      <c r="AB1274" s="37"/>
      <c r="AC1274" s="37"/>
      <c r="AD1274" s="37"/>
      <c r="AE1274" s="37"/>
      <c r="AU1274" s="20" t="s">
        <v>84</v>
      </c>
    </row>
    <row r="1275" spans="1:65" s="2" customFormat="1" ht="11.25">
      <c r="A1275" s="37"/>
      <c r="B1275" s="38"/>
      <c r="C1275" s="39"/>
      <c r="D1275" s="201" t="s">
        <v>1650</v>
      </c>
      <c r="E1275" s="39"/>
      <c r="F1275" s="258" t="s">
        <v>1652</v>
      </c>
      <c r="G1275" s="39"/>
      <c r="H1275" s="259">
        <v>9.6</v>
      </c>
      <c r="I1275" s="39"/>
      <c r="J1275" s="39"/>
      <c r="K1275" s="39"/>
      <c r="L1275" s="42"/>
      <c r="M1275" s="197"/>
      <c r="N1275" s="198"/>
      <c r="O1275" s="67"/>
      <c r="P1275" s="67"/>
      <c r="Q1275" s="67"/>
      <c r="R1275" s="67"/>
      <c r="S1275" s="67"/>
      <c r="T1275" s="68"/>
      <c r="U1275" s="37"/>
      <c r="V1275" s="37"/>
      <c r="W1275" s="37"/>
      <c r="X1275" s="37"/>
      <c r="Y1275" s="37"/>
      <c r="Z1275" s="37"/>
      <c r="AA1275" s="37"/>
      <c r="AB1275" s="37"/>
      <c r="AC1275" s="37"/>
      <c r="AD1275" s="37"/>
      <c r="AE1275" s="37"/>
      <c r="AU1275" s="20" t="s">
        <v>84</v>
      </c>
    </row>
    <row r="1276" spans="1:65" s="2" customFormat="1" ht="11.25">
      <c r="A1276" s="37"/>
      <c r="B1276" s="38"/>
      <c r="C1276" s="39"/>
      <c r="D1276" s="201" t="s">
        <v>1650</v>
      </c>
      <c r="E1276" s="39"/>
      <c r="F1276" s="257" t="s">
        <v>1656</v>
      </c>
      <c r="G1276" s="39"/>
      <c r="H1276" s="39"/>
      <c r="I1276" s="39"/>
      <c r="J1276" s="39"/>
      <c r="K1276" s="39"/>
      <c r="L1276" s="42"/>
      <c r="M1276" s="197"/>
      <c r="N1276" s="198"/>
      <c r="O1276" s="67"/>
      <c r="P1276" s="67"/>
      <c r="Q1276" s="67"/>
      <c r="R1276" s="67"/>
      <c r="S1276" s="67"/>
      <c r="T1276" s="68"/>
      <c r="U1276" s="37"/>
      <c r="V1276" s="37"/>
      <c r="W1276" s="37"/>
      <c r="X1276" s="37"/>
      <c r="Y1276" s="37"/>
      <c r="Z1276" s="37"/>
      <c r="AA1276" s="37"/>
      <c r="AB1276" s="37"/>
      <c r="AC1276" s="37"/>
      <c r="AD1276" s="37"/>
      <c r="AE1276" s="37"/>
      <c r="AU1276" s="20" t="s">
        <v>84</v>
      </c>
    </row>
    <row r="1277" spans="1:65" s="2" customFormat="1" ht="11.25">
      <c r="A1277" s="37"/>
      <c r="B1277" s="38"/>
      <c r="C1277" s="39"/>
      <c r="D1277" s="201" t="s">
        <v>1650</v>
      </c>
      <c r="E1277" s="39"/>
      <c r="F1277" s="258" t="s">
        <v>1657</v>
      </c>
      <c r="G1277" s="39"/>
      <c r="H1277" s="259">
        <v>0</v>
      </c>
      <c r="I1277" s="39"/>
      <c r="J1277" s="39"/>
      <c r="K1277" s="39"/>
      <c r="L1277" s="42"/>
      <c r="M1277" s="197"/>
      <c r="N1277" s="198"/>
      <c r="O1277" s="67"/>
      <c r="P1277" s="67"/>
      <c r="Q1277" s="67"/>
      <c r="R1277" s="67"/>
      <c r="S1277" s="67"/>
      <c r="T1277" s="68"/>
      <c r="U1277" s="37"/>
      <c r="V1277" s="37"/>
      <c r="W1277" s="37"/>
      <c r="X1277" s="37"/>
      <c r="Y1277" s="37"/>
      <c r="Z1277" s="37"/>
      <c r="AA1277" s="37"/>
      <c r="AB1277" s="37"/>
      <c r="AC1277" s="37"/>
      <c r="AD1277" s="37"/>
      <c r="AE1277" s="37"/>
      <c r="AU1277" s="20" t="s">
        <v>84</v>
      </c>
    </row>
    <row r="1278" spans="1:65" s="2" customFormat="1" ht="11.25">
      <c r="A1278" s="37"/>
      <c r="B1278" s="38"/>
      <c r="C1278" s="39"/>
      <c r="D1278" s="201" t="s">
        <v>1650</v>
      </c>
      <c r="E1278" s="39"/>
      <c r="F1278" s="258" t="s">
        <v>1658</v>
      </c>
      <c r="G1278" s="39"/>
      <c r="H1278" s="259">
        <v>122.2</v>
      </c>
      <c r="I1278" s="39"/>
      <c r="J1278" s="39"/>
      <c r="K1278" s="39"/>
      <c r="L1278" s="42"/>
      <c r="M1278" s="197"/>
      <c r="N1278" s="198"/>
      <c r="O1278" s="67"/>
      <c r="P1278" s="67"/>
      <c r="Q1278" s="67"/>
      <c r="R1278" s="67"/>
      <c r="S1278" s="67"/>
      <c r="T1278" s="68"/>
      <c r="U1278" s="37"/>
      <c r="V1278" s="37"/>
      <c r="W1278" s="37"/>
      <c r="X1278" s="37"/>
      <c r="Y1278" s="37"/>
      <c r="Z1278" s="37"/>
      <c r="AA1278" s="37"/>
      <c r="AB1278" s="37"/>
      <c r="AC1278" s="37"/>
      <c r="AD1278" s="37"/>
      <c r="AE1278" s="37"/>
      <c r="AU1278" s="20" t="s">
        <v>84</v>
      </c>
    </row>
    <row r="1279" spans="1:65" s="2" customFormat="1" ht="11.25">
      <c r="A1279" s="37"/>
      <c r="B1279" s="38"/>
      <c r="C1279" s="39"/>
      <c r="D1279" s="201" t="s">
        <v>1650</v>
      </c>
      <c r="E1279" s="39"/>
      <c r="F1279" s="257" t="s">
        <v>1661</v>
      </c>
      <c r="G1279" s="39"/>
      <c r="H1279" s="39"/>
      <c r="I1279" s="39"/>
      <c r="J1279" s="39"/>
      <c r="K1279" s="39"/>
      <c r="L1279" s="42"/>
      <c r="M1279" s="197"/>
      <c r="N1279" s="198"/>
      <c r="O1279" s="67"/>
      <c r="P1279" s="67"/>
      <c r="Q1279" s="67"/>
      <c r="R1279" s="67"/>
      <c r="S1279" s="67"/>
      <c r="T1279" s="68"/>
      <c r="U1279" s="37"/>
      <c r="V1279" s="37"/>
      <c r="W1279" s="37"/>
      <c r="X1279" s="37"/>
      <c r="Y1279" s="37"/>
      <c r="Z1279" s="37"/>
      <c r="AA1279" s="37"/>
      <c r="AB1279" s="37"/>
      <c r="AC1279" s="37"/>
      <c r="AD1279" s="37"/>
      <c r="AE1279" s="37"/>
      <c r="AU1279" s="20" t="s">
        <v>84</v>
      </c>
    </row>
    <row r="1280" spans="1:65" s="2" customFormat="1" ht="11.25">
      <c r="A1280" s="37"/>
      <c r="B1280" s="38"/>
      <c r="C1280" s="39"/>
      <c r="D1280" s="201" t="s">
        <v>1650</v>
      </c>
      <c r="E1280" s="39"/>
      <c r="F1280" s="258" t="s">
        <v>1662</v>
      </c>
      <c r="G1280" s="39"/>
      <c r="H1280" s="259">
        <v>34.4</v>
      </c>
      <c r="I1280" s="39"/>
      <c r="J1280" s="39"/>
      <c r="K1280" s="39"/>
      <c r="L1280" s="42"/>
      <c r="M1280" s="197"/>
      <c r="N1280" s="198"/>
      <c r="O1280" s="67"/>
      <c r="P1280" s="67"/>
      <c r="Q1280" s="67"/>
      <c r="R1280" s="67"/>
      <c r="S1280" s="67"/>
      <c r="T1280" s="68"/>
      <c r="U1280" s="37"/>
      <c r="V1280" s="37"/>
      <c r="W1280" s="37"/>
      <c r="X1280" s="37"/>
      <c r="Y1280" s="37"/>
      <c r="Z1280" s="37"/>
      <c r="AA1280" s="37"/>
      <c r="AB1280" s="37"/>
      <c r="AC1280" s="37"/>
      <c r="AD1280" s="37"/>
      <c r="AE1280" s="37"/>
      <c r="AU1280" s="20" t="s">
        <v>84</v>
      </c>
    </row>
    <row r="1281" spans="1:65" s="2" customFormat="1" ht="11.25">
      <c r="A1281" s="37"/>
      <c r="B1281" s="38"/>
      <c r="C1281" s="39"/>
      <c r="D1281" s="201" t="s">
        <v>1650</v>
      </c>
      <c r="E1281" s="39"/>
      <c r="F1281" s="257" t="s">
        <v>1663</v>
      </c>
      <c r="G1281" s="39"/>
      <c r="H1281" s="39"/>
      <c r="I1281" s="39"/>
      <c r="J1281" s="39"/>
      <c r="K1281" s="39"/>
      <c r="L1281" s="42"/>
      <c r="M1281" s="197"/>
      <c r="N1281" s="198"/>
      <c r="O1281" s="67"/>
      <c r="P1281" s="67"/>
      <c r="Q1281" s="67"/>
      <c r="R1281" s="67"/>
      <c r="S1281" s="67"/>
      <c r="T1281" s="68"/>
      <c r="U1281" s="37"/>
      <c r="V1281" s="37"/>
      <c r="W1281" s="37"/>
      <c r="X1281" s="37"/>
      <c r="Y1281" s="37"/>
      <c r="Z1281" s="37"/>
      <c r="AA1281" s="37"/>
      <c r="AB1281" s="37"/>
      <c r="AC1281" s="37"/>
      <c r="AD1281" s="37"/>
      <c r="AE1281" s="37"/>
      <c r="AU1281" s="20" t="s">
        <v>84</v>
      </c>
    </row>
    <row r="1282" spans="1:65" s="2" customFormat="1" ht="11.25">
      <c r="A1282" s="37"/>
      <c r="B1282" s="38"/>
      <c r="C1282" s="39"/>
      <c r="D1282" s="201" t="s">
        <v>1650</v>
      </c>
      <c r="E1282" s="39"/>
      <c r="F1282" s="258" t="s">
        <v>1664</v>
      </c>
      <c r="G1282" s="39"/>
      <c r="H1282" s="259">
        <v>30.4</v>
      </c>
      <c r="I1282" s="39"/>
      <c r="J1282" s="39"/>
      <c r="K1282" s="39"/>
      <c r="L1282" s="42"/>
      <c r="M1282" s="197"/>
      <c r="N1282" s="198"/>
      <c r="O1282" s="67"/>
      <c r="P1282" s="67"/>
      <c r="Q1282" s="67"/>
      <c r="R1282" s="67"/>
      <c r="S1282" s="67"/>
      <c r="T1282" s="68"/>
      <c r="U1282" s="37"/>
      <c r="V1282" s="37"/>
      <c r="W1282" s="37"/>
      <c r="X1282" s="37"/>
      <c r="Y1282" s="37"/>
      <c r="Z1282" s="37"/>
      <c r="AA1282" s="37"/>
      <c r="AB1282" s="37"/>
      <c r="AC1282" s="37"/>
      <c r="AD1282" s="37"/>
      <c r="AE1282" s="37"/>
      <c r="AU1282" s="20" t="s">
        <v>84</v>
      </c>
    </row>
    <row r="1283" spans="1:65" s="2" customFormat="1" ht="16.5" customHeight="1">
      <c r="A1283" s="37"/>
      <c r="B1283" s="38"/>
      <c r="C1283" s="181" t="s">
        <v>1754</v>
      </c>
      <c r="D1283" s="181" t="s">
        <v>199</v>
      </c>
      <c r="E1283" s="182" t="s">
        <v>1755</v>
      </c>
      <c r="F1283" s="183" t="s">
        <v>1756</v>
      </c>
      <c r="G1283" s="184" t="s">
        <v>202</v>
      </c>
      <c r="H1283" s="185">
        <v>655.6</v>
      </c>
      <c r="I1283" s="186"/>
      <c r="J1283" s="187">
        <f>ROUND(I1283*H1283,2)</f>
        <v>0</v>
      </c>
      <c r="K1283" s="183" t="s">
        <v>203</v>
      </c>
      <c r="L1283" s="42"/>
      <c r="M1283" s="188" t="s">
        <v>28</v>
      </c>
      <c r="N1283" s="189" t="s">
        <v>45</v>
      </c>
      <c r="O1283" s="67"/>
      <c r="P1283" s="190">
        <f>O1283*H1283</f>
        <v>0</v>
      </c>
      <c r="Q1283" s="190">
        <v>0</v>
      </c>
      <c r="R1283" s="190">
        <f>Q1283*H1283</f>
        <v>0</v>
      </c>
      <c r="S1283" s="190">
        <v>0</v>
      </c>
      <c r="T1283" s="191">
        <f>S1283*H1283</f>
        <v>0</v>
      </c>
      <c r="U1283" s="37"/>
      <c r="V1283" s="37"/>
      <c r="W1283" s="37"/>
      <c r="X1283" s="37"/>
      <c r="Y1283" s="37"/>
      <c r="Z1283" s="37"/>
      <c r="AA1283" s="37"/>
      <c r="AB1283" s="37"/>
      <c r="AC1283" s="37"/>
      <c r="AD1283" s="37"/>
      <c r="AE1283" s="37"/>
      <c r="AR1283" s="192" t="s">
        <v>204</v>
      </c>
      <c r="AT1283" s="192" t="s">
        <v>199</v>
      </c>
      <c r="AU1283" s="192" t="s">
        <v>84</v>
      </c>
      <c r="AY1283" s="20" t="s">
        <v>197</v>
      </c>
      <c r="BE1283" s="193">
        <f>IF(N1283="základní",J1283,0)</f>
        <v>0</v>
      </c>
      <c r="BF1283" s="193">
        <f>IF(N1283="snížená",J1283,0)</f>
        <v>0</v>
      </c>
      <c r="BG1283" s="193">
        <f>IF(N1283="zákl. přenesená",J1283,0)</f>
        <v>0</v>
      </c>
      <c r="BH1283" s="193">
        <f>IF(N1283="sníž. přenesená",J1283,0)</f>
        <v>0</v>
      </c>
      <c r="BI1283" s="193">
        <f>IF(N1283="nulová",J1283,0)</f>
        <v>0</v>
      </c>
      <c r="BJ1283" s="20" t="s">
        <v>82</v>
      </c>
      <c r="BK1283" s="193">
        <f>ROUND(I1283*H1283,2)</f>
        <v>0</v>
      </c>
      <c r="BL1283" s="20" t="s">
        <v>204</v>
      </c>
      <c r="BM1283" s="192" t="s">
        <v>1757</v>
      </c>
    </row>
    <row r="1284" spans="1:65" s="2" customFormat="1" ht="11.25">
      <c r="A1284" s="37"/>
      <c r="B1284" s="38"/>
      <c r="C1284" s="39"/>
      <c r="D1284" s="194" t="s">
        <v>206</v>
      </c>
      <c r="E1284" s="39"/>
      <c r="F1284" s="195" t="s">
        <v>1758</v>
      </c>
      <c r="G1284" s="39"/>
      <c r="H1284" s="39"/>
      <c r="I1284" s="196"/>
      <c r="J1284" s="39"/>
      <c r="K1284" s="39"/>
      <c r="L1284" s="42"/>
      <c r="M1284" s="197"/>
      <c r="N1284" s="198"/>
      <c r="O1284" s="67"/>
      <c r="P1284" s="67"/>
      <c r="Q1284" s="67"/>
      <c r="R1284" s="67"/>
      <c r="S1284" s="67"/>
      <c r="T1284" s="68"/>
      <c r="U1284" s="37"/>
      <c r="V1284" s="37"/>
      <c r="W1284" s="37"/>
      <c r="X1284" s="37"/>
      <c r="Y1284" s="37"/>
      <c r="Z1284" s="37"/>
      <c r="AA1284" s="37"/>
      <c r="AB1284" s="37"/>
      <c r="AC1284" s="37"/>
      <c r="AD1284" s="37"/>
      <c r="AE1284" s="37"/>
      <c r="AT1284" s="20" t="s">
        <v>206</v>
      </c>
      <c r="AU1284" s="20" t="s">
        <v>84</v>
      </c>
    </row>
    <row r="1285" spans="1:65" s="15" customFormat="1" ht="11.25">
      <c r="B1285" s="222"/>
      <c r="C1285" s="223"/>
      <c r="D1285" s="201" t="s">
        <v>213</v>
      </c>
      <c r="E1285" s="224" t="s">
        <v>28</v>
      </c>
      <c r="F1285" s="225" t="s">
        <v>412</v>
      </c>
      <c r="G1285" s="223"/>
      <c r="H1285" s="224" t="s">
        <v>28</v>
      </c>
      <c r="I1285" s="226"/>
      <c r="J1285" s="223"/>
      <c r="K1285" s="223"/>
      <c r="L1285" s="227"/>
      <c r="M1285" s="228"/>
      <c r="N1285" s="229"/>
      <c r="O1285" s="229"/>
      <c r="P1285" s="229"/>
      <c r="Q1285" s="229"/>
      <c r="R1285" s="229"/>
      <c r="S1285" s="229"/>
      <c r="T1285" s="230"/>
      <c r="AT1285" s="231" t="s">
        <v>213</v>
      </c>
      <c r="AU1285" s="231" t="s">
        <v>84</v>
      </c>
      <c r="AV1285" s="15" t="s">
        <v>82</v>
      </c>
      <c r="AW1285" s="15" t="s">
        <v>35</v>
      </c>
      <c r="AX1285" s="15" t="s">
        <v>74</v>
      </c>
      <c r="AY1285" s="231" t="s">
        <v>197</v>
      </c>
    </row>
    <row r="1286" spans="1:65" s="15" customFormat="1" ht="11.25">
      <c r="B1286" s="222"/>
      <c r="C1286" s="223"/>
      <c r="D1286" s="201" t="s">
        <v>213</v>
      </c>
      <c r="E1286" s="224" t="s">
        <v>28</v>
      </c>
      <c r="F1286" s="225" t="s">
        <v>1724</v>
      </c>
      <c r="G1286" s="223"/>
      <c r="H1286" s="224" t="s">
        <v>28</v>
      </c>
      <c r="I1286" s="226"/>
      <c r="J1286" s="223"/>
      <c r="K1286" s="223"/>
      <c r="L1286" s="227"/>
      <c r="M1286" s="228"/>
      <c r="N1286" s="229"/>
      <c r="O1286" s="229"/>
      <c r="P1286" s="229"/>
      <c r="Q1286" s="229"/>
      <c r="R1286" s="229"/>
      <c r="S1286" s="229"/>
      <c r="T1286" s="230"/>
      <c r="AT1286" s="231" t="s">
        <v>213</v>
      </c>
      <c r="AU1286" s="231" t="s">
        <v>84</v>
      </c>
      <c r="AV1286" s="15" t="s">
        <v>82</v>
      </c>
      <c r="AW1286" s="15" t="s">
        <v>35</v>
      </c>
      <c r="AX1286" s="15" t="s">
        <v>74</v>
      </c>
      <c r="AY1286" s="231" t="s">
        <v>197</v>
      </c>
    </row>
    <row r="1287" spans="1:65" s="13" customFormat="1" ht="11.25">
      <c r="B1287" s="199"/>
      <c r="C1287" s="200"/>
      <c r="D1287" s="201" t="s">
        <v>213</v>
      </c>
      <c r="E1287" s="202" t="s">
        <v>28</v>
      </c>
      <c r="F1287" s="203" t="s">
        <v>541</v>
      </c>
      <c r="G1287" s="200"/>
      <c r="H1287" s="204">
        <v>9.6</v>
      </c>
      <c r="I1287" s="205"/>
      <c r="J1287" s="200"/>
      <c r="K1287" s="200"/>
      <c r="L1287" s="206"/>
      <c r="M1287" s="207"/>
      <c r="N1287" s="208"/>
      <c r="O1287" s="208"/>
      <c r="P1287" s="208"/>
      <c r="Q1287" s="208"/>
      <c r="R1287" s="208"/>
      <c r="S1287" s="208"/>
      <c r="T1287" s="209"/>
      <c r="AT1287" s="210" t="s">
        <v>213</v>
      </c>
      <c r="AU1287" s="210" t="s">
        <v>84</v>
      </c>
      <c r="AV1287" s="13" t="s">
        <v>84</v>
      </c>
      <c r="AW1287" s="13" t="s">
        <v>35</v>
      </c>
      <c r="AX1287" s="13" t="s">
        <v>74</v>
      </c>
      <c r="AY1287" s="210" t="s">
        <v>197</v>
      </c>
    </row>
    <row r="1288" spans="1:65" s="13" customFormat="1" ht="11.25">
      <c r="B1288" s="199"/>
      <c r="C1288" s="200"/>
      <c r="D1288" s="201" t="s">
        <v>213</v>
      </c>
      <c r="E1288" s="202" t="s">
        <v>28</v>
      </c>
      <c r="F1288" s="203" t="s">
        <v>544</v>
      </c>
      <c r="G1288" s="200"/>
      <c r="H1288" s="204">
        <v>148.69999999999999</v>
      </c>
      <c r="I1288" s="205"/>
      <c r="J1288" s="200"/>
      <c r="K1288" s="200"/>
      <c r="L1288" s="206"/>
      <c r="M1288" s="207"/>
      <c r="N1288" s="208"/>
      <c r="O1288" s="208"/>
      <c r="P1288" s="208"/>
      <c r="Q1288" s="208"/>
      <c r="R1288" s="208"/>
      <c r="S1288" s="208"/>
      <c r="T1288" s="209"/>
      <c r="AT1288" s="210" t="s">
        <v>213</v>
      </c>
      <c r="AU1288" s="210" t="s">
        <v>84</v>
      </c>
      <c r="AV1288" s="13" t="s">
        <v>84</v>
      </c>
      <c r="AW1288" s="13" t="s">
        <v>35</v>
      </c>
      <c r="AX1288" s="13" t="s">
        <v>74</v>
      </c>
      <c r="AY1288" s="210" t="s">
        <v>197</v>
      </c>
    </row>
    <row r="1289" spans="1:65" s="13" customFormat="1" ht="11.25">
      <c r="B1289" s="199"/>
      <c r="C1289" s="200"/>
      <c r="D1289" s="201" t="s">
        <v>213</v>
      </c>
      <c r="E1289" s="202" t="s">
        <v>28</v>
      </c>
      <c r="F1289" s="203" t="s">
        <v>547</v>
      </c>
      <c r="G1289" s="200"/>
      <c r="H1289" s="204">
        <v>122.2</v>
      </c>
      <c r="I1289" s="205"/>
      <c r="J1289" s="200"/>
      <c r="K1289" s="200"/>
      <c r="L1289" s="206"/>
      <c r="M1289" s="207"/>
      <c r="N1289" s="208"/>
      <c r="O1289" s="208"/>
      <c r="P1289" s="208"/>
      <c r="Q1289" s="208"/>
      <c r="R1289" s="208"/>
      <c r="S1289" s="208"/>
      <c r="T1289" s="209"/>
      <c r="AT1289" s="210" t="s">
        <v>213</v>
      </c>
      <c r="AU1289" s="210" t="s">
        <v>84</v>
      </c>
      <c r="AV1289" s="13" t="s">
        <v>84</v>
      </c>
      <c r="AW1289" s="13" t="s">
        <v>35</v>
      </c>
      <c r="AX1289" s="13" t="s">
        <v>74</v>
      </c>
      <c r="AY1289" s="210" t="s">
        <v>197</v>
      </c>
    </row>
    <row r="1290" spans="1:65" s="13" customFormat="1" ht="11.25">
      <c r="B1290" s="199"/>
      <c r="C1290" s="200"/>
      <c r="D1290" s="201" t="s">
        <v>213</v>
      </c>
      <c r="E1290" s="202" t="s">
        <v>28</v>
      </c>
      <c r="F1290" s="203" t="s">
        <v>550</v>
      </c>
      <c r="G1290" s="200"/>
      <c r="H1290" s="204">
        <v>55.7</v>
      </c>
      <c r="I1290" s="205"/>
      <c r="J1290" s="200"/>
      <c r="K1290" s="200"/>
      <c r="L1290" s="206"/>
      <c r="M1290" s="207"/>
      <c r="N1290" s="208"/>
      <c r="O1290" s="208"/>
      <c r="P1290" s="208"/>
      <c r="Q1290" s="208"/>
      <c r="R1290" s="208"/>
      <c r="S1290" s="208"/>
      <c r="T1290" s="209"/>
      <c r="AT1290" s="210" t="s">
        <v>213</v>
      </c>
      <c r="AU1290" s="210" t="s">
        <v>84</v>
      </c>
      <c r="AV1290" s="13" t="s">
        <v>84</v>
      </c>
      <c r="AW1290" s="13" t="s">
        <v>35</v>
      </c>
      <c r="AX1290" s="13" t="s">
        <v>74</v>
      </c>
      <c r="AY1290" s="210" t="s">
        <v>197</v>
      </c>
    </row>
    <row r="1291" spans="1:65" s="13" customFormat="1" ht="11.25">
      <c r="B1291" s="199"/>
      <c r="C1291" s="200"/>
      <c r="D1291" s="201" t="s">
        <v>213</v>
      </c>
      <c r="E1291" s="202" t="s">
        <v>28</v>
      </c>
      <c r="F1291" s="203" t="s">
        <v>553</v>
      </c>
      <c r="G1291" s="200"/>
      <c r="H1291" s="204">
        <v>34.4</v>
      </c>
      <c r="I1291" s="205"/>
      <c r="J1291" s="200"/>
      <c r="K1291" s="200"/>
      <c r="L1291" s="206"/>
      <c r="M1291" s="207"/>
      <c r="N1291" s="208"/>
      <c r="O1291" s="208"/>
      <c r="P1291" s="208"/>
      <c r="Q1291" s="208"/>
      <c r="R1291" s="208"/>
      <c r="S1291" s="208"/>
      <c r="T1291" s="209"/>
      <c r="AT1291" s="210" t="s">
        <v>213</v>
      </c>
      <c r="AU1291" s="210" t="s">
        <v>84</v>
      </c>
      <c r="AV1291" s="13" t="s">
        <v>84</v>
      </c>
      <c r="AW1291" s="13" t="s">
        <v>35</v>
      </c>
      <c r="AX1291" s="13" t="s">
        <v>74</v>
      </c>
      <c r="AY1291" s="210" t="s">
        <v>197</v>
      </c>
    </row>
    <row r="1292" spans="1:65" s="13" customFormat="1" ht="11.25">
      <c r="B1292" s="199"/>
      <c r="C1292" s="200"/>
      <c r="D1292" s="201" t="s">
        <v>213</v>
      </c>
      <c r="E1292" s="202" t="s">
        <v>28</v>
      </c>
      <c r="F1292" s="203" t="s">
        <v>556</v>
      </c>
      <c r="G1292" s="200"/>
      <c r="H1292" s="204">
        <v>30.4</v>
      </c>
      <c r="I1292" s="205"/>
      <c r="J1292" s="200"/>
      <c r="K1292" s="200"/>
      <c r="L1292" s="206"/>
      <c r="M1292" s="207"/>
      <c r="N1292" s="208"/>
      <c r="O1292" s="208"/>
      <c r="P1292" s="208"/>
      <c r="Q1292" s="208"/>
      <c r="R1292" s="208"/>
      <c r="S1292" s="208"/>
      <c r="T1292" s="209"/>
      <c r="AT1292" s="210" t="s">
        <v>213</v>
      </c>
      <c r="AU1292" s="210" t="s">
        <v>84</v>
      </c>
      <c r="AV1292" s="13" t="s">
        <v>84</v>
      </c>
      <c r="AW1292" s="13" t="s">
        <v>35</v>
      </c>
      <c r="AX1292" s="13" t="s">
        <v>74</v>
      </c>
      <c r="AY1292" s="210" t="s">
        <v>197</v>
      </c>
    </row>
    <row r="1293" spans="1:65" s="13" customFormat="1" ht="11.25">
      <c r="B1293" s="199"/>
      <c r="C1293" s="200"/>
      <c r="D1293" s="201" t="s">
        <v>213</v>
      </c>
      <c r="E1293" s="202" t="s">
        <v>28</v>
      </c>
      <c r="F1293" s="203" t="s">
        <v>560</v>
      </c>
      <c r="G1293" s="200"/>
      <c r="H1293" s="204">
        <v>160.9</v>
      </c>
      <c r="I1293" s="205"/>
      <c r="J1293" s="200"/>
      <c r="K1293" s="200"/>
      <c r="L1293" s="206"/>
      <c r="M1293" s="207"/>
      <c r="N1293" s="208"/>
      <c r="O1293" s="208"/>
      <c r="P1293" s="208"/>
      <c r="Q1293" s="208"/>
      <c r="R1293" s="208"/>
      <c r="S1293" s="208"/>
      <c r="T1293" s="209"/>
      <c r="AT1293" s="210" t="s">
        <v>213</v>
      </c>
      <c r="AU1293" s="210" t="s">
        <v>84</v>
      </c>
      <c r="AV1293" s="13" t="s">
        <v>84</v>
      </c>
      <c r="AW1293" s="13" t="s">
        <v>35</v>
      </c>
      <c r="AX1293" s="13" t="s">
        <v>74</v>
      </c>
      <c r="AY1293" s="210" t="s">
        <v>197</v>
      </c>
    </row>
    <row r="1294" spans="1:65" s="13" customFormat="1" ht="11.25">
      <c r="B1294" s="199"/>
      <c r="C1294" s="200"/>
      <c r="D1294" s="201" t="s">
        <v>213</v>
      </c>
      <c r="E1294" s="202" t="s">
        <v>28</v>
      </c>
      <c r="F1294" s="203" t="s">
        <v>564</v>
      </c>
      <c r="G1294" s="200"/>
      <c r="H1294" s="204">
        <v>93.7</v>
      </c>
      <c r="I1294" s="205"/>
      <c r="J1294" s="200"/>
      <c r="K1294" s="200"/>
      <c r="L1294" s="206"/>
      <c r="M1294" s="207"/>
      <c r="N1294" s="208"/>
      <c r="O1294" s="208"/>
      <c r="P1294" s="208"/>
      <c r="Q1294" s="208"/>
      <c r="R1294" s="208"/>
      <c r="S1294" s="208"/>
      <c r="T1294" s="209"/>
      <c r="AT1294" s="210" t="s">
        <v>213</v>
      </c>
      <c r="AU1294" s="210" t="s">
        <v>84</v>
      </c>
      <c r="AV1294" s="13" t="s">
        <v>84</v>
      </c>
      <c r="AW1294" s="13" t="s">
        <v>35</v>
      </c>
      <c r="AX1294" s="13" t="s">
        <v>74</v>
      </c>
      <c r="AY1294" s="210" t="s">
        <v>197</v>
      </c>
    </row>
    <row r="1295" spans="1:65" s="14" customFormat="1" ht="11.25">
      <c r="B1295" s="211"/>
      <c r="C1295" s="212"/>
      <c r="D1295" s="201" t="s">
        <v>213</v>
      </c>
      <c r="E1295" s="213" t="s">
        <v>28</v>
      </c>
      <c r="F1295" s="214" t="s">
        <v>226</v>
      </c>
      <c r="G1295" s="212"/>
      <c r="H1295" s="215">
        <v>655.6</v>
      </c>
      <c r="I1295" s="216"/>
      <c r="J1295" s="212"/>
      <c r="K1295" s="212"/>
      <c r="L1295" s="217"/>
      <c r="M1295" s="218"/>
      <c r="N1295" s="219"/>
      <c r="O1295" s="219"/>
      <c r="P1295" s="219"/>
      <c r="Q1295" s="219"/>
      <c r="R1295" s="219"/>
      <c r="S1295" s="219"/>
      <c r="T1295" s="220"/>
      <c r="AT1295" s="221" t="s">
        <v>213</v>
      </c>
      <c r="AU1295" s="221" t="s">
        <v>84</v>
      </c>
      <c r="AV1295" s="14" t="s">
        <v>204</v>
      </c>
      <c r="AW1295" s="14" t="s">
        <v>35</v>
      </c>
      <c r="AX1295" s="14" t="s">
        <v>82</v>
      </c>
      <c r="AY1295" s="221" t="s">
        <v>197</v>
      </c>
    </row>
    <row r="1296" spans="1:65" s="2" customFormat="1" ht="11.25">
      <c r="A1296" s="37"/>
      <c r="B1296" s="38"/>
      <c r="C1296" s="39"/>
      <c r="D1296" s="201" t="s">
        <v>1650</v>
      </c>
      <c r="E1296" s="39"/>
      <c r="F1296" s="257" t="s">
        <v>1651</v>
      </c>
      <c r="G1296" s="39"/>
      <c r="H1296" s="39"/>
      <c r="I1296" s="39"/>
      <c r="J1296" s="39"/>
      <c r="K1296" s="39"/>
      <c r="L1296" s="42"/>
      <c r="M1296" s="197"/>
      <c r="N1296" s="198"/>
      <c r="O1296" s="67"/>
      <c r="P1296" s="67"/>
      <c r="Q1296" s="67"/>
      <c r="R1296" s="67"/>
      <c r="S1296" s="67"/>
      <c r="T1296" s="68"/>
      <c r="U1296" s="37"/>
      <c r="V1296" s="37"/>
      <c r="W1296" s="37"/>
      <c r="X1296" s="37"/>
      <c r="Y1296" s="37"/>
      <c r="Z1296" s="37"/>
      <c r="AA1296" s="37"/>
      <c r="AB1296" s="37"/>
      <c r="AC1296" s="37"/>
      <c r="AD1296" s="37"/>
      <c r="AE1296" s="37"/>
      <c r="AU1296" s="20" t="s">
        <v>84</v>
      </c>
    </row>
    <row r="1297" spans="1:47" s="2" customFormat="1" ht="11.25">
      <c r="A1297" s="37"/>
      <c r="B1297" s="38"/>
      <c r="C1297" s="39"/>
      <c r="D1297" s="201" t="s">
        <v>1650</v>
      </c>
      <c r="E1297" s="39"/>
      <c r="F1297" s="258" t="s">
        <v>1652</v>
      </c>
      <c r="G1297" s="39"/>
      <c r="H1297" s="259">
        <v>9.6</v>
      </c>
      <c r="I1297" s="39"/>
      <c r="J1297" s="39"/>
      <c r="K1297" s="39"/>
      <c r="L1297" s="42"/>
      <c r="M1297" s="197"/>
      <c r="N1297" s="198"/>
      <c r="O1297" s="67"/>
      <c r="P1297" s="67"/>
      <c r="Q1297" s="67"/>
      <c r="R1297" s="67"/>
      <c r="S1297" s="67"/>
      <c r="T1297" s="68"/>
      <c r="U1297" s="37"/>
      <c r="V1297" s="37"/>
      <c r="W1297" s="37"/>
      <c r="X1297" s="37"/>
      <c r="Y1297" s="37"/>
      <c r="Z1297" s="37"/>
      <c r="AA1297" s="37"/>
      <c r="AB1297" s="37"/>
      <c r="AC1297" s="37"/>
      <c r="AD1297" s="37"/>
      <c r="AE1297" s="37"/>
      <c r="AU1297" s="20" t="s">
        <v>84</v>
      </c>
    </row>
    <row r="1298" spans="1:47" s="2" customFormat="1" ht="11.25">
      <c r="A1298" s="37"/>
      <c r="B1298" s="38"/>
      <c r="C1298" s="39"/>
      <c r="D1298" s="201" t="s">
        <v>1650</v>
      </c>
      <c r="E1298" s="39"/>
      <c r="F1298" s="257" t="s">
        <v>1653</v>
      </c>
      <c r="G1298" s="39"/>
      <c r="H1298" s="39"/>
      <c r="I1298" s="39"/>
      <c r="J1298" s="39"/>
      <c r="K1298" s="39"/>
      <c r="L1298" s="42"/>
      <c r="M1298" s="197"/>
      <c r="N1298" s="198"/>
      <c r="O1298" s="67"/>
      <c r="P1298" s="67"/>
      <c r="Q1298" s="67"/>
      <c r="R1298" s="67"/>
      <c r="S1298" s="67"/>
      <c r="T1298" s="68"/>
      <c r="U1298" s="37"/>
      <c r="V1298" s="37"/>
      <c r="W1298" s="37"/>
      <c r="X1298" s="37"/>
      <c r="Y1298" s="37"/>
      <c r="Z1298" s="37"/>
      <c r="AA1298" s="37"/>
      <c r="AB1298" s="37"/>
      <c r="AC1298" s="37"/>
      <c r="AD1298" s="37"/>
      <c r="AE1298" s="37"/>
      <c r="AU1298" s="20" t="s">
        <v>84</v>
      </c>
    </row>
    <row r="1299" spans="1:47" s="2" customFormat="1" ht="11.25">
      <c r="A1299" s="37"/>
      <c r="B1299" s="38"/>
      <c r="C1299" s="39"/>
      <c r="D1299" s="201" t="s">
        <v>1650</v>
      </c>
      <c r="E1299" s="39"/>
      <c r="F1299" s="258" t="s">
        <v>1654</v>
      </c>
      <c r="G1299" s="39"/>
      <c r="H1299" s="259">
        <v>0</v>
      </c>
      <c r="I1299" s="39"/>
      <c r="J1299" s="39"/>
      <c r="K1299" s="39"/>
      <c r="L1299" s="42"/>
      <c r="M1299" s="197"/>
      <c r="N1299" s="198"/>
      <c r="O1299" s="67"/>
      <c r="P1299" s="67"/>
      <c r="Q1299" s="67"/>
      <c r="R1299" s="67"/>
      <c r="S1299" s="67"/>
      <c r="T1299" s="68"/>
      <c r="U1299" s="37"/>
      <c r="V1299" s="37"/>
      <c r="W1299" s="37"/>
      <c r="X1299" s="37"/>
      <c r="Y1299" s="37"/>
      <c r="Z1299" s="37"/>
      <c r="AA1299" s="37"/>
      <c r="AB1299" s="37"/>
      <c r="AC1299" s="37"/>
      <c r="AD1299" s="37"/>
      <c r="AE1299" s="37"/>
      <c r="AU1299" s="20" t="s">
        <v>84</v>
      </c>
    </row>
    <row r="1300" spans="1:47" s="2" customFormat="1" ht="11.25">
      <c r="A1300" s="37"/>
      <c r="B1300" s="38"/>
      <c r="C1300" s="39"/>
      <c r="D1300" s="201" t="s">
        <v>1650</v>
      </c>
      <c r="E1300" s="39"/>
      <c r="F1300" s="258" t="s">
        <v>1655</v>
      </c>
      <c r="G1300" s="39"/>
      <c r="H1300" s="259">
        <v>148.69999999999999</v>
      </c>
      <c r="I1300" s="39"/>
      <c r="J1300" s="39"/>
      <c r="K1300" s="39"/>
      <c r="L1300" s="42"/>
      <c r="M1300" s="197"/>
      <c r="N1300" s="198"/>
      <c r="O1300" s="67"/>
      <c r="P1300" s="67"/>
      <c r="Q1300" s="67"/>
      <c r="R1300" s="67"/>
      <c r="S1300" s="67"/>
      <c r="T1300" s="68"/>
      <c r="U1300" s="37"/>
      <c r="V1300" s="37"/>
      <c r="W1300" s="37"/>
      <c r="X1300" s="37"/>
      <c r="Y1300" s="37"/>
      <c r="Z1300" s="37"/>
      <c r="AA1300" s="37"/>
      <c r="AB1300" s="37"/>
      <c r="AC1300" s="37"/>
      <c r="AD1300" s="37"/>
      <c r="AE1300" s="37"/>
      <c r="AU1300" s="20" t="s">
        <v>84</v>
      </c>
    </row>
    <row r="1301" spans="1:47" s="2" customFormat="1" ht="11.25">
      <c r="A1301" s="37"/>
      <c r="B1301" s="38"/>
      <c r="C1301" s="39"/>
      <c r="D1301" s="201" t="s">
        <v>1650</v>
      </c>
      <c r="E1301" s="39"/>
      <c r="F1301" s="257" t="s">
        <v>1656</v>
      </c>
      <c r="G1301" s="39"/>
      <c r="H1301" s="39"/>
      <c r="I1301" s="39"/>
      <c r="J1301" s="39"/>
      <c r="K1301" s="39"/>
      <c r="L1301" s="42"/>
      <c r="M1301" s="197"/>
      <c r="N1301" s="198"/>
      <c r="O1301" s="67"/>
      <c r="P1301" s="67"/>
      <c r="Q1301" s="67"/>
      <c r="R1301" s="67"/>
      <c r="S1301" s="67"/>
      <c r="T1301" s="68"/>
      <c r="U1301" s="37"/>
      <c r="V1301" s="37"/>
      <c r="W1301" s="37"/>
      <c r="X1301" s="37"/>
      <c r="Y1301" s="37"/>
      <c r="Z1301" s="37"/>
      <c r="AA1301" s="37"/>
      <c r="AB1301" s="37"/>
      <c r="AC1301" s="37"/>
      <c r="AD1301" s="37"/>
      <c r="AE1301" s="37"/>
      <c r="AU1301" s="20" t="s">
        <v>84</v>
      </c>
    </row>
    <row r="1302" spans="1:47" s="2" customFormat="1" ht="11.25">
      <c r="A1302" s="37"/>
      <c r="B1302" s="38"/>
      <c r="C1302" s="39"/>
      <c r="D1302" s="201" t="s">
        <v>1650</v>
      </c>
      <c r="E1302" s="39"/>
      <c r="F1302" s="258" t="s">
        <v>1657</v>
      </c>
      <c r="G1302" s="39"/>
      <c r="H1302" s="259">
        <v>0</v>
      </c>
      <c r="I1302" s="39"/>
      <c r="J1302" s="39"/>
      <c r="K1302" s="39"/>
      <c r="L1302" s="42"/>
      <c r="M1302" s="197"/>
      <c r="N1302" s="198"/>
      <c r="O1302" s="67"/>
      <c r="P1302" s="67"/>
      <c r="Q1302" s="67"/>
      <c r="R1302" s="67"/>
      <c r="S1302" s="67"/>
      <c r="T1302" s="68"/>
      <c r="U1302" s="37"/>
      <c r="V1302" s="37"/>
      <c r="W1302" s="37"/>
      <c r="X1302" s="37"/>
      <c r="Y1302" s="37"/>
      <c r="Z1302" s="37"/>
      <c r="AA1302" s="37"/>
      <c r="AB1302" s="37"/>
      <c r="AC1302" s="37"/>
      <c r="AD1302" s="37"/>
      <c r="AE1302" s="37"/>
      <c r="AU1302" s="20" t="s">
        <v>84</v>
      </c>
    </row>
    <row r="1303" spans="1:47" s="2" customFormat="1" ht="11.25">
      <c r="A1303" s="37"/>
      <c r="B1303" s="38"/>
      <c r="C1303" s="39"/>
      <c r="D1303" s="201" t="s">
        <v>1650</v>
      </c>
      <c r="E1303" s="39"/>
      <c r="F1303" s="258" t="s">
        <v>1658</v>
      </c>
      <c r="G1303" s="39"/>
      <c r="H1303" s="259">
        <v>122.2</v>
      </c>
      <c r="I1303" s="39"/>
      <c r="J1303" s="39"/>
      <c r="K1303" s="39"/>
      <c r="L1303" s="42"/>
      <c r="M1303" s="197"/>
      <c r="N1303" s="198"/>
      <c r="O1303" s="67"/>
      <c r="P1303" s="67"/>
      <c r="Q1303" s="67"/>
      <c r="R1303" s="67"/>
      <c r="S1303" s="67"/>
      <c r="T1303" s="68"/>
      <c r="U1303" s="37"/>
      <c r="V1303" s="37"/>
      <c r="W1303" s="37"/>
      <c r="X1303" s="37"/>
      <c r="Y1303" s="37"/>
      <c r="Z1303" s="37"/>
      <c r="AA1303" s="37"/>
      <c r="AB1303" s="37"/>
      <c r="AC1303" s="37"/>
      <c r="AD1303" s="37"/>
      <c r="AE1303" s="37"/>
      <c r="AU1303" s="20" t="s">
        <v>84</v>
      </c>
    </row>
    <row r="1304" spans="1:47" s="2" customFormat="1" ht="11.25">
      <c r="A1304" s="37"/>
      <c r="B1304" s="38"/>
      <c r="C1304" s="39"/>
      <c r="D1304" s="201" t="s">
        <v>1650</v>
      </c>
      <c r="E1304" s="39"/>
      <c r="F1304" s="257" t="s">
        <v>1659</v>
      </c>
      <c r="G1304" s="39"/>
      <c r="H1304" s="39"/>
      <c r="I1304" s="39"/>
      <c r="J1304" s="39"/>
      <c r="K1304" s="39"/>
      <c r="L1304" s="42"/>
      <c r="M1304" s="197"/>
      <c r="N1304" s="198"/>
      <c r="O1304" s="67"/>
      <c r="P1304" s="67"/>
      <c r="Q1304" s="67"/>
      <c r="R1304" s="67"/>
      <c r="S1304" s="67"/>
      <c r="T1304" s="68"/>
      <c r="U1304" s="37"/>
      <c r="V1304" s="37"/>
      <c r="W1304" s="37"/>
      <c r="X1304" s="37"/>
      <c r="Y1304" s="37"/>
      <c r="Z1304" s="37"/>
      <c r="AA1304" s="37"/>
      <c r="AB1304" s="37"/>
      <c r="AC1304" s="37"/>
      <c r="AD1304" s="37"/>
      <c r="AE1304" s="37"/>
      <c r="AU1304" s="20" t="s">
        <v>84</v>
      </c>
    </row>
    <row r="1305" spans="1:47" s="2" customFormat="1" ht="11.25">
      <c r="A1305" s="37"/>
      <c r="B1305" s="38"/>
      <c r="C1305" s="39"/>
      <c r="D1305" s="201" t="s">
        <v>1650</v>
      </c>
      <c r="E1305" s="39"/>
      <c r="F1305" s="258" t="s">
        <v>1660</v>
      </c>
      <c r="G1305" s="39"/>
      <c r="H1305" s="259">
        <v>55.7</v>
      </c>
      <c r="I1305" s="39"/>
      <c r="J1305" s="39"/>
      <c r="K1305" s="39"/>
      <c r="L1305" s="42"/>
      <c r="M1305" s="197"/>
      <c r="N1305" s="198"/>
      <c r="O1305" s="67"/>
      <c r="P1305" s="67"/>
      <c r="Q1305" s="67"/>
      <c r="R1305" s="67"/>
      <c r="S1305" s="67"/>
      <c r="T1305" s="68"/>
      <c r="U1305" s="37"/>
      <c r="V1305" s="37"/>
      <c r="W1305" s="37"/>
      <c r="X1305" s="37"/>
      <c r="Y1305" s="37"/>
      <c r="Z1305" s="37"/>
      <c r="AA1305" s="37"/>
      <c r="AB1305" s="37"/>
      <c r="AC1305" s="37"/>
      <c r="AD1305" s="37"/>
      <c r="AE1305" s="37"/>
      <c r="AU1305" s="20" t="s">
        <v>84</v>
      </c>
    </row>
    <row r="1306" spans="1:47" s="2" customFormat="1" ht="11.25">
      <c r="A1306" s="37"/>
      <c r="B1306" s="38"/>
      <c r="C1306" s="39"/>
      <c r="D1306" s="201" t="s">
        <v>1650</v>
      </c>
      <c r="E1306" s="39"/>
      <c r="F1306" s="257" t="s">
        <v>1661</v>
      </c>
      <c r="G1306" s="39"/>
      <c r="H1306" s="39"/>
      <c r="I1306" s="39"/>
      <c r="J1306" s="39"/>
      <c r="K1306" s="39"/>
      <c r="L1306" s="42"/>
      <c r="M1306" s="197"/>
      <c r="N1306" s="198"/>
      <c r="O1306" s="67"/>
      <c r="P1306" s="67"/>
      <c r="Q1306" s="67"/>
      <c r="R1306" s="67"/>
      <c r="S1306" s="67"/>
      <c r="T1306" s="68"/>
      <c r="U1306" s="37"/>
      <c r="V1306" s="37"/>
      <c r="W1306" s="37"/>
      <c r="X1306" s="37"/>
      <c r="Y1306" s="37"/>
      <c r="Z1306" s="37"/>
      <c r="AA1306" s="37"/>
      <c r="AB1306" s="37"/>
      <c r="AC1306" s="37"/>
      <c r="AD1306" s="37"/>
      <c r="AE1306" s="37"/>
      <c r="AU1306" s="20" t="s">
        <v>84</v>
      </c>
    </row>
    <row r="1307" spans="1:47" s="2" customFormat="1" ht="11.25">
      <c r="A1307" s="37"/>
      <c r="B1307" s="38"/>
      <c r="C1307" s="39"/>
      <c r="D1307" s="201" t="s">
        <v>1650</v>
      </c>
      <c r="E1307" s="39"/>
      <c r="F1307" s="258" t="s">
        <v>1662</v>
      </c>
      <c r="G1307" s="39"/>
      <c r="H1307" s="259">
        <v>34.4</v>
      </c>
      <c r="I1307" s="39"/>
      <c r="J1307" s="39"/>
      <c r="K1307" s="39"/>
      <c r="L1307" s="42"/>
      <c r="M1307" s="197"/>
      <c r="N1307" s="198"/>
      <c r="O1307" s="67"/>
      <c r="P1307" s="67"/>
      <c r="Q1307" s="67"/>
      <c r="R1307" s="67"/>
      <c r="S1307" s="67"/>
      <c r="T1307" s="68"/>
      <c r="U1307" s="37"/>
      <c r="V1307" s="37"/>
      <c r="W1307" s="37"/>
      <c r="X1307" s="37"/>
      <c r="Y1307" s="37"/>
      <c r="Z1307" s="37"/>
      <c r="AA1307" s="37"/>
      <c r="AB1307" s="37"/>
      <c r="AC1307" s="37"/>
      <c r="AD1307" s="37"/>
      <c r="AE1307" s="37"/>
      <c r="AU1307" s="20" t="s">
        <v>84</v>
      </c>
    </row>
    <row r="1308" spans="1:47" s="2" customFormat="1" ht="11.25">
      <c r="A1308" s="37"/>
      <c r="B1308" s="38"/>
      <c r="C1308" s="39"/>
      <c r="D1308" s="201" t="s">
        <v>1650</v>
      </c>
      <c r="E1308" s="39"/>
      <c r="F1308" s="257" t="s">
        <v>1663</v>
      </c>
      <c r="G1308" s="39"/>
      <c r="H1308" s="39"/>
      <c r="I1308" s="39"/>
      <c r="J1308" s="39"/>
      <c r="K1308" s="39"/>
      <c r="L1308" s="42"/>
      <c r="M1308" s="197"/>
      <c r="N1308" s="198"/>
      <c r="O1308" s="67"/>
      <c r="P1308" s="67"/>
      <c r="Q1308" s="67"/>
      <c r="R1308" s="67"/>
      <c r="S1308" s="67"/>
      <c r="T1308" s="68"/>
      <c r="U1308" s="37"/>
      <c r="V1308" s="37"/>
      <c r="W1308" s="37"/>
      <c r="X1308" s="37"/>
      <c r="Y1308" s="37"/>
      <c r="Z1308" s="37"/>
      <c r="AA1308" s="37"/>
      <c r="AB1308" s="37"/>
      <c r="AC1308" s="37"/>
      <c r="AD1308" s="37"/>
      <c r="AE1308" s="37"/>
      <c r="AU1308" s="20" t="s">
        <v>84</v>
      </c>
    </row>
    <row r="1309" spans="1:47" s="2" customFormat="1" ht="11.25">
      <c r="A1309" s="37"/>
      <c r="B1309" s="38"/>
      <c r="C1309" s="39"/>
      <c r="D1309" s="201" t="s">
        <v>1650</v>
      </c>
      <c r="E1309" s="39"/>
      <c r="F1309" s="258" t="s">
        <v>1664</v>
      </c>
      <c r="G1309" s="39"/>
      <c r="H1309" s="259">
        <v>30.4</v>
      </c>
      <c r="I1309" s="39"/>
      <c r="J1309" s="39"/>
      <c r="K1309" s="39"/>
      <c r="L1309" s="42"/>
      <c r="M1309" s="197"/>
      <c r="N1309" s="198"/>
      <c r="O1309" s="67"/>
      <c r="P1309" s="67"/>
      <c r="Q1309" s="67"/>
      <c r="R1309" s="67"/>
      <c r="S1309" s="67"/>
      <c r="T1309" s="68"/>
      <c r="U1309" s="37"/>
      <c r="V1309" s="37"/>
      <c r="W1309" s="37"/>
      <c r="X1309" s="37"/>
      <c r="Y1309" s="37"/>
      <c r="Z1309" s="37"/>
      <c r="AA1309" s="37"/>
      <c r="AB1309" s="37"/>
      <c r="AC1309" s="37"/>
      <c r="AD1309" s="37"/>
      <c r="AE1309" s="37"/>
      <c r="AU1309" s="20" t="s">
        <v>84</v>
      </c>
    </row>
    <row r="1310" spans="1:47" s="2" customFormat="1" ht="11.25">
      <c r="A1310" s="37"/>
      <c r="B1310" s="38"/>
      <c r="C1310" s="39"/>
      <c r="D1310" s="201" t="s">
        <v>1650</v>
      </c>
      <c r="E1310" s="39"/>
      <c r="F1310" s="257" t="s">
        <v>1731</v>
      </c>
      <c r="G1310" s="39"/>
      <c r="H1310" s="39"/>
      <c r="I1310" s="39"/>
      <c r="J1310" s="39"/>
      <c r="K1310" s="39"/>
      <c r="L1310" s="42"/>
      <c r="M1310" s="197"/>
      <c r="N1310" s="198"/>
      <c r="O1310" s="67"/>
      <c r="P1310" s="67"/>
      <c r="Q1310" s="67"/>
      <c r="R1310" s="67"/>
      <c r="S1310" s="67"/>
      <c r="T1310" s="68"/>
      <c r="U1310" s="37"/>
      <c r="V1310" s="37"/>
      <c r="W1310" s="37"/>
      <c r="X1310" s="37"/>
      <c r="Y1310" s="37"/>
      <c r="Z1310" s="37"/>
      <c r="AA1310" s="37"/>
      <c r="AB1310" s="37"/>
      <c r="AC1310" s="37"/>
      <c r="AD1310" s="37"/>
      <c r="AE1310" s="37"/>
      <c r="AU1310" s="20" t="s">
        <v>84</v>
      </c>
    </row>
    <row r="1311" spans="1:47" s="2" customFormat="1" ht="11.25">
      <c r="A1311" s="37"/>
      <c r="B1311" s="38"/>
      <c r="C1311" s="39"/>
      <c r="D1311" s="201" t="s">
        <v>1650</v>
      </c>
      <c r="E1311" s="39"/>
      <c r="F1311" s="258" t="s">
        <v>1732</v>
      </c>
      <c r="G1311" s="39"/>
      <c r="H1311" s="259">
        <v>0</v>
      </c>
      <c r="I1311" s="39"/>
      <c r="J1311" s="39"/>
      <c r="K1311" s="39"/>
      <c r="L1311" s="42"/>
      <c r="M1311" s="197"/>
      <c r="N1311" s="198"/>
      <c r="O1311" s="67"/>
      <c r="P1311" s="67"/>
      <c r="Q1311" s="67"/>
      <c r="R1311" s="67"/>
      <c r="S1311" s="67"/>
      <c r="T1311" s="68"/>
      <c r="U1311" s="37"/>
      <c r="V1311" s="37"/>
      <c r="W1311" s="37"/>
      <c r="X1311" s="37"/>
      <c r="Y1311" s="37"/>
      <c r="Z1311" s="37"/>
      <c r="AA1311" s="37"/>
      <c r="AB1311" s="37"/>
      <c r="AC1311" s="37"/>
      <c r="AD1311" s="37"/>
      <c r="AE1311" s="37"/>
      <c r="AU1311" s="20" t="s">
        <v>84</v>
      </c>
    </row>
    <row r="1312" spans="1:47" s="2" customFormat="1" ht="11.25">
      <c r="A1312" s="37"/>
      <c r="B1312" s="38"/>
      <c r="C1312" s="39"/>
      <c r="D1312" s="201" t="s">
        <v>1650</v>
      </c>
      <c r="E1312" s="39"/>
      <c r="F1312" s="258" t="s">
        <v>1733</v>
      </c>
      <c r="G1312" s="39"/>
      <c r="H1312" s="259">
        <v>160.9</v>
      </c>
      <c r="I1312" s="39"/>
      <c r="J1312" s="39"/>
      <c r="K1312" s="39"/>
      <c r="L1312" s="42"/>
      <c r="M1312" s="197"/>
      <c r="N1312" s="198"/>
      <c r="O1312" s="67"/>
      <c r="P1312" s="67"/>
      <c r="Q1312" s="67"/>
      <c r="R1312" s="67"/>
      <c r="S1312" s="67"/>
      <c r="T1312" s="68"/>
      <c r="U1312" s="37"/>
      <c r="V1312" s="37"/>
      <c r="W1312" s="37"/>
      <c r="X1312" s="37"/>
      <c r="Y1312" s="37"/>
      <c r="Z1312" s="37"/>
      <c r="AA1312" s="37"/>
      <c r="AB1312" s="37"/>
      <c r="AC1312" s="37"/>
      <c r="AD1312" s="37"/>
      <c r="AE1312" s="37"/>
      <c r="AU1312" s="20" t="s">
        <v>84</v>
      </c>
    </row>
    <row r="1313" spans="1:65" s="2" customFormat="1" ht="11.25">
      <c r="A1313" s="37"/>
      <c r="B1313" s="38"/>
      <c r="C1313" s="39"/>
      <c r="D1313" s="201" t="s">
        <v>1650</v>
      </c>
      <c r="E1313" s="39"/>
      <c r="F1313" s="257" t="s">
        <v>1734</v>
      </c>
      <c r="G1313" s="39"/>
      <c r="H1313" s="39"/>
      <c r="I1313" s="39"/>
      <c r="J1313" s="39"/>
      <c r="K1313" s="39"/>
      <c r="L1313" s="42"/>
      <c r="M1313" s="197"/>
      <c r="N1313" s="198"/>
      <c r="O1313" s="67"/>
      <c r="P1313" s="67"/>
      <c r="Q1313" s="67"/>
      <c r="R1313" s="67"/>
      <c r="S1313" s="67"/>
      <c r="T1313" s="68"/>
      <c r="U1313" s="37"/>
      <c r="V1313" s="37"/>
      <c r="W1313" s="37"/>
      <c r="X1313" s="37"/>
      <c r="Y1313" s="37"/>
      <c r="Z1313" s="37"/>
      <c r="AA1313" s="37"/>
      <c r="AB1313" s="37"/>
      <c r="AC1313" s="37"/>
      <c r="AD1313" s="37"/>
      <c r="AE1313" s="37"/>
      <c r="AU1313" s="20" t="s">
        <v>84</v>
      </c>
    </row>
    <row r="1314" spans="1:65" s="2" customFormat="1" ht="11.25">
      <c r="A1314" s="37"/>
      <c r="B1314" s="38"/>
      <c r="C1314" s="39"/>
      <c r="D1314" s="201" t="s">
        <v>1650</v>
      </c>
      <c r="E1314" s="39"/>
      <c r="F1314" s="258" t="s">
        <v>1735</v>
      </c>
      <c r="G1314" s="39"/>
      <c r="H1314" s="259">
        <v>93.7</v>
      </c>
      <c r="I1314" s="39"/>
      <c r="J1314" s="39"/>
      <c r="K1314" s="39"/>
      <c r="L1314" s="42"/>
      <c r="M1314" s="197"/>
      <c r="N1314" s="198"/>
      <c r="O1314" s="67"/>
      <c r="P1314" s="67"/>
      <c r="Q1314" s="67"/>
      <c r="R1314" s="67"/>
      <c r="S1314" s="67"/>
      <c r="T1314" s="68"/>
      <c r="U1314" s="37"/>
      <c r="V1314" s="37"/>
      <c r="W1314" s="37"/>
      <c r="X1314" s="37"/>
      <c r="Y1314" s="37"/>
      <c r="Z1314" s="37"/>
      <c r="AA1314" s="37"/>
      <c r="AB1314" s="37"/>
      <c r="AC1314" s="37"/>
      <c r="AD1314" s="37"/>
      <c r="AE1314" s="37"/>
      <c r="AU1314" s="20" t="s">
        <v>84</v>
      </c>
    </row>
    <row r="1315" spans="1:65" s="2" customFormat="1" ht="24.2" customHeight="1">
      <c r="A1315" s="37"/>
      <c r="B1315" s="38"/>
      <c r="C1315" s="181" t="s">
        <v>1759</v>
      </c>
      <c r="D1315" s="181" t="s">
        <v>199</v>
      </c>
      <c r="E1315" s="182" t="s">
        <v>1760</v>
      </c>
      <c r="F1315" s="183" t="s">
        <v>1761</v>
      </c>
      <c r="G1315" s="184" t="s">
        <v>265</v>
      </c>
      <c r="H1315" s="185">
        <v>166.4</v>
      </c>
      <c r="I1315" s="186"/>
      <c r="J1315" s="187">
        <f>ROUND(I1315*H1315,2)</f>
        <v>0</v>
      </c>
      <c r="K1315" s="183" t="s">
        <v>203</v>
      </c>
      <c r="L1315" s="42"/>
      <c r="M1315" s="188" t="s">
        <v>28</v>
      </c>
      <c r="N1315" s="189" t="s">
        <v>45</v>
      </c>
      <c r="O1315" s="67"/>
      <c r="P1315" s="190">
        <f>O1315*H1315</f>
        <v>0</v>
      </c>
      <c r="Q1315" s="190">
        <v>2.0000000000000002E-5</v>
      </c>
      <c r="R1315" s="190">
        <f>Q1315*H1315</f>
        <v>3.3280000000000002E-3</v>
      </c>
      <c r="S1315" s="190">
        <v>0</v>
      </c>
      <c r="T1315" s="191">
        <f>S1315*H1315</f>
        <v>0</v>
      </c>
      <c r="U1315" s="37"/>
      <c r="V1315" s="37"/>
      <c r="W1315" s="37"/>
      <c r="X1315" s="37"/>
      <c r="Y1315" s="37"/>
      <c r="Z1315" s="37"/>
      <c r="AA1315" s="37"/>
      <c r="AB1315" s="37"/>
      <c r="AC1315" s="37"/>
      <c r="AD1315" s="37"/>
      <c r="AE1315" s="37"/>
      <c r="AR1315" s="192" t="s">
        <v>204</v>
      </c>
      <c r="AT1315" s="192" t="s">
        <v>199</v>
      </c>
      <c r="AU1315" s="192" t="s">
        <v>84</v>
      </c>
      <c r="AY1315" s="20" t="s">
        <v>197</v>
      </c>
      <c r="BE1315" s="193">
        <f>IF(N1315="základní",J1315,0)</f>
        <v>0</v>
      </c>
      <c r="BF1315" s="193">
        <f>IF(N1315="snížená",J1315,0)</f>
        <v>0</v>
      </c>
      <c r="BG1315" s="193">
        <f>IF(N1315="zákl. přenesená",J1315,0)</f>
        <v>0</v>
      </c>
      <c r="BH1315" s="193">
        <f>IF(N1315="sníž. přenesená",J1315,0)</f>
        <v>0</v>
      </c>
      <c r="BI1315" s="193">
        <f>IF(N1315="nulová",J1315,0)</f>
        <v>0</v>
      </c>
      <c r="BJ1315" s="20" t="s">
        <v>82</v>
      </c>
      <c r="BK1315" s="193">
        <f>ROUND(I1315*H1315,2)</f>
        <v>0</v>
      </c>
      <c r="BL1315" s="20" t="s">
        <v>204</v>
      </c>
      <c r="BM1315" s="192" t="s">
        <v>1762</v>
      </c>
    </row>
    <row r="1316" spans="1:65" s="2" customFormat="1" ht="11.25">
      <c r="A1316" s="37"/>
      <c r="B1316" s="38"/>
      <c r="C1316" s="39"/>
      <c r="D1316" s="194" t="s">
        <v>206</v>
      </c>
      <c r="E1316" s="39"/>
      <c r="F1316" s="195" t="s">
        <v>1763</v>
      </c>
      <c r="G1316" s="39"/>
      <c r="H1316" s="39"/>
      <c r="I1316" s="196"/>
      <c r="J1316" s="39"/>
      <c r="K1316" s="39"/>
      <c r="L1316" s="42"/>
      <c r="M1316" s="197"/>
      <c r="N1316" s="198"/>
      <c r="O1316" s="67"/>
      <c r="P1316" s="67"/>
      <c r="Q1316" s="67"/>
      <c r="R1316" s="67"/>
      <c r="S1316" s="67"/>
      <c r="T1316" s="68"/>
      <c r="U1316" s="37"/>
      <c r="V1316" s="37"/>
      <c r="W1316" s="37"/>
      <c r="X1316" s="37"/>
      <c r="Y1316" s="37"/>
      <c r="Z1316" s="37"/>
      <c r="AA1316" s="37"/>
      <c r="AB1316" s="37"/>
      <c r="AC1316" s="37"/>
      <c r="AD1316" s="37"/>
      <c r="AE1316" s="37"/>
      <c r="AT1316" s="20" t="s">
        <v>206</v>
      </c>
      <c r="AU1316" s="20" t="s">
        <v>84</v>
      </c>
    </row>
    <row r="1317" spans="1:65" s="15" customFormat="1" ht="11.25">
      <c r="B1317" s="222"/>
      <c r="C1317" s="223"/>
      <c r="D1317" s="201" t="s">
        <v>213</v>
      </c>
      <c r="E1317" s="224" t="s">
        <v>28</v>
      </c>
      <c r="F1317" s="225" t="s">
        <v>412</v>
      </c>
      <c r="G1317" s="223"/>
      <c r="H1317" s="224" t="s">
        <v>28</v>
      </c>
      <c r="I1317" s="226"/>
      <c r="J1317" s="223"/>
      <c r="K1317" s="223"/>
      <c r="L1317" s="227"/>
      <c r="M1317" s="228"/>
      <c r="N1317" s="229"/>
      <c r="O1317" s="229"/>
      <c r="P1317" s="229"/>
      <c r="Q1317" s="229"/>
      <c r="R1317" s="229"/>
      <c r="S1317" s="229"/>
      <c r="T1317" s="230"/>
      <c r="AT1317" s="231" t="s">
        <v>213</v>
      </c>
      <c r="AU1317" s="231" t="s">
        <v>84</v>
      </c>
      <c r="AV1317" s="15" t="s">
        <v>82</v>
      </c>
      <c r="AW1317" s="15" t="s">
        <v>35</v>
      </c>
      <c r="AX1317" s="15" t="s">
        <v>74</v>
      </c>
      <c r="AY1317" s="231" t="s">
        <v>197</v>
      </c>
    </row>
    <row r="1318" spans="1:65" s="15" customFormat="1" ht="11.25">
      <c r="B1318" s="222"/>
      <c r="C1318" s="223"/>
      <c r="D1318" s="201" t="s">
        <v>213</v>
      </c>
      <c r="E1318" s="224" t="s">
        <v>28</v>
      </c>
      <c r="F1318" s="225" t="s">
        <v>1764</v>
      </c>
      <c r="G1318" s="223"/>
      <c r="H1318" s="224" t="s">
        <v>28</v>
      </c>
      <c r="I1318" s="226"/>
      <c r="J1318" s="223"/>
      <c r="K1318" s="223"/>
      <c r="L1318" s="227"/>
      <c r="M1318" s="228"/>
      <c r="N1318" s="229"/>
      <c r="O1318" s="229"/>
      <c r="P1318" s="229"/>
      <c r="Q1318" s="229"/>
      <c r="R1318" s="229"/>
      <c r="S1318" s="229"/>
      <c r="T1318" s="230"/>
      <c r="AT1318" s="231" t="s">
        <v>213</v>
      </c>
      <c r="AU1318" s="231" t="s">
        <v>84</v>
      </c>
      <c r="AV1318" s="15" t="s">
        <v>82</v>
      </c>
      <c r="AW1318" s="15" t="s">
        <v>35</v>
      </c>
      <c r="AX1318" s="15" t="s">
        <v>74</v>
      </c>
      <c r="AY1318" s="231" t="s">
        <v>197</v>
      </c>
    </row>
    <row r="1319" spans="1:65" s="13" customFormat="1" ht="11.25">
      <c r="B1319" s="199"/>
      <c r="C1319" s="200"/>
      <c r="D1319" s="201" t="s">
        <v>213</v>
      </c>
      <c r="E1319" s="202" t="s">
        <v>28</v>
      </c>
      <c r="F1319" s="203" t="s">
        <v>1765</v>
      </c>
      <c r="G1319" s="200"/>
      <c r="H1319" s="204">
        <v>142.30000000000001</v>
      </c>
      <c r="I1319" s="205"/>
      <c r="J1319" s="200"/>
      <c r="K1319" s="200"/>
      <c r="L1319" s="206"/>
      <c r="M1319" s="207"/>
      <c r="N1319" s="208"/>
      <c r="O1319" s="208"/>
      <c r="P1319" s="208"/>
      <c r="Q1319" s="208"/>
      <c r="R1319" s="208"/>
      <c r="S1319" s="208"/>
      <c r="T1319" s="209"/>
      <c r="AT1319" s="210" t="s">
        <v>213</v>
      </c>
      <c r="AU1319" s="210" t="s">
        <v>84</v>
      </c>
      <c r="AV1319" s="13" t="s">
        <v>84</v>
      </c>
      <c r="AW1319" s="13" t="s">
        <v>35</v>
      </c>
      <c r="AX1319" s="13" t="s">
        <v>74</v>
      </c>
      <c r="AY1319" s="210" t="s">
        <v>197</v>
      </c>
    </row>
    <row r="1320" spans="1:65" s="15" customFormat="1" ht="11.25">
      <c r="B1320" s="222"/>
      <c r="C1320" s="223"/>
      <c r="D1320" s="201" t="s">
        <v>213</v>
      </c>
      <c r="E1320" s="224" t="s">
        <v>28</v>
      </c>
      <c r="F1320" s="225" t="s">
        <v>1766</v>
      </c>
      <c r="G1320" s="223"/>
      <c r="H1320" s="224" t="s">
        <v>28</v>
      </c>
      <c r="I1320" s="226"/>
      <c r="J1320" s="223"/>
      <c r="K1320" s="223"/>
      <c r="L1320" s="227"/>
      <c r="M1320" s="228"/>
      <c r="N1320" s="229"/>
      <c r="O1320" s="229"/>
      <c r="P1320" s="229"/>
      <c r="Q1320" s="229"/>
      <c r="R1320" s="229"/>
      <c r="S1320" s="229"/>
      <c r="T1320" s="230"/>
      <c r="AT1320" s="231" t="s">
        <v>213</v>
      </c>
      <c r="AU1320" s="231" t="s">
        <v>84</v>
      </c>
      <c r="AV1320" s="15" t="s">
        <v>82</v>
      </c>
      <c r="AW1320" s="15" t="s">
        <v>35</v>
      </c>
      <c r="AX1320" s="15" t="s">
        <v>74</v>
      </c>
      <c r="AY1320" s="231" t="s">
        <v>197</v>
      </c>
    </row>
    <row r="1321" spans="1:65" s="13" customFormat="1" ht="11.25">
      <c r="B1321" s="199"/>
      <c r="C1321" s="200"/>
      <c r="D1321" s="201" t="s">
        <v>213</v>
      </c>
      <c r="E1321" s="202" t="s">
        <v>28</v>
      </c>
      <c r="F1321" s="203" t="s">
        <v>1767</v>
      </c>
      <c r="G1321" s="200"/>
      <c r="H1321" s="204">
        <v>24.1</v>
      </c>
      <c r="I1321" s="205"/>
      <c r="J1321" s="200"/>
      <c r="K1321" s="200"/>
      <c r="L1321" s="206"/>
      <c r="M1321" s="207"/>
      <c r="N1321" s="208"/>
      <c r="O1321" s="208"/>
      <c r="P1321" s="208"/>
      <c r="Q1321" s="208"/>
      <c r="R1321" s="208"/>
      <c r="S1321" s="208"/>
      <c r="T1321" s="209"/>
      <c r="AT1321" s="210" t="s">
        <v>213</v>
      </c>
      <c r="AU1321" s="210" t="s">
        <v>84</v>
      </c>
      <c r="AV1321" s="13" t="s">
        <v>84</v>
      </c>
      <c r="AW1321" s="13" t="s">
        <v>35</v>
      </c>
      <c r="AX1321" s="13" t="s">
        <v>74</v>
      </c>
      <c r="AY1321" s="210" t="s">
        <v>197</v>
      </c>
    </row>
    <row r="1322" spans="1:65" s="14" customFormat="1" ht="11.25">
      <c r="B1322" s="211"/>
      <c r="C1322" s="212"/>
      <c r="D1322" s="201" t="s">
        <v>213</v>
      </c>
      <c r="E1322" s="213" t="s">
        <v>28</v>
      </c>
      <c r="F1322" s="214" t="s">
        <v>226</v>
      </c>
      <c r="G1322" s="212"/>
      <c r="H1322" s="215">
        <v>166.4</v>
      </c>
      <c r="I1322" s="216"/>
      <c r="J1322" s="212"/>
      <c r="K1322" s="212"/>
      <c r="L1322" s="217"/>
      <c r="M1322" s="218"/>
      <c r="N1322" s="219"/>
      <c r="O1322" s="219"/>
      <c r="P1322" s="219"/>
      <c r="Q1322" s="219"/>
      <c r="R1322" s="219"/>
      <c r="S1322" s="219"/>
      <c r="T1322" s="220"/>
      <c r="AT1322" s="221" t="s">
        <v>213</v>
      </c>
      <c r="AU1322" s="221" t="s">
        <v>84</v>
      </c>
      <c r="AV1322" s="14" t="s">
        <v>204</v>
      </c>
      <c r="AW1322" s="14" t="s">
        <v>35</v>
      </c>
      <c r="AX1322" s="14" t="s">
        <v>82</v>
      </c>
      <c r="AY1322" s="221" t="s">
        <v>197</v>
      </c>
    </row>
    <row r="1323" spans="1:65" s="2" customFormat="1" ht="24.2" customHeight="1">
      <c r="A1323" s="37"/>
      <c r="B1323" s="38"/>
      <c r="C1323" s="181" t="s">
        <v>1768</v>
      </c>
      <c r="D1323" s="181" t="s">
        <v>199</v>
      </c>
      <c r="E1323" s="182" t="s">
        <v>1769</v>
      </c>
      <c r="F1323" s="183" t="s">
        <v>1770</v>
      </c>
      <c r="G1323" s="184" t="s">
        <v>265</v>
      </c>
      <c r="H1323" s="185">
        <v>1052.5</v>
      </c>
      <c r="I1323" s="186"/>
      <c r="J1323" s="187">
        <f>ROUND(I1323*H1323,2)</f>
        <v>0</v>
      </c>
      <c r="K1323" s="183" t="s">
        <v>203</v>
      </c>
      <c r="L1323" s="42"/>
      <c r="M1323" s="188" t="s">
        <v>28</v>
      </c>
      <c r="N1323" s="189" t="s">
        <v>45</v>
      </c>
      <c r="O1323" s="67"/>
      <c r="P1323" s="190">
        <f>O1323*H1323</f>
        <v>0</v>
      </c>
      <c r="Q1323" s="190">
        <v>2.0000000000000002E-5</v>
      </c>
      <c r="R1323" s="190">
        <f>Q1323*H1323</f>
        <v>2.1050000000000003E-2</v>
      </c>
      <c r="S1323" s="190">
        <v>0</v>
      </c>
      <c r="T1323" s="191">
        <f>S1323*H1323</f>
        <v>0</v>
      </c>
      <c r="U1323" s="37"/>
      <c r="V1323" s="37"/>
      <c r="W1323" s="37"/>
      <c r="X1323" s="37"/>
      <c r="Y1323" s="37"/>
      <c r="Z1323" s="37"/>
      <c r="AA1323" s="37"/>
      <c r="AB1323" s="37"/>
      <c r="AC1323" s="37"/>
      <c r="AD1323" s="37"/>
      <c r="AE1323" s="37"/>
      <c r="AR1323" s="192" t="s">
        <v>204</v>
      </c>
      <c r="AT1323" s="192" t="s">
        <v>199</v>
      </c>
      <c r="AU1323" s="192" t="s">
        <v>84</v>
      </c>
      <c r="AY1323" s="20" t="s">
        <v>197</v>
      </c>
      <c r="BE1323" s="193">
        <f>IF(N1323="základní",J1323,0)</f>
        <v>0</v>
      </c>
      <c r="BF1323" s="193">
        <f>IF(N1323="snížená",J1323,0)</f>
        <v>0</v>
      </c>
      <c r="BG1323" s="193">
        <f>IF(N1323="zákl. přenesená",J1323,0)</f>
        <v>0</v>
      </c>
      <c r="BH1323" s="193">
        <f>IF(N1323="sníž. přenesená",J1323,0)</f>
        <v>0</v>
      </c>
      <c r="BI1323" s="193">
        <f>IF(N1323="nulová",J1323,0)</f>
        <v>0</v>
      </c>
      <c r="BJ1323" s="20" t="s">
        <v>82</v>
      </c>
      <c r="BK1323" s="193">
        <f>ROUND(I1323*H1323,2)</f>
        <v>0</v>
      </c>
      <c r="BL1323" s="20" t="s">
        <v>204</v>
      </c>
      <c r="BM1323" s="192" t="s">
        <v>1771</v>
      </c>
    </row>
    <row r="1324" spans="1:65" s="2" customFormat="1" ht="11.25">
      <c r="A1324" s="37"/>
      <c r="B1324" s="38"/>
      <c r="C1324" s="39"/>
      <c r="D1324" s="194" t="s">
        <v>206</v>
      </c>
      <c r="E1324" s="39"/>
      <c r="F1324" s="195" t="s">
        <v>1772</v>
      </c>
      <c r="G1324" s="39"/>
      <c r="H1324" s="39"/>
      <c r="I1324" s="196"/>
      <c r="J1324" s="39"/>
      <c r="K1324" s="39"/>
      <c r="L1324" s="42"/>
      <c r="M1324" s="197"/>
      <c r="N1324" s="198"/>
      <c r="O1324" s="67"/>
      <c r="P1324" s="67"/>
      <c r="Q1324" s="67"/>
      <c r="R1324" s="67"/>
      <c r="S1324" s="67"/>
      <c r="T1324" s="68"/>
      <c r="U1324" s="37"/>
      <c r="V1324" s="37"/>
      <c r="W1324" s="37"/>
      <c r="X1324" s="37"/>
      <c r="Y1324" s="37"/>
      <c r="Z1324" s="37"/>
      <c r="AA1324" s="37"/>
      <c r="AB1324" s="37"/>
      <c r="AC1324" s="37"/>
      <c r="AD1324" s="37"/>
      <c r="AE1324" s="37"/>
      <c r="AT1324" s="20" t="s">
        <v>206</v>
      </c>
      <c r="AU1324" s="20" t="s">
        <v>84</v>
      </c>
    </row>
    <row r="1325" spans="1:65" s="15" customFormat="1" ht="11.25">
      <c r="B1325" s="222"/>
      <c r="C1325" s="223"/>
      <c r="D1325" s="201" t="s">
        <v>213</v>
      </c>
      <c r="E1325" s="224" t="s">
        <v>28</v>
      </c>
      <c r="F1325" s="225" t="s">
        <v>412</v>
      </c>
      <c r="G1325" s="223"/>
      <c r="H1325" s="224" t="s">
        <v>28</v>
      </c>
      <c r="I1325" s="226"/>
      <c r="J1325" s="223"/>
      <c r="K1325" s="223"/>
      <c r="L1325" s="227"/>
      <c r="M1325" s="228"/>
      <c r="N1325" s="229"/>
      <c r="O1325" s="229"/>
      <c r="P1325" s="229"/>
      <c r="Q1325" s="229"/>
      <c r="R1325" s="229"/>
      <c r="S1325" s="229"/>
      <c r="T1325" s="230"/>
      <c r="AT1325" s="231" t="s">
        <v>213</v>
      </c>
      <c r="AU1325" s="231" t="s">
        <v>84</v>
      </c>
      <c r="AV1325" s="15" t="s">
        <v>82</v>
      </c>
      <c r="AW1325" s="15" t="s">
        <v>35</v>
      </c>
      <c r="AX1325" s="15" t="s">
        <v>74</v>
      </c>
      <c r="AY1325" s="231" t="s">
        <v>197</v>
      </c>
    </row>
    <row r="1326" spans="1:65" s="15" customFormat="1" ht="11.25">
      <c r="B1326" s="222"/>
      <c r="C1326" s="223"/>
      <c r="D1326" s="201" t="s">
        <v>213</v>
      </c>
      <c r="E1326" s="224" t="s">
        <v>28</v>
      </c>
      <c r="F1326" s="225" t="s">
        <v>1773</v>
      </c>
      <c r="G1326" s="223"/>
      <c r="H1326" s="224" t="s">
        <v>28</v>
      </c>
      <c r="I1326" s="226"/>
      <c r="J1326" s="223"/>
      <c r="K1326" s="223"/>
      <c r="L1326" s="227"/>
      <c r="M1326" s="228"/>
      <c r="N1326" s="229"/>
      <c r="O1326" s="229"/>
      <c r="P1326" s="229"/>
      <c r="Q1326" s="229"/>
      <c r="R1326" s="229"/>
      <c r="S1326" s="229"/>
      <c r="T1326" s="230"/>
      <c r="AT1326" s="231" t="s">
        <v>213</v>
      </c>
      <c r="AU1326" s="231" t="s">
        <v>84</v>
      </c>
      <c r="AV1326" s="15" t="s">
        <v>82</v>
      </c>
      <c r="AW1326" s="15" t="s">
        <v>35</v>
      </c>
      <c r="AX1326" s="15" t="s">
        <v>74</v>
      </c>
      <c r="AY1326" s="231" t="s">
        <v>197</v>
      </c>
    </row>
    <row r="1327" spans="1:65" s="13" customFormat="1" ht="11.25">
      <c r="B1327" s="199"/>
      <c r="C1327" s="200"/>
      <c r="D1327" s="201" t="s">
        <v>213</v>
      </c>
      <c r="E1327" s="202" t="s">
        <v>28</v>
      </c>
      <c r="F1327" s="203" t="s">
        <v>1774</v>
      </c>
      <c r="G1327" s="200"/>
      <c r="H1327" s="204">
        <v>27.4</v>
      </c>
      <c r="I1327" s="205"/>
      <c r="J1327" s="200"/>
      <c r="K1327" s="200"/>
      <c r="L1327" s="206"/>
      <c r="M1327" s="207"/>
      <c r="N1327" s="208"/>
      <c r="O1327" s="208"/>
      <c r="P1327" s="208"/>
      <c r="Q1327" s="208"/>
      <c r="R1327" s="208"/>
      <c r="S1327" s="208"/>
      <c r="T1327" s="209"/>
      <c r="AT1327" s="210" t="s">
        <v>213</v>
      </c>
      <c r="AU1327" s="210" t="s">
        <v>84</v>
      </c>
      <c r="AV1327" s="13" t="s">
        <v>84</v>
      </c>
      <c r="AW1327" s="13" t="s">
        <v>35</v>
      </c>
      <c r="AX1327" s="13" t="s">
        <v>74</v>
      </c>
      <c r="AY1327" s="210" t="s">
        <v>197</v>
      </c>
    </row>
    <row r="1328" spans="1:65" s="15" customFormat="1" ht="11.25">
      <c r="B1328" s="222"/>
      <c r="C1328" s="223"/>
      <c r="D1328" s="201" t="s">
        <v>213</v>
      </c>
      <c r="E1328" s="224" t="s">
        <v>28</v>
      </c>
      <c r="F1328" s="225" t="s">
        <v>1675</v>
      </c>
      <c r="G1328" s="223"/>
      <c r="H1328" s="224" t="s">
        <v>28</v>
      </c>
      <c r="I1328" s="226"/>
      <c r="J1328" s="223"/>
      <c r="K1328" s="223"/>
      <c r="L1328" s="227"/>
      <c r="M1328" s="228"/>
      <c r="N1328" s="229"/>
      <c r="O1328" s="229"/>
      <c r="P1328" s="229"/>
      <c r="Q1328" s="229"/>
      <c r="R1328" s="229"/>
      <c r="S1328" s="229"/>
      <c r="T1328" s="230"/>
      <c r="AT1328" s="231" t="s">
        <v>213</v>
      </c>
      <c r="AU1328" s="231" t="s">
        <v>84</v>
      </c>
      <c r="AV1328" s="15" t="s">
        <v>82</v>
      </c>
      <c r="AW1328" s="15" t="s">
        <v>35</v>
      </c>
      <c r="AX1328" s="15" t="s">
        <v>74</v>
      </c>
      <c r="AY1328" s="231" t="s">
        <v>197</v>
      </c>
    </row>
    <row r="1329" spans="1:65" s="13" customFormat="1" ht="11.25">
      <c r="B1329" s="199"/>
      <c r="C1329" s="200"/>
      <c r="D1329" s="201" t="s">
        <v>213</v>
      </c>
      <c r="E1329" s="202" t="s">
        <v>28</v>
      </c>
      <c r="F1329" s="203" t="s">
        <v>1775</v>
      </c>
      <c r="G1329" s="200"/>
      <c r="H1329" s="204">
        <v>375.6</v>
      </c>
      <c r="I1329" s="205"/>
      <c r="J1329" s="200"/>
      <c r="K1329" s="200"/>
      <c r="L1329" s="206"/>
      <c r="M1329" s="207"/>
      <c r="N1329" s="208"/>
      <c r="O1329" s="208"/>
      <c r="P1329" s="208"/>
      <c r="Q1329" s="208"/>
      <c r="R1329" s="208"/>
      <c r="S1329" s="208"/>
      <c r="T1329" s="209"/>
      <c r="AT1329" s="210" t="s">
        <v>213</v>
      </c>
      <c r="AU1329" s="210" t="s">
        <v>84</v>
      </c>
      <c r="AV1329" s="13" t="s">
        <v>84</v>
      </c>
      <c r="AW1329" s="13" t="s">
        <v>35</v>
      </c>
      <c r="AX1329" s="13" t="s">
        <v>74</v>
      </c>
      <c r="AY1329" s="210" t="s">
        <v>197</v>
      </c>
    </row>
    <row r="1330" spans="1:65" s="15" customFormat="1" ht="11.25">
      <c r="B1330" s="222"/>
      <c r="C1330" s="223"/>
      <c r="D1330" s="201" t="s">
        <v>213</v>
      </c>
      <c r="E1330" s="224" t="s">
        <v>28</v>
      </c>
      <c r="F1330" s="225" t="s">
        <v>1764</v>
      </c>
      <c r="G1330" s="223"/>
      <c r="H1330" s="224" t="s">
        <v>28</v>
      </c>
      <c r="I1330" s="226"/>
      <c r="J1330" s="223"/>
      <c r="K1330" s="223"/>
      <c r="L1330" s="227"/>
      <c r="M1330" s="228"/>
      <c r="N1330" s="229"/>
      <c r="O1330" s="229"/>
      <c r="P1330" s="229"/>
      <c r="Q1330" s="229"/>
      <c r="R1330" s="229"/>
      <c r="S1330" s="229"/>
      <c r="T1330" s="230"/>
      <c r="AT1330" s="231" t="s">
        <v>213</v>
      </c>
      <c r="AU1330" s="231" t="s">
        <v>84</v>
      </c>
      <c r="AV1330" s="15" t="s">
        <v>82</v>
      </c>
      <c r="AW1330" s="15" t="s">
        <v>35</v>
      </c>
      <c r="AX1330" s="15" t="s">
        <v>74</v>
      </c>
      <c r="AY1330" s="231" t="s">
        <v>197</v>
      </c>
    </row>
    <row r="1331" spans="1:65" s="13" customFormat="1" ht="11.25">
      <c r="B1331" s="199"/>
      <c r="C1331" s="200"/>
      <c r="D1331" s="201" t="s">
        <v>213</v>
      </c>
      <c r="E1331" s="202" t="s">
        <v>28</v>
      </c>
      <c r="F1331" s="203" t="s">
        <v>1765</v>
      </c>
      <c r="G1331" s="200"/>
      <c r="H1331" s="204">
        <v>142.30000000000001</v>
      </c>
      <c r="I1331" s="205"/>
      <c r="J1331" s="200"/>
      <c r="K1331" s="200"/>
      <c r="L1331" s="206"/>
      <c r="M1331" s="207"/>
      <c r="N1331" s="208"/>
      <c r="O1331" s="208"/>
      <c r="P1331" s="208"/>
      <c r="Q1331" s="208"/>
      <c r="R1331" s="208"/>
      <c r="S1331" s="208"/>
      <c r="T1331" s="209"/>
      <c r="AT1331" s="210" t="s">
        <v>213</v>
      </c>
      <c r="AU1331" s="210" t="s">
        <v>84</v>
      </c>
      <c r="AV1331" s="13" t="s">
        <v>84</v>
      </c>
      <c r="AW1331" s="13" t="s">
        <v>35</v>
      </c>
      <c r="AX1331" s="13" t="s">
        <v>74</v>
      </c>
      <c r="AY1331" s="210" t="s">
        <v>197</v>
      </c>
    </row>
    <row r="1332" spans="1:65" s="15" customFormat="1" ht="11.25">
      <c r="B1332" s="222"/>
      <c r="C1332" s="223"/>
      <c r="D1332" s="201" t="s">
        <v>213</v>
      </c>
      <c r="E1332" s="224" t="s">
        <v>28</v>
      </c>
      <c r="F1332" s="225" t="s">
        <v>1776</v>
      </c>
      <c r="G1332" s="223"/>
      <c r="H1332" s="224" t="s">
        <v>28</v>
      </c>
      <c r="I1332" s="226"/>
      <c r="J1332" s="223"/>
      <c r="K1332" s="223"/>
      <c r="L1332" s="227"/>
      <c r="M1332" s="228"/>
      <c r="N1332" s="229"/>
      <c r="O1332" s="229"/>
      <c r="P1332" s="229"/>
      <c r="Q1332" s="229"/>
      <c r="R1332" s="229"/>
      <c r="S1332" s="229"/>
      <c r="T1332" s="230"/>
      <c r="AT1332" s="231" t="s">
        <v>213</v>
      </c>
      <c r="AU1332" s="231" t="s">
        <v>84</v>
      </c>
      <c r="AV1332" s="15" t="s">
        <v>82</v>
      </c>
      <c r="AW1332" s="15" t="s">
        <v>35</v>
      </c>
      <c r="AX1332" s="15" t="s">
        <v>74</v>
      </c>
      <c r="AY1332" s="231" t="s">
        <v>197</v>
      </c>
    </row>
    <row r="1333" spans="1:65" s="13" customFormat="1" ht="11.25">
      <c r="B1333" s="199"/>
      <c r="C1333" s="200"/>
      <c r="D1333" s="201" t="s">
        <v>213</v>
      </c>
      <c r="E1333" s="202" t="s">
        <v>28</v>
      </c>
      <c r="F1333" s="203" t="s">
        <v>1777</v>
      </c>
      <c r="G1333" s="200"/>
      <c r="H1333" s="204">
        <v>123.2</v>
      </c>
      <c r="I1333" s="205"/>
      <c r="J1333" s="200"/>
      <c r="K1333" s="200"/>
      <c r="L1333" s="206"/>
      <c r="M1333" s="207"/>
      <c r="N1333" s="208"/>
      <c r="O1333" s="208"/>
      <c r="P1333" s="208"/>
      <c r="Q1333" s="208"/>
      <c r="R1333" s="208"/>
      <c r="S1333" s="208"/>
      <c r="T1333" s="209"/>
      <c r="AT1333" s="210" t="s">
        <v>213</v>
      </c>
      <c r="AU1333" s="210" t="s">
        <v>84</v>
      </c>
      <c r="AV1333" s="13" t="s">
        <v>84</v>
      </c>
      <c r="AW1333" s="13" t="s">
        <v>35</v>
      </c>
      <c r="AX1333" s="13" t="s">
        <v>74</v>
      </c>
      <c r="AY1333" s="210" t="s">
        <v>197</v>
      </c>
    </row>
    <row r="1334" spans="1:65" s="15" customFormat="1" ht="11.25">
      <c r="B1334" s="222"/>
      <c r="C1334" s="223"/>
      <c r="D1334" s="201" t="s">
        <v>213</v>
      </c>
      <c r="E1334" s="224" t="s">
        <v>28</v>
      </c>
      <c r="F1334" s="225" t="s">
        <v>1778</v>
      </c>
      <c r="G1334" s="223"/>
      <c r="H1334" s="224" t="s">
        <v>28</v>
      </c>
      <c r="I1334" s="226"/>
      <c r="J1334" s="223"/>
      <c r="K1334" s="223"/>
      <c r="L1334" s="227"/>
      <c r="M1334" s="228"/>
      <c r="N1334" s="229"/>
      <c r="O1334" s="229"/>
      <c r="P1334" s="229"/>
      <c r="Q1334" s="229"/>
      <c r="R1334" s="229"/>
      <c r="S1334" s="229"/>
      <c r="T1334" s="230"/>
      <c r="AT1334" s="231" t="s">
        <v>213</v>
      </c>
      <c r="AU1334" s="231" t="s">
        <v>84</v>
      </c>
      <c r="AV1334" s="15" t="s">
        <v>82</v>
      </c>
      <c r="AW1334" s="15" t="s">
        <v>35</v>
      </c>
      <c r="AX1334" s="15" t="s">
        <v>74</v>
      </c>
      <c r="AY1334" s="231" t="s">
        <v>197</v>
      </c>
    </row>
    <row r="1335" spans="1:65" s="13" customFormat="1" ht="11.25">
      <c r="B1335" s="199"/>
      <c r="C1335" s="200"/>
      <c r="D1335" s="201" t="s">
        <v>213</v>
      </c>
      <c r="E1335" s="202" t="s">
        <v>28</v>
      </c>
      <c r="F1335" s="203" t="s">
        <v>1779</v>
      </c>
      <c r="G1335" s="200"/>
      <c r="H1335" s="204">
        <v>91.4</v>
      </c>
      <c r="I1335" s="205"/>
      <c r="J1335" s="200"/>
      <c r="K1335" s="200"/>
      <c r="L1335" s="206"/>
      <c r="M1335" s="207"/>
      <c r="N1335" s="208"/>
      <c r="O1335" s="208"/>
      <c r="P1335" s="208"/>
      <c r="Q1335" s="208"/>
      <c r="R1335" s="208"/>
      <c r="S1335" s="208"/>
      <c r="T1335" s="209"/>
      <c r="AT1335" s="210" t="s">
        <v>213</v>
      </c>
      <c r="AU1335" s="210" t="s">
        <v>84</v>
      </c>
      <c r="AV1335" s="13" t="s">
        <v>84</v>
      </c>
      <c r="AW1335" s="13" t="s">
        <v>35</v>
      </c>
      <c r="AX1335" s="13" t="s">
        <v>74</v>
      </c>
      <c r="AY1335" s="210" t="s">
        <v>197</v>
      </c>
    </row>
    <row r="1336" spans="1:65" s="15" customFormat="1" ht="11.25">
      <c r="B1336" s="222"/>
      <c r="C1336" s="223"/>
      <c r="D1336" s="201" t="s">
        <v>213</v>
      </c>
      <c r="E1336" s="224" t="s">
        <v>28</v>
      </c>
      <c r="F1336" s="225" t="s">
        <v>1766</v>
      </c>
      <c r="G1336" s="223"/>
      <c r="H1336" s="224" t="s">
        <v>28</v>
      </c>
      <c r="I1336" s="226"/>
      <c r="J1336" s="223"/>
      <c r="K1336" s="223"/>
      <c r="L1336" s="227"/>
      <c r="M1336" s="228"/>
      <c r="N1336" s="229"/>
      <c r="O1336" s="229"/>
      <c r="P1336" s="229"/>
      <c r="Q1336" s="229"/>
      <c r="R1336" s="229"/>
      <c r="S1336" s="229"/>
      <c r="T1336" s="230"/>
      <c r="AT1336" s="231" t="s">
        <v>213</v>
      </c>
      <c r="AU1336" s="231" t="s">
        <v>84</v>
      </c>
      <c r="AV1336" s="15" t="s">
        <v>82</v>
      </c>
      <c r="AW1336" s="15" t="s">
        <v>35</v>
      </c>
      <c r="AX1336" s="15" t="s">
        <v>74</v>
      </c>
      <c r="AY1336" s="231" t="s">
        <v>197</v>
      </c>
    </row>
    <row r="1337" spans="1:65" s="13" customFormat="1" ht="11.25">
      <c r="B1337" s="199"/>
      <c r="C1337" s="200"/>
      <c r="D1337" s="201" t="s">
        <v>213</v>
      </c>
      <c r="E1337" s="202" t="s">
        <v>28</v>
      </c>
      <c r="F1337" s="203" t="s">
        <v>1767</v>
      </c>
      <c r="G1337" s="200"/>
      <c r="H1337" s="204">
        <v>24.1</v>
      </c>
      <c r="I1337" s="205"/>
      <c r="J1337" s="200"/>
      <c r="K1337" s="200"/>
      <c r="L1337" s="206"/>
      <c r="M1337" s="207"/>
      <c r="N1337" s="208"/>
      <c r="O1337" s="208"/>
      <c r="P1337" s="208"/>
      <c r="Q1337" s="208"/>
      <c r="R1337" s="208"/>
      <c r="S1337" s="208"/>
      <c r="T1337" s="209"/>
      <c r="AT1337" s="210" t="s">
        <v>213</v>
      </c>
      <c r="AU1337" s="210" t="s">
        <v>84</v>
      </c>
      <c r="AV1337" s="13" t="s">
        <v>84</v>
      </c>
      <c r="AW1337" s="13" t="s">
        <v>35</v>
      </c>
      <c r="AX1337" s="13" t="s">
        <v>74</v>
      </c>
      <c r="AY1337" s="210" t="s">
        <v>197</v>
      </c>
    </row>
    <row r="1338" spans="1:65" s="15" customFormat="1" ht="11.25">
      <c r="B1338" s="222"/>
      <c r="C1338" s="223"/>
      <c r="D1338" s="201" t="s">
        <v>213</v>
      </c>
      <c r="E1338" s="224" t="s">
        <v>28</v>
      </c>
      <c r="F1338" s="225" t="s">
        <v>1677</v>
      </c>
      <c r="G1338" s="223"/>
      <c r="H1338" s="224" t="s">
        <v>28</v>
      </c>
      <c r="I1338" s="226"/>
      <c r="J1338" s="223"/>
      <c r="K1338" s="223"/>
      <c r="L1338" s="227"/>
      <c r="M1338" s="228"/>
      <c r="N1338" s="229"/>
      <c r="O1338" s="229"/>
      <c r="P1338" s="229"/>
      <c r="Q1338" s="229"/>
      <c r="R1338" s="229"/>
      <c r="S1338" s="229"/>
      <c r="T1338" s="230"/>
      <c r="AT1338" s="231" t="s">
        <v>213</v>
      </c>
      <c r="AU1338" s="231" t="s">
        <v>84</v>
      </c>
      <c r="AV1338" s="15" t="s">
        <v>82</v>
      </c>
      <c r="AW1338" s="15" t="s">
        <v>35</v>
      </c>
      <c r="AX1338" s="15" t="s">
        <v>74</v>
      </c>
      <c r="AY1338" s="231" t="s">
        <v>197</v>
      </c>
    </row>
    <row r="1339" spans="1:65" s="13" customFormat="1" ht="11.25">
      <c r="B1339" s="199"/>
      <c r="C1339" s="200"/>
      <c r="D1339" s="201" t="s">
        <v>213</v>
      </c>
      <c r="E1339" s="202" t="s">
        <v>28</v>
      </c>
      <c r="F1339" s="203" t="s">
        <v>1780</v>
      </c>
      <c r="G1339" s="200"/>
      <c r="H1339" s="204">
        <v>181</v>
      </c>
      <c r="I1339" s="205"/>
      <c r="J1339" s="200"/>
      <c r="K1339" s="200"/>
      <c r="L1339" s="206"/>
      <c r="M1339" s="207"/>
      <c r="N1339" s="208"/>
      <c r="O1339" s="208"/>
      <c r="P1339" s="208"/>
      <c r="Q1339" s="208"/>
      <c r="R1339" s="208"/>
      <c r="S1339" s="208"/>
      <c r="T1339" s="209"/>
      <c r="AT1339" s="210" t="s">
        <v>213</v>
      </c>
      <c r="AU1339" s="210" t="s">
        <v>84</v>
      </c>
      <c r="AV1339" s="13" t="s">
        <v>84</v>
      </c>
      <c r="AW1339" s="13" t="s">
        <v>35</v>
      </c>
      <c r="AX1339" s="13" t="s">
        <v>74</v>
      </c>
      <c r="AY1339" s="210" t="s">
        <v>197</v>
      </c>
    </row>
    <row r="1340" spans="1:65" s="15" customFormat="1" ht="11.25">
      <c r="B1340" s="222"/>
      <c r="C1340" s="223"/>
      <c r="D1340" s="201" t="s">
        <v>213</v>
      </c>
      <c r="E1340" s="224" t="s">
        <v>28</v>
      </c>
      <c r="F1340" s="225" t="s">
        <v>1781</v>
      </c>
      <c r="G1340" s="223"/>
      <c r="H1340" s="224" t="s">
        <v>28</v>
      </c>
      <c r="I1340" s="226"/>
      <c r="J1340" s="223"/>
      <c r="K1340" s="223"/>
      <c r="L1340" s="227"/>
      <c r="M1340" s="228"/>
      <c r="N1340" s="229"/>
      <c r="O1340" s="229"/>
      <c r="P1340" s="229"/>
      <c r="Q1340" s="229"/>
      <c r="R1340" s="229"/>
      <c r="S1340" s="229"/>
      <c r="T1340" s="230"/>
      <c r="AT1340" s="231" t="s">
        <v>213</v>
      </c>
      <c r="AU1340" s="231" t="s">
        <v>84</v>
      </c>
      <c r="AV1340" s="15" t="s">
        <v>82</v>
      </c>
      <c r="AW1340" s="15" t="s">
        <v>35</v>
      </c>
      <c r="AX1340" s="15" t="s">
        <v>74</v>
      </c>
      <c r="AY1340" s="231" t="s">
        <v>197</v>
      </c>
    </row>
    <row r="1341" spans="1:65" s="13" customFormat="1" ht="11.25">
      <c r="B1341" s="199"/>
      <c r="C1341" s="200"/>
      <c r="D1341" s="201" t="s">
        <v>213</v>
      </c>
      <c r="E1341" s="202" t="s">
        <v>28</v>
      </c>
      <c r="F1341" s="203" t="s">
        <v>1782</v>
      </c>
      <c r="G1341" s="200"/>
      <c r="H1341" s="204">
        <v>87.5</v>
      </c>
      <c r="I1341" s="205"/>
      <c r="J1341" s="200"/>
      <c r="K1341" s="200"/>
      <c r="L1341" s="206"/>
      <c r="M1341" s="207"/>
      <c r="N1341" s="208"/>
      <c r="O1341" s="208"/>
      <c r="P1341" s="208"/>
      <c r="Q1341" s="208"/>
      <c r="R1341" s="208"/>
      <c r="S1341" s="208"/>
      <c r="T1341" s="209"/>
      <c r="AT1341" s="210" t="s">
        <v>213</v>
      </c>
      <c r="AU1341" s="210" t="s">
        <v>84</v>
      </c>
      <c r="AV1341" s="13" t="s">
        <v>84</v>
      </c>
      <c r="AW1341" s="13" t="s">
        <v>35</v>
      </c>
      <c r="AX1341" s="13" t="s">
        <v>74</v>
      </c>
      <c r="AY1341" s="210" t="s">
        <v>197</v>
      </c>
    </row>
    <row r="1342" spans="1:65" s="14" customFormat="1" ht="11.25">
      <c r="B1342" s="211"/>
      <c r="C1342" s="212"/>
      <c r="D1342" s="201" t="s">
        <v>213</v>
      </c>
      <c r="E1342" s="213" t="s">
        <v>28</v>
      </c>
      <c r="F1342" s="214" t="s">
        <v>226</v>
      </c>
      <c r="G1342" s="212"/>
      <c r="H1342" s="215">
        <v>1052.5</v>
      </c>
      <c r="I1342" s="216"/>
      <c r="J1342" s="212"/>
      <c r="K1342" s="212"/>
      <c r="L1342" s="217"/>
      <c r="M1342" s="218"/>
      <c r="N1342" s="219"/>
      <c r="O1342" s="219"/>
      <c r="P1342" s="219"/>
      <c r="Q1342" s="219"/>
      <c r="R1342" s="219"/>
      <c r="S1342" s="219"/>
      <c r="T1342" s="220"/>
      <c r="AT1342" s="221" t="s">
        <v>213</v>
      </c>
      <c r="AU1342" s="221" t="s">
        <v>84</v>
      </c>
      <c r="AV1342" s="14" t="s">
        <v>204</v>
      </c>
      <c r="AW1342" s="14" t="s">
        <v>35</v>
      </c>
      <c r="AX1342" s="14" t="s">
        <v>82</v>
      </c>
      <c r="AY1342" s="221" t="s">
        <v>197</v>
      </c>
    </row>
    <row r="1343" spans="1:65" s="2" customFormat="1" ht="24.2" customHeight="1">
      <c r="A1343" s="37"/>
      <c r="B1343" s="38"/>
      <c r="C1343" s="181" t="s">
        <v>1783</v>
      </c>
      <c r="D1343" s="181" t="s">
        <v>199</v>
      </c>
      <c r="E1343" s="182" t="s">
        <v>1784</v>
      </c>
      <c r="F1343" s="183" t="s">
        <v>1785</v>
      </c>
      <c r="G1343" s="184" t="s">
        <v>265</v>
      </c>
      <c r="H1343" s="185">
        <v>554.29999999999995</v>
      </c>
      <c r="I1343" s="186"/>
      <c r="J1343" s="187">
        <f>ROUND(I1343*H1343,2)</f>
        <v>0</v>
      </c>
      <c r="K1343" s="183" t="s">
        <v>203</v>
      </c>
      <c r="L1343" s="42"/>
      <c r="M1343" s="188" t="s">
        <v>28</v>
      </c>
      <c r="N1343" s="189" t="s">
        <v>45</v>
      </c>
      <c r="O1343" s="67"/>
      <c r="P1343" s="190">
        <f>O1343*H1343</f>
        <v>0</v>
      </c>
      <c r="Q1343" s="190">
        <v>1.0000000000000001E-5</v>
      </c>
      <c r="R1343" s="190">
        <f>Q1343*H1343</f>
        <v>5.5430000000000002E-3</v>
      </c>
      <c r="S1343" s="190">
        <v>0</v>
      </c>
      <c r="T1343" s="191">
        <f>S1343*H1343</f>
        <v>0</v>
      </c>
      <c r="U1343" s="37"/>
      <c r="V1343" s="37"/>
      <c r="W1343" s="37"/>
      <c r="X1343" s="37"/>
      <c r="Y1343" s="37"/>
      <c r="Z1343" s="37"/>
      <c r="AA1343" s="37"/>
      <c r="AB1343" s="37"/>
      <c r="AC1343" s="37"/>
      <c r="AD1343" s="37"/>
      <c r="AE1343" s="37"/>
      <c r="AR1343" s="192" t="s">
        <v>204</v>
      </c>
      <c r="AT1343" s="192" t="s">
        <v>199</v>
      </c>
      <c r="AU1343" s="192" t="s">
        <v>84</v>
      </c>
      <c r="AY1343" s="20" t="s">
        <v>197</v>
      </c>
      <c r="BE1343" s="193">
        <f>IF(N1343="základní",J1343,0)</f>
        <v>0</v>
      </c>
      <c r="BF1343" s="193">
        <f>IF(N1343="snížená",J1343,0)</f>
        <v>0</v>
      </c>
      <c r="BG1343" s="193">
        <f>IF(N1343="zákl. přenesená",J1343,0)</f>
        <v>0</v>
      </c>
      <c r="BH1343" s="193">
        <f>IF(N1343="sníž. přenesená",J1343,0)</f>
        <v>0</v>
      </c>
      <c r="BI1343" s="193">
        <f>IF(N1343="nulová",J1343,0)</f>
        <v>0</v>
      </c>
      <c r="BJ1343" s="20" t="s">
        <v>82</v>
      </c>
      <c r="BK1343" s="193">
        <f>ROUND(I1343*H1343,2)</f>
        <v>0</v>
      </c>
      <c r="BL1343" s="20" t="s">
        <v>204</v>
      </c>
      <c r="BM1343" s="192" t="s">
        <v>1786</v>
      </c>
    </row>
    <row r="1344" spans="1:65" s="2" customFormat="1" ht="11.25">
      <c r="A1344" s="37"/>
      <c r="B1344" s="38"/>
      <c r="C1344" s="39"/>
      <c r="D1344" s="194" t="s">
        <v>206</v>
      </c>
      <c r="E1344" s="39"/>
      <c r="F1344" s="195" t="s">
        <v>1787</v>
      </c>
      <c r="G1344" s="39"/>
      <c r="H1344" s="39"/>
      <c r="I1344" s="196"/>
      <c r="J1344" s="39"/>
      <c r="K1344" s="39"/>
      <c r="L1344" s="42"/>
      <c r="M1344" s="197"/>
      <c r="N1344" s="198"/>
      <c r="O1344" s="67"/>
      <c r="P1344" s="67"/>
      <c r="Q1344" s="67"/>
      <c r="R1344" s="67"/>
      <c r="S1344" s="67"/>
      <c r="T1344" s="68"/>
      <c r="U1344" s="37"/>
      <c r="V1344" s="37"/>
      <c r="W1344" s="37"/>
      <c r="X1344" s="37"/>
      <c r="Y1344" s="37"/>
      <c r="Z1344" s="37"/>
      <c r="AA1344" s="37"/>
      <c r="AB1344" s="37"/>
      <c r="AC1344" s="37"/>
      <c r="AD1344" s="37"/>
      <c r="AE1344" s="37"/>
      <c r="AT1344" s="20" t="s">
        <v>206</v>
      </c>
      <c r="AU1344" s="20" t="s">
        <v>84</v>
      </c>
    </row>
    <row r="1345" spans="1:65" s="15" customFormat="1" ht="11.25">
      <c r="B1345" s="222"/>
      <c r="C1345" s="223"/>
      <c r="D1345" s="201" t="s">
        <v>213</v>
      </c>
      <c r="E1345" s="224" t="s">
        <v>28</v>
      </c>
      <c r="F1345" s="225" t="s">
        <v>742</v>
      </c>
      <c r="G1345" s="223"/>
      <c r="H1345" s="224" t="s">
        <v>28</v>
      </c>
      <c r="I1345" s="226"/>
      <c r="J1345" s="223"/>
      <c r="K1345" s="223"/>
      <c r="L1345" s="227"/>
      <c r="M1345" s="228"/>
      <c r="N1345" s="229"/>
      <c r="O1345" s="229"/>
      <c r="P1345" s="229"/>
      <c r="Q1345" s="229"/>
      <c r="R1345" s="229"/>
      <c r="S1345" s="229"/>
      <c r="T1345" s="230"/>
      <c r="AT1345" s="231" t="s">
        <v>213</v>
      </c>
      <c r="AU1345" s="231" t="s">
        <v>84</v>
      </c>
      <c r="AV1345" s="15" t="s">
        <v>82</v>
      </c>
      <c r="AW1345" s="15" t="s">
        <v>35</v>
      </c>
      <c r="AX1345" s="15" t="s">
        <v>74</v>
      </c>
      <c r="AY1345" s="231" t="s">
        <v>197</v>
      </c>
    </row>
    <row r="1346" spans="1:65" s="15" customFormat="1" ht="11.25">
      <c r="B1346" s="222"/>
      <c r="C1346" s="223"/>
      <c r="D1346" s="201" t="s">
        <v>213</v>
      </c>
      <c r="E1346" s="224" t="s">
        <v>28</v>
      </c>
      <c r="F1346" s="225" t="s">
        <v>1788</v>
      </c>
      <c r="G1346" s="223"/>
      <c r="H1346" s="224" t="s">
        <v>28</v>
      </c>
      <c r="I1346" s="226"/>
      <c r="J1346" s="223"/>
      <c r="K1346" s="223"/>
      <c r="L1346" s="227"/>
      <c r="M1346" s="228"/>
      <c r="N1346" s="229"/>
      <c r="O1346" s="229"/>
      <c r="P1346" s="229"/>
      <c r="Q1346" s="229"/>
      <c r="R1346" s="229"/>
      <c r="S1346" s="229"/>
      <c r="T1346" s="230"/>
      <c r="AT1346" s="231" t="s">
        <v>213</v>
      </c>
      <c r="AU1346" s="231" t="s">
        <v>84</v>
      </c>
      <c r="AV1346" s="15" t="s">
        <v>82</v>
      </c>
      <c r="AW1346" s="15" t="s">
        <v>35</v>
      </c>
      <c r="AX1346" s="15" t="s">
        <v>74</v>
      </c>
      <c r="AY1346" s="231" t="s">
        <v>197</v>
      </c>
    </row>
    <row r="1347" spans="1:65" s="13" customFormat="1" ht="11.25">
      <c r="B1347" s="199"/>
      <c r="C1347" s="200"/>
      <c r="D1347" s="201" t="s">
        <v>213</v>
      </c>
      <c r="E1347" s="202" t="s">
        <v>28</v>
      </c>
      <c r="F1347" s="203" t="s">
        <v>1789</v>
      </c>
      <c r="G1347" s="200"/>
      <c r="H1347" s="204">
        <v>233.7</v>
      </c>
      <c r="I1347" s="205"/>
      <c r="J1347" s="200"/>
      <c r="K1347" s="200"/>
      <c r="L1347" s="206"/>
      <c r="M1347" s="207"/>
      <c r="N1347" s="208"/>
      <c r="O1347" s="208"/>
      <c r="P1347" s="208"/>
      <c r="Q1347" s="208"/>
      <c r="R1347" s="208"/>
      <c r="S1347" s="208"/>
      <c r="T1347" s="209"/>
      <c r="AT1347" s="210" t="s">
        <v>213</v>
      </c>
      <c r="AU1347" s="210" t="s">
        <v>84</v>
      </c>
      <c r="AV1347" s="13" t="s">
        <v>84</v>
      </c>
      <c r="AW1347" s="13" t="s">
        <v>35</v>
      </c>
      <c r="AX1347" s="13" t="s">
        <v>74</v>
      </c>
      <c r="AY1347" s="210" t="s">
        <v>197</v>
      </c>
    </row>
    <row r="1348" spans="1:65" s="13" customFormat="1" ht="11.25">
      <c r="B1348" s="199"/>
      <c r="C1348" s="200"/>
      <c r="D1348" s="201" t="s">
        <v>213</v>
      </c>
      <c r="E1348" s="202" t="s">
        <v>28</v>
      </c>
      <c r="F1348" s="203" t="s">
        <v>1790</v>
      </c>
      <c r="G1348" s="200"/>
      <c r="H1348" s="204">
        <v>320.60000000000002</v>
      </c>
      <c r="I1348" s="205"/>
      <c r="J1348" s="200"/>
      <c r="K1348" s="200"/>
      <c r="L1348" s="206"/>
      <c r="M1348" s="207"/>
      <c r="N1348" s="208"/>
      <c r="O1348" s="208"/>
      <c r="P1348" s="208"/>
      <c r="Q1348" s="208"/>
      <c r="R1348" s="208"/>
      <c r="S1348" s="208"/>
      <c r="T1348" s="209"/>
      <c r="AT1348" s="210" t="s">
        <v>213</v>
      </c>
      <c r="AU1348" s="210" t="s">
        <v>84</v>
      </c>
      <c r="AV1348" s="13" t="s">
        <v>84</v>
      </c>
      <c r="AW1348" s="13" t="s">
        <v>35</v>
      </c>
      <c r="AX1348" s="13" t="s">
        <v>74</v>
      </c>
      <c r="AY1348" s="210" t="s">
        <v>197</v>
      </c>
    </row>
    <row r="1349" spans="1:65" s="14" customFormat="1" ht="11.25">
      <c r="B1349" s="211"/>
      <c r="C1349" s="212"/>
      <c r="D1349" s="201" t="s">
        <v>213</v>
      </c>
      <c r="E1349" s="213" t="s">
        <v>28</v>
      </c>
      <c r="F1349" s="214" t="s">
        <v>226</v>
      </c>
      <c r="G1349" s="212"/>
      <c r="H1349" s="215">
        <v>554.29999999999995</v>
      </c>
      <c r="I1349" s="216"/>
      <c r="J1349" s="212"/>
      <c r="K1349" s="212"/>
      <c r="L1349" s="217"/>
      <c r="M1349" s="218"/>
      <c r="N1349" s="219"/>
      <c r="O1349" s="219"/>
      <c r="P1349" s="219"/>
      <c r="Q1349" s="219"/>
      <c r="R1349" s="219"/>
      <c r="S1349" s="219"/>
      <c r="T1349" s="220"/>
      <c r="AT1349" s="221" t="s">
        <v>213</v>
      </c>
      <c r="AU1349" s="221" t="s">
        <v>84</v>
      </c>
      <c r="AV1349" s="14" t="s">
        <v>204</v>
      </c>
      <c r="AW1349" s="14" t="s">
        <v>35</v>
      </c>
      <c r="AX1349" s="14" t="s">
        <v>82</v>
      </c>
      <c r="AY1349" s="221" t="s">
        <v>197</v>
      </c>
    </row>
    <row r="1350" spans="1:65" s="2" customFormat="1" ht="16.5" customHeight="1">
      <c r="A1350" s="37"/>
      <c r="B1350" s="38"/>
      <c r="C1350" s="181" t="s">
        <v>1791</v>
      </c>
      <c r="D1350" s="181" t="s">
        <v>199</v>
      </c>
      <c r="E1350" s="182" t="s">
        <v>1792</v>
      </c>
      <c r="F1350" s="183" t="s">
        <v>1793</v>
      </c>
      <c r="G1350" s="184" t="s">
        <v>202</v>
      </c>
      <c r="H1350" s="185">
        <v>185.304</v>
      </c>
      <c r="I1350" s="186"/>
      <c r="J1350" s="187">
        <f>ROUND(I1350*H1350,2)</f>
        <v>0</v>
      </c>
      <c r="K1350" s="183" t="s">
        <v>28</v>
      </c>
      <c r="L1350" s="42"/>
      <c r="M1350" s="188" t="s">
        <v>28</v>
      </c>
      <c r="N1350" s="189" t="s">
        <v>45</v>
      </c>
      <c r="O1350" s="67"/>
      <c r="P1350" s="190">
        <f>O1350*H1350</f>
        <v>0</v>
      </c>
      <c r="Q1350" s="190">
        <v>2.0160000000000001E-2</v>
      </c>
      <c r="R1350" s="190">
        <f>Q1350*H1350</f>
        <v>3.73572864</v>
      </c>
      <c r="S1350" s="190">
        <v>0</v>
      </c>
      <c r="T1350" s="191">
        <f>S1350*H1350</f>
        <v>0</v>
      </c>
      <c r="U1350" s="37"/>
      <c r="V1350" s="37"/>
      <c r="W1350" s="37"/>
      <c r="X1350" s="37"/>
      <c r="Y1350" s="37"/>
      <c r="Z1350" s="37"/>
      <c r="AA1350" s="37"/>
      <c r="AB1350" s="37"/>
      <c r="AC1350" s="37"/>
      <c r="AD1350" s="37"/>
      <c r="AE1350" s="37"/>
      <c r="AR1350" s="192" t="s">
        <v>204</v>
      </c>
      <c r="AT1350" s="192" t="s">
        <v>199</v>
      </c>
      <c r="AU1350" s="192" t="s">
        <v>84</v>
      </c>
      <c r="AY1350" s="20" t="s">
        <v>197</v>
      </c>
      <c r="BE1350" s="193">
        <f>IF(N1350="základní",J1350,0)</f>
        <v>0</v>
      </c>
      <c r="BF1350" s="193">
        <f>IF(N1350="snížená",J1350,0)</f>
        <v>0</v>
      </c>
      <c r="BG1350" s="193">
        <f>IF(N1350="zákl. přenesená",J1350,0)</f>
        <v>0</v>
      </c>
      <c r="BH1350" s="193">
        <f>IF(N1350="sníž. přenesená",J1350,0)</f>
        <v>0</v>
      </c>
      <c r="BI1350" s="193">
        <f>IF(N1350="nulová",J1350,0)</f>
        <v>0</v>
      </c>
      <c r="BJ1350" s="20" t="s">
        <v>82</v>
      </c>
      <c r="BK1350" s="193">
        <f>ROUND(I1350*H1350,2)</f>
        <v>0</v>
      </c>
      <c r="BL1350" s="20" t="s">
        <v>204</v>
      </c>
      <c r="BM1350" s="192" t="s">
        <v>1794</v>
      </c>
    </row>
    <row r="1351" spans="1:65" s="15" customFormat="1" ht="11.25">
      <c r="B1351" s="222"/>
      <c r="C1351" s="223"/>
      <c r="D1351" s="201" t="s">
        <v>213</v>
      </c>
      <c r="E1351" s="224" t="s">
        <v>28</v>
      </c>
      <c r="F1351" s="225" t="s">
        <v>412</v>
      </c>
      <c r="G1351" s="223"/>
      <c r="H1351" s="224" t="s">
        <v>28</v>
      </c>
      <c r="I1351" s="226"/>
      <c r="J1351" s="223"/>
      <c r="K1351" s="223"/>
      <c r="L1351" s="227"/>
      <c r="M1351" s="228"/>
      <c r="N1351" s="229"/>
      <c r="O1351" s="229"/>
      <c r="P1351" s="229"/>
      <c r="Q1351" s="229"/>
      <c r="R1351" s="229"/>
      <c r="S1351" s="229"/>
      <c r="T1351" s="230"/>
      <c r="AT1351" s="231" t="s">
        <v>213</v>
      </c>
      <c r="AU1351" s="231" t="s">
        <v>84</v>
      </c>
      <c r="AV1351" s="15" t="s">
        <v>82</v>
      </c>
      <c r="AW1351" s="15" t="s">
        <v>35</v>
      </c>
      <c r="AX1351" s="15" t="s">
        <v>74</v>
      </c>
      <c r="AY1351" s="231" t="s">
        <v>197</v>
      </c>
    </row>
    <row r="1352" spans="1:65" s="15" customFormat="1" ht="11.25">
      <c r="B1352" s="222"/>
      <c r="C1352" s="223"/>
      <c r="D1352" s="201" t="s">
        <v>213</v>
      </c>
      <c r="E1352" s="224" t="s">
        <v>28</v>
      </c>
      <c r="F1352" s="225" t="s">
        <v>1795</v>
      </c>
      <c r="G1352" s="223"/>
      <c r="H1352" s="224" t="s">
        <v>28</v>
      </c>
      <c r="I1352" s="226"/>
      <c r="J1352" s="223"/>
      <c r="K1352" s="223"/>
      <c r="L1352" s="227"/>
      <c r="M1352" s="228"/>
      <c r="N1352" s="229"/>
      <c r="O1352" s="229"/>
      <c r="P1352" s="229"/>
      <c r="Q1352" s="229"/>
      <c r="R1352" s="229"/>
      <c r="S1352" s="229"/>
      <c r="T1352" s="230"/>
      <c r="AT1352" s="231" t="s">
        <v>213</v>
      </c>
      <c r="AU1352" s="231" t="s">
        <v>84</v>
      </c>
      <c r="AV1352" s="15" t="s">
        <v>82</v>
      </c>
      <c r="AW1352" s="15" t="s">
        <v>35</v>
      </c>
      <c r="AX1352" s="15" t="s">
        <v>74</v>
      </c>
      <c r="AY1352" s="231" t="s">
        <v>197</v>
      </c>
    </row>
    <row r="1353" spans="1:65" s="15" customFormat="1" ht="11.25">
      <c r="B1353" s="222"/>
      <c r="C1353" s="223"/>
      <c r="D1353" s="201" t="s">
        <v>213</v>
      </c>
      <c r="E1353" s="224" t="s">
        <v>28</v>
      </c>
      <c r="F1353" s="225" t="s">
        <v>1796</v>
      </c>
      <c r="G1353" s="223"/>
      <c r="H1353" s="224" t="s">
        <v>28</v>
      </c>
      <c r="I1353" s="226"/>
      <c r="J1353" s="223"/>
      <c r="K1353" s="223"/>
      <c r="L1353" s="227"/>
      <c r="M1353" s="228"/>
      <c r="N1353" s="229"/>
      <c r="O1353" s="229"/>
      <c r="P1353" s="229"/>
      <c r="Q1353" s="229"/>
      <c r="R1353" s="229"/>
      <c r="S1353" s="229"/>
      <c r="T1353" s="230"/>
      <c r="AT1353" s="231" t="s">
        <v>213</v>
      </c>
      <c r="AU1353" s="231" t="s">
        <v>84</v>
      </c>
      <c r="AV1353" s="15" t="s">
        <v>82</v>
      </c>
      <c r="AW1353" s="15" t="s">
        <v>35</v>
      </c>
      <c r="AX1353" s="15" t="s">
        <v>74</v>
      </c>
      <c r="AY1353" s="231" t="s">
        <v>197</v>
      </c>
    </row>
    <row r="1354" spans="1:65" s="13" customFormat="1" ht="11.25">
      <c r="B1354" s="199"/>
      <c r="C1354" s="200"/>
      <c r="D1354" s="201" t="s">
        <v>213</v>
      </c>
      <c r="E1354" s="202" t="s">
        <v>28</v>
      </c>
      <c r="F1354" s="203" t="s">
        <v>1797</v>
      </c>
      <c r="G1354" s="200"/>
      <c r="H1354" s="204">
        <v>185.304</v>
      </c>
      <c r="I1354" s="205"/>
      <c r="J1354" s="200"/>
      <c r="K1354" s="200"/>
      <c r="L1354" s="206"/>
      <c r="M1354" s="207"/>
      <c r="N1354" s="208"/>
      <c r="O1354" s="208"/>
      <c r="P1354" s="208"/>
      <c r="Q1354" s="208"/>
      <c r="R1354" s="208"/>
      <c r="S1354" s="208"/>
      <c r="T1354" s="209"/>
      <c r="AT1354" s="210" t="s">
        <v>213</v>
      </c>
      <c r="AU1354" s="210" t="s">
        <v>84</v>
      </c>
      <c r="AV1354" s="13" t="s">
        <v>84</v>
      </c>
      <c r="AW1354" s="13" t="s">
        <v>35</v>
      </c>
      <c r="AX1354" s="13" t="s">
        <v>82</v>
      </c>
      <c r="AY1354" s="210" t="s">
        <v>197</v>
      </c>
    </row>
    <row r="1355" spans="1:65" s="2" customFormat="1" ht="16.5" customHeight="1">
      <c r="A1355" s="37"/>
      <c r="B1355" s="38"/>
      <c r="C1355" s="247" t="s">
        <v>1798</v>
      </c>
      <c r="D1355" s="247" t="s">
        <v>519</v>
      </c>
      <c r="E1355" s="248" t="s">
        <v>1799</v>
      </c>
      <c r="F1355" s="249" t="s">
        <v>1800</v>
      </c>
      <c r="G1355" s="250" t="s">
        <v>202</v>
      </c>
      <c r="H1355" s="251">
        <v>189.01</v>
      </c>
      <c r="I1355" s="252"/>
      <c r="J1355" s="253">
        <f>ROUND(I1355*H1355,2)</f>
        <v>0</v>
      </c>
      <c r="K1355" s="249" t="s">
        <v>203</v>
      </c>
      <c r="L1355" s="254"/>
      <c r="M1355" s="255" t="s">
        <v>28</v>
      </c>
      <c r="N1355" s="256" t="s">
        <v>45</v>
      </c>
      <c r="O1355" s="67"/>
      <c r="P1355" s="190">
        <f>O1355*H1355</f>
        <v>0</v>
      </c>
      <c r="Q1355" s="190">
        <v>0.17599999999999999</v>
      </c>
      <c r="R1355" s="190">
        <f>Q1355*H1355</f>
        <v>33.265759999999993</v>
      </c>
      <c r="S1355" s="190">
        <v>0</v>
      </c>
      <c r="T1355" s="191">
        <f>S1355*H1355</f>
        <v>0</v>
      </c>
      <c r="U1355" s="37"/>
      <c r="V1355" s="37"/>
      <c r="W1355" s="37"/>
      <c r="X1355" s="37"/>
      <c r="Y1355" s="37"/>
      <c r="Z1355" s="37"/>
      <c r="AA1355" s="37"/>
      <c r="AB1355" s="37"/>
      <c r="AC1355" s="37"/>
      <c r="AD1355" s="37"/>
      <c r="AE1355" s="37"/>
      <c r="AR1355" s="192" t="s">
        <v>243</v>
      </c>
      <c r="AT1355" s="192" t="s">
        <v>519</v>
      </c>
      <c r="AU1355" s="192" t="s">
        <v>84</v>
      </c>
      <c r="AY1355" s="20" t="s">
        <v>197</v>
      </c>
      <c r="BE1355" s="193">
        <f>IF(N1355="základní",J1355,0)</f>
        <v>0</v>
      </c>
      <c r="BF1355" s="193">
        <f>IF(N1355="snížená",J1355,0)</f>
        <v>0</v>
      </c>
      <c r="BG1355" s="193">
        <f>IF(N1355="zákl. přenesená",J1355,0)</f>
        <v>0</v>
      </c>
      <c r="BH1355" s="193">
        <f>IF(N1355="sníž. přenesená",J1355,0)</f>
        <v>0</v>
      </c>
      <c r="BI1355" s="193">
        <f>IF(N1355="nulová",J1355,0)</f>
        <v>0</v>
      </c>
      <c r="BJ1355" s="20" t="s">
        <v>82</v>
      </c>
      <c r="BK1355" s="193">
        <f>ROUND(I1355*H1355,2)</f>
        <v>0</v>
      </c>
      <c r="BL1355" s="20" t="s">
        <v>204</v>
      </c>
      <c r="BM1355" s="192" t="s">
        <v>1801</v>
      </c>
    </row>
    <row r="1356" spans="1:65" s="13" customFormat="1" ht="11.25">
      <c r="B1356" s="199"/>
      <c r="C1356" s="200"/>
      <c r="D1356" s="201" t="s">
        <v>213</v>
      </c>
      <c r="E1356" s="200"/>
      <c r="F1356" s="203" t="s">
        <v>1802</v>
      </c>
      <c r="G1356" s="200"/>
      <c r="H1356" s="204">
        <v>189.01</v>
      </c>
      <c r="I1356" s="205"/>
      <c r="J1356" s="200"/>
      <c r="K1356" s="200"/>
      <c r="L1356" s="206"/>
      <c r="M1356" s="207"/>
      <c r="N1356" s="208"/>
      <c r="O1356" s="208"/>
      <c r="P1356" s="208"/>
      <c r="Q1356" s="208"/>
      <c r="R1356" s="208"/>
      <c r="S1356" s="208"/>
      <c r="T1356" s="209"/>
      <c r="AT1356" s="210" t="s">
        <v>213</v>
      </c>
      <c r="AU1356" s="210" t="s">
        <v>84</v>
      </c>
      <c r="AV1356" s="13" t="s">
        <v>84</v>
      </c>
      <c r="AW1356" s="13" t="s">
        <v>4</v>
      </c>
      <c r="AX1356" s="13" t="s">
        <v>82</v>
      </c>
      <c r="AY1356" s="210" t="s">
        <v>197</v>
      </c>
    </row>
    <row r="1357" spans="1:65" s="2" customFormat="1" ht="24.2" customHeight="1">
      <c r="A1357" s="37"/>
      <c r="B1357" s="38"/>
      <c r="C1357" s="181" t="s">
        <v>1803</v>
      </c>
      <c r="D1357" s="181" t="s">
        <v>199</v>
      </c>
      <c r="E1357" s="182" t="s">
        <v>1804</v>
      </c>
      <c r="F1357" s="183" t="s">
        <v>1805</v>
      </c>
      <c r="G1357" s="184" t="s">
        <v>210</v>
      </c>
      <c r="H1357" s="185">
        <v>29</v>
      </c>
      <c r="I1357" s="186"/>
      <c r="J1357" s="187">
        <f>ROUND(I1357*H1357,2)</f>
        <v>0</v>
      </c>
      <c r="K1357" s="183" t="s">
        <v>203</v>
      </c>
      <c r="L1357" s="42"/>
      <c r="M1357" s="188" t="s">
        <v>28</v>
      </c>
      <c r="N1357" s="189" t="s">
        <v>45</v>
      </c>
      <c r="O1357" s="67"/>
      <c r="P1357" s="190">
        <f>O1357*H1357</f>
        <v>0</v>
      </c>
      <c r="Q1357" s="190">
        <v>1.7770000000000001E-2</v>
      </c>
      <c r="R1357" s="190">
        <f>Q1357*H1357</f>
        <v>0.51533000000000007</v>
      </c>
      <c r="S1357" s="190">
        <v>0</v>
      </c>
      <c r="T1357" s="191">
        <f>S1357*H1357</f>
        <v>0</v>
      </c>
      <c r="U1357" s="37"/>
      <c r="V1357" s="37"/>
      <c r="W1357" s="37"/>
      <c r="X1357" s="37"/>
      <c r="Y1357" s="37"/>
      <c r="Z1357" s="37"/>
      <c r="AA1357" s="37"/>
      <c r="AB1357" s="37"/>
      <c r="AC1357" s="37"/>
      <c r="AD1357" s="37"/>
      <c r="AE1357" s="37"/>
      <c r="AR1357" s="192" t="s">
        <v>204</v>
      </c>
      <c r="AT1357" s="192" t="s">
        <v>199</v>
      </c>
      <c r="AU1357" s="192" t="s">
        <v>84</v>
      </c>
      <c r="AY1357" s="20" t="s">
        <v>197</v>
      </c>
      <c r="BE1357" s="193">
        <f>IF(N1357="základní",J1357,0)</f>
        <v>0</v>
      </c>
      <c r="BF1357" s="193">
        <f>IF(N1357="snížená",J1357,0)</f>
        <v>0</v>
      </c>
      <c r="BG1357" s="193">
        <f>IF(N1357="zákl. přenesená",J1357,0)</f>
        <v>0</v>
      </c>
      <c r="BH1357" s="193">
        <f>IF(N1357="sníž. přenesená",J1357,0)</f>
        <v>0</v>
      </c>
      <c r="BI1357" s="193">
        <f>IF(N1357="nulová",J1357,0)</f>
        <v>0</v>
      </c>
      <c r="BJ1357" s="20" t="s">
        <v>82</v>
      </c>
      <c r="BK1357" s="193">
        <f>ROUND(I1357*H1357,2)</f>
        <v>0</v>
      </c>
      <c r="BL1357" s="20" t="s">
        <v>204</v>
      </c>
      <c r="BM1357" s="192" t="s">
        <v>1806</v>
      </c>
    </row>
    <row r="1358" spans="1:65" s="2" customFormat="1" ht="11.25">
      <c r="A1358" s="37"/>
      <c r="B1358" s="38"/>
      <c r="C1358" s="39"/>
      <c r="D1358" s="194" t="s">
        <v>206</v>
      </c>
      <c r="E1358" s="39"/>
      <c r="F1358" s="195" t="s">
        <v>1807</v>
      </c>
      <c r="G1358" s="39"/>
      <c r="H1358" s="39"/>
      <c r="I1358" s="196"/>
      <c r="J1358" s="39"/>
      <c r="K1358" s="39"/>
      <c r="L1358" s="42"/>
      <c r="M1358" s="197"/>
      <c r="N1358" s="198"/>
      <c r="O1358" s="67"/>
      <c r="P1358" s="67"/>
      <c r="Q1358" s="67"/>
      <c r="R1358" s="67"/>
      <c r="S1358" s="67"/>
      <c r="T1358" s="68"/>
      <c r="U1358" s="37"/>
      <c r="V1358" s="37"/>
      <c r="W1358" s="37"/>
      <c r="X1358" s="37"/>
      <c r="Y1358" s="37"/>
      <c r="Z1358" s="37"/>
      <c r="AA1358" s="37"/>
      <c r="AB1358" s="37"/>
      <c r="AC1358" s="37"/>
      <c r="AD1358" s="37"/>
      <c r="AE1358" s="37"/>
      <c r="AT1358" s="20" t="s">
        <v>206</v>
      </c>
      <c r="AU1358" s="20" t="s">
        <v>84</v>
      </c>
    </row>
    <row r="1359" spans="1:65" s="15" customFormat="1" ht="11.25">
      <c r="B1359" s="222"/>
      <c r="C1359" s="223"/>
      <c r="D1359" s="201" t="s">
        <v>213</v>
      </c>
      <c r="E1359" s="224" t="s">
        <v>28</v>
      </c>
      <c r="F1359" s="225" t="s">
        <v>1808</v>
      </c>
      <c r="G1359" s="223"/>
      <c r="H1359" s="224" t="s">
        <v>28</v>
      </c>
      <c r="I1359" s="226"/>
      <c r="J1359" s="223"/>
      <c r="K1359" s="223"/>
      <c r="L1359" s="227"/>
      <c r="M1359" s="228"/>
      <c r="N1359" s="229"/>
      <c r="O1359" s="229"/>
      <c r="P1359" s="229"/>
      <c r="Q1359" s="229"/>
      <c r="R1359" s="229"/>
      <c r="S1359" s="229"/>
      <c r="T1359" s="230"/>
      <c r="AT1359" s="231" t="s">
        <v>213</v>
      </c>
      <c r="AU1359" s="231" t="s">
        <v>84</v>
      </c>
      <c r="AV1359" s="15" t="s">
        <v>82</v>
      </c>
      <c r="AW1359" s="15" t="s">
        <v>35</v>
      </c>
      <c r="AX1359" s="15" t="s">
        <v>74</v>
      </c>
      <c r="AY1359" s="231" t="s">
        <v>197</v>
      </c>
    </row>
    <row r="1360" spans="1:65" s="13" customFormat="1" ht="11.25">
      <c r="B1360" s="199"/>
      <c r="C1360" s="200"/>
      <c r="D1360" s="201" t="s">
        <v>213</v>
      </c>
      <c r="E1360" s="202" t="s">
        <v>28</v>
      </c>
      <c r="F1360" s="203" t="s">
        <v>1809</v>
      </c>
      <c r="G1360" s="200"/>
      <c r="H1360" s="204">
        <v>1</v>
      </c>
      <c r="I1360" s="205"/>
      <c r="J1360" s="200"/>
      <c r="K1360" s="200"/>
      <c r="L1360" s="206"/>
      <c r="M1360" s="207"/>
      <c r="N1360" s="208"/>
      <c r="O1360" s="208"/>
      <c r="P1360" s="208"/>
      <c r="Q1360" s="208"/>
      <c r="R1360" s="208"/>
      <c r="S1360" s="208"/>
      <c r="T1360" s="209"/>
      <c r="AT1360" s="210" t="s">
        <v>213</v>
      </c>
      <c r="AU1360" s="210" t="s">
        <v>84</v>
      </c>
      <c r="AV1360" s="13" t="s">
        <v>84</v>
      </c>
      <c r="AW1360" s="13" t="s">
        <v>35</v>
      </c>
      <c r="AX1360" s="13" t="s">
        <v>74</v>
      </c>
      <c r="AY1360" s="210" t="s">
        <v>197</v>
      </c>
    </row>
    <row r="1361" spans="1:65" s="13" customFormat="1" ht="11.25">
      <c r="B1361" s="199"/>
      <c r="C1361" s="200"/>
      <c r="D1361" s="201" t="s">
        <v>213</v>
      </c>
      <c r="E1361" s="202" t="s">
        <v>28</v>
      </c>
      <c r="F1361" s="203" t="s">
        <v>1810</v>
      </c>
      <c r="G1361" s="200"/>
      <c r="H1361" s="204">
        <v>3</v>
      </c>
      <c r="I1361" s="205"/>
      <c r="J1361" s="200"/>
      <c r="K1361" s="200"/>
      <c r="L1361" s="206"/>
      <c r="M1361" s="207"/>
      <c r="N1361" s="208"/>
      <c r="O1361" s="208"/>
      <c r="P1361" s="208"/>
      <c r="Q1361" s="208"/>
      <c r="R1361" s="208"/>
      <c r="S1361" s="208"/>
      <c r="T1361" s="209"/>
      <c r="AT1361" s="210" t="s">
        <v>213</v>
      </c>
      <c r="AU1361" s="210" t="s">
        <v>84</v>
      </c>
      <c r="AV1361" s="13" t="s">
        <v>84</v>
      </c>
      <c r="AW1361" s="13" t="s">
        <v>35</v>
      </c>
      <c r="AX1361" s="13" t="s">
        <v>74</v>
      </c>
      <c r="AY1361" s="210" t="s">
        <v>197</v>
      </c>
    </row>
    <row r="1362" spans="1:65" s="13" customFormat="1" ht="11.25">
      <c r="B1362" s="199"/>
      <c r="C1362" s="200"/>
      <c r="D1362" s="201" t="s">
        <v>213</v>
      </c>
      <c r="E1362" s="202" t="s">
        <v>28</v>
      </c>
      <c r="F1362" s="203" t="s">
        <v>1811</v>
      </c>
      <c r="G1362" s="200"/>
      <c r="H1362" s="204">
        <v>1</v>
      </c>
      <c r="I1362" s="205"/>
      <c r="J1362" s="200"/>
      <c r="K1362" s="200"/>
      <c r="L1362" s="206"/>
      <c r="M1362" s="207"/>
      <c r="N1362" s="208"/>
      <c r="O1362" s="208"/>
      <c r="P1362" s="208"/>
      <c r="Q1362" s="208"/>
      <c r="R1362" s="208"/>
      <c r="S1362" s="208"/>
      <c r="T1362" s="209"/>
      <c r="AT1362" s="210" t="s">
        <v>213</v>
      </c>
      <c r="AU1362" s="210" t="s">
        <v>84</v>
      </c>
      <c r="AV1362" s="13" t="s">
        <v>84</v>
      </c>
      <c r="AW1362" s="13" t="s">
        <v>35</v>
      </c>
      <c r="AX1362" s="13" t="s">
        <v>74</v>
      </c>
      <c r="AY1362" s="210" t="s">
        <v>197</v>
      </c>
    </row>
    <row r="1363" spans="1:65" s="13" customFormat="1" ht="11.25">
      <c r="B1363" s="199"/>
      <c r="C1363" s="200"/>
      <c r="D1363" s="201" t="s">
        <v>213</v>
      </c>
      <c r="E1363" s="202" t="s">
        <v>28</v>
      </c>
      <c r="F1363" s="203" t="s">
        <v>1812</v>
      </c>
      <c r="G1363" s="200"/>
      <c r="H1363" s="204">
        <v>1</v>
      </c>
      <c r="I1363" s="205"/>
      <c r="J1363" s="200"/>
      <c r="K1363" s="200"/>
      <c r="L1363" s="206"/>
      <c r="M1363" s="207"/>
      <c r="N1363" s="208"/>
      <c r="O1363" s="208"/>
      <c r="P1363" s="208"/>
      <c r="Q1363" s="208"/>
      <c r="R1363" s="208"/>
      <c r="S1363" s="208"/>
      <c r="T1363" s="209"/>
      <c r="AT1363" s="210" t="s">
        <v>213</v>
      </c>
      <c r="AU1363" s="210" t="s">
        <v>84</v>
      </c>
      <c r="AV1363" s="13" t="s">
        <v>84</v>
      </c>
      <c r="AW1363" s="13" t="s">
        <v>35</v>
      </c>
      <c r="AX1363" s="13" t="s">
        <v>74</v>
      </c>
      <c r="AY1363" s="210" t="s">
        <v>197</v>
      </c>
    </row>
    <row r="1364" spans="1:65" s="13" customFormat="1" ht="11.25">
      <c r="B1364" s="199"/>
      <c r="C1364" s="200"/>
      <c r="D1364" s="201" t="s">
        <v>213</v>
      </c>
      <c r="E1364" s="202" t="s">
        <v>28</v>
      </c>
      <c r="F1364" s="203" t="s">
        <v>1813</v>
      </c>
      <c r="G1364" s="200"/>
      <c r="H1364" s="204">
        <v>5</v>
      </c>
      <c r="I1364" s="205"/>
      <c r="J1364" s="200"/>
      <c r="K1364" s="200"/>
      <c r="L1364" s="206"/>
      <c r="M1364" s="207"/>
      <c r="N1364" s="208"/>
      <c r="O1364" s="208"/>
      <c r="P1364" s="208"/>
      <c r="Q1364" s="208"/>
      <c r="R1364" s="208"/>
      <c r="S1364" s="208"/>
      <c r="T1364" s="209"/>
      <c r="AT1364" s="210" t="s">
        <v>213</v>
      </c>
      <c r="AU1364" s="210" t="s">
        <v>84</v>
      </c>
      <c r="AV1364" s="13" t="s">
        <v>84</v>
      </c>
      <c r="AW1364" s="13" t="s">
        <v>35</v>
      </c>
      <c r="AX1364" s="13" t="s">
        <v>74</v>
      </c>
      <c r="AY1364" s="210" t="s">
        <v>197</v>
      </c>
    </row>
    <row r="1365" spans="1:65" s="13" customFormat="1" ht="11.25">
      <c r="B1365" s="199"/>
      <c r="C1365" s="200"/>
      <c r="D1365" s="201" t="s">
        <v>213</v>
      </c>
      <c r="E1365" s="202" t="s">
        <v>28</v>
      </c>
      <c r="F1365" s="203" t="s">
        <v>1814</v>
      </c>
      <c r="G1365" s="200"/>
      <c r="H1365" s="204">
        <v>11</v>
      </c>
      <c r="I1365" s="205"/>
      <c r="J1365" s="200"/>
      <c r="K1365" s="200"/>
      <c r="L1365" s="206"/>
      <c r="M1365" s="207"/>
      <c r="N1365" s="208"/>
      <c r="O1365" s="208"/>
      <c r="P1365" s="208"/>
      <c r="Q1365" s="208"/>
      <c r="R1365" s="208"/>
      <c r="S1365" s="208"/>
      <c r="T1365" s="209"/>
      <c r="AT1365" s="210" t="s">
        <v>213</v>
      </c>
      <c r="AU1365" s="210" t="s">
        <v>84</v>
      </c>
      <c r="AV1365" s="13" t="s">
        <v>84</v>
      </c>
      <c r="AW1365" s="13" t="s">
        <v>35</v>
      </c>
      <c r="AX1365" s="13" t="s">
        <v>74</v>
      </c>
      <c r="AY1365" s="210" t="s">
        <v>197</v>
      </c>
    </row>
    <row r="1366" spans="1:65" s="16" customFormat="1" ht="11.25">
      <c r="B1366" s="232"/>
      <c r="C1366" s="233"/>
      <c r="D1366" s="201" t="s">
        <v>213</v>
      </c>
      <c r="E1366" s="234" t="s">
        <v>28</v>
      </c>
      <c r="F1366" s="235" t="s">
        <v>416</v>
      </c>
      <c r="G1366" s="233"/>
      <c r="H1366" s="236">
        <v>22</v>
      </c>
      <c r="I1366" s="237"/>
      <c r="J1366" s="233"/>
      <c r="K1366" s="233"/>
      <c r="L1366" s="238"/>
      <c r="M1366" s="239"/>
      <c r="N1366" s="240"/>
      <c r="O1366" s="240"/>
      <c r="P1366" s="240"/>
      <c r="Q1366" s="240"/>
      <c r="R1366" s="240"/>
      <c r="S1366" s="240"/>
      <c r="T1366" s="241"/>
      <c r="AT1366" s="242" t="s">
        <v>213</v>
      </c>
      <c r="AU1366" s="242" t="s">
        <v>84</v>
      </c>
      <c r="AV1366" s="16" t="s">
        <v>160</v>
      </c>
      <c r="AW1366" s="16" t="s">
        <v>35</v>
      </c>
      <c r="AX1366" s="16" t="s">
        <v>74</v>
      </c>
      <c r="AY1366" s="242" t="s">
        <v>197</v>
      </c>
    </row>
    <row r="1367" spans="1:65" s="13" customFormat="1" ht="11.25">
      <c r="B1367" s="199"/>
      <c r="C1367" s="200"/>
      <c r="D1367" s="201" t="s">
        <v>213</v>
      </c>
      <c r="E1367" s="202" t="s">
        <v>28</v>
      </c>
      <c r="F1367" s="203" t="s">
        <v>1815</v>
      </c>
      <c r="G1367" s="200"/>
      <c r="H1367" s="204">
        <v>1</v>
      </c>
      <c r="I1367" s="205"/>
      <c r="J1367" s="200"/>
      <c r="K1367" s="200"/>
      <c r="L1367" s="206"/>
      <c r="M1367" s="207"/>
      <c r="N1367" s="208"/>
      <c r="O1367" s="208"/>
      <c r="P1367" s="208"/>
      <c r="Q1367" s="208"/>
      <c r="R1367" s="208"/>
      <c r="S1367" s="208"/>
      <c r="T1367" s="209"/>
      <c r="AT1367" s="210" t="s">
        <v>213</v>
      </c>
      <c r="AU1367" s="210" t="s">
        <v>84</v>
      </c>
      <c r="AV1367" s="13" t="s">
        <v>84</v>
      </c>
      <c r="AW1367" s="13" t="s">
        <v>35</v>
      </c>
      <c r="AX1367" s="13" t="s">
        <v>74</v>
      </c>
      <c r="AY1367" s="210" t="s">
        <v>197</v>
      </c>
    </row>
    <row r="1368" spans="1:65" s="13" customFormat="1" ht="11.25">
      <c r="B1368" s="199"/>
      <c r="C1368" s="200"/>
      <c r="D1368" s="201" t="s">
        <v>213</v>
      </c>
      <c r="E1368" s="202" t="s">
        <v>28</v>
      </c>
      <c r="F1368" s="203" t="s">
        <v>1816</v>
      </c>
      <c r="G1368" s="200"/>
      <c r="H1368" s="204">
        <v>1</v>
      </c>
      <c r="I1368" s="205"/>
      <c r="J1368" s="200"/>
      <c r="K1368" s="200"/>
      <c r="L1368" s="206"/>
      <c r="M1368" s="207"/>
      <c r="N1368" s="208"/>
      <c r="O1368" s="208"/>
      <c r="P1368" s="208"/>
      <c r="Q1368" s="208"/>
      <c r="R1368" s="208"/>
      <c r="S1368" s="208"/>
      <c r="T1368" s="209"/>
      <c r="AT1368" s="210" t="s">
        <v>213</v>
      </c>
      <c r="AU1368" s="210" t="s">
        <v>84</v>
      </c>
      <c r="AV1368" s="13" t="s">
        <v>84</v>
      </c>
      <c r="AW1368" s="13" t="s">
        <v>35</v>
      </c>
      <c r="AX1368" s="13" t="s">
        <v>74</v>
      </c>
      <c r="AY1368" s="210" t="s">
        <v>197</v>
      </c>
    </row>
    <row r="1369" spans="1:65" s="13" customFormat="1" ht="11.25">
      <c r="B1369" s="199"/>
      <c r="C1369" s="200"/>
      <c r="D1369" s="201" t="s">
        <v>213</v>
      </c>
      <c r="E1369" s="202" t="s">
        <v>28</v>
      </c>
      <c r="F1369" s="203" t="s">
        <v>1817</v>
      </c>
      <c r="G1369" s="200"/>
      <c r="H1369" s="204">
        <v>1</v>
      </c>
      <c r="I1369" s="205"/>
      <c r="J1369" s="200"/>
      <c r="K1369" s="200"/>
      <c r="L1369" s="206"/>
      <c r="M1369" s="207"/>
      <c r="N1369" s="208"/>
      <c r="O1369" s="208"/>
      <c r="P1369" s="208"/>
      <c r="Q1369" s="208"/>
      <c r="R1369" s="208"/>
      <c r="S1369" s="208"/>
      <c r="T1369" s="209"/>
      <c r="AT1369" s="210" t="s">
        <v>213</v>
      </c>
      <c r="AU1369" s="210" t="s">
        <v>84</v>
      </c>
      <c r="AV1369" s="13" t="s">
        <v>84</v>
      </c>
      <c r="AW1369" s="13" t="s">
        <v>35</v>
      </c>
      <c r="AX1369" s="13" t="s">
        <v>74</v>
      </c>
      <c r="AY1369" s="210" t="s">
        <v>197</v>
      </c>
    </row>
    <row r="1370" spans="1:65" s="13" customFormat="1" ht="11.25">
      <c r="B1370" s="199"/>
      <c r="C1370" s="200"/>
      <c r="D1370" s="201" t="s">
        <v>213</v>
      </c>
      <c r="E1370" s="202" t="s">
        <v>28</v>
      </c>
      <c r="F1370" s="203" t="s">
        <v>1818</v>
      </c>
      <c r="G1370" s="200"/>
      <c r="H1370" s="204">
        <v>1</v>
      </c>
      <c r="I1370" s="205"/>
      <c r="J1370" s="200"/>
      <c r="K1370" s="200"/>
      <c r="L1370" s="206"/>
      <c r="M1370" s="207"/>
      <c r="N1370" s="208"/>
      <c r="O1370" s="208"/>
      <c r="P1370" s="208"/>
      <c r="Q1370" s="208"/>
      <c r="R1370" s="208"/>
      <c r="S1370" s="208"/>
      <c r="T1370" s="209"/>
      <c r="AT1370" s="210" t="s">
        <v>213</v>
      </c>
      <c r="AU1370" s="210" t="s">
        <v>84</v>
      </c>
      <c r="AV1370" s="13" t="s">
        <v>84</v>
      </c>
      <c r="AW1370" s="13" t="s">
        <v>35</v>
      </c>
      <c r="AX1370" s="13" t="s">
        <v>74</v>
      </c>
      <c r="AY1370" s="210" t="s">
        <v>197</v>
      </c>
    </row>
    <row r="1371" spans="1:65" s="13" customFormat="1" ht="11.25">
      <c r="B1371" s="199"/>
      <c r="C1371" s="200"/>
      <c r="D1371" s="201" t="s">
        <v>213</v>
      </c>
      <c r="E1371" s="202" t="s">
        <v>28</v>
      </c>
      <c r="F1371" s="203" t="s">
        <v>1819</v>
      </c>
      <c r="G1371" s="200"/>
      <c r="H1371" s="204">
        <v>1</v>
      </c>
      <c r="I1371" s="205"/>
      <c r="J1371" s="200"/>
      <c r="K1371" s="200"/>
      <c r="L1371" s="206"/>
      <c r="M1371" s="207"/>
      <c r="N1371" s="208"/>
      <c r="O1371" s="208"/>
      <c r="P1371" s="208"/>
      <c r="Q1371" s="208"/>
      <c r="R1371" s="208"/>
      <c r="S1371" s="208"/>
      <c r="T1371" s="209"/>
      <c r="AT1371" s="210" t="s">
        <v>213</v>
      </c>
      <c r="AU1371" s="210" t="s">
        <v>84</v>
      </c>
      <c r="AV1371" s="13" t="s">
        <v>84</v>
      </c>
      <c r="AW1371" s="13" t="s">
        <v>35</v>
      </c>
      <c r="AX1371" s="13" t="s">
        <v>74</v>
      </c>
      <c r="AY1371" s="210" t="s">
        <v>197</v>
      </c>
    </row>
    <row r="1372" spans="1:65" s="13" customFormat="1" ht="11.25">
      <c r="B1372" s="199"/>
      <c r="C1372" s="200"/>
      <c r="D1372" s="201" t="s">
        <v>213</v>
      </c>
      <c r="E1372" s="202" t="s">
        <v>28</v>
      </c>
      <c r="F1372" s="203" t="s">
        <v>1820</v>
      </c>
      <c r="G1372" s="200"/>
      <c r="H1372" s="204">
        <v>1</v>
      </c>
      <c r="I1372" s="205"/>
      <c r="J1372" s="200"/>
      <c r="K1372" s="200"/>
      <c r="L1372" s="206"/>
      <c r="M1372" s="207"/>
      <c r="N1372" s="208"/>
      <c r="O1372" s="208"/>
      <c r="P1372" s="208"/>
      <c r="Q1372" s="208"/>
      <c r="R1372" s="208"/>
      <c r="S1372" s="208"/>
      <c r="T1372" s="209"/>
      <c r="AT1372" s="210" t="s">
        <v>213</v>
      </c>
      <c r="AU1372" s="210" t="s">
        <v>84</v>
      </c>
      <c r="AV1372" s="13" t="s">
        <v>84</v>
      </c>
      <c r="AW1372" s="13" t="s">
        <v>35</v>
      </c>
      <c r="AX1372" s="13" t="s">
        <v>74</v>
      </c>
      <c r="AY1372" s="210" t="s">
        <v>197</v>
      </c>
    </row>
    <row r="1373" spans="1:65" s="13" customFormat="1" ht="11.25">
      <c r="B1373" s="199"/>
      <c r="C1373" s="200"/>
      <c r="D1373" s="201" t="s">
        <v>213</v>
      </c>
      <c r="E1373" s="202" t="s">
        <v>28</v>
      </c>
      <c r="F1373" s="203" t="s">
        <v>1821</v>
      </c>
      <c r="G1373" s="200"/>
      <c r="H1373" s="204">
        <v>1</v>
      </c>
      <c r="I1373" s="205"/>
      <c r="J1373" s="200"/>
      <c r="K1373" s="200"/>
      <c r="L1373" s="206"/>
      <c r="M1373" s="207"/>
      <c r="N1373" s="208"/>
      <c r="O1373" s="208"/>
      <c r="P1373" s="208"/>
      <c r="Q1373" s="208"/>
      <c r="R1373" s="208"/>
      <c r="S1373" s="208"/>
      <c r="T1373" s="209"/>
      <c r="AT1373" s="210" t="s">
        <v>213</v>
      </c>
      <c r="AU1373" s="210" t="s">
        <v>84</v>
      </c>
      <c r="AV1373" s="13" t="s">
        <v>84</v>
      </c>
      <c r="AW1373" s="13" t="s">
        <v>35</v>
      </c>
      <c r="AX1373" s="13" t="s">
        <v>74</v>
      </c>
      <c r="AY1373" s="210" t="s">
        <v>197</v>
      </c>
    </row>
    <row r="1374" spans="1:65" s="16" customFormat="1" ht="11.25">
      <c r="B1374" s="232"/>
      <c r="C1374" s="233"/>
      <c r="D1374" s="201" t="s">
        <v>213</v>
      </c>
      <c r="E1374" s="234" t="s">
        <v>28</v>
      </c>
      <c r="F1374" s="235" t="s">
        <v>416</v>
      </c>
      <c r="G1374" s="233"/>
      <c r="H1374" s="236">
        <v>7</v>
      </c>
      <c r="I1374" s="237"/>
      <c r="J1374" s="233"/>
      <c r="K1374" s="233"/>
      <c r="L1374" s="238"/>
      <c r="M1374" s="239"/>
      <c r="N1374" s="240"/>
      <c r="O1374" s="240"/>
      <c r="P1374" s="240"/>
      <c r="Q1374" s="240"/>
      <c r="R1374" s="240"/>
      <c r="S1374" s="240"/>
      <c r="T1374" s="241"/>
      <c r="AT1374" s="242" t="s">
        <v>213</v>
      </c>
      <c r="AU1374" s="242" t="s">
        <v>84</v>
      </c>
      <c r="AV1374" s="16" t="s">
        <v>160</v>
      </c>
      <c r="AW1374" s="16" t="s">
        <v>35</v>
      </c>
      <c r="AX1374" s="16" t="s">
        <v>74</v>
      </c>
      <c r="AY1374" s="242" t="s">
        <v>197</v>
      </c>
    </row>
    <row r="1375" spans="1:65" s="14" customFormat="1" ht="11.25">
      <c r="B1375" s="211"/>
      <c r="C1375" s="212"/>
      <c r="D1375" s="201" t="s">
        <v>213</v>
      </c>
      <c r="E1375" s="213" t="s">
        <v>28</v>
      </c>
      <c r="F1375" s="214" t="s">
        <v>226</v>
      </c>
      <c r="G1375" s="212"/>
      <c r="H1375" s="215">
        <v>29</v>
      </c>
      <c r="I1375" s="216"/>
      <c r="J1375" s="212"/>
      <c r="K1375" s="212"/>
      <c r="L1375" s="217"/>
      <c r="M1375" s="218"/>
      <c r="N1375" s="219"/>
      <c r="O1375" s="219"/>
      <c r="P1375" s="219"/>
      <c r="Q1375" s="219"/>
      <c r="R1375" s="219"/>
      <c r="S1375" s="219"/>
      <c r="T1375" s="220"/>
      <c r="AT1375" s="221" t="s">
        <v>213</v>
      </c>
      <c r="AU1375" s="221" t="s">
        <v>84</v>
      </c>
      <c r="AV1375" s="14" t="s">
        <v>204</v>
      </c>
      <c r="AW1375" s="14" t="s">
        <v>35</v>
      </c>
      <c r="AX1375" s="14" t="s">
        <v>82</v>
      </c>
      <c r="AY1375" s="221" t="s">
        <v>197</v>
      </c>
    </row>
    <row r="1376" spans="1:65" s="2" customFormat="1" ht="16.5" customHeight="1">
      <c r="A1376" s="37"/>
      <c r="B1376" s="38"/>
      <c r="C1376" s="247" t="s">
        <v>1822</v>
      </c>
      <c r="D1376" s="247" t="s">
        <v>519</v>
      </c>
      <c r="E1376" s="248" t="s">
        <v>1823</v>
      </c>
      <c r="F1376" s="249" t="s">
        <v>1824</v>
      </c>
      <c r="G1376" s="250" t="s">
        <v>210</v>
      </c>
      <c r="H1376" s="251">
        <v>4</v>
      </c>
      <c r="I1376" s="252"/>
      <c r="J1376" s="253">
        <f>ROUND(I1376*H1376,2)</f>
        <v>0</v>
      </c>
      <c r="K1376" s="249" t="s">
        <v>203</v>
      </c>
      <c r="L1376" s="254"/>
      <c r="M1376" s="255" t="s">
        <v>28</v>
      </c>
      <c r="N1376" s="256" t="s">
        <v>45</v>
      </c>
      <c r="O1376" s="67"/>
      <c r="P1376" s="190">
        <f>O1376*H1376</f>
        <v>0</v>
      </c>
      <c r="Q1376" s="190">
        <v>1.2489999999999999E-2</v>
      </c>
      <c r="R1376" s="190">
        <f>Q1376*H1376</f>
        <v>4.9959999999999997E-2</v>
      </c>
      <c r="S1376" s="190">
        <v>0</v>
      </c>
      <c r="T1376" s="191">
        <f>S1376*H1376</f>
        <v>0</v>
      </c>
      <c r="U1376" s="37"/>
      <c r="V1376" s="37"/>
      <c r="W1376" s="37"/>
      <c r="X1376" s="37"/>
      <c r="Y1376" s="37"/>
      <c r="Z1376" s="37"/>
      <c r="AA1376" s="37"/>
      <c r="AB1376" s="37"/>
      <c r="AC1376" s="37"/>
      <c r="AD1376" s="37"/>
      <c r="AE1376" s="37"/>
      <c r="AR1376" s="192" t="s">
        <v>243</v>
      </c>
      <c r="AT1376" s="192" t="s">
        <v>519</v>
      </c>
      <c r="AU1376" s="192" t="s">
        <v>84</v>
      </c>
      <c r="AY1376" s="20" t="s">
        <v>197</v>
      </c>
      <c r="BE1376" s="193">
        <f>IF(N1376="základní",J1376,0)</f>
        <v>0</v>
      </c>
      <c r="BF1376" s="193">
        <f>IF(N1376="snížená",J1376,0)</f>
        <v>0</v>
      </c>
      <c r="BG1376" s="193">
        <f>IF(N1376="zákl. přenesená",J1376,0)</f>
        <v>0</v>
      </c>
      <c r="BH1376" s="193">
        <f>IF(N1376="sníž. přenesená",J1376,0)</f>
        <v>0</v>
      </c>
      <c r="BI1376" s="193">
        <f>IF(N1376="nulová",J1376,0)</f>
        <v>0</v>
      </c>
      <c r="BJ1376" s="20" t="s">
        <v>82</v>
      </c>
      <c r="BK1376" s="193">
        <f>ROUND(I1376*H1376,2)</f>
        <v>0</v>
      </c>
      <c r="BL1376" s="20" t="s">
        <v>204</v>
      </c>
      <c r="BM1376" s="192" t="s">
        <v>1825</v>
      </c>
    </row>
    <row r="1377" spans="1:65" s="2" customFormat="1" ht="16.5" customHeight="1">
      <c r="A1377" s="37"/>
      <c r="B1377" s="38"/>
      <c r="C1377" s="247" t="s">
        <v>1826</v>
      </c>
      <c r="D1377" s="247" t="s">
        <v>519</v>
      </c>
      <c r="E1377" s="248" t="s">
        <v>1827</v>
      </c>
      <c r="F1377" s="249" t="s">
        <v>1828</v>
      </c>
      <c r="G1377" s="250" t="s">
        <v>210</v>
      </c>
      <c r="H1377" s="251">
        <v>18</v>
      </c>
      <c r="I1377" s="252"/>
      <c r="J1377" s="253">
        <f>ROUND(I1377*H1377,2)</f>
        <v>0</v>
      </c>
      <c r="K1377" s="249" t="s">
        <v>203</v>
      </c>
      <c r="L1377" s="254"/>
      <c r="M1377" s="255" t="s">
        <v>28</v>
      </c>
      <c r="N1377" s="256" t="s">
        <v>45</v>
      </c>
      <c r="O1377" s="67"/>
      <c r="P1377" s="190">
        <f>O1377*H1377</f>
        <v>0</v>
      </c>
      <c r="Q1377" s="190">
        <v>1.521E-2</v>
      </c>
      <c r="R1377" s="190">
        <f>Q1377*H1377</f>
        <v>0.27377999999999997</v>
      </c>
      <c r="S1377" s="190">
        <v>0</v>
      </c>
      <c r="T1377" s="191">
        <f>S1377*H1377</f>
        <v>0</v>
      </c>
      <c r="U1377" s="37"/>
      <c r="V1377" s="37"/>
      <c r="W1377" s="37"/>
      <c r="X1377" s="37"/>
      <c r="Y1377" s="37"/>
      <c r="Z1377" s="37"/>
      <c r="AA1377" s="37"/>
      <c r="AB1377" s="37"/>
      <c r="AC1377" s="37"/>
      <c r="AD1377" s="37"/>
      <c r="AE1377" s="37"/>
      <c r="AR1377" s="192" t="s">
        <v>243</v>
      </c>
      <c r="AT1377" s="192" t="s">
        <v>519</v>
      </c>
      <c r="AU1377" s="192" t="s">
        <v>84</v>
      </c>
      <c r="AY1377" s="20" t="s">
        <v>197</v>
      </c>
      <c r="BE1377" s="193">
        <f>IF(N1377="základní",J1377,0)</f>
        <v>0</v>
      </c>
      <c r="BF1377" s="193">
        <f>IF(N1377="snížená",J1377,0)</f>
        <v>0</v>
      </c>
      <c r="BG1377" s="193">
        <f>IF(N1377="zákl. přenesená",J1377,0)</f>
        <v>0</v>
      </c>
      <c r="BH1377" s="193">
        <f>IF(N1377="sníž. přenesená",J1377,0)</f>
        <v>0</v>
      </c>
      <c r="BI1377" s="193">
        <f>IF(N1377="nulová",J1377,0)</f>
        <v>0</v>
      </c>
      <c r="BJ1377" s="20" t="s">
        <v>82</v>
      </c>
      <c r="BK1377" s="193">
        <f>ROUND(I1377*H1377,2)</f>
        <v>0</v>
      </c>
      <c r="BL1377" s="20" t="s">
        <v>204</v>
      </c>
      <c r="BM1377" s="192" t="s">
        <v>1829</v>
      </c>
    </row>
    <row r="1378" spans="1:65" s="2" customFormat="1" ht="16.5" customHeight="1">
      <c r="A1378" s="37"/>
      <c r="B1378" s="38"/>
      <c r="C1378" s="247" t="s">
        <v>1830</v>
      </c>
      <c r="D1378" s="247" t="s">
        <v>519</v>
      </c>
      <c r="E1378" s="248" t="s">
        <v>1831</v>
      </c>
      <c r="F1378" s="249" t="s">
        <v>1832</v>
      </c>
      <c r="G1378" s="250" t="s">
        <v>210</v>
      </c>
      <c r="H1378" s="251">
        <v>4</v>
      </c>
      <c r="I1378" s="252"/>
      <c r="J1378" s="253">
        <f>ROUND(I1378*H1378,2)</f>
        <v>0</v>
      </c>
      <c r="K1378" s="249" t="s">
        <v>203</v>
      </c>
      <c r="L1378" s="254"/>
      <c r="M1378" s="255" t="s">
        <v>28</v>
      </c>
      <c r="N1378" s="256" t="s">
        <v>45</v>
      </c>
      <c r="O1378" s="67"/>
      <c r="P1378" s="190">
        <f>O1378*H1378</f>
        <v>0</v>
      </c>
      <c r="Q1378" s="190">
        <v>1.272E-2</v>
      </c>
      <c r="R1378" s="190">
        <f>Q1378*H1378</f>
        <v>5.0880000000000002E-2</v>
      </c>
      <c r="S1378" s="190">
        <v>0</v>
      </c>
      <c r="T1378" s="191">
        <f>S1378*H1378</f>
        <v>0</v>
      </c>
      <c r="U1378" s="37"/>
      <c r="V1378" s="37"/>
      <c r="W1378" s="37"/>
      <c r="X1378" s="37"/>
      <c r="Y1378" s="37"/>
      <c r="Z1378" s="37"/>
      <c r="AA1378" s="37"/>
      <c r="AB1378" s="37"/>
      <c r="AC1378" s="37"/>
      <c r="AD1378" s="37"/>
      <c r="AE1378" s="37"/>
      <c r="AR1378" s="192" t="s">
        <v>243</v>
      </c>
      <c r="AT1378" s="192" t="s">
        <v>519</v>
      </c>
      <c r="AU1378" s="192" t="s">
        <v>84</v>
      </c>
      <c r="AY1378" s="20" t="s">
        <v>197</v>
      </c>
      <c r="BE1378" s="193">
        <f>IF(N1378="základní",J1378,0)</f>
        <v>0</v>
      </c>
      <c r="BF1378" s="193">
        <f>IF(N1378="snížená",J1378,0)</f>
        <v>0</v>
      </c>
      <c r="BG1378" s="193">
        <f>IF(N1378="zákl. přenesená",J1378,0)</f>
        <v>0</v>
      </c>
      <c r="BH1378" s="193">
        <f>IF(N1378="sníž. přenesená",J1378,0)</f>
        <v>0</v>
      </c>
      <c r="BI1378" s="193">
        <f>IF(N1378="nulová",J1378,0)</f>
        <v>0</v>
      </c>
      <c r="BJ1378" s="20" t="s">
        <v>82</v>
      </c>
      <c r="BK1378" s="193">
        <f>ROUND(I1378*H1378,2)</f>
        <v>0</v>
      </c>
      <c r="BL1378" s="20" t="s">
        <v>204</v>
      </c>
      <c r="BM1378" s="192" t="s">
        <v>1833</v>
      </c>
    </row>
    <row r="1379" spans="1:65" s="2" customFormat="1" ht="16.5" customHeight="1">
      <c r="A1379" s="37"/>
      <c r="B1379" s="38"/>
      <c r="C1379" s="247" t="s">
        <v>1834</v>
      </c>
      <c r="D1379" s="247" t="s">
        <v>519</v>
      </c>
      <c r="E1379" s="248" t="s">
        <v>1835</v>
      </c>
      <c r="F1379" s="249" t="s">
        <v>1836</v>
      </c>
      <c r="G1379" s="250" t="s">
        <v>210</v>
      </c>
      <c r="H1379" s="251">
        <v>3</v>
      </c>
      <c r="I1379" s="252"/>
      <c r="J1379" s="253">
        <f>ROUND(I1379*H1379,2)</f>
        <v>0</v>
      </c>
      <c r="K1379" s="249" t="s">
        <v>203</v>
      </c>
      <c r="L1379" s="254"/>
      <c r="M1379" s="255" t="s">
        <v>28</v>
      </c>
      <c r="N1379" s="256" t="s">
        <v>45</v>
      </c>
      <c r="O1379" s="67"/>
      <c r="P1379" s="190">
        <f>O1379*H1379</f>
        <v>0</v>
      </c>
      <c r="Q1379" s="190">
        <v>1.553E-2</v>
      </c>
      <c r="R1379" s="190">
        <f>Q1379*H1379</f>
        <v>4.6589999999999999E-2</v>
      </c>
      <c r="S1379" s="190">
        <v>0</v>
      </c>
      <c r="T1379" s="191">
        <f>S1379*H1379</f>
        <v>0</v>
      </c>
      <c r="U1379" s="37"/>
      <c r="V1379" s="37"/>
      <c r="W1379" s="37"/>
      <c r="X1379" s="37"/>
      <c r="Y1379" s="37"/>
      <c r="Z1379" s="37"/>
      <c r="AA1379" s="37"/>
      <c r="AB1379" s="37"/>
      <c r="AC1379" s="37"/>
      <c r="AD1379" s="37"/>
      <c r="AE1379" s="37"/>
      <c r="AR1379" s="192" t="s">
        <v>243</v>
      </c>
      <c r="AT1379" s="192" t="s">
        <v>519</v>
      </c>
      <c r="AU1379" s="192" t="s">
        <v>84</v>
      </c>
      <c r="AY1379" s="20" t="s">
        <v>197</v>
      </c>
      <c r="BE1379" s="193">
        <f>IF(N1379="základní",J1379,0)</f>
        <v>0</v>
      </c>
      <c r="BF1379" s="193">
        <f>IF(N1379="snížená",J1379,0)</f>
        <v>0</v>
      </c>
      <c r="BG1379" s="193">
        <f>IF(N1379="zákl. přenesená",J1379,0)</f>
        <v>0</v>
      </c>
      <c r="BH1379" s="193">
        <f>IF(N1379="sníž. přenesená",J1379,0)</f>
        <v>0</v>
      </c>
      <c r="BI1379" s="193">
        <f>IF(N1379="nulová",J1379,0)</f>
        <v>0</v>
      </c>
      <c r="BJ1379" s="20" t="s">
        <v>82</v>
      </c>
      <c r="BK1379" s="193">
        <f>ROUND(I1379*H1379,2)</f>
        <v>0</v>
      </c>
      <c r="BL1379" s="20" t="s">
        <v>204</v>
      </c>
      <c r="BM1379" s="192" t="s">
        <v>1837</v>
      </c>
    </row>
    <row r="1380" spans="1:65" s="2" customFormat="1" ht="24.2" customHeight="1">
      <c r="A1380" s="37"/>
      <c r="B1380" s="38"/>
      <c r="C1380" s="181" t="s">
        <v>1838</v>
      </c>
      <c r="D1380" s="181" t="s">
        <v>199</v>
      </c>
      <c r="E1380" s="182" t="s">
        <v>1839</v>
      </c>
      <c r="F1380" s="183" t="s">
        <v>1840</v>
      </c>
      <c r="G1380" s="184" t="s">
        <v>210</v>
      </c>
      <c r="H1380" s="185">
        <v>8</v>
      </c>
      <c r="I1380" s="186"/>
      <c r="J1380" s="187">
        <f>ROUND(I1380*H1380,2)</f>
        <v>0</v>
      </c>
      <c r="K1380" s="183" t="s">
        <v>203</v>
      </c>
      <c r="L1380" s="42"/>
      <c r="M1380" s="188" t="s">
        <v>28</v>
      </c>
      <c r="N1380" s="189" t="s">
        <v>45</v>
      </c>
      <c r="O1380" s="67"/>
      <c r="P1380" s="190">
        <f>O1380*H1380</f>
        <v>0</v>
      </c>
      <c r="Q1380" s="190">
        <v>0.42153000000000002</v>
      </c>
      <c r="R1380" s="190">
        <f>Q1380*H1380</f>
        <v>3.3722400000000001</v>
      </c>
      <c r="S1380" s="190">
        <v>0</v>
      </c>
      <c r="T1380" s="191">
        <f>S1380*H1380</f>
        <v>0</v>
      </c>
      <c r="U1380" s="37"/>
      <c r="V1380" s="37"/>
      <c r="W1380" s="37"/>
      <c r="X1380" s="37"/>
      <c r="Y1380" s="37"/>
      <c r="Z1380" s="37"/>
      <c r="AA1380" s="37"/>
      <c r="AB1380" s="37"/>
      <c r="AC1380" s="37"/>
      <c r="AD1380" s="37"/>
      <c r="AE1380" s="37"/>
      <c r="AR1380" s="192" t="s">
        <v>204</v>
      </c>
      <c r="AT1380" s="192" t="s">
        <v>199</v>
      </c>
      <c r="AU1380" s="192" t="s">
        <v>84</v>
      </c>
      <c r="AY1380" s="20" t="s">
        <v>197</v>
      </c>
      <c r="BE1380" s="193">
        <f>IF(N1380="základní",J1380,0)</f>
        <v>0</v>
      </c>
      <c r="BF1380" s="193">
        <f>IF(N1380="snížená",J1380,0)</f>
        <v>0</v>
      </c>
      <c r="BG1380" s="193">
        <f>IF(N1380="zákl. přenesená",J1380,0)</f>
        <v>0</v>
      </c>
      <c r="BH1380" s="193">
        <f>IF(N1380="sníž. přenesená",J1380,0)</f>
        <v>0</v>
      </c>
      <c r="BI1380" s="193">
        <f>IF(N1380="nulová",J1380,0)</f>
        <v>0</v>
      </c>
      <c r="BJ1380" s="20" t="s">
        <v>82</v>
      </c>
      <c r="BK1380" s="193">
        <f>ROUND(I1380*H1380,2)</f>
        <v>0</v>
      </c>
      <c r="BL1380" s="20" t="s">
        <v>204</v>
      </c>
      <c r="BM1380" s="192" t="s">
        <v>1841</v>
      </c>
    </row>
    <row r="1381" spans="1:65" s="2" customFormat="1" ht="11.25">
      <c r="A1381" s="37"/>
      <c r="B1381" s="38"/>
      <c r="C1381" s="39"/>
      <c r="D1381" s="194" t="s">
        <v>206</v>
      </c>
      <c r="E1381" s="39"/>
      <c r="F1381" s="195" t="s">
        <v>1842</v>
      </c>
      <c r="G1381" s="39"/>
      <c r="H1381" s="39"/>
      <c r="I1381" s="196"/>
      <c r="J1381" s="39"/>
      <c r="K1381" s="39"/>
      <c r="L1381" s="42"/>
      <c r="M1381" s="197"/>
      <c r="N1381" s="198"/>
      <c r="O1381" s="67"/>
      <c r="P1381" s="67"/>
      <c r="Q1381" s="67"/>
      <c r="R1381" s="67"/>
      <c r="S1381" s="67"/>
      <c r="T1381" s="68"/>
      <c r="U1381" s="37"/>
      <c r="V1381" s="37"/>
      <c r="W1381" s="37"/>
      <c r="X1381" s="37"/>
      <c r="Y1381" s="37"/>
      <c r="Z1381" s="37"/>
      <c r="AA1381" s="37"/>
      <c r="AB1381" s="37"/>
      <c r="AC1381" s="37"/>
      <c r="AD1381" s="37"/>
      <c r="AE1381" s="37"/>
      <c r="AT1381" s="20" t="s">
        <v>206</v>
      </c>
      <c r="AU1381" s="20" t="s">
        <v>84</v>
      </c>
    </row>
    <row r="1382" spans="1:65" s="15" customFormat="1" ht="11.25">
      <c r="B1382" s="222"/>
      <c r="C1382" s="223"/>
      <c r="D1382" s="201" t="s">
        <v>213</v>
      </c>
      <c r="E1382" s="224" t="s">
        <v>28</v>
      </c>
      <c r="F1382" s="225" t="s">
        <v>1808</v>
      </c>
      <c r="G1382" s="223"/>
      <c r="H1382" s="224" t="s">
        <v>28</v>
      </c>
      <c r="I1382" s="226"/>
      <c r="J1382" s="223"/>
      <c r="K1382" s="223"/>
      <c r="L1382" s="227"/>
      <c r="M1382" s="228"/>
      <c r="N1382" s="229"/>
      <c r="O1382" s="229"/>
      <c r="P1382" s="229"/>
      <c r="Q1382" s="229"/>
      <c r="R1382" s="229"/>
      <c r="S1382" s="229"/>
      <c r="T1382" s="230"/>
      <c r="AT1382" s="231" t="s">
        <v>213</v>
      </c>
      <c r="AU1382" s="231" t="s">
        <v>84</v>
      </c>
      <c r="AV1382" s="15" t="s">
        <v>82</v>
      </c>
      <c r="AW1382" s="15" t="s">
        <v>35</v>
      </c>
      <c r="AX1382" s="15" t="s">
        <v>74</v>
      </c>
      <c r="AY1382" s="231" t="s">
        <v>197</v>
      </c>
    </row>
    <row r="1383" spans="1:65" s="13" customFormat="1" ht="11.25">
      <c r="B1383" s="199"/>
      <c r="C1383" s="200"/>
      <c r="D1383" s="201" t="s">
        <v>213</v>
      </c>
      <c r="E1383" s="202" t="s">
        <v>28</v>
      </c>
      <c r="F1383" s="203" t="s">
        <v>1843</v>
      </c>
      <c r="G1383" s="200"/>
      <c r="H1383" s="204">
        <v>1</v>
      </c>
      <c r="I1383" s="205"/>
      <c r="J1383" s="200"/>
      <c r="K1383" s="200"/>
      <c r="L1383" s="206"/>
      <c r="M1383" s="207"/>
      <c r="N1383" s="208"/>
      <c r="O1383" s="208"/>
      <c r="P1383" s="208"/>
      <c r="Q1383" s="208"/>
      <c r="R1383" s="208"/>
      <c r="S1383" s="208"/>
      <c r="T1383" s="209"/>
      <c r="AT1383" s="210" t="s">
        <v>213</v>
      </c>
      <c r="AU1383" s="210" t="s">
        <v>84</v>
      </c>
      <c r="AV1383" s="13" t="s">
        <v>84</v>
      </c>
      <c r="AW1383" s="13" t="s">
        <v>35</v>
      </c>
      <c r="AX1383" s="13" t="s">
        <v>74</v>
      </c>
      <c r="AY1383" s="210" t="s">
        <v>197</v>
      </c>
    </row>
    <row r="1384" spans="1:65" s="13" customFormat="1" ht="11.25">
      <c r="B1384" s="199"/>
      <c r="C1384" s="200"/>
      <c r="D1384" s="201" t="s">
        <v>213</v>
      </c>
      <c r="E1384" s="202" t="s">
        <v>28</v>
      </c>
      <c r="F1384" s="203" t="s">
        <v>1844</v>
      </c>
      <c r="G1384" s="200"/>
      <c r="H1384" s="204">
        <v>1</v>
      </c>
      <c r="I1384" s="205"/>
      <c r="J1384" s="200"/>
      <c r="K1384" s="200"/>
      <c r="L1384" s="206"/>
      <c r="M1384" s="207"/>
      <c r="N1384" s="208"/>
      <c r="O1384" s="208"/>
      <c r="P1384" s="208"/>
      <c r="Q1384" s="208"/>
      <c r="R1384" s="208"/>
      <c r="S1384" s="208"/>
      <c r="T1384" s="209"/>
      <c r="AT1384" s="210" t="s">
        <v>213</v>
      </c>
      <c r="AU1384" s="210" t="s">
        <v>84</v>
      </c>
      <c r="AV1384" s="13" t="s">
        <v>84</v>
      </c>
      <c r="AW1384" s="13" t="s">
        <v>35</v>
      </c>
      <c r="AX1384" s="13" t="s">
        <v>74</v>
      </c>
      <c r="AY1384" s="210" t="s">
        <v>197</v>
      </c>
    </row>
    <row r="1385" spans="1:65" s="13" customFormat="1" ht="11.25">
      <c r="B1385" s="199"/>
      <c r="C1385" s="200"/>
      <c r="D1385" s="201" t="s">
        <v>213</v>
      </c>
      <c r="E1385" s="202" t="s">
        <v>28</v>
      </c>
      <c r="F1385" s="203" t="s">
        <v>1845</v>
      </c>
      <c r="G1385" s="200"/>
      <c r="H1385" s="204">
        <v>1</v>
      </c>
      <c r="I1385" s="205"/>
      <c r="J1385" s="200"/>
      <c r="K1385" s="200"/>
      <c r="L1385" s="206"/>
      <c r="M1385" s="207"/>
      <c r="N1385" s="208"/>
      <c r="O1385" s="208"/>
      <c r="P1385" s="208"/>
      <c r="Q1385" s="208"/>
      <c r="R1385" s="208"/>
      <c r="S1385" s="208"/>
      <c r="T1385" s="209"/>
      <c r="AT1385" s="210" t="s">
        <v>213</v>
      </c>
      <c r="AU1385" s="210" t="s">
        <v>84</v>
      </c>
      <c r="AV1385" s="13" t="s">
        <v>84</v>
      </c>
      <c r="AW1385" s="13" t="s">
        <v>35</v>
      </c>
      <c r="AX1385" s="13" t="s">
        <v>74</v>
      </c>
      <c r="AY1385" s="210" t="s">
        <v>197</v>
      </c>
    </row>
    <row r="1386" spans="1:65" s="13" customFormat="1" ht="11.25">
      <c r="B1386" s="199"/>
      <c r="C1386" s="200"/>
      <c r="D1386" s="201" t="s">
        <v>213</v>
      </c>
      <c r="E1386" s="202" t="s">
        <v>28</v>
      </c>
      <c r="F1386" s="203" t="s">
        <v>1846</v>
      </c>
      <c r="G1386" s="200"/>
      <c r="H1386" s="204">
        <v>1</v>
      </c>
      <c r="I1386" s="205"/>
      <c r="J1386" s="200"/>
      <c r="K1386" s="200"/>
      <c r="L1386" s="206"/>
      <c r="M1386" s="207"/>
      <c r="N1386" s="208"/>
      <c r="O1386" s="208"/>
      <c r="P1386" s="208"/>
      <c r="Q1386" s="208"/>
      <c r="R1386" s="208"/>
      <c r="S1386" s="208"/>
      <c r="T1386" s="209"/>
      <c r="AT1386" s="210" t="s">
        <v>213</v>
      </c>
      <c r="AU1386" s="210" t="s">
        <v>84</v>
      </c>
      <c r="AV1386" s="13" t="s">
        <v>84</v>
      </c>
      <c r="AW1386" s="13" t="s">
        <v>35</v>
      </c>
      <c r="AX1386" s="13" t="s">
        <v>74</v>
      </c>
      <c r="AY1386" s="210" t="s">
        <v>197</v>
      </c>
    </row>
    <row r="1387" spans="1:65" s="16" customFormat="1" ht="11.25">
      <c r="B1387" s="232"/>
      <c r="C1387" s="233"/>
      <c r="D1387" s="201" t="s">
        <v>213</v>
      </c>
      <c r="E1387" s="234" t="s">
        <v>28</v>
      </c>
      <c r="F1387" s="235" t="s">
        <v>416</v>
      </c>
      <c r="G1387" s="233"/>
      <c r="H1387" s="236">
        <v>4</v>
      </c>
      <c r="I1387" s="237"/>
      <c r="J1387" s="233"/>
      <c r="K1387" s="233"/>
      <c r="L1387" s="238"/>
      <c r="M1387" s="239"/>
      <c r="N1387" s="240"/>
      <c r="O1387" s="240"/>
      <c r="P1387" s="240"/>
      <c r="Q1387" s="240"/>
      <c r="R1387" s="240"/>
      <c r="S1387" s="240"/>
      <c r="T1387" s="241"/>
      <c r="AT1387" s="242" t="s">
        <v>213</v>
      </c>
      <c r="AU1387" s="242" t="s">
        <v>84</v>
      </c>
      <c r="AV1387" s="16" t="s">
        <v>160</v>
      </c>
      <c r="AW1387" s="16" t="s">
        <v>35</v>
      </c>
      <c r="AX1387" s="16" t="s">
        <v>74</v>
      </c>
      <c r="AY1387" s="242" t="s">
        <v>197</v>
      </c>
    </row>
    <row r="1388" spans="1:65" s="13" customFormat="1" ht="11.25">
      <c r="B1388" s="199"/>
      <c r="C1388" s="200"/>
      <c r="D1388" s="201" t="s">
        <v>213</v>
      </c>
      <c r="E1388" s="202" t="s">
        <v>28</v>
      </c>
      <c r="F1388" s="203" t="s">
        <v>1847</v>
      </c>
      <c r="G1388" s="200"/>
      <c r="H1388" s="204">
        <v>1</v>
      </c>
      <c r="I1388" s="205"/>
      <c r="J1388" s="200"/>
      <c r="K1388" s="200"/>
      <c r="L1388" s="206"/>
      <c r="M1388" s="207"/>
      <c r="N1388" s="208"/>
      <c r="O1388" s="208"/>
      <c r="P1388" s="208"/>
      <c r="Q1388" s="208"/>
      <c r="R1388" s="208"/>
      <c r="S1388" s="208"/>
      <c r="T1388" s="209"/>
      <c r="AT1388" s="210" t="s">
        <v>213</v>
      </c>
      <c r="AU1388" s="210" t="s">
        <v>84</v>
      </c>
      <c r="AV1388" s="13" t="s">
        <v>84</v>
      </c>
      <c r="AW1388" s="13" t="s">
        <v>35</v>
      </c>
      <c r="AX1388" s="13" t="s">
        <v>74</v>
      </c>
      <c r="AY1388" s="210" t="s">
        <v>197</v>
      </c>
    </row>
    <row r="1389" spans="1:65" s="13" customFormat="1" ht="11.25">
      <c r="B1389" s="199"/>
      <c r="C1389" s="200"/>
      <c r="D1389" s="201" t="s">
        <v>213</v>
      </c>
      <c r="E1389" s="202" t="s">
        <v>28</v>
      </c>
      <c r="F1389" s="203" t="s">
        <v>1848</v>
      </c>
      <c r="G1389" s="200"/>
      <c r="H1389" s="204">
        <v>1</v>
      </c>
      <c r="I1389" s="205"/>
      <c r="J1389" s="200"/>
      <c r="K1389" s="200"/>
      <c r="L1389" s="206"/>
      <c r="M1389" s="207"/>
      <c r="N1389" s="208"/>
      <c r="O1389" s="208"/>
      <c r="P1389" s="208"/>
      <c r="Q1389" s="208"/>
      <c r="R1389" s="208"/>
      <c r="S1389" s="208"/>
      <c r="T1389" s="209"/>
      <c r="AT1389" s="210" t="s">
        <v>213</v>
      </c>
      <c r="AU1389" s="210" t="s">
        <v>84</v>
      </c>
      <c r="AV1389" s="13" t="s">
        <v>84</v>
      </c>
      <c r="AW1389" s="13" t="s">
        <v>35</v>
      </c>
      <c r="AX1389" s="13" t="s">
        <v>74</v>
      </c>
      <c r="AY1389" s="210" t="s">
        <v>197</v>
      </c>
    </row>
    <row r="1390" spans="1:65" s="13" customFormat="1" ht="11.25">
      <c r="B1390" s="199"/>
      <c r="C1390" s="200"/>
      <c r="D1390" s="201" t="s">
        <v>213</v>
      </c>
      <c r="E1390" s="202" t="s">
        <v>28</v>
      </c>
      <c r="F1390" s="203" t="s">
        <v>1849</v>
      </c>
      <c r="G1390" s="200"/>
      <c r="H1390" s="204">
        <v>1</v>
      </c>
      <c r="I1390" s="205"/>
      <c r="J1390" s="200"/>
      <c r="K1390" s="200"/>
      <c r="L1390" s="206"/>
      <c r="M1390" s="207"/>
      <c r="N1390" s="208"/>
      <c r="O1390" s="208"/>
      <c r="P1390" s="208"/>
      <c r="Q1390" s="208"/>
      <c r="R1390" s="208"/>
      <c r="S1390" s="208"/>
      <c r="T1390" s="209"/>
      <c r="AT1390" s="210" t="s">
        <v>213</v>
      </c>
      <c r="AU1390" s="210" t="s">
        <v>84</v>
      </c>
      <c r="AV1390" s="13" t="s">
        <v>84</v>
      </c>
      <c r="AW1390" s="13" t="s">
        <v>35</v>
      </c>
      <c r="AX1390" s="13" t="s">
        <v>74</v>
      </c>
      <c r="AY1390" s="210" t="s">
        <v>197</v>
      </c>
    </row>
    <row r="1391" spans="1:65" s="13" customFormat="1" ht="11.25">
      <c r="B1391" s="199"/>
      <c r="C1391" s="200"/>
      <c r="D1391" s="201" t="s">
        <v>213</v>
      </c>
      <c r="E1391" s="202" t="s">
        <v>28</v>
      </c>
      <c r="F1391" s="203" t="s">
        <v>1850</v>
      </c>
      <c r="G1391" s="200"/>
      <c r="H1391" s="204">
        <v>1</v>
      </c>
      <c r="I1391" s="205"/>
      <c r="J1391" s="200"/>
      <c r="K1391" s="200"/>
      <c r="L1391" s="206"/>
      <c r="M1391" s="207"/>
      <c r="N1391" s="208"/>
      <c r="O1391" s="208"/>
      <c r="P1391" s="208"/>
      <c r="Q1391" s="208"/>
      <c r="R1391" s="208"/>
      <c r="S1391" s="208"/>
      <c r="T1391" s="209"/>
      <c r="AT1391" s="210" t="s">
        <v>213</v>
      </c>
      <c r="AU1391" s="210" t="s">
        <v>84</v>
      </c>
      <c r="AV1391" s="13" t="s">
        <v>84</v>
      </c>
      <c r="AW1391" s="13" t="s">
        <v>35</v>
      </c>
      <c r="AX1391" s="13" t="s">
        <v>74</v>
      </c>
      <c r="AY1391" s="210" t="s">
        <v>197</v>
      </c>
    </row>
    <row r="1392" spans="1:65" s="16" customFormat="1" ht="11.25">
      <c r="B1392" s="232"/>
      <c r="C1392" s="233"/>
      <c r="D1392" s="201" t="s">
        <v>213</v>
      </c>
      <c r="E1392" s="234" t="s">
        <v>28</v>
      </c>
      <c r="F1392" s="235" t="s">
        <v>416</v>
      </c>
      <c r="G1392" s="233"/>
      <c r="H1392" s="236">
        <v>4</v>
      </c>
      <c r="I1392" s="237"/>
      <c r="J1392" s="233"/>
      <c r="K1392" s="233"/>
      <c r="L1392" s="238"/>
      <c r="M1392" s="239"/>
      <c r="N1392" s="240"/>
      <c r="O1392" s="240"/>
      <c r="P1392" s="240"/>
      <c r="Q1392" s="240"/>
      <c r="R1392" s="240"/>
      <c r="S1392" s="240"/>
      <c r="T1392" s="241"/>
      <c r="AT1392" s="242" t="s">
        <v>213</v>
      </c>
      <c r="AU1392" s="242" t="s">
        <v>84</v>
      </c>
      <c r="AV1392" s="16" t="s">
        <v>160</v>
      </c>
      <c r="AW1392" s="16" t="s">
        <v>35</v>
      </c>
      <c r="AX1392" s="16" t="s">
        <v>74</v>
      </c>
      <c r="AY1392" s="242" t="s">
        <v>197</v>
      </c>
    </row>
    <row r="1393" spans="1:65" s="14" customFormat="1" ht="11.25">
      <c r="B1393" s="211"/>
      <c r="C1393" s="212"/>
      <c r="D1393" s="201" t="s">
        <v>213</v>
      </c>
      <c r="E1393" s="213" t="s">
        <v>28</v>
      </c>
      <c r="F1393" s="214" t="s">
        <v>226</v>
      </c>
      <c r="G1393" s="212"/>
      <c r="H1393" s="215">
        <v>8</v>
      </c>
      <c r="I1393" s="216"/>
      <c r="J1393" s="212"/>
      <c r="K1393" s="212"/>
      <c r="L1393" s="217"/>
      <c r="M1393" s="218"/>
      <c r="N1393" s="219"/>
      <c r="O1393" s="219"/>
      <c r="P1393" s="219"/>
      <c r="Q1393" s="219"/>
      <c r="R1393" s="219"/>
      <c r="S1393" s="219"/>
      <c r="T1393" s="220"/>
      <c r="AT1393" s="221" t="s">
        <v>213</v>
      </c>
      <c r="AU1393" s="221" t="s">
        <v>84</v>
      </c>
      <c r="AV1393" s="14" t="s">
        <v>204</v>
      </c>
      <c r="AW1393" s="14" t="s">
        <v>35</v>
      </c>
      <c r="AX1393" s="14" t="s">
        <v>82</v>
      </c>
      <c r="AY1393" s="221" t="s">
        <v>197</v>
      </c>
    </row>
    <row r="1394" spans="1:65" s="2" customFormat="1" ht="21.75" customHeight="1">
      <c r="A1394" s="37"/>
      <c r="B1394" s="38"/>
      <c r="C1394" s="247" t="s">
        <v>1851</v>
      </c>
      <c r="D1394" s="247" t="s">
        <v>519</v>
      </c>
      <c r="E1394" s="248" t="s">
        <v>1852</v>
      </c>
      <c r="F1394" s="249" t="s">
        <v>1853</v>
      </c>
      <c r="G1394" s="250" t="s">
        <v>210</v>
      </c>
      <c r="H1394" s="251">
        <v>1</v>
      </c>
      <c r="I1394" s="252"/>
      <c r="J1394" s="253">
        <f>ROUND(I1394*H1394,2)</f>
        <v>0</v>
      </c>
      <c r="K1394" s="249" t="s">
        <v>203</v>
      </c>
      <c r="L1394" s="254"/>
      <c r="M1394" s="255" t="s">
        <v>28</v>
      </c>
      <c r="N1394" s="256" t="s">
        <v>45</v>
      </c>
      <c r="O1394" s="67"/>
      <c r="P1394" s="190">
        <f>O1394*H1394</f>
        <v>0</v>
      </c>
      <c r="Q1394" s="190">
        <v>1.2489999999999999E-2</v>
      </c>
      <c r="R1394" s="190">
        <f>Q1394*H1394</f>
        <v>1.2489999999999999E-2</v>
      </c>
      <c r="S1394" s="190">
        <v>0</v>
      </c>
      <c r="T1394" s="191">
        <f>S1394*H1394</f>
        <v>0</v>
      </c>
      <c r="U1394" s="37"/>
      <c r="V1394" s="37"/>
      <c r="W1394" s="37"/>
      <c r="X1394" s="37"/>
      <c r="Y1394" s="37"/>
      <c r="Z1394" s="37"/>
      <c r="AA1394" s="37"/>
      <c r="AB1394" s="37"/>
      <c r="AC1394" s="37"/>
      <c r="AD1394" s="37"/>
      <c r="AE1394" s="37"/>
      <c r="AR1394" s="192" t="s">
        <v>243</v>
      </c>
      <c r="AT1394" s="192" t="s">
        <v>519</v>
      </c>
      <c r="AU1394" s="192" t="s">
        <v>84</v>
      </c>
      <c r="AY1394" s="20" t="s">
        <v>197</v>
      </c>
      <c r="BE1394" s="193">
        <f>IF(N1394="základní",J1394,0)</f>
        <v>0</v>
      </c>
      <c r="BF1394" s="193">
        <f>IF(N1394="snížená",J1394,0)</f>
        <v>0</v>
      </c>
      <c r="BG1394" s="193">
        <f>IF(N1394="zákl. přenesená",J1394,0)</f>
        <v>0</v>
      </c>
      <c r="BH1394" s="193">
        <f>IF(N1394="sníž. přenesená",J1394,0)</f>
        <v>0</v>
      </c>
      <c r="BI1394" s="193">
        <f>IF(N1394="nulová",J1394,0)</f>
        <v>0</v>
      </c>
      <c r="BJ1394" s="20" t="s">
        <v>82</v>
      </c>
      <c r="BK1394" s="193">
        <f>ROUND(I1394*H1394,2)</f>
        <v>0</v>
      </c>
      <c r="BL1394" s="20" t="s">
        <v>204</v>
      </c>
      <c r="BM1394" s="192" t="s">
        <v>1854</v>
      </c>
    </row>
    <row r="1395" spans="1:65" s="2" customFormat="1" ht="21.75" customHeight="1">
      <c r="A1395" s="37"/>
      <c r="B1395" s="38"/>
      <c r="C1395" s="247" t="s">
        <v>1855</v>
      </c>
      <c r="D1395" s="247" t="s">
        <v>519</v>
      </c>
      <c r="E1395" s="248" t="s">
        <v>1856</v>
      </c>
      <c r="F1395" s="249" t="s">
        <v>1857</v>
      </c>
      <c r="G1395" s="250" t="s">
        <v>210</v>
      </c>
      <c r="H1395" s="251">
        <v>3</v>
      </c>
      <c r="I1395" s="252"/>
      <c r="J1395" s="253">
        <f>ROUND(I1395*H1395,2)</f>
        <v>0</v>
      </c>
      <c r="K1395" s="249" t="s">
        <v>203</v>
      </c>
      <c r="L1395" s="254"/>
      <c r="M1395" s="255" t="s">
        <v>28</v>
      </c>
      <c r="N1395" s="256" t="s">
        <v>45</v>
      </c>
      <c r="O1395" s="67"/>
      <c r="P1395" s="190">
        <f>O1395*H1395</f>
        <v>0</v>
      </c>
      <c r="Q1395" s="190">
        <v>1.521E-2</v>
      </c>
      <c r="R1395" s="190">
        <f>Q1395*H1395</f>
        <v>4.5629999999999997E-2</v>
      </c>
      <c r="S1395" s="190">
        <v>0</v>
      </c>
      <c r="T1395" s="191">
        <f>S1395*H1395</f>
        <v>0</v>
      </c>
      <c r="U1395" s="37"/>
      <c r="V1395" s="37"/>
      <c r="W1395" s="37"/>
      <c r="X1395" s="37"/>
      <c r="Y1395" s="37"/>
      <c r="Z1395" s="37"/>
      <c r="AA1395" s="37"/>
      <c r="AB1395" s="37"/>
      <c r="AC1395" s="37"/>
      <c r="AD1395" s="37"/>
      <c r="AE1395" s="37"/>
      <c r="AR1395" s="192" t="s">
        <v>243</v>
      </c>
      <c r="AT1395" s="192" t="s">
        <v>519</v>
      </c>
      <c r="AU1395" s="192" t="s">
        <v>84</v>
      </c>
      <c r="AY1395" s="20" t="s">
        <v>197</v>
      </c>
      <c r="BE1395" s="193">
        <f>IF(N1395="základní",J1395,0)</f>
        <v>0</v>
      </c>
      <c r="BF1395" s="193">
        <f>IF(N1395="snížená",J1395,0)</f>
        <v>0</v>
      </c>
      <c r="BG1395" s="193">
        <f>IF(N1395="zákl. přenesená",J1395,0)</f>
        <v>0</v>
      </c>
      <c r="BH1395" s="193">
        <f>IF(N1395="sníž. přenesená",J1395,0)</f>
        <v>0</v>
      </c>
      <c r="BI1395" s="193">
        <f>IF(N1395="nulová",J1395,0)</f>
        <v>0</v>
      </c>
      <c r="BJ1395" s="20" t="s">
        <v>82</v>
      </c>
      <c r="BK1395" s="193">
        <f>ROUND(I1395*H1395,2)</f>
        <v>0</v>
      </c>
      <c r="BL1395" s="20" t="s">
        <v>204</v>
      </c>
      <c r="BM1395" s="192" t="s">
        <v>1858</v>
      </c>
    </row>
    <row r="1396" spans="1:65" s="2" customFormat="1" ht="21.75" customHeight="1">
      <c r="A1396" s="37"/>
      <c r="B1396" s="38"/>
      <c r="C1396" s="247" t="s">
        <v>1859</v>
      </c>
      <c r="D1396" s="247" t="s">
        <v>519</v>
      </c>
      <c r="E1396" s="248" t="s">
        <v>1860</v>
      </c>
      <c r="F1396" s="249" t="s">
        <v>1861</v>
      </c>
      <c r="G1396" s="250" t="s">
        <v>210</v>
      </c>
      <c r="H1396" s="251">
        <v>1</v>
      </c>
      <c r="I1396" s="252"/>
      <c r="J1396" s="253">
        <f>ROUND(I1396*H1396,2)</f>
        <v>0</v>
      </c>
      <c r="K1396" s="249" t="s">
        <v>203</v>
      </c>
      <c r="L1396" s="254"/>
      <c r="M1396" s="255" t="s">
        <v>28</v>
      </c>
      <c r="N1396" s="256" t="s">
        <v>45</v>
      </c>
      <c r="O1396" s="67"/>
      <c r="P1396" s="190">
        <f>O1396*H1396</f>
        <v>0</v>
      </c>
      <c r="Q1396" s="190">
        <v>1.272E-2</v>
      </c>
      <c r="R1396" s="190">
        <f>Q1396*H1396</f>
        <v>1.272E-2</v>
      </c>
      <c r="S1396" s="190">
        <v>0</v>
      </c>
      <c r="T1396" s="191">
        <f>S1396*H1396</f>
        <v>0</v>
      </c>
      <c r="U1396" s="37"/>
      <c r="V1396" s="37"/>
      <c r="W1396" s="37"/>
      <c r="X1396" s="37"/>
      <c r="Y1396" s="37"/>
      <c r="Z1396" s="37"/>
      <c r="AA1396" s="37"/>
      <c r="AB1396" s="37"/>
      <c r="AC1396" s="37"/>
      <c r="AD1396" s="37"/>
      <c r="AE1396" s="37"/>
      <c r="AR1396" s="192" t="s">
        <v>243</v>
      </c>
      <c r="AT1396" s="192" t="s">
        <v>519</v>
      </c>
      <c r="AU1396" s="192" t="s">
        <v>84</v>
      </c>
      <c r="AY1396" s="20" t="s">
        <v>197</v>
      </c>
      <c r="BE1396" s="193">
        <f>IF(N1396="základní",J1396,0)</f>
        <v>0</v>
      </c>
      <c r="BF1396" s="193">
        <f>IF(N1396="snížená",J1396,0)</f>
        <v>0</v>
      </c>
      <c r="BG1396" s="193">
        <f>IF(N1396="zákl. přenesená",J1396,0)</f>
        <v>0</v>
      </c>
      <c r="BH1396" s="193">
        <f>IF(N1396="sníž. přenesená",J1396,0)</f>
        <v>0</v>
      </c>
      <c r="BI1396" s="193">
        <f>IF(N1396="nulová",J1396,0)</f>
        <v>0</v>
      </c>
      <c r="BJ1396" s="20" t="s">
        <v>82</v>
      </c>
      <c r="BK1396" s="193">
        <f>ROUND(I1396*H1396,2)</f>
        <v>0</v>
      </c>
      <c r="BL1396" s="20" t="s">
        <v>204</v>
      </c>
      <c r="BM1396" s="192" t="s">
        <v>1862</v>
      </c>
    </row>
    <row r="1397" spans="1:65" s="2" customFormat="1" ht="21.75" customHeight="1">
      <c r="A1397" s="37"/>
      <c r="B1397" s="38"/>
      <c r="C1397" s="247" t="s">
        <v>1863</v>
      </c>
      <c r="D1397" s="247" t="s">
        <v>519</v>
      </c>
      <c r="E1397" s="248" t="s">
        <v>1864</v>
      </c>
      <c r="F1397" s="249" t="s">
        <v>1865</v>
      </c>
      <c r="G1397" s="250" t="s">
        <v>210</v>
      </c>
      <c r="H1397" s="251">
        <v>3</v>
      </c>
      <c r="I1397" s="252"/>
      <c r="J1397" s="253">
        <f>ROUND(I1397*H1397,2)</f>
        <v>0</v>
      </c>
      <c r="K1397" s="249" t="s">
        <v>203</v>
      </c>
      <c r="L1397" s="254"/>
      <c r="M1397" s="255" t="s">
        <v>28</v>
      </c>
      <c r="N1397" s="256" t="s">
        <v>45</v>
      </c>
      <c r="O1397" s="67"/>
      <c r="P1397" s="190">
        <f>O1397*H1397</f>
        <v>0</v>
      </c>
      <c r="Q1397" s="190">
        <v>1.553E-2</v>
      </c>
      <c r="R1397" s="190">
        <f>Q1397*H1397</f>
        <v>4.6589999999999999E-2</v>
      </c>
      <c r="S1397" s="190">
        <v>0</v>
      </c>
      <c r="T1397" s="191">
        <f>S1397*H1397</f>
        <v>0</v>
      </c>
      <c r="U1397" s="37"/>
      <c r="V1397" s="37"/>
      <c r="W1397" s="37"/>
      <c r="X1397" s="37"/>
      <c r="Y1397" s="37"/>
      <c r="Z1397" s="37"/>
      <c r="AA1397" s="37"/>
      <c r="AB1397" s="37"/>
      <c r="AC1397" s="37"/>
      <c r="AD1397" s="37"/>
      <c r="AE1397" s="37"/>
      <c r="AR1397" s="192" t="s">
        <v>243</v>
      </c>
      <c r="AT1397" s="192" t="s">
        <v>519</v>
      </c>
      <c r="AU1397" s="192" t="s">
        <v>84</v>
      </c>
      <c r="AY1397" s="20" t="s">
        <v>197</v>
      </c>
      <c r="BE1397" s="193">
        <f>IF(N1397="základní",J1397,0)</f>
        <v>0</v>
      </c>
      <c r="BF1397" s="193">
        <f>IF(N1397="snížená",J1397,0)</f>
        <v>0</v>
      </c>
      <c r="BG1397" s="193">
        <f>IF(N1397="zákl. přenesená",J1397,0)</f>
        <v>0</v>
      </c>
      <c r="BH1397" s="193">
        <f>IF(N1397="sníž. přenesená",J1397,0)</f>
        <v>0</v>
      </c>
      <c r="BI1397" s="193">
        <f>IF(N1397="nulová",J1397,0)</f>
        <v>0</v>
      </c>
      <c r="BJ1397" s="20" t="s">
        <v>82</v>
      </c>
      <c r="BK1397" s="193">
        <f>ROUND(I1397*H1397,2)</f>
        <v>0</v>
      </c>
      <c r="BL1397" s="20" t="s">
        <v>204</v>
      </c>
      <c r="BM1397" s="192" t="s">
        <v>1866</v>
      </c>
    </row>
    <row r="1398" spans="1:65" s="2" customFormat="1" ht="24.2" customHeight="1">
      <c r="A1398" s="37"/>
      <c r="B1398" s="38"/>
      <c r="C1398" s="181" t="s">
        <v>1867</v>
      </c>
      <c r="D1398" s="181" t="s">
        <v>199</v>
      </c>
      <c r="E1398" s="182" t="s">
        <v>1868</v>
      </c>
      <c r="F1398" s="183" t="s">
        <v>1869</v>
      </c>
      <c r="G1398" s="184" t="s">
        <v>210</v>
      </c>
      <c r="H1398" s="185">
        <v>3</v>
      </c>
      <c r="I1398" s="186"/>
      <c r="J1398" s="187">
        <f>ROUND(I1398*H1398,2)</f>
        <v>0</v>
      </c>
      <c r="K1398" s="183" t="s">
        <v>203</v>
      </c>
      <c r="L1398" s="42"/>
      <c r="M1398" s="188" t="s">
        <v>28</v>
      </c>
      <c r="N1398" s="189" t="s">
        <v>45</v>
      </c>
      <c r="O1398" s="67"/>
      <c r="P1398" s="190">
        <f>O1398*H1398</f>
        <v>0</v>
      </c>
      <c r="Q1398" s="190">
        <v>0.52571000000000001</v>
      </c>
      <c r="R1398" s="190">
        <f>Q1398*H1398</f>
        <v>1.5771299999999999</v>
      </c>
      <c r="S1398" s="190">
        <v>0</v>
      </c>
      <c r="T1398" s="191">
        <f>S1398*H1398</f>
        <v>0</v>
      </c>
      <c r="U1398" s="37"/>
      <c r="V1398" s="37"/>
      <c r="W1398" s="37"/>
      <c r="X1398" s="37"/>
      <c r="Y1398" s="37"/>
      <c r="Z1398" s="37"/>
      <c r="AA1398" s="37"/>
      <c r="AB1398" s="37"/>
      <c r="AC1398" s="37"/>
      <c r="AD1398" s="37"/>
      <c r="AE1398" s="37"/>
      <c r="AR1398" s="192" t="s">
        <v>204</v>
      </c>
      <c r="AT1398" s="192" t="s">
        <v>199</v>
      </c>
      <c r="AU1398" s="192" t="s">
        <v>84</v>
      </c>
      <c r="AY1398" s="20" t="s">
        <v>197</v>
      </c>
      <c r="BE1398" s="193">
        <f>IF(N1398="základní",J1398,0)</f>
        <v>0</v>
      </c>
      <c r="BF1398" s="193">
        <f>IF(N1398="snížená",J1398,0)</f>
        <v>0</v>
      </c>
      <c r="BG1398" s="193">
        <f>IF(N1398="zákl. přenesená",J1398,0)</f>
        <v>0</v>
      </c>
      <c r="BH1398" s="193">
        <f>IF(N1398="sníž. přenesená",J1398,0)</f>
        <v>0</v>
      </c>
      <c r="BI1398" s="193">
        <f>IF(N1398="nulová",J1398,0)</f>
        <v>0</v>
      </c>
      <c r="BJ1398" s="20" t="s">
        <v>82</v>
      </c>
      <c r="BK1398" s="193">
        <f>ROUND(I1398*H1398,2)</f>
        <v>0</v>
      </c>
      <c r="BL1398" s="20" t="s">
        <v>204</v>
      </c>
      <c r="BM1398" s="192" t="s">
        <v>1870</v>
      </c>
    </row>
    <row r="1399" spans="1:65" s="2" customFormat="1" ht="11.25">
      <c r="A1399" s="37"/>
      <c r="B1399" s="38"/>
      <c r="C1399" s="39"/>
      <c r="D1399" s="194" t="s">
        <v>206</v>
      </c>
      <c r="E1399" s="39"/>
      <c r="F1399" s="195" t="s">
        <v>1871</v>
      </c>
      <c r="G1399" s="39"/>
      <c r="H1399" s="39"/>
      <c r="I1399" s="196"/>
      <c r="J1399" s="39"/>
      <c r="K1399" s="39"/>
      <c r="L1399" s="42"/>
      <c r="M1399" s="197"/>
      <c r="N1399" s="198"/>
      <c r="O1399" s="67"/>
      <c r="P1399" s="67"/>
      <c r="Q1399" s="67"/>
      <c r="R1399" s="67"/>
      <c r="S1399" s="67"/>
      <c r="T1399" s="68"/>
      <c r="U1399" s="37"/>
      <c r="V1399" s="37"/>
      <c r="W1399" s="37"/>
      <c r="X1399" s="37"/>
      <c r="Y1399" s="37"/>
      <c r="Z1399" s="37"/>
      <c r="AA1399" s="37"/>
      <c r="AB1399" s="37"/>
      <c r="AC1399" s="37"/>
      <c r="AD1399" s="37"/>
      <c r="AE1399" s="37"/>
      <c r="AT1399" s="20" t="s">
        <v>206</v>
      </c>
      <c r="AU1399" s="20" t="s">
        <v>84</v>
      </c>
    </row>
    <row r="1400" spans="1:65" s="15" customFormat="1" ht="11.25">
      <c r="B1400" s="222"/>
      <c r="C1400" s="223"/>
      <c r="D1400" s="201" t="s">
        <v>213</v>
      </c>
      <c r="E1400" s="224" t="s">
        <v>28</v>
      </c>
      <c r="F1400" s="225" t="s">
        <v>1808</v>
      </c>
      <c r="G1400" s="223"/>
      <c r="H1400" s="224" t="s">
        <v>28</v>
      </c>
      <c r="I1400" s="226"/>
      <c r="J1400" s="223"/>
      <c r="K1400" s="223"/>
      <c r="L1400" s="227"/>
      <c r="M1400" s="228"/>
      <c r="N1400" s="229"/>
      <c r="O1400" s="229"/>
      <c r="P1400" s="229"/>
      <c r="Q1400" s="229"/>
      <c r="R1400" s="229"/>
      <c r="S1400" s="229"/>
      <c r="T1400" s="230"/>
      <c r="AT1400" s="231" t="s">
        <v>213</v>
      </c>
      <c r="AU1400" s="231" t="s">
        <v>84</v>
      </c>
      <c r="AV1400" s="15" t="s">
        <v>82</v>
      </c>
      <c r="AW1400" s="15" t="s">
        <v>35</v>
      </c>
      <c r="AX1400" s="15" t="s">
        <v>74</v>
      </c>
      <c r="AY1400" s="231" t="s">
        <v>197</v>
      </c>
    </row>
    <row r="1401" spans="1:65" s="13" customFormat="1" ht="11.25">
      <c r="B1401" s="199"/>
      <c r="C1401" s="200"/>
      <c r="D1401" s="201" t="s">
        <v>213</v>
      </c>
      <c r="E1401" s="202" t="s">
        <v>28</v>
      </c>
      <c r="F1401" s="203" t="s">
        <v>1872</v>
      </c>
      <c r="G1401" s="200"/>
      <c r="H1401" s="204">
        <v>1</v>
      </c>
      <c r="I1401" s="205"/>
      <c r="J1401" s="200"/>
      <c r="K1401" s="200"/>
      <c r="L1401" s="206"/>
      <c r="M1401" s="207"/>
      <c r="N1401" s="208"/>
      <c r="O1401" s="208"/>
      <c r="P1401" s="208"/>
      <c r="Q1401" s="208"/>
      <c r="R1401" s="208"/>
      <c r="S1401" s="208"/>
      <c r="T1401" s="209"/>
      <c r="AT1401" s="210" t="s">
        <v>213</v>
      </c>
      <c r="AU1401" s="210" t="s">
        <v>84</v>
      </c>
      <c r="AV1401" s="13" t="s">
        <v>84</v>
      </c>
      <c r="AW1401" s="13" t="s">
        <v>35</v>
      </c>
      <c r="AX1401" s="13" t="s">
        <v>74</v>
      </c>
      <c r="AY1401" s="210" t="s">
        <v>197</v>
      </c>
    </row>
    <row r="1402" spans="1:65" s="13" customFormat="1" ht="11.25">
      <c r="B1402" s="199"/>
      <c r="C1402" s="200"/>
      <c r="D1402" s="201" t="s">
        <v>213</v>
      </c>
      <c r="E1402" s="202" t="s">
        <v>28</v>
      </c>
      <c r="F1402" s="203" t="s">
        <v>1873</v>
      </c>
      <c r="G1402" s="200"/>
      <c r="H1402" s="204">
        <v>1</v>
      </c>
      <c r="I1402" s="205"/>
      <c r="J1402" s="200"/>
      <c r="K1402" s="200"/>
      <c r="L1402" s="206"/>
      <c r="M1402" s="207"/>
      <c r="N1402" s="208"/>
      <c r="O1402" s="208"/>
      <c r="P1402" s="208"/>
      <c r="Q1402" s="208"/>
      <c r="R1402" s="208"/>
      <c r="S1402" s="208"/>
      <c r="T1402" s="209"/>
      <c r="AT1402" s="210" t="s">
        <v>213</v>
      </c>
      <c r="AU1402" s="210" t="s">
        <v>84</v>
      </c>
      <c r="AV1402" s="13" t="s">
        <v>84</v>
      </c>
      <c r="AW1402" s="13" t="s">
        <v>35</v>
      </c>
      <c r="AX1402" s="13" t="s">
        <v>74</v>
      </c>
      <c r="AY1402" s="210" t="s">
        <v>197</v>
      </c>
    </row>
    <row r="1403" spans="1:65" s="16" customFormat="1" ht="11.25">
      <c r="B1403" s="232"/>
      <c r="C1403" s="233"/>
      <c r="D1403" s="201" t="s">
        <v>213</v>
      </c>
      <c r="E1403" s="234" t="s">
        <v>28</v>
      </c>
      <c r="F1403" s="235" t="s">
        <v>416</v>
      </c>
      <c r="G1403" s="233"/>
      <c r="H1403" s="236">
        <v>2</v>
      </c>
      <c r="I1403" s="237"/>
      <c r="J1403" s="233"/>
      <c r="K1403" s="233"/>
      <c r="L1403" s="238"/>
      <c r="M1403" s="239"/>
      <c r="N1403" s="240"/>
      <c r="O1403" s="240"/>
      <c r="P1403" s="240"/>
      <c r="Q1403" s="240"/>
      <c r="R1403" s="240"/>
      <c r="S1403" s="240"/>
      <c r="T1403" s="241"/>
      <c r="AT1403" s="242" t="s">
        <v>213</v>
      </c>
      <c r="AU1403" s="242" t="s">
        <v>84</v>
      </c>
      <c r="AV1403" s="16" t="s">
        <v>160</v>
      </c>
      <c r="AW1403" s="16" t="s">
        <v>35</v>
      </c>
      <c r="AX1403" s="16" t="s">
        <v>74</v>
      </c>
      <c r="AY1403" s="242" t="s">
        <v>197</v>
      </c>
    </row>
    <row r="1404" spans="1:65" s="13" customFormat="1" ht="11.25">
      <c r="B1404" s="199"/>
      <c r="C1404" s="200"/>
      <c r="D1404" s="201" t="s">
        <v>213</v>
      </c>
      <c r="E1404" s="202" t="s">
        <v>28</v>
      </c>
      <c r="F1404" s="203" t="s">
        <v>1874</v>
      </c>
      <c r="G1404" s="200"/>
      <c r="H1404" s="204">
        <v>1</v>
      </c>
      <c r="I1404" s="205"/>
      <c r="J1404" s="200"/>
      <c r="K1404" s="200"/>
      <c r="L1404" s="206"/>
      <c r="M1404" s="207"/>
      <c r="N1404" s="208"/>
      <c r="O1404" s="208"/>
      <c r="P1404" s="208"/>
      <c r="Q1404" s="208"/>
      <c r="R1404" s="208"/>
      <c r="S1404" s="208"/>
      <c r="T1404" s="209"/>
      <c r="AT1404" s="210" t="s">
        <v>213</v>
      </c>
      <c r="AU1404" s="210" t="s">
        <v>84</v>
      </c>
      <c r="AV1404" s="13" t="s">
        <v>84</v>
      </c>
      <c r="AW1404" s="13" t="s">
        <v>35</v>
      </c>
      <c r="AX1404" s="13" t="s">
        <v>74</v>
      </c>
      <c r="AY1404" s="210" t="s">
        <v>197</v>
      </c>
    </row>
    <row r="1405" spans="1:65" s="14" customFormat="1" ht="11.25">
      <c r="B1405" s="211"/>
      <c r="C1405" s="212"/>
      <c r="D1405" s="201" t="s">
        <v>213</v>
      </c>
      <c r="E1405" s="213" t="s">
        <v>28</v>
      </c>
      <c r="F1405" s="214" t="s">
        <v>226</v>
      </c>
      <c r="G1405" s="212"/>
      <c r="H1405" s="215">
        <v>3</v>
      </c>
      <c r="I1405" s="216"/>
      <c r="J1405" s="212"/>
      <c r="K1405" s="212"/>
      <c r="L1405" s="217"/>
      <c r="M1405" s="218"/>
      <c r="N1405" s="219"/>
      <c r="O1405" s="219"/>
      <c r="P1405" s="219"/>
      <c r="Q1405" s="219"/>
      <c r="R1405" s="219"/>
      <c r="S1405" s="219"/>
      <c r="T1405" s="220"/>
      <c r="AT1405" s="221" t="s">
        <v>213</v>
      </c>
      <c r="AU1405" s="221" t="s">
        <v>84</v>
      </c>
      <c r="AV1405" s="14" t="s">
        <v>204</v>
      </c>
      <c r="AW1405" s="14" t="s">
        <v>35</v>
      </c>
      <c r="AX1405" s="14" t="s">
        <v>82</v>
      </c>
      <c r="AY1405" s="221" t="s">
        <v>197</v>
      </c>
    </row>
    <row r="1406" spans="1:65" s="2" customFormat="1" ht="21.75" customHeight="1">
      <c r="A1406" s="37"/>
      <c r="B1406" s="38"/>
      <c r="C1406" s="247" t="s">
        <v>1875</v>
      </c>
      <c r="D1406" s="247" t="s">
        <v>519</v>
      </c>
      <c r="E1406" s="248" t="s">
        <v>1876</v>
      </c>
      <c r="F1406" s="249" t="s">
        <v>1877</v>
      </c>
      <c r="G1406" s="250" t="s">
        <v>210</v>
      </c>
      <c r="H1406" s="251">
        <v>1</v>
      </c>
      <c r="I1406" s="252"/>
      <c r="J1406" s="253">
        <f>ROUND(I1406*H1406,2)</f>
        <v>0</v>
      </c>
      <c r="K1406" s="249" t="s">
        <v>28</v>
      </c>
      <c r="L1406" s="254"/>
      <c r="M1406" s="255" t="s">
        <v>28</v>
      </c>
      <c r="N1406" s="256" t="s">
        <v>45</v>
      </c>
      <c r="O1406" s="67"/>
      <c r="P1406" s="190">
        <f>O1406*H1406</f>
        <v>0</v>
      </c>
      <c r="Q1406" s="190">
        <v>1.524E-2</v>
      </c>
      <c r="R1406" s="190">
        <f>Q1406*H1406</f>
        <v>1.524E-2</v>
      </c>
      <c r="S1406" s="190">
        <v>0</v>
      </c>
      <c r="T1406" s="191">
        <f>S1406*H1406</f>
        <v>0</v>
      </c>
      <c r="U1406" s="37"/>
      <c r="V1406" s="37"/>
      <c r="W1406" s="37"/>
      <c r="X1406" s="37"/>
      <c r="Y1406" s="37"/>
      <c r="Z1406" s="37"/>
      <c r="AA1406" s="37"/>
      <c r="AB1406" s="37"/>
      <c r="AC1406" s="37"/>
      <c r="AD1406" s="37"/>
      <c r="AE1406" s="37"/>
      <c r="AR1406" s="192" t="s">
        <v>243</v>
      </c>
      <c r="AT1406" s="192" t="s">
        <v>519</v>
      </c>
      <c r="AU1406" s="192" t="s">
        <v>84</v>
      </c>
      <c r="AY1406" s="20" t="s">
        <v>197</v>
      </c>
      <c r="BE1406" s="193">
        <f>IF(N1406="základní",J1406,0)</f>
        <v>0</v>
      </c>
      <c r="BF1406" s="193">
        <f>IF(N1406="snížená",J1406,0)</f>
        <v>0</v>
      </c>
      <c r="BG1406" s="193">
        <f>IF(N1406="zákl. přenesená",J1406,0)</f>
        <v>0</v>
      </c>
      <c r="BH1406" s="193">
        <f>IF(N1406="sníž. přenesená",J1406,0)</f>
        <v>0</v>
      </c>
      <c r="BI1406" s="193">
        <f>IF(N1406="nulová",J1406,0)</f>
        <v>0</v>
      </c>
      <c r="BJ1406" s="20" t="s">
        <v>82</v>
      </c>
      <c r="BK1406" s="193">
        <f>ROUND(I1406*H1406,2)</f>
        <v>0</v>
      </c>
      <c r="BL1406" s="20" t="s">
        <v>204</v>
      </c>
      <c r="BM1406" s="192" t="s">
        <v>1878</v>
      </c>
    </row>
    <row r="1407" spans="1:65" s="2" customFormat="1" ht="21.75" customHeight="1">
      <c r="A1407" s="37"/>
      <c r="B1407" s="38"/>
      <c r="C1407" s="247" t="s">
        <v>1879</v>
      </c>
      <c r="D1407" s="247" t="s">
        <v>519</v>
      </c>
      <c r="E1407" s="248" t="s">
        <v>1880</v>
      </c>
      <c r="F1407" s="249" t="s">
        <v>1881</v>
      </c>
      <c r="G1407" s="250" t="s">
        <v>210</v>
      </c>
      <c r="H1407" s="251">
        <v>1</v>
      </c>
      <c r="I1407" s="252"/>
      <c r="J1407" s="253">
        <f>ROUND(I1407*H1407,2)</f>
        <v>0</v>
      </c>
      <c r="K1407" s="249" t="s">
        <v>28</v>
      </c>
      <c r="L1407" s="254"/>
      <c r="M1407" s="255" t="s">
        <v>28</v>
      </c>
      <c r="N1407" s="256" t="s">
        <v>45</v>
      </c>
      <c r="O1407" s="67"/>
      <c r="P1407" s="190">
        <f>O1407*H1407</f>
        <v>0</v>
      </c>
      <c r="Q1407" s="190">
        <v>1.524E-2</v>
      </c>
      <c r="R1407" s="190">
        <f>Q1407*H1407</f>
        <v>1.524E-2</v>
      </c>
      <c r="S1407" s="190">
        <v>0</v>
      </c>
      <c r="T1407" s="191">
        <f>S1407*H1407</f>
        <v>0</v>
      </c>
      <c r="U1407" s="37"/>
      <c r="V1407" s="37"/>
      <c r="W1407" s="37"/>
      <c r="X1407" s="37"/>
      <c r="Y1407" s="37"/>
      <c r="Z1407" s="37"/>
      <c r="AA1407" s="37"/>
      <c r="AB1407" s="37"/>
      <c r="AC1407" s="37"/>
      <c r="AD1407" s="37"/>
      <c r="AE1407" s="37"/>
      <c r="AR1407" s="192" t="s">
        <v>243</v>
      </c>
      <c r="AT1407" s="192" t="s">
        <v>519</v>
      </c>
      <c r="AU1407" s="192" t="s">
        <v>84</v>
      </c>
      <c r="AY1407" s="20" t="s">
        <v>197</v>
      </c>
      <c r="BE1407" s="193">
        <f>IF(N1407="základní",J1407,0)</f>
        <v>0</v>
      </c>
      <c r="BF1407" s="193">
        <f>IF(N1407="snížená",J1407,0)</f>
        <v>0</v>
      </c>
      <c r="BG1407" s="193">
        <f>IF(N1407="zákl. přenesená",J1407,0)</f>
        <v>0</v>
      </c>
      <c r="BH1407" s="193">
        <f>IF(N1407="sníž. přenesená",J1407,0)</f>
        <v>0</v>
      </c>
      <c r="BI1407" s="193">
        <f>IF(N1407="nulová",J1407,0)</f>
        <v>0</v>
      </c>
      <c r="BJ1407" s="20" t="s">
        <v>82</v>
      </c>
      <c r="BK1407" s="193">
        <f>ROUND(I1407*H1407,2)</f>
        <v>0</v>
      </c>
      <c r="BL1407" s="20" t="s">
        <v>204</v>
      </c>
      <c r="BM1407" s="192" t="s">
        <v>1882</v>
      </c>
    </row>
    <row r="1408" spans="1:65" s="2" customFormat="1" ht="21.75" customHeight="1">
      <c r="A1408" s="37"/>
      <c r="B1408" s="38"/>
      <c r="C1408" s="247" t="s">
        <v>1883</v>
      </c>
      <c r="D1408" s="247" t="s">
        <v>519</v>
      </c>
      <c r="E1408" s="248" t="s">
        <v>1884</v>
      </c>
      <c r="F1408" s="249" t="s">
        <v>1885</v>
      </c>
      <c r="G1408" s="250" t="s">
        <v>210</v>
      </c>
      <c r="H1408" s="251">
        <v>1</v>
      </c>
      <c r="I1408" s="252"/>
      <c r="J1408" s="253">
        <f>ROUND(I1408*H1408,2)</f>
        <v>0</v>
      </c>
      <c r="K1408" s="249" t="s">
        <v>203</v>
      </c>
      <c r="L1408" s="254"/>
      <c r="M1408" s="255" t="s">
        <v>28</v>
      </c>
      <c r="N1408" s="256" t="s">
        <v>45</v>
      </c>
      <c r="O1408" s="67"/>
      <c r="P1408" s="190">
        <f>O1408*H1408</f>
        <v>0</v>
      </c>
      <c r="Q1408" s="190">
        <v>1.524E-2</v>
      </c>
      <c r="R1408" s="190">
        <f>Q1408*H1408</f>
        <v>1.524E-2</v>
      </c>
      <c r="S1408" s="190">
        <v>0</v>
      </c>
      <c r="T1408" s="191">
        <f>S1408*H1408</f>
        <v>0</v>
      </c>
      <c r="U1408" s="37"/>
      <c r="V1408" s="37"/>
      <c r="W1408" s="37"/>
      <c r="X1408" s="37"/>
      <c r="Y1408" s="37"/>
      <c r="Z1408" s="37"/>
      <c r="AA1408" s="37"/>
      <c r="AB1408" s="37"/>
      <c r="AC1408" s="37"/>
      <c r="AD1408" s="37"/>
      <c r="AE1408" s="37"/>
      <c r="AR1408" s="192" t="s">
        <v>243</v>
      </c>
      <c r="AT1408" s="192" t="s">
        <v>519</v>
      </c>
      <c r="AU1408" s="192" t="s">
        <v>84</v>
      </c>
      <c r="AY1408" s="20" t="s">
        <v>197</v>
      </c>
      <c r="BE1408" s="193">
        <f>IF(N1408="základní",J1408,0)</f>
        <v>0</v>
      </c>
      <c r="BF1408" s="193">
        <f>IF(N1408="snížená",J1408,0)</f>
        <v>0</v>
      </c>
      <c r="BG1408" s="193">
        <f>IF(N1408="zákl. přenesená",J1408,0)</f>
        <v>0</v>
      </c>
      <c r="BH1408" s="193">
        <f>IF(N1408="sníž. přenesená",J1408,0)</f>
        <v>0</v>
      </c>
      <c r="BI1408" s="193">
        <f>IF(N1408="nulová",J1408,0)</f>
        <v>0</v>
      </c>
      <c r="BJ1408" s="20" t="s">
        <v>82</v>
      </c>
      <c r="BK1408" s="193">
        <f>ROUND(I1408*H1408,2)</f>
        <v>0</v>
      </c>
      <c r="BL1408" s="20" t="s">
        <v>204</v>
      </c>
      <c r="BM1408" s="192" t="s">
        <v>1886</v>
      </c>
    </row>
    <row r="1409" spans="1:65" s="12" customFormat="1" ht="22.9" customHeight="1">
      <c r="B1409" s="165"/>
      <c r="C1409" s="166"/>
      <c r="D1409" s="167" t="s">
        <v>73</v>
      </c>
      <c r="E1409" s="179" t="s">
        <v>248</v>
      </c>
      <c r="F1409" s="179" t="s">
        <v>438</v>
      </c>
      <c r="G1409" s="166"/>
      <c r="H1409" s="166"/>
      <c r="I1409" s="169"/>
      <c r="J1409" s="180">
        <f>BK1409</f>
        <v>0</v>
      </c>
      <c r="K1409" s="166"/>
      <c r="L1409" s="171"/>
      <c r="M1409" s="172"/>
      <c r="N1409" s="173"/>
      <c r="O1409" s="173"/>
      <c r="P1409" s="174">
        <f>SUM(P1410:P1614)</f>
        <v>0</v>
      </c>
      <c r="Q1409" s="173"/>
      <c r="R1409" s="174">
        <f>SUM(R1410:R1614)</f>
        <v>0.19675459999999997</v>
      </c>
      <c r="S1409" s="173"/>
      <c r="T1409" s="175">
        <f>SUM(T1410:T1614)</f>
        <v>5.9272200000000002</v>
      </c>
      <c r="AR1409" s="176" t="s">
        <v>82</v>
      </c>
      <c r="AT1409" s="177" t="s">
        <v>73</v>
      </c>
      <c r="AU1409" s="177" t="s">
        <v>82</v>
      </c>
      <c r="AY1409" s="176" t="s">
        <v>197</v>
      </c>
      <c r="BK1409" s="178">
        <f>SUM(BK1410:BK1614)</f>
        <v>0</v>
      </c>
    </row>
    <row r="1410" spans="1:65" s="2" customFormat="1" ht="24.2" customHeight="1">
      <c r="A1410" s="37"/>
      <c r="B1410" s="38"/>
      <c r="C1410" s="181" t="s">
        <v>1887</v>
      </c>
      <c r="D1410" s="181" t="s">
        <v>199</v>
      </c>
      <c r="E1410" s="182" t="s">
        <v>1888</v>
      </c>
      <c r="F1410" s="183" t="s">
        <v>1889</v>
      </c>
      <c r="G1410" s="184" t="s">
        <v>202</v>
      </c>
      <c r="H1410" s="185">
        <v>2112</v>
      </c>
      <c r="I1410" s="186"/>
      <c r="J1410" s="187">
        <f>ROUND(I1410*H1410,2)</f>
        <v>0</v>
      </c>
      <c r="K1410" s="183" t="s">
        <v>203</v>
      </c>
      <c r="L1410" s="42"/>
      <c r="M1410" s="188" t="s">
        <v>28</v>
      </c>
      <c r="N1410" s="189" t="s">
        <v>45</v>
      </c>
      <c r="O1410" s="67"/>
      <c r="P1410" s="190">
        <f>O1410*H1410</f>
        <v>0</v>
      </c>
      <c r="Q1410" s="190">
        <v>0</v>
      </c>
      <c r="R1410" s="190">
        <f>Q1410*H1410</f>
        <v>0</v>
      </c>
      <c r="S1410" s="190">
        <v>0</v>
      </c>
      <c r="T1410" s="191">
        <f>S1410*H1410</f>
        <v>0</v>
      </c>
      <c r="U1410" s="37"/>
      <c r="V1410" s="37"/>
      <c r="W1410" s="37"/>
      <c r="X1410" s="37"/>
      <c r="Y1410" s="37"/>
      <c r="Z1410" s="37"/>
      <c r="AA1410" s="37"/>
      <c r="AB1410" s="37"/>
      <c r="AC1410" s="37"/>
      <c r="AD1410" s="37"/>
      <c r="AE1410" s="37"/>
      <c r="AR1410" s="192" t="s">
        <v>204</v>
      </c>
      <c r="AT1410" s="192" t="s">
        <v>199</v>
      </c>
      <c r="AU1410" s="192" t="s">
        <v>84</v>
      </c>
      <c r="AY1410" s="20" t="s">
        <v>197</v>
      </c>
      <c r="BE1410" s="193">
        <f>IF(N1410="základní",J1410,0)</f>
        <v>0</v>
      </c>
      <c r="BF1410" s="193">
        <f>IF(N1410="snížená",J1410,0)</f>
        <v>0</v>
      </c>
      <c r="BG1410" s="193">
        <f>IF(N1410="zákl. přenesená",J1410,0)</f>
        <v>0</v>
      </c>
      <c r="BH1410" s="193">
        <f>IF(N1410="sníž. přenesená",J1410,0)</f>
        <v>0</v>
      </c>
      <c r="BI1410" s="193">
        <f>IF(N1410="nulová",J1410,0)</f>
        <v>0</v>
      </c>
      <c r="BJ1410" s="20" t="s">
        <v>82</v>
      </c>
      <c r="BK1410" s="193">
        <f>ROUND(I1410*H1410,2)</f>
        <v>0</v>
      </c>
      <c r="BL1410" s="20" t="s">
        <v>204</v>
      </c>
      <c r="BM1410" s="192" t="s">
        <v>1890</v>
      </c>
    </row>
    <row r="1411" spans="1:65" s="2" customFormat="1" ht="11.25">
      <c r="A1411" s="37"/>
      <c r="B1411" s="38"/>
      <c r="C1411" s="39"/>
      <c r="D1411" s="194" t="s">
        <v>206</v>
      </c>
      <c r="E1411" s="39"/>
      <c r="F1411" s="195" t="s">
        <v>1891</v>
      </c>
      <c r="G1411" s="39"/>
      <c r="H1411" s="39"/>
      <c r="I1411" s="196"/>
      <c r="J1411" s="39"/>
      <c r="K1411" s="39"/>
      <c r="L1411" s="42"/>
      <c r="M1411" s="197"/>
      <c r="N1411" s="198"/>
      <c r="O1411" s="67"/>
      <c r="P1411" s="67"/>
      <c r="Q1411" s="67"/>
      <c r="R1411" s="67"/>
      <c r="S1411" s="67"/>
      <c r="T1411" s="68"/>
      <c r="U1411" s="37"/>
      <c r="V1411" s="37"/>
      <c r="W1411" s="37"/>
      <c r="X1411" s="37"/>
      <c r="Y1411" s="37"/>
      <c r="Z1411" s="37"/>
      <c r="AA1411" s="37"/>
      <c r="AB1411" s="37"/>
      <c r="AC1411" s="37"/>
      <c r="AD1411" s="37"/>
      <c r="AE1411" s="37"/>
      <c r="AT1411" s="20" t="s">
        <v>206</v>
      </c>
      <c r="AU1411" s="20" t="s">
        <v>84</v>
      </c>
    </row>
    <row r="1412" spans="1:65" s="15" customFormat="1" ht="11.25">
      <c r="B1412" s="222"/>
      <c r="C1412" s="223"/>
      <c r="D1412" s="201" t="s">
        <v>213</v>
      </c>
      <c r="E1412" s="224" t="s">
        <v>28</v>
      </c>
      <c r="F1412" s="225" t="s">
        <v>1576</v>
      </c>
      <c r="G1412" s="223"/>
      <c r="H1412" s="224" t="s">
        <v>28</v>
      </c>
      <c r="I1412" s="226"/>
      <c r="J1412" s="223"/>
      <c r="K1412" s="223"/>
      <c r="L1412" s="227"/>
      <c r="M1412" s="228"/>
      <c r="N1412" s="229"/>
      <c r="O1412" s="229"/>
      <c r="P1412" s="229"/>
      <c r="Q1412" s="229"/>
      <c r="R1412" s="229"/>
      <c r="S1412" s="229"/>
      <c r="T1412" s="230"/>
      <c r="AT1412" s="231" t="s">
        <v>213</v>
      </c>
      <c r="AU1412" s="231" t="s">
        <v>84</v>
      </c>
      <c r="AV1412" s="15" t="s">
        <v>82</v>
      </c>
      <c r="AW1412" s="15" t="s">
        <v>35</v>
      </c>
      <c r="AX1412" s="15" t="s">
        <v>74</v>
      </c>
      <c r="AY1412" s="231" t="s">
        <v>197</v>
      </c>
    </row>
    <row r="1413" spans="1:65" s="13" customFormat="1" ht="11.25">
      <c r="B1413" s="199"/>
      <c r="C1413" s="200"/>
      <c r="D1413" s="201" t="s">
        <v>213</v>
      </c>
      <c r="E1413" s="202" t="s">
        <v>28</v>
      </c>
      <c r="F1413" s="203" t="s">
        <v>1892</v>
      </c>
      <c r="G1413" s="200"/>
      <c r="H1413" s="204">
        <v>2112</v>
      </c>
      <c r="I1413" s="205"/>
      <c r="J1413" s="200"/>
      <c r="K1413" s="200"/>
      <c r="L1413" s="206"/>
      <c r="M1413" s="207"/>
      <c r="N1413" s="208"/>
      <c r="O1413" s="208"/>
      <c r="P1413" s="208"/>
      <c r="Q1413" s="208"/>
      <c r="R1413" s="208"/>
      <c r="S1413" s="208"/>
      <c r="T1413" s="209"/>
      <c r="AT1413" s="210" t="s">
        <v>213</v>
      </c>
      <c r="AU1413" s="210" t="s">
        <v>84</v>
      </c>
      <c r="AV1413" s="13" t="s">
        <v>84</v>
      </c>
      <c r="AW1413" s="13" t="s">
        <v>35</v>
      </c>
      <c r="AX1413" s="13" t="s">
        <v>82</v>
      </c>
      <c r="AY1413" s="210" t="s">
        <v>197</v>
      </c>
    </row>
    <row r="1414" spans="1:65" s="2" customFormat="1" ht="33" customHeight="1">
      <c r="A1414" s="37"/>
      <c r="B1414" s="38"/>
      <c r="C1414" s="181" t="s">
        <v>1893</v>
      </c>
      <c r="D1414" s="181" t="s">
        <v>199</v>
      </c>
      <c r="E1414" s="182" t="s">
        <v>1894</v>
      </c>
      <c r="F1414" s="183" t="s">
        <v>1895</v>
      </c>
      <c r="G1414" s="184" t="s">
        <v>202</v>
      </c>
      <c r="H1414" s="185">
        <v>633600</v>
      </c>
      <c r="I1414" s="186"/>
      <c r="J1414" s="187">
        <f>ROUND(I1414*H1414,2)</f>
        <v>0</v>
      </c>
      <c r="K1414" s="183" t="s">
        <v>203</v>
      </c>
      <c r="L1414" s="42"/>
      <c r="M1414" s="188" t="s">
        <v>28</v>
      </c>
      <c r="N1414" s="189" t="s">
        <v>45</v>
      </c>
      <c r="O1414" s="67"/>
      <c r="P1414" s="190">
        <f>O1414*H1414</f>
        <v>0</v>
      </c>
      <c r="Q1414" s="190">
        <v>0</v>
      </c>
      <c r="R1414" s="190">
        <f>Q1414*H1414</f>
        <v>0</v>
      </c>
      <c r="S1414" s="190">
        <v>0</v>
      </c>
      <c r="T1414" s="191">
        <f>S1414*H1414</f>
        <v>0</v>
      </c>
      <c r="U1414" s="37"/>
      <c r="V1414" s="37"/>
      <c r="W1414" s="37"/>
      <c r="X1414" s="37"/>
      <c r="Y1414" s="37"/>
      <c r="Z1414" s="37"/>
      <c r="AA1414" s="37"/>
      <c r="AB1414" s="37"/>
      <c r="AC1414" s="37"/>
      <c r="AD1414" s="37"/>
      <c r="AE1414" s="37"/>
      <c r="AR1414" s="192" t="s">
        <v>204</v>
      </c>
      <c r="AT1414" s="192" t="s">
        <v>199</v>
      </c>
      <c r="AU1414" s="192" t="s">
        <v>84</v>
      </c>
      <c r="AY1414" s="20" t="s">
        <v>197</v>
      </c>
      <c r="BE1414" s="193">
        <f>IF(N1414="základní",J1414,0)</f>
        <v>0</v>
      </c>
      <c r="BF1414" s="193">
        <f>IF(N1414="snížená",J1414,0)</f>
        <v>0</v>
      </c>
      <c r="BG1414" s="193">
        <f>IF(N1414="zákl. přenesená",J1414,0)</f>
        <v>0</v>
      </c>
      <c r="BH1414" s="193">
        <f>IF(N1414="sníž. přenesená",J1414,0)</f>
        <v>0</v>
      </c>
      <c r="BI1414" s="193">
        <f>IF(N1414="nulová",J1414,0)</f>
        <v>0</v>
      </c>
      <c r="BJ1414" s="20" t="s">
        <v>82</v>
      </c>
      <c r="BK1414" s="193">
        <f>ROUND(I1414*H1414,2)</f>
        <v>0</v>
      </c>
      <c r="BL1414" s="20" t="s">
        <v>204</v>
      </c>
      <c r="BM1414" s="192" t="s">
        <v>1896</v>
      </c>
    </row>
    <row r="1415" spans="1:65" s="2" customFormat="1" ht="11.25">
      <c r="A1415" s="37"/>
      <c r="B1415" s="38"/>
      <c r="C1415" s="39"/>
      <c r="D1415" s="194" t="s">
        <v>206</v>
      </c>
      <c r="E1415" s="39"/>
      <c r="F1415" s="195" t="s">
        <v>1897</v>
      </c>
      <c r="G1415" s="39"/>
      <c r="H1415" s="39"/>
      <c r="I1415" s="196"/>
      <c r="J1415" s="39"/>
      <c r="K1415" s="39"/>
      <c r="L1415" s="42"/>
      <c r="M1415" s="197"/>
      <c r="N1415" s="198"/>
      <c r="O1415" s="67"/>
      <c r="P1415" s="67"/>
      <c r="Q1415" s="67"/>
      <c r="R1415" s="67"/>
      <c r="S1415" s="67"/>
      <c r="T1415" s="68"/>
      <c r="U1415" s="37"/>
      <c r="V1415" s="37"/>
      <c r="W1415" s="37"/>
      <c r="X1415" s="37"/>
      <c r="Y1415" s="37"/>
      <c r="Z1415" s="37"/>
      <c r="AA1415" s="37"/>
      <c r="AB1415" s="37"/>
      <c r="AC1415" s="37"/>
      <c r="AD1415" s="37"/>
      <c r="AE1415" s="37"/>
      <c r="AT1415" s="20" t="s">
        <v>206</v>
      </c>
      <c r="AU1415" s="20" t="s">
        <v>84</v>
      </c>
    </row>
    <row r="1416" spans="1:65" s="13" customFormat="1" ht="11.25">
      <c r="B1416" s="199"/>
      <c r="C1416" s="200"/>
      <c r="D1416" s="201" t="s">
        <v>213</v>
      </c>
      <c r="E1416" s="200"/>
      <c r="F1416" s="203" t="s">
        <v>1898</v>
      </c>
      <c r="G1416" s="200"/>
      <c r="H1416" s="204">
        <v>633600</v>
      </c>
      <c r="I1416" s="205"/>
      <c r="J1416" s="200"/>
      <c r="K1416" s="200"/>
      <c r="L1416" s="206"/>
      <c r="M1416" s="207"/>
      <c r="N1416" s="208"/>
      <c r="O1416" s="208"/>
      <c r="P1416" s="208"/>
      <c r="Q1416" s="208"/>
      <c r="R1416" s="208"/>
      <c r="S1416" s="208"/>
      <c r="T1416" s="209"/>
      <c r="AT1416" s="210" t="s">
        <v>213</v>
      </c>
      <c r="AU1416" s="210" t="s">
        <v>84</v>
      </c>
      <c r="AV1416" s="13" t="s">
        <v>84</v>
      </c>
      <c r="AW1416" s="13" t="s">
        <v>4</v>
      </c>
      <c r="AX1416" s="13" t="s">
        <v>82</v>
      </c>
      <c r="AY1416" s="210" t="s">
        <v>197</v>
      </c>
    </row>
    <row r="1417" spans="1:65" s="2" customFormat="1" ht="37.9" customHeight="1">
      <c r="A1417" s="37"/>
      <c r="B1417" s="38"/>
      <c r="C1417" s="181" t="s">
        <v>1899</v>
      </c>
      <c r="D1417" s="181" t="s">
        <v>199</v>
      </c>
      <c r="E1417" s="182" t="s">
        <v>1900</v>
      </c>
      <c r="F1417" s="183" t="s">
        <v>1901</v>
      </c>
      <c r="G1417" s="184" t="s">
        <v>210</v>
      </c>
      <c r="H1417" s="185">
        <v>1</v>
      </c>
      <c r="I1417" s="186"/>
      <c r="J1417" s="187">
        <f>ROUND(I1417*H1417,2)</f>
        <v>0</v>
      </c>
      <c r="K1417" s="183" t="s">
        <v>203</v>
      </c>
      <c r="L1417" s="42"/>
      <c r="M1417" s="188" t="s">
        <v>28</v>
      </c>
      <c r="N1417" s="189" t="s">
        <v>45</v>
      </c>
      <c r="O1417" s="67"/>
      <c r="P1417" s="190">
        <f>O1417*H1417</f>
        <v>0</v>
      </c>
      <c r="Q1417" s="190">
        <v>0</v>
      </c>
      <c r="R1417" s="190">
        <f>Q1417*H1417</f>
        <v>0</v>
      </c>
      <c r="S1417" s="190">
        <v>0</v>
      </c>
      <c r="T1417" s="191">
        <f>S1417*H1417</f>
        <v>0</v>
      </c>
      <c r="U1417" s="37"/>
      <c r="V1417" s="37"/>
      <c r="W1417" s="37"/>
      <c r="X1417" s="37"/>
      <c r="Y1417" s="37"/>
      <c r="Z1417" s="37"/>
      <c r="AA1417" s="37"/>
      <c r="AB1417" s="37"/>
      <c r="AC1417" s="37"/>
      <c r="AD1417" s="37"/>
      <c r="AE1417" s="37"/>
      <c r="AR1417" s="192" t="s">
        <v>204</v>
      </c>
      <c r="AT1417" s="192" t="s">
        <v>199</v>
      </c>
      <c r="AU1417" s="192" t="s">
        <v>84</v>
      </c>
      <c r="AY1417" s="20" t="s">
        <v>197</v>
      </c>
      <c r="BE1417" s="193">
        <f>IF(N1417="základní",J1417,0)</f>
        <v>0</v>
      </c>
      <c r="BF1417" s="193">
        <f>IF(N1417="snížená",J1417,0)</f>
        <v>0</v>
      </c>
      <c r="BG1417" s="193">
        <f>IF(N1417="zákl. přenesená",J1417,0)</f>
        <v>0</v>
      </c>
      <c r="BH1417" s="193">
        <f>IF(N1417="sníž. přenesená",J1417,0)</f>
        <v>0</v>
      </c>
      <c r="BI1417" s="193">
        <f>IF(N1417="nulová",J1417,0)</f>
        <v>0</v>
      </c>
      <c r="BJ1417" s="20" t="s">
        <v>82</v>
      </c>
      <c r="BK1417" s="193">
        <f>ROUND(I1417*H1417,2)</f>
        <v>0</v>
      </c>
      <c r="BL1417" s="20" t="s">
        <v>204</v>
      </c>
      <c r="BM1417" s="192" t="s">
        <v>1902</v>
      </c>
    </row>
    <row r="1418" spans="1:65" s="2" customFormat="1" ht="11.25">
      <c r="A1418" s="37"/>
      <c r="B1418" s="38"/>
      <c r="C1418" s="39"/>
      <c r="D1418" s="194" t="s">
        <v>206</v>
      </c>
      <c r="E1418" s="39"/>
      <c r="F1418" s="195" t="s">
        <v>1903</v>
      </c>
      <c r="G1418" s="39"/>
      <c r="H1418" s="39"/>
      <c r="I1418" s="196"/>
      <c r="J1418" s="39"/>
      <c r="K1418" s="39"/>
      <c r="L1418" s="42"/>
      <c r="M1418" s="197"/>
      <c r="N1418" s="198"/>
      <c r="O1418" s="67"/>
      <c r="P1418" s="67"/>
      <c r="Q1418" s="67"/>
      <c r="R1418" s="67"/>
      <c r="S1418" s="67"/>
      <c r="T1418" s="68"/>
      <c r="U1418" s="37"/>
      <c r="V1418" s="37"/>
      <c r="W1418" s="37"/>
      <c r="X1418" s="37"/>
      <c r="Y1418" s="37"/>
      <c r="Z1418" s="37"/>
      <c r="AA1418" s="37"/>
      <c r="AB1418" s="37"/>
      <c r="AC1418" s="37"/>
      <c r="AD1418" s="37"/>
      <c r="AE1418" s="37"/>
      <c r="AT1418" s="20" t="s">
        <v>206</v>
      </c>
      <c r="AU1418" s="20" t="s">
        <v>84</v>
      </c>
    </row>
    <row r="1419" spans="1:65" s="2" customFormat="1" ht="24.2" customHeight="1">
      <c r="A1419" s="37"/>
      <c r="B1419" s="38"/>
      <c r="C1419" s="181" t="s">
        <v>1904</v>
      </c>
      <c r="D1419" s="181" t="s">
        <v>199</v>
      </c>
      <c r="E1419" s="182" t="s">
        <v>1905</v>
      </c>
      <c r="F1419" s="183" t="s">
        <v>1906</v>
      </c>
      <c r="G1419" s="184" t="s">
        <v>202</v>
      </c>
      <c r="H1419" s="185">
        <v>2112</v>
      </c>
      <c r="I1419" s="186"/>
      <c r="J1419" s="187">
        <f>ROUND(I1419*H1419,2)</f>
        <v>0</v>
      </c>
      <c r="K1419" s="183" t="s">
        <v>203</v>
      </c>
      <c r="L1419" s="42"/>
      <c r="M1419" s="188" t="s">
        <v>28</v>
      </c>
      <c r="N1419" s="189" t="s">
        <v>45</v>
      </c>
      <c r="O1419" s="67"/>
      <c r="P1419" s="190">
        <f>O1419*H1419</f>
        <v>0</v>
      </c>
      <c r="Q1419" s="190">
        <v>0</v>
      </c>
      <c r="R1419" s="190">
        <f>Q1419*H1419</f>
        <v>0</v>
      </c>
      <c r="S1419" s="190">
        <v>0</v>
      </c>
      <c r="T1419" s="191">
        <f>S1419*H1419</f>
        <v>0</v>
      </c>
      <c r="U1419" s="37"/>
      <c r="V1419" s="37"/>
      <c r="W1419" s="37"/>
      <c r="X1419" s="37"/>
      <c r="Y1419" s="37"/>
      <c r="Z1419" s="37"/>
      <c r="AA1419" s="37"/>
      <c r="AB1419" s="37"/>
      <c r="AC1419" s="37"/>
      <c r="AD1419" s="37"/>
      <c r="AE1419" s="37"/>
      <c r="AR1419" s="192" t="s">
        <v>204</v>
      </c>
      <c r="AT1419" s="192" t="s">
        <v>199</v>
      </c>
      <c r="AU1419" s="192" t="s">
        <v>84</v>
      </c>
      <c r="AY1419" s="20" t="s">
        <v>197</v>
      </c>
      <c r="BE1419" s="193">
        <f>IF(N1419="základní",J1419,0)</f>
        <v>0</v>
      </c>
      <c r="BF1419" s="193">
        <f>IF(N1419="snížená",J1419,0)</f>
        <v>0</v>
      </c>
      <c r="BG1419" s="193">
        <f>IF(N1419="zákl. přenesená",J1419,0)</f>
        <v>0</v>
      </c>
      <c r="BH1419" s="193">
        <f>IF(N1419="sníž. přenesená",J1419,0)</f>
        <v>0</v>
      </c>
      <c r="BI1419" s="193">
        <f>IF(N1419="nulová",J1419,0)</f>
        <v>0</v>
      </c>
      <c r="BJ1419" s="20" t="s">
        <v>82</v>
      </c>
      <c r="BK1419" s="193">
        <f>ROUND(I1419*H1419,2)</f>
        <v>0</v>
      </c>
      <c r="BL1419" s="20" t="s">
        <v>204</v>
      </c>
      <c r="BM1419" s="192" t="s">
        <v>1907</v>
      </c>
    </row>
    <row r="1420" spans="1:65" s="2" customFormat="1" ht="11.25">
      <c r="A1420" s="37"/>
      <c r="B1420" s="38"/>
      <c r="C1420" s="39"/>
      <c r="D1420" s="194" t="s">
        <v>206</v>
      </c>
      <c r="E1420" s="39"/>
      <c r="F1420" s="195" t="s">
        <v>1908</v>
      </c>
      <c r="G1420" s="39"/>
      <c r="H1420" s="39"/>
      <c r="I1420" s="196"/>
      <c r="J1420" s="39"/>
      <c r="K1420" s="39"/>
      <c r="L1420" s="42"/>
      <c r="M1420" s="197"/>
      <c r="N1420" s="198"/>
      <c r="O1420" s="67"/>
      <c r="P1420" s="67"/>
      <c r="Q1420" s="67"/>
      <c r="R1420" s="67"/>
      <c r="S1420" s="67"/>
      <c r="T1420" s="68"/>
      <c r="U1420" s="37"/>
      <c r="V1420" s="37"/>
      <c r="W1420" s="37"/>
      <c r="X1420" s="37"/>
      <c r="Y1420" s="37"/>
      <c r="Z1420" s="37"/>
      <c r="AA1420" s="37"/>
      <c r="AB1420" s="37"/>
      <c r="AC1420" s="37"/>
      <c r="AD1420" s="37"/>
      <c r="AE1420" s="37"/>
      <c r="AT1420" s="20" t="s">
        <v>206</v>
      </c>
      <c r="AU1420" s="20" t="s">
        <v>84</v>
      </c>
    </row>
    <row r="1421" spans="1:65" s="2" customFormat="1" ht="16.5" customHeight="1">
      <c r="A1421" s="37"/>
      <c r="B1421" s="38"/>
      <c r="C1421" s="181" t="s">
        <v>1909</v>
      </c>
      <c r="D1421" s="181" t="s">
        <v>199</v>
      </c>
      <c r="E1421" s="182" t="s">
        <v>1910</v>
      </c>
      <c r="F1421" s="183" t="s">
        <v>1911</v>
      </c>
      <c r="G1421" s="184" t="s">
        <v>202</v>
      </c>
      <c r="H1421" s="185">
        <v>2112</v>
      </c>
      <c r="I1421" s="186"/>
      <c r="J1421" s="187">
        <f>ROUND(I1421*H1421,2)</f>
        <v>0</v>
      </c>
      <c r="K1421" s="183" t="s">
        <v>203</v>
      </c>
      <c r="L1421" s="42"/>
      <c r="M1421" s="188" t="s">
        <v>28</v>
      </c>
      <c r="N1421" s="189" t="s">
        <v>45</v>
      </c>
      <c r="O1421" s="67"/>
      <c r="P1421" s="190">
        <f>O1421*H1421</f>
        <v>0</v>
      </c>
      <c r="Q1421" s="190">
        <v>0</v>
      </c>
      <c r="R1421" s="190">
        <f>Q1421*H1421</f>
        <v>0</v>
      </c>
      <c r="S1421" s="190">
        <v>0</v>
      </c>
      <c r="T1421" s="191">
        <f>S1421*H1421</f>
        <v>0</v>
      </c>
      <c r="U1421" s="37"/>
      <c r="V1421" s="37"/>
      <c r="W1421" s="37"/>
      <c r="X1421" s="37"/>
      <c r="Y1421" s="37"/>
      <c r="Z1421" s="37"/>
      <c r="AA1421" s="37"/>
      <c r="AB1421" s="37"/>
      <c r="AC1421" s="37"/>
      <c r="AD1421" s="37"/>
      <c r="AE1421" s="37"/>
      <c r="AR1421" s="192" t="s">
        <v>204</v>
      </c>
      <c r="AT1421" s="192" t="s">
        <v>199</v>
      </c>
      <c r="AU1421" s="192" t="s">
        <v>84</v>
      </c>
      <c r="AY1421" s="20" t="s">
        <v>197</v>
      </c>
      <c r="BE1421" s="193">
        <f>IF(N1421="základní",J1421,0)</f>
        <v>0</v>
      </c>
      <c r="BF1421" s="193">
        <f>IF(N1421="snížená",J1421,0)</f>
        <v>0</v>
      </c>
      <c r="BG1421" s="193">
        <f>IF(N1421="zákl. přenesená",J1421,0)</f>
        <v>0</v>
      </c>
      <c r="BH1421" s="193">
        <f>IF(N1421="sníž. přenesená",J1421,0)</f>
        <v>0</v>
      </c>
      <c r="BI1421" s="193">
        <f>IF(N1421="nulová",J1421,0)</f>
        <v>0</v>
      </c>
      <c r="BJ1421" s="20" t="s">
        <v>82</v>
      </c>
      <c r="BK1421" s="193">
        <f>ROUND(I1421*H1421,2)</f>
        <v>0</v>
      </c>
      <c r="BL1421" s="20" t="s">
        <v>204</v>
      </c>
      <c r="BM1421" s="192" t="s">
        <v>1912</v>
      </c>
    </row>
    <row r="1422" spans="1:65" s="2" customFormat="1" ht="11.25">
      <c r="A1422" s="37"/>
      <c r="B1422" s="38"/>
      <c r="C1422" s="39"/>
      <c r="D1422" s="194" t="s">
        <v>206</v>
      </c>
      <c r="E1422" s="39"/>
      <c r="F1422" s="195" t="s">
        <v>1913</v>
      </c>
      <c r="G1422" s="39"/>
      <c r="H1422" s="39"/>
      <c r="I1422" s="196"/>
      <c r="J1422" s="39"/>
      <c r="K1422" s="39"/>
      <c r="L1422" s="42"/>
      <c r="M1422" s="197"/>
      <c r="N1422" s="198"/>
      <c r="O1422" s="67"/>
      <c r="P1422" s="67"/>
      <c r="Q1422" s="67"/>
      <c r="R1422" s="67"/>
      <c r="S1422" s="67"/>
      <c r="T1422" s="68"/>
      <c r="U1422" s="37"/>
      <c r="V1422" s="37"/>
      <c r="W1422" s="37"/>
      <c r="X1422" s="37"/>
      <c r="Y1422" s="37"/>
      <c r="Z1422" s="37"/>
      <c r="AA1422" s="37"/>
      <c r="AB1422" s="37"/>
      <c r="AC1422" s="37"/>
      <c r="AD1422" s="37"/>
      <c r="AE1422" s="37"/>
      <c r="AT1422" s="20" t="s">
        <v>206</v>
      </c>
      <c r="AU1422" s="20" t="s">
        <v>84</v>
      </c>
    </row>
    <row r="1423" spans="1:65" s="2" customFormat="1" ht="21.75" customHeight="1">
      <c r="A1423" s="37"/>
      <c r="B1423" s="38"/>
      <c r="C1423" s="181" t="s">
        <v>1914</v>
      </c>
      <c r="D1423" s="181" t="s">
        <v>199</v>
      </c>
      <c r="E1423" s="182" t="s">
        <v>1915</v>
      </c>
      <c r="F1423" s="183" t="s">
        <v>1916</v>
      </c>
      <c r="G1423" s="184" t="s">
        <v>202</v>
      </c>
      <c r="H1423" s="185">
        <v>633600</v>
      </c>
      <c r="I1423" s="186"/>
      <c r="J1423" s="187">
        <f>ROUND(I1423*H1423,2)</f>
        <v>0</v>
      </c>
      <c r="K1423" s="183" t="s">
        <v>203</v>
      </c>
      <c r="L1423" s="42"/>
      <c r="M1423" s="188" t="s">
        <v>28</v>
      </c>
      <c r="N1423" s="189" t="s">
        <v>45</v>
      </c>
      <c r="O1423" s="67"/>
      <c r="P1423" s="190">
        <f>O1423*H1423</f>
        <v>0</v>
      </c>
      <c r="Q1423" s="190">
        <v>0</v>
      </c>
      <c r="R1423" s="190">
        <f>Q1423*H1423</f>
        <v>0</v>
      </c>
      <c r="S1423" s="190">
        <v>0</v>
      </c>
      <c r="T1423" s="191">
        <f>S1423*H1423</f>
        <v>0</v>
      </c>
      <c r="U1423" s="37"/>
      <c r="V1423" s="37"/>
      <c r="W1423" s="37"/>
      <c r="X1423" s="37"/>
      <c r="Y1423" s="37"/>
      <c r="Z1423" s="37"/>
      <c r="AA1423" s="37"/>
      <c r="AB1423" s="37"/>
      <c r="AC1423" s="37"/>
      <c r="AD1423" s="37"/>
      <c r="AE1423" s="37"/>
      <c r="AR1423" s="192" t="s">
        <v>204</v>
      </c>
      <c r="AT1423" s="192" t="s">
        <v>199</v>
      </c>
      <c r="AU1423" s="192" t="s">
        <v>84</v>
      </c>
      <c r="AY1423" s="20" t="s">
        <v>197</v>
      </c>
      <c r="BE1423" s="193">
        <f>IF(N1423="základní",J1423,0)</f>
        <v>0</v>
      </c>
      <c r="BF1423" s="193">
        <f>IF(N1423="snížená",J1423,0)</f>
        <v>0</v>
      </c>
      <c r="BG1423" s="193">
        <f>IF(N1423="zákl. přenesená",J1423,0)</f>
        <v>0</v>
      </c>
      <c r="BH1423" s="193">
        <f>IF(N1423="sníž. přenesená",J1423,0)</f>
        <v>0</v>
      </c>
      <c r="BI1423" s="193">
        <f>IF(N1423="nulová",J1423,0)</f>
        <v>0</v>
      </c>
      <c r="BJ1423" s="20" t="s">
        <v>82</v>
      </c>
      <c r="BK1423" s="193">
        <f>ROUND(I1423*H1423,2)</f>
        <v>0</v>
      </c>
      <c r="BL1423" s="20" t="s">
        <v>204</v>
      </c>
      <c r="BM1423" s="192" t="s">
        <v>1917</v>
      </c>
    </row>
    <row r="1424" spans="1:65" s="2" customFormat="1" ht="11.25">
      <c r="A1424" s="37"/>
      <c r="B1424" s="38"/>
      <c r="C1424" s="39"/>
      <c r="D1424" s="194" t="s">
        <v>206</v>
      </c>
      <c r="E1424" s="39"/>
      <c r="F1424" s="195" t="s">
        <v>1918</v>
      </c>
      <c r="G1424" s="39"/>
      <c r="H1424" s="39"/>
      <c r="I1424" s="196"/>
      <c r="J1424" s="39"/>
      <c r="K1424" s="39"/>
      <c r="L1424" s="42"/>
      <c r="M1424" s="197"/>
      <c r="N1424" s="198"/>
      <c r="O1424" s="67"/>
      <c r="P1424" s="67"/>
      <c r="Q1424" s="67"/>
      <c r="R1424" s="67"/>
      <c r="S1424" s="67"/>
      <c r="T1424" s="68"/>
      <c r="U1424" s="37"/>
      <c r="V1424" s="37"/>
      <c r="W1424" s="37"/>
      <c r="X1424" s="37"/>
      <c r="Y1424" s="37"/>
      <c r="Z1424" s="37"/>
      <c r="AA1424" s="37"/>
      <c r="AB1424" s="37"/>
      <c r="AC1424" s="37"/>
      <c r="AD1424" s="37"/>
      <c r="AE1424" s="37"/>
      <c r="AT1424" s="20" t="s">
        <v>206</v>
      </c>
      <c r="AU1424" s="20" t="s">
        <v>84</v>
      </c>
    </row>
    <row r="1425" spans="1:65" s="13" customFormat="1" ht="11.25">
      <c r="B1425" s="199"/>
      <c r="C1425" s="200"/>
      <c r="D1425" s="201" t="s">
        <v>213</v>
      </c>
      <c r="E1425" s="200"/>
      <c r="F1425" s="203" t="s">
        <v>1898</v>
      </c>
      <c r="G1425" s="200"/>
      <c r="H1425" s="204">
        <v>633600</v>
      </c>
      <c r="I1425" s="205"/>
      <c r="J1425" s="200"/>
      <c r="K1425" s="200"/>
      <c r="L1425" s="206"/>
      <c r="M1425" s="207"/>
      <c r="N1425" s="208"/>
      <c r="O1425" s="208"/>
      <c r="P1425" s="208"/>
      <c r="Q1425" s="208"/>
      <c r="R1425" s="208"/>
      <c r="S1425" s="208"/>
      <c r="T1425" s="209"/>
      <c r="AT1425" s="210" t="s">
        <v>213</v>
      </c>
      <c r="AU1425" s="210" t="s">
        <v>84</v>
      </c>
      <c r="AV1425" s="13" t="s">
        <v>84</v>
      </c>
      <c r="AW1425" s="13" t="s">
        <v>4</v>
      </c>
      <c r="AX1425" s="13" t="s">
        <v>82</v>
      </c>
      <c r="AY1425" s="210" t="s">
        <v>197</v>
      </c>
    </row>
    <row r="1426" spans="1:65" s="2" customFormat="1" ht="16.5" customHeight="1">
      <c r="A1426" s="37"/>
      <c r="B1426" s="38"/>
      <c r="C1426" s="181" t="s">
        <v>1919</v>
      </c>
      <c r="D1426" s="181" t="s">
        <v>199</v>
      </c>
      <c r="E1426" s="182" t="s">
        <v>1920</v>
      </c>
      <c r="F1426" s="183" t="s">
        <v>1921</v>
      </c>
      <c r="G1426" s="184" t="s">
        <v>202</v>
      </c>
      <c r="H1426" s="185">
        <v>2112</v>
      </c>
      <c r="I1426" s="186"/>
      <c r="J1426" s="187">
        <f>ROUND(I1426*H1426,2)</f>
        <v>0</v>
      </c>
      <c r="K1426" s="183" t="s">
        <v>203</v>
      </c>
      <c r="L1426" s="42"/>
      <c r="M1426" s="188" t="s">
        <v>28</v>
      </c>
      <c r="N1426" s="189" t="s">
        <v>45</v>
      </c>
      <c r="O1426" s="67"/>
      <c r="P1426" s="190">
        <f>O1426*H1426</f>
        <v>0</v>
      </c>
      <c r="Q1426" s="190">
        <v>0</v>
      </c>
      <c r="R1426" s="190">
        <f>Q1426*H1426</f>
        <v>0</v>
      </c>
      <c r="S1426" s="190">
        <v>0</v>
      </c>
      <c r="T1426" s="191">
        <f>S1426*H1426</f>
        <v>0</v>
      </c>
      <c r="U1426" s="37"/>
      <c r="V1426" s="37"/>
      <c r="W1426" s="37"/>
      <c r="X1426" s="37"/>
      <c r="Y1426" s="37"/>
      <c r="Z1426" s="37"/>
      <c r="AA1426" s="37"/>
      <c r="AB1426" s="37"/>
      <c r="AC1426" s="37"/>
      <c r="AD1426" s="37"/>
      <c r="AE1426" s="37"/>
      <c r="AR1426" s="192" t="s">
        <v>204</v>
      </c>
      <c r="AT1426" s="192" t="s">
        <v>199</v>
      </c>
      <c r="AU1426" s="192" t="s">
        <v>84</v>
      </c>
      <c r="AY1426" s="20" t="s">
        <v>197</v>
      </c>
      <c r="BE1426" s="193">
        <f>IF(N1426="základní",J1426,0)</f>
        <v>0</v>
      </c>
      <c r="BF1426" s="193">
        <f>IF(N1426="snížená",J1426,0)</f>
        <v>0</v>
      </c>
      <c r="BG1426" s="193">
        <f>IF(N1426="zákl. přenesená",J1426,0)</f>
        <v>0</v>
      </c>
      <c r="BH1426" s="193">
        <f>IF(N1426="sníž. přenesená",J1426,0)</f>
        <v>0</v>
      </c>
      <c r="BI1426" s="193">
        <f>IF(N1426="nulová",J1426,0)</f>
        <v>0</v>
      </c>
      <c r="BJ1426" s="20" t="s">
        <v>82</v>
      </c>
      <c r="BK1426" s="193">
        <f>ROUND(I1426*H1426,2)</f>
        <v>0</v>
      </c>
      <c r="BL1426" s="20" t="s">
        <v>204</v>
      </c>
      <c r="BM1426" s="192" t="s">
        <v>1922</v>
      </c>
    </row>
    <row r="1427" spans="1:65" s="2" customFormat="1" ht="11.25">
      <c r="A1427" s="37"/>
      <c r="B1427" s="38"/>
      <c r="C1427" s="39"/>
      <c r="D1427" s="194" t="s">
        <v>206</v>
      </c>
      <c r="E1427" s="39"/>
      <c r="F1427" s="195" t="s">
        <v>1923</v>
      </c>
      <c r="G1427" s="39"/>
      <c r="H1427" s="39"/>
      <c r="I1427" s="196"/>
      <c r="J1427" s="39"/>
      <c r="K1427" s="39"/>
      <c r="L1427" s="42"/>
      <c r="M1427" s="197"/>
      <c r="N1427" s="198"/>
      <c r="O1427" s="67"/>
      <c r="P1427" s="67"/>
      <c r="Q1427" s="67"/>
      <c r="R1427" s="67"/>
      <c r="S1427" s="67"/>
      <c r="T1427" s="68"/>
      <c r="U1427" s="37"/>
      <c r="V1427" s="37"/>
      <c r="W1427" s="37"/>
      <c r="X1427" s="37"/>
      <c r="Y1427" s="37"/>
      <c r="Z1427" s="37"/>
      <c r="AA1427" s="37"/>
      <c r="AB1427" s="37"/>
      <c r="AC1427" s="37"/>
      <c r="AD1427" s="37"/>
      <c r="AE1427" s="37"/>
      <c r="AT1427" s="20" t="s">
        <v>206</v>
      </c>
      <c r="AU1427" s="20" t="s">
        <v>84</v>
      </c>
    </row>
    <row r="1428" spans="1:65" s="2" customFormat="1" ht="24.2" customHeight="1">
      <c r="A1428" s="37"/>
      <c r="B1428" s="38"/>
      <c r="C1428" s="181" t="s">
        <v>1924</v>
      </c>
      <c r="D1428" s="181" t="s">
        <v>199</v>
      </c>
      <c r="E1428" s="182" t="s">
        <v>1925</v>
      </c>
      <c r="F1428" s="183" t="s">
        <v>1926</v>
      </c>
      <c r="G1428" s="184" t="s">
        <v>210</v>
      </c>
      <c r="H1428" s="185">
        <v>4</v>
      </c>
      <c r="I1428" s="186"/>
      <c r="J1428" s="187">
        <f>ROUND(I1428*H1428,2)</f>
        <v>0</v>
      </c>
      <c r="K1428" s="183" t="s">
        <v>203</v>
      </c>
      <c r="L1428" s="42"/>
      <c r="M1428" s="188" t="s">
        <v>28</v>
      </c>
      <c r="N1428" s="189" t="s">
        <v>45</v>
      </c>
      <c r="O1428" s="67"/>
      <c r="P1428" s="190">
        <f>O1428*H1428</f>
        <v>0</v>
      </c>
      <c r="Q1428" s="190">
        <v>0</v>
      </c>
      <c r="R1428" s="190">
        <f>Q1428*H1428</f>
        <v>0</v>
      </c>
      <c r="S1428" s="190">
        <v>0</v>
      </c>
      <c r="T1428" s="191">
        <f>S1428*H1428</f>
        <v>0</v>
      </c>
      <c r="U1428" s="37"/>
      <c r="V1428" s="37"/>
      <c r="W1428" s="37"/>
      <c r="X1428" s="37"/>
      <c r="Y1428" s="37"/>
      <c r="Z1428" s="37"/>
      <c r="AA1428" s="37"/>
      <c r="AB1428" s="37"/>
      <c r="AC1428" s="37"/>
      <c r="AD1428" s="37"/>
      <c r="AE1428" s="37"/>
      <c r="AR1428" s="192" t="s">
        <v>204</v>
      </c>
      <c r="AT1428" s="192" t="s">
        <v>199</v>
      </c>
      <c r="AU1428" s="192" t="s">
        <v>84</v>
      </c>
      <c r="AY1428" s="20" t="s">
        <v>197</v>
      </c>
      <c r="BE1428" s="193">
        <f>IF(N1428="základní",J1428,0)</f>
        <v>0</v>
      </c>
      <c r="BF1428" s="193">
        <f>IF(N1428="snížená",J1428,0)</f>
        <v>0</v>
      </c>
      <c r="BG1428" s="193">
        <f>IF(N1428="zákl. přenesená",J1428,0)</f>
        <v>0</v>
      </c>
      <c r="BH1428" s="193">
        <f>IF(N1428="sníž. přenesená",J1428,0)</f>
        <v>0</v>
      </c>
      <c r="BI1428" s="193">
        <f>IF(N1428="nulová",J1428,0)</f>
        <v>0</v>
      </c>
      <c r="BJ1428" s="20" t="s">
        <v>82</v>
      </c>
      <c r="BK1428" s="193">
        <f>ROUND(I1428*H1428,2)</f>
        <v>0</v>
      </c>
      <c r="BL1428" s="20" t="s">
        <v>204</v>
      </c>
      <c r="BM1428" s="192" t="s">
        <v>1927</v>
      </c>
    </row>
    <row r="1429" spans="1:65" s="2" customFormat="1" ht="11.25">
      <c r="A1429" s="37"/>
      <c r="B1429" s="38"/>
      <c r="C1429" s="39"/>
      <c r="D1429" s="194" t="s">
        <v>206</v>
      </c>
      <c r="E1429" s="39"/>
      <c r="F1429" s="195" t="s">
        <v>1928</v>
      </c>
      <c r="G1429" s="39"/>
      <c r="H1429" s="39"/>
      <c r="I1429" s="196"/>
      <c r="J1429" s="39"/>
      <c r="K1429" s="39"/>
      <c r="L1429" s="42"/>
      <c r="M1429" s="197"/>
      <c r="N1429" s="198"/>
      <c r="O1429" s="67"/>
      <c r="P1429" s="67"/>
      <c r="Q1429" s="67"/>
      <c r="R1429" s="67"/>
      <c r="S1429" s="67"/>
      <c r="T1429" s="68"/>
      <c r="U1429" s="37"/>
      <c r="V1429" s="37"/>
      <c r="W1429" s="37"/>
      <c r="X1429" s="37"/>
      <c r="Y1429" s="37"/>
      <c r="Z1429" s="37"/>
      <c r="AA1429" s="37"/>
      <c r="AB1429" s="37"/>
      <c r="AC1429" s="37"/>
      <c r="AD1429" s="37"/>
      <c r="AE1429" s="37"/>
      <c r="AT1429" s="20" t="s">
        <v>206</v>
      </c>
      <c r="AU1429" s="20" t="s">
        <v>84</v>
      </c>
    </row>
    <row r="1430" spans="1:65" s="2" customFormat="1" ht="33" customHeight="1">
      <c r="A1430" s="37"/>
      <c r="B1430" s="38"/>
      <c r="C1430" s="181" t="s">
        <v>1929</v>
      </c>
      <c r="D1430" s="181" t="s">
        <v>199</v>
      </c>
      <c r="E1430" s="182" t="s">
        <v>1930</v>
      </c>
      <c r="F1430" s="183" t="s">
        <v>1931</v>
      </c>
      <c r="G1430" s="184" t="s">
        <v>210</v>
      </c>
      <c r="H1430" s="185">
        <v>840</v>
      </c>
      <c r="I1430" s="186"/>
      <c r="J1430" s="187">
        <f>ROUND(I1430*H1430,2)</f>
        <v>0</v>
      </c>
      <c r="K1430" s="183" t="s">
        <v>203</v>
      </c>
      <c r="L1430" s="42"/>
      <c r="M1430" s="188" t="s">
        <v>28</v>
      </c>
      <c r="N1430" s="189" t="s">
        <v>45</v>
      </c>
      <c r="O1430" s="67"/>
      <c r="P1430" s="190">
        <f>O1430*H1430</f>
        <v>0</v>
      </c>
      <c r="Q1430" s="190">
        <v>0</v>
      </c>
      <c r="R1430" s="190">
        <f>Q1430*H1430</f>
        <v>0</v>
      </c>
      <c r="S1430" s="190">
        <v>0</v>
      </c>
      <c r="T1430" s="191">
        <f>S1430*H1430</f>
        <v>0</v>
      </c>
      <c r="U1430" s="37"/>
      <c r="V1430" s="37"/>
      <c r="W1430" s="37"/>
      <c r="X1430" s="37"/>
      <c r="Y1430" s="37"/>
      <c r="Z1430" s="37"/>
      <c r="AA1430" s="37"/>
      <c r="AB1430" s="37"/>
      <c r="AC1430" s="37"/>
      <c r="AD1430" s="37"/>
      <c r="AE1430" s="37"/>
      <c r="AR1430" s="192" t="s">
        <v>204</v>
      </c>
      <c r="AT1430" s="192" t="s">
        <v>199</v>
      </c>
      <c r="AU1430" s="192" t="s">
        <v>84</v>
      </c>
      <c r="AY1430" s="20" t="s">
        <v>197</v>
      </c>
      <c r="BE1430" s="193">
        <f>IF(N1430="základní",J1430,0)</f>
        <v>0</v>
      </c>
      <c r="BF1430" s="193">
        <f>IF(N1430="snížená",J1430,0)</f>
        <v>0</v>
      </c>
      <c r="BG1430" s="193">
        <f>IF(N1430="zákl. přenesená",J1430,0)</f>
        <v>0</v>
      </c>
      <c r="BH1430" s="193">
        <f>IF(N1430="sníž. přenesená",J1430,0)</f>
        <v>0</v>
      </c>
      <c r="BI1430" s="193">
        <f>IF(N1430="nulová",J1430,0)</f>
        <v>0</v>
      </c>
      <c r="BJ1430" s="20" t="s">
        <v>82</v>
      </c>
      <c r="BK1430" s="193">
        <f>ROUND(I1430*H1430,2)</f>
        <v>0</v>
      </c>
      <c r="BL1430" s="20" t="s">
        <v>204</v>
      </c>
      <c r="BM1430" s="192" t="s">
        <v>1932</v>
      </c>
    </row>
    <row r="1431" spans="1:65" s="2" customFormat="1" ht="11.25">
      <c r="A1431" s="37"/>
      <c r="B1431" s="38"/>
      <c r="C1431" s="39"/>
      <c r="D1431" s="194" t="s">
        <v>206</v>
      </c>
      <c r="E1431" s="39"/>
      <c r="F1431" s="195" t="s">
        <v>1933</v>
      </c>
      <c r="G1431" s="39"/>
      <c r="H1431" s="39"/>
      <c r="I1431" s="196"/>
      <c r="J1431" s="39"/>
      <c r="K1431" s="39"/>
      <c r="L1431" s="42"/>
      <c r="M1431" s="197"/>
      <c r="N1431" s="198"/>
      <c r="O1431" s="67"/>
      <c r="P1431" s="67"/>
      <c r="Q1431" s="67"/>
      <c r="R1431" s="67"/>
      <c r="S1431" s="67"/>
      <c r="T1431" s="68"/>
      <c r="U1431" s="37"/>
      <c r="V1431" s="37"/>
      <c r="W1431" s="37"/>
      <c r="X1431" s="37"/>
      <c r="Y1431" s="37"/>
      <c r="Z1431" s="37"/>
      <c r="AA1431" s="37"/>
      <c r="AB1431" s="37"/>
      <c r="AC1431" s="37"/>
      <c r="AD1431" s="37"/>
      <c r="AE1431" s="37"/>
      <c r="AT1431" s="20" t="s">
        <v>206</v>
      </c>
      <c r="AU1431" s="20" t="s">
        <v>84</v>
      </c>
    </row>
    <row r="1432" spans="1:65" s="13" customFormat="1" ht="11.25">
      <c r="B1432" s="199"/>
      <c r="C1432" s="200"/>
      <c r="D1432" s="201" t="s">
        <v>213</v>
      </c>
      <c r="E1432" s="200"/>
      <c r="F1432" s="203" t="s">
        <v>1934</v>
      </c>
      <c r="G1432" s="200"/>
      <c r="H1432" s="204">
        <v>840</v>
      </c>
      <c r="I1432" s="205"/>
      <c r="J1432" s="200"/>
      <c r="K1432" s="200"/>
      <c r="L1432" s="206"/>
      <c r="M1432" s="207"/>
      <c r="N1432" s="208"/>
      <c r="O1432" s="208"/>
      <c r="P1432" s="208"/>
      <c r="Q1432" s="208"/>
      <c r="R1432" s="208"/>
      <c r="S1432" s="208"/>
      <c r="T1432" s="209"/>
      <c r="AT1432" s="210" t="s">
        <v>213</v>
      </c>
      <c r="AU1432" s="210" t="s">
        <v>84</v>
      </c>
      <c r="AV1432" s="13" t="s">
        <v>84</v>
      </c>
      <c r="AW1432" s="13" t="s">
        <v>4</v>
      </c>
      <c r="AX1432" s="13" t="s">
        <v>82</v>
      </c>
      <c r="AY1432" s="210" t="s">
        <v>197</v>
      </c>
    </row>
    <row r="1433" spans="1:65" s="2" customFormat="1" ht="24.2" customHeight="1">
      <c r="A1433" s="37"/>
      <c r="B1433" s="38"/>
      <c r="C1433" s="181" t="s">
        <v>1935</v>
      </c>
      <c r="D1433" s="181" t="s">
        <v>199</v>
      </c>
      <c r="E1433" s="182" t="s">
        <v>1936</v>
      </c>
      <c r="F1433" s="183" t="s">
        <v>1937</v>
      </c>
      <c r="G1433" s="184" t="s">
        <v>210</v>
      </c>
      <c r="H1433" s="185">
        <v>4</v>
      </c>
      <c r="I1433" s="186"/>
      <c r="J1433" s="187">
        <f>ROUND(I1433*H1433,2)</f>
        <v>0</v>
      </c>
      <c r="K1433" s="183" t="s">
        <v>203</v>
      </c>
      <c r="L1433" s="42"/>
      <c r="M1433" s="188" t="s">
        <v>28</v>
      </c>
      <c r="N1433" s="189" t="s">
        <v>45</v>
      </c>
      <c r="O1433" s="67"/>
      <c r="P1433" s="190">
        <f>O1433*H1433</f>
        <v>0</v>
      </c>
      <c r="Q1433" s="190">
        <v>0</v>
      </c>
      <c r="R1433" s="190">
        <f>Q1433*H1433</f>
        <v>0</v>
      </c>
      <c r="S1433" s="190">
        <v>0</v>
      </c>
      <c r="T1433" s="191">
        <f>S1433*H1433</f>
        <v>0</v>
      </c>
      <c r="U1433" s="37"/>
      <c r="V1433" s="37"/>
      <c r="W1433" s="37"/>
      <c r="X1433" s="37"/>
      <c r="Y1433" s="37"/>
      <c r="Z1433" s="37"/>
      <c r="AA1433" s="37"/>
      <c r="AB1433" s="37"/>
      <c r="AC1433" s="37"/>
      <c r="AD1433" s="37"/>
      <c r="AE1433" s="37"/>
      <c r="AR1433" s="192" t="s">
        <v>204</v>
      </c>
      <c r="AT1433" s="192" t="s">
        <v>199</v>
      </c>
      <c r="AU1433" s="192" t="s">
        <v>84</v>
      </c>
      <c r="AY1433" s="20" t="s">
        <v>197</v>
      </c>
      <c r="BE1433" s="193">
        <f>IF(N1433="základní",J1433,0)</f>
        <v>0</v>
      </c>
      <c r="BF1433" s="193">
        <f>IF(N1433="snížená",J1433,0)</f>
        <v>0</v>
      </c>
      <c r="BG1433" s="193">
        <f>IF(N1433="zákl. přenesená",J1433,0)</f>
        <v>0</v>
      </c>
      <c r="BH1433" s="193">
        <f>IF(N1433="sníž. přenesená",J1433,0)</f>
        <v>0</v>
      </c>
      <c r="BI1433" s="193">
        <f>IF(N1433="nulová",J1433,0)</f>
        <v>0</v>
      </c>
      <c r="BJ1433" s="20" t="s">
        <v>82</v>
      </c>
      <c r="BK1433" s="193">
        <f>ROUND(I1433*H1433,2)</f>
        <v>0</v>
      </c>
      <c r="BL1433" s="20" t="s">
        <v>204</v>
      </c>
      <c r="BM1433" s="192" t="s">
        <v>1938</v>
      </c>
    </row>
    <row r="1434" spans="1:65" s="2" customFormat="1" ht="11.25">
      <c r="A1434" s="37"/>
      <c r="B1434" s="38"/>
      <c r="C1434" s="39"/>
      <c r="D1434" s="194" t="s">
        <v>206</v>
      </c>
      <c r="E1434" s="39"/>
      <c r="F1434" s="195" t="s">
        <v>1939</v>
      </c>
      <c r="G1434" s="39"/>
      <c r="H1434" s="39"/>
      <c r="I1434" s="196"/>
      <c r="J1434" s="39"/>
      <c r="K1434" s="39"/>
      <c r="L1434" s="42"/>
      <c r="M1434" s="197"/>
      <c r="N1434" s="198"/>
      <c r="O1434" s="67"/>
      <c r="P1434" s="67"/>
      <c r="Q1434" s="67"/>
      <c r="R1434" s="67"/>
      <c r="S1434" s="67"/>
      <c r="T1434" s="68"/>
      <c r="U1434" s="37"/>
      <c r="V1434" s="37"/>
      <c r="W1434" s="37"/>
      <c r="X1434" s="37"/>
      <c r="Y1434" s="37"/>
      <c r="Z1434" s="37"/>
      <c r="AA1434" s="37"/>
      <c r="AB1434" s="37"/>
      <c r="AC1434" s="37"/>
      <c r="AD1434" s="37"/>
      <c r="AE1434" s="37"/>
      <c r="AT1434" s="20" t="s">
        <v>206</v>
      </c>
      <c r="AU1434" s="20" t="s">
        <v>84</v>
      </c>
    </row>
    <row r="1435" spans="1:65" s="2" customFormat="1" ht="24.2" customHeight="1">
      <c r="A1435" s="37"/>
      <c r="B1435" s="38"/>
      <c r="C1435" s="181" t="s">
        <v>1940</v>
      </c>
      <c r="D1435" s="181" t="s">
        <v>199</v>
      </c>
      <c r="E1435" s="182" t="s">
        <v>1941</v>
      </c>
      <c r="F1435" s="183" t="s">
        <v>1942</v>
      </c>
      <c r="G1435" s="184" t="s">
        <v>202</v>
      </c>
      <c r="H1435" s="185">
        <v>843.6</v>
      </c>
      <c r="I1435" s="186"/>
      <c r="J1435" s="187">
        <f>ROUND(I1435*H1435,2)</f>
        <v>0</v>
      </c>
      <c r="K1435" s="183" t="s">
        <v>203</v>
      </c>
      <c r="L1435" s="42"/>
      <c r="M1435" s="188" t="s">
        <v>28</v>
      </c>
      <c r="N1435" s="189" t="s">
        <v>45</v>
      </c>
      <c r="O1435" s="67"/>
      <c r="P1435" s="190">
        <f>O1435*H1435</f>
        <v>0</v>
      </c>
      <c r="Q1435" s="190">
        <v>1.2999999999999999E-4</v>
      </c>
      <c r="R1435" s="190">
        <f>Q1435*H1435</f>
        <v>0.10966799999999999</v>
      </c>
      <c r="S1435" s="190">
        <v>0</v>
      </c>
      <c r="T1435" s="191">
        <f>S1435*H1435</f>
        <v>0</v>
      </c>
      <c r="U1435" s="37"/>
      <c r="V1435" s="37"/>
      <c r="W1435" s="37"/>
      <c r="X1435" s="37"/>
      <c r="Y1435" s="37"/>
      <c r="Z1435" s="37"/>
      <c r="AA1435" s="37"/>
      <c r="AB1435" s="37"/>
      <c r="AC1435" s="37"/>
      <c r="AD1435" s="37"/>
      <c r="AE1435" s="37"/>
      <c r="AR1435" s="192" t="s">
        <v>204</v>
      </c>
      <c r="AT1435" s="192" t="s">
        <v>199</v>
      </c>
      <c r="AU1435" s="192" t="s">
        <v>84</v>
      </c>
      <c r="AY1435" s="20" t="s">
        <v>197</v>
      </c>
      <c r="BE1435" s="193">
        <f>IF(N1435="základní",J1435,0)</f>
        <v>0</v>
      </c>
      <c r="BF1435" s="193">
        <f>IF(N1435="snížená",J1435,0)</f>
        <v>0</v>
      </c>
      <c r="BG1435" s="193">
        <f>IF(N1435="zákl. přenesená",J1435,0)</f>
        <v>0</v>
      </c>
      <c r="BH1435" s="193">
        <f>IF(N1435="sníž. přenesená",J1435,0)</f>
        <v>0</v>
      </c>
      <c r="BI1435" s="193">
        <f>IF(N1435="nulová",J1435,0)</f>
        <v>0</v>
      </c>
      <c r="BJ1435" s="20" t="s">
        <v>82</v>
      </c>
      <c r="BK1435" s="193">
        <f>ROUND(I1435*H1435,2)</f>
        <v>0</v>
      </c>
      <c r="BL1435" s="20" t="s">
        <v>204</v>
      </c>
      <c r="BM1435" s="192" t="s">
        <v>1943</v>
      </c>
    </row>
    <row r="1436" spans="1:65" s="2" customFormat="1" ht="11.25">
      <c r="A1436" s="37"/>
      <c r="B1436" s="38"/>
      <c r="C1436" s="39"/>
      <c r="D1436" s="194" t="s">
        <v>206</v>
      </c>
      <c r="E1436" s="39"/>
      <c r="F1436" s="195" t="s">
        <v>1944</v>
      </c>
      <c r="G1436" s="39"/>
      <c r="H1436" s="39"/>
      <c r="I1436" s="196"/>
      <c r="J1436" s="39"/>
      <c r="K1436" s="39"/>
      <c r="L1436" s="42"/>
      <c r="M1436" s="197"/>
      <c r="N1436" s="198"/>
      <c r="O1436" s="67"/>
      <c r="P1436" s="67"/>
      <c r="Q1436" s="67"/>
      <c r="R1436" s="67"/>
      <c r="S1436" s="67"/>
      <c r="T1436" s="68"/>
      <c r="U1436" s="37"/>
      <c r="V1436" s="37"/>
      <c r="W1436" s="37"/>
      <c r="X1436" s="37"/>
      <c r="Y1436" s="37"/>
      <c r="Z1436" s="37"/>
      <c r="AA1436" s="37"/>
      <c r="AB1436" s="37"/>
      <c r="AC1436" s="37"/>
      <c r="AD1436" s="37"/>
      <c r="AE1436" s="37"/>
      <c r="AT1436" s="20" t="s">
        <v>206</v>
      </c>
      <c r="AU1436" s="20" t="s">
        <v>84</v>
      </c>
    </row>
    <row r="1437" spans="1:65" s="15" customFormat="1" ht="11.25">
      <c r="B1437" s="222"/>
      <c r="C1437" s="223"/>
      <c r="D1437" s="201" t="s">
        <v>213</v>
      </c>
      <c r="E1437" s="224" t="s">
        <v>28</v>
      </c>
      <c r="F1437" s="225" t="s">
        <v>724</v>
      </c>
      <c r="G1437" s="223"/>
      <c r="H1437" s="224" t="s">
        <v>28</v>
      </c>
      <c r="I1437" s="226"/>
      <c r="J1437" s="223"/>
      <c r="K1437" s="223"/>
      <c r="L1437" s="227"/>
      <c r="M1437" s="228"/>
      <c r="N1437" s="229"/>
      <c r="O1437" s="229"/>
      <c r="P1437" s="229"/>
      <c r="Q1437" s="229"/>
      <c r="R1437" s="229"/>
      <c r="S1437" s="229"/>
      <c r="T1437" s="230"/>
      <c r="AT1437" s="231" t="s">
        <v>213</v>
      </c>
      <c r="AU1437" s="231" t="s">
        <v>84</v>
      </c>
      <c r="AV1437" s="15" t="s">
        <v>82</v>
      </c>
      <c r="AW1437" s="15" t="s">
        <v>35</v>
      </c>
      <c r="AX1437" s="15" t="s">
        <v>74</v>
      </c>
      <c r="AY1437" s="231" t="s">
        <v>197</v>
      </c>
    </row>
    <row r="1438" spans="1:65" s="13" customFormat="1" ht="11.25">
      <c r="B1438" s="199"/>
      <c r="C1438" s="200"/>
      <c r="D1438" s="201" t="s">
        <v>213</v>
      </c>
      <c r="E1438" s="202" t="s">
        <v>28</v>
      </c>
      <c r="F1438" s="203" t="s">
        <v>1945</v>
      </c>
      <c r="G1438" s="200"/>
      <c r="H1438" s="204">
        <v>1902.6</v>
      </c>
      <c r="I1438" s="205"/>
      <c r="J1438" s="200"/>
      <c r="K1438" s="200"/>
      <c r="L1438" s="206"/>
      <c r="M1438" s="207"/>
      <c r="N1438" s="208"/>
      <c r="O1438" s="208"/>
      <c r="P1438" s="208"/>
      <c r="Q1438" s="208"/>
      <c r="R1438" s="208"/>
      <c r="S1438" s="208"/>
      <c r="T1438" s="209"/>
      <c r="AT1438" s="210" t="s">
        <v>213</v>
      </c>
      <c r="AU1438" s="210" t="s">
        <v>84</v>
      </c>
      <c r="AV1438" s="13" t="s">
        <v>84</v>
      </c>
      <c r="AW1438" s="13" t="s">
        <v>35</v>
      </c>
      <c r="AX1438" s="13" t="s">
        <v>74</v>
      </c>
      <c r="AY1438" s="210" t="s">
        <v>197</v>
      </c>
    </row>
    <row r="1439" spans="1:65" s="13" customFormat="1" ht="11.25">
      <c r="B1439" s="199"/>
      <c r="C1439" s="200"/>
      <c r="D1439" s="201" t="s">
        <v>213</v>
      </c>
      <c r="E1439" s="202" t="s">
        <v>28</v>
      </c>
      <c r="F1439" s="203" t="s">
        <v>1946</v>
      </c>
      <c r="G1439" s="200"/>
      <c r="H1439" s="204">
        <v>44</v>
      </c>
      <c r="I1439" s="205"/>
      <c r="J1439" s="200"/>
      <c r="K1439" s="200"/>
      <c r="L1439" s="206"/>
      <c r="M1439" s="207"/>
      <c r="N1439" s="208"/>
      <c r="O1439" s="208"/>
      <c r="P1439" s="208"/>
      <c r="Q1439" s="208"/>
      <c r="R1439" s="208"/>
      <c r="S1439" s="208"/>
      <c r="T1439" s="209"/>
      <c r="AT1439" s="210" t="s">
        <v>213</v>
      </c>
      <c r="AU1439" s="210" t="s">
        <v>84</v>
      </c>
      <c r="AV1439" s="13" t="s">
        <v>84</v>
      </c>
      <c r="AW1439" s="13" t="s">
        <v>35</v>
      </c>
      <c r="AX1439" s="13" t="s">
        <v>74</v>
      </c>
      <c r="AY1439" s="210" t="s">
        <v>197</v>
      </c>
    </row>
    <row r="1440" spans="1:65" s="13" customFormat="1" ht="11.25">
      <c r="B1440" s="199"/>
      <c r="C1440" s="200"/>
      <c r="D1440" s="201" t="s">
        <v>213</v>
      </c>
      <c r="E1440" s="202" t="s">
        <v>28</v>
      </c>
      <c r="F1440" s="203" t="s">
        <v>1947</v>
      </c>
      <c r="G1440" s="200"/>
      <c r="H1440" s="204">
        <v>-1103</v>
      </c>
      <c r="I1440" s="205"/>
      <c r="J1440" s="200"/>
      <c r="K1440" s="200"/>
      <c r="L1440" s="206"/>
      <c r="M1440" s="207"/>
      <c r="N1440" s="208"/>
      <c r="O1440" s="208"/>
      <c r="P1440" s="208"/>
      <c r="Q1440" s="208"/>
      <c r="R1440" s="208"/>
      <c r="S1440" s="208"/>
      <c r="T1440" s="209"/>
      <c r="AT1440" s="210" t="s">
        <v>213</v>
      </c>
      <c r="AU1440" s="210" t="s">
        <v>84</v>
      </c>
      <c r="AV1440" s="13" t="s">
        <v>84</v>
      </c>
      <c r="AW1440" s="13" t="s">
        <v>35</v>
      </c>
      <c r="AX1440" s="13" t="s">
        <v>74</v>
      </c>
      <c r="AY1440" s="210" t="s">
        <v>197</v>
      </c>
    </row>
    <row r="1441" spans="1:65" s="14" customFormat="1" ht="11.25">
      <c r="B1441" s="211"/>
      <c r="C1441" s="212"/>
      <c r="D1441" s="201" t="s">
        <v>213</v>
      </c>
      <c r="E1441" s="213" t="s">
        <v>28</v>
      </c>
      <c r="F1441" s="214" t="s">
        <v>226</v>
      </c>
      <c r="G1441" s="212"/>
      <c r="H1441" s="215">
        <v>843.6</v>
      </c>
      <c r="I1441" s="216"/>
      <c r="J1441" s="212"/>
      <c r="K1441" s="212"/>
      <c r="L1441" s="217"/>
      <c r="M1441" s="218"/>
      <c r="N1441" s="219"/>
      <c r="O1441" s="219"/>
      <c r="P1441" s="219"/>
      <c r="Q1441" s="219"/>
      <c r="R1441" s="219"/>
      <c r="S1441" s="219"/>
      <c r="T1441" s="220"/>
      <c r="AT1441" s="221" t="s">
        <v>213</v>
      </c>
      <c r="AU1441" s="221" t="s">
        <v>84</v>
      </c>
      <c r="AV1441" s="14" t="s">
        <v>204</v>
      </c>
      <c r="AW1441" s="14" t="s">
        <v>35</v>
      </c>
      <c r="AX1441" s="14" t="s">
        <v>82</v>
      </c>
      <c r="AY1441" s="221" t="s">
        <v>197</v>
      </c>
    </row>
    <row r="1442" spans="1:65" s="2" customFormat="1" ht="24.2" customHeight="1">
      <c r="A1442" s="37"/>
      <c r="B1442" s="38"/>
      <c r="C1442" s="181" t="s">
        <v>1948</v>
      </c>
      <c r="D1442" s="181" t="s">
        <v>199</v>
      </c>
      <c r="E1442" s="182" t="s">
        <v>1949</v>
      </c>
      <c r="F1442" s="183" t="s">
        <v>1950</v>
      </c>
      <c r="G1442" s="184" t="s">
        <v>202</v>
      </c>
      <c r="H1442" s="185">
        <v>799.6</v>
      </c>
      <c r="I1442" s="186"/>
      <c r="J1442" s="187">
        <f>ROUND(I1442*H1442,2)</f>
        <v>0</v>
      </c>
      <c r="K1442" s="183" t="s">
        <v>203</v>
      </c>
      <c r="L1442" s="42"/>
      <c r="M1442" s="188" t="s">
        <v>28</v>
      </c>
      <c r="N1442" s="189" t="s">
        <v>45</v>
      </c>
      <c r="O1442" s="67"/>
      <c r="P1442" s="190">
        <f>O1442*H1442</f>
        <v>0</v>
      </c>
      <c r="Q1442" s="190">
        <v>4.0000000000000003E-5</v>
      </c>
      <c r="R1442" s="190">
        <f>Q1442*H1442</f>
        <v>3.1984000000000005E-2</v>
      </c>
      <c r="S1442" s="190">
        <v>0</v>
      </c>
      <c r="T1442" s="191">
        <f>S1442*H1442</f>
        <v>0</v>
      </c>
      <c r="U1442" s="37"/>
      <c r="V1442" s="37"/>
      <c r="W1442" s="37"/>
      <c r="X1442" s="37"/>
      <c r="Y1442" s="37"/>
      <c r="Z1442" s="37"/>
      <c r="AA1442" s="37"/>
      <c r="AB1442" s="37"/>
      <c r="AC1442" s="37"/>
      <c r="AD1442" s="37"/>
      <c r="AE1442" s="37"/>
      <c r="AR1442" s="192" t="s">
        <v>204</v>
      </c>
      <c r="AT1442" s="192" t="s">
        <v>199</v>
      </c>
      <c r="AU1442" s="192" t="s">
        <v>84</v>
      </c>
      <c r="AY1442" s="20" t="s">
        <v>197</v>
      </c>
      <c r="BE1442" s="193">
        <f>IF(N1442="základní",J1442,0)</f>
        <v>0</v>
      </c>
      <c r="BF1442" s="193">
        <f>IF(N1442="snížená",J1442,0)</f>
        <v>0</v>
      </c>
      <c r="BG1442" s="193">
        <f>IF(N1442="zákl. přenesená",J1442,0)</f>
        <v>0</v>
      </c>
      <c r="BH1442" s="193">
        <f>IF(N1442="sníž. přenesená",J1442,0)</f>
        <v>0</v>
      </c>
      <c r="BI1442" s="193">
        <f>IF(N1442="nulová",J1442,0)</f>
        <v>0</v>
      </c>
      <c r="BJ1442" s="20" t="s">
        <v>82</v>
      </c>
      <c r="BK1442" s="193">
        <f>ROUND(I1442*H1442,2)</f>
        <v>0</v>
      </c>
      <c r="BL1442" s="20" t="s">
        <v>204</v>
      </c>
      <c r="BM1442" s="192" t="s">
        <v>1951</v>
      </c>
    </row>
    <row r="1443" spans="1:65" s="2" customFormat="1" ht="11.25">
      <c r="A1443" s="37"/>
      <c r="B1443" s="38"/>
      <c r="C1443" s="39"/>
      <c r="D1443" s="194" t="s">
        <v>206</v>
      </c>
      <c r="E1443" s="39"/>
      <c r="F1443" s="195" t="s">
        <v>1952</v>
      </c>
      <c r="G1443" s="39"/>
      <c r="H1443" s="39"/>
      <c r="I1443" s="196"/>
      <c r="J1443" s="39"/>
      <c r="K1443" s="39"/>
      <c r="L1443" s="42"/>
      <c r="M1443" s="197"/>
      <c r="N1443" s="198"/>
      <c r="O1443" s="67"/>
      <c r="P1443" s="67"/>
      <c r="Q1443" s="67"/>
      <c r="R1443" s="67"/>
      <c r="S1443" s="67"/>
      <c r="T1443" s="68"/>
      <c r="U1443" s="37"/>
      <c r="V1443" s="37"/>
      <c r="W1443" s="37"/>
      <c r="X1443" s="37"/>
      <c r="Y1443" s="37"/>
      <c r="Z1443" s="37"/>
      <c r="AA1443" s="37"/>
      <c r="AB1443" s="37"/>
      <c r="AC1443" s="37"/>
      <c r="AD1443" s="37"/>
      <c r="AE1443" s="37"/>
      <c r="AT1443" s="20" t="s">
        <v>206</v>
      </c>
      <c r="AU1443" s="20" t="s">
        <v>84</v>
      </c>
    </row>
    <row r="1444" spans="1:65" s="15" customFormat="1" ht="11.25">
      <c r="B1444" s="222"/>
      <c r="C1444" s="223"/>
      <c r="D1444" s="201" t="s">
        <v>213</v>
      </c>
      <c r="E1444" s="224" t="s">
        <v>28</v>
      </c>
      <c r="F1444" s="225" t="s">
        <v>724</v>
      </c>
      <c r="G1444" s="223"/>
      <c r="H1444" s="224" t="s">
        <v>28</v>
      </c>
      <c r="I1444" s="226"/>
      <c r="J1444" s="223"/>
      <c r="K1444" s="223"/>
      <c r="L1444" s="227"/>
      <c r="M1444" s="228"/>
      <c r="N1444" s="229"/>
      <c r="O1444" s="229"/>
      <c r="P1444" s="229"/>
      <c r="Q1444" s="229"/>
      <c r="R1444" s="229"/>
      <c r="S1444" s="229"/>
      <c r="T1444" s="230"/>
      <c r="AT1444" s="231" t="s">
        <v>213</v>
      </c>
      <c r="AU1444" s="231" t="s">
        <v>84</v>
      </c>
      <c r="AV1444" s="15" t="s">
        <v>82</v>
      </c>
      <c r="AW1444" s="15" t="s">
        <v>35</v>
      </c>
      <c r="AX1444" s="15" t="s">
        <v>74</v>
      </c>
      <c r="AY1444" s="231" t="s">
        <v>197</v>
      </c>
    </row>
    <row r="1445" spans="1:65" s="13" customFormat="1" ht="11.25">
      <c r="B1445" s="199"/>
      <c r="C1445" s="200"/>
      <c r="D1445" s="201" t="s">
        <v>213</v>
      </c>
      <c r="E1445" s="202" t="s">
        <v>28</v>
      </c>
      <c r="F1445" s="203" t="s">
        <v>1945</v>
      </c>
      <c r="G1445" s="200"/>
      <c r="H1445" s="204">
        <v>1902.6</v>
      </c>
      <c r="I1445" s="205"/>
      <c r="J1445" s="200"/>
      <c r="K1445" s="200"/>
      <c r="L1445" s="206"/>
      <c r="M1445" s="207"/>
      <c r="N1445" s="208"/>
      <c r="O1445" s="208"/>
      <c r="P1445" s="208"/>
      <c r="Q1445" s="208"/>
      <c r="R1445" s="208"/>
      <c r="S1445" s="208"/>
      <c r="T1445" s="209"/>
      <c r="AT1445" s="210" t="s">
        <v>213</v>
      </c>
      <c r="AU1445" s="210" t="s">
        <v>84</v>
      </c>
      <c r="AV1445" s="13" t="s">
        <v>84</v>
      </c>
      <c r="AW1445" s="13" t="s">
        <v>35</v>
      </c>
      <c r="AX1445" s="13" t="s">
        <v>74</v>
      </c>
      <c r="AY1445" s="210" t="s">
        <v>197</v>
      </c>
    </row>
    <row r="1446" spans="1:65" s="13" customFormat="1" ht="11.25">
      <c r="B1446" s="199"/>
      <c r="C1446" s="200"/>
      <c r="D1446" s="201" t="s">
        <v>213</v>
      </c>
      <c r="E1446" s="202" t="s">
        <v>28</v>
      </c>
      <c r="F1446" s="203" t="s">
        <v>1953</v>
      </c>
      <c r="G1446" s="200"/>
      <c r="H1446" s="204">
        <v>-1103</v>
      </c>
      <c r="I1446" s="205"/>
      <c r="J1446" s="200"/>
      <c r="K1446" s="200"/>
      <c r="L1446" s="206"/>
      <c r="M1446" s="207"/>
      <c r="N1446" s="208"/>
      <c r="O1446" s="208"/>
      <c r="P1446" s="208"/>
      <c r="Q1446" s="208"/>
      <c r="R1446" s="208"/>
      <c r="S1446" s="208"/>
      <c r="T1446" s="209"/>
      <c r="AT1446" s="210" t="s">
        <v>213</v>
      </c>
      <c r="AU1446" s="210" t="s">
        <v>84</v>
      </c>
      <c r="AV1446" s="13" t="s">
        <v>84</v>
      </c>
      <c r="AW1446" s="13" t="s">
        <v>35</v>
      </c>
      <c r="AX1446" s="13" t="s">
        <v>74</v>
      </c>
      <c r="AY1446" s="210" t="s">
        <v>197</v>
      </c>
    </row>
    <row r="1447" spans="1:65" s="14" customFormat="1" ht="11.25">
      <c r="B1447" s="211"/>
      <c r="C1447" s="212"/>
      <c r="D1447" s="201" t="s">
        <v>213</v>
      </c>
      <c r="E1447" s="213" t="s">
        <v>28</v>
      </c>
      <c r="F1447" s="214" t="s">
        <v>226</v>
      </c>
      <c r="G1447" s="212"/>
      <c r="H1447" s="215">
        <v>799.6</v>
      </c>
      <c r="I1447" s="216"/>
      <c r="J1447" s="212"/>
      <c r="K1447" s="212"/>
      <c r="L1447" s="217"/>
      <c r="M1447" s="218"/>
      <c r="N1447" s="219"/>
      <c r="O1447" s="219"/>
      <c r="P1447" s="219"/>
      <c r="Q1447" s="219"/>
      <c r="R1447" s="219"/>
      <c r="S1447" s="219"/>
      <c r="T1447" s="220"/>
      <c r="AT1447" s="221" t="s">
        <v>213</v>
      </c>
      <c r="AU1447" s="221" t="s">
        <v>84</v>
      </c>
      <c r="AV1447" s="14" t="s">
        <v>204</v>
      </c>
      <c r="AW1447" s="14" t="s">
        <v>35</v>
      </c>
      <c r="AX1447" s="14" t="s">
        <v>82</v>
      </c>
      <c r="AY1447" s="221" t="s">
        <v>197</v>
      </c>
    </row>
    <row r="1448" spans="1:65" s="2" customFormat="1" ht="24.2" customHeight="1">
      <c r="A1448" s="37"/>
      <c r="B1448" s="38"/>
      <c r="C1448" s="181" t="s">
        <v>1954</v>
      </c>
      <c r="D1448" s="181" t="s">
        <v>199</v>
      </c>
      <c r="E1448" s="182" t="s">
        <v>1955</v>
      </c>
      <c r="F1448" s="183" t="s">
        <v>1956</v>
      </c>
      <c r="G1448" s="184" t="s">
        <v>202</v>
      </c>
      <c r="H1448" s="185">
        <v>1103</v>
      </c>
      <c r="I1448" s="186"/>
      <c r="J1448" s="187">
        <f>ROUND(I1448*H1448,2)</f>
        <v>0</v>
      </c>
      <c r="K1448" s="183" t="s">
        <v>203</v>
      </c>
      <c r="L1448" s="42"/>
      <c r="M1448" s="188" t="s">
        <v>28</v>
      </c>
      <c r="N1448" s="189" t="s">
        <v>45</v>
      </c>
      <c r="O1448" s="67"/>
      <c r="P1448" s="190">
        <f>O1448*H1448</f>
        <v>0</v>
      </c>
      <c r="Q1448" s="190">
        <v>4.0000000000000003E-5</v>
      </c>
      <c r="R1448" s="190">
        <f>Q1448*H1448</f>
        <v>4.4120000000000006E-2</v>
      </c>
      <c r="S1448" s="190">
        <v>0</v>
      </c>
      <c r="T1448" s="191">
        <f>S1448*H1448</f>
        <v>0</v>
      </c>
      <c r="U1448" s="37"/>
      <c r="V1448" s="37"/>
      <c r="W1448" s="37"/>
      <c r="X1448" s="37"/>
      <c r="Y1448" s="37"/>
      <c r="Z1448" s="37"/>
      <c r="AA1448" s="37"/>
      <c r="AB1448" s="37"/>
      <c r="AC1448" s="37"/>
      <c r="AD1448" s="37"/>
      <c r="AE1448" s="37"/>
      <c r="AR1448" s="192" t="s">
        <v>204</v>
      </c>
      <c r="AT1448" s="192" t="s">
        <v>199</v>
      </c>
      <c r="AU1448" s="192" t="s">
        <v>84</v>
      </c>
      <c r="AY1448" s="20" t="s">
        <v>197</v>
      </c>
      <c r="BE1448" s="193">
        <f>IF(N1448="základní",J1448,0)</f>
        <v>0</v>
      </c>
      <c r="BF1448" s="193">
        <f>IF(N1448="snížená",J1448,0)</f>
        <v>0</v>
      </c>
      <c r="BG1448" s="193">
        <f>IF(N1448="zákl. přenesená",J1448,0)</f>
        <v>0</v>
      </c>
      <c r="BH1448" s="193">
        <f>IF(N1448="sníž. přenesená",J1448,0)</f>
        <v>0</v>
      </c>
      <c r="BI1448" s="193">
        <f>IF(N1448="nulová",J1448,0)</f>
        <v>0</v>
      </c>
      <c r="BJ1448" s="20" t="s">
        <v>82</v>
      </c>
      <c r="BK1448" s="193">
        <f>ROUND(I1448*H1448,2)</f>
        <v>0</v>
      </c>
      <c r="BL1448" s="20" t="s">
        <v>204</v>
      </c>
      <c r="BM1448" s="192" t="s">
        <v>1957</v>
      </c>
    </row>
    <row r="1449" spans="1:65" s="2" customFormat="1" ht="11.25">
      <c r="A1449" s="37"/>
      <c r="B1449" s="38"/>
      <c r="C1449" s="39"/>
      <c r="D1449" s="194" t="s">
        <v>206</v>
      </c>
      <c r="E1449" s="39"/>
      <c r="F1449" s="195" t="s">
        <v>1958</v>
      </c>
      <c r="G1449" s="39"/>
      <c r="H1449" s="39"/>
      <c r="I1449" s="196"/>
      <c r="J1449" s="39"/>
      <c r="K1449" s="39"/>
      <c r="L1449" s="42"/>
      <c r="M1449" s="197"/>
      <c r="N1449" s="198"/>
      <c r="O1449" s="67"/>
      <c r="P1449" s="67"/>
      <c r="Q1449" s="67"/>
      <c r="R1449" s="67"/>
      <c r="S1449" s="67"/>
      <c r="T1449" s="68"/>
      <c r="U1449" s="37"/>
      <c r="V1449" s="37"/>
      <c r="W1449" s="37"/>
      <c r="X1449" s="37"/>
      <c r="Y1449" s="37"/>
      <c r="Z1449" s="37"/>
      <c r="AA1449" s="37"/>
      <c r="AB1449" s="37"/>
      <c r="AC1449" s="37"/>
      <c r="AD1449" s="37"/>
      <c r="AE1449" s="37"/>
      <c r="AT1449" s="20" t="s">
        <v>206</v>
      </c>
      <c r="AU1449" s="20" t="s">
        <v>84</v>
      </c>
    </row>
    <row r="1450" spans="1:65" s="15" customFormat="1" ht="11.25">
      <c r="B1450" s="222"/>
      <c r="C1450" s="223"/>
      <c r="D1450" s="201" t="s">
        <v>213</v>
      </c>
      <c r="E1450" s="224" t="s">
        <v>28</v>
      </c>
      <c r="F1450" s="225" t="s">
        <v>724</v>
      </c>
      <c r="G1450" s="223"/>
      <c r="H1450" s="224" t="s">
        <v>28</v>
      </c>
      <c r="I1450" s="226"/>
      <c r="J1450" s="223"/>
      <c r="K1450" s="223"/>
      <c r="L1450" s="227"/>
      <c r="M1450" s="228"/>
      <c r="N1450" s="229"/>
      <c r="O1450" s="229"/>
      <c r="P1450" s="229"/>
      <c r="Q1450" s="229"/>
      <c r="R1450" s="229"/>
      <c r="S1450" s="229"/>
      <c r="T1450" s="230"/>
      <c r="AT1450" s="231" t="s">
        <v>213</v>
      </c>
      <c r="AU1450" s="231" t="s">
        <v>84</v>
      </c>
      <c r="AV1450" s="15" t="s">
        <v>82</v>
      </c>
      <c r="AW1450" s="15" t="s">
        <v>35</v>
      </c>
      <c r="AX1450" s="15" t="s">
        <v>74</v>
      </c>
      <c r="AY1450" s="231" t="s">
        <v>197</v>
      </c>
    </row>
    <row r="1451" spans="1:65" s="13" customFormat="1" ht="11.25">
      <c r="B1451" s="199"/>
      <c r="C1451" s="200"/>
      <c r="D1451" s="201" t="s">
        <v>213</v>
      </c>
      <c r="E1451" s="202" t="s">
        <v>28</v>
      </c>
      <c r="F1451" s="203" t="s">
        <v>1959</v>
      </c>
      <c r="G1451" s="200"/>
      <c r="H1451" s="204">
        <v>1103</v>
      </c>
      <c r="I1451" s="205"/>
      <c r="J1451" s="200"/>
      <c r="K1451" s="200"/>
      <c r="L1451" s="206"/>
      <c r="M1451" s="207"/>
      <c r="N1451" s="208"/>
      <c r="O1451" s="208"/>
      <c r="P1451" s="208"/>
      <c r="Q1451" s="208"/>
      <c r="R1451" s="208"/>
      <c r="S1451" s="208"/>
      <c r="T1451" s="209"/>
      <c r="AT1451" s="210" t="s">
        <v>213</v>
      </c>
      <c r="AU1451" s="210" t="s">
        <v>84</v>
      </c>
      <c r="AV1451" s="13" t="s">
        <v>84</v>
      </c>
      <c r="AW1451" s="13" t="s">
        <v>35</v>
      </c>
      <c r="AX1451" s="13" t="s">
        <v>82</v>
      </c>
      <c r="AY1451" s="210" t="s">
        <v>197</v>
      </c>
    </row>
    <row r="1452" spans="1:65" s="2" customFormat="1" ht="16.5" customHeight="1">
      <c r="A1452" s="37"/>
      <c r="B1452" s="38"/>
      <c r="C1452" s="181" t="s">
        <v>1960</v>
      </c>
      <c r="D1452" s="181" t="s">
        <v>199</v>
      </c>
      <c r="E1452" s="182" t="s">
        <v>1961</v>
      </c>
      <c r="F1452" s="183" t="s">
        <v>1962</v>
      </c>
      <c r="G1452" s="184" t="s">
        <v>210</v>
      </c>
      <c r="H1452" s="185">
        <v>16</v>
      </c>
      <c r="I1452" s="186"/>
      <c r="J1452" s="187">
        <f>ROUND(I1452*H1452,2)</f>
        <v>0</v>
      </c>
      <c r="K1452" s="183" t="s">
        <v>203</v>
      </c>
      <c r="L1452" s="42"/>
      <c r="M1452" s="188" t="s">
        <v>28</v>
      </c>
      <c r="N1452" s="189" t="s">
        <v>45</v>
      </c>
      <c r="O1452" s="67"/>
      <c r="P1452" s="190">
        <f>O1452*H1452</f>
        <v>0</v>
      </c>
      <c r="Q1452" s="190">
        <v>1.1E-4</v>
      </c>
      <c r="R1452" s="190">
        <f>Q1452*H1452</f>
        <v>1.7600000000000001E-3</v>
      </c>
      <c r="S1452" s="190">
        <v>0</v>
      </c>
      <c r="T1452" s="191">
        <f>S1452*H1452</f>
        <v>0</v>
      </c>
      <c r="U1452" s="37"/>
      <c r="V1452" s="37"/>
      <c r="W1452" s="37"/>
      <c r="X1452" s="37"/>
      <c r="Y1452" s="37"/>
      <c r="Z1452" s="37"/>
      <c r="AA1452" s="37"/>
      <c r="AB1452" s="37"/>
      <c r="AC1452" s="37"/>
      <c r="AD1452" s="37"/>
      <c r="AE1452" s="37"/>
      <c r="AR1452" s="192" t="s">
        <v>204</v>
      </c>
      <c r="AT1452" s="192" t="s">
        <v>199</v>
      </c>
      <c r="AU1452" s="192" t="s">
        <v>84</v>
      </c>
      <c r="AY1452" s="20" t="s">
        <v>197</v>
      </c>
      <c r="BE1452" s="193">
        <f>IF(N1452="základní",J1452,0)</f>
        <v>0</v>
      </c>
      <c r="BF1452" s="193">
        <f>IF(N1452="snížená",J1452,0)</f>
        <v>0</v>
      </c>
      <c r="BG1452" s="193">
        <f>IF(N1452="zákl. přenesená",J1452,0)</f>
        <v>0</v>
      </c>
      <c r="BH1452" s="193">
        <f>IF(N1452="sníž. přenesená",J1452,0)</f>
        <v>0</v>
      </c>
      <c r="BI1452" s="193">
        <f>IF(N1452="nulová",J1452,0)</f>
        <v>0</v>
      </c>
      <c r="BJ1452" s="20" t="s">
        <v>82</v>
      </c>
      <c r="BK1452" s="193">
        <f>ROUND(I1452*H1452,2)</f>
        <v>0</v>
      </c>
      <c r="BL1452" s="20" t="s">
        <v>204</v>
      </c>
      <c r="BM1452" s="192" t="s">
        <v>1963</v>
      </c>
    </row>
    <row r="1453" spans="1:65" s="2" customFormat="1" ht="11.25">
      <c r="A1453" s="37"/>
      <c r="B1453" s="38"/>
      <c r="C1453" s="39"/>
      <c r="D1453" s="194" t="s">
        <v>206</v>
      </c>
      <c r="E1453" s="39"/>
      <c r="F1453" s="195" t="s">
        <v>1964</v>
      </c>
      <c r="G1453" s="39"/>
      <c r="H1453" s="39"/>
      <c r="I1453" s="196"/>
      <c r="J1453" s="39"/>
      <c r="K1453" s="39"/>
      <c r="L1453" s="42"/>
      <c r="M1453" s="197"/>
      <c r="N1453" s="198"/>
      <c r="O1453" s="67"/>
      <c r="P1453" s="67"/>
      <c r="Q1453" s="67"/>
      <c r="R1453" s="67"/>
      <c r="S1453" s="67"/>
      <c r="T1453" s="68"/>
      <c r="U1453" s="37"/>
      <c r="V1453" s="37"/>
      <c r="W1453" s="37"/>
      <c r="X1453" s="37"/>
      <c r="Y1453" s="37"/>
      <c r="Z1453" s="37"/>
      <c r="AA1453" s="37"/>
      <c r="AB1453" s="37"/>
      <c r="AC1453" s="37"/>
      <c r="AD1453" s="37"/>
      <c r="AE1453" s="37"/>
      <c r="AT1453" s="20" t="s">
        <v>206</v>
      </c>
      <c r="AU1453" s="20" t="s">
        <v>84</v>
      </c>
    </row>
    <row r="1454" spans="1:65" s="15" customFormat="1" ht="11.25">
      <c r="B1454" s="222"/>
      <c r="C1454" s="223"/>
      <c r="D1454" s="201" t="s">
        <v>213</v>
      </c>
      <c r="E1454" s="224" t="s">
        <v>28</v>
      </c>
      <c r="F1454" s="225" t="s">
        <v>1965</v>
      </c>
      <c r="G1454" s="223"/>
      <c r="H1454" s="224" t="s">
        <v>28</v>
      </c>
      <c r="I1454" s="226"/>
      <c r="J1454" s="223"/>
      <c r="K1454" s="223"/>
      <c r="L1454" s="227"/>
      <c r="M1454" s="228"/>
      <c r="N1454" s="229"/>
      <c r="O1454" s="229"/>
      <c r="P1454" s="229"/>
      <c r="Q1454" s="229"/>
      <c r="R1454" s="229"/>
      <c r="S1454" s="229"/>
      <c r="T1454" s="230"/>
      <c r="AT1454" s="231" t="s">
        <v>213</v>
      </c>
      <c r="AU1454" s="231" t="s">
        <v>84</v>
      </c>
      <c r="AV1454" s="15" t="s">
        <v>82</v>
      </c>
      <c r="AW1454" s="15" t="s">
        <v>35</v>
      </c>
      <c r="AX1454" s="15" t="s">
        <v>74</v>
      </c>
      <c r="AY1454" s="231" t="s">
        <v>197</v>
      </c>
    </row>
    <row r="1455" spans="1:65" s="13" customFormat="1" ht="11.25">
      <c r="B1455" s="199"/>
      <c r="C1455" s="200"/>
      <c r="D1455" s="201" t="s">
        <v>213</v>
      </c>
      <c r="E1455" s="202" t="s">
        <v>28</v>
      </c>
      <c r="F1455" s="203" t="s">
        <v>1966</v>
      </c>
      <c r="G1455" s="200"/>
      <c r="H1455" s="204">
        <v>14</v>
      </c>
      <c r="I1455" s="205"/>
      <c r="J1455" s="200"/>
      <c r="K1455" s="200"/>
      <c r="L1455" s="206"/>
      <c r="M1455" s="207"/>
      <c r="N1455" s="208"/>
      <c r="O1455" s="208"/>
      <c r="P1455" s="208"/>
      <c r="Q1455" s="208"/>
      <c r="R1455" s="208"/>
      <c r="S1455" s="208"/>
      <c r="T1455" s="209"/>
      <c r="AT1455" s="210" t="s">
        <v>213</v>
      </c>
      <c r="AU1455" s="210" t="s">
        <v>84</v>
      </c>
      <c r="AV1455" s="13" t="s">
        <v>84</v>
      </c>
      <c r="AW1455" s="13" t="s">
        <v>35</v>
      </c>
      <c r="AX1455" s="13" t="s">
        <v>74</v>
      </c>
      <c r="AY1455" s="210" t="s">
        <v>197</v>
      </c>
    </row>
    <row r="1456" spans="1:65" s="13" customFormat="1" ht="11.25">
      <c r="B1456" s="199"/>
      <c r="C1456" s="200"/>
      <c r="D1456" s="201" t="s">
        <v>213</v>
      </c>
      <c r="E1456" s="202" t="s">
        <v>28</v>
      </c>
      <c r="F1456" s="203" t="s">
        <v>1967</v>
      </c>
      <c r="G1456" s="200"/>
      <c r="H1456" s="204">
        <v>2</v>
      </c>
      <c r="I1456" s="205"/>
      <c r="J1456" s="200"/>
      <c r="K1456" s="200"/>
      <c r="L1456" s="206"/>
      <c r="M1456" s="207"/>
      <c r="N1456" s="208"/>
      <c r="O1456" s="208"/>
      <c r="P1456" s="208"/>
      <c r="Q1456" s="208"/>
      <c r="R1456" s="208"/>
      <c r="S1456" s="208"/>
      <c r="T1456" s="209"/>
      <c r="AT1456" s="210" t="s">
        <v>213</v>
      </c>
      <c r="AU1456" s="210" t="s">
        <v>84</v>
      </c>
      <c r="AV1456" s="13" t="s">
        <v>84</v>
      </c>
      <c r="AW1456" s="13" t="s">
        <v>35</v>
      </c>
      <c r="AX1456" s="13" t="s">
        <v>74</v>
      </c>
      <c r="AY1456" s="210" t="s">
        <v>197</v>
      </c>
    </row>
    <row r="1457" spans="1:65" s="14" customFormat="1" ht="11.25">
      <c r="B1457" s="211"/>
      <c r="C1457" s="212"/>
      <c r="D1457" s="201" t="s">
        <v>213</v>
      </c>
      <c r="E1457" s="213" t="s">
        <v>28</v>
      </c>
      <c r="F1457" s="214" t="s">
        <v>226</v>
      </c>
      <c r="G1457" s="212"/>
      <c r="H1457" s="215">
        <v>16</v>
      </c>
      <c r="I1457" s="216"/>
      <c r="J1457" s="212"/>
      <c r="K1457" s="212"/>
      <c r="L1457" s="217"/>
      <c r="M1457" s="218"/>
      <c r="N1457" s="219"/>
      <c r="O1457" s="219"/>
      <c r="P1457" s="219"/>
      <c r="Q1457" s="219"/>
      <c r="R1457" s="219"/>
      <c r="S1457" s="219"/>
      <c r="T1457" s="220"/>
      <c r="AT1457" s="221" t="s">
        <v>213</v>
      </c>
      <c r="AU1457" s="221" t="s">
        <v>84</v>
      </c>
      <c r="AV1457" s="14" t="s">
        <v>204</v>
      </c>
      <c r="AW1457" s="14" t="s">
        <v>35</v>
      </c>
      <c r="AX1457" s="14" t="s">
        <v>82</v>
      </c>
      <c r="AY1457" s="221" t="s">
        <v>197</v>
      </c>
    </row>
    <row r="1458" spans="1:65" s="2" customFormat="1" ht="16.5" customHeight="1">
      <c r="A1458" s="37"/>
      <c r="B1458" s="38"/>
      <c r="C1458" s="247" t="s">
        <v>1968</v>
      </c>
      <c r="D1458" s="247" t="s">
        <v>519</v>
      </c>
      <c r="E1458" s="248" t="s">
        <v>1969</v>
      </c>
      <c r="F1458" s="249" t="s">
        <v>1970</v>
      </c>
      <c r="G1458" s="250" t="s">
        <v>210</v>
      </c>
      <c r="H1458" s="251">
        <v>14</v>
      </c>
      <c r="I1458" s="252"/>
      <c r="J1458" s="253">
        <f>ROUND(I1458*H1458,2)</f>
        <v>0</v>
      </c>
      <c r="K1458" s="249" t="s">
        <v>28</v>
      </c>
      <c r="L1458" s="254"/>
      <c r="M1458" s="255" t="s">
        <v>28</v>
      </c>
      <c r="N1458" s="256" t="s">
        <v>45</v>
      </c>
      <c r="O1458" s="67"/>
      <c r="P1458" s="190">
        <f>O1458*H1458</f>
        <v>0</v>
      </c>
      <c r="Q1458" s="190">
        <v>0</v>
      </c>
      <c r="R1458" s="190">
        <f>Q1458*H1458</f>
        <v>0</v>
      </c>
      <c r="S1458" s="190">
        <v>0</v>
      </c>
      <c r="T1458" s="191">
        <f>S1458*H1458</f>
        <v>0</v>
      </c>
      <c r="U1458" s="37"/>
      <c r="V1458" s="37"/>
      <c r="W1458" s="37"/>
      <c r="X1458" s="37"/>
      <c r="Y1458" s="37"/>
      <c r="Z1458" s="37"/>
      <c r="AA1458" s="37"/>
      <c r="AB1458" s="37"/>
      <c r="AC1458" s="37"/>
      <c r="AD1458" s="37"/>
      <c r="AE1458" s="37"/>
      <c r="AR1458" s="192" t="s">
        <v>243</v>
      </c>
      <c r="AT1458" s="192" t="s">
        <v>519</v>
      </c>
      <c r="AU1458" s="192" t="s">
        <v>84</v>
      </c>
      <c r="AY1458" s="20" t="s">
        <v>197</v>
      </c>
      <c r="BE1458" s="193">
        <f>IF(N1458="základní",J1458,0)</f>
        <v>0</v>
      </c>
      <c r="BF1458" s="193">
        <f>IF(N1458="snížená",J1458,0)</f>
        <v>0</v>
      </c>
      <c r="BG1458" s="193">
        <f>IF(N1458="zákl. přenesená",J1458,0)</f>
        <v>0</v>
      </c>
      <c r="BH1458" s="193">
        <f>IF(N1458="sníž. přenesená",J1458,0)</f>
        <v>0</v>
      </c>
      <c r="BI1458" s="193">
        <f>IF(N1458="nulová",J1458,0)</f>
        <v>0</v>
      </c>
      <c r="BJ1458" s="20" t="s">
        <v>82</v>
      </c>
      <c r="BK1458" s="193">
        <f>ROUND(I1458*H1458,2)</f>
        <v>0</v>
      </c>
      <c r="BL1458" s="20" t="s">
        <v>204</v>
      </c>
      <c r="BM1458" s="192" t="s">
        <v>1971</v>
      </c>
    </row>
    <row r="1459" spans="1:65" s="2" customFormat="1" ht="16.5" customHeight="1">
      <c r="A1459" s="37"/>
      <c r="B1459" s="38"/>
      <c r="C1459" s="247" t="s">
        <v>1972</v>
      </c>
      <c r="D1459" s="247" t="s">
        <v>519</v>
      </c>
      <c r="E1459" s="248" t="s">
        <v>1973</v>
      </c>
      <c r="F1459" s="249" t="s">
        <v>1974</v>
      </c>
      <c r="G1459" s="250" t="s">
        <v>210</v>
      </c>
      <c r="H1459" s="251">
        <v>2</v>
      </c>
      <c r="I1459" s="252"/>
      <c r="J1459" s="253">
        <f>ROUND(I1459*H1459,2)</f>
        <v>0</v>
      </c>
      <c r="K1459" s="249" t="s">
        <v>28</v>
      </c>
      <c r="L1459" s="254"/>
      <c r="M1459" s="255" t="s">
        <v>28</v>
      </c>
      <c r="N1459" s="256" t="s">
        <v>45</v>
      </c>
      <c r="O1459" s="67"/>
      <c r="P1459" s="190">
        <f>O1459*H1459</f>
        <v>0</v>
      </c>
      <c r="Q1459" s="190">
        <v>0</v>
      </c>
      <c r="R1459" s="190">
        <f>Q1459*H1459</f>
        <v>0</v>
      </c>
      <c r="S1459" s="190">
        <v>0</v>
      </c>
      <c r="T1459" s="191">
        <f>S1459*H1459</f>
        <v>0</v>
      </c>
      <c r="U1459" s="37"/>
      <c r="V1459" s="37"/>
      <c r="W1459" s="37"/>
      <c r="X1459" s="37"/>
      <c r="Y1459" s="37"/>
      <c r="Z1459" s="37"/>
      <c r="AA1459" s="37"/>
      <c r="AB1459" s="37"/>
      <c r="AC1459" s="37"/>
      <c r="AD1459" s="37"/>
      <c r="AE1459" s="37"/>
      <c r="AR1459" s="192" t="s">
        <v>243</v>
      </c>
      <c r="AT1459" s="192" t="s">
        <v>519</v>
      </c>
      <c r="AU1459" s="192" t="s">
        <v>84</v>
      </c>
      <c r="AY1459" s="20" t="s">
        <v>197</v>
      </c>
      <c r="BE1459" s="193">
        <f>IF(N1459="základní",J1459,0)</f>
        <v>0</v>
      </c>
      <c r="BF1459" s="193">
        <f>IF(N1459="snížená",J1459,0)</f>
        <v>0</v>
      </c>
      <c r="BG1459" s="193">
        <f>IF(N1459="zákl. přenesená",J1459,0)</f>
        <v>0</v>
      </c>
      <c r="BH1459" s="193">
        <f>IF(N1459="sníž. přenesená",J1459,0)</f>
        <v>0</v>
      </c>
      <c r="BI1459" s="193">
        <f>IF(N1459="nulová",J1459,0)</f>
        <v>0</v>
      </c>
      <c r="BJ1459" s="20" t="s">
        <v>82</v>
      </c>
      <c r="BK1459" s="193">
        <f>ROUND(I1459*H1459,2)</f>
        <v>0</v>
      </c>
      <c r="BL1459" s="20" t="s">
        <v>204</v>
      </c>
      <c r="BM1459" s="192" t="s">
        <v>1975</v>
      </c>
    </row>
    <row r="1460" spans="1:65" s="2" customFormat="1" ht="24.2" customHeight="1">
      <c r="A1460" s="37"/>
      <c r="B1460" s="38"/>
      <c r="C1460" s="181" t="s">
        <v>1976</v>
      </c>
      <c r="D1460" s="181" t="s">
        <v>199</v>
      </c>
      <c r="E1460" s="182" t="s">
        <v>1977</v>
      </c>
      <c r="F1460" s="183" t="s">
        <v>1978</v>
      </c>
      <c r="G1460" s="184" t="s">
        <v>210</v>
      </c>
      <c r="H1460" s="185">
        <v>1</v>
      </c>
      <c r="I1460" s="186"/>
      <c r="J1460" s="187">
        <f>ROUND(I1460*H1460,2)</f>
        <v>0</v>
      </c>
      <c r="K1460" s="183" t="s">
        <v>203</v>
      </c>
      <c r="L1460" s="42"/>
      <c r="M1460" s="188" t="s">
        <v>28</v>
      </c>
      <c r="N1460" s="189" t="s">
        <v>45</v>
      </c>
      <c r="O1460" s="67"/>
      <c r="P1460" s="190">
        <f>O1460*H1460</f>
        <v>0</v>
      </c>
      <c r="Q1460" s="190">
        <v>0</v>
      </c>
      <c r="R1460" s="190">
        <f>Q1460*H1460</f>
        <v>0</v>
      </c>
      <c r="S1460" s="190">
        <v>4.0000000000000001E-3</v>
      </c>
      <c r="T1460" s="191">
        <f>S1460*H1460</f>
        <v>4.0000000000000001E-3</v>
      </c>
      <c r="U1460" s="37"/>
      <c r="V1460" s="37"/>
      <c r="W1460" s="37"/>
      <c r="X1460" s="37"/>
      <c r="Y1460" s="37"/>
      <c r="Z1460" s="37"/>
      <c r="AA1460" s="37"/>
      <c r="AB1460" s="37"/>
      <c r="AC1460" s="37"/>
      <c r="AD1460" s="37"/>
      <c r="AE1460" s="37"/>
      <c r="AR1460" s="192" t="s">
        <v>204</v>
      </c>
      <c r="AT1460" s="192" t="s">
        <v>199</v>
      </c>
      <c r="AU1460" s="192" t="s">
        <v>84</v>
      </c>
      <c r="AY1460" s="20" t="s">
        <v>197</v>
      </c>
      <c r="BE1460" s="193">
        <f>IF(N1460="základní",J1460,0)</f>
        <v>0</v>
      </c>
      <c r="BF1460" s="193">
        <f>IF(N1460="snížená",J1460,0)</f>
        <v>0</v>
      </c>
      <c r="BG1460" s="193">
        <f>IF(N1460="zákl. přenesená",J1460,0)</f>
        <v>0</v>
      </c>
      <c r="BH1460" s="193">
        <f>IF(N1460="sníž. přenesená",J1460,0)</f>
        <v>0</v>
      </c>
      <c r="BI1460" s="193">
        <f>IF(N1460="nulová",J1460,0)</f>
        <v>0</v>
      </c>
      <c r="BJ1460" s="20" t="s">
        <v>82</v>
      </c>
      <c r="BK1460" s="193">
        <f>ROUND(I1460*H1460,2)</f>
        <v>0</v>
      </c>
      <c r="BL1460" s="20" t="s">
        <v>204</v>
      </c>
      <c r="BM1460" s="192" t="s">
        <v>1979</v>
      </c>
    </row>
    <row r="1461" spans="1:65" s="2" customFormat="1" ht="11.25">
      <c r="A1461" s="37"/>
      <c r="B1461" s="38"/>
      <c r="C1461" s="39"/>
      <c r="D1461" s="194" t="s">
        <v>206</v>
      </c>
      <c r="E1461" s="39"/>
      <c r="F1461" s="195" t="s">
        <v>1980</v>
      </c>
      <c r="G1461" s="39"/>
      <c r="H1461" s="39"/>
      <c r="I1461" s="196"/>
      <c r="J1461" s="39"/>
      <c r="K1461" s="39"/>
      <c r="L1461" s="42"/>
      <c r="M1461" s="197"/>
      <c r="N1461" s="198"/>
      <c r="O1461" s="67"/>
      <c r="P1461" s="67"/>
      <c r="Q1461" s="67"/>
      <c r="R1461" s="67"/>
      <c r="S1461" s="67"/>
      <c r="T1461" s="68"/>
      <c r="U1461" s="37"/>
      <c r="V1461" s="37"/>
      <c r="W1461" s="37"/>
      <c r="X1461" s="37"/>
      <c r="Y1461" s="37"/>
      <c r="Z1461" s="37"/>
      <c r="AA1461" s="37"/>
      <c r="AB1461" s="37"/>
      <c r="AC1461" s="37"/>
      <c r="AD1461" s="37"/>
      <c r="AE1461" s="37"/>
      <c r="AT1461" s="20" t="s">
        <v>206</v>
      </c>
      <c r="AU1461" s="20" t="s">
        <v>84</v>
      </c>
    </row>
    <row r="1462" spans="1:65" s="15" customFormat="1" ht="11.25">
      <c r="B1462" s="222"/>
      <c r="C1462" s="223"/>
      <c r="D1462" s="201" t="s">
        <v>213</v>
      </c>
      <c r="E1462" s="224" t="s">
        <v>28</v>
      </c>
      <c r="F1462" s="225" t="s">
        <v>724</v>
      </c>
      <c r="G1462" s="223"/>
      <c r="H1462" s="224" t="s">
        <v>28</v>
      </c>
      <c r="I1462" s="226"/>
      <c r="J1462" s="223"/>
      <c r="K1462" s="223"/>
      <c r="L1462" s="227"/>
      <c r="M1462" s="228"/>
      <c r="N1462" s="229"/>
      <c r="O1462" s="229"/>
      <c r="P1462" s="229"/>
      <c r="Q1462" s="229"/>
      <c r="R1462" s="229"/>
      <c r="S1462" s="229"/>
      <c r="T1462" s="230"/>
      <c r="AT1462" s="231" t="s">
        <v>213</v>
      </c>
      <c r="AU1462" s="231" t="s">
        <v>84</v>
      </c>
      <c r="AV1462" s="15" t="s">
        <v>82</v>
      </c>
      <c r="AW1462" s="15" t="s">
        <v>35</v>
      </c>
      <c r="AX1462" s="15" t="s">
        <v>74</v>
      </c>
      <c r="AY1462" s="231" t="s">
        <v>197</v>
      </c>
    </row>
    <row r="1463" spans="1:65" s="15" customFormat="1" ht="11.25">
      <c r="B1463" s="222"/>
      <c r="C1463" s="223"/>
      <c r="D1463" s="201" t="s">
        <v>213</v>
      </c>
      <c r="E1463" s="224" t="s">
        <v>28</v>
      </c>
      <c r="F1463" s="225" t="s">
        <v>1018</v>
      </c>
      <c r="G1463" s="223"/>
      <c r="H1463" s="224" t="s">
        <v>28</v>
      </c>
      <c r="I1463" s="226"/>
      <c r="J1463" s="223"/>
      <c r="K1463" s="223"/>
      <c r="L1463" s="227"/>
      <c r="M1463" s="228"/>
      <c r="N1463" s="229"/>
      <c r="O1463" s="229"/>
      <c r="P1463" s="229"/>
      <c r="Q1463" s="229"/>
      <c r="R1463" s="229"/>
      <c r="S1463" s="229"/>
      <c r="T1463" s="230"/>
      <c r="AT1463" s="231" t="s">
        <v>213</v>
      </c>
      <c r="AU1463" s="231" t="s">
        <v>84</v>
      </c>
      <c r="AV1463" s="15" t="s">
        <v>82</v>
      </c>
      <c r="AW1463" s="15" t="s">
        <v>35</v>
      </c>
      <c r="AX1463" s="15" t="s">
        <v>74</v>
      </c>
      <c r="AY1463" s="231" t="s">
        <v>197</v>
      </c>
    </row>
    <row r="1464" spans="1:65" s="13" customFormat="1" ht="11.25">
      <c r="B1464" s="199"/>
      <c r="C1464" s="200"/>
      <c r="D1464" s="201" t="s">
        <v>213</v>
      </c>
      <c r="E1464" s="202" t="s">
        <v>28</v>
      </c>
      <c r="F1464" s="203" t="s">
        <v>1981</v>
      </c>
      <c r="G1464" s="200"/>
      <c r="H1464" s="204">
        <v>1</v>
      </c>
      <c r="I1464" s="205"/>
      <c r="J1464" s="200"/>
      <c r="K1464" s="200"/>
      <c r="L1464" s="206"/>
      <c r="M1464" s="207"/>
      <c r="N1464" s="208"/>
      <c r="O1464" s="208"/>
      <c r="P1464" s="208"/>
      <c r="Q1464" s="208"/>
      <c r="R1464" s="208"/>
      <c r="S1464" s="208"/>
      <c r="T1464" s="209"/>
      <c r="AT1464" s="210" t="s">
        <v>213</v>
      </c>
      <c r="AU1464" s="210" t="s">
        <v>84</v>
      </c>
      <c r="AV1464" s="13" t="s">
        <v>84</v>
      </c>
      <c r="AW1464" s="13" t="s">
        <v>35</v>
      </c>
      <c r="AX1464" s="13" t="s">
        <v>82</v>
      </c>
      <c r="AY1464" s="210" t="s">
        <v>197</v>
      </c>
    </row>
    <row r="1465" spans="1:65" s="2" customFormat="1" ht="24.2" customHeight="1">
      <c r="A1465" s="37"/>
      <c r="B1465" s="38"/>
      <c r="C1465" s="181" t="s">
        <v>1982</v>
      </c>
      <c r="D1465" s="181" t="s">
        <v>199</v>
      </c>
      <c r="E1465" s="182" t="s">
        <v>1983</v>
      </c>
      <c r="F1465" s="183" t="s">
        <v>1984</v>
      </c>
      <c r="G1465" s="184" t="s">
        <v>210</v>
      </c>
      <c r="H1465" s="185">
        <v>2</v>
      </c>
      <c r="I1465" s="186"/>
      <c r="J1465" s="187">
        <f>ROUND(I1465*H1465,2)</f>
        <v>0</v>
      </c>
      <c r="K1465" s="183" t="s">
        <v>203</v>
      </c>
      <c r="L1465" s="42"/>
      <c r="M1465" s="188" t="s">
        <v>28</v>
      </c>
      <c r="N1465" s="189" t="s">
        <v>45</v>
      </c>
      <c r="O1465" s="67"/>
      <c r="P1465" s="190">
        <f>O1465*H1465</f>
        <v>0</v>
      </c>
      <c r="Q1465" s="190">
        <v>0</v>
      </c>
      <c r="R1465" s="190">
        <f>Q1465*H1465</f>
        <v>0</v>
      </c>
      <c r="S1465" s="190">
        <v>8.0000000000000002E-3</v>
      </c>
      <c r="T1465" s="191">
        <f>S1465*H1465</f>
        <v>1.6E-2</v>
      </c>
      <c r="U1465" s="37"/>
      <c r="V1465" s="37"/>
      <c r="W1465" s="37"/>
      <c r="X1465" s="37"/>
      <c r="Y1465" s="37"/>
      <c r="Z1465" s="37"/>
      <c r="AA1465" s="37"/>
      <c r="AB1465" s="37"/>
      <c r="AC1465" s="37"/>
      <c r="AD1465" s="37"/>
      <c r="AE1465" s="37"/>
      <c r="AR1465" s="192" t="s">
        <v>204</v>
      </c>
      <c r="AT1465" s="192" t="s">
        <v>199</v>
      </c>
      <c r="AU1465" s="192" t="s">
        <v>84</v>
      </c>
      <c r="AY1465" s="20" t="s">
        <v>197</v>
      </c>
      <c r="BE1465" s="193">
        <f>IF(N1465="základní",J1465,0)</f>
        <v>0</v>
      </c>
      <c r="BF1465" s="193">
        <f>IF(N1465="snížená",J1465,0)</f>
        <v>0</v>
      </c>
      <c r="BG1465" s="193">
        <f>IF(N1465="zákl. přenesená",J1465,0)</f>
        <v>0</v>
      </c>
      <c r="BH1465" s="193">
        <f>IF(N1465="sníž. přenesená",J1465,0)</f>
        <v>0</v>
      </c>
      <c r="BI1465" s="193">
        <f>IF(N1465="nulová",J1465,0)</f>
        <v>0</v>
      </c>
      <c r="BJ1465" s="20" t="s">
        <v>82</v>
      </c>
      <c r="BK1465" s="193">
        <f>ROUND(I1465*H1465,2)</f>
        <v>0</v>
      </c>
      <c r="BL1465" s="20" t="s">
        <v>204</v>
      </c>
      <c r="BM1465" s="192" t="s">
        <v>1985</v>
      </c>
    </row>
    <row r="1466" spans="1:65" s="2" customFormat="1" ht="11.25">
      <c r="A1466" s="37"/>
      <c r="B1466" s="38"/>
      <c r="C1466" s="39"/>
      <c r="D1466" s="194" t="s">
        <v>206</v>
      </c>
      <c r="E1466" s="39"/>
      <c r="F1466" s="195" t="s">
        <v>1986</v>
      </c>
      <c r="G1466" s="39"/>
      <c r="H1466" s="39"/>
      <c r="I1466" s="196"/>
      <c r="J1466" s="39"/>
      <c r="K1466" s="39"/>
      <c r="L1466" s="42"/>
      <c r="M1466" s="197"/>
      <c r="N1466" s="198"/>
      <c r="O1466" s="67"/>
      <c r="P1466" s="67"/>
      <c r="Q1466" s="67"/>
      <c r="R1466" s="67"/>
      <c r="S1466" s="67"/>
      <c r="T1466" s="68"/>
      <c r="U1466" s="37"/>
      <c r="V1466" s="37"/>
      <c r="W1466" s="37"/>
      <c r="X1466" s="37"/>
      <c r="Y1466" s="37"/>
      <c r="Z1466" s="37"/>
      <c r="AA1466" s="37"/>
      <c r="AB1466" s="37"/>
      <c r="AC1466" s="37"/>
      <c r="AD1466" s="37"/>
      <c r="AE1466" s="37"/>
      <c r="AT1466" s="20" t="s">
        <v>206</v>
      </c>
      <c r="AU1466" s="20" t="s">
        <v>84</v>
      </c>
    </row>
    <row r="1467" spans="1:65" s="15" customFormat="1" ht="11.25">
      <c r="B1467" s="222"/>
      <c r="C1467" s="223"/>
      <c r="D1467" s="201" t="s">
        <v>213</v>
      </c>
      <c r="E1467" s="224" t="s">
        <v>28</v>
      </c>
      <c r="F1467" s="225" t="s">
        <v>724</v>
      </c>
      <c r="G1467" s="223"/>
      <c r="H1467" s="224" t="s">
        <v>28</v>
      </c>
      <c r="I1467" s="226"/>
      <c r="J1467" s="223"/>
      <c r="K1467" s="223"/>
      <c r="L1467" s="227"/>
      <c r="M1467" s="228"/>
      <c r="N1467" s="229"/>
      <c r="O1467" s="229"/>
      <c r="P1467" s="229"/>
      <c r="Q1467" s="229"/>
      <c r="R1467" s="229"/>
      <c r="S1467" s="229"/>
      <c r="T1467" s="230"/>
      <c r="AT1467" s="231" t="s">
        <v>213</v>
      </c>
      <c r="AU1467" s="231" t="s">
        <v>84</v>
      </c>
      <c r="AV1467" s="15" t="s">
        <v>82</v>
      </c>
      <c r="AW1467" s="15" t="s">
        <v>35</v>
      </c>
      <c r="AX1467" s="15" t="s">
        <v>74</v>
      </c>
      <c r="AY1467" s="231" t="s">
        <v>197</v>
      </c>
    </row>
    <row r="1468" spans="1:65" s="15" customFormat="1" ht="11.25">
      <c r="B1468" s="222"/>
      <c r="C1468" s="223"/>
      <c r="D1468" s="201" t="s">
        <v>213</v>
      </c>
      <c r="E1468" s="224" t="s">
        <v>28</v>
      </c>
      <c r="F1468" s="225" t="s">
        <v>1018</v>
      </c>
      <c r="G1468" s="223"/>
      <c r="H1468" s="224" t="s">
        <v>28</v>
      </c>
      <c r="I1468" s="226"/>
      <c r="J1468" s="223"/>
      <c r="K1468" s="223"/>
      <c r="L1468" s="227"/>
      <c r="M1468" s="228"/>
      <c r="N1468" s="229"/>
      <c r="O1468" s="229"/>
      <c r="P1468" s="229"/>
      <c r="Q1468" s="229"/>
      <c r="R1468" s="229"/>
      <c r="S1468" s="229"/>
      <c r="T1468" s="230"/>
      <c r="AT1468" s="231" t="s">
        <v>213</v>
      </c>
      <c r="AU1468" s="231" t="s">
        <v>84</v>
      </c>
      <c r="AV1468" s="15" t="s">
        <v>82</v>
      </c>
      <c r="AW1468" s="15" t="s">
        <v>35</v>
      </c>
      <c r="AX1468" s="15" t="s">
        <v>74</v>
      </c>
      <c r="AY1468" s="231" t="s">
        <v>197</v>
      </c>
    </row>
    <row r="1469" spans="1:65" s="13" customFormat="1" ht="11.25">
      <c r="B1469" s="199"/>
      <c r="C1469" s="200"/>
      <c r="D1469" s="201" t="s">
        <v>213</v>
      </c>
      <c r="E1469" s="202" t="s">
        <v>28</v>
      </c>
      <c r="F1469" s="203" t="s">
        <v>1987</v>
      </c>
      <c r="G1469" s="200"/>
      <c r="H1469" s="204">
        <v>1</v>
      </c>
      <c r="I1469" s="205"/>
      <c r="J1469" s="200"/>
      <c r="K1469" s="200"/>
      <c r="L1469" s="206"/>
      <c r="M1469" s="207"/>
      <c r="N1469" s="208"/>
      <c r="O1469" s="208"/>
      <c r="P1469" s="208"/>
      <c r="Q1469" s="208"/>
      <c r="R1469" s="208"/>
      <c r="S1469" s="208"/>
      <c r="T1469" s="209"/>
      <c r="AT1469" s="210" t="s">
        <v>213</v>
      </c>
      <c r="AU1469" s="210" t="s">
        <v>84</v>
      </c>
      <c r="AV1469" s="13" t="s">
        <v>84</v>
      </c>
      <c r="AW1469" s="13" t="s">
        <v>35</v>
      </c>
      <c r="AX1469" s="13" t="s">
        <v>74</v>
      </c>
      <c r="AY1469" s="210" t="s">
        <v>197</v>
      </c>
    </row>
    <row r="1470" spans="1:65" s="13" customFormat="1" ht="11.25">
      <c r="B1470" s="199"/>
      <c r="C1470" s="200"/>
      <c r="D1470" s="201" t="s">
        <v>213</v>
      </c>
      <c r="E1470" s="202" t="s">
        <v>28</v>
      </c>
      <c r="F1470" s="203" t="s">
        <v>1988</v>
      </c>
      <c r="G1470" s="200"/>
      <c r="H1470" s="204">
        <v>1</v>
      </c>
      <c r="I1470" s="205"/>
      <c r="J1470" s="200"/>
      <c r="K1470" s="200"/>
      <c r="L1470" s="206"/>
      <c r="M1470" s="207"/>
      <c r="N1470" s="208"/>
      <c r="O1470" s="208"/>
      <c r="P1470" s="208"/>
      <c r="Q1470" s="208"/>
      <c r="R1470" s="208"/>
      <c r="S1470" s="208"/>
      <c r="T1470" s="209"/>
      <c r="AT1470" s="210" t="s">
        <v>213</v>
      </c>
      <c r="AU1470" s="210" t="s">
        <v>84</v>
      </c>
      <c r="AV1470" s="13" t="s">
        <v>84</v>
      </c>
      <c r="AW1470" s="13" t="s">
        <v>35</v>
      </c>
      <c r="AX1470" s="13" t="s">
        <v>74</v>
      </c>
      <c r="AY1470" s="210" t="s">
        <v>197</v>
      </c>
    </row>
    <row r="1471" spans="1:65" s="14" customFormat="1" ht="11.25">
      <c r="B1471" s="211"/>
      <c r="C1471" s="212"/>
      <c r="D1471" s="201" t="s">
        <v>213</v>
      </c>
      <c r="E1471" s="213" t="s">
        <v>28</v>
      </c>
      <c r="F1471" s="214" t="s">
        <v>226</v>
      </c>
      <c r="G1471" s="212"/>
      <c r="H1471" s="215">
        <v>2</v>
      </c>
      <c r="I1471" s="216"/>
      <c r="J1471" s="212"/>
      <c r="K1471" s="212"/>
      <c r="L1471" s="217"/>
      <c r="M1471" s="218"/>
      <c r="N1471" s="219"/>
      <c r="O1471" s="219"/>
      <c r="P1471" s="219"/>
      <c r="Q1471" s="219"/>
      <c r="R1471" s="219"/>
      <c r="S1471" s="219"/>
      <c r="T1471" s="220"/>
      <c r="AT1471" s="221" t="s">
        <v>213</v>
      </c>
      <c r="AU1471" s="221" t="s">
        <v>84</v>
      </c>
      <c r="AV1471" s="14" t="s">
        <v>204</v>
      </c>
      <c r="AW1471" s="14" t="s">
        <v>35</v>
      </c>
      <c r="AX1471" s="14" t="s">
        <v>82</v>
      </c>
      <c r="AY1471" s="221" t="s">
        <v>197</v>
      </c>
    </row>
    <row r="1472" spans="1:65" s="2" customFormat="1" ht="24.2" customHeight="1">
      <c r="A1472" s="37"/>
      <c r="B1472" s="38"/>
      <c r="C1472" s="181" t="s">
        <v>1989</v>
      </c>
      <c r="D1472" s="181" t="s">
        <v>199</v>
      </c>
      <c r="E1472" s="182" t="s">
        <v>1990</v>
      </c>
      <c r="F1472" s="183" t="s">
        <v>1991</v>
      </c>
      <c r="G1472" s="184" t="s">
        <v>210</v>
      </c>
      <c r="H1472" s="185">
        <v>28</v>
      </c>
      <c r="I1472" s="186"/>
      <c r="J1472" s="187">
        <f>ROUND(I1472*H1472,2)</f>
        <v>0</v>
      </c>
      <c r="K1472" s="183" t="s">
        <v>203</v>
      </c>
      <c r="L1472" s="42"/>
      <c r="M1472" s="188" t="s">
        <v>28</v>
      </c>
      <c r="N1472" s="189" t="s">
        <v>45</v>
      </c>
      <c r="O1472" s="67"/>
      <c r="P1472" s="190">
        <f>O1472*H1472</f>
        <v>0</v>
      </c>
      <c r="Q1472" s="190">
        <v>0</v>
      </c>
      <c r="R1472" s="190">
        <f>Q1472*H1472</f>
        <v>0</v>
      </c>
      <c r="S1472" s="190">
        <v>2.5000000000000001E-2</v>
      </c>
      <c r="T1472" s="191">
        <f>S1472*H1472</f>
        <v>0.70000000000000007</v>
      </c>
      <c r="U1472" s="37"/>
      <c r="V1472" s="37"/>
      <c r="W1472" s="37"/>
      <c r="X1472" s="37"/>
      <c r="Y1472" s="37"/>
      <c r="Z1472" s="37"/>
      <c r="AA1472" s="37"/>
      <c r="AB1472" s="37"/>
      <c r="AC1472" s="37"/>
      <c r="AD1472" s="37"/>
      <c r="AE1472" s="37"/>
      <c r="AR1472" s="192" t="s">
        <v>204</v>
      </c>
      <c r="AT1472" s="192" t="s">
        <v>199</v>
      </c>
      <c r="AU1472" s="192" t="s">
        <v>84</v>
      </c>
      <c r="AY1472" s="20" t="s">
        <v>197</v>
      </c>
      <c r="BE1472" s="193">
        <f>IF(N1472="základní",J1472,0)</f>
        <v>0</v>
      </c>
      <c r="BF1472" s="193">
        <f>IF(N1472="snížená",J1472,0)</f>
        <v>0</v>
      </c>
      <c r="BG1472" s="193">
        <f>IF(N1472="zákl. přenesená",J1472,0)</f>
        <v>0</v>
      </c>
      <c r="BH1472" s="193">
        <f>IF(N1472="sníž. přenesená",J1472,0)</f>
        <v>0</v>
      </c>
      <c r="BI1472" s="193">
        <f>IF(N1472="nulová",J1472,0)</f>
        <v>0</v>
      </c>
      <c r="BJ1472" s="20" t="s">
        <v>82</v>
      </c>
      <c r="BK1472" s="193">
        <f>ROUND(I1472*H1472,2)</f>
        <v>0</v>
      </c>
      <c r="BL1472" s="20" t="s">
        <v>204</v>
      </c>
      <c r="BM1472" s="192" t="s">
        <v>1992</v>
      </c>
    </row>
    <row r="1473" spans="1:51" s="2" customFormat="1" ht="11.25">
      <c r="A1473" s="37"/>
      <c r="B1473" s="38"/>
      <c r="C1473" s="39"/>
      <c r="D1473" s="194" t="s">
        <v>206</v>
      </c>
      <c r="E1473" s="39"/>
      <c r="F1473" s="195" t="s">
        <v>1993</v>
      </c>
      <c r="G1473" s="39"/>
      <c r="H1473" s="39"/>
      <c r="I1473" s="196"/>
      <c r="J1473" s="39"/>
      <c r="K1473" s="39"/>
      <c r="L1473" s="42"/>
      <c r="M1473" s="197"/>
      <c r="N1473" s="198"/>
      <c r="O1473" s="67"/>
      <c r="P1473" s="67"/>
      <c r="Q1473" s="67"/>
      <c r="R1473" s="67"/>
      <c r="S1473" s="67"/>
      <c r="T1473" s="68"/>
      <c r="U1473" s="37"/>
      <c r="V1473" s="37"/>
      <c r="W1473" s="37"/>
      <c r="X1473" s="37"/>
      <c r="Y1473" s="37"/>
      <c r="Z1473" s="37"/>
      <c r="AA1473" s="37"/>
      <c r="AB1473" s="37"/>
      <c r="AC1473" s="37"/>
      <c r="AD1473" s="37"/>
      <c r="AE1473" s="37"/>
      <c r="AT1473" s="20" t="s">
        <v>206</v>
      </c>
      <c r="AU1473" s="20" t="s">
        <v>84</v>
      </c>
    </row>
    <row r="1474" spans="1:51" s="15" customFormat="1" ht="11.25">
      <c r="B1474" s="222"/>
      <c r="C1474" s="223"/>
      <c r="D1474" s="201" t="s">
        <v>213</v>
      </c>
      <c r="E1474" s="224" t="s">
        <v>28</v>
      </c>
      <c r="F1474" s="225" t="s">
        <v>724</v>
      </c>
      <c r="G1474" s="223"/>
      <c r="H1474" s="224" t="s">
        <v>28</v>
      </c>
      <c r="I1474" s="226"/>
      <c r="J1474" s="223"/>
      <c r="K1474" s="223"/>
      <c r="L1474" s="227"/>
      <c r="M1474" s="228"/>
      <c r="N1474" s="229"/>
      <c r="O1474" s="229"/>
      <c r="P1474" s="229"/>
      <c r="Q1474" s="229"/>
      <c r="R1474" s="229"/>
      <c r="S1474" s="229"/>
      <c r="T1474" s="230"/>
      <c r="AT1474" s="231" t="s">
        <v>213</v>
      </c>
      <c r="AU1474" s="231" t="s">
        <v>84</v>
      </c>
      <c r="AV1474" s="15" t="s">
        <v>82</v>
      </c>
      <c r="AW1474" s="15" t="s">
        <v>35</v>
      </c>
      <c r="AX1474" s="15" t="s">
        <v>74</v>
      </c>
      <c r="AY1474" s="231" t="s">
        <v>197</v>
      </c>
    </row>
    <row r="1475" spans="1:51" s="15" customFormat="1" ht="11.25">
      <c r="B1475" s="222"/>
      <c r="C1475" s="223"/>
      <c r="D1475" s="201" t="s">
        <v>213</v>
      </c>
      <c r="E1475" s="224" t="s">
        <v>28</v>
      </c>
      <c r="F1475" s="225" t="s">
        <v>1018</v>
      </c>
      <c r="G1475" s="223"/>
      <c r="H1475" s="224" t="s">
        <v>28</v>
      </c>
      <c r="I1475" s="226"/>
      <c r="J1475" s="223"/>
      <c r="K1475" s="223"/>
      <c r="L1475" s="227"/>
      <c r="M1475" s="228"/>
      <c r="N1475" s="229"/>
      <c r="O1475" s="229"/>
      <c r="P1475" s="229"/>
      <c r="Q1475" s="229"/>
      <c r="R1475" s="229"/>
      <c r="S1475" s="229"/>
      <c r="T1475" s="230"/>
      <c r="AT1475" s="231" t="s">
        <v>213</v>
      </c>
      <c r="AU1475" s="231" t="s">
        <v>84</v>
      </c>
      <c r="AV1475" s="15" t="s">
        <v>82</v>
      </c>
      <c r="AW1475" s="15" t="s">
        <v>35</v>
      </c>
      <c r="AX1475" s="15" t="s">
        <v>74</v>
      </c>
      <c r="AY1475" s="231" t="s">
        <v>197</v>
      </c>
    </row>
    <row r="1476" spans="1:51" s="13" customFormat="1" ht="11.25">
      <c r="B1476" s="199"/>
      <c r="C1476" s="200"/>
      <c r="D1476" s="201" t="s">
        <v>213</v>
      </c>
      <c r="E1476" s="202" t="s">
        <v>28</v>
      </c>
      <c r="F1476" s="203" t="s">
        <v>1994</v>
      </c>
      <c r="G1476" s="200"/>
      <c r="H1476" s="204">
        <v>1</v>
      </c>
      <c r="I1476" s="205"/>
      <c r="J1476" s="200"/>
      <c r="K1476" s="200"/>
      <c r="L1476" s="206"/>
      <c r="M1476" s="207"/>
      <c r="N1476" s="208"/>
      <c r="O1476" s="208"/>
      <c r="P1476" s="208"/>
      <c r="Q1476" s="208"/>
      <c r="R1476" s="208"/>
      <c r="S1476" s="208"/>
      <c r="T1476" s="209"/>
      <c r="AT1476" s="210" t="s">
        <v>213</v>
      </c>
      <c r="AU1476" s="210" t="s">
        <v>84</v>
      </c>
      <c r="AV1476" s="13" t="s">
        <v>84</v>
      </c>
      <c r="AW1476" s="13" t="s">
        <v>35</v>
      </c>
      <c r="AX1476" s="13" t="s">
        <v>74</v>
      </c>
      <c r="AY1476" s="210" t="s">
        <v>197</v>
      </c>
    </row>
    <row r="1477" spans="1:51" s="13" customFormat="1" ht="11.25">
      <c r="B1477" s="199"/>
      <c r="C1477" s="200"/>
      <c r="D1477" s="201" t="s">
        <v>213</v>
      </c>
      <c r="E1477" s="202" t="s">
        <v>28</v>
      </c>
      <c r="F1477" s="203" t="s">
        <v>1995</v>
      </c>
      <c r="G1477" s="200"/>
      <c r="H1477" s="204">
        <v>2</v>
      </c>
      <c r="I1477" s="205"/>
      <c r="J1477" s="200"/>
      <c r="K1477" s="200"/>
      <c r="L1477" s="206"/>
      <c r="M1477" s="207"/>
      <c r="N1477" s="208"/>
      <c r="O1477" s="208"/>
      <c r="P1477" s="208"/>
      <c r="Q1477" s="208"/>
      <c r="R1477" s="208"/>
      <c r="S1477" s="208"/>
      <c r="T1477" s="209"/>
      <c r="AT1477" s="210" t="s">
        <v>213</v>
      </c>
      <c r="AU1477" s="210" t="s">
        <v>84</v>
      </c>
      <c r="AV1477" s="13" t="s">
        <v>84</v>
      </c>
      <c r="AW1477" s="13" t="s">
        <v>35</v>
      </c>
      <c r="AX1477" s="13" t="s">
        <v>74</v>
      </c>
      <c r="AY1477" s="210" t="s">
        <v>197</v>
      </c>
    </row>
    <row r="1478" spans="1:51" s="13" customFormat="1" ht="11.25">
      <c r="B1478" s="199"/>
      <c r="C1478" s="200"/>
      <c r="D1478" s="201" t="s">
        <v>213</v>
      </c>
      <c r="E1478" s="202" t="s">
        <v>28</v>
      </c>
      <c r="F1478" s="203" t="s">
        <v>1996</v>
      </c>
      <c r="G1478" s="200"/>
      <c r="H1478" s="204">
        <v>2</v>
      </c>
      <c r="I1478" s="205"/>
      <c r="J1478" s="200"/>
      <c r="K1478" s="200"/>
      <c r="L1478" s="206"/>
      <c r="M1478" s="207"/>
      <c r="N1478" s="208"/>
      <c r="O1478" s="208"/>
      <c r="P1478" s="208"/>
      <c r="Q1478" s="208"/>
      <c r="R1478" s="208"/>
      <c r="S1478" s="208"/>
      <c r="T1478" s="209"/>
      <c r="AT1478" s="210" t="s">
        <v>213</v>
      </c>
      <c r="AU1478" s="210" t="s">
        <v>84</v>
      </c>
      <c r="AV1478" s="13" t="s">
        <v>84</v>
      </c>
      <c r="AW1478" s="13" t="s">
        <v>35</v>
      </c>
      <c r="AX1478" s="13" t="s">
        <v>74</v>
      </c>
      <c r="AY1478" s="210" t="s">
        <v>197</v>
      </c>
    </row>
    <row r="1479" spans="1:51" s="13" customFormat="1" ht="11.25">
      <c r="B1479" s="199"/>
      <c r="C1479" s="200"/>
      <c r="D1479" s="201" t="s">
        <v>213</v>
      </c>
      <c r="E1479" s="202" t="s">
        <v>28</v>
      </c>
      <c r="F1479" s="203" t="s">
        <v>1997</v>
      </c>
      <c r="G1479" s="200"/>
      <c r="H1479" s="204">
        <v>3</v>
      </c>
      <c r="I1479" s="205"/>
      <c r="J1479" s="200"/>
      <c r="K1479" s="200"/>
      <c r="L1479" s="206"/>
      <c r="M1479" s="207"/>
      <c r="N1479" s="208"/>
      <c r="O1479" s="208"/>
      <c r="P1479" s="208"/>
      <c r="Q1479" s="208"/>
      <c r="R1479" s="208"/>
      <c r="S1479" s="208"/>
      <c r="T1479" s="209"/>
      <c r="AT1479" s="210" t="s">
        <v>213</v>
      </c>
      <c r="AU1479" s="210" t="s">
        <v>84</v>
      </c>
      <c r="AV1479" s="13" t="s">
        <v>84</v>
      </c>
      <c r="AW1479" s="13" t="s">
        <v>35</v>
      </c>
      <c r="AX1479" s="13" t="s">
        <v>74</v>
      </c>
      <c r="AY1479" s="210" t="s">
        <v>197</v>
      </c>
    </row>
    <row r="1480" spans="1:51" s="13" customFormat="1" ht="11.25">
      <c r="B1480" s="199"/>
      <c r="C1480" s="200"/>
      <c r="D1480" s="201" t="s">
        <v>213</v>
      </c>
      <c r="E1480" s="202" t="s">
        <v>28</v>
      </c>
      <c r="F1480" s="203" t="s">
        <v>1998</v>
      </c>
      <c r="G1480" s="200"/>
      <c r="H1480" s="204">
        <v>1</v>
      </c>
      <c r="I1480" s="205"/>
      <c r="J1480" s="200"/>
      <c r="K1480" s="200"/>
      <c r="L1480" s="206"/>
      <c r="M1480" s="207"/>
      <c r="N1480" s="208"/>
      <c r="O1480" s="208"/>
      <c r="P1480" s="208"/>
      <c r="Q1480" s="208"/>
      <c r="R1480" s="208"/>
      <c r="S1480" s="208"/>
      <c r="T1480" s="209"/>
      <c r="AT1480" s="210" t="s">
        <v>213</v>
      </c>
      <c r="AU1480" s="210" t="s">
        <v>84</v>
      </c>
      <c r="AV1480" s="13" t="s">
        <v>84</v>
      </c>
      <c r="AW1480" s="13" t="s">
        <v>35</v>
      </c>
      <c r="AX1480" s="13" t="s">
        <v>74</v>
      </c>
      <c r="AY1480" s="210" t="s">
        <v>197</v>
      </c>
    </row>
    <row r="1481" spans="1:51" s="13" customFormat="1" ht="11.25">
      <c r="B1481" s="199"/>
      <c r="C1481" s="200"/>
      <c r="D1481" s="201" t="s">
        <v>213</v>
      </c>
      <c r="E1481" s="202" t="s">
        <v>28</v>
      </c>
      <c r="F1481" s="203" t="s">
        <v>1999</v>
      </c>
      <c r="G1481" s="200"/>
      <c r="H1481" s="204">
        <v>1</v>
      </c>
      <c r="I1481" s="205"/>
      <c r="J1481" s="200"/>
      <c r="K1481" s="200"/>
      <c r="L1481" s="206"/>
      <c r="M1481" s="207"/>
      <c r="N1481" s="208"/>
      <c r="O1481" s="208"/>
      <c r="P1481" s="208"/>
      <c r="Q1481" s="208"/>
      <c r="R1481" s="208"/>
      <c r="S1481" s="208"/>
      <c r="T1481" s="209"/>
      <c r="AT1481" s="210" t="s">
        <v>213</v>
      </c>
      <c r="AU1481" s="210" t="s">
        <v>84</v>
      </c>
      <c r="AV1481" s="13" t="s">
        <v>84</v>
      </c>
      <c r="AW1481" s="13" t="s">
        <v>35</v>
      </c>
      <c r="AX1481" s="13" t="s">
        <v>74</v>
      </c>
      <c r="AY1481" s="210" t="s">
        <v>197</v>
      </c>
    </row>
    <row r="1482" spans="1:51" s="13" customFormat="1" ht="11.25">
      <c r="B1482" s="199"/>
      <c r="C1482" s="200"/>
      <c r="D1482" s="201" t="s">
        <v>213</v>
      </c>
      <c r="E1482" s="202" t="s">
        <v>28</v>
      </c>
      <c r="F1482" s="203" t="s">
        <v>2000</v>
      </c>
      <c r="G1482" s="200"/>
      <c r="H1482" s="204">
        <v>2</v>
      </c>
      <c r="I1482" s="205"/>
      <c r="J1482" s="200"/>
      <c r="K1482" s="200"/>
      <c r="L1482" s="206"/>
      <c r="M1482" s="207"/>
      <c r="N1482" s="208"/>
      <c r="O1482" s="208"/>
      <c r="P1482" s="208"/>
      <c r="Q1482" s="208"/>
      <c r="R1482" s="208"/>
      <c r="S1482" s="208"/>
      <c r="T1482" s="209"/>
      <c r="AT1482" s="210" t="s">
        <v>213</v>
      </c>
      <c r="AU1482" s="210" t="s">
        <v>84</v>
      </c>
      <c r="AV1482" s="13" t="s">
        <v>84</v>
      </c>
      <c r="AW1482" s="13" t="s">
        <v>35</v>
      </c>
      <c r="AX1482" s="13" t="s">
        <v>74</v>
      </c>
      <c r="AY1482" s="210" t="s">
        <v>197</v>
      </c>
    </row>
    <row r="1483" spans="1:51" s="13" customFormat="1" ht="11.25">
      <c r="B1483" s="199"/>
      <c r="C1483" s="200"/>
      <c r="D1483" s="201" t="s">
        <v>213</v>
      </c>
      <c r="E1483" s="202" t="s">
        <v>28</v>
      </c>
      <c r="F1483" s="203" t="s">
        <v>2001</v>
      </c>
      <c r="G1483" s="200"/>
      <c r="H1483" s="204">
        <v>1</v>
      </c>
      <c r="I1483" s="205"/>
      <c r="J1483" s="200"/>
      <c r="K1483" s="200"/>
      <c r="L1483" s="206"/>
      <c r="M1483" s="207"/>
      <c r="N1483" s="208"/>
      <c r="O1483" s="208"/>
      <c r="P1483" s="208"/>
      <c r="Q1483" s="208"/>
      <c r="R1483" s="208"/>
      <c r="S1483" s="208"/>
      <c r="T1483" s="209"/>
      <c r="AT1483" s="210" t="s">
        <v>213</v>
      </c>
      <c r="AU1483" s="210" t="s">
        <v>84</v>
      </c>
      <c r="AV1483" s="13" t="s">
        <v>84</v>
      </c>
      <c r="AW1483" s="13" t="s">
        <v>35</v>
      </c>
      <c r="AX1483" s="13" t="s">
        <v>74</v>
      </c>
      <c r="AY1483" s="210" t="s">
        <v>197</v>
      </c>
    </row>
    <row r="1484" spans="1:51" s="13" customFormat="1" ht="11.25">
      <c r="B1484" s="199"/>
      <c r="C1484" s="200"/>
      <c r="D1484" s="201" t="s">
        <v>213</v>
      </c>
      <c r="E1484" s="202" t="s">
        <v>28</v>
      </c>
      <c r="F1484" s="203" t="s">
        <v>2002</v>
      </c>
      <c r="G1484" s="200"/>
      <c r="H1484" s="204">
        <v>1</v>
      </c>
      <c r="I1484" s="205"/>
      <c r="J1484" s="200"/>
      <c r="K1484" s="200"/>
      <c r="L1484" s="206"/>
      <c r="M1484" s="207"/>
      <c r="N1484" s="208"/>
      <c r="O1484" s="208"/>
      <c r="P1484" s="208"/>
      <c r="Q1484" s="208"/>
      <c r="R1484" s="208"/>
      <c r="S1484" s="208"/>
      <c r="T1484" s="209"/>
      <c r="AT1484" s="210" t="s">
        <v>213</v>
      </c>
      <c r="AU1484" s="210" t="s">
        <v>84</v>
      </c>
      <c r="AV1484" s="13" t="s">
        <v>84</v>
      </c>
      <c r="AW1484" s="13" t="s">
        <v>35</v>
      </c>
      <c r="AX1484" s="13" t="s">
        <v>74</v>
      </c>
      <c r="AY1484" s="210" t="s">
        <v>197</v>
      </c>
    </row>
    <row r="1485" spans="1:51" s="13" customFormat="1" ht="11.25">
      <c r="B1485" s="199"/>
      <c r="C1485" s="200"/>
      <c r="D1485" s="201" t="s">
        <v>213</v>
      </c>
      <c r="E1485" s="202" t="s">
        <v>28</v>
      </c>
      <c r="F1485" s="203" t="s">
        <v>2003</v>
      </c>
      <c r="G1485" s="200"/>
      <c r="H1485" s="204">
        <v>1</v>
      </c>
      <c r="I1485" s="205"/>
      <c r="J1485" s="200"/>
      <c r="K1485" s="200"/>
      <c r="L1485" s="206"/>
      <c r="M1485" s="207"/>
      <c r="N1485" s="208"/>
      <c r="O1485" s="208"/>
      <c r="P1485" s="208"/>
      <c r="Q1485" s="208"/>
      <c r="R1485" s="208"/>
      <c r="S1485" s="208"/>
      <c r="T1485" s="209"/>
      <c r="AT1485" s="210" t="s">
        <v>213</v>
      </c>
      <c r="AU1485" s="210" t="s">
        <v>84</v>
      </c>
      <c r="AV1485" s="13" t="s">
        <v>84</v>
      </c>
      <c r="AW1485" s="13" t="s">
        <v>35</v>
      </c>
      <c r="AX1485" s="13" t="s">
        <v>74</v>
      </c>
      <c r="AY1485" s="210" t="s">
        <v>197</v>
      </c>
    </row>
    <row r="1486" spans="1:51" s="13" customFormat="1" ht="11.25">
      <c r="B1486" s="199"/>
      <c r="C1486" s="200"/>
      <c r="D1486" s="201" t="s">
        <v>213</v>
      </c>
      <c r="E1486" s="202" t="s">
        <v>28</v>
      </c>
      <c r="F1486" s="203" t="s">
        <v>2004</v>
      </c>
      <c r="G1486" s="200"/>
      <c r="H1486" s="204">
        <v>1</v>
      </c>
      <c r="I1486" s="205"/>
      <c r="J1486" s="200"/>
      <c r="K1486" s="200"/>
      <c r="L1486" s="206"/>
      <c r="M1486" s="207"/>
      <c r="N1486" s="208"/>
      <c r="O1486" s="208"/>
      <c r="P1486" s="208"/>
      <c r="Q1486" s="208"/>
      <c r="R1486" s="208"/>
      <c r="S1486" s="208"/>
      <c r="T1486" s="209"/>
      <c r="AT1486" s="210" t="s">
        <v>213</v>
      </c>
      <c r="AU1486" s="210" t="s">
        <v>84</v>
      </c>
      <c r="AV1486" s="13" t="s">
        <v>84</v>
      </c>
      <c r="AW1486" s="13" t="s">
        <v>35</v>
      </c>
      <c r="AX1486" s="13" t="s">
        <v>74</v>
      </c>
      <c r="AY1486" s="210" t="s">
        <v>197</v>
      </c>
    </row>
    <row r="1487" spans="1:51" s="13" customFormat="1" ht="11.25">
      <c r="B1487" s="199"/>
      <c r="C1487" s="200"/>
      <c r="D1487" s="201" t="s">
        <v>213</v>
      </c>
      <c r="E1487" s="202" t="s">
        <v>28</v>
      </c>
      <c r="F1487" s="203" t="s">
        <v>2005</v>
      </c>
      <c r="G1487" s="200"/>
      <c r="H1487" s="204">
        <v>1</v>
      </c>
      <c r="I1487" s="205"/>
      <c r="J1487" s="200"/>
      <c r="K1487" s="200"/>
      <c r="L1487" s="206"/>
      <c r="M1487" s="207"/>
      <c r="N1487" s="208"/>
      <c r="O1487" s="208"/>
      <c r="P1487" s="208"/>
      <c r="Q1487" s="208"/>
      <c r="R1487" s="208"/>
      <c r="S1487" s="208"/>
      <c r="T1487" s="209"/>
      <c r="AT1487" s="210" t="s">
        <v>213</v>
      </c>
      <c r="AU1487" s="210" t="s">
        <v>84</v>
      </c>
      <c r="AV1487" s="13" t="s">
        <v>84</v>
      </c>
      <c r="AW1487" s="13" t="s">
        <v>35</v>
      </c>
      <c r="AX1487" s="13" t="s">
        <v>74</v>
      </c>
      <c r="AY1487" s="210" t="s">
        <v>197</v>
      </c>
    </row>
    <row r="1488" spans="1:51" s="13" customFormat="1" ht="11.25">
      <c r="B1488" s="199"/>
      <c r="C1488" s="200"/>
      <c r="D1488" s="201" t="s">
        <v>213</v>
      </c>
      <c r="E1488" s="202" t="s">
        <v>28</v>
      </c>
      <c r="F1488" s="203" t="s">
        <v>2006</v>
      </c>
      <c r="G1488" s="200"/>
      <c r="H1488" s="204">
        <v>1</v>
      </c>
      <c r="I1488" s="205"/>
      <c r="J1488" s="200"/>
      <c r="K1488" s="200"/>
      <c r="L1488" s="206"/>
      <c r="M1488" s="207"/>
      <c r="N1488" s="208"/>
      <c r="O1488" s="208"/>
      <c r="P1488" s="208"/>
      <c r="Q1488" s="208"/>
      <c r="R1488" s="208"/>
      <c r="S1488" s="208"/>
      <c r="T1488" s="209"/>
      <c r="AT1488" s="210" t="s">
        <v>213</v>
      </c>
      <c r="AU1488" s="210" t="s">
        <v>84</v>
      </c>
      <c r="AV1488" s="13" t="s">
        <v>84</v>
      </c>
      <c r="AW1488" s="13" t="s">
        <v>35</v>
      </c>
      <c r="AX1488" s="13" t="s">
        <v>74</v>
      </c>
      <c r="AY1488" s="210" t="s">
        <v>197</v>
      </c>
    </row>
    <row r="1489" spans="1:65" s="13" customFormat="1" ht="11.25">
      <c r="B1489" s="199"/>
      <c r="C1489" s="200"/>
      <c r="D1489" s="201" t="s">
        <v>213</v>
      </c>
      <c r="E1489" s="202" t="s">
        <v>28</v>
      </c>
      <c r="F1489" s="203" t="s">
        <v>2007</v>
      </c>
      <c r="G1489" s="200"/>
      <c r="H1489" s="204">
        <v>2</v>
      </c>
      <c r="I1489" s="205"/>
      <c r="J1489" s="200"/>
      <c r="K1489" s="200"/>
      <c r="L1489" s="206"/>
      <c r="M1489" s="207"/>
      <c r="N1489" s="208"/>
      <c r="O1489" s="208"/>
      <c r="P1489" s="208"/>
      <c r="Q1489" s="208"/>
      <c r="R1489" s="208"/>
      <c r="S1489" s="208"/>
      <c r="T1489" s="209"/>
      <c r="AT1489" s="210" t="s">
        <v>213</v>
      </c>
      <c r="AU1489" s="210" t="s">
        <v>84</v>
      </c>
      <c r="AV1489" s="13" t="s">
        <v>84</v>
      </c>
      <c r="AW1489" s="13" t="s">
        <v>35</v>
      </c>
      <c r="AX1489" s="13" t="s">
        <v>74</v>
      </c>
      <c r="AY1489" s="210" t="s">
        <v>197</v>
      </c>
    </row>
    <row r="1490" spans="1:65" s="13" customFormat="1" ht="11.25">
      <c r="B1490" s="199"/>
      <c r="C1490" s="200"/>
      <c r="D1490" s="201" t="s">
        <v>213</v>
      </c>
      <c r="E1490" s="202" t="s">
        <v>28</v>
      </c>
      <c r="F1490" s="203" t="s">
        <v>2008</v>
      </c>
      <c r="G1490" s="200"/>
      <c r="H1490" s="204">
        <v>1</v>
      </c>
      <c r="I1490" s="205"/>
      <c r="J1490" s="200"/>
      <c r="K1490" s="200"/>
      <c r="L1490" s="206"/>
      <c r="M1490" s="207"/>
      <c r="N1490" s="208"/>
      <c r="O1490" s="208"/>
      <c r="P1490" s="208"/>
      <c r="Q1490" s="208"/>
      <c r="R1490" s="208"/>
      <c r="S1490" s="208"/>
      <c r="T1490" s="209"/>
      <c r="AT1490" s="210" t="s">
        <v>213</v>
      </c>
      <c r="AU1490" s="210" t="s">
        <v>84</v>
      </c>
      <c r="AV1490" s="13" t="s">
        <v>84</v>
      </c>
      <c r="AW1490" s="13" t="s">
        <v>35</v>
      </c>
      <c r="AX1490" s="13" t="s">
        <v>74</v>
      </c>
      <c r="AY1490" s="210" t="s">
        <v>197</v>
      </c>
    </row>
    <row r="1491" spans="1:65" s="13" customFormat="1" ht="11.25">
      <c r="B1491" s="199"/>
      <c r="C1491" s="200"/>
      <c r="D1491" s="201" t="s">
        <v>213</v>
      </c>
      <c r="E1491" s="202" t="s">
        <v>28</v>
      </c>
      <c r="F1491" s="203" t="s">
        <v>2009</v>
      </c>
      <c r="G1491" s="200"/>
      <c r="H1491" s="204">
        <v>1</v>
      </c>
      <c r="I1491" s="205"/>
      <c r="J1491" s="200"/>
      <c r="K1491" s="200"/>
      <c r="L1491" s="206"/>
      <c r="M1491" s="207"/>
      <c r="N1491" s="208"/>
      <c r="O1491" s="208"/>
      <c r="P1491" s="208"/>
      <c r="Q1491" s="208"/>
      <c r="R1491" s="208"/>
      <c r="S1491" s="208"/>
      <c r="T1491" s="209"/>
      <c r="AT1491" s="210" t="s">
        <v>213</v>
      </c>
      <c r="AU1491" s="210" t="s">
        <v>84</v>
      </c>
      <c r="AV1491" s="13" t="s">
        <v>84</v>
      </c>
      <c r="AW1491" s="13" t="s">
        <v>35</v>
      </c>
      <c r="AX1491" s="13" t="s">
        <v>74</v>
      </c>
      <c r="AY1491" s="210" t="s">
        <v>197</v>
      </c>
    </row>
    <row r="1492" spans="1:65" s="13" customFormat="1" ht="11.25">
      <c r="B1492" s="199"/>
      <c r="C1492" s="200"/>
      <c r="D1492" s="201" t="s">
        <v>213</v>
      </c>
      <c r="E1492" s="202" t="s">
        <v>28</v>
      </c>
      <c r="F1492" s="203" t="s">
        <v>2010</v>
      </c>
      <c r="G1492" s="200"/>
      <c r="H1492" s="204">
        <v>1</v>
      </c>
      <c r="I1492" s="205"/>
      <c r="J1492" s="200"/>
      <c r="K1492" s="200"/>
      <c r="L1492" s="206"/>
      <c r="M1492" s="207"/>
      <c r="N1492" s="208"/>
      <c r="O1492" s="208"/>
      <c r="P1492" s="208"/>
      <c r="Q1492" s="208"/>
      <c r="R1492" s="208"/>
      <c r="S1492" s="208"/>
      <c r="T1492" s="209"/>
      <c r="AT1492" s="210" t="s">
        <v>213</v>
      </c>
      <c r="AU1492" s="210" t="s">
        <v>84</v>
      </c>
      <c r="AV1492" s="13" t="s">
        <v>84</v>
      </c>
      <c r="AW1492" s="13" t="s">
        <v>35</v>
      </c>
      <c r="AX1492" s="13" t="s">
        <v>74</v>
      </c>
      <c r="AY1492" s="210" t="s">
        <v>197</v>
      </c>
    </row>
    <row r="1493" spans="1:65" s="13" customFormat="1" ht="11.25">
      <c r="B1493" s="199"/>
      <c r="C1493" s="200"/>
      <c r="D1493" s="201" t="s">
        <v>213</v>
      </c>
      <c r="E1493" s="202" t="s">
        <v>28</v>
      </c>
      <c r="F1493" s="203" t="s">
        <v>2011</v>
      </c>
      <c r="G1493" s="200"/>
      <c r="H1493" s="204">
        <v>2</v>
      </c>
      <c r="I1493" s="205"/>
      <c r="J1493" s="200"/>
      <c r="K1493" s="200"/>
      <c r="L1493" s="206"/>
      <c r="M1493" s="207"/>
      <c r="N1493" s="208"/>
      <c r="O1493" s="208"/>
      <c r="P1493" s="208"/>
      <c r="Q1493" s="208"/>
      <c r="R1493" s="208"/>
      <c r="S1493" s="208"/>
      <c r="T1493" s="209"/>
      <c r="AT1493" s="210" t="s">
        <v>213</v>
      </c>
      <c r="AU1493" s="210" t="s">
        <v>84</v>
      </c>
      <c r="AV1493" s="13" t="s">
        <v>84</v>
      </c>
      <c r="AW1493" s="13" t="s">
        <v>35</v>
      </c>
      <c r="AX1493" s="13" t="s">
        <v>74</v>
      </c>
      <c r="AY1493" s="210" t="s">
        <v>197</v>
      </c>
    </row>
    <row r="1494" spans="1:65" s="13" customFormat="1" ht="11.25">
      <c r="B1494" s="199"/>
      <c r="C1494" s="200"/>
      <c r="D1494" s="201" t="s">
        <v>213</v>
      </c>
      <c r="E1494" s="202" t="s">
        <v>28</v>
      </c>
      <c r="F1494" s="203" t="s">
        <v>2012</v>
      </c>
      <c r="G1494" s="200"/>
      <c r="H1494" s="204">
        <v>1</v>
      </c>
      <c r="I1494" s="205"/>
      <c r="J1494" s="200"/>
      <c r="K1494" s="200"/>
      <c r="L1494" s="206"/>
      <c r="M1494" s="207"/>
      <c r="N1494" s="208"/>
      <c r="O1494" s="208"/>
      <c r="P1494" s="208"/>
      <c r="Q1494" s="208"/>
      <c r="R1494" s="208"/>
      <c r="S1494" s="208"/>
      <c r="T1494" s="209"/>
      <c r="AT1494" s="210" t="s">
        <v>213</v>
      </c>
      <c r="AU1494" s="210" t="s">
        <v>84</v>
      </c>
      <c r="AV1494" s="13" t="s">
        <v>84</v>
      </c>
      <c r="AW1494" s="13" t="s">
        <v>35</v>
      </c>
      <c r="AX1494" s="13" t="s">
        <v>74</v>
      </c>
      <c r="AY1494" s="210" t="s">
        <v>197</v>
      </c>
    </row>
    <row r="1495" spans="1:65" s="13" customFormat="1" ht="11.25">
      <c r="B1495" s="199"/>
      <c r="C1495" s="200"/>
      <c r="D1495" s="201" t="s">
        <v>213</v>
      </c>
      <c r="E1495" s="202" t="s">
        <v>28</v>
      </c>
      <c r="F1495" s="203" t="s">
        <v>2013</v>
      </c>
      <c r="G1495" s="200"/>
      <c r="H1495" s="204">
        <v>1</v>
      </c>
      <c r="I1495" s="205"/>
      <c r="J1495" s="200"/>
      <c r="K1495" s="200"/>
      <c r="L1495" s="206"/>
      <c r="M1495" s="207"/>
      <c r="N1495" s="208"/>
      <c r="O1495" s="208"/>
      <c r="P1495" s="208"/>
      <c r="Q1495" s="208"/>
      <c r="R1495" s="208"/>
      <c r="S1495" s="208"/>
      <c r="T1495" s="209"/>
      <c r="AT1495" s="210" t="s">
        <v>213</v>
      </c>
      <c r="AU1495" s="210" t="s">
        <v>84</v>
      </c>
      <c r="AV1495" s="13" t="s">
        <v>84</v>
      </c>
      <c r="AW1495" s="13" t="s">
        <v>35</v>
      </c>
      <c r="AX1495" s="13" t="s">
        <v>74</v>
      </c>
      <c r="AY1495" s="210" t="s">
        <v>197</v>
      </c>
    </row>
    <row r="1496" spans="1:65" s="13" customFormat="1" ht="11.25">
      <c r="B1496" s="199"/>
      <c r="C1496" s="200"/>
      <c r="D1496" s="201" t="s">
        <v>213</v>
      </c>
      <c r="E1496" s="202" t="s">
        <v>28</v>
      </c>
      <c r="F1496" s="203" t="s">
        <v>2014</v>
      </c>
      <c r="G1496" s="200"/>
      <c r="H1496" s="204">
        <v>1</v>
      </c>
      <c r="I1496" s="205"/>
      <c r="J1496" s="200"/>
      <c r="K1496" s="200"/>
      <c r="L1496" s="206"/>
      <c r="M1496" s="207"/>
      <c r="N1496" s="208"/>
      <c r="O1496" s="208"/>
      <c r="P1496" s="208"/>
      <c r="Q1496" s="208"/>
      <c r="R1496" s="208"/>
      <c r="S1496" s="208"/>
      <c r="T1496" s="209"/>
      <c r="AT1496" s="210" t="s">
        <v>213</v>
      </c>
      <c r="AU1496" s="210" t="s">
        <v>84</v>
      </c>
      <c r="AV1496" s="13" t="s">
        <v>84</v>
      </c>
      <c r="AW1496" s="13" t="s">
        <v>35</v>
      </c>
      <c r="AX1496" s="13" t="s">
        <v>74</v>
      </c>
      <c r="AY1496" s="210" t="s">
        <v>197</v>
      </c>
    </row>
    <row r="1497" spans="1:65" s="14" customFormat="1" ht="11.25">
      <c r="B1497" s="211"/>
      <c r="C1497" s="212"/>
      <c r="D1497" s="201" t="s">
        <v>213</v>
      </c>
      <c r="E1497" s="213" t="s">
        <v>28</v>
      </c>
      <c r="F1497" s="214" t="s">
        <v>226</v>
      </c>
      <c r="G1497" s="212"/>
      <c r="H1497" s="215">
        <v>28</v>
      </c>
      <c r="I1497" s="216"/>
      <c r="J1497" s="212"/>
      <c r="K1497" s="212"/>
      <c r="L1497" s="217"/>
      <c r="M1497" s="218"/>
      <c r="N1497" s="219"/>
      <c r="O1497" s="219"/>
      <c r="P1497" s="219"/>
      <c r="Q1497" s="219"/>
      <c r="R1497" s="219"/>
      <c r="S1497" s="219"/>
      <c r="T1497" s="220"/>
      <c r="AT1497" s="221" t="s">
        <v>213</v>
      </c>
      <c r="AU1497" s="221" t="s">
        <v>84</v>
      </c>
      <c r="AV1497" s="14" t="s">
        <v>204</v>
      </c>
      <c r="AW1497" s="14" t="s">
        <v>35</v>
      </c>
      <c r="AX1497" s="14" t="s">
        <v>82</v>
      </c>
      <c r="AY1497" s="221" t="s">
        <v>197</v>
      </c>
    </row>
    <row r="1498" spans="1:65" s="2" customFormat="1" ht="24.2" customHeight="1">
      <c r="A1498" s="37"/>
      <c r="B1498" s="38"/>
      <c r="C1498" s="181" t="s">
        <v>2015</v>
      </c>
      <c r="D1498" s="181" t="s">
        <v>199</v>
      </c>
      <c r="E1498" s="182" t="s">
        <v>2016</v>
      </c>
      <c r="F1498" s="183" t="s">
        <v>2017</v>
      </c>
      <c r="G1498" s="184" t="s">
        <v>210</v>
      </c>
      <c r="H1498" s="185">
        <v>6</v>
      </c>
      <c r="I1498" s="186"/>
      <c r="J1498" s="187">
        <f>ROUND(I1498*H1498,2)</f>
        <v>0</v>
      </c>
      <c r="K1498" s="183" t="s">
        <v>203</v>
      </c>
      <c r="L1498" s="42"/>
      <c r="M1498" s="188" t="s">
        <v>28</v>
      </c>
      <c r="N1498" s="189" t="s">
        <v>45</v>
      </c>
      <c r="O1498" s="67"/>
      <c r="P1498" s="190">
        <f>O1498*H1498</f>
        <v>0</v>
      </c>
      <c r="Q1498" s="190">
        <v>0</v>
      </c>
      <c r="R1498" s="190">
        <f>Q1498*H1498</f>
        <v>0</v>
      </c>
      <c r="S1498" s="190">
        <v>5.3999999999999999E-2</v>
      </c>
      <c r="T1498" s="191">
        <f>S1498*H1498</f>
        <v>0.32400000000000001</v>
      </c>
      <c r="U1498" s="37"/>
      <c r="V1498" s="37"/>
      <c r="W1498" s="37"/>
      <c r="X1498" s="37"/>
      <c r="Y1498" s="37"/>
      <c r="Z1498" s="37"/>
      <c r="AA1498" s="37"/>
      <c r="AB1498" s="37"/>
      <c r="AC1498" s="37"/>
      <c r="AD1498" s="37"/>
      <c r="AE1498" s="37"/>
      <c r="AR1498" s="192" t="s">
        <v>204</v>
      </c>
      <c r="AT1498" s="192" t="s">
        <v>199</v>
      </c>
      <c r="AU1498" s="192" t="s">
        <v>84</v>
      </c>
      <c r="AY1498" s="20" t="s">
        <v>197</v>
      </c>
      <c r="BE1498" s="193">
        <f>IF(N1498="základní",J1498,0)</f>
        <v>0</v>
      </c>
      <c r="BF1498" s="193">
        <f>IF(N1498="snížená",J1498,0)</f>
        <v>0</v>
      </c>
      <c r="BG1498" s="193">
        <f>IF(N1498="zákl. přenesená",J1498,0)</f>
        <v>0</v>
      </c>
      <c r="BH1498" s="193">
        <f>IF(N1498="sníž. přenesená",J1498,0)</f>
        <v>0</v>
      </c>
      <c r="BI1498" s="193">
        <f>IF(N1498="nulová",J1498,0)</f>
        <v>0</v>
      </c>
      <c r="BJ1498" s="20" t="s">
        <v>82</v>
      </c>
      <c r="BK1498" s="193">
        <f>ROUND(I1498*H1498,2)</f>
        <v>0</v>
      </c>
      <c r="BL1498" s="20" t="s">
        <v>204</v>
      </c>
      <c r="BM1498" s="192" t="s">
        <v>2018</v>
      </c>
    </row>
    <row r="1499" spans="1:65" s="2" customFormat="1" ht="11.25">
      <c r="A1499" s="37"/>
      <c r="B1499" s="38"/>
      <c r="C1499" s="39"/>
      <c r="D1499" s="194" t="s">
        <v>206</v>
      </c>
      <c r="E1499" s="39"/>
      <c r="F1499" s="195" t="s">
        <v>2019</v>
      </c>
      <c r="G1499" s="39"/>
      <c r="H1499" s="39"/>
      <c r="I1499" s="196"/>
      <c r="J1499" s="39"/>
      <c r="K1499" s="39"/>
      <c r="L1499" s="42"/>
      <c r="M1499" s="197"/>
      <c r="N1499" s="198"/>
      <c r="O1499" s="67"/>
      <c r="P1499" s="67"/>
      <c r="Q1499" s="67"/>
      <c r="R1499" s="67"/>
      <c r="S1499" s="67"/>
      <c r="T1499" s="68"/>
      <c r="U1499" s="37"/>
      <c r="V1499" s="37"/>
      <c r="W1499" s="37"/>
      <c r="X1499" s="37"/>
      <c r="Y1499" s="37"/>
      <c r="Z1499" s="37"/>
      <c r="AA1499" s="37"/>
      <c r="AB1499" s="37"/>
      <c r="AC1499" s="37"/>
      <c r="AD1499" s="37"/>
      <c r="AE1499" s="37"/>
      <c r="AT1499" s="20" t="s">
        <v>206</v>
      </c>
      <c r="AU1499" s="20" t="s">
        <v>84</v>
      </c>
    </row>
    <row r="1500" spans="1:65" s="15" customFormat="1" ht="11.25">
      <c r="B1500" s="222"/>
      <c r="C1500" s="223"/>
      <c r="D1500" s="201" t="s">
        <v>213</v>
      </c>
      <c r="E1500" s="224" t="s">
        <v>28</v>
      </c>
      <c r="F1500" s="225" t="s">
        <v>724</v>
      </c>
      <c r="G1500" s="223"/>
      <c r="H1500" s="224" t="s">
        <v>28</v>
      </c>
      <c r="I1500" s="226"/>
      <c r="J1500" s="223"/>
      <c r="K1500" s="223"/>
      <c r="L1500" s="227"/>
      <c r="M1500" s="228"/>
      <c r="N1500" s="229"/>
      <c r="O1500" s="229"/>
      <c r="P1500" s="229"/>
      <c r="Q1500" s="229"/>
      <c r="R1500" s="229"/>
      <c r="S1500" s="229"/>
      <c r="T1500" s="230"/>
      <c r="AT1500" s="231" t="s">
        <v>213</v>
      </c>
      <c r="AU1500" s="231" t="s">
        <v>84</v>
      </c>
      <c r="AV1500" s="15" t="s">
        <v>82</v>
      </c>
      <c r="AW1500" s="15" t="s">
        <v>35</v>
      </c>
      <c r="AX1500" s="15" t="s">
        <v>74</v>
      </c>
      <c r="AY1500" s="231" t="s">
        <v>197</v>
      </c>
    </row>
    <row r="1501" spans="1:65" s="15" customFormat="1" ht="11.25">
      <c r="B1501" s="222"/>
      <c r="C1501" s="223"/>
      <c r="D1501" s="201" t="s">
        <v>213</v>
      </c>
      <c r="E1501" s="224" t="s">
        <v>28</v>
      </c>
      <c r="F1501" s="225" t="s">
        <v>1018</v>
      </c>
      <c r="G1501" s="223"/>
      <c r="H1501" s="224" t="s">
        <v>28</v>
      </c>
      <c r="I1501" s="226"/>
      <c r="J1501" s="223"/>
      <c r="K1501" s="223"/>
      <c r="L1501" s="227"/>
      <c r="M1501" s="228"/>
      <c r="N1501" s="229"/>
      <c r="O1501" s="229"/>
      <c r="P1501" s="229"/>
      <c r="Q1501" s="229"/>
      <c r="R1501" s="229"/>
      <c r="S1501" s="229"/>
      <c r="T1501" s="230"/>
      <c r="AT1501" s="231" t="s">
        <v>213</v>
      </c>
      <c r="AU1501" s="231" t="s">
        <v>84</v>
      </c>
      <c r="AV1501" s="15" t="s">
        <v>82</v>
      </c>
      <c r="AW1501" s="15" t="s">
        <v>35</v>
      </c>
      <c r="AX1501" s="15" t="s">
        <v>74</v>
      </c>
      <c r="AY1501" s="231" t="s">
        <v>197</v>
      </c>
    </row>
    <row r="1502" spans="1:65" s="13" customFormat="1" ht="11.25">
      <c r="B1502" s="199"/>
      <c r="C1502" s="200"/>
      <c r="D1502" s="201" t="s">
        <v>213</v>
      </c>
      <c r="E1502" s="202" t="s">
        <v>28</v>
      </c>
      <c r="F1502" s="203" t="s">
        <v>2020</v>
      </c>
      <c r="G1502" s="200"/>
      <c r="H1502" s="204">
        <v>1</v>
      </c>
      <c r="I1502" s="205"/>
      <c r="J1502" s="200"/>
      <c r="K1502" s="200"/>
      <c r="L1502" s="206"/>
      <c r="M1502" s="207"/>
      <c r="N1502" s="208"/>
      <c r="O1502" s="208"/>
      <c r="P1502" s="208"/>
      <c r="Q1502" s="208"/>
      <c r="R1502" s="208"/>
      <c r="S1502" s="208"/>
      <c r="T1502" s="209"/>
      <c r="AT1502" s="210" t="s">
        <v>213</v>
      </c>
      <c r="AU1502" s="210" t="s">
        <v>84</v>
      </c>
      <c r="AV1502" s="13" t="s">
        <v>84</v>
      </c>
      <c r="AW1502" s="13" t="s">
        <v>35</v>
      </c>
      <c r="AX1502" s="13" t="s">
        <v>74</v>
      </c>
      <c r="AY1502" s="210" t="s">
        <v>197</v>
      </c>
    </row>
    <row r="1503" spans="1:65" s="13" customFormat="1" ht="11.25">
      <c r="B1503" s="199"/>
      <c r="C1503" s="200"/>
      <c r="D1503" s="201" t="s">
        <v>213</v>
      </c>
      <c r="E1503" s="202" t="s">
        <v>28</v>
      </c>
      <c r="F1503" s="203" t="s">
        <v>2021</v>
      </c>
      <c r="G1503" s="200"/>
      <c r="H1503" s="204">
        <v>1</v>
      </c>
      <c r="I1503" s="205"/>
      <c r="J1503" s="200"/>
      <c r="K1503" s="200"/>
      <c r="L1503" s="206"/>
      <c r="M1503" s="207"/>
      <c r="N1503" s="208"/>
      <c r="O1503" s="208"/>
      <c r="P1503" s="208"/>
      <c r="Q1503" s="208"/>
      <c r="R1503" s="208"/>
      <c r="S1503" s="208"/>
      <c r="T1503" s="209"/>
      <c r="AT1503" s="210" t="s">
        <v>213</v>
      </c>
      <c r="AU1503" s="210" t="s">
        <v>84</v>
      </c>
      <c r="AV1503" s="13" t="s">
        <v>84</v>
      </c>
      <c r="AW1503" s="13" t="s">
        <v>35</v>
      </c>
      <c r="AX1503" s="13" t="s">
        <v>74</v>
      </c>
      <c r="AY1503" s="210" t="s">
        <v>197</v>
      </c>
    </row>
    <row r="1504" spans="1:65" s="13" customFormat="1" ht="11.25">
      <c r="B1504" s="199"/>
      <c r="C1504" s="200"/>
      <c r="D1504" s="201" t="s">
        <v>213</v>
      </c>
      <c r="E1504" s="202" t="s">
        <v>28</v>
      </c>
      <c r="F1504" s="203" t="s">
        <v>2022</v>
      </c>
      <c r="G1504" s="200"/>
      <c r="H1504" s="204">
        <v>1</v>
      </c>
      <c r="I1504" s="205"/>
      <c r="J1504" s="200"/>
      <c r="K1504" s="200"/>
      <c r="L1504" s="206"/>
      <c r="M1504" s="207"/>
      <c r="N1504" s="208"/>
      <c r="O1504" s="208"/>
      <c r="P1504" s="208"/>
      <c r="Q1504" s="208"/>
      <c r="R1504" s="208"/>
      <c r="S1504" s="208"/>
      <c r="T1504" s="209"/>
      <c r="AT1504" s="210" t="s">
        <v>213</v>
      </c>
      <c r="AU1504" s="210" t="s">
        <v>84</v>
      </c>
      <c r="AV1504" s="13" t="s">
        <v>84</v>
      </c>
      <c r="AW1504" s="13" t="s">
        <v>35</v>
      </c>
      <c r="AX1504" s="13" t="s">
        <v>74</v>
      </c>
      <c r="AY1504" s="210" t="s">
        <v>197</v>
      </c>
    </row>
    <row r="1505" spans="1:65" s="13" customFormat="1" ht="11.25">
      <c r="B1505" s="199"/>
      <c r="C1505" s="200"/>
      <c r="D1505" s="201" t="s">
        <v>213</v>
      </c>
      <c r="E1505" s="202" t="s">
        <v>28</v>
      </c>
      <c r="F1505" s="203" t="s">
        <v>2023</v>
      </c>
      <c r="G1505" s="200"/>
      <c r="H1505" s="204">
        <v>1</v>
      </c>
      <c r="I1505" s="205"/>
      <c r="J1505" s="200"/>
      <c r="K1505" s="200"/>
      <c r="L1505" s="206"/>
      <c r="M1505" s="207"/>
      <c r="N1505" s="208"/>
      <c r="O1505" s="208"/>
      <c r="P1505" s="208"/>
      <c r="Q1505" s="208"/>
      <c r="R1505" s="208"/>
      <c r="S1505" s="208"/>
      <c r="T1505" s="209"/>
      <c r="AT1505" s="210" t="s">
        <v>213</v>
      </c>
      <c r="AU1505" s="210" t="s">
        <v>84</v>
      </c>
      <c r="AV1505" s="13" t="s">
        <v>84</v>
      </c>
      <c r="AW1505" s="13" t="s">
        <v>35</v>
      </c>
      <c r="AX1505" s="13" t="s">
        <v>74</v>
      </c>
      <c r="AY1505" s="210" t="s">
        <v>197</v>
      </c>
    </row>
    <row r="1506" spans="1:65" s="13" customFormat="1" ht="11.25">
      <c r="B1506" s="199"/>
      <c r="C1506" s="200"/>
      <c r="D1506" s="201" t="s">
        <v>213</v>
      </c>
      <c r="E1506" s="202" t="s">
        <v>28</v>
      </c>
      <c r="F1506" s="203" t="s">
        <v>2024</v>
      </c>
      <c r="G1506" s="200"/>
      <c r="H1506" s="204">
        <v>1</v>
      </c>
      <c r="I1506" s="205"/>
      <c r="J1506" s="200"/>
      <c r="K1506" s="200"/>
      <c r="L1506" s="206"/>
      <c r="M1506" s="207"/>
      <c r="N1506" s="208"/>
      <c r="O1506" s="208"/>
      <c r="P1506" s="208"/>
      <c r="Q1506" s="208"/>
      <c r="R1506" s="208"/>
      <c r="S1506" s="208"/>
      <c r="T1506" s="209"/>
      <c r="AT1506" s="210" t="s">
        <v>213</v>
      </c>
      <c r="AU1506" s="210" t="s">
        <v>84</v>
      </c>
      <c r="AV1506" s="13" t="s">
        <v>84</v>
      </c>
      <c r="AW1506" s="13" t="s">
        <v>35</v>
      </c>
      <c r="AX1506" s="13" t="s">
        <v>74</v>
      </c>
      <c r="AY1506" s="210" t="s">
        <v>197</v>
      </c>
    </row>
    <row r="1507" spans="1:65" s="13" customFormat="1" ht="11.25">
      <c r="B1507" s="199"/>
      <c r="C1507" s="200"/>
      <c r="D1507" s="201" t="s">
        <v>213</v>
      </c>
      <c r="E1507" s="202" t="s">
        <v>28</v>
      </c>
      <c r="F1507" s="203" t="s">
        <v>2025</v>
      </c>
      <c r="G1507" s="200"/>
      <c r="H1507" s="204">
        <v>1</v>
      </c>
      <c r="I1507" s="205"/>
      <c r="J1507" s="200"/>
      <c r="K1507" s="200"/>
      <c r="L1507" s="206"/>
      <c r="M1507" s="207"/>
      <c r="N1507" s="208"/>
      <c r="O1507" s="208"/>
      <c r="P1507" s="208"/>
      <c r="Q1507" s="208"/>
      <c r="R1507" s="208"/>
      <c r="S1507" s="208"/>
      <c r="T1507" s="209"/>
      <c r="AT1507" s="210" t="s">
        <v>213</v>
      </c>
      <c r="AU1507" s="210" t="s">
        <v>84</v>
      </c>
      <c r="AV1507" s="13" t="s">
        <v>84</v>
      </c>
      <c r="AW1507" s="13" t="s">
        <v>35</v>
      </c>
      <c r="AX1507" s="13" t="s">
        <v>74</v>
      </c>
      <c r="AY1507" s="210" t="s">
        <v>197</v>
      </c>
    </row>
    <row r="1508" spans="1:65" s="14" customFormat="1" ht="11.25">
      <c r="B1508" s="211"/>
      <c r="C1508" s="212"/>
      <c r="D1508" s="201" t="s">
        <v>213</v>
      </c>
      <c r="E1508" s="213" t="s">
        <v>28</v>
      </c>
      <c r="F1508" s="214" t="s">
        <v>226</v>
      </c>
      <c r="G1508" s="212"/>
      <c r="H1508" s="215">
        <v>6</v>
      </c>
      <c r="I1508" s="216"/>
      <c r="J1508" s="212"/>
      <c r="K1508" s="212"/>
      <c r="L1508" s="217"/>
      <c r="M1508" s="218"/>
      <c r="N1508" s="219"/>
      <c r="O1508" s="219"/>
      <c r="P1508" s="219"/>
      <c r="Q1508" s="219"/>
      <c r="R1508" s="219"/>
      <c r="S1508" s="219"/>
      <c r="T1508" s="220"/>
      <c r="AT1508" s="221" t="s">
        <v>213</v>
      </c>
      <c r="AU1508" s="221" t="s">
        <v>84</v>
      </c>
      <c r="AV1508" s="14" t="s">
        <v>204</v>
      </c>
      <c r="AW1508" s="14" t="s">
        <v>35</v>
      </c>
      <c r="AX1508" s="14" t="s">
        <v>82</v>
      </c>
      <c r="AY1508" s="221" t="s">
        <v>197</v>
      </c>
    </row>
    <row r="1509" spans="1:65" s="2" customFormat="1" ht="24.2" customHeight="1">
      <c r="A1509" s="37"/>
      <c r="B1509" s="38"/>
      <c r="C1509" s="181" t="s">
        <v>2026</v>
      </c>
      <c r="D1509" s="181" t="s">
        <v>199</v>
      </c>
      <c r="E1509" s="182" t="s">
        <v>2027</v>
      </c>
      <c r="F1509" s="183" t="s">
        <v>2028</v>
      </c>
      <c r="G1509" s="184" t="s">
        <v>210</v>
      </c>
      <c r="H1509" s="185">
        <v>6</v>
      </c>
      <c r="I1509" s="186"/>
      <c r="J1509" s="187">
        <f>ROUND(I1509*H1509,2)</f>
        <v>0</v>
      </c>
      <c r="K1509" s="183" t="s">
        <v>203</v>
      </c>
      <c r="L1509" s="42"/>
      <c r="M1509" s="188" t="s">
        <v>28</v>
      </c>
      <c r="N1509" s="189" t="s">
        <v>45</v>
      </c>
      <c r="O1509" s="67"/>
      <c r="P1509" s="190">
        <f>O1509*H1509</f>
        <v>0</v>
      </c>
      <c r="Q1509" s="190">
        <v>0</v>
      </c>
      <c r="R1509" s="190">
        <f>Q1509*H1509</f>
        <v>0</v>
      </c>
      <c r="S1509" s="190">
        <v>6.9000000000000006E-2</v>
      </c>
      <c r="T1509" s="191">
        <f>S1509*H1509</f>
        <v>0.41400000000000003</v>
      </c>
      <c r="U1509" s="37"/>
      <c r="V1509" s="37"/>
      <c r="W1509" s="37"/>
      <c r="X1509" s="37"/>
      <c r="Y1509" s="37"/>
      <c r="Z1509" s="37"/>
      <c r="AA1509" s="37"/>
      <c r="AB1509" s="37"/>
      <c r="AC1509" s="37"/>
      <c r="AD1509" s="37"/>
      <c r="AE1509" s="37"/>
      <c r="AR1509" s="192" t="s">
        <v>204</v>
      </c>
      <c r="AT1509" s="192" t="s">
        <v>199</v>
      </c>
      <c r="AU1509" s="192" t="s">
        <v>84</v>
      </c>
      <c r="AY1509" s="20" t="s">
        <v>197</v>
      </c>
      <c r="BE1509" s="193">
        <f>IF(N1509="základní",J1509,0)</f>
        <v>0</v>
      </c>
      <c r="BF1509" s="193">
        <f>IF(N1509="snížená",J1509,0)</f>
        <v>0</v>
      </c>
      <c r="BG1509" s="193">
        <f>IF(N1509="zákl. přenesená",J1509,0)</f>
        <v>0</v>
      </c>
      <c r="BH1509" s="193">
        <f>IF(N1509="sníž. přenesená",J1509,0)</f>
        <v>0</v>
      </c>
      <c r="BI1509" s="193">
        <f>IF(N1509="nulová",J1509,0)</f>
        <v>0</v>
      </c>
      <c r="BJ1509" s="20" t="s">
        <v>82</v>
      </c>
      <c r="BK1509" s="193">
        <f>ROUND(I1509*H1509,2)</f>
        <v>0</v>
      </c>
      <c r="BL1509" s="20" t="s">
        <v>204</v>
      </c>
      <c r="BM1509" s="192" t="s">
        <v>2029</v>
      </c>
    </row>
    <row r="1510" spans="1:65" s="2" customFormat="1" ht="11.25">
      <c r="A1510" s="37"/>
      <c r="B1510" s="38"/>
      <c r="C1510" s="39"/>
      <c r="D1510" s="194" t="s">
        <v>206</v>
      </c>
      <c r="E1510" s="39"/>
      <c r="F1510" s="195" t="s">
        <v>2030</v>
      </c>
      <c r="G1510" s="39"/>
      <c r="H1510" s="39"/>
      <c r="I1510" s="196"/>
      <c r="J1510" s="39"/>
      <c r="K1510" s="39"/>
      <c r="L1510" s="42"/>
      <c r="M1510" s="197"/>
      <c r="N1510" s="198"/>
      <c r="O1510" s="67"/>
      <c r="P1510" s="67"/>
      <c r="Q1510" s="67"/>
      <c r="R1510" s="67"/>
      <c r="S1510" s="67"/>
      <c r="T1510" s="68"/>
      <c r="U1510" s="37"/>
      <c r="V1510" s="37"/>
      <c r="W1510" s="37"/>
      <c r="X1510" s="37"/>
      <c r="Y1510" s="37"/>
      <c r="Z1510" s="37"/>
      <c r="AA1510" s="37"/>
      <c r="AB1510" s="37"/>
      <c r="AC1510" s="37"/>
      <c r="AD1510" s="37"/>
      <c r="AE1510" s="37"/>
      <c r="AT1510" s="20" t="s">
        <v>206</v>
      </c>
      <c r="AU1510" s="20" t="s">
        <v>84</v>
      </c>
    </row>
    <row r="1511" spans="1:65" s="15" customFormat="1" ht="11.25">
      <c r="B1511" s="222"/>
      <c r="C1511" s="223"/>
      <c r="D1511" s="201" t="s">
        <v>213</v>
      </c>
      <c r="E1511" s="224" t="s">
        <v>28</v>
      </c>
      <c r="F1511" s="225" t="s">
        <v>724</v>
      </c>
      <c r="G1511" s="223"/>
      <c r="H1511" s="224" t="s">
        <v>28</v>
      </c>
      <c r="I1511" s="226"/>
      <c r="J1511" s="223"/>
      <c r="K1511" s="223"/>
      <c r="L1511" s="227"/>
      <c r="M1511" s="228"/>
      <c r="N1511" s="229"/>
      <c r="O1511" s="229"/>
      <c r="P1511" s="229"/>
      <c r="Q1511" s="229"/>
      <c r="R1511" s="229"/>
      <c r="S1511" s="229"/>
      <c r="T1511" s="230"/>
      <c r="AT1511" s="231" t="s">
        <v>213</v>
      </c>
      <c r="AU1511" s="231" t="s">
        <v>84</v>
      </c>
      <c r="AV1511" s="15" t="s">
        <v>82</v>
      </c>
      <c r="AW1511" s="15" t="s">
        <v>35</v>
      </c>
      <c r="AX1511" s="15" t="s">
        <v>74</v>
      </c>
      <c r="AY1511" s="231" t="s">
        <v>197</v>
      </c>
    </row>
    <row r="1512" spans="1:65" s="15" customFormat="1" ht="11.25">
      <c r="B1512" s="222"/>
      <c r="C1512" s="223"/>
      <c r="D1512" s="201" t="s">
        <v>213</v>
      </c>
      <c r="E1512" s="224" t="s">
        <v>28</v>
      </c>
      <c r="F1512" s="225" t="s">
        <v>1018</v>
      </c>
      <c r="G1512" s="223"/>
      <c r="H1512" s="224" t="s">
        <v>28</v>
      </c>
      <c r="I1512" s="226"/>
      <c r="J1512" s="223"/>
      <c r="K1512" s="223"/>
      <c r="L1512" s="227"/>
      <c r="M1512" s="228"/>
      <c r="N1512" s="229"/>
      <c r="O1512" s="229"/>
      <c r="P1512" s="229"/>
      <c r="Q1512" s="229"/>
      <c r="R1512" s="229"/>
      <c r="S1512" s="229"/>
      <c r="T1512" s="230"/>
      <c r="AT1512" s="231" t="s">
        <v>213</v>
      </c>
      <c r="AU1512" s="231" t="s">
        <v>84</v>
      </c>
      <c r="AV1512" s="15" t="s">
        <v>82</v>
      </c>
      <c r="AW1512" s="15" t="s">
        <v>35</v>
      </c>
      <c r="AX1512" s="15" t="s">
        <v>74</v>
      </c>
      <c r="AY1512" s="231" t="s">
        <v>197</v>
      </c>
    </row>
    <row r="1513" spans="1:65" s="13" customFormat="1" ht="11.25">
      <c r="B1513" s="199"/>
      <c r="C1513" s="200"/>
      <c r="D1513" s="201" t="s">
        <v>213</v>
      </c>
      <c r="E1513" s="202" t="s">
        <v>28</v>
      </c>
      <c r="F1513" s="203" t="s">
        <v>2031</v>
      </c>
      <c r="G1513" s="200"/>
      <c r="H1513" s="204">
        <v>2</v>
      </c>
      <c r="I1513" s="205"/>
      <c r="J1513" s="200"/>
      <c r="K1513" s="200"/>
      <c r="L1513" s="206"/>
      <c r="M1513" s="207"/>
      <c r="N1513" s="208"/>
      <c r="O1513" s="208"/>
      <c r="P1513" s="208"/>
      <c r="Q1513" s="208"/>
      <c r="R1513" s="208"/>
      <c r="S1513" s="208"/>
      <c r="T1513" s="209"/>
      <c r="AT1513" s="210" t="s">
        <v>213</v>
      </c>
      <c r="AU1513" s="210" t="s">
        <v>84</v>
      </c>
      <c r="AV1513" s="13" t="s">
        <v>84</v>
      </c>
      <c r="AW1513" s="13" t="s">
        <v>35</v>
      </c>
      <c r="AX1513" s="13" t="s">
        <v>74</v>
      </c>
      <c r="AY1513" s="210" t="s">
        <v>197</v>
      </c>
    </row>
    <row r="1514" spans="1:65" s="13" customFormat="1" ht="11.25">
      <c r="B1514" s="199"/>
      <c r="C1514" s="200"/>
      <c r="D1514" s="201" t="s">
        <v>213</v>
      </c>
      <c r="E1514" s="202" t="s">
        <v>28</v>
      </c>
      <c r="F1514" s="203" t="s">
        <v>2032</v>
      </c>
      <c r="G1514" s="200"/>
      <c r="H1514" s="204">
        <v>1</v>
      </c>
      <c r="I1514" s="205"/>
      <c r="J1514" s="200"/>
      <c r="K1514" s="200"/>
      <c r="L1514" s="206"/>
      <c r="M1514" s="207"/>
      <c r="N1514" s="208"/>
      <c r="O1514" s="208"/>
      <c r="P1514" s="208"/>
      <c r="Q1514" s="208"/>
      <c r="R1514" s="208"/>
      <c r="S1514" s="208"/>
      <c r="T1514" s="209"/>
      <c r="AT1514" s="210" t="s">
        <v>213</v>
      </c>
      <c r="AU1514" s="210" t="s">
        <v>84</v>
      </c>
      <c r="AV1514" s="13" t="s">
        <v>84</v>
      </c>
      <c r="AW1514" s="13" t="s">
        <v>35</v>
      </c>
      <c r="AX1514" s="13" t="s">
        <v>74</v>
      </c>
      <c r="AY1514" s="210" t="s">
        <v>197</v>
      </c>
    </row>
    <row r="1515" spans="1:65" s="13" customFormat="1" ht="11.25">
      <c r="B1515" s="199"/>
      <c r="C1515" s="200"/>
      <c r="D1515" s="201" t="s">
        <v>213</v>
      </c>
      <c r="E1515" s="202" t="s">
        <v>28</v>
      </c>
      <c r="F1515" s="203" t="s">
        <v>2033</v>
      </c>
      <c r="G1515" s="200"/>
      <c r="H1515" s="204">
        <v>1</v>
      </c>
      <c r="I1515" s="205"/>
      <c r="J1515" s="200"/>
      <c r="K1515" s="200"/>
      <c r="L1515" s="206"/>
      <c r="M1515" s="207"/>
      <c r="N1515" s="208"/>
      <c r="O1515" s="208"/>
      <c r="P1515" s="208"/>
      <c r="Q1515" s="208"/>
      <c r="R1515" s="208"/>
      <c r="S1515" s="208"/>
      <c r="T1515" s="209"/>
      <c r="AT1515" s="210" t="s">
        <v>213</v>
      </c>
      <c r="AU1515" s="210" t="s">
        <v>84</v>
      </c>
      <c r="AV1515" s="13" t="s">
        <v>84</v>
      </c>
      <c r="AW1515" s="13" t="s">
        <v>35</v>
      </c>
      <c r="AX1515" s="13" t="s">
        <v>74</v>
      </c>
      <c r="AY1515" s="210" t="s">
        <v>197</v>
      </c>
    </row>
    <row r="1516" spans="1:65" s="13" customFormat="1" ht="11.25">
      <c r="B1516" s="199"/>
      <c r="C1516" s="200"/>
      <c r="D1516" s="201" t="s">
        <v>213</v>
      </c>
      <c r="E1516" s="202" t="s">
        <v>28</v>
      </c>
      <c r="F1516" s="203" t="s">
        <v>2034</v>
      </c>
      <c r="G1516" s="200"/>
      <c r="H1516" s="204">
        <v>1</v>
      </c>
      <c r="I1516" s="205"/>
      <c r="J1516" s="200"/>
      <c r="K1516" s="200"/>
      <c r="L1516" s="206"/>
      <c r="M1516" s="207"/>
      <c r="N1516" s="208"/>
      <c r="O1516" s="208"/>
      <c r="P1516" s="208"/>
      <c r="Q1516" s="208"/>
      <c r="R1516" s="208"/>
      <c r="S1516" s="208"/>
      <c r="T1516" s="209"/>
      <c r="AT1516" s="210" t="s">
        <v>213</v>
      </c>
      <c r="AU1516" s="210" t="s">
        <v>84</v>
      </c>
      <c r="AV1516" s="13" t="s">
        <v>84</v>
      </c>
      <c r="AW1516" s="13" t="s">
        <v>35</v>
      </c>
      <c r="AX1516" s="13" t="s">
        <v>74</v>
      </c>
      <c r="AY1516" s="210" t="s">
        <v>197</v>
      </c>
    </row>
    <row r="1517" spans="1:65" s="13" customFormat="1" ht="11.25">
      <c r="B1517" s="199"/>
      <c r="C1517" s="200"/>
      <c r="D1517" s="201" t="s">
        <v>213</v>
      </c>
      <c r="E1517" s="202" t="s">
        <v>28</v>
      </c>
      <c r="F1517" s="203" t="s">
        <v>2035</v>
      </c>
      <c r="G1517" s="200"/>
      <c r="H1517" s="204">
        <v>1</v>
      </c>
      <c r="I1517" s="205"/>
      <c r="J1517" s="200"/>
      <c r="K1517" s="200"/>
      <c r="L1517" s="206"/>
      <c r="M1517" s="207"/>
      <c r="N1517" s="208"/>
      <c r="O1517" s="208"/>
      <c r="P1517" s="208"/>
      <c r="Q1517" s="208"/>
      <c r="R1517" s="208"/>
      <c r="S1517" s="208"/>
      <c r="T1517" s="209"/>
      <c r="AT1517" s="210" t="s">
        <v>213</v>
      </c>
      <c r="AU1517" s="210" t="s">
        <v>84</v>
      </c>
      <c r="AV1517" s="13" t="s">
        <v>84</v>
      </c>
      <c r="AW1517" s="13" t="s">
        <v>35</v>
      </c>
      <c r="AX1517" s="13" t="s">
        <v>74</v>
      </c>
      <c r="AY1517" s="210" t="s">
        <v>197</v>
      </c>
    </row>
    <row r="1518" spans="1:65" s="14" customFormat="1" ht="11.25">
      <c r="B1518" s="211"/>
      <c r="C1518" s="212"/>
      <c r="D1518" s="201" t="s">
        <v>213</v>
      </c>
      <c r="E1518" s="213" t="s">
        <v>28</v>
      </c>
      <c r="F1518" s="214" t="s">
        <v>226</v>
      </c>
      <c r="G1518" s="212"/>
      <c r="H1518" s="215">
        <v>6</v>
      </c>
      <c r="I1518" s="216"/>
      <c r="J1518" s="212"/>
      <c r="K1518" s="212"/>
      <c r="L1518" s="217"/>
      <c r="M1518" s="218"/>
      <c r="N1518" s="219"/>
      <c r="O1518" s="219"/>
      <c r="P1518" s="219"/>
      <c r="Q1518" s="219"/>
      <c r="R1518" s="219"/>
      <c r="S1518" s="219"/>
      <c r="T1518" s="220"/>
      <c r="AT1518" s="221" t="s">
        <v>213</v>
      </c>
      <c r="AU1518" s="221" t="s">
        <v>84</v>
      </c>
      <c r="AV1518" s="14" t="s">
        <v>204</v>
      </c>
      <c r="AW1518" s="14" t="s">
        <v>35</v>
      </c>
      <c r="AX1518" s="14" t="s">
        <v>82</v>
      </c>
      <c r="AY1518" s="221" t="s">
        <v>197</v>
      </c>
    </row>
    <row r="1519" spans="1:65" s="2" customFormat="1" ht="24.2" customHeight="1">
      <c r="A1519" s="37"/>
      <c r="B1519" s="38"/>
      <c r="C1519" s="181" t="s">
        <v>2036</v>
      </c>
      <c r="D1519" s="181" t="s">
        <v>199</v>
      </c>
      <c r="E1519" s="182" t="s">
        <v>2037</v>
      </c>
      <c r="F1519" s="183" t="s">
        <v>2038</v>
      </c>
      <c r="G1519" s="184" t="s">
        <v>210</v>
      </c>
      <c r="H1519" s="185">
        <v>3</v>
      </c>
      <c r="I1519" s="186"/>
      <c r="J1519" s="187">
        <f>ROUND(I1519*H1519,2)</f>
        <v>0</v>
      </c>
      <c r="K1519" s="183" t="s">
        <v>203</v>
      </c>
      <c r="L1519" s="42"/>
      <c r="M1519" s="188" t="s">
        <v>28</v>
      </c>
      <c r="N1519" s="189" t="s">
        <v>45</v>
      </c>
      <c r="O1519" s="67"/>
      <c r="P1519" s="190">
        <f>O1519*H1519</f>
        <v>0</v>
      </c>
      <c r="Q1519" s="190">
        <v>0</v>
      </c>
      <c r="R1519" s="190">
        <f>Q1519*H1519</f>
        <v>0</v>
      </c>
      <c r="S1519" s="190">
        <v>0.13800000000000001</v>
      </c>
      <c r="T1519" s="191">
        <f>S1519*H1519</f>
        <v>0.41400000000000003</v>
      </c>
      <c r="U1519" s="37"/>
      <c r="V1519" s="37"/>
      <c r="W1519" s="37"/>
      <c r="X1519" s="37"/>
      <c r="Y1519" s="37"/>
      <c r="Z1519" s="37"/>
      <c r="AA1519" s="37"/>
      <c r="AB1519" s="37"/>
      <c r="AC1519" s="37"/>
      <c r="AD1519" s="37"/>
      <c r="AE1519" s="37"/>
      <c r="AR1519" s="192" t="s">
        <v>204</v>
      </c>
      <c r="AT1519" s="192" t="s">
        <v>199</v>
      </c>
      <c r="AU1519" s="192" t="s">
        <v>84</v>
      </c>
      <c r="AY1519" s="20" t="s">
        <v>197</v>
      </c>
      <c r="BE1519" s="193">
        <f>IF(N1519="základní",J1519,0)</f>
        <v>0</v>
      </c>
      <c r="BF1519" s="193">
        <f>IF(N1519="snížená",J1519,0)</f>
        <v>0</v>
      </c>
      <c r="BG1519" s="193">
        <f>IF(N1519="zákl. přenesená",J1519,0)</f>
        <v>0</v>
      </c>
      <c r="BH1519" s="193">
        <f>IF(N1519="sníž. přenesená",J1519,0)</f>
        <v>0</v>
      </c>
      <c r="BI1519" s="193">
        <f>IF(N1519="nulová",J1519,0)</f>
        <v>0</v>
      </c>
      <c r="BJ1519" s="20" t="s">
        <v>82</v>
      </c>
      <c r="BK1519" s="193">
        <f>ROUND(I1519*H1519,2)</f>
        <v>0</v>
      </c>
      <c r="BL1519" s="20" t="s">
        <v>204</v>
      </c>
      <c r="BM1519" s="192" t="s">
        <v>2039</v>
      </c>
    </row>
    <row r="1520" spans="1:65" s="2" customFormat="1" ht="11.25">
      <c r="A1520" s="37"/>
      <c r="B1520" s="38"/>
      <c r="C1520" s="39"/>
      <c r="D1520" s="194" t="s">
        <v>206</v>
      </c>
      <c r="E1520" s="39"/>
      <c r="F1520" s="195" t="s">
        <v>2040</v>
      </c>
      <c r="G1520" s="39"/>
      <c r="H1520" s="39"/>
      <c r="I1520" s="196"/>
      <c r="J1520" s="39"/>
      <c r="K1520" s="39"/>
      <c r="L1520" s="42"/>
      <c r="M1520" s="197"/>
      <c r="N1520" s="198"/>
      <c r="O1520" s="67"/>
      <c r="P1520" s="67"/>
      <c r="Q1520" s="67"/>
      <c r="R1520" s="67"/>
      <c r="S1520" s="67"/>
      <c r="T1520" s="68"/>
      <c r="U1520" s="37"/>
      <c r="V1520" s="37"/>
      <c r="W1520" s="37"/>
      <c r="X1520" s="37"/>
      <c r="Y1520" s="37"/>
      <c r="Z1520" s="37"/>
      <c r="AA1520" s="37"/>
      <c r="AB1520" s="37"/>
      <c r="AC1520" s="37"/>
      <c r="AD1520" s="37"/>
      <c r="AE1520" s="37"/>
      <c r="AT1520" s="20" t="s">
        <v>206</v>
      </c>
      <c r="AU1520" s="20" t="s">
        <v>84</v>
      </c>
    </row>
    <row r="1521" spans="1:65" s="15" customFormat="1" ht="11.25">
      <c r="B1521" s="222"/>
      <c r="C1521" s="223"/>
      <c r="D1521" s="201" t="s">
        <v>213</v>
      </c>
      <c r="E1521" s="224" t="s">
        <v>28</v>
      </c>
      <c r="F1521" s="225" t="s">
        <v>724</v>
      </c>
      <c r="G1521" s="223"/>
      <c r="H1521" s="224" t="s">
        <v>28</v>
      </c>
      <c r="I1521" s="226"/>
      <c r="J1521" s="223"/>
      <c r="K1521" s="223"/>
      <c r="L1521" s="227"/>
      <c r="M1521" s="228"/>
      <c r="N1521" s="229"/>
      <c r="O1521" s="229"/>
      <c r="P1521" s="229"/>
      <c r="Q1521" s="229"/>
      <c r="R1521" s="229"/>
      <c r="S1521" s="229"/>
      <c r="T1521" s="230"/>
      <c r="AT1521" s="231" t="s">
        <v>213</v>
      </c>
      <c r="AU1521" s="231" t="s">
        <v>84</v>
      </c>
      <c r="AV1521" s="15" t="s">
        <v>82</v>
      </c>
      <c r="AW1521" s="15" t="s">
        <v>35</v>
      </c>
      <c r="AX1521" s="15" t="s">
        <v>74</v>
      </c>
      <c r="AY1521" s="231" t="s">
        <v>197</v>
      </c>
    </row>
    <row r="1522" spans="1:65" s="15" customFormat="1" ht="11.25">
      <c r="B1522" s="222"/>
      <c r="C1522" s="223"/>
      <c r="D1522" s="201" t="s">
        <v>213</v>
      </c>
      <c r="E1522" s="224" t="s">
        <v>28</v>
      </c>
      <c r="F1522" s="225" t="s">
        <v>1018</v>
      </c>
      <c r="G1522" s="223"/>
      <c r="H1522" s="224" t="s">
        <v>28</v>
      </c>
      <c r="I1522" s="226"/>
      <c r="J1522" s="223"/>
      <c r="K1522" s="223"/>
      <c r="L1522" s="227"/>
      <c r="M1522" s="228"/>
      <c r="N1522" s="229"/>
      <c r="O1522" s="229"/>
      <c r="P1522" s="229"/>
      <c r="Q1522" s="229"/>
      <c r="R1522" s="229"/>
      <c r="S1522" s="229"/>
      <c r="T1522" s="230"/>
      <c r="AT1522" s="231" t="s">
        <v>213</v>
      </c>
      <c r="AU1522" s="231" t="s">
        <v>84</v>
      </c>
      <c r="AV1522" s="15" t="s">
        <v>82</v>
      </c>
      <c r="AW1522" s="15" t="s">
        <v>35</v>
      </c>
      <c r="AX1522" s="15" t="s">
        <v>74</v>
      </c>
      <c r="AY1522" s="231" t="s">
        <v>197</v>
      </c>
    </row>
    <row r="1523" spans="1:65" s="13" customFormat="1" ht="11.25">
      <c r="B1523" s="199"/>
      <c r="C1523" s="200"/>
      <c r="D1523" s="201" t="s">
        <v>213</v>
      </c>
      <c r="E1523" s="202" t="s">
        <v>28</v>
      </c>
      <c r="F1523" s="203" t="s">
        <v>2041</v>
      </c>
      <c r="G1523" s="200"/>
      <c r="H1523" s="204">
        <v>1</v>
      </c>
      <c r="I1523" s="205"/>
      <c r="J1523" s="200"/>
      <c r="K1523" s="200"/>
      <c r="L1523" s="206"/>
      <c r="M1523" s="207"/>
      <c r="N1523" s="208"/>
      <c r="O1523" s="208"/>
      <c r="P1523" s="208"/>
      <c r="Q1523" s="208"/>
      <c r="R1523" s="208"/>
      <c r="S1523" s="208"/>
      <c r="T1523" s="209"/>
      <c r="AT1523" s="210" t="s">
        <v>213</v>
      </c>
      <c r="AU1523" s="210" t="s">
        <v>84</v>
      </c>
      <c r="AV1523" s="13" t="s">
        <v>84</v>
      </c>
      <c r="AW1523" s="13" t="s">
        <v>35</v>
      </c>
      <c r="AX1523" s="13" t="s">
        <v>74</v>
      </c>
      <c r="AY1523" s="210" t="s">
        <v>197</v>
      </c>
    </row>
    <row r="1524" spans="1:65" s="13" customFormat="1" ht="11.25">
      <c r="B1524" s="199"/>
      <c r="C1524" s="200"/>
      <c r="D1524" s="201" t="s">
        <v>213</v>
      </c>
      <c r="E1524" s="202" t="s">
        <v>28</v>
      </c>
      <c r="F1524" s="203" t="s">
        <v>2042</v>
      </c>
      <c r="G1524" s="200"/>
      <c r="H1524" s="204">
        <v>1</v>
      </c>
      <c r="I1524" s="205"/>
      <c r="J1524" s="200"/>
      <c r="K1524" s="200"/>
      <c r="L1524" s="206"/>
      <c r="M1524" s="207"/>
      <c r="N1524" s="208"/>
      <c r="O1524" s="208"/>
      <c r="P1524" s="208"/>
      <c r="Q1524" s="208"/>
      <c r="R1524" s="208"/>
      <c r="S1524" s="208"/>
      <c r="T1524" s="209"/>
      <c r="AT1524" s="210" t="s">
        <v>213</v>
      </c>
      <c r="AU1524" s="210" t="s">
        <v>84</v>
      </c>
      <c r="AV1524" s="13" t="s">
        <v>84</v>
      </c>
      <c r="AW1524" s="13" t="s">
        <v>35</v>
      </c>
      <c r="AX1524" s="13" t="s">
        <v>74</v>
      </c>
      <c r="AY1524" s="210" t="s">
        <v>197</v>
      </c>
    </row>
    <row r="1525" spans="1:65" s="13" customFormat="1" ht="11.25">
      <c r="B1525" s="199"/>
      <c r="C1525" s="200"/>
      <c r="D1525" s="201" t="s">
        <v>213</v>
      </c>
      <c r="E1525" s="202" t="s">
        <v>28</v>
      </c>
      <c r="F1525" s="203" t="s">
        <v>2043</v>
      </c>
      <c r="G1525" s="200"/>
      <c r="H1525" s="204">
        <v>1</v>
      </c>
      <c r="I1525" s="205"/>
      <c r="J1525" s="200"/>
      <c r="K1525" s="200"/>
      <c r="L1525" s="206"/>
      <c r="M1525" s="207"/>
      <c r="N1525" s="208"/>
      <c r="O1525" s="208"/>
      <c r="P1525" s="208"/>
      <c r="Q1525" s="208"/>
      <c r="R1525" s="208"/>
      <c r="S1525" s="208"/>
      <c r="T1525" s="209"/>
      <c r="AT1525" s="210" t="s">
        <v>213</v>
      </c>
      <c r="AU1525" s="210" t="s">
        <v>84</v>
      </c>
      <c r="AV1525" s="13" t="s">
        <v>84</v>
      </c>
      <c r="AW1525" s="13" t="s">
        <v>35</v>
      </c>
      <c r="AX1525" s="13" t="s">
        <v>74</v>
      </c>
      <c r="AY1525" s="210" t="s">
        <v>197</v>
      </c>
    </row>
    <row r="1526" spans="1:65" s="14" customFormat="1" ht="11.25">
      <c r="B1526" s="211"/>
      <c r="C1526" s="212"/>
      <c r="D1526" s="201" t="s">
        <v>213</v>
      </c>
      <c r="E1526" s="213" t="s">
        <v>28</v>
      </c>
      <c r="F1526" s="214" t="s">
        <v>226</v>
      </c>
      <c r="G1526" s="212"/>
      <c r="H1526" s="215">
        <v>3</v>
      </c>
      <c r="I1526" s="216"/>
      <c r="J1526" s="212"/>
      <c r="K1526" s="212"/>
      <c r="L1526" s="217"/>
      <c r="M1526" s="218"/>
      <c r="N1526" s="219"/>
      <c r="O1526" s="219"/>
      <c r="P1526" s="219"/>
      <c r="Q1526" s="219"/>
      <c r="R1526" s="219"/>
      <c r="S1526" s="219"/>
      <c r="T1526" s="220"/>
      <c r="AT1526" s="221" t="s">
        <v>213</v>
      </c>
      <c r="AU1526" s="221" t="s">
        <v>84</v>
      </c>
      <c r="AV1526" s="14" t="s">
        <v>204</v>
      </c>
      <c r="AW1526" s="14" t="s">
        <v>35</v>
      </c>
      <c r="AX1526" s="14" t="s">
        <v>82</v>
      </c>
      <c r="AY1526" s="221" t="s">
        <v>197</v>
      </c>
    </row>
    <row r="1527" spans="1:65" s="2" customFormat="1" ht="24.2" customHeight="1">
      <c r="A1527" s="37"/>
      <c r="B1527" s="38"/>
      <c r="C1527" s="181" t="s">
        <v>2044</v>
      </c>
      <c r="D1527" s="181" t="s">
        <v>199</v>
      </c>
      <c r="E1527" s="182" t="s">
        <v>2045</v>
      </c>
      <c r="F1527" s="183" t="s">
        <v>2046</v>
      </c>
      <c r="G1527" s="184" t="s">
        <v>409</v>
      </c>
      <c r="H1527" s="185">
        <v>0.23100000000000001</v>
      </c>
      <c r="I1527" s="186"/>
      <c r="J1527" s="187">
        <f>ROUND(I1527*H1527,2)</f>
        <v>0</v>
      </c>
      <c r="K1527" s="183" t="s">
        <v>203</v>
      </c>
      <c r="L1527" s="42"/>
      <c r="M1527" s="188" t="s">
        <v>28</v>
      </c>
      <c r="N1527" s="189" t="s">
        <v>45</v>
      </c>
      <c r="O1527" s="67"/>
      <c r="P1527" s="190">
        <f>O1527*H1527</f>
        <v>0</v>
      </c>
      <c r="Q1527" s="190">
        <v>0</v>
      </c>
      <c r="R1527" s="190">
        <f>Q1527*H1527</f>
        <v>0</v>
      </c>
      <c r="S1527" s="190">
        <v>1.8</v>
      </c>
      <c r="T1527" s="191">
        <f>S1527*H1527</f>
        <v>0.4158</v>
      </c>
      <c r="U1527" s="37"/>
      <c r="V1527" s="37"/>
      <c r="W1527" s="37"/>
      <c r="X1527" s="37"/>
      <c r="Y1527" s="37"/>
      <c r="Z1527" s="37"/>
      <c r="AA1527" s="37"/>
      <c r="AB1527" s="37"/>
      <c r="AC1527" s="37"/>
      <c r="AD1527" s="37"/>
      <c r="AE1527" s="37"/>
      <c r="AR1527" s="192" t="s">
        <v>204</v>
      </c>
      <c r="AT1527" s="192" t="s">
        <v>199</v>
      </c>
      <c r="AU1527" s="192" t="s">
        <v>84</v>
      </c>
      <c r="AY1527" s="20" t="s">
        <v>197</v>
      </c>
      <c r="BE1527" s="193">
        <f>IF(N1527="základní",J1527,0)</f>
        <v>0</v>
      </c>
      <c r="BF1527" s="193">
        <f>IF(N1527="snížená",J1527,0)</f>
        <v>0</v>
      </c>
      <c r="BG1527" s="193">
        <f>IF(N1527="zákl. přenesená",J1527,0)</f>
        <v>0</v>
      </c>
      <c r="BH1527" s="193">
        <f>IF(N1527="sníž. přenesená",J1527,0)</f>
        <v>0</v>
      </c>
      <c r="BI1527" s="193">
        <f>IF(N1527="nulová",J1527,0)</f>
        <v>0</v>
      </c>
      <c r="BJ1527" s="20" t="s">
        <v>82</v>
      </c>
      <c r="BK1527" s="193">
        <f>ROUND(I1527*H1527,2)</f>
        <v>0</v>
      </c>
      <c r="BL1527" s="20" t="s">
        <v>204</v>
      </c>
      <c r="BM1527" s="192" t="s">
        <v>2047</v>
      </c>
    </row>
    <row r="1528" spans="1:65" s="2" customFormat="1" ht="11.25">
      <c r="A1528" s="37"/>
      <c r="B1528" s="38"/>
      <c r="C1528" s="39"/>
      <c r="D1528" s="194" t="s">
        <v>206</v>
      </c>
      <c r="E1528" s="39"/>
      <c r="F1528" s="195" t="s">
        <v>2048</v>
      </c>
      <c r="G1528" s="39"/>
      <c r="H1528" s="39"/>
      <c r="I1528" s="196"/>
      <c r="J1528" s="39"/>
      <c r="K1528" s="39"/>
      <c r="L1528" s="42"/>
      <c r="M1528" s="197"/>
      <c r="N1528" s="198"/>
      <c r="O1528" s="67"/>
      <c r="P1528" s="67"/>
      <c r="Q1528" s="67"/>
      <c r="R1528" s="67"/>
      <c r="S1528" s="67"/>
      <c r="T1528" s="68"/>
      <c r="U1528" s="37"/>
      <c r="V1528" s="37"/>
      <c r="W1528" s="37"/>
      <c r="X1528" s="37"/>
      <c r="Y1528" s="37"/>
      <c r="Z1528" s="37"/>
      <c r="AA1528" s="37"/>
      <c r="AB1528" s="37"/>
      <c r="AC1528" s="37"/>
      <c r="AD1528" s="37"/>
      <c r="AE1528" s="37"/>
      <c r="AT1528" s="20" t="s">
        <v>206</v>
      </c>
      <c r="AU1528" s="20" t="s">
        <v>84</v>
      </c>
    </row>
    <row r="1529" spans="1:65" s="15" customFormat="1" ht="11.25">
      <c r="B1529" s="222"/>
      <c r="C1529" s="223"/>
      <c r="D1529" s="201" t="s">
        <v>213</v>
      </c>
      <c r="E1529" s="224" t="s">
        <v>28</v>
      </c>
      <c r="F1529" s="225" t="s">
        <v>724</v>
      </c>
      <c r="G1529" s="223"/>
      <c r="H1529" s="224" t="s">
        <v>28</v>
      </c>
      <c r="I1529" s="226"/>
      <c r="J1529" s="223"/>
      <c r="K1529" s="223"/>
      <c r="L1529" s="227"/>
      <c r="M1529" s="228"/>
      <c r="N1529" s="229"/>
      <c r="O1529" s="229"/>
      <c r="P1529" s="229"/>
      <c r="Q1529" s="229"/>
      <c r="R1529" s="229"/>
      <c r="S1529" s="229"/>
      <c r="T1529" s="230"/>
      <c r="AT1529" s="231" t="s">
        <v>213</v>
      </c>
      <c r="AU1529" s="231" t="s">
        <v>84</v>
      </c>
      <c r="AV1529" s="15" t="s">
        <v>82</v>
      </c>
      <c r="AW1529" s="15" t="s">
        <v>35</v>
      </c>
      <c r="AX1529" s="15" t="s">
        <v>74</v>
      </c>
      <c r="AY1529" s="231" t="s">
        <v>197</v>
      </c>
    </row>
    <row r="1530" spans="1:65" s="15" customFormat="1" ht="11.25">
      <c r="B1530" s="222"/>
      <c r="C1530" s="223"/>
      <c r="D1530" s="201" t="s">
        <v>213</v>
      </c>
      <c r="E1530" s="224" t="s">
        <v>28</v>
      </c>
      <c r="F1530" s="225" t="s">
        <v>791</v>
      </c>
      <c r="G1530" s="223"/>
      <c r="H1530" s="224" t="s">
        <v>28</v>
      </c>
      <c r="I1530" s="226"/>
      <c r="J1530" s="223"/>
      <c r="K1530" s="223"/>
      <c r="L1530" s="227"/>
      <c r="M1530" s="228"/>
      <c r="N1530" s="229"/>
      <c r="O1530" s="229"/>
      <c r="P1530" s="229"/>
      <c r="Q1530" s="229"/>
      <c r="R1530" s="229"/>
      <c r="S1530" s="229"/>
      <c r="T1530" s="230"/>
      <c r="AT1530" s="231" t="s">
        <v>213</v>
      </c>
      <c r="AU1530" s="231" t="s">
        <v>84</v>
      </c>
      <c r="AV1530" s="15" t="s">
        <v>82</v>
      </c>
      <c r="AW1530" s="15" t="s">
        <v>35</v>
      </c>
      <c r="AX1530" s="15" t="s">
        <v>74</v>
      </c>
      <c r="AY1530" s="231" t="s">
        <v>197</v>
      </c>
    </row>
    <row r="1531" spans="1:65" s="13" customFormat="1" ht="11.25">
      <c r="B1531" s="199"/>
      <c r="C1531" s="200"/>
      <c r="D1531" s="201" t="s">
        <v>213</v>
      </c>
      <c r="E1531" s="202" t="s">
        <v>28</v>
      </c>
      <c r="F1531" s="203" t="s">
        <v>2049</v>
      </c>
      <c r="G1531" s="200"/>
      <c r="H1531" s="204">
        <v>2.5000000000000001E-2</v>
      </c>
      <c r="I1531" s="205"/>
      <c r="J1531" s="200"/>
      <c r="K1531" s="200"/>
      <c r="L1531" s="206"/>
      <c r="M1531" s="207"/>
      <c r="N1531" s="208"/>
      <c r="O1531" s="208"/>
      <c r="P1531" s="208"/>
      <c r="Q1531" s="208"/>
      <c r="R1531" s="208"/>
      <c r="S1531" s="208"/>
      <c r="T1531" s="209"/>
      <c r="AT1531" s="210" t="s">
        <v>213</v>
      </c>
      <c r="AU1531" s="210" t="s">
        <v>84</v>
      </c>
      <c r="AV1531" s="13" t="s">
        <v>84</v>
      </c>
      <c r="AW1531" s="13" t="s">
        <v>35</v>
      </c>
      <c r="AX1531" s="13" t="s">
        <v>74</v>
      </c>
      <c r="AY1531" s="210" t="s">
        <v>197</v>
      </c>
    </row>
    <row r="1532" spans="1:65" s="13" customFormat="1" ht="11.25">
      <c r="B1532" s="199"/>
      <c r="C1532" s="200"/>
      <c r="D1532" s="201" t="s">
        <v>213</v>
      </c>
      <c r="E1532" s="202" t="s">
        <v>28</v>
      </c>
      <c r="F1532" s="203" t="s">
        <v>2050</v>
      </c>
      <c r="G1532" s="200"/>
      <c r="H1532" s="204">
        <v>2.8000000000000001E-2</v>
      </c>
      <c r="I1532" s="205"/>
      <c r="J1532" s="200"/>
      <c r="K1532" s="200"/>
      <c r="L1532" s="206"/>
      <c r="M1532" s="207"/>
      <c r="N1532" s="208"/>
      <c r="O1532" s="208"/>
      <c r="P1532" s="208"/>
      <c r="Q1532" s="208"/>
      <c r="R1532" s="208"/>
      <c r="S1532" s="208"/>
      <c r="T1532" s="209"/>
      <c r="AT1532" s="210" t="s">
        <v>213</v>
      </c>
      <c r="AU1532" s="210" t="s">
        <v>84</v>
      </c>
      <c r="AV1532" s="13" t="s">
        <v>84</v>
      </c>
      <c r="AW1532" s="13" t="s">
        <v>35</v>
      </c>
      <c r="AX1532" s="13" t="s">
        <v>74</v>
      </c>
      <c r="AY1532" s="210" t="s">
        <v>197</v>
      </c>
    </row>
    <row r="1533" spans="1:65" s="13" customFormat="1" ht="11.25">
      <c r="B1533" s="199"/>
      <c r="C1533" s="200"/>
      <c r="D1533" s="201" t="s">
        <v>213</v>
      </c>
      <c r="E1533" s="202" t="s">
        <v>28</v>
      </c>
      <c r="F1533" s="203" t="s">
        <v>2051</v>
      </c>
      <c r="G1533" s="200"/>
      <c r="H1533" s="204">
        <v>6.3E-2</v>
      </c>
      <c r="I1533" s="205"/>
      <c r="J1533" s="200"/>
      <c r="K1533" s="200"/>
      <c r="L1533" s="206"/>
      <c r="M1533" s="207"/>
      <c r="N1533" s="208"/>
      <c r="O1533" s="208"/>
      <c r="P1533" s="208"/>
      <c r="Q1533" s="208"/>
      <c r="R1533" s="208"/>
      <c r="S1533" s="208"/>
      <c r="T1533" s="209"/>
      <c r="AT1533" s="210" t="s">
        <v>213</v>
      </c>
      <c r="AU1533" s="210" t="s">
        <v>84</v>
      </c>
      <c r="AV1533" s="13" t="s">
        <v>84</v>
      </c>
      <c r="AW1533" s="13" t="s">
        <v>35</v>
      </c>
      <c r="AX1533" s="13" t="s">
        <v>74</v>
      </c>
      <c r="AY1533" s="210" t="s">
        <v>197</v>
      </c>
    </row>
    <row r="1534" spans="1:65" s="13" customFormat="1" ht="11.25">
      <c r="B1534" s="199"/>
      <c r="C1534" s="200"/>
      <c r="D1534" s="201" t="s">
        <v>213</v>
      </c>
      <c r="E1534" s="202" t="s">
        <v>28</v>
      </c>
      <c r="F1534" s="203" t="s">
        <v>2052</v>
      </c>
      <c r="G1534" s="200"/>
      <c r="H1534" s="204">
        <v>0.115</v>
      </c>
      <c r="I1534" s="205"/>
      <c r="J1534" s="200"/>
      <c r="K1534" s="200"/>
      <c r="L1534" s="206"/>
      <c r="M1534" s="207"/>
      <c r="N1534" s="208"/>
      <c r="O1534" s="208"/>
      <c r="P1534" s="208"/>
      <c r="Q1534" s="208"/>
      <c r="R1534" s="208"/>
      <c r="S1534" s="208"/>
      <c r="T1534" s="209"/>
      <c r="AT1534" s="210" t="s">
        <v>213</v>
      </c>
      <c r="AU1534" s="210" t="s">
        <v>84</v>
      </c>
      <c r="AV1534" s="13" t="s">
        <v>84</v>
      </c>
      <c r="AW1534" s="13" t="s">
        <v>35</v>
      </c>
      <c r="AX1534" s="13" t="s">
        <v>74</v>
      </c>
      <c r="AY1534" s="210" t="s">
        <v>197</v>
      </c>
    </row>
    <row r="1535" spans="1:65" s="14" customFormat="1" ht="11.25">
      <c r="B1535" s="211"/>
      <c r="C1535" s="212"/>
      <c r="D1535" s="201" t="s">
        <v>213</v>
      </c>
      <c r="E1535" s="213" t="s">
        <v>28</v>
      </c>
      <c r="F1535" s="214" t="s">
        <v>226</v>
      </c>
      <c r="G1535" s="212"/>
      <c r="H1535" s="215">
        <v>0.23100000000000001</v>
      </c>
      <c r="I1535" s="216"/>
      <c r="J1535" s="212"/>
      <c r="K1535" s="212"/>
      <c r="L1535" s="217"/>
      <c r="M1535" s="218"/>
      <c r="N1535" s="219"/>
      <c r="O1535" s="219"/>
      <c r="P1535" s="219"/>
      <c r="Q1535" s="219"/>
      <c r="R1535" s="219"/>
      <c r="S1535" s="219"/>
      <c r="T1535" s="220"/>
      <c r="AT1535" s="221" t="s">
        <v>213</v>
      </c>
      <c r="AU1535" s="221" t="s">
        <v>84</v>
      </c>
      <c r="AV1535" s="14" t="s">
        <v>204</v>
      </c>
      <c r="AW1535" s="14" t="s">
        <v>35</v>
      </c>
      <c r="AX1535" s="14" t="s">
        <v>82</v>
      </c>
      <c r="AY1535" s="221" t="s">
        <v>197</v>
      </c>
    </row>
    <row r="1536" spans="1:65" s="2" customFormat="1" ht="24.2" customHeight="1">
      <c r="A1536" s="37"/>
      <c r="B1536" s="38"/>
      <c r="C1536" s="181" t="s">
        <v>2053</v>
      </c>
      <c r="D1536" s="181" t="s">
        <v>199</v>
      </c>
      <c r="E1536" s="182" t="s">
        <v>2054</v>
      </c>
      <c r="F1536" s="183" t="s">
        <v>2055</v>
      </c>
      <c r="G1536" s="184" t="s">
        <v>265</v>
      </c>
      <c r="H1536" s="185">
        <v>100</v>
      </c>
      <c r="I1536" s="186"/>
      <c r="J1536" s="187">
        <f>ROUND(I1536*H1536,2)</f>
        <v>0</v>
      </c>
      <c r="K1536" s="183" t="s">
        <v>203</v>
      </c>
      <c r="L1536" s="42"/>
      <c r="M1536" s="188" t="s">
        <v>28</v>
      </c>
      <c r="N1536" s="189" t="s">
        <v>45</v>
      </c>
      <c r="O1536" s="67"/>
      <c r="P1536" s="190">
        <f>O1536*H1536</f>
        <v>0</v>
      </c>
      <c r="Q1536" s="190">
        <v>0</v>
      </c>
      <c r="R1536" s="190">
        <f>Q1536*H1536</f>
        <v>0</v>
      </c>
      <c r="S1536" s="190">
        <v>7.0000000000000001E-3</v>
      </c>
      <c r="T1536" s="191">
        <f>S1536*H1536</f>
        <v>0.70000000000000007</v>
      </c>
      <c r="U1536" s="37"/>
      <c r="V1536" s="37"/>
      <c r="W1536" s="37"/>
      <c r="X1536" s="37"/>
      <c r="Y1536" s="37"/>
      <c r="Z1536" s="37"/>
      <c r="AA1536" s="37"/>
      <c r="AB1536" s="37"/>
      <c r="AC1536" s="37"/>
      <c r="AD1536" s="37"/>
      <c r="AE1536" s="37"/>
      <c r="AR1536" s="192" t="s">
        <v>2056</v>
      </c>
      <c r="AT1536" s="192" t="s">
        <v>199</v>
      </c>
      <c r="AU1536" s="192" t="s">
        <v>84</v>
      </c>
      <c r="AY1536" s="20" t="s">
        <v>197</v>
      </c>
      <c r="BE1536" s="193">
        <f>IF(N1536="základní",J1536,0)</f>
        <v>0</v>
      </c>
      <c r="BF1536" s="193">
        <f>IF(N1536="snížená",J1536,0)</f>
        <v>0</v>
      </c>
      <c r="BG1536" s="193">
        <f>IF(N1536="zákl. přenesená",J1536,0)</f>
        <v>0</v>
      </c>
      <c r="BH1536" s="193">
        <f>IF(N1536="sníž. přenesená",J1536,0)</f>
        <v>0</v>
      </c>
      <c r="BI1536" s="193">
        <f>IF(N1536="nulová",J1536,0)</f>
        <v>0</v>
      </c>
      <c r="BJ1536" s="20" t="s">
        <v>82</v>
      </c>
      <c r="BK1536" s="193">
        <f>ROUND(I1536*H1536,2)</f>
        <v>0</v>
      </c>
      <c r="BL1536" s="20" t="s">
        <v>2056</v>
      </c>
      <c r="BM1536" s="192" t="s">
        <v>2057</v>
      </c>
    </row>
    <row r="1537" spans="1:65" s="2" customFormat="1" ht="11.25">
      <c r="A1537" s="37"/>
      <c r="B1537" s="38"/>
      <c r="C1537" s="39"/>
      <c r="D1537" s="194" t="s">
        <v>206</v>
      </c>
      <c r="E1537" s="39"/>
      <c r="F1537" s="195" t="s">
        <v>2058</v>
      </c>
      <c r="G1537" s="39"/>
      <c r="H1537" s="39"/>
      <c r="I1537" s="196"/>
      <c r="J1537" s="39"/>
      <c r="K1537" s="39"/>
      <c r="L1537" s="42"/>
      <c r="M1537" s="197"/>
      <c r="N1537" s="198"/>
      <c r="O1537" s="67"/>
      <c r="P1537" s="67"/>
      <c r="Q1537" s="67"/>
      <c r="R1537" s="67"/>
      <c r="S1537" s="67"/>
      <c r="T1537" s="68"/>
      <c r="U1537" s="37"/>
      <c r="V1537" s="37"/>
      <c r="W1537" s="37"/>
      <c r="X1537" s="37"/>
      <c r="Y1537" s="37"/>
      <c r="Z1537" s="37"/>
      <c r="AA1537" s="37"/>
      <c r="AB1537" s="37"/>
      <c r="AC1537" s="37"/>
      <c r="AD1537" s="37"/>
      <c r="AE1537" s="37"/>
      <c r="AT1537" s="20" t="s">
        <v>206</v>
      </c>
      <c r="AU1537" s="20" t="s">
        <v>84</v>
      </c>
    </row>
    <row r="1538" spans="1:65" s="15" customFormat="1" ht="11.25">
      <c r="B1538" s="222"/>
      <c r="C1538" s="223"/>
      <c r="D1538" s="201" t="s">
        <v>213</v>
      </c>
      <c r="E1538" s="224" t="s">
        <v>28</v>
      </c>
      <c r="F1538" s="225" t="s">
        <v>1387</v>
      </c>
      <c r="G1538" s="223"/>
      <c r="H1538" s="224" t="s">
        <v>28</v>
      </c>
      <c r="I1538" s="226"/>
      <c r="J1538" s="223"/>
      <c r="K1538" s="223"/>
      <c r="L1538" s="227"/>
      <c r="M1538" s="228"/>
      <c r="N1538" s="229"/>
      <c r="O1538" s="229"/>
      <c r="P1538" s="229"/>
      <c r="Q1538" s="229"/>
      <c r="R1538" s="229"/>
      <c r="S1538" s="229"/>
      <c r="T1538" s="230"/>
      <c r="AT1538" s="231" t="s">
        <v>213</v>
      </c>
      <c r="AU1538" s="231" t="s">
        <v>84</v>
      </c>
      <c r="AV1538" s="15" t="s">
        <v>82</v>
      </c>
      <c r="AW1538" s="15" t="s">
        <v>35</v>
      </c>
      <c r="AX1538" s="15" t="s">
        <v>74</v>
      </c>
      <c r="AY1538" s="231" t="s">
        <v>197</v>
      </c>
    </row>
    <row r="1539" spans="1:65" s="13" customFormat="1" ht="11.25">
      <c r="B1539" s="199"/>
      <c r="C1539" s="200"/>
      <c r="D1539" s="201" t="s">
        <v>213</v>
      </c>
      <c r="E1539" s="202" t="s">
        <v>28</v>
      </c>
      <c r="F1539" s="203" t="s">
        <v>2059</v>
      </c>
      <c r="G1539" s="200"/>
      <c r="H1539" s="204">
        <v>100</v>
      </c>
      <c r="I1539" s="205"/>
      <c r="J1539" s="200"/>
      <c r="K1539" s="200"/>
      <c r="L1539" s="206"/>
      <c r="M1539" s="207"/>
      <c r="N1539" s="208"/>
      <c r="O1539" s="208"/>
      <c r="P1539" s="208"/>
      <c r="Q1539" s="208"/>
      <c r="R1539" s="208"/>
      <c r="S1539" s="208"/>
      <c r="T1539" s="209"/>
      <c r="AT1539" s="210" t="s">
        <v>213</v>
      </c>
      <c r="AU1539" s="210" t="s">
        <v>84</v>
      </c>
      <c r="AV1539" s="13" t="s">
        <v>84</v>
      </c>
      <c r="AW1539" s="13" t="s">
        <v>35</v>
      </c>
      <c r="AX1539" s="13" t="s">
        <v>82</v>
      </c>
      <c r="AY1539" s="210" t="s">
        <v>197</v>
      </c>
    </row>
    <row r="1540" spans="1:65" s="2" customFormat="1" ht="24.2" customHeight="1">
      <c r="A1540" s="37"/>
      <c r="B1540" s="38"/>
      <c r="C1540" s="181" t="s">
        <v>2060</v>
      </c>
      <c r="D1540" s="181" t="s">
        <v>199</v>
      </c>
      <c r="E1540" s="182" t="s">
        <v>2061</v>
      </c>
      <c r="F1540" s="183" t="s">
        <v>2062</v>
      </c>
      <c r="G1540" s="184" t="s">
        <v>265</v>
      </c>
      <c r="H1540" s="185">
        <v>60</v>
      </c>
      <c r="I1540" s="186"/>
      <c r="J1540" s="187">
        <f>ROUND(I1540*H1540,2)</f>
        <v>0</v>
      </c>
      <c r="K1540" s="183" t="s">
        <v>203</v>
      </c>
      <c r="L1540" s="42"/>
      <c r="M1540" s="188" t="s">
        <v>28</v>
      </c>
      <c r="N1540" s="189" t="s">
        <v>45</v>
      </c>
      <c r="O1540" s="67"/>
      <c r="P1540" s="190">
        <f>O1540*H1540</f>
        <v>0</v>
      </c>
      <c r="Q1540" s="190">
        <v>0</v>
      </c>
      <c r="R1540" s="190">
        <f>Q1540*H1540</f>
        <v>0</v>
      </c>
      <c r="S1540" s="190">
        <v>3.4000000000000002E-2</v>
      </c>
      <c r="T1540" s="191">
        <f>S1540*H1540</f>
        <v>2.04</v>
      </c>
      <c r="U1540" s="37"/>
      <c r="V1540" s="37"/>
      <c r="W1540" s="37"/>
      <c r="X1540" s="37"/>
      <c r="Y1540" s="37"/>
      <c r="Z1540" s="37"/>
      <c r="AA1540" s="37"/>
      <c r="AB1540" s="37"/>
      <c r="AC1540" s="37"/>
      <c r="AD1540" s="37"/>
      <c r="AE1540" s="37"/>
      <c r="AR1540" s="192" t="s">
        <v>204</v>
      </c>
      <c r="AT1540" s="192" t="s">
        <v>199</v>
      </c>
      <c r="AU1540" s="192" t="s">
        <v>84</v>
      </c>
      <c r="AY1540" s="20" t="s">
        <v>197</v>
      </c>
      <c r="BE1540" s="193">
        <f>IF(N1540="základní",J1540,0)</f>
        <v>0</v>
      </c>
      <c r="BF1540" s="193">
        <f>IF(N1540="snížená",J1540,0)</f>
        <v>0</v>
      </c>
      <c r="BG1540" s="193">
        <f>IF(N1540="zákl. přenesená",J1540,0)</f>
        <v>0</v>
      </c>
      <c r="BH1540" s="193">
        <f>IF(N1540="sníž. přenesená",J1540,0)</f>
        <v>0</v>
      </c>
      <c r="BI1540" s="193">
        <f>IF(N1540="nulová",J1540,0)</f>
        <v>0</v>
      </c>
      <c r="BJ1540" s="20" t="s">
        <v>82</v>
      </c>
      <c r="BK1540" s="193">
        <f>ROUND(I1540*H1540,2)</f>
        <v>0</v>
      </c>
      <c r="BL1540" s="20" t="s">
        <v>204</v>
      </c>
      <c r="BM1540" s="192" t="s">
        <v>2063</v>
      </c>
    </row>
    <row r="1541" spans="1:65" s="2" customFormat="1" ht="11.25">
      <c r="A1541" s="37"/>
      <c r="B1541" s="38"/>
      <c r="C1541" s="39"/>
      <c r="D1541" s="194" t="s">
        <v>206</v>
      </c>
      <c r="E1541" s="39"/>
      <c r="F1541" s="195" t="s">
        <v>2064</v>
      </c>
      <c r="G1541" s="39"/>
      <c r="H1541" s="39"/>
      <c r="I1541" s="196"/>
      <c r="J1541" s="39"/>
      <c r="K1541" s="39"/>
      <c r="L1541" s="42"/>
      <c r="M1541" s="197"/>
      <c r="N1541" s="198"/>
      <c r="O1541" s="67"/>
      <c r="P1541" s="67"/>
      <c r="Q1541" s="67"/>
      <c r="R1541" s="67"/>
      <c r="S1541" s="67"/>
      <c r="T1541" s="68"/>
      <c r="U1541" s="37"/>
      <c r="V1541" s="37"/>
      <c r="W1541" s="37"/>
      <c r="X1541" s="37"/>
      <c r="Y1541" s="37"/>
      <c r="Z1541" s="37"/>
      <c r="AA1541" s="37"/>
      <c r="AB1541" s="37"/>
      <c r="AC1541" s="37"/>
      <c r="AD1541" s="37"/>
      <c r="AE1541" s="37"/>
      <c r="AT1541" s="20" t="s">
        <v>206</v>
      </c>
      <c r="AU1541" s="20" t="s">
        <v>84</v>
      </c>
    </row>
    <row r="1542" spans="1:65" s="15" customFormat="1" ht="11.25">
      <c r="B1542" s="222"/>
      <c r="C1542" s="223"/>
      <c r="D1542" s="201" t="s">
        <v>213</v>
      </c>
      <c r="E1542" s="224" t="s">
        <v>28</v>
      </c>
      <c r="F1542" s="225" t="s">
        <v>1387</v>
      </c>
      <c r="G1542" s="223"/>
      <c r="H1542" s="224" t="s">
        <v>28</v>
      </c>
      <c r="I1542" s="226"/>
      <c r="J1542" s="223"/>
      <c r="K1542" s="223"/>
      <c r="L1542" s="227"/>
      <c r="M1542" s="228"/>
      <c r="N1542" s="229"/>
      <c r="O1542" s="229"/>
      <c r="P1542" s="229"/>
      <c r="Q1542" s="229"/>
      <c r="R1542" s="229"/>
      <c r="S1542" s="229"/>
      <c r="T1542" s="230"/>
      <c r="AT1542" s="231" t="s">
        <v>213</v>
      </c>
      <c r="AU1542" s="231" t="s">
        <v>84</v>
      </c>
      <c r="AV1542" s="15" t="s">
        <v>82</v>
      </c>
      <c r="AW1542" s="15" t="s">
        <v>35</v>
      </c>
      <c r="AX1542" s="15" t="s">
        <v>74</v>
      </c>
      <c r="AY1542" s="231" t="s">
        <v>197</v>
      </c>
    </row>
    <row r="1543" spans="1:65" s="13" customFormat="1" ht="11.25">
      <c r="B1543" s="199"/>
      <c r="C1543" s="200"/>
      <c r="D1543" s="201" t="s">
        <v>213</v>
      </c>
      <c r="E1543" s="202" t="s">
        <v>28</v>
      </c>
      <c r="F1543" s="203" t="s">
        <v>2065</v>
      </c>
      <c r="G1543" s="200"/>
      <c r="H1543" s="204">
        <v>60</v>
      </c>
      <c r="I1543" s="205"/>
      <c r="J1543" s="200"/>
      <c r="K1543" s="200"/>
      <c r="L1543" s="206"/>
      <c r="M1543" s="207"/>
      <c r="N1543" s="208"/>
      <c r="O1543" s="208"/>
      <c r="P1543" s="208"/>
      <c r="Q1543" s="208"/>
      <c r="R1543" s="208"/>
      <c r="S1543" s="208"/>
      <c r="T1543" s="209"/>
      <c r="AT1543" s="210" t="s">
        <v>213</v>
      </c>
      <c r="AU1543" s="210" t="s">
        <v>84</v>
      </c>
      <c r="AV1543" s="13" t="s">
        <v>84</v>
      </c>
      <c r="AW1543" s="13" t="s">
        <v>35</v>
      </c>
      <c r="AX1543" s="13" t="s">
        <v>82</v>
      </c>
      <c r="AY1543" s="210" t="s">
        <v>197</v>
      </c>
    </row>
    <row r="1544" spans="1:65" s="2" customFormat="1" ht="24.2" customHeight="1">
      <c r="A1544" s="37"/>
      <c r="B1544" s="38"/>
      <c r="C1544" s="181" t="s">
        <v>2066</v>
      </c>
      <c r="D1544" s="181" t="s">
        <v>199</v>
      </c>
      <c r="E1544" s="182" t="s">
        <v>2067</v>
      </c>
      <c r="F1544" s="183" t="s">
        <v>2068</v>
      </c>
      <c r="G1544" s="184" t="s">
        <v>265</v>
      </c>
      <c r="H1544" s="185">
        <v>12</v>
      </c>
      <c r="I1544" s="186"/>
      <c r="J1544" s="187">
        <f>ROUND(I1544*H1544,2)</f>
        <v>0</v>
      </c>
      <c r="K1544" s="183" t="s">
        <v>203</v>
      </c>
      <c r="L1544" s="42"/>
      <c r="M1544" s="188" t="s">
        <v>28</v>
      </c>
      <c r="N1544" s="189" t="s">
        <v>45</v>
      </c>
      <c r="O1544" s="67"/>
      <c r="P1544" s="190">
        <f>O1544*H1544</f>
        <v>0</v>
      </c>
      <c r="Q1544" s="190">
        <v>0</v>
      </c>
      <c r="R1544" s="190">
        <f>Q1544*H1544</f>
        <v>0</v>
      </c>
      <c r="S1544" s="190">
        <v>4.4999999999999998E-2</v>
      </c>
      <c r="T1544" s="191">
        <f>S1544*H1544</f>
        <v>0.54</v>
      </c>
      <c r="U1544" s="37"/>
      <c r="V1544" s="37"/>
      <c r="W1544" s="37"/>
      <c r="X1544" s="37"/>
      <c r="Y1544" s="37"/>
      <c r="Z1544" s="37"/>
      <c r="AA1544" s="37"/>
      <c r="AB1544" s="37"/>
      <c r="AC1544" s="37"/>
      <c r="AD1544" s="37"/>
      <c r="AE1544" s="37"/>
      <c r="AR1544" s="192" t="s">
        <v>204</v>
      </c>
      <c r="AT1544" s="192" t="s">
        <v>199</v>
      </c>
      <c r="AU1544" s="192" t="s">
        <v>84</v>
      </c>
      <c r="AY1544" s="20" t="s">
        <v>197</v>
      </c>
      <c r="BE1544" s="193">
        <f>IF(N1544="základní",J1544,0)</f>
        <v>0</v>
      </c>
      <c r="BF1544" s="193">
        <f>IF(N1544="snížená",J1544,0)</f>
        <v>0</v>
      </c>
      <c r="BG1544" s="193">
        <f>IF(N1544="zákl. přenesená",J1544,0)</f>
        <v>0</v>
      </c>
      <c r="BH1544" s="193">
        <f>IF(N1544="sníž. přenesená",J1544,0)</f>
        <v>0</v>
      </c>
      <c r="BI1544" s="193">
        <f>IF(N1544="nulová",J1544,0)</f>
        <v>0</v>
      </c>
      <c r="BJ1544" s="20" t="s">
        <v>82</v>
      </c>
      <c r="BK1544" s="193">
        <f>ROUND(I1544*H1544,2)</f>
        <v>0</v>
      </c>
      <c r="BL1544" s="20" t="s">
        <v>204</v>
      </c>
      <c r="BM1544" s="192" t="s">
        <v>2069</v>
      </c>
    </row>
    <row r="1545" spans="1:65" s="2" customFormat="1" ht="11.25">
      <c r="A1545" s="37"/>
      <c r="B1545" s="38"/>
      <c r="C1545" s="39"/>
      <c r="D1545" s="194" t="s">
        <v>206</v>
      </c>
      <c r="E1545" s="39"/>
      <c r="F1545" s="195" t="s">
        <v>2070</v>
      </c>
      <c r="G1545" s="39"/>
      <c r="H1545" s="39"/>
      <c r="I1545" s="196"/>
      <c r="J1545" s="39"/>
      <c r="K1545" s="39"/>
      <c r="L1545" s="42"/>
      <c r="M1545" s="197"/>
      <c r="N1545" s="198"/>
      <c r="O1545" s="67"/>
      <c r="P1545" s="67"/>
      <c r="Q1545" s="67"/>
      <c r="R1545" s="67"/>
      <c r="S1545" s="67"/>
      <c r="T1545" s="68"/>
      <c r="U1545" s="37"/>
      <c r="V1545" s="37"/>
      <c r="W1545" s="37"/>
      <c r="X1545" s="37"/>
      <c r="Y1545" s="37"/>
      <c r="Z1545" s="37"/>
      <c r="AA1545" s="37"/>
      <c r="AB1545" s="37"/>
      <c r="AC1545" s="37"/>
      <c r="AD1545" s="37"/>
      <c r="AE1545" s="37"/>
      <c r="AT1545" s="20" t="s">
        <v>206</v>
      </c>
      <c r="AU1545" s="20" t="s">
        <v>84</v>
      </c>
    </row>
    <row r="1546" spans="1:65" s="15" customFormat="1" ht="11.25">
      <c r="B1546" s="222"/>
      <c r="C1546" s="223"/>
      <c r="D1546" s="201" t="s">
        <v>213</v>
      </c>
      <c r="E1546" s="224" t="s">
        <v>28</v>
      </c>
      <c r="F1546" s="225" t="s">
        <v>724</v>
      </c>
      <c r="G1546" s="223"/>
      <c r="H1546" s="224" t="s">
        <v>28</v>
      </c>
      <c r="I1546" s="226"/>
      <c r="J1546" s="223"/>
      <c r="K1546" s="223"/>
      <c r="L1546" s="227"/>
      <c r="M1546" s="228"/>
      <c r="N1546" s="229"/>
      <c r="O1546" s="229"/>
      <c r="P1546" s="229"/>
      <c r="Q1546" s="229"/>
      <c r="R1546" s="229"/>
      <c r="S1546" s="229"/>
      <c r="T1546" s="230"/>
      <c r="AT1546" s="231" t="s">
        <v>213</v>
      </c>
      <c r="AU1546" s="231" t="s">
        <v>84</v>
      </c>
      <c r="AV1546" s="15" t="s">
        <v>82</v>
      </c>
      <c r="AW1546" s="15" t="s">
        <v>35</v>
      </c>
      <c r="AX1546" s="15" t="s">
        <v>74</v>
      </c>
      <c r="AY1546" s="231" t="s">
        <v>197</v>
      </c>
    </row>
    <row r="1547" spans="1:65" s="15" customFormat="1" ht="11.25">
      <c r="B1547" s="222"/>
      <c r="C1547" s="223"/>
      <c r="D1547" s="201" t="s">
        <v>213</v>
      </c>
      <c r="E1547" s="224" t="s">
        <v>28</v>
      </c>
      <c r="F1547" s="225" t="s">
        <v>1394</v>
      </c>
      <c r="G1547" s="223"/>
      <c r="H1547" s="224" t="s">
        <v>28</v>
      </c>
      <c r="I1547" s="226"/>
      <c r="J1547" s="223"/>
      <c r="K1547" s="223"/>
      <c r="L1547" s="227"/>
      <c r="M1547" s="228"/>
      <c r="N1547" s="229"/>
      <c r="O1547" s="229"/>
      <c r="P1547" s="229"/>
      <c r="Q1547" s="229"/>
      <c r="R1547" s="229"/>
      <c r="S1547" s="229"/>
      <c r="T1547" s="230"/>
      <c r="AT1547" s="231" t="s">
        <v>213</v>
      </c>
      <c r="AU1547" s="231" t="s">
        <v>84</v>
      </c>
      <c r="AV1547" s="15" t="s">
        <v>82</v>
      </c>
      <c r="AW1547" s="15" t="s">
        <v>35</v>
      </c>
      <c r="AX1547" s="15" t="s">
        <v>74</v>
      </c>
      <c r="AY1547" s="231" t="s">
        <v>197</v>
      </c>
    </row>
    <row r="1548" spans="1:65" s="13" customFormat="1" ht="11.25">
      <c r="B1548" s="199"/>
      <c r="C1548" s="200"/>
      <c r="D1548" s="201" t="s">
        <v>213</v>
      </c>
      <c r="E1548" s="202" t="s">
        <v>28</v>
      </c>
      <c r="F1548" s="203" t="s">
        <v>2071</v>
      </c>
      <c r="G1548" s="200"/>
      <c r="H1548" s="204">
        <v>3.5</v>
      </c>
      <c r="I1548" s="205"/>
      <c r="J1548" s="200"/>
      <c r="K1548" s="200"/>
      <c r="L1548" s="206"/>
      <c r="M1548" s="207"/>
      <c r="N1548" s="208"/>
      <c r="O1548" s="208"/>
      <c r="P1548" s="208"/>
      <c r="Q1548" s="208"/>
      <c r="R1548" s="208"/>
      <c r="S1548" s="208"/>
      <c r="T1548" s="209"/>
      <c r="AT1548" s="210" t="s">
        <v>213</v>
      </c>
      <c r="AU1548" s="210" t="s">
        <v>84</v>
      </c>
      <c r="AV1548" s="13" t="s">
        <v>84</v>
      </c>
      <c r="AW1548" s="13" t="s">
        <v>35</v>
      </c>
      <c r="AX1548" s="13" t="s">
        <v>74</v>
      </c>
      <c r="AY1548" s="210" t="s">
        <v>197</v>
      </c>
    </row>
    <row r="1549" spans="1:65" s="15" customFormat="1" ht="11.25">
      <c r="B1549" s="222"/>
      <c r="C1549" s="223"/>
      <c r="D1549" s="201" t="s">
        <v>213</v>
      </c>
      <c r="E1549" s="224" t="s">
        <v>28</v>
      </c>
      <c r="F1549" s="225" t="s">
        <v>1396</v>
      </c>
      <c r="G1549" s="223"/>
      <c r="H1549" s="224" t="s">
        <v>28</v>
      </c>
      <c r="I1549" s="226"/>
      <c r="J1549" s="223"/>
      <c r="K1549" s="223"/>
      <c r="L1549" s="227"/>
      <c r="M1549" s="228"/>
      <c r="N1549" s="229"/>
      <c r="O1549" s="229"/>
      <c r="P1549" s="229"/>
      <c r="Q1549" s="229"/>
      <c r="R1549" s="229"/>
      <c r="S1549" s="229"/>
      <c r="T1549" s="230"/>
      <c r="AT1549" s="231" t="s">
        <v>213</v>
      </c>
      <c r="AU1549" s="231" t="s">
        <v>84</v>
      </c>
      <c r="AV1549" s="15" t="s">
        <v>82</v>
      </c>
      <c r="AW1549" s="15" t="s">
        <v>35</v>
      </c>
      <c r="AX1549" s="15" t="s">
        <v>74</v>
      </c>
      <c r="AY1549" s="231" t="s">
        <v>197</v>
      </c>
    </row>
    <row r="1550" spans="1:65" s="13" customFormat="1" ht="11.25">
      <c r="B1550" s="199"/>
      <c r="C1550" s="200"/>
      <c r="D1550" s="201" t="s">
        <v>213</v>
      </c>
      <c r="E1550" s="202" t="s">
        <v>28</v>
      </c>
      <c r="F1550" s="203" t="s">
        <v>2072</v>
      </c>
      <c r="G1550" s="200"/>
      <c r="H1550" s="204">
        <v>8.5</v>
      </c>
      <c r="I1550" s="205"/>
      <c r="J1550" s="200"/>
      <c r="K1550" s="200"/>
      <c r="L1550" s="206"/>
      <c r="M1550" s="207"/>
      <c r="N1550" s="208"/>
      <c r="O1550" s="208"/>
      <c r="P1550" s="208"/>
      <c r="Q1550" s="208"/>
      <c r="R1550" s="208"/>
      <c r="S1550" s="208"/>
      <c r="T1550" s="209"/>
      <c r="AT1550" s="210" t="s">
        <v>213</v>
      </c>
      <c r="AU1550" s="210" t="s">
        <v>84</v>
      </c>
      <c r="AV1550" s="13" t="s">
        <v>84</v>
      </c>
      <c r="AW1550" s="13" t="s">
        <v>35</v>
      </c>
      <c r="AX1550" s="13" t="s">
        <v>74</v>
      </c>
      <c r="AY1550" s="210" t="s">
        <v>197</v>
      </c>
    </row>
    <row r="1551" spans="1:65" s="14" customFormat="1" ht="11.25">
      <c r="B1551" s="211"/>
      <c r="C1551" s="212"/>
      <c r="D1551" s="201" t="s">
        <v>213</v>
      </c>
      <c r="E1551" s="213" t="s">
        <v>28</v>
      </c>
      <c r="F1551" s="214" t="s">
        <v>226</v>
      </c>
      <c r="G1551" s="212"/>
      <c r="H1551" s="215">
        <v>12</v>
      </c>
      <c r="I1551" s="216"/>
      <c r="J1551" s="212"/>
      <c r="K1551" s="212"/>
      <c r="L1551" s="217"/>
      <c r="M1551" s="218"/>
      <c r="N1551" s="219"/>
      <c r="O1551" s="219"/>
      <c r="P1551" s="219"/>
      <c r="Q1551" s="219"/>
      <c r="R1551" s="219"/>
      <c r="S1551" s="219"/>
      <c r="T1551" s="220"/>
      <c r="AT1551" s="221" t="s">
        <v>213</v>
      </c>
      <c r="AU1551" s="221" t="s">
        <v>84</v>
      </c>
      <c r="AV1551" s="14" t="s">
        <v>204</v>
      </c>
      <c r="AW1551" s="14" t="s">
        <v>35</v>
      </c>
      <c r="AX1551" s="14" t="s">
        <v>82</v>
      </c>
      <c r="AY1551" s="221" t="s">
        <v>197</v>
      </c>
    </row>
    <row r="1552" spans="1:65" s="2" customFormat="1" ht="33" customHeight="1">
      <c r="A1552" s="37"/>
      <c r="B1552" s="38"/>
      <c r="C1552" s="181" t="s">
        <v>2073</v>
      </c>
      <c r="D1552" s="181" t="s">
        <v>199</v>
      </c>
      <c r="E1552" s="182" t="s">
        <v>2074</v>
      </c>
      <c r="F1552" s="183" t="s">
        <v>2075</v>
      </c>
      <c r="G1552" s="184" t="s">
        <v>265</v>
      </c>
      <c r="H1552" s="185">
        <v>3.5</v>
      </c>
      <c r="I1552" s="186"/>
      <c r="J1552" s="187">
        <f>ROUND(I1552*H1552,2)</f>
        <v>0</v>
      </c>
      <c r="K1552" s="183" t="s">
        <v>203</v>
      </c>
      <c r="L1552" s="42"/>
      <c r="M1552" s="188" t="s">
        <v>28</v>
      </c>
      <c r="N1552" s="189" t="s">
        <v>45</v>
      </c>
      <c r="O1552" s="67"/>
      <c r="P1552" s="190">
        <f>O1552*H1552</f>
        <v>0</v>
      </c>
      <c r="Q1552" s="190">
        <v>0</v>
      </c>
      <c r="R1552" s="190">
        <f>Q1552*H1552</f>
        <v>0</v>
      </c>
      <c r="S1552" s="190">
        <v>2.1999999999999999E-2</v>
      </c>
      <c r="T1552" s="191">
        <f>S1552*H1552</f>
        <v>7.6999999999999999E-2</v>
      </c>
      <c r="U1552" s="37"/>
      <c r="V1552" s="37"/>
      <c r="W1552" s="37"/>
      <c r="X1552" s="37"/>
      <c r="Y1552" s="37"/>
      <c r="Z1552" s="37"/>
      <c r="AA1552" s="37"/>
      <c r="AB1552" s="37"/>
      <c r="AC1552" s="37"/>
      <c r="AD1552" s="37"/>
      <c r="AE1552" s="37"/>
      <c r="AR1552" s="192" t="s">
        <v>204</v>
      </c>
      <c r="AT1552" s="192" t="s">
        <v>199</v>
      </c>
      <c r="AU1552" s="192" t="s">
        <v>84</v>
      </c>
      <c r="AY1552" s="20" t="s">
        <v>197</v>
      </c>
      <c r="BE1552" s="193">
        <f>IF(N1552="základní",J1552,0)</f>
        <v>0</v>
      </c>
      <c r="BF1552" s="193">
        <f>IF(N1552="snížená",J1552,0)</f>
        <v>0</v>
      </c>
      <c r="BG1552" s="193">
        <f>IF(N1552="zákl. přenesená",J1552,0)</f>
        <v>0</v>
      </c>
      <c r="BH1552" s="193">
        <f>IF(N1552="sníž. přenesená",J1552,0)</f>
        <v>0</v>
      </c>
      <c r="BI1552" s="193">
        <f>IF(N1552="nulová",J1552,0)</f>
        <v>0</v>
      </c>
      <c r="BJ1552" s="20" t="s">
        <v>82</v>
      </c>
      <c r="BK1552" s="193">
        <f>ROUND(I1552*H1552,2)</f>
        <v>0</v>
      </c>
      <c r="BL1552" s="20" t="s">
        <v>204</v>
      </c>
      <c r="BM1552" s="192" t="s">
        <v>2076</v>
      </c>
    </row>
    <row r="1553" spans="1:65" s="2" customFormat="1" ht="11.25">
      <c r="A1553" s="37"/>
      <c r="B1553" s="38"/>
      <c r="C1553" s="39"/>
      <c r="D1553" s="194" t="s">
        <v>206</v>
      </c>
      <c r="E1553" s="39"/>
      <c r="F1553" s="195" t="s">
        <v>2077</v>
      </c>
      <c r="G1553" s="39"/>
      <c r="H1553" s="39"/>
      <c r="I1553" s="196"/>
      <c r="J1553" s="39"/>
      <c r="K1553" s="39"/>
      <c r="L1553" s="42"/>
      <c r="M1553" s="197"/>
      <c r="N1553" s="198"/>
      <c r="O1553" s="67"/>
      <c r="P1553" s="67"/>
      <c r="Q1553" s="67"/>
      <c r="R1553" s="67"/>
      <c r="S1553" s="67"/>
      <c r="T1553" s="68"/>
      <c r="U1553" s="37"/>
      <c r="V1553" s="37"/>
      <c r="W1553" s="37"/>
      <c r="X1553" s="37"/>
      <c r="Y1553" s="37"/>
      <c r="Z1553" s="37"/>
      <c r="AA1553" s="37"/>
      <c r="AB1553" s="37"/>
      <c r="AC1553" s="37"/>
      <c r="AD1553" s="37"/>
      <c r="AE1553" s="37"/>
      <c r="AT1553" s="20" t="s">
        <v>206</v>
      </c>
      <c r="AU1553" s="20" t="s">
        <v>84</v>
      </c>
    </row>
    <row r="1554" spans="1:65" s="15" customFormat="1" ht="11.25">
      <c r="B1554" s="222"/>
      <c r="C1554" s="223"/>
      <c r="D1554" s="201" t="s">
        <v>213</v>
      </c>
      <c r="E1554" s="224" t="s">
        <v>28</v>
      </c>
      <c r="F1554" s="225" t="s">
        <v>724</v>
      </c>
      <c r="G1554" s="223"/>
      <c r="H1554" s="224" t="s">
        <v>28</v>
      </c>
      <c r="I1554" s="226"/>
      <c r="J1554" s="223"/>
      <c r="K1554" s="223"/>
      <c r="L1554" s="227"/>
      <c r="M1554" s="228"/>
      <c r="N1554" s="229"/>
      <c r="O1554" s="229"/>
      <c r="P1554" s="229"/>
      <c r="Q1554" s="229"/>
      <c r="R1554" s="229"/>
      <c r="S1554" s="229"/>
      <c r="T1554" s="230"/>
      <c r="AT1554" s="231" t="s">
        <v>213</v>
      </c>
      <c r="AU1554" s="231" t="s">
        <v>84</v>
      </c>
      <c r="AV1554" s="15" t="s">
        <v>82</v>
      </c>
      <c r="AW1554" s="15" t="s">
        <v>35</v>
      </c>
      <c r="AX1554" s="15" t="s">
        <v>74</v>
      </c>
      <c r="AY1554" s="231" t="s">
        <v>197</v>
      </c>
    </row>
    <row r="1555" spans="1:65" s="15" customFormat="1" ht="11.25">
      <c r="B1555" s="222"/>
      <c r="C1555" s="223"/>
      <c r="D1555" s="201" t="s">
        <v>213</v>
      </c>
      <c r="E1555" s="224" t="s">
        <v>28</v>
      </c>
      <c r="F1555" s="225" t="s">
        <v>1394</v>
      </c>
      <c r="G1555" s="223"/>
      <c r="H1555" s="224" t="s">
        <v>28</v>
      </c>
      <c r="I1555" s="226"/>
      <c r="J1555" s="223"/>
      <c r="K1555" s="223"/>
      <c r="L1555" s="227"/>
      <c r="M1555" s="228"/>
      <c r="N1555" s="229"/>
      <c r="O1555" s="229"/>
      <c r="P1555" s="229"/>
      <c r="Q1555" s="229"/>
      <c r="R1555" s="229"/>
      <c r="S1555" s="229"/>
      <c r="T1555" s="230"/>
      <c r="AT1555" s="231" t="s">
        <v>213</v>
      </c>
      <c r="AU1555" s="231" t="s">
        <v>84</v>
      </c>
      <c r="AV1555" s="15" t="s">
        <v>82</v>
      </c>
      <c r="AW1555" s="15" t="s">
        <v>35</v>
      </c>
      <c r="AX1555" s="15" t="s">
        <v>74</v>
      </c>
      <c r="AY1555" s="231" t="s">
        <v>197</v>
      </c>
    </row>
    <row r="1556" spans="1:65" s="13" customFormat="1" ht="11.25">
      <c r="B1556" s="199"/>
      <c r="C1556" s="200"/>
      <c r="D1556" s="201" t="s">
        <v>213</v>
      </c>
      <c r="E1556" s="202" t="s">
        <v>28</v>
      </c>
      <c r="F1556" s="203" t="s">
        <v>2071</v>
      </c>
      <c r="G1556" s="200"/>
      <c r="H1556" s="204">
        <v>3.5</v>
      </c>
      <c r="I1556" s="205"/>
      <c r="J1556" s="200"/>
      <c r="K1556" s="200"/>
      <c r="L1556" s="206"/>
      <c r="M1556" s="207"/>
      <c r="N1556" s="208"/>
      <c r="O1556" s="208"/>
      <c r="P1556" s="208"/>
      <c r="Q1556" s="208"/>
      <c r="R1556" s="208"/>
      <c r="S1556" s="208"/>
      <c r="T1556" s="209"/>
      <c r="AT1556" s="210" t="s">
        <v>213</v>
      </c>
      <c r="AU1556" s="210" t="s">
        <v>84</v>
      </c>
      <c r="AV1556" s="13" t="s">
        <v>84</v>
      </c>
      <c r="AW1556" s="13" t="s">
        <v>35</v>
      </c>
      <c r="AX1556" s="13" t="s">
        <v>82</v>
      </c>
      <c r="AY1556" s="210" t="s">
        <v>197</v>
      </c>
    </row>
    <row r="1557" spans="1:65" s="2" customFormat="1" ht="24.2" customHeight="1">
      <c r="A1557" s="37"/>
      <c r="B1557" s="38"/>
      <c r="C1557" s="181" t="s">
        <v>2078</v>
      </c>
      <c r="D1557" s="181" t="s">
        <v>199</v>
      </c>
      <c r="E1557" s="182" t="s">
        <v>2079</v>
      </c>
      <c r="F1557" s="183" t="s">
        <v>2080</v>
      </c>
      <c r="G1557" s="184" t="s">
        <v>265</v>
      </c>
      <c r="H1557" s="185">
        <v>0.9</v>
      </c>
      <c r="I1557" s="186"/>
      <c r="J1557" s="187">
        <f>ROUND(I1557*H1557,2)</f>
        <v>0</v>
      </c>
      <c r="K1557" s="183" t="s">
        <v>203</v>
      </c>
      <c r="L1557" s="42"/>
      <c r="M1557" s="188" t="s">
        <v>28</v>
      </c>
      <c r="N1557" s="189" t="s">
        <v>45</v>
      </c>
      <c r="O1557" s="67"/>
      <c r="P1557" s="190">
        <f>O1557*H1557</f>
        <v>0</v>
      </c>
      <c r="Q1557" s="190">
        <v>1.42E-3</v>
      </c>
      <c r="R1557" s="190">
        <f>Q1557*H1557</f>
        <v>1.2780000000000001E-3</v>
      </c>
      <c r="S1557" s="190">
        <v>2.9000000000000001E-2</v>
      </c>
      <c r="T1557" s="191">
        <f>S1557*H1557</f>
        <v>2.6100000000000002E-2</v>
      </c>
      <c r="U1557" s="37"/>
      <c r="V1557" s="37"/>
      <c r="W1557" s="37"/>
      <c r="X1557" s="37"/>
      <c r="Y1557" s="37"/>
      <c r="Z1557" s="37"/>
      <c r="AA1557" s="37"/>
      <c r="AB1557" s="37"/>
      <c r="AC1557" s="37"/>
      <c r="AD1557" s="37"/>
      <c r="AE1557" s="37"/>
      <c r="AR1557" s="192" t="s">
        <v>204</v>
      </c>
      <c r="AT1557" s="192" t="s">
        <v>199</v>
      </c>
      <c r="AU1557" s="192" t="s">
        <v>84</v>
      </c>
      <c r="AY1557" s="20" t="s">
        <v>197</v>
      </c>
      <c r="BE1557" s="193">
        <f>IF(N1557="základní",J1557,0)</f>
        <v>0</v>
      </c>
      <c r="BF1557" s="193">
        <f>IF(N1557="snížená",J1557,0)</f>
        <v>0</v>
      </c>
      <c r="BG1557" s="193">
        <f>IF(N1557="zákl. přenesená",J1557,0)</f>
        <v>0</v>
      </c>
      <c r="BH1557" s="193">
        <f>IF(N1557="sníž. přenesená",J1557,0)</f>
        <v>0</v>
      </c>
      <c r="BI1557" s="193">
        <f>IF(N1557="nulová",J1557,0)</f>
        <v>0</v>
      </c>
      <c r="BJ1557" s="20" t="s">
        <v>82</v>
      </c>
      <c r="BK1557" s="193">
        <f>ROUND(I1557*H1557,2)</f>
        <v>0</v>
      </c>
      <c r="BL1557" s="20" t="s">
        <v>204</v>
      </c>
      <c r="BM1557" s="192" t="s">
        <v>2081</v>
      </c>
    </row>
    <row r="1558" spans="1:65" s="2" customFormat="1" ht="11.25">
      <c r="A1558" s="37"/>
      <c r="B1558" s="38"/>
      <c r="C1558" s="39"/>
      <c r="D1558" s="194" t="s">
        <v>206</v>
      </c>
      <c r="E1558" s="39"/>
      <c r="F1558" s="195" t="s">
        <v>2082</v>
      </c>
      <c r="G1558" s="39"/>
      <c r="H1558" s="39"/>
      <c r="I1558" s="196"/>
      <c r="J1558" s="39"/>
      <c r="K1558" s="39"/>
      <c r="L1558" s="42"/>
      <c r="M1558" s="197"/>
      <c r="N1558" s="198"/>
      <c r="O1558" s="67"/>
      <c r="P1558" s="67"/>
      <c r="Q1558" s="67"/>
      <c r="R1558" s="67"/>
      <c r="S1558" s="67"/>
      <c r="T1558" s="68"/>
      <c r="U1558" s="37"/>
      <c r="V1558" s="37"/>
      <c r="W1558" s="37"/>
      <c r="X1558" s="37"/>
      <c r="Y1558" s="37"/>
      <c r="Z1558" s="37"/>
      <c r="AA1558" s="37"/>
      <c r="AB1558" s="37"/>
      <c r="AC1558" s="37"/>
      <c r="AD1558" s="37"/>
      <c r="AE1558" s="37"/>
      <c r="AT1558" s="20" t="s">
        <v>206</v>
      </c>
      <c r="AU1558" s="20" t="s">
        <v>84</v>
      </c>
    </row>
    <row r="1559" spans="1:65" s="15" customFormat="1" ht="11.25">
      <c r="B1559" s="222"/>
      <c r="C1559" s="223"/>
      <c r="D1559" s="201" t="s">
        <v>213</v>
      </c>
      <c r="E1559" s="224" t="s">
        <v>28</v>
      </c>
      <c r="F1559" s="225" t="s">
        <v>724</v>
      </c>
      <c r="G1559" s="223"/>
      <c r="H1559" s="224" t="s">
        <v>28</v>
      </c>
      <c r="I1559" s="226"/>
      <c r="J1559" s="223"/>
      <c r="K1559" s="223"/>
      <c r="L1559" s="227"/>
      <c r="M1559" s="228"/>
      <c r="N1559" s="229"/>
      <c r="O1559" s="229"/>
      <c r="P1559" s="229"/>
      <c r="Q1559" s="229"/>
      <c r="R1559" s="229"/>
      <c r="S1559" s="229"/>
      <c r="T1559" s="230"/>
      <c r="AT1559" s="231" t="s">
        <v>213</v>
      </c>
      <c r="AU1559" s="231" t="s">
        <v>84</v>
      </c>
      <c r="AV1559" s="15" t="s">
        <v>82</v>
      </c>
      <c r="AW1559" s="15" t="s">
        <v>35</v>
      </c>
      <c r="AX1559" s="15" t="s">
        <v>74</v>
      </c>
      <c r="AY1559" s="231" t="s">
        <v>197</v>
      </c>
    </row>
    <row r="1560" spans="1:65" s="15" customFormat="1" ht="11.25">
      <c r="B1560" s="222"/>
      <c r="C1560" s="223"/>
      <c r="D1560" s="201" t="s">
        <v>213</v>
      </c>
      <c r="E1560" s="224" t="s">
        <v>28</v>
      </c>
      <c r="F1560" s="225" t="s">
        <v>1018</v>
      </c>
      <c r="G1560" s="223"/>
      <c r="H1560" s="224" t="s">
        <v>28</v>
      </c>
      <c r="I1560" s="226"/>
      <c r="J1560" s="223"/>
      <c r="K1560" s="223"/>
      <c r="L1560" s="227"/>
      <c r="M1560" s="228"/>
      <c r="N1560" s="229"/>
      <c r="O1560" s="229"/>
      <c r="P1560" s="229"/>
      <c r="Q1560" s="229"/>
      <c r="R1560" s="229"/>
      <c r="S1560" s="229"/>
      <c r="T1560" s="230"/>
      <c r="AT1560" s="231" t="s">
        <v>213</v>
      </c>
      <c r="AU1560" s="231" t="s">
        <v>84</v>
      </c>
      <c r="AV1560" s="15" t="s">
        <v>82</v>
      </c>
      <c r="AW1560" s="15" t="s">
        <v>35</v>
      </c>
      <c r="AX1560" s="15" t="s">
        <v>74</v>
      </c>
      <c r="AY1560" s="231" t="s">
        <v>197</v>
      </c>
    </row>
    <row r="1561" spans="1:65" s="13" customFormat="1" ht="11.25">
      <c r="B1561" s="199"/>
      <c r="C1561" s="200"/>
      <c r="D1561" s="201" t="s">
        <v>213</v>
      </c>
      <c r="E1561" s="202" t="s">
        <v>28</v>
      </c>
      <c r="F1561" s="203" t="s">
        <v>2083</v>
      </c>
      <c r="G1561" s="200"/>
      <c r="H1561" s="204">
        <v>0.3</v>
      </c>
      <c r="I1561" s="205"/>
      <c r="J1561" s="200"/>
      <c r="K1561" s="200"/>
      <c r="L1561" s="206"/>
      <c r="M1561" s="207"/>
      <c r="N1561" s="208"/>
      <c r="O1561" s="208"/>
      <c r="P1561" s="208"/>
      <c r="Q1561" s="208"/>
      <c r="R1561" s="208"/>
      <c r="S1561" s="208"/>
      <c r="T1561" s="209"/>
      <c r="AT1561" s="210" t="s">
        <v>213</v>
      </c>
      <c r="AU1561" s="210" t="s">
        <v>84</v>
      </c>
      <c r="AV1561" s="13" t="s">
        <v>84</v>
      </c>
      <c r="AW1561" s="13" t="s">
        <v>35</v>
      </c>
      <c r="AX1561" s="13" t="s">
        <v>74</v>
      </c>
      <c r="AY1561" s="210" t="s">
        <v>197</v>
      </c>
    </row>
    <row r="1562" spans="1:65" s="13" customFormat="1" ht="11.25">
      <c r="B1562" s="199"/>
      <c r="C1562" s="200"/>
      <c r="D1562" s="201" t="s">
        <v>213</v>
      </c>
      <c r="E1562" s="202" t="s">
        <v>28</v>
      </c>
      <c r="F1562" s="203" t="s">
        <v>2084</v>
      </c>
      <c r="G1562" s="200"/>
      <c r="H1562" s="204">
        <v>0.3</v>
      </c>
      <c r="I1562" s="205"/>
      <c r="J1562" s="200"/>
      <c r="K1562" s="200"/>
      <c r="L1562" s="206"/>
      <c r="M1562" s="207"/>
      <c r="N1562" s="208"/>
      <c r="O1562" s="208"/>
      <c r="P1562" s="208"/>
      <c r="Q1562" s="208"/>
      <c r="R1562" s="208"/>
      <c r="S1562" s="208"/>
      <c r="T1562" s="209"/>
      <c r="AT1562" s="210" t="s">
        <v>213</v>
      </c>
      <c r="AU1562" s="210" t="s">
        <v>84</v>
      </c>
      <c r="AV1562" s="13" t="s">
        <v>84</v>
      </c>
      <c r="AW1562" s="13" t="s">
        <v>35</v>
      </c>
      <c r="AX1562" s="13" t="s">
        <v>74</v>
      </c>
      <c r="AY1562" s="210" t="s">
        <v>197</v>
      </c>
    </row>
    <row r="1563" spans="1:65" s="13" customFormat="1" ht="11.25">
      <c r="B1563" s="199"/>
      <c r="C1563" s="200"/>
      <c r="D1563" s="201" t="s">
        <v>213</v>
      </c>
      <c r="E1563" s="202" t="s">
        <v>28</v>
      </c>
      <c r="F1563" s="203" t="s">
        <v>2085</v>
      </c>
      <c r="G1563" s="200"/>
      <c r="H1563" s="204">
        <v>0.15</v>
      </c>
      <c r="I1563" s="205"/>
      <c r="J1563" s="200"/>
      <c r="K1563" s="200"/>
      <c r="L1563" s="206"/>
      <c r="M1563" s="207"/>
      <c r="N1563" s="208"/>
      <c r="O1563" s="208"/>
      <c r="P1563" s="208"/>
      <c r="Q1563" s="208"/>
      <c r="R1563" s="208"/>
      <c r="S1563" s="208"/>
      <c r="T1563" s="209"/>
      <c r="AT1563" s="210" t="s">
        <v>213</v>
      </c>
      <c r="AU1563" s="210" t="s">
        <v>84</v>
      </c>
      <c r="AV1563" s="13" t="s">
        <v>84</v>
      </c>
      <c r="AW1563" s="13" t="s">
        <v>35</v>
      </c>
      <c r="AX1563" s="13" t="s">
        <v>74</v>
      </c>
      <c r="AY1563" s="210" t="s">
        <v>197</v>
      </c>
    </row>
    <row r="1564" spans="1:65" s="13" customFormat="1" ht="11.25">
      <c r="B1564" s="199"/>
      <c r="C1564" s="200"/>
      <c r="D1564" s="201" t="s">
        <v>213</v>
      </c>
      <c r="E1564" s="202" t="s">
        <v>28</v>
      </c>
      <c r="F1564" s="203" t="s">
        <v>2086</v>
      </c>
      <c r="G1564" s="200"/>
      <c r="H1564" s="204">
        <v>0.15</v>
      </c>
      <c r="I1564" s="205"/>
      <c r="J1564" s="200"/>
      <c r="K1564" s="200"/>
      <c r="L1564" s="206"/>
      <c r="M1564" s="207"/>
      <c r="N1564" s="208"/>
      <c r="O1564" s="208"/>
      <c r="P1564" s="208"/>
      <c r="Q1564" s="208"/>
      <c r="R1564" s="208"/>
      <c r="S1564" s="208"/>
      <c r="T1564" s="209"/>
      <c r="AT1564" s="210" t="s">
        <v>213</v>
      </c>
      <c r="AU1564" s="210" t="s">
        <v>84</v>
      </c>
      <c r="AV1564" s="13" t="s">
        <v>84</v>
      </c>
      <c r="AW1564" s="13" t="s">
        <v>35</v>
      </c>
      <c r="AX1564" s="13" t="s">
        <v>74</v>
      </c>
      <c r="AY1564" s="210" t="s">
        <v>197</v>
      </c>
    </row>
    <row r="1565" spans="1:65" s="14" customFormat="1" ht="11.25">
      <c r="B1565" s="211"/>
      <c r="C1565" s="212"/>
      <c r="D1565" s="201" t="s">
        <v>213</v>
      </c>
      <c r="E1565" s="213" t="s">
        <v>28</v>
      </c>
      <c r="F1565" s="214" t="s">
        <v>226</v>
      </c>
      <c r="G1565" s="212"/>
      <c r="H1565" s="215">
        <v>0.9</v>
      </c>
      <c r="I1565" s="216"/>
      <c r="J1565" s="212"/>
      <c r="K1565" s="212"/>
      <c r="L1565" s="217"/>
      <c r="M1565" s="218"/>
      <c r="N1565" s="219"/>
      <c r="O1565" s="219"/>
      <c r="P1565" s="219"/>
      <c r="Q1565" s="219"/>
      <c r="R1565" s="219"/>
      <c r="S1565" s="219"/>
      <c r="T1565" s="220"/>
      <c r="AT1565" s="221" t="s">
        <v>213</v>
      </c>
      <c r="AU1565" s="221" t="s">
        <v>84</v>
      </c>
      <c r="AV1565" s="14" t="s">
        <v>204</v>
      </c>
      <c r="AW1565" s="14" t="s">
        <v>35</v>
      </c>
      <c r="AX1565" s="14" t="s">
        <v>82</v>
      </c>
      <c r="AY1565" s="221" t="s">
        <v>197</v>
      </c>
    </row>
    <row r="1566" spans="1:65" s="2" customFormat="1" ht="24.2" customHeight="1">
      <c r="A1566" s="37"/>
      <c r="B1566" s="38"/>
      <c r="C1566" s="181" t="s">
        <v>2087</v>
      </c>
      <c r="D1566" s="181" t="s">
        <v>199</v>
      </c>
      <c r="E1566" s="182" t="s">
        <v>2088</v>
      </c>
      <c r="F1566" s="183" t="s">
        <v>2089</v>
      </c>
      <c r="G1566" s="184" t="s">
        <v>265</v>
      </c>
      <c r="H1566" s="185">
        <v>2.38</v>
      </c>
      <c r="I1566" s="186"/>
      <c r="J1566" s="187">
        <f>ROUND(I1566*H1566,2)</f>
        <v>0</v>
      </c>
      <c r="K1566" s="183" t="s">
        <v>203</v>
      </c>
      <c r="L1566" s="42"/>
      <c r="M1566" s="188" t="s">
        <v>28</v>
      </c>
      <c r="N1566" s="189" t="s">
        <v>45</v>
      </c>
      <c r="O1566" s="67"/>
      <c r="P1566" s="190">
        <f>O1566*H1566</f>
        <v>0</v>
      </c>
      <c r="Q1566" s="190">
        <v>1.47E-3</v>
      </c>
      <c r="R1566" s="190">
        <f>Q1566*H1566</f>
        <v>3.4985999999999997E-3</v>
      </c>
      <c r="S1566" s="190">
        <v>3.9E-2</v>
      </c>
      <c r="T1566" s="191">
        <f>S1566*H1566</f>
        <v>9.282E-2</v>
      </c>
      <c r="U1566" s="37"/>
      <c r="V1566" s="37"/>
      <c r="W1566" s="37"/>
      <c r="X1566" s="37"/>
      <c r="Y1566" s="37"/>
      <c r="Z1566" s="37"/>
      <c r="AA1566" s="37"/>
      <c r="AB1566" s="37"/>
      <c r="AC1566" s="37"/>
      <c r="AD1566" s="37"/>
      <c r="AE1566" s="37"/>
      <c r="AR1566" s="192" t="s">
        <v>204</v>
      </c>
      <c r="AT1566" s="192" t="s">
        <v>199</v>
      </c>
      <c r="AU1566" s="192" t="s">
        <v>84</v>
      </c>
      <c r="AY1566" s="20" t="s">
        <v>197</v>
      </c>
      <c r="BE1566" s="193">
        <f>IF(N1566="základní",J1566,0)</f>
        <v>0</v>
      </c>
      <c r="BF1566" s="193">
        <f>IF(N1566="snížená",J1566,0)</f>
        <v>0</v>
      </c>
      <c r="BG1566" s="193">
        <f>IF(N1566="zákl. přenesená",J1566,0)</f>
        <v>0</v>
      </c>
      <c r="BH1566" s="193">
        <f>IF(N1566="sníž. přenesená",J1566,0)</f>
        <v>0</v>
      </c>
      <c r="BI1566" s="193">
        <f>IF(N1566="nulová",J1566,0)</f>
        <v>0</v>
      </c>
      <c r="BJ1566" s="20" t="s">
        <v>82</v>
      </c>
      <c r="BK1566" s="193">
        <f>ROUND(I1566*H1566,2)</f>
        <v>0</v>
      </c>
      <c r="BL1566" s="20" t="s">
        <v>204</v>
      </c>
      <c r="BM1566" s="192" t="s">
        <v>2090</v>
      </c>
    </row>
    <row r="1567" spans="1:65" s="2" customFormat="1" ht="11.25">
      <c r="A1567" s="37"/>
      <c r="B1567" s="38"/>
      <c r="C1567" s="39"/>
      <c r="D1567" s="194" t="s">
        <v>206</v>
      </c>
      <c r="E1567" s="39"/>
      <c r="F1567" s="195" t="s">
        <v>2091</v>
      </c>
      <c r="G1567" s="39"/>
      <c r="H1567" s="39"/>
      <c r="I1567" s="196"/>
      <c r="J1567" s="39"/>
      <c r="K1567" s="39"/>
      <c r="L1567" s="42"/>
      <c r="M1567" s="197"/>
      <c r="N1567" s="198"/>
      <c r="O1567" s="67"/>
      <c r="P1567" s="67"/>
      <c r="Q1567" s="67"/>
      <c r="R1567" s="67"/>
      <c r="S1567" s="67"/>
      <c r="T1567" s="68"/>
      <c r="U1567" s="37"/>
      <c r="V1567" s="37"/>
      <c r="W1567" s="37"/>
      <c r="X1567" s="37"/>
      <c r="Y1567" s="37"/>
      <c r="Z1567" s="37"/>
      <c r="AA1567" s="37"/>
      <c r="AB1567" s="37"/>
      <c r="AC1567" s="37"/>
      <c r="AD1567" s="37"/>
      <c r="AE1567" s="37"/>
      <c r="AT1567" s="20" t="s">
        <v>206</v>
      </c>
      <c r="AU1567" s="20" t="s">
        <v>84</v>
      </c>
    </row>
    <row r="1568" spans="1:65" s="15" customFormat="1" ht="11.25">
      <c r="B1568" s="222"/>
      <c r="C1568" s="223"/>
      <c r="D1568" s="201" t="s">
        <v>213</v>
      </c>
      <c r="E1568" s="224" t="s">
        <v>28</v>
      </c>
      <c r="F1568" s="225" t="s">
        <v>724</v>
      </c>
      <c r="G1568" s="223"/>
      <c r="H1568" s="224" t="s">
        <v>28</v>
      </c>
      <c r="I1568" s="226"/>
      <c r="J1568" s="223"/>
      <c r="K1568" s="223"/>
      <c r="L1568" s="227"/>
      <c r="M1568" s="228"/>
      <c r="N1568" s="229"/>
      <c r="O1568" s="229"/>
      <c r="P1568" s="229"/>
      <c r="Q1568" s="229"/>
      <c r="R1568" s="229"/>
      <c r="S1568" s="229"/>
      <c r="T1568" s="230"/>
      <c r="AT1568" s="231" t="s">
        <v>213</v>
      </c>
      <c r="AU1568" s="231" t="s">
        <v>84</v>
      </c>
      <c r="AV1568" s="15" t="s">
        <v>82</v>
      </c>
      <c r="AW1568" s="15" t="s">
        <v>35</v>
      </c>
      <c r="AX1568" s="15" t="s">
        <v>74</v>
      </c>
      <c r="AY1568" s="231" t="s">
        <v>197</v>
      </c>
    </row>
    <row r="1569" spans="1:65" s="15" customFormat="1" ht="11.25">
      <c r="B1569" s="222"/>
      <c r="C1569" s="223"/>
      <c r="D1569" s="201" t="s">
        <v>213</v>
      </c>
      <c r="E1569" s="224" t="s">
        <v>28</v>
      </c>
      <c r="F1569" s="225" t="s">
        <v>1018</v>
      </c>
      <c r="G1569" s="223"/>
      <c r="H1569" s="224" t="s">
        <v>28</v>
      </c>
      <c r="I1569" s="226"/>
      <c r="J1569" s="223"/>
      <c r="K1569" s="223"/>
      <c r="L1569" s="227"/>
      <c r="M1569" s="228"/>
      <c r="N1569" s="229"/>
      <c r="O1569" s="229"/>
      <c r="P1569" s="229"/>
      <c r="Q1569" s="229"/>
      <c r="R1569" s="229"/>
      <c r="S1569" s="229"/>
      <c r="T1569" s="230"/>
      <c r="AT1569" s="231" t="s">
        <v>213</v>
      </c>
      <c r="AU1569" s="231" t="s">
        <v>84</v>
      </c>
      <c r="AV1569" s="15" t="s">
        <v>82</v>
      </c>
      <c r="AW1569" s="15" t="s">
        <v>35</v>
      </c>
      <c r="AX1569" s="15" t="s">
        <v>74</v>
      </c>
      <c r="AY1569" s="231" t="s">
        <v>197</v>
      </c>
    </row>
    <row r="1570" spans="1:65" s="13" customFormat="1" ht="11.25">
      <c r="B1570" s="199"/>
      <c r="C1570" s="200"/>
      <c r="D1570" s="201" t="s">
        <v>213</v>
      </c>
      <c r="E1570" s="202" t="s">
        <v>28</v>
      </c>
      <c r="F1570" s="203" t="s">
        <v>2092</v>
      </c>
      <c r="G1570" s="200"/>
      <c r="H1570" s="204">
        <v>1.1000000000000001</v>
      </c>
      <c r="I1570" s="205"/>
      <c r="J1570" s="200"/>
      <c r="K1570" s="200"/>
      <c r="L1570" s="206"/>
      <c r="M1570" s="207"/>
      <c r="N1570" s="208"/>
      <c r="O1570" s="208"/>
      <c r="P1570" s="208"/>
      <c r="Q1570" s="208"/>
      <c r="R1570" s="208"/>
      <c r="S1570" s="208"/>
      <c r="T1570" s="209"/>
      <c r="AT1570" s="210" t="s">
        <v>213</v>
      </c>
      <c r="AU1570" s="210" t="s">
        <v>84</v>
      </c>
      <c r="AV1570" s="13" t="s">
        <v>84</v>
      </c>
      <c r="AW1570" s="13" t="s">
        <v>35</v>
      </c>
      <c r="AX1570" s="13" t="s">
        <v>74</v>
      </c>
      <c r="AY1570" s="210" t="s">
        <v>197</v>
      </c>
    </row>
    <row r="1571" spans="1:65" s="13" customFormat="1" ht="11.25">
      <c r="B1571" s="199"/>
      <c r="C1571" s="200"/>
      <c r="D1571" s="201" t="s">
        <v>213</v>
      </c>
      <c r="E1571" s="202" t="s">
        <v>28</v>
      </c>
      <c r="F1571" s="203" t="s">
        <v>2093</v>
      </c>
      <c r="G1571" s="200"/>
      <c r="H1571" s="204">
        <v>0.45</v>
      </c>
      <c r="I1571" s="205"/>
      <c r="J1571" s="200"/>
      <c r="K1571" s="200"/>
      <c r="L1571" s="206"/>
      <c r="M1571" s="207"/>
      <c r="N1571" s="208"/>
      <c r="O1571" s="208"/>
      <c r="P1571" s="208"/>
      <c r="Q1571" s="208"/>
      <c r="R1571" s="208"/>
      <c r="S1571" s="208"/>
      <c r="T1571" s="209"/>
      <c r="AT1571" s="210" t="s">
        <v>213</v>
      </c>
      <c r="AU1571" s="210" t="s">
        <v>84</v>
      </c>
      <c r="AV1571" s="13" t="s">
        <v>84</v>
      </c>
      <c r="AW1571" s="13" t="s">
        <v>35</v>
      </c>
      <c r="AX1571" s="13" t="s">
        <v>74</v>
      </c>
      <c r="AY1571" s="210" t="s">
        <v>197</v>
      </c>
    </row>
    <row r="1572" spans="1:65" s="13" customFormat="1" ht="11.25">
      <c r="B1572" s="199"/>
      <c r="C1572" s="200"/>
      <c r="D1572" s="201" t="s">
        <v>213</v>
      </c>
      <c r="E1572" s="202" t="s">
        <v>28</v>
      </c>
      <c r="F1572" s="203" t="s">
        <v>2094</v>
      </c>
      <c r="G1572" s="200"/>
      <c r="H1572" s="204">
        <v>0.38</v>
      </c>
      <c r="I1572" s="205"/>
      <c r="J1572" s="200"/>
      <c r="K1572" s="200"/>
      <c r="L1572" s="206"/>
      <c r="M1572" s="207"/>
      <c r="N1572" s="208"/>
      <c r="O1572" s="208"/>
      <c r="P1572" s="208"/>
      <c r="Q1572" s="208"/>
      <c r="R1572" s="208"/>
      <c r="S1572" s="208"/>
      <c r="T1572" s="209"/>
      <c r="AT1572" s="210" t="s">
        <v>213</v>
      </c>
      <c r="AU1572" s="210" t="s">
        <v>84</v>
      </c>
      <c r="AV1572" s="13" t="s">
        <v>84</v>
      </c>
      <c r="AW1572" s="13" t="s">
        <v>35</v>
      </c>
      <c r="AX1572" s="13" t="s">
        <v>74</v>
      </c>
      <c r="AY1572" s="210" t="s">
        <v>197</v>
      </c>
    </row>
    <row r="1573" spans="1:65" s="13" customFormat="1" ht="11.25">
      <c r="B1573" s="199"/>
      <c r="C1573" s="200"/>
      <c r="D1573" s="201" t="s">
        <v>213</v>
      </c>
      <c r="E1573" s="202" t="s">
        <v>28</v>
      </c>
      <c r="F1573" s="203" t="s">
        <v>2095</v>
      </c>
      <c r="G1573" s="200"/>
      <c r="H1573" s="204">
        <v>0.45</v>
      </c>
      <c r="I1573" s="205"/>
      <c r="J1573" s="200"/>
      <c r="K1573" s="200"/>
      <c r="L1573" s="206"/>
      <c r="M1573" s="207"/>
      <c r="N1573" s="208"/>
      <c r="O1573" s="208"/>
      <c r="P1573" s="208"/>
      <c r="Q1573" s="208"/>
      <c r="R1573" s="208"/>
      <c r="S1573" s="208"/>
      <c r="T1573" s="209"/>
      <c r="AT1573" s="210" t="s">
        <v>213</v>
      </c>
      <c r="AU1573" s="210" t="s">
        <v>84</v>
      </c>
      <c r="AV1573" s="13" t="s">
        <v>84</v>
      </c>
      <c r="AW1573" s="13" t="s">
        <v>35</v>
      </c>
      <c r="AX1573" s="13" t="s">
        <v>74</v>
      </c>
      <c r="AY1573" s="210" t="s">
        <v>197</v>
      </c>
    </row>
    <row r="1574" spans="1:65" s="14" customFormat="1" ht="11.25">
      <c r="B1574" s="211"/>
      <c r="C1574" s="212"/>
      <c r="D1574" s="201" t="s">
        <v>213</v>
      </c>
      <c r="E1574" s="213" t="s">
        <v>28</v>
      </c>
      <c r="F1574" s="214" t="s">
        <v>226</v>
      </c>
      <c r="G1574" s="212"/>
      <c r="H1574" s="215">
        <v>2.38</v>
      </c>
      <c r="I1574" s="216"/>
      <c r="J1574" s="212"/>
      <c r="K1574" s="212"/>
      <c r="L1574" s="217"/>
      <c r="M1574" s="218"/>
      <c r="N1574" s="219"/>
      <c r="O1574" s="219"/>
      <c r="P1574" s="219"/>
      <c r="Q1574" s="219"/>
      <c r="R1574" s="219"/>
      <c r="S1574" s="219"/>
      <c r="T1574" s="220"/>
      <c r="AT1574" s="221" t="s">
        <v>213</v>
      </c>
      <c r="AU1574" s="221" t="s">
        <v>84</v>
      </c>
      <c r="AV1574" s="14" t="s">
        <v>204</v>
      </c>
      <c r="AW1574" s="14" t="s">
        <v>35</v>
      </c>
      <c r="AX1574" s="14" t="s">
        <v>82</v>
      </c>
      <c r="AY1574" s="221" t="s">
        <v>197</v>
      </c>
    </row>
    <row r="1575" spans="1:65" s="2" customFormat="1" ht="24.2" customHeight="1">
      <c r="A1575" s="37"/>
      <c r="B1575" s="38"/>
      <c r="C1575" s="181" t="s">
        <v>2096</v>
      </c>
      <c r="D1575" s="181" t="s">
        <v>199</v>
      </c>
      <c r="E1575" s="182" t="s">
        <v>2097</v>
      </c>
      <c r="F1575" s="183" t="s">
        <v>2098</v>
      </c>
      <c r="G1575" s="184" t="s">
        <v>265</v>
      </c>
      <c r="H1575" s="185">
        <v>0.15</v>
      </c>
      <c r="I1575" s="186"/>
      <c r="J1575" s="187">
        <f>ROUND(I1575*H1575,2)</f>
        <v>0</v>
      </c>
      <c r="K1575" s="183" t="s">
        <v>203</v>
      </c>
      <c r="L1575" s="42"/>
      <c r="M1575" s="188" t="s">
        <v>28</v>
      </c>
      <c r="N1575" s="189" t="s">
        <v>45</v>
      </c>
      <c r="O1575" s="67"/>
      <c r="P1575" s="190">
        <f>O1575*H1575</f>
        <v>0</v>
      </c>
      <c r="Q1575" s="190">
        <v>2.4399999999999999E-3</v>
      </c>
      <c r="R1575" s="190">
        <f>Q1575*H1575</f>
        <v>3.6599999999999995E-4</v>
      </c>
      <c r="S1575" s="190">
        <v>5.6000000000000001E-2</v>
      </c>
      <c r="T1575" s="191">
        <f>S1575*H1575</f>
        <v>8.3999999999999995E-3</v>
      </c>
      <c r="U1575" s="37"/>
      <c r="V1575" s="37"/>
      <c r="W1575" s="37"/>
      <c r="X1575" s="37"/>
      <c r="Y1575" s="37"/>
      <c r="Z1575" s="37"/>
      <c r="AA1575" s="37"/>
      <c r="AB1575" s="37"/>
      <c r="AC1575" s="37"/>
      <c r="AD1575" s="37"/>
      <c r="AE1575" s="37"/>
      <c r="AR1575" s="192" t="s">
        <v>204</v>
      </c>
      <c r="AT1575" s="192" t="s">
        <v>199</v>
      </c>
      <c r="AU1575" s="192" t="s">
        <v>84</v>
      </c>
      <c r="AY1575" s="20" t="s">
        <v>197</v>
      </c>
      <c r="BE1575" s="193">
        <f>IF(N1575="základní",J1575,0)</f>
        <v>0</v>
      </c>
      <c r="BF1575" s="193">
        <f>IF(N1575="snížená",J1575,0)</f>
        <v>0</v>
      </c>
      <c r="BG1575" s="193">
        <f>IF(N1575="zákl. přenesená",J1575,0)</f>
        <v>0</v>
      </c>
      <c r="BH1575" s="193">
        <f>IF(N1575="sníž. přenesená",J1575,0)</f>
        <v>0</v>
      </c>
      <c r="BI1575" s="193">
        <f>IF(N1575="nulová",J1575,0)</f>
        <v>0</v>
      </c>
      <c r="BJ1575" s="20" t="s">
        <v>82</v>
      </c>
      <c r="BK1575" s="193">
        <f>ROUND(I1575*H1575,2)</f>
        <v>0</v>
      </c>
      <c r="BL1575" s="20" t="s">
        <v>204</v>
      </c>
      <c r="BM1575" s="192" t="s">
        <v>2099</v>
      </c>
    </row>
    <row r="1576" spans="1:65" s="2" customFormat="1" ht="11.25">
      <c r="A1576" s="37"/>
      <c r="B1576" s="38"/>
      <c r="C1576" s="39"/>
      <c r="D1576" s="194" t="s">
        <v>206</v>
      </c>
      <c r="E1576" s="39"/>
      <c r="F1576" s="195" t="s">
        <v>2100</v>
      </c>
      <c r="G1576" s="39"/>
      <c r="H1576" s="39"/>
      <c r="I1576" s="196"/>
      <c r="J1576" s="39"/>
      <c r="K1576" s="39"/>
      <c r="L1576" s="42"/>
      <c r="M1576" s="197"/>
      <c r="N1576" s="198"/>
      <c r="O1576" s="67"/>
      <c r="P1576" s="67"/>
      <c r="Q1576" s="67"/>
      <c r="R1576" s="67"/>
      <c r="S1576" s="67"/>
      <c r="T1576" s="68"/>
      <c r="U1576" s="37"/>
      <c r="V1576" s="37"/>
      <c r="W1576" s="37"/>
      <c r="X1576" s="37"/>
      <c r="Y1576" s="37"/>
      <c r="Z1576" s="37"/>
      <c r="AA1576" s="37"/>
      <c r="AB1576" s="37"/>
      <c r="AC1576" s="37"/>
      <c r="AD1576" s="37"/>
      <c r="AE1576" s="37"/>
      <c r="AT1576" s="20" t="s">
        <v>206</v>
      </c>
      <c r="AU1576" s="20" t="s">
        <v>84</v>
      </c>
    </row>
    <row r="1577" spans="1:65" s="15" customFormat="1" ht="11.25">
      <c r="B1577" s="222"/>
      <c r="C1577" s="223"/>
      <c r="D1577" s="201" t="s">
        <v>213</v>
      </c>
      <c r="E1577" s="224" t="s">
        <v>28</v>
      </c>
      <c r="F1577" s="225" t="s">
        <v>724</v>
      </c>
      <c r="G1577" s="223"/>
      <c r="H1577" s="224" t="s">
        <v>28</v>
      </c>
      <c r="I1577" s="226"/>
      <c r="J1577" s="223"/>
      <c r="K1577" s="223"/>
      <c r="L1577" s="227"/>
      <c r="M1577" s="228"/>
      <c r="N1577" s="229"/>
      <c r="O1577" s="229"/>
      <c r="P1577" s="229"/>
      <c r="Q1577" s="229"/>
      <c r="R1577" s="229"/>
      <c r="S1577" s="229"/>
      <c r="T1577" s="230"/>
      <c r="AT1577" s="231" t="s">
        <v>213</v>
      </c>
      <c r="AU1577" s="231" t="s">
        <v>84</v>
      </c>
      <c r="AV1577" s="15" t="s">
        <v>82</v>
      </c>
      <c r="AW1577" s="15" t="s">
        <v>35</v>
      </c>
      <c r="AX1577" s="15" t="s">
        <v>74</v>
      </c>
      <c r="AY1577" s="231" t="s">
        <v>197</v>
      </c>
    </row>
    <row r="1578" spans="1:65" s="15" customFormat="1" ht="11.25">
      <c r="B1578" s="222"/>
      <c r="C1578" s="223"/>
      <c r="D1578" s="201" t="s">
        <v>213</v>
      </c>
      <c r="E1578" s="224" t="s">
        <v>28</v>
      </c>
      <c r="F1578" s="225" t="s">
        <v>1018</v>
      </c>
      <c r="G1578" s="223"/>
      <c r="H1578" s="224" t="s">
        <v>28</v>
      </c>
      <c r="I1578" s="226"/>
      <c r="J1578" s="223"/>
      <c r="K1578" s="223"/>
      <c r="L1578" s="227"/>
      <c r="M1578" s="228"/>
      <c r="N1578" s="229"/>
      <c r="O1578" s="229"/>
      <c r="P1578" s="229"/>
      <c r="Q1578" s="229"/>
      <c r="R1578" s="229"/>
      <c r="S1578" s="229"/>
      <c r="T1578" s="230"/>
      <c r="AT1578" s="231" t="s">
        <v>213</v>
      </c>
      <c r="AU1578" s="231" t="s">
        <v>84</v>
      </c>
      <c r="AV1578" s="15" t="s">
        <v>82</v>
      </c>
      <c r="AW1578" s="15" t="s">
        <v>35</v>
      </c>
      <c r="AX1578" s="15" t="s">
        <v>74</v>
      </c>
      <c r="AY1578" s="231" t="s">
        <v>197</v>
      </c>
    </row>
    <row r="1579" spans="1:65" s="13" customFormat="1" ht="11.25">
      <c r="B1579" s="199"/>
      <c r="C1579" s="200"/>
      <c r="D1579" s="201" t="s">
        <v>213</v>
      </c>
      <c r="E1579" s="202" t="s">
        <v>28</v>
      </c>
      <c r="F1579" s="203" t="s">
        <v>2101</v>
      </c>
      <c r="G1579" s="200"/>
      <c r="H1579" s="204">
        <v>0.15</v>
      </c>
      <c r="I1579" s="205"/>
      <c r="J1579" s="200"/>
      <c r="K1579" s="200"/>
      <c r="L1579" s="206"/>
      <c r="M1579" s="207"/>
      <c r="N1579" s="208"/>
      <c r="O1579" s="208"/>
      <c r="P1579" s="208"/>
      <c r="Q1579" s="208"/>
      <c r="R1579" s="208"/>
      <c r="S1579" s="208"/>
      <c r="T1579" s="209"/>
      <c r="AT1579" s="210" t="s">
        <v>213</v>
      </c>
      <c r="AU1579" s="210" t="s">
        <v>84</v>
      </c>
      <c r="AV1579" s="13" t="s">
        <v>84</v>
      </c>
      <c r="AW1579" s="13" t="s">
        <v>35</v>
      </c>
      <c r="AX1579" s="13" t="s">
        <v>82</v>
      </c>
      <c r="AY1579" s="210" t="s">
        <v>197</v>
      </c>
    </row>
    <row r="1580" spans="1:65" s="2" customFormat="1" ht="24.2" customHeight="1">
      <c r="A1580" s="37"/>
      <c r="B1580" s="38"/>
      <c r="C1580" s="181" t="s">
        <v>2102</v>
      </c>
      <c r="D1580" s="181" t="s">
        <v>199</v>
      </c>
      <c r="E1580" s="182" t="s">
        <v>2103</v>
      </c>
      <c r="F1580" s="183" t="s">
        <v>2104</v>
      </c>
      <c r="G1580" s="184" t="s">
        <v>265</v>
      </c>
      <c r="H1580" s="185">
        <v>0.3</v>
      </c>
      <c r="I1580" s="186"/>
      <c r="J1580" s="187">
        <f>ROUND(I1580*H1580,2)</f>
        <v>0</v>
      </c>
      <c r="K1580" s="183" t="s">
        <v>203</v>
      </c>
      <c r="L1580" s="42"/>
      <c r="M1580" s="188" t="s">
        <v>28</v>
      </c>
      <c r="N1580" s="189" t="s">
        <v>45</v>
      </c>
      <c r="O1580" s="67"/>
      <c r="P1580" s="190">
        <f>O1580*H1580</f>
        <v>0</v>
      </c>
      <c r="Q1580" s="190">
        <v>3.0999999999999999E-3</v>
      </c>
      <c r="R1580" s="190">
        <f>Q1580*H1580</f>
        <v>9.2999999999999995E-4</v>
      </c>
      <c r="S1580" s="190">
        <v>8.6999999999999994E-2</v>
      </c>
      <c r="T1580" s="191">
        <f>S1580*H1580</f>
        <v>2.6099999999999998E-2</v>
      </c>
      <c r="U1580" s="37"/>
      <c r="V1580" s="37"/>
      <c r="W1580" s="37"/>
      <c r="X1580" s="37"/>
      <c r="Y1580" s="37"/>
      <c r="Z1580" s="37"/>
      <c r="AA1580" s="37"/>
      <c r="AB1580" s="37"/>
      <c r="AC1580" s="37"/>
      <c r="AD1580" s="37"/>
      <c r="AE1580" s="37"/>
      <c r="AR1580" s="192" t="s">
        <v>204</v>
      </c>
      <c r="AT1580" s="192" t="s">
        <v>199</v>
      </c>
      <c r="AU1580" s="192" t="s">
        <v>84</v>
      </c>
      <c r="AY1580" s="20" t="s">
        <v>197</v>
      </c>
      <c r="BE1580" s="193">
        <f>IF(N1580="základní",J1580,0)</f>
        <v>0</v>
      </c>
      <c r="BF1580" s="193">
        <f>IF(N1580="snížená",J1580,0)</f>
        <v>0</v>
      </c>
      <c r="BG1580" s="193">
        <f>IF(N1580="zákl. přenesená",J1580,0)</f>
        <v>0</v>
      </c>
      <c r="BH1580" s="193">
        <f>IF(N1580="sníž. přenesená",J1580,0)</f>
        <v>0</v>
      </c>
      <c r="BI1580" s="193">
        <f>IF(N1580="nulová",J1580,0)</f>
        <v>0</v>
      </c>
      <c r="BJ1580" s="20" t="s">
        <v>82</v>
      </c>
      <c r="BK1580" s="193">
        <f>ROUND(I1580*H1580,2)</f>
        <v>0</v>
      </c>
      <c r="BL1580" s="20" t="s">
        <v>204</v>
      </c>
      <c r="BM1580" s="192" t="s">
        <v>2105</v>
      </c>
    </row>
    <row r="1581" spans="1:65" s="2" customFormat="1" ht="11.25">
      <c r="A1581" s="37"/>
      <c r="B1581" s="38"/>
      <c r="C1581" s="39"/>
      <c r="D1581" s="194" t="s">
        <v>206</v>
      </c>
      <c r="E1581" s="39"/>
      <c r="F1581" s="195" t="s">
        <v>2106</v>
      </c>
      <c r="G1581" s="39"/>
      <c r="H1581" s="39"/>
      <c r="I1581" s="196"/>
      <c r="J1581" s="39"/>
      <c r="K1581" s="39"/>
      <c r="L1581" s="42"/>
      <c r="M1581" s="197"/>
      <c r="N1581" s="198"/>
      <c r="O1581" s="67"/>
      <c r="P1581" s="67"/>
      <c r="Q1581" s="67"/>
      <c r="R1581" s="67"/>
      <c r="S1581" s="67"/>
      <c r="T1581" s="68"/>
      <c r="U1581" s="37"/>
      <c r="V1581" s="37"/>
      <c r="W1581" s="37"/>
      <c r="X1581" s="37"/>
      <c r="Y1581" s="37"/>
      <c r="Z1581" s="37"/>
      <c r="AA1581" s="37"/>
      <c r="AB1581" s="37"/>
      <c r="AC1581" s="37"/>
      <c r="AD1581" s="37"/>
      <c r="AE1581" s="37"/>
      <c r="AT1581" s="20" t="s">
        <v>206</v>
      </c>
      <c r="AU1581" s="20" t="s">
        <v>84</v>
      </c>
    </row>
    <row r="1582" spans="1:65" s="15" customFormat="1" ht="11.25">
      <c r="B1582" s="222"/>
      <c r="C1582" s="223"/>
      <c r="D1582" s="201" t="s">
        <v>213</v>
      </c>
      <c r="E1582" s="224" t="s">
        <v>28</v>
      </c>
      <c r="F1582" s="225" t="s">
        <v>724</v>
      </c>
      <c r="G1582" s="223"/>
      <c r="H1582" s="224" t="s">
        <v>28</v>
      </c>
      <c r="I1582" s="226"/>
      <c r="J1582" s="223"/>
      <c r="K1582" s="223"/>
      <c r="L1582" s="227"/>
      <c r="M1582" s="228"/>
      <c r="N1582" s="229"/>
      <c r="O1582" s="229"/>
      <c r="P1582" s="229"/>
      <c r="Q1582" s="229"/>
      <c r="R1582" s="229"/>
      <c r="S1582" s="229"/>
      <c r="T1582" s="230"/>
      <c r="AT1582" s="231" t="s">
        <v>213</v>
      </c>
      <c r="AU1582" s="231" t="s">
        <v>84</v>
      </c>
      <c r="AV1582" s="15" t="s">
        <v>82</v>
      </c>
      <c r="AW1582" s="15" t="s">
        <v>35</v>
      </c>
      <c r="AX1582" s="15" t="s">
        <v>74</v>
      </c>
      <c r="AY1582" s="231" t="s">
        <v>197</v>
      </c>
    </row>
    <row r="1583" spans="1:65" s="15" customFormat="1" ht="11.25">
      <c r="B1583" s="222"/>
      <c r="C1583" s="223"/>
      <c r="D1583" s="201" t="s">
        <v>213</v>
      </c>
      <c r="E1583" s="224" t="s">
        <v>28</v>
      </c>
      <c r="F1583" s="225" t="s">
        <v>1018</v>
      </c>
      <c r="G1583" s="223"/>
      <c r="H1583" s="224" t="s">
        <v>28</v>
      </c>
      <c r="I1583" s="226"/>
      <c r="J1583" s="223"/>
      <c r="K1583" s="223"/>
      <c r="L1583" s="227"/>
      <c r="M1583" s="228"/>
      <c r="N1583" s="229"/>
      <c r="O1583" s="229"/>
      <c r="P1583" s="229"/>
      <c r="Q1583" s="229"/>
      <c r="R1583" s="229"/>
      <c r="S1583" s="229"/>
      <c r="T1583" s="230"/>
      <c r="AT1583" s="231" t="s">
        <v>213</v>
      </c>
      <c r="AU1583" s="231" t="s">
        <v>84</v>
      </c>
      <c r="AV1583" s="15" t="s">
        <v>82</v>
      </c>
      <c r="AW1583" s="15" t="s">
        <v>35</v>
      </c>
      <c r="AX1583" s="15" t="s">
        <v>74</v>
      </c>
      <c r="AY1583" s="231" t="s">
        <v>197</v>
      </c>
    </row>
    <row r="1584" spans="1:65" s="13" customFormat="1" ht="11.25">
      <c r="B1584" s="199"/>
      <c r="C1584" s="200"/>
      <c r="D1584" s="201" t="s">
        <v>213</v>
      </c>
      <c r="E1584" s="202" t="s">
        <v>28</v>
      </c>
      <c r="F1584" s="203" t="s">
        <v>2107</v>
      </c>
      <c r="G1584" s="200"/>
      <c r="H1584" s="204">
        <v>0.3</v>
      </c>
      <c r="I1584" s="205"/>
      <c r="J1584" s="200"/>
      <c r="K1584" s="200"/>
      <c r="L1584" s="206"/>
      <c r="M1584" s="207"/>
      <c r="N1584" s="208"/>
      <c r="O1584" s="208"/>
      <c r="P1584" s="208"/>
      <c r="Q1584" s="208"/>
      <c r="R1584" s="208"/>
      <c r="S1584" s="208"/>
      <c r="T1584" s="209"/>
      <c r="AT1584" s="210" t="s">
        <v>213</v>
      </c>
      <c r="AU1584" s="210" t="s">
        <v>84</v>
      </c>
      <c r="AV1584" s="13" t="s">
        <v>84</v>
      </c>
      <c r="AW1584" s="13" t="s">
        <v>35</v>
      </c>
      <c r="AX1584" s="13" t="s">
        <v>82</v>
      </c>
      <c r="AY1584" s="210" t="s">
        <v>197</v>
      </c>
    </row>
    <row r="1585" spans="1:65" s="2" customFormat="1" ht="24.2" customHeight="1">
      <c r="A1585" s="37"/>
      <c r="B1585" s="38"/>
      <c r="C1585" s="181" t="s">
        <v>2108</v>
      </c>
      <c r="D1585" s="181" t="s">
        <v>199</v>
      </c>
      <c r="E1585" s="182" t="s">
        <v>2109</v>
      </c>
      <c r="F1585" s="183" t="s">
        <v>2110</v>
      </c>
      <c r="G1585" s="184" t="s">
        <v>265</v>
      </c>
      <c r="H1585" s="185">
        <v>0.3</v>
      </c>
      <c r="I1585" s="186"/>
      <c r="J1585" s="187">
        <f>ROUND(I1585*H1585,2)</f>
        <v>0</v>
      </c>
      <c r="K1585" s="183" t="s">
        <v>203</v>
      </c>
      <c r="L1585" s="42"/>
      <c r="M1585" s="188" t="s">
        <v>28</v>
      </c>
      <c r="N1585" s="189" t="s">
        <v>45</v>
      </c>
      <c r="O1585" s="67"/>
      <c r="P1585" s="190">
        <f>O1585*H1585</f>
        <v>0</v>
      </c>
      <c r="Q1585" s="190">
        <v>3.3E-3</v>
      </c>
      <c r="R1585" s="190">
        <f>Q1585*H1585</f>
        <v>9.8999999999999999E-4</v>
      </c>
      <c r="S1585" s="190">
        <v>0.11</v>
      </c>
      <c r="T1585" s="191">
        <f>S1585*H1585</f>
        <v>3.3000000000000002E-2</v>
      </c>
      <c r="U1585" s="37"/>
      <c r="V1585" s="37"/>
      <c r="W1585" s="37"/>
      <c r="X1585" s="37"/>
      <c r="Y1585" s="37"/>
      <c r="Z1585" s="37"/>
      <c r="AA1585" s="37"/>
      <c r="AB1585" s="37"/>
      <c r="AC1585" s="37"/>
      <c r="AD1585" s="37"/>
      <c r="AE1585" s="37"/>
      <c r="AR1585" s="192" t="s">
        <v>204</v>
      </c>
      <c r="AT1585" s="192" t="s">
        <v>199</v>
      </c>
      <c r="AU1585" s="192" t="s">
        <v>84</v>
      </c>
      <c r="AY1585" s="20" t="s">
        <v>197</v>
      </c>
      <c r="BE1585" s="193">
        <f>IF(N1585="základní",J1585,0)</f>
        <v>0</v>
      </c>
      <c r="BF1585" s="193">
        <f>IF(N1585="snížená",J1585,0)</f>
        <v>0</v>
      </c>
      <c r="BG1585" s="193">
        <f>IF(N1585="zákl. přenesená",J1585,0)</f>
        <v>0</v>
      </c>
      <c r="BH1585" s="193">
        <f>IF(N1585="sníž. přenesená",J1585,0)</f>
        <v>0</v>
      </c>
      <c r="BI1585" s="193">
        <f>IF(N1585="nulová",J1585,0)</f>
        <v>0</v>
      </c>
      <c r="BJ1585" s="20" t="s">
        <v>82</v>
      </c>
      <c r="BK1585" s="193">
        <f>ROUND(I1585*H1585,2)</f>
        <v>0</v>
      </c>
      <c r="BL1585" s="20" t="s">
        <v>204</v>
      </c>
      <c r="BM1585" s="192" t="s">
        <v>2111</v>
      </c>
    </row>
    <row r="1586" spans="1:65" s="2" customFormat="1" ht="11.25">
      <c r="A1586" s="37"/>
      <c r="B1586" s="38"/>
      <c r="C1586" s="39"/>
      <c r="D1586" s="194" t="s">
        <v>206</v>
      </c>
      <c r="E1586" s="39"/>
      <c r="F1586" s="195" t="s">
        <v>2112</v>
      </c>
      <c r="G1586" s="39"/>
      <c r="H1586" s="39"/>
      <c r="I1586" s="196"/>
      <c r="J1586" s="39"/>
      <c r="K1586" s="39"/>
      <c r="L1586" s="42"/>
      <c r="M1586" s="197"/>
      <c r="N1586" s="198"/>
      <c r="O1586" s="67"/>
      <c r="P1586" s="67"/>
      <c r="Q1586" s="67"/>
      <c r="R1586" s="67"/>
      <c r="S1586" s="67"/>
      <c r="T1586" s="68"/>
      <c r="U1586" s="37"/>
      <c r="V1586" s="37"/>
      <c r="W1586" s="37"/>
      <c r="X1586" s="37"/>
      <c r="Y1586" s="37"/>
      <c r="Z1586" s="37"/>
      <c r="AA1586" s="37"/>
      <c r="AB1586" s="37"/>
      <c r="AC1586" s="37"/>
      <c r="AD1586" s="37"/>
      <c r="AE1586" s="37"/>
      <c r="AT1586" s="20" t="s">
        <v>206</v>
      </c>
      <c r="AU1586" s="20" t="s">
        <v>84</v>
      </c>
    </row>
    <row r="1587" spans="1:65" s="15" customFormat="1" ht="11.25">
      <c r="B1587" s="222"/>
      <c r="C1587" s="223"/>
      <c r="D1587" s="201" t="s">
        <v>213</v>
      </c>
      <c r="E1587" s="224" t="s">
        <v>28</v>
      </c>
      <c r="F1587" s="225" t="s">
        <v>724</v>
      </c>
      <c r="G1587" s="223"/>
      <c r="H1587" s="224" t="s">
        <v>28</v>
      </c>
      <c r="I1587" s="226"/>
      <c r="J1587" s="223"/>
      <c r="K1587" s="223"/>
      <c r="L1587" s="227"/>
      <c r="M1587" s="228"/>
      <c r="N1587" s="229"/>
      <c r="O1587" s="229"/>
      <c r="P1587" s="229"/>
      <c r="Q1587" s="229"/>
      <c r="R1587" s="229"/>
      <c r="S1587" s="229"/>
      <c r="T1587" s="230"/>
      <c r="AT1587" s="231" t="s">
        <v>213</v>
      </c>
      <c r="AU1587" s="231" t="s">
        <v>84</v>
      </c>
      <c r="AV1587" s="15" t="s">
        <v>82</v>
      </c>
      <c r="AW1587" s="15" t="s">
        <v>35</v>
      </c>
      <c r="AX1587" s="15" t="s">
        <v>74</v>
      </c>
      <c r="AY1587" s="231" t="s">
        <v>197</v>
      </c>
    </row>
    <row r="1588" spans="1:65" s="15" customFormat="1" ht="11.25">
      <c r="B1588" s="222"/>
      <c r="C1588" s="223"/>
      <c r="D1588" s="201" t="s">
        <v>213</v>
      </c>
      <c r="E1588" s="224" t="s">
        <v>28</v>
      </c>
      <c r="F1588" s="225" t="s">
        <v>1018</v>
      </c>
      <c r="G1588" s="223"/>
      <c r="H1588" s="224" t="s">
        <v>28</v>
      </c>
      <c r="I1588" s="226"/>
      <c r="J1588" s="223"/>
      <c r="K1588" s="223"/>
      <c r="L1588" s="227"/>
      <c r="M1588" s="228"/>
      <c r="N1588" s="229"/>
      <c r="O1588" s="229"/>
      <c r="P1588" s="229"/>
      <c r="Q1588" s="229"/>
      <c r="R1588" s="229"/>
      <c r="S1588" s="229"/>
      <c r="T1588" s="230"/>
      <c r="AT1588" s="231" t="s">
        <v>213</v>
      </c>
      <c r="AU1588" s="231" t="s">
        <v>84</v>
      </c>
      <c r="AV1588" s="15" t="s">
        <v>82</v>
      </c>
      <c r="AW1588" s="15" t="s">
        <v>35</v>
      </c>
      <c r="AX1588" s="15" t="s">
        <v>74</v>
      </c>
      <c r="AY1588" s="231" t="s">
        <v>197</v>
      </c>
    </row>
    <row r="1589" spans="1:65" s="13" customFormat="1" ht="11.25">
      <c r="B1589" s="199"/>
      <c r="C1589" s="200"/>
      <c r="D1589" s="201" t="s">
        <v>213</v>
      </c>
      <c r="E1589" s="202" t="s">
        <v>28</v>
      </c>
      <c r="F1589" s="203" t="s">
        <v>2113</v>
      </c>
      <c r="G1589" s="200"/>
      <c r="H1589" s="204">
        <v>0.3</v>
      </c>
      <c r="I1589" s="205"/>
      <c r="J1589" s="200"/>
      <c r="K1589" s="200"/>
      <c r="L1589" s="206"/>
      <c r="M1589" s="207"/>
      <c r="N1589" s="208"/>
      <c r="O1589" s="208"/>
      <c r="P1589" s="208"/>
      <c r="Q1589" s="208"/>
      <c r="R1589" s="208"/>
      <c r="S1589" s="208"/>
      <c r="T1589" s="209"/>
      <c r="AT1589" s="210" t="s">
        <v>213</v>
      </c>
      <c r="AU1589" s="210" t="s">
        <v>84</v>
      </c>
      <c r="AV1589" s="13" t="s">
        <v>84</v>
      </c>
      <c r="AW1589" s="13" t="s">
        <v>35</v>
      </c>
      <c r="AX1589" s="13" t="s">
        <v>82</v>
      </c>
      <c r="AY1589" s="210" t="s">
        <v>197</v>
      </c>
    </row>
    <row r="1590" spans="1:65" s="2" customFormat="1" ht="24.2" customHeight="1">
      <c r="A1590" s="37"/>
      <c r="B1590" s="38"/>
      <c r="C1590" s="181" t="s">
        <v>2114</v>
      </c>
      <c r="D1590" s="181" t="s">
        <v>199</v>
      </c>
      <c r="E1590" s="182" t="s">
        <v>2115</v>
      </c>
      <c r="F1590" s="183" t="s">
        <v>2116</v>
      </c>
      <c r="G1590" s="184" t="s">
        <v>265</v>
      </c>
      <c r="H1590" s="185">
        <v>0.6</v>
      </c>
      <c r="I1590" s="186"/>
      <c r="J1590" s="187">
        <f>ROUND(I1590*H1590,2)</f>
        <v>0</v>
      </c>
      <c r="K1590" s="183" t="s">
        <v>203</v>
      </c>
      <c r="L1590" s="42"/>
      <c r="M1590" s="188" t="s">
        <v>28</v>
      </c>
      <c r="N1590" s="189" t="s">
        <v>45</v>
      </c>
      <c r="O1590" s="67"/>
      <c r="P1590" s="190">
        <f>O1590*H1590</f>
        <v>0</v>
      </c>
      <c r="Q1590" s="190">
        <v>3.5999999999999999E-3</v>
      </c>
      <c r="R1590" s="190">
        <f>Q1590*H1590</f>
        <v>2.16E-3</v>
      </c>
      <c r="S1590" s="190">
        <v>0.16</v>
      </c>
      <c r="T1590" s="191">
        <f>S1590*H1590</f>
        <v>9.6000000000000002E-2</v>
      </c>
      <c r="U1590" s="37"/>
      <c r="V1590" s="37"/>
      <c r="W1590" s="37"/>
      <c r="X1590" s="37"/>
      <c r="Y1590" s="37"/>
      <c r="Z1590" s="37"/>
      <c r="AA1590" s="37"/>
      <c r="AB1590" s="37"/>
      <c r="AC1590" s="37"/>
      <c r="AD1590" s="37"/>
      <c r="AE1590" s="37"/>
      <c r="AR1590" s="192" t="s">
        <v>204</v>
      </c>
      <c r="AT1590" s="192" t="s">
        <v>199</v>
      </c>
      <c r="AU1590" s="192" t="s">
        <v>84</v>
      </c>
      <c r="AY1590" s="20" t="s">
        <v>197</v>
      </c>
      <c r="BE1590" s="193">
        <f>IF(N1590="základní",J1590,0)</f>
        <v>0</v>
      </c>
      <c r="BF1590" s="193">
        <f>IF(N1590="snížená",J1590,0)</f>
        <v>0</v>
      </c>
      <c r="BG1590" s="193">
        <f>IF(N1590="zákl. přenesená",J1590,0)</f>
        <v>0</v>
      </c>
      <c r="BH1590" s="193">
        <f>IF(N1590="sníž. přenesená",J1590,0)</f>
        <v>0</v>
      </c>
      <c r="BI1590" s="193">
        <f>IF(N1590="nulová",J1590,0)</f>
        <v>0</v>
      </c>
      <c r="BJ1590" s="20" t="s">
        <v>82</v>
      </c>
      <c r="BK1590" s="193">
        <f>ROUND(I1590*H1590,2)</f>
        <v>0</v>
      </c>
      <c r="BL1590" s="20" t="s">
        <v>204</v>
      </c>
      <c r="BM1590" s="192" t="s">
        <v>2117</v>
      </c>
    </row>
    <row r="1591" spans="1:65" s="2" customFormat="1" ht="11.25">
      <c r="A1591" s="37"/>
      <c r="B1591" s="38"/>
      <c r="C1591" s="39"/>
      <c r="D1591" s="194" t="s">
        <v>206</v>
      </c>
      <c r="E1591" s="39"/>
      <c r="F1591" s="195" t="s">
        <v>2118</v>
      </c>
      <c r="G1591" s="39"/>
      <c r="H1591" s="39"/>
      <c r="I1591" s="196"/>
      <c r="J1591" s="39"/>
      <c r="K1591" s="39"/>
      <c r="L1591" s="42"/>
      <c r="M1591" s="197"/>
      <c r="N1591" s="198"/>
      <c r="O1591" s="67"/>
      <c r="P1591" s="67"/>
      <c r="Q1591" s="67"/>
      <c r="R1591" s="67"/>
      <c r="S1591" s="67"/>
      <c r="T1591" s="68"/>
      <c r="U1591" s="37"/>
      <c r="V1591" s="37"/>
      <c r="W1591" s="37"/>
      <c r="X1591" s="37"/>
      <c r="Y1591" s="37"/>
      <c r="Z1591" s="37"/>
      <c r="AA1591" s="37"/>
      <c r="AB1591" s="37"/>
      <c r="AC1591" s="37"/>
      <c r="AD1591" s="37"/>
      <c r="AE1591" s="37"/>
      <c r="AT1591" s="20" t="s">
        <v>206</v>
      </c>
      <c r="AU1591" s="20" t="s">
        <v>84</v>
      </c>
    </row>
    <row r="1592" spans="1:65" s="15" customFormat="1" ht="11.25">
      <c r="B1592" s="222"/>
      <c r="C1592" s="223"/>
      <c r="D1592" s="201" t="s">
        <v>213</v>
      </c>
      <c r="E1592" s="224" t="s">
        <v>28</v>
      </c>
      <c r="F1592" s="225" t="s">
        <v>724</v>
      </c>
      <c r="G1592" s="223"/>
      <c r="H1592" s="224" t="s">
        <v>28</v>
      </c>
      <c r="I1592" s="226"/>
      <c r="J1592" s="223"/>
      <c r="K1592" s="223"/>
      <c r="L1592" s="227"/>
      <c r="M1592" s="228"/>
      <c r="N1592" s="229"/>
      <c r="O1592" s="229"/>
      <c r="P1592" s="229"/>
      <c r="Q1592" s="229"/>
      <c r="R1592" s="229"/>
      <c r="S1592" s="229"/>
      <c r="T1592" s="230"/>
      <c r="AT1592" s="231" t="s">
        <v>213</v>
      </c>
      <c r="AU1592" s="231" t="s">
        <v>84</v>
      </c>
      <c r="AV1592" s="15" t="s">
        <v>82</v>
      </c>
      <c r="AW1592" s="15" t="s">
        <v>35</v>
      </c>
      <c r="AX1592" s="15" t="s">
        <v>74</v>
      </c>
      <c r="AY1592" s="231" t="s">
        <v>197</v>
      </c>
    </row>
    <row r="1593" spans="1:65" s="15" customFormat="1" ht="11.25">
      <c r="B1593" s="222"/>
      <c r="C1593" s="223"/>
      <c r="D1593" s="201" t="s">
        <v>213</v>
      </c>
      <c r="E1593" s="224" t="s">
        <v>28</v>
      </c>
      <c r="F1593" s="225" t="s">
        <v>1018</v>
      </c>
      <c r="G1593" s="223"/>
      <c r="H1593" s="224" t="s">
        <v>28</v>
      </c>
      <c r="I1593" s="226"/>
      <c r="J1593" s="223"/>
      <c r="K1593" s="223"/>
      <c r="L1593" s="227"/>
      <c r="M1593" s="228"/>
      <c r="N1593" s="229"/>
      <c r="O1593" s="229"/>
      <c r="P1593" s="229"/>
      <c r="Q1593" s="229"/>
      <c r="R1593" s="229"/>
      <c r="S1593" s="229"/>
      <c r="T1593" s="230"/>
      <c r="AT1593" s="231" t="s">
        <v>213</v>
      </c>
      <c r="AU1593" s="231" t="s">
        <v>84</v>
      </c>
      <c r="AV1593" s="15" t="s">
        <v>82</v>
      </c>
      <c r="AW1593" s="15" t="s">
        <v>35</v>
      </c>
      <c r="AX1593" s="15" t="s">
        <v>74</v>
      </c>
      <c r="AY1593" s="231" t="s">
        <v>197</v>
      </c>
    </row>
    <row r="1594" spans="1:65" s="13" customFormat="1" ht="11.25">
      <c r="B1594" s="199"/>
      <c r="C1594" s="200"/>
      <c r="D1594" s="201" t="s">
        <v>213</v>
      </c>
      <c r="E1594" s="202" t="s">
        <v>28</v>
      </c>
      <c r="F1594" s="203" t="s">
        <v>2119</v>
      </c>
      <c r="G1594" s="200"/>
      <c r="H1594" s="204">
        <v>0.3</v>
      </c>
      <c r="I1594" s="205"/>
      <c r="J1594" s="200"/>
      <c r="K1594" s="200"/>
      <c r="L1594" s="206"/>
      <c r="M1594" s="207"/>
      <c r="N1594" s="208"/>
      <c r="O1594" s="208"/>
      <c r="P1594" s="208"/>
      <c r="Q1594" s="208"/>
      <c r="R1594" s="208"/>
      <c r="S1594" s="208"/>
      <c r="T1594" s="209"/>
      <c r="AT1594" s="210" t="s">
        <v>213</v>
      </c>
      <c r="AU1594" s="210" t="s">
        <v>84</v>
      </c>
      <c r="AV1594" s="13" t="s">
        <v>84</v>
      </c>
      <c r="AW1594" s="13" t="s">
        <v>35</v>
      </c>
      <c r="AX1594" s="13" t="s">
        <v>74</v>
      </c>
      <c r="AY1594" s="210" t="s">
        <v>197</v>
      </c>
    </row>
    <row r="1595" spans="1:65" s="13" customFormat="1" ht="11.25">
      <c r="B1595" s="199"/>
      <c r="C1595" s="200"/>
      <c r="D1595" s="201" t="s">
        <v>213</v>
      </c>
      <c r="E1595" s="202" t="s">
        <v>28</v>
      </c>
      <c r="F1595" s="203" t="s">
        <v>2120</v>
      </c>
      <c r="G1595" s="200"/>
      <c r="H1595" s="204">
        <v>0.15</v>
      </c>
      <c r="I1595" s="205"/>
      <c r="J1595" s="200"/>
      <c r="K1595" s="200"/>
      <c r="L1595" s="206"/>
      <c r="M1595" s="207"/>
      <c r="N1595" s="208"/>
      <c r="O1595" s="208"/>
      <c r="P1595" s="208"/>
      <c r="Q1595" s="208"/>
      <c r="R1595" s="208"/>
      <c r="S1595" s="208"/>
      <c r="T1595" s="209"/>
      <c r="AT1595" s="210" t="s">
        <v>213</v>
      </c>
      <c r="AU1595" s="210" t="s">
        <v>84</v>
      </c>
      <c r="AV1595" s="13" t="s">
        <v>84</v>
      </c>
      <c r="AW1595" s="13" t="s">
        <v>35</v>
      </c>
      <c r="AX1595" s="13" t="s">
        <v>74</v>
      </c>
      <c r="AY1595" s="210" t="s">
        <v>197</v>
      </c>
    </row>
    <row r="1596" spans="1:65" s="13" customFormat="1" ht="11.25">
      <c r="B1596" s="199"/>
      <c r="C1596" s="200"/>
      <c r="D1596" s="201" t="s">
        <v>213</v>
      </c>
      <c r="E1596" s="202" t="s">
        <v>28</v>
      </c>
      <c r="F1596" s="203" t="s">
        <v>2121</v>
      </c>
      <c r="G1596" s="200"/>
      <c r="H1596" s="204">
        <v>0.15</v>
      </c>
      <c r="I1596" s="205"/>
      <c r="J1596" s="200"/>
      <c r="K1596" s="200"/>
      <c r="L1596" s="206"/>
      <c r="M1596" s="207"/>
      <c r="N1596" s="208"/>
      <c r="O1596" s="208"/>
      <c r="P1596" s="208"/>
      <c r="Q1596" s="208"/>
      <c r="R1596" s="208"/>
      <c r="S1596" s="208"/>
      <c r="T1596" s="209"/>
      <c r="AT1596" s="210" t="s">
        <v>213</v>
      </c>
      <c r="AU1596" s="210" t="s">
        <v>84</v>
      </c>
      <c r="AV1596" s="13" t="s">
        <v>84</v>
      </c>
      <c r="AW1596" s="13" t="s">
        <v>35</v>
      </c>
      <c r="AX1596" s="13" t="s">
        <v>74</v>
      </c>
      <c r="AY1596" s="210" t="s">
        <v>197</v>
      </c>
    </row>
    <row r="1597" spans="1:65" s="14" customFormat="1" ht="11.25">
      <c r="B1597" s="211"/>
      <c r="C1597" s="212"/>
      <c r="D1597" s="201" t="s">
        <v>213</v>
      </c>
      <c r="E1597" s="213" t="s">
        <v>28</v>
      </c>
      <c r="F1597" s="214" t="s">
        <v>226</v>
      </c>
      <c r="G1597" s="212"/>
      <c r="H1597" s="215">
        <v>0.6</v>
      </c>
      <c r="I1597" s="216"/>
      <c r="J1597" s="212"/>
      <c r="K1597" s="212"/>
      <c r="L1597" s="217"/>
      <c r="M1597" s="218"/>
      <c r="N1597" s="219"/>
      <c r="O1597" s="219"/>
      <c r="P1597" s="219"/>
      <c r="Q1597" s="219"/>
      <c r="R1597" s="219"/>
      <c r="S1597" s="219"/>
      <c r="T1597" s="220"/>
      <c r="AT1597" s="221" t="s">
        <v>213</v>
      </c>
      <c r="AU1597" s="221" t="s">
        <v>84</v>
      </c>
      <c r="AV1597" s="14" t="s">
        <v>204</v>
      </c>
      <c r="AW1597" s="14" t="s">
        <v>35</v>
      </c>
      <c r="AX1597" s="14" t="s">
        <v>82</v>
      </c>
      <c r="AY1597" s="221" t="s">
        <v>197</v>
      </c>
    </row>
    <row r="1598" spans="1:65" s="2" customFormat="1" ht="16.5" customHeight="1">
      <c r="A1598" s="37"/>
      <c r="B1598" s="38"/>
      <c r="C1598" s="181" t="s">
        <v>2122</v>
      </c>
      <c r="D1598" s="181" t="s">
        <v>199</v>
      </c>
      <c r="E1598" s="182" t="s">
        <v>2123</v>
      </c>
      <c r="F1598" s="183" t="s">
        <v>2124</v>
      </c>
      <c r="G1598" s="184" t="s">
        <v>202</v>
      </c>
      <c r="H1598" s="185">
        <v>2112</v>
      </c>
      <c r="I1598" s="186"/>
      <c r="J1598" s="187">
        <f>ROUND(I1598*H1598,2)</f>
        <v>0</v>
      </c>
      <c r="K1598" s="183" t="s">
        <v>203</v>
      </c>
      <c r="L1598" s="42"/>
      <c r="M1598" s="188" t="s">
        <v>28</v>
      </c>
      <c r="N1598" s="189" t="s">
        <v>45</v>
      </c>
      <c r="O1598" s="67"/>
      <c r="P1598" s="190">
        <f>O1598*H1598</f>
        <v>0</v>
      </c>
      <c r="Q1598" s="190">
        <v>0</v>
      </c>
      <c r="R1598" s="190">
        <f>Q1598*H1598</f>
        <v>0</v>
      </c>
      <c r="S1598" s="190">
        <v>0</v>
      </c>
      <c r="T1598" s="191">
        <f>S1598*H1598</f>
        <v>0</v>
      </c>
      <c r="U1598" s="37"/>
      <c r="V1598" s="37"/>
      <c r="W1598" s="37"/>
      <c r="X1598" s="37"/>
      <c r="Y1598" s="37"/>
      <c r="Z1598" s="37"/>
      <c r="AA1598" s="37"/>
      <c r="AB1598" s="37"/>
      <c r="AC1598" s="37"/>
      <c r="AD1598" s="37"/>
      <c r="AE1598" s="37"/>
      <c r="AR1598" s="192" t="s">
        <v>204</v>
      </c>
      <c r="AT1598" s="192" t="s">
        <v>199</v>
      </c>
      <c r="AU1598" s="192" t="s">
        <v>84</v>
      </c>
      <c r="AY1598" s="20" t="s">
        <v>197</v>
      </c>
      <c r="BE1598" s="193">
        <f>IF(N1598="základní",J1598,0)</f>
        <v>0</v>
      </c>
      <c r="BF1598" s="193">
        <f>IF(N1598="snížená",J1598,0)</f>
        <v>0</v>
      </c>
      <c r="BG1598" s="193">
        <f>IF(N1598="zákl. přenesená",J1598,0)</f>
        <v>0</v>
      </c>
      <c r="BH1598" s="193">
        <f>IF(N1598="sníž. přenesená",J1598,0)</f>
        <v>0</v>
      </c>
      <c r="BI1598" s="193">
        <f>IF(N1598="nulová",J1598,0)</f>
        <v>0</v>
      </c>
      <c r="BJ1598" s="20" t="s">
        <v>82</v>
      </c>
      <c r="BK1598" s="193">
        <f>ROUND(I1598*H1598,2)</f>
        <v>0</v>
      </c>
      <c r="BL1598" s="20" t="s">
        <v>204</v>
      </c>
      <c r="BM1598" s="192" t="s">
        <v>2125</v>
      </c>
    </row>
    <row r="1599" spans="1:65" s="2" customFormat="1" ht="11.25">
      <c r="A1599" s="37"/>
      <c r="B1599" s="38"/>
      <c r="C1599" s="39"/>
      <c r="D1599" s="194" t="s">
        <v>206</v>
      </c>
      <c r="E1599" s="39"/>
      <c r="F1599" s="195" t="s">
        <v>2126</v>
      </c>
      <c r="G1599" s="39"/>
      <c r="H1599" s="39"/>
      <c r="I1599" s="196"/>
      <c r="J1599" s="39"/>
      <c r="K1599" s="39"/>
      <c r="L1599" s="42"/>
      <c r="M1599" s="197"/>
      <c r="N1599" s="198"/>
      <c r="O1599" s="67"/>
      <c r="P1599" s="67"/>
      <c r="Q1599" s="67"/>
      <c r="R1599" s="67"/>
      <c r="S1599" s="67"/>
      <c r="T1599" s="68"/>
      <c r="U1599" s="37"/>
      <c r="V1599" s="37"/>
      <c r="W1599" s="37"/>
      <c r="X1599" s="37"/>
      <c r="Y1599" s="37"/>
      <c r="Z1599" s="37"/>
      <c r="AA1599" s="37"/>
      <c r="AB1599" s="37"/>
      <c r="AC1599" s="37"/>
      <c r="AD1599" s="37"/>
      <c r="AE1599" s="37"/>
      <c r="AT1599" s="20" t="s">
        <v>206</v>
      </c>
      <c r="AU1599" s="20" t="s">
        <v>84</v>
      </c>
    </row>
    <row r="1600" spans="1:65" s="2" customFormat="1" ht="24.2" customHeight="1">
      <c r="A1600" s="37"/>
      <c r="B1600" s="38"/>
      <c r="C1600" s="181" t="s">
        <v>2127</v>
      </c>
      <c r="D1600" s="181" t="s">
        <v>199</v>
      </c>
      <c r="E1600" s="182" t="s">
        <v>2128</v>
      </c>
      <c r="F1600" s="183" t="s">
        <v>2129</v>
      </c>
      <c r="G1600" s="184" t="s">
        <v>202</v>
      </c>
      <c r="H1600" s="185">
        <v>4224</v>
      </c>
      <c r="I1600" s="186"/>
      <c r="J1600" s="187">
        <f>ROUND(I1600*H1600,2)</f>
        <v>0</v>
      </c>
      <c r="K1600" s="183" t="s">
        <v>203</v>
      </c>
      <c r="L1600" s="42"/>
      <c r="M1600" s="188" t="s">
        <v>28</v>
      </c>
      <c r="N1600" s="189" t="s">
        <v>45</v>
      </c>
      <c r="O1600" s="67"/>
      <c r="P1600" s="190">
        <f>O1600*H1600</f>
        <v>0</v>
      </c>
      <c r="Q1600" s="190">
        <v>0</v>
      </c>
      <c r="R1600" s="190">
        <f>Q1600*H1600</f>
        <v>0</v>
      </c>
      <c r="S1600" s="190">
        <v>0</v>
      </c>
      <c r="T1600" s="191">
        <f>S1600*H1600</f>
        <v>0</v>
      </c>
      <c r="U1600" s="37"/>
      <c r="V1600" s="37"/>
      <c r="W1600" s="37"/>
      <c r="X1600" s="37"/>
      <c r="Y1600" s="37"/>
      <c r="Z1600" s="37"/>
      <c r="AA1600" s="37"/>
      <c r="AB1600" s="37"/>
      <c r="AC1600" s="37"/>
      <c r="AD1600" s="37"/>
      <c r="AE1600" s="37"/>
      <c r="AR1600" s="192" t="s">
        <v>204</v>
      </c>
      <c r="AT1600" s="192" t="s">
        <v>199</v>
      </c>
      <c r="AU1600" s="192" t="s">
        <v>84</v>
      </c>
      <c r="AY1600" s="20" t="s">
        <v>197</v>
      </c>
      <c r="BE1600" s="193">
        <f>IF(N1600="základní",J1600,0)</f>
        <v>0</v>
      </c>
      <c r="BF1600" s="193">
        <f>IF(N1600="snížená",J1600,0)</f>
        <v>0</v>
      </c>
      <c r="BG1600" s="193">
        <f>IF(N1600="zákl. přenesená",J1600,0)</f>
        <v>0</v>
      </c>
      <c r="BH1600" s="193">
        <f>IF(N1600="sníž. přenesená",J1600,0)</f>
        <v>0</v>
      </c>
      <c r="BI1600" s="193">
        <f>IF(N1600="nulová",J1600,0)</f>
        <v>0</v>
      </c>
      <c r="BJ1600" s="20" t="s">
        <v>82</v>
      </c>
      <c r="BK1600" s="193">
        <f>ROUND(I1600*H1600,2)</f>
        <v>0</v>
      </c>
      <c r="BL1600" s="20" t="s">
        <v>204</v>
      </c>
      <c r="BM1600" s="192" t="s">
        <v>2130</v>
      </c>
    </row>
    <row r="1601" spans="1:65" s="2" customFormat="1" ht="11.25">
      <c r="A1601" s="37"/>
      <c r="B1601" s="38"/>
      <c r="C1601" s="39"/>
      <c r="D1601" s="194" t="s">
        <v>206</v>
      </c>
      <c r="E1601" s="39"/>
      <c r="F1601" s="195" t="s">
        <v>2131</v>
      </c>
      <c r="G1601" s="39"/>
      <c r="H1601" s="39"/>
      <c r="I1601" s="196"/>
      <c r="J1601" s="39"/>
      <c r="K1601" s="39"/>
      <c r="L1601" s="42"/>
      <c r="M1601" s="197"/>
      <c r="N1601" s="198"/>
      <c r="O1601" s="67"/>
      <c r="P1601" s="67"/>
      <c r="Q1601" s="67"/>
      <c r="R1601" s="67"/>
      <c r="S1601" s="67"/>
      <c r="T1601" s="68"/>
      <c r="U1601" s="37"/>
      <c r="V1601" s="37"/>
      <c r="W1601" s="37"/>
      <c r="X1601" s="37"/>
      <c r="Y1601" s="37"/>
      <c r="Z1601" s="37"/>
      <c r="AA1601" s="37"/>
      <c r="AB1601" s="37"/>
      <c r="AC1601" s="37"/>
      <c r="AD1601" s="37"/>
      <c r="AE1601" s="37"/>
      <c r="AT1601" s="20" t="s">
        <v>206</v>
      </c>
      <c r="AU1601" s="20" t="s">
        <v>84</v>
      </c>
    </row>
    <row r="1602" spans="1:65" s="13" customFormat="1" ht="11.25">
      <c r="B1602" s="199"/>
      <c r="C1602" s="200"/>
      <c r="D1602" s="201" t="s">
        <v>213</v>
      </c>
      <c r="E1602" s="200"/>
      <c r="F1602" s="203" t="s">
        <v>2132</v>
      </c>
      <c r="G1602" s="200"/>
      <c r="H1602" s="204">
        <v>4224</v>
      </c>
      <c r="I1602" s="205"/>
      <c r="J1602" s="200"/>
      <c r="K1602" s="200"/>
      <c r="L1602" s="206"/>
      <c r="M1602" s="207"/>
      <c r="N1602" s="208"/>
      <c r="O1602" s="208"/>
      <c r="P1602" s="208"/>
      <c r="Q1602" s="208"/>
      <c r="R1602" s="208"/>
      <c r="S1602" s="208"/>
      <c r="T1602" s="209"/>
      <c r="AT1602" s="210" t="s">
        <v>213</v>
      </c>
      <c r="AU1602" s="210" t="s">
        <v>84</v>
      </c>
      <c r="AV1602" s="13" t="s">
        <v>84</v>
      </c>
      <c r="AW1602" s="13" t="s">
        <v>4</v>
      </c>
      <c r="AX1602" s="13" t="s">
        <v>82</v>
      </c>
      <c r="AY1602" s="210" t="s">
        <v>197</v>
      </c>
    </row>
    <row r="1603" spans="1:65" s="2" customFormat="1" ht="16.5" customHeight="1">
      <c r="A1603" s="37"/>
      <c r="B1603" s="38"/>
      <c r="C1603" s="181" t="s">
        <v>2133</v>
      </c>
      <c r="D1603" s="181" t="s">
        <v>199</v>
      </c>
      <c r="E1603" s="182" t="s">
        <v>2134</v>
      </c>
      <c r="F1603" s="183" t="s">
        <v>2135</v>
      </c>
      <c r="G1603" s="184" t="s">
        <v>409</v>
      </c>
      <c r="H1603" s="185">
        <v>135.16800000000001</v>
      </c>
      <c r="I1603" s="186"/>
      <c r="J1603" s="187">
        <f>ROUND(I1603*H1603,2)</f>
        <v>0</v>
      </c>
      <c r="K1603" s="183" t="s">
        <v>203</v>
      </c>
      <c r="L1603" s="42"/>
      <c r="M1603" s="188" t="s">
        <v>28</v>
      </c>
      <c r="N1603" s="189" t="s">
        <v>45</v>
      </c>
      <c r="O1603" s="67"/>
      <c r="P1603" s="190">
        <f>O1603*H1603</f>
        <v>0</v>
      </c>
      <c r="Q1603" s="190">
        <v>0</v>
      </c>
      <c r="R1603" s="190">
        <f>Q1603*H1603</f>
        <v>0</v>
      </c>
      <c r="S1603" s="190">
        <v>0</v>
      </c>
      <c r="T1603" s="191">
        <f>S1603*H1603</f>
        <v>0</v>
      </c>
      <c r="U1603" s="37"/>
      <c r="V1603" s="37"/>
      <c r="W1603" s="37"/>
      <c r="X1603" s="37"/>
      <c r="Y1603" s="37"/>
      <c r="Z1603" s="37"/>
      <c r="AA1603" s="37"/>
      <c r="AB1603" s="37"/>
      <c r="AC1603" s="37"/>
      <c r="AD1603" s="37"/>
      <c r="AE1603" s="37"/>
      <c r="AR1603" s="192" t="s">
        <v>204</v>
      </c>
      <c r="AT1603" s="192" t="s">
        <v>199</v>
      </c>
      <c r="AU1603" s="192" t="s">
        <v>84</v>
      </c>
      <c r="AY1603" s="20" t="s">
        <v>197</v>
      </c>
      <c r="BE1603" s="193">
        <f>IF(N1603="základní",J1603,0)</f>
        <v>0</v>
      </c>
      <c r="BF1603" s="193">
        <f>IF(N1603="snížená",J1603,0)</f>
        <v>0</v>
      </c>
      <c r="BG1603" s="193">
        <f>IF(N1603="zákl. přenesená",J1603,0)</f>
        <v>0</v>
      </c>
      <c r="BH1603" s="193">
        <f>IF(N1603="sníž. přenesená",J1603,0)</f>
        <v>0</v>
      </c>
      <c r="BI1603" s="193">
        <f>IF(N1603="nulová",J1603,0)</f>
        <v>0</v>
      </c>
      <c r="BJ1603" s="20" t="s">
        <v>82</v>
      </c>
      <c r="BK1603" s="193">
        <f>ROUND(I1603*H1603,2)</f>
        <v>0</v>
      </c>
      <c r="BL1603" s="20" t="s">
        <v>204</v>
      </c>
      <c r="BM1603" s="192" t="s">
        <v>2136</v>
      </c>
    </row>
    <row r="1604" spans="1:65" s="2" customFormat="1" ht="11.25">
      <c r="A1604" s="37"/>
      <c r="B1604" s="38"/>
      <c r="C1604" s="39"/>
      <c r="D1604" s="194" t="s">
        <v>206</v>
      </c>
      <c r="E1604" s="39"/>
      <c r="F1604" s="195" t="s">
        <v>2137</v>
      </c>
      <c r="G1604" s="39"/>
      <c r="H1604" s="39"/>
      <c r="I1604" s="196"/>
      <c r="J1604" s="39"/>
      <c r="K1604" s="39"/>
      <c r="L1604" s="42"/>
      <c r="M1604" s="197"/>
      <c r="N1604" s="198"/>
      <c r="O1604" s="67"/>
      <c r="P1604" s="67"/>
      <c r="Q1604" s="67"/>
      <c r="R1604" s="67"/>
      <c r="S1604" s="67"/>
      <c r="T1604" s="68"/>
      <c r="U1604" s="37"/>
      <c r="V1604" s="37"/>
      <c r="W1604" s="37"/>
      <c r="X1604" s="37"/>
      <c r="Y1604" s="37"/>
      <c r="Z1604" s="37"/>
      <c r="AA1604" s="37"/>
      <c r="AB1604" s="37"/>
      <c r="AC1604" s="37"/>
      <c r="AD1604" s="37"/>
      <c r="AE1604" s="37"/>
      <c r="AT1604" s="20" t="s">
        <v>206</v>
      </c>
      <c r="AU1604" s="20" t="s">
        <v>84</v>
      </c>
    </row>
    <row r="1605" spans="1:65" s="13" customFormat="1" ht="11.25">
      <c r="B1605" s="199"/>
      <c r="C1605" s="200"/>
      <c r="D1605" s="201" t="s">
        <v>213</v>
      </c>
      <c r="E1605" s="202" t="s">
        <v>28</v>
      </c>
      <c r="F1605" s="203" t="s">
        <v>2138</v>
      </c>
      <c r="G1605" s="200"/>
      <c r="H1605" s="204">
        <v>135.16800000000001</v>
      </c>
      <c r="I1605" s="205"/>
      <c r="J1605" s="200"/>
      <c r="K1605" s="200"/>
      <c r="L1605" s="206"/>
      <c r="M1605" s="207"/>
      <c r="N1605" s="208"/>
      <c r="O1605" s="208"/>
      <c r="P1605" s="208"/>
      <c r="Q1605" s="208"/>
      <c r="R1605" s="208"/>
      <c r="S1605" s="208"/>
      <c r="T1605" s="209"/>
      <c r="AT1605" s="210" t="s">
        <v>213</v>
      </c>
      <c r="AU1605" s="210" t="s">
        <v>84</v>
      </c>
      <c r="AV1605" s="13" t="s">
        <v>84</v>
      </c>
      <c r="AW1605" s="13" t="s">
        <v>35</v>
      </c>
      <c r="AX1605" s="13" t="s">
        <v>82</v>
      </c>
      <c r="AY1605" s="210" t="s">
        <v>197</v>
      </c>
    </row>
    <row r="1606" spans="1:65" s="2" customFormat="1" ht="24.2" customHeight="1">
      <c r="A1606" s="37"/>
      <c r="B1606" s="38"/>
      <c r="C1606" s="181" t="s">
        <v>2139</v>
      </c>
      <c r="D1606" s="181" t="s">
        <v>199</v>
      </c>
      <c r="E1606" s="182" t="s">
        <v>2140</v>
      </c>
      <c r="F1606" s="183" t="s">
        <v>2141</v>
      </c>
      <c r="G1606" s="184" t="s">
        <v>409</v>
      </c>
      <c r="H1606" s="185">
        <v>270.33600000000001</v>
      </c>
      <c r="I1606" s="186"/>
      <c r="J1606" s="187">
        <f>ROUND(I1606*H1606,2)</f>
        <v>0</v>
      </c>
      <c r="K1606" s="183" t="s">
        <v>203</v>
      </c>
      <c r="L1606" s="42"/>
      <c r="M1606" s="188" t="s">
        <v>28</v>
      </c>
      <c r="N1606" s="189" t="s">
        <v>45</v>
      </c>
      <c r="O1606" s="67"/>
      <c r="P1606" s="190">
        <f>O1606*H1606</f>
        <v>0</v>
      </c>
      <c r="Q1606" s="190">
        <v>0</v>
      </c>
      <c r="R1606" s="190">
        <f>Q1606*H1606</f>
        <v>0</v>
      </c>
      <c r="S1606" s="190">
        <v>0</v>
      </c>
      <c r="T1606" s="191">
        <f>S1606*H1606</f>
        <v>0</v>
      </c>
      <c r="U1606" s="37"/>
      <c r="V1606" s="37"/>
      <c r="W1606" s="37"/>
      <c r="X1606" s="37"/>
      <c r="Y1606" s="37"/>
      <c r="Z1606" s="37"/>
      <c r="AA1606" s="37"/>
      <c r="AB1606" s="37"/>
      <c r="AC1606" s="37"/>
      <c r="AD1606" s="37"/>
      <c r="AE1606" s="37"/>
      <c r="AR1606" s="192" t="s">
        <v>204</v>
      </c>
      <c r="AT1606" s="192" t="s">
        <v>199</v>
      </c>
      <c r="AU1606" s="192" t="s">
        <v>84</v>
      </c>
      <c r="AY1606" s="20" t="s">
        <v>197</v>
      </c>
      <c r="BE1606" s="193">
        <f>IF(N1606="základní",J1606,0)</f>
        <v>0</v>
      </c>
      <c r="BF1606" s="193">
        <f>IF(N1606="snížená",J1606,0)</f>
        <v>0</v>
      </c>
      <c r="BG1606" s="193">
        <f>IF(N1606="zákl. přenesená",J1606,0)</f>
        <v>0</v>
      </c>
      <c r="BH1606" s="193">
        <f>IF(N1606="sníž. přenesená",J1606,0)</f>
        <v>0</v>
      </c>
      <c r="BI1606" s="193">
        <f>IF(N1606="nulová",J1606,0)</f>
        <v>0</v>
      </c>
      <c r="BJ1606" s="20" t="s">
        <v>82</v>
      </c>
      <c r="BK1606" s="193">
        <f>ROUND(I1606*H1606,2)</f>
        <v>0</v>
      </c>
      <c r="BL1606" s="20" t="s">
        <v>204</v>
      </c>
      <c r="BM1606" s="192" t="s">
        <v>2142</v>
      </c>
    </row>
    <row r="1607" spans="1:65" s="2" customFormat="1" ht="11.25">
      <c r="A1607" s="37"/>
      <c r="B1607" s="38"/>
      <c r="C1607" s="39"/>
      <c r="D1607" s="194" t="s">
        <v>206</v>
      </c>
      <c r="E1607" s="39"/>
      <c r="F1607" s="195" t="s">
        <v>2143</v>
      </c>
      <c r="G1607" s="39"/>
      <c r="H1607" s="39"/>
      <c r="I1607" s="196"/>
      <c r="J1607" s="39"/>
      <c r="K1607" s="39"/>
      <c r="L1607" s="42"/>
      <c r="M1607" s="197"/>
      <c r="N1607" s="198"/>
      <c r="O1607" s="67"/>
      <c r="P1607" s="67"/>
      <c r="Q1607" s="67"/>
      <c r="R1607" s="67"/>
      <c r="S1607" s="67"/>
      <c r="T1607" s="68"/>
      <c r="U1607" s="37"/>
      <c r="V1607" s="37"/>
      <c r="W1607" s="37"/>
      <c r="X1607" s="37"/>
      <c r="Y1607" s="37"/>
      <c r="Z1607" s="37"/>
      <c r="AA1607" s="37"/>
      <c r="AB1607" s="37"/>
      <c r="AC1607" s="37"/>
      <c r="AD1607" s="37"/>
      <c r="AE1607" s="37"/>
      <c r="AT1607" s="20" t="s">
        <v>206</v>
      </c>
      <c r="AU1607" s="20" t="s">
        <v>84</v>
      </c>
    </row>
    <row r="1608" spans="1:65" s="13" customFormat="1" ht="11.25">
      <c r="B1608" s="199"/>
      <c r="C1608" s="200"/>
      <c r="D1608" s="201" t="s">
        <v>213</v>
      </c>
      <c r="E1608" s="200"/>
      <c r="F1608" s="203" t="s">
        <v>2144</v>
      </c>
      <c r="G1608" s="200"/>
      <c r="H1608" s="204">
        <v>270.33600000000001</v>
      </c>
      <c r="I1608" s="205"/>
      <c r="J1608" s="200"/>
      <c r="K1608" s="200"/>
      <c r="L1608" s="206"/>
      <c r="M1608" s="207"/>
      <c r="N1608" s="208"/>
      <c r="O1608" s="208"/>
      <c r="P1608" s="208"/>
      <c r="Q1608" s="208"/>
      <c r="R1608" s="208"/>
      <c r="S1608" s="208"/>
      <c r="T1608" s="209"/>
      <c r="AT1608" s="210" t="s">
        <v>213</v>
      </c>
      <c r="AU1608" s="210" t="s">
        <v>84</v>
      </c>
      <c r="AV1608" s="13" t="s">
        <v>84</v>
      </c>
      <c r="AW1608" s="13" t="s">
        <v>4</v>
      </c>
      <c r="AX1608" s="13" t="s">
        <v>82</v>
      </c>
      <c r="AY1608" s="210" t="s">
        <v>197</v>
      </c>
    </row>
    <row r="1609" spans="1:65" s="2" customFormat="1" ht="16.5" customHeight="1">
      <c r="A1609" s="37"/>
      <c r="B1609" s="38"/>
      <c r="C1609" s="181" t="s">
        <v>2145</v>
      </c>
      <c r="D1609" s="181" t="s">
        <v>199</v>
      </c>
      <c r="E1609" s="182" t="s">
        <v>2146</v>
      </c>
      <c r="F1609" s="183" t="s">
        <v>2147</v>
      </c>
      <c r="G1609" s="184" t="s">
        <v>1590</v>
      </c>
      <c r="H1609" s="185">
        <v>1</v>
      </c>
      <c r="I1609" s="186"/>
      <c r="J1609" s="187">
        <f>ROUND(I1609*H1609,2)</f>
        <v>0</v>
      </c>
      <c r="K1609" s="183" t="s">
        <v>28</v>
      </c>
      <c r="L1609" s="42"/>
      <c r="M1609" s="188" t="s">
        <v>28</v>
      </c>
      <c r="N1609" s="189" t="s">
        <v>45</v>
      </c>
      <c r="O1609" s="67"/>
      <c r="P1609" s="190">
        <f>O1609*H1609</f>
        <v>0</v>
      </c>
      <c r="Q1609" s="190">
        <v>0</v>
      </c>
      <c r="R1609" s="190">
        <f>Q1609*H1609</f>
        <v>0</v>
      </c>
      <c r="S1609" s="190">
        <v>0</v>
      </c>
      <c r="T1609" s="191">
        <f>S1609*H1609</f>
        <v>0</v>
      </c>
      <c r="U1609" s="37"/>
      <c r="V1609" s="37"/>
      <c r="W1609" s="37"/>
      <c r="X1609" s="37"/>
      <c r="Y1609" s="37"/>
      <c r="Z1609" s="37"/>
      <c r="AA1609" s="37"/>
      <c r="AB1609" s="37"/>
      <c r="AC1609" s="37"/>
      <c r="AD1609" s="37"/>
      <c r="AE1609" s="37"/>
      <c r="AR1609" s="192" t="s">
        <v>204</v>
      </c>
      <c r="AT1609" s="192" t="s">
        <v>199</v>
      </c>
      <c r="AU1609" s="192" t="s">
        <v>84</v>
      </c>
      <c r="AY1609" s="20" t="s">
        <v>197</v>
      </c>
      <c r="BE1609" s="193">
        <f>IF(N1609="základní",J1609,0)</f>
        <v>0</v>
      </c>
      <c r="BF1609" s="193">
        <f>IF(N1609="snížená",J1609,0)</f>
        <v>0</v>
      </c>
      <c r="BG1609" s="193">
        <f>IF(N1609="zákl. přenesená",J1609,0)</f>
        <v>0</v>
      </c>
      <c r="BH1609" s="193">
        <f>IF(N1609="sníž. přenesená",J1609,0)</f>
        <v>0</v>
      </c>
      <c r="BI1609" s="193">
        <f>IF(N1609="nulová",J1609,0)</f>
        <v>0</v>
      </c>
      <c r="BJ1609" s="20" t="s">
        <v>82</v>
      </c>
      <c r="BK1609" s="193">
        <f>ROUND(I1609*H1609,2)</f>
        <v>0</v>
      </c>
      <c r="BL1609" s="20" t="s">
        <v>204</v>
      </c>
      <c r="BM1609" s="192" t="s">
        <v>2148</v>
      </c>
    </row>
    <row r="1610" spans="1:65" s="15" customFormat="1" ht="11.25">
      <c r="B1610" s="222"/>
      <c r="C1610" s="223"/>
      <c r="D1610" s="201" t="s">
        <v>213</v>
      </c>
      <c r="E1610" s="224" t="s">
        <v>28</v>
      </c>
      <c r="F1610" s="225" t="s">
        <v>2149</v>
      </c>
      <c r="G1610" s="223"/>
      <c r="H1610" s="224" t="s">
        <v>28</v>
      </c>
      <c r="I1610" s="226"/>
      <c r="J1610" s="223"/>
      <c r="K1610" s="223"/>
      <c r="L1610" s="227"/>
      <c r="M1610" s="228"/>
      <c r="N1610" s="229"/>
      <c r="O1610" s="229"/>
      <c r="P1610" s="229"/>
      <c r="Q1610" s="229"/>
      <c r="R1610" s="229"/>
      <c r="S1610" s="229"/>
      <c r="T1610" s="230"/>
      <c r="AT1610" s="231" t="s">
        <v>213</v>
      </c>
      <c r="AU1610" s="231" t="s">
        <v>84</v>
      </c>
      <c r="AV1610" s="15" t="s">
        <v>82</v>
      </c>
      <c r="AW1610" s="15" t="s">
        <v>35</v>
      </c>
      <c r="AX1610" s="15" t="s">
        <v>74</v>
      </c>
      <c r="AY1610" s="231" t="s">
        <v>197</v>
      </c>
    </row>
    <row r="1611" spans="1:65" s="15" customFormat="1" ht="11.25">
      <c r="B1611" s="222"/>
      <c r="C1611" s="223"/>
      <c r="D1611" s="201" t="s">
        <v>213</v>
      </c>
      <c r="E1611" s="224" t="s">
        <v>28</v>
      </c>
      <c r="F1611" s="225" t="s">
        <v>2150</v>
      </c>
      <c r="G1611" s="223"/>
      <c r="H1611" s="224" t="s">
        <v>28</v>
      </c>
      <c r="I1611" s="226"/>
      <c r="J1611" s="223"/>
      <c r="K1611" s="223"/>
      <c r="L1611" s="227"/>
      <c r="M1611" s="228"/>
      <c r="N1611" s="229"/>
      <c r="O1611" s="229"/>
      <c r="P1611" s="229"/>
      <c r="Q1611" s="229"/>
      <c r="R1611" s="229"/>
      <c r="S1611" s="229"/>
      <c r="T1611" s="230"/>
      <c r="AT1611" s="231" t="s">
        <v>213</v>
      </c>
      <c r="AU1611" s="231" t="s">
        <v>84</v>
      </c>
      <c r="AV1611" s="15" t="s">
        <v>82</v>
      </c>
      <c r="AW1611" s="15" t="s">
        <v>35</v>
      </c>
      <c r="AX1611" s="15" t="s">
        <v>74</v>
      </c>
      <c r="AY1611" s="231" t="s">
        <v>197</v>
      </c>
    </row>
    <row r="1612" spans="1:65" s="15" customFormat="1" ht="11.25">
      <c r="B1612" s="222"/>
      <c r="C1612" s="223"/>
      <c r="D1612" s="201" t="s">
        <v>213</v>
      </c>
      <c r="E1612" s="224" t="s">
        <v>28</v>
      </c>
      <c r="F1612" s="225" t="s">
        <v>2151</v>
      </c>
      <c r="G1612" s="223"/>
      <c r="H1612" s="224" t="s">
        <v>28</v>
      </c>
      <c r="I1612" s="226"/>
      <c r="J1612" s="223"/>
      <c r="K1612" s="223"/>
      <c r="L1612" s="227"/>
      <c r="M1612" s="228"/>
      <c r="N1612" s="229"/>
      <c r="O1612" s="229"/>
      <c r="P1612" s="229"/>
      <c r="Q1612" s="229"/>
      <c r="R1612" s="229"/>
      <c r="S1612" s="229"/>
      <c r="T1612" s="230"/>
      <c r="AT1612" s="231" t="s">
        <v>213</v>
      </c>
      <c r="AU1612" s="231" t="s">
        <v>84</v>
      </c>
      <c r="AV1612" s="15" t="s">
        <v>82</v>
      </c>
      <c r="AW1612" s="15" t="s">
        <v>35</v>
      </c>
      <c r="AX1612" s="15" t="s">
        <v>74</v>
      </c>
      <c r="AY1612" s="231" t="s">
        <v>197</v>
      </c>
    </row>
    <row r="1613" spans="1:65" s="13" customFormat="1" ht="11.25">
      <c r="B1613" s="199"/>
      <c r="C1613" s="200"/>
      <c r="D1613" s="201" t="s">
        <v>213</v>
      </c>
      <c r="E1613" s="202" t="s">
        <v>28</v>
      </c>
      <c r="F1613" s="203" t="s">
        <v>82</v>
      </c>
      <c r="G1613" s="200"/>
      <c r="H1613" s="204">
        <v>1</v>
      </c>
      <c r="I1613" s="205"/>
      <c r="J1613" s="200"/>
      <c r="K1613" s="200"/>
      <c r="L1613" s="206"/>
      <c r="M1613" s="207"/>
      <c r="N1613" s="208"/>
      <c r="O1613" s="208"/>
      <c r="P1613" s="208"/>
      <c r="Q1613" s="208"/>
      <c r="R1613" s="208"/>
      <c r="S1613" s="208"/>
      <c r="T1613" s="209"/>
      <c r="AT1613" s="210" t="s">
        <v>213</v>
      </c>
      <c r="AU1613" s="210" t="s">
        <v>84</v>
      </c>
      <c r="AV1613" s="13" t="s">
        <v>84</v>
      </c>
      <c r="AW1613" s="13" t="s">
        <v>35</v>
      </c>
      <c r="AX1613" s="13" t="s">
        <v>82</v>
      </c>
      <c r="AY1613" s="210" t="s">
        <v>197</v>
      </c>
    </row>
    <row r="1614" spans="1:65" s="2" customFormat="1" ht="16.5" customHeight="1">
      <c r="A1614" s="37"/>
      <c r="B1614" s="38"/>
      <c r="C1614" s="181" t="s">
        <v>2152</v>
      </c>
      <c r="D1614" s="181" t="s">
        <v>199</v>
      </c>
      <c r="E1614" s="182" t="s">
        <v>2153</v>
      </c>
      <c r="F1614" s="183" t="s">
        <v>2154</v>
      </c>
      <c r="G1614" s="184" t="s">
        <v>1590</v>
      </c>
      <c r="H1614" s="185">
        <v>1</v>
      </c>
      <c r="I1614" s="186"/>
      <c r="J1614" s="187">
        <f>ROUND(I1614*H1614,2)</f>
        <v>0</v>
      </c>
      <c r="K1614" s="183" t="s">
        <v>28</v>
      </c>
      <c r="L1614" s="42"/>
      <c r="M1614" s="188" t="s">
        <v>28</v>
      </c>
      <c r="N1614" s="189" t="s">
        <v>45</v>
      </c>
      <c r="O1614" s="67"/>
      <c r="P1614" s="190">
        <f>O1614*H1614</f>
        <v>0</v>
      </c>
      <c r="Q1614" s="190">
        <v>0</v>
      </c>
      <c r="R1614" s="190">
        <f>Q1614*H1614</f>
        <v>0</v>
      </c>
      <c r="S1614" s="190">
        <v>0</v>
      </c>
      <c r="T1614" s="191">
        <f>S1614*H1614</f>
        <v>0</v>
      </c>
      <c r="U1614" s="37"/>
      <c r="V1614" s="37"/>
      <c r="W1614" s="37"/>
      <c r="X1614" s="37"/>
      <c r="Y1614" s="37"/>
      <c r="Z1614" s="37"/>
      <c r="AA1614" s="37"/>
      <c r="AB1614" s="37"/>
      <c r="AC1614" s="37"/>
      <c r="AD1614" s="37"/>
      <c r="AE1614" s="37"/>
      <c r="AR1614" s="192" t="s">
        <v>2155</v>
      </c>
      <c r="AT1614" s="192" t="s">
        <v>199</v>
      </c>
      <c r="AU1614" s="192" t="s">
        <v>84</v>
      </c>
      <c r="AY1614" s="20" t="s">
        <v>197</v>
      </c>
      <c r="BE1614" s="193">
        <f>IF(N1614="základní",J1614,0)</f>
        <v>0</v>
      </c>
      <c r="BF1614" s="193">
        <f>IF(N1614="snížená",J1614,0)</f>
        <v>0</v>
      </c>
      <c r="BG1614" s="193">
        <f>IF(N1614="zákl. přenesená",J1614,0)</f>
        <v>0</v>
      </c>
      <c r="BH1614" s="193">
        <f>IF(N1614="sníž. přenesená",J1614,0)</f>
        <v>0</v>
      </c>
      <c r="BI1614" s="193">
        <f>IF(N1614="nulová",J1614,0)</f>
        <v>0</v>
      </c>
      <c r="BJ1614" s="20" t="s">
        <v>82</v>
      </c>
      <c r="BK1614" s="193">
        <f>ROUND(I1614*H1614,2)</f>
        <v>0</v>
      </c>
      <c r="BL1614" s="20" t="s">
        <v>2155</v>
      </c>
      <c r="BM1614" s="192" t="s">
        <v>2156</v>
      </c>
    </row>
    <row r="1615" spans="1:65" s="12" customFormat="1" ht="22.9" customHeight="1">
      <c r="B1615" s="165"/>
      <c r="C1615" s="166"/>
      <c r="D1615" s="167" t="s">
        <v>73</v>
      </c>
      <c r="E1615" s="179" t="s">
        <v>468</v>
      </c>
      <c r="F1615" s="179" t="s">
        <v>469</v>
      </c>
      <c r="G1615" s="166"/>
      <c r="H1615" s="166"/>
      <c r="I1615" s="169"/>
      <c r="J1615" s="180">
        <f>BK1615</f>
        <v>0</v>
      </c>
      <c r="K1615" s="166"/>
      <c r="L1615" s="171"/>
      <c r="M1615" s="172"/>
      <c r="N1615" s="173"/>
      <c r="O1615" s="173"/>
      <c r="P1615" s="174">
        <f>SUM(P1616:P1626)</f>
        <v>0</v>
      </c>
      <c r="Q1615" s="173"/>
      <c r="R1615" s="174">
        <f>SUM(R1616:R1626)</f>
        <v>0</v>
      </c>
      <c r="S1615" s="173"/>
      <c r="T1615" s="175">
        <f>SUM(T1616:T1626)</f>
        <v>0</v>
      </c>
      <c r="AR1615" s="176" t="s">
        <v>82</v>
      </c>
      <c r="AT1615" s="177" t="s">
        <v>73</v>
      </c>
      <c r="AU1615" s="177" t="s">
        <v>82</v>
      </c>
      <c r="AY1615" s="176" t="s">
        <v>197</v>
      </c>
      <c r="BK1615" s="178">
        <f>SUM(BK1616:BK1626)</f>
        <v>0</v>
      </c>
    </row>
    <row r="1616" spans="1:65" s="2" customFormat="1" ht="24.2" customHeight="1">
      <c r="A1616" s="37"/>
      <c r="B1616" s="38"/>
      <c r="C1616" s="181" t="s">
        <v>2157</v>
      </c>
      <c r="D1616" s="181" t="s">
        <v>199</v>
      </c>
      <c r="E1616" s="182" t="s">
        <v>2158</v>
      </c>
      <c r="F1616" s="183" t="s">
        <v>2159</v>
      </c>
      <c r="G1616" s="184" t="s">
        <v>428</v>
      </c>
      <c r="H1616" s="185">
        <v>5.27</v>
      </c>
      <c r="I1616" s="186"/>
      <c r="J1616" s="187">
        <f>ROUND(I1616*H1616,2)</f>
        <v>0</v>
      </c>
      <c r="K1616" s="183" t="s">
        <v>203</v>
      </c>
      <c r="L1616" s="42"/>
      <c r="M1616" s="188" t="s">
        <v>28</v>
      </c>
      <c r="N1616" s="189" t="s">
        <v>45</v>
      </c>
      <c r="O1616" s="67"/>
      <c r="P1616" s="190">
        <f>O1616*H1616</f>
        <v>0</v>
      </c>
      <c r="Q1616" s="190">
        <v>0</v>
      </c>
      <c r="R1616" s="190">
        <f>Q1616*H1616</f>
        <v>0</v>
      </c>
      <c r="S1616" s="190">
        <v>0</v>
      </c>
      <c r="T1616" s="191">
        <f>S1616*H1616</f>
        <v>0</v>
      </c>
      <c r="U1616" s="37"/>
      <c r="V1616" s="37"/>
      <c r="W1616" s="37"/>
      <c r="X1616" s="37"/>
      <c r="Y1616" s="37"/>
      <c r="Z1616" s="37"/>
      <c r="AA1616" s="37"/>
      <c r="AB1616" s="37"/>
      <c r="AC1616" s="37"/>
      <c r="AD1616" s="37"/>
      <c r="AE1616" s="37"/>
      <c r="AR1616" s="192" t="s">
        <v>204</v>
      </c>
      <c r="AT1616" s="192" t="s">
        <v>199</v>
      </c>
      <c r="AU1616" s="192" t="s">
        <v>84</v>
      </c>
      <c r="AY1616" s="20" t="s">
        <v>197</v>
      </c>
      <c r="BE1616" s="193">
        <f>IF(N1616="základní",J1616,0)</f>
        <v>0</v>
      </c>
      <c r="BF1616" s="193">
        <f>IF(N1616="snížená",J1616,0)</f>
        <v>0</v>
      </c>
      <c r="BG1616" s="193">
        <f>IF(N1616="zákl. přenesená",J1616,0)</f>
        <v>0</v>
      </c>
      <c r="BH1616" s="193">
        <f>IF(N1616="sníž. přenesená",J1616,0)</f>
        <v>0</v>
      </c>
      <c r="BI1616" s="193">
        <f>IF(N1616="nulová",J1616,0)</f>
        <v>0</v>
      </c>
      <c r="BJ1616" s="20" t="s">
        <v>82</v>
      </c>
      <c r="BK1616" s="193">
        <f>ROUND(I1616*H1616,2)</f>
        <v>0</v>
      </c>
      <c r="BL1616" s="20" t="s">
        <v>204</v>
      </c>
      <c r="BM1616" s="192" t="s">
        <v>2160</v>
      </c>
    </row>
    <row r="1617" spans="1:65" s="2" customFormat="1" ht="11.25">
      <c r="A1617" s="37"/>
      <c r="B1617" s="38"/>
      <c r="C1617" s="39"/>
      <c r="D1617" s="194" t="s">
        <v>206</v>
      </c>
      <c r="E1617" s="39"/>
      <c r="F1617" s="195" t="s">
        <v>2161</v>
      </c>
      <c r="G1617" s="39"/>
      <c r="H1617" s="39"/>
      <c r="I1617" s="196"/>
      <c r="J1617" s="39"/>
      <c r="K1617" s="39"/>
      <c r="L1617" s="42"/>
      <c r="M1617" s="197"/>
      <c r="N1617" s="198"/>
      <c r="O1617" s="67"/>
      <c r="P1617" s="67"/>
      <c r="Q1617" s="67"/>
      <c r="R1617" s="67"/>
      <c r="S1617" s="67"/>
      <c r="T1617" s="68"/>
      <c r="U1617" s="37"/>
      <c r="V1617" s="37"/>
      <c r="W1617" s="37"/>
      <c r="X1617" s="37"/>
      <c r="Y1617" s="37"/>
      <c r="Z1617" s="37"/>
      <c r="AA1617" s="37"/>
      <c r="AB1617" s="37"/>
      <c r="AC1617" s="37"/>
      <c r="AD1617" s="37"/>
      <c r="AE1617" s="37"/>
      <c r="AT1617" s="20" t="s">
        <v>206</v>
      </c>
      <c r="AU1617" s="20" t="s">
        <v>84</v>
      </c>
    </row>
    <row r="1618" spans="1:65" s="2" customFormat="1" ht="37.9" customHeight="1">
      <c r="A1618" s="37"/>
      <c r="B1618" s="38"/>
      <c r="C1618" s="181" t="s">
        <v>2162</v>
      </c>
      <c r="D1618" s="181" t="s">
        <v>199</v>
      </c>
      <c r="E1618" s="182" t="s">
        <v>2163</v>
      </c>
      <c r="F1618" s="183" t="s">
        <v>2164</v>
      </c>
      <c r="G1618" s="184" t="s">
        <v>428</v>
      </c>
      <c r="H1618" s="185">
        <v>5.27</v>
      </c>
      <c r="I1618" s="186"/>
      <c r="J1618" s="187">
        <f>ROUND(I1618*H1618,2)</f>
        <v>0</v>
      </c>
      <c r="K1618" s="183" t="s">
        <v>203</v>
      </c>
      <c r="L1618" s="42"/>
      <c r="M1618" s="188" t="s">
        <v>28</v>
      </c>
      <c r="N1618" s="189" t="s">
        <v>45</v>
      </c>
      <c r="O1618" s="67"/>
      <c r="P1618" s="190">
        <f>O1618*H1618</f>
        <v>0</v>
      </c>
      <c r="Q1618" s="190">
        <v>0</v>
      </c>
      <c r="R1618" s="190">
        <f>Q1618*H1618</f>
        <v>0</v>
      </c>
      <c r="S1618" s="190">
        <v>0</v>
      </c>
      <c r="T1618" s="191">
        <f>S1618*H1618</f>
        <v>0</v>
      </c>
      <c r="U1618" s="37"/>
      <c r="V1618" s="37"/>
      <c r="W1618" s="37"/>
      <c r="X1618" s="37"/>
      <c r="Y1618" s="37"/>
      <c r="Z1618" s="37"/>
      <c r="AA1618" s="37"/>
      <c r="AB1618" s="37"/>
      <c r="AC1618" s="37"/>
      <c r="AD1618" s="37"/>
      <c r="AE1618" s="37"/>
      <c r="AR1618" s="192" t="s">
        <v>204</v>
      </c>
      <c r="AT1618" s="192" t="s">
        <v>199</v>
      </c>
      <c r="AU1618" s="192" t="s">
        <v>84</v>
      </c>
      <c r="AY1618" s="20" t="s">
        <v>197</v>
      </c>
      <c r="BE1618" s="193">
        <f>IF(N1618="základní",J1618,0)</f>
        <v>0</v>
      </c>
      <c r="BF1618" s="193">
        <f>IF(N1618="snížená",J1618,0)</f>
        <v>0</v>
      </c>
      <c r="BG1618" s="193">
        <f>IF(N1618="zákl. přenesená",J1618,0)</f>
        <v>0</v>
      </c>
      <c r="BH1618" s="193">
        <f>IF(N1618="sníž. přenesená",J1618,0)</f>
        <v>0</v>
      </c>
      <c r="BI1618" s="193">
        <f>IF(N1618="nulová",J1618,0)</f>
        <v>0</v>
      </c>
      <c r="BJ1618" s="20" t="s">
        <v>82</v>
      </c>
      <c r="BK1618" s="193">
        <f>ROUND(I1618*H1618,2)</f>
        <v>0</v>
      </c>
      <c r="BL1618" s="20" t="s">
        <v>204</v>
      </c>
      <c r="BM1618" s="192" t="s">
        <v>2165</v>
      </c>
    </row>
    <row r="1619" spans="1:65" s="2" customFormat="1" ht="11.25">
      <c r="A1619" s="37"/>
      <c r="B1619" s="38"/>
      <c r="C1619" s="39"/>
      <c r="D1619" s="194" t="s">
        <v>206</v>
      </c>
      <c r="E1619" s="39"/>
      <c r="F1619" s="195" t="s">
        <v>2166</v>
      </c>
      <c r="G1619" s="39"/>
      <c r="H1619" s="39"/>
      <c r="I1619" s="196"/>
      <c r="J1619" s="39"/>
      <c r="K1619" s="39"/>
      <c r="L1619" s="42"/>
      <c r="M1619" s="197"/>
      <c r="N1619" s="198"/>
      <c r="O1619" s="67"/>
      <c r="P1619" s="67"/>
      <c r="Q1619" s="67"/>
      <c r="R1619" s="67"/>
      <c r="S1619" s="67"/>
      <c r="T1619" s="68"/>
      <c r="U1619" s="37"/>
      <c r="V1619" s="37"/>
      <c r="W1619" s="37"/>
      <c r="X1619" s="37"/>
      <c r="Y1619" s="37"/>
      <c r="Z1619" s="37"/>
      <c r="AA1619" s="37"/>
      <c r="AB1619" s="37"/>
      <c r="AC1619" s="37"/>
      <c r="AD1619" s="37"/>
      <c r="AE1619" s="37"/>
      <c r="AT1619" s="20" t="s">
        <v>206</v>
      </c>
      <c r="AU1619" s="20" t="s">
        <v>84</v>
      </c>
    </row>
    <row r="1620" spans="1:65" s="2" customFormat="1" ht="21.75" customHeight="1">
      <c r="A1620" s="37"/>
      <c r="B1620" s="38"/>
      <c r="C1620" s="181" t="s">
        <v>2167</v>
      </c>
      <c r="D1620" s="181" t="s">
        <v>199</v>
      </c>
      <c r="E1620" s="182" t="s">
        <v>2168</v>
      </c>
      <c r="F1620" s="183" t="s">
        <v>2169</v>
      </c>
      <c r="G1620" s="184" t="s">
        <v>428</v>
      </c>
      <c r="H1620" s="185">
        <v>5.27</v>
      </c>
      <c r="I1620" s="186"/>
      <c r="J1620" s="187">
        <f>ROUND(I1620*H1620,2)</f>
        <v>0</v>
      </c>
      <c r="K1620" s="183" t="s">
        <v>203</v>
      </c>
      <c r="L1620" s="42"/>
      <c r="M1620" s="188" t="s">
        <v>28</v>
      </c>
      <c r="N1620" s="189" t="s">
        <v>45</v>
      </c>
      <c r="O1620" s="67"/>
      <c r="P1620" s="190">
        <f>O1620*H1620</f>
        <v>0</v>
      </c>
      <c r="Q1620" s="190">
        <v>0</v>
      </c>
      <c r="R1620" s="190">
        <f>Q1620*H1620</f>
        <v>0</v>
      </c>
      <c r="S1620" s="190">
        <v>0</v>
      </c>
      <c r="T1620" s="191">
        <f>S1620*H1620</f>
        <v>0</v>
      </c>
      <c r="U1620" s="37"/>
      <c r="V1620" s="37"/>
      <c r="W1620" s="37"/>
      <c r="X1620" s="37"/>
      <c r="Y1620" s="37"/>
      <c r="Z1620" s="37"/>
      <c r="AA1620" s="37"/>
      <c r="AB1620" s="37"/>
      <c r="AC1620" s="37"/>
      <c r="AD1620" s="37"/>
      <c r="AE1620" s="37"/>
      <c r="AR1620" s="192" t="s">
        <v>204</v>
      </c>
      <c r="AT1620" s="192" t="s">
        <v>199</v>
      </c>
      <c r="AU1620" s="192" t="s">
        <v>84</v>
      </c>
      <c r="AY1620" s="20" t="s">
        <v>197</v>
      </c>
      <c r="BE1620" s="193">
        <f>IF(N1620="základní",J1620,0)</f>
        <v>0</v>
      </c>
      <c r="BF1620" s="193">
        <f>IF(N1620="snížená",J1620,0)</f>
        <v>0</v>
      </c>
      <c r="BG1620" s="193">
        <f>IF(N1620="zákl. přenesená",J1620,0)</f>
        <v>0</v>
      </c>
      <c r="BH1620" s="193">
        <f>IF(N1620="sníž. přenesená",J1620,0)</f>
        <v>0</v>
      </c>
      <c r="BI1620" s="193">
        <f>IF(N1620="nulová",J1620,0)</f>
        <v>0</v>
      </c>
      <c r="BJ1620" s="20" t="s">
        <v>82</v>
      </c>
      <c r="BK1620" s="193">
        <f>ROUND(I1620*H1620,2)</f>
        <v>0</v>
      </c>
      <c r="BL1620" s="20" t="s">
        <v>204</v>
      </c>
      <c r="BM1620" s="192" t="s">
        <v>2170</v>
      </c>
    </row>
    <row r="1621" spans="1:65" s="2" customFormat="1" ht="11.25">
      <c r="A1621" s="37"/>
      <c r="B1621" s="38"/>
      <c r="C1621" s="39"/>
      <c r="D1621" s="194" t="s">
        <v>206</v>
      </c>
      <c r="E1621" s="39"/>
      <c r="F1621" s="195" t="s">
        <v>2171</v>
      </c>
      <c r="G1621" s="39"/>
      <c r="H1621" s="39"/>
      <c r="I1621" s="196"/>
      <c r="J1621" s="39"/>
      <c r="K1621" s="39"/>
      <c r="L1621" s="42"/>
      <c r="M1621" s="197"/>
      <c r="N1621" s="198"/>
      <c r="O1621" s="67"/>
      <c r="P1621" s="67"/>
      <c r="Q1621" s="67"/>
      <c r="R1621" s="67"/>
      <c r="S1621" s="67"/>
      <c r="T1621" s="68"/>
      <c r="U1621" s="37"/>
      <c r="V1621" s="37"/>
      <c r="W1621" s="37"/>
      <c r="X1621" s="37"/>
      <c r="Y1621" s="37"/>
      <c r="Z1621" s="37"/>
      <c r="AA1621" s="37"/>
      <c r="AB1621" s="37"/>
      <c r="AC1621" s="37"/>
      <c r="AD1621" s="37"/>
      <c r="AE1621" s="37"/>
      <c r="AT1621" s="20" t="s">
        <v>206</v>
      </c>
      <c r="AU1621" s="20" t="s">
        <v>84</v>
      </c>
    </row>
    <row r="1622" spans="1:65" s="2" customFormat="1" ht="24.2" customHeight="1">
      <c r="A1622" s="37"/>
      <c r="B1622" s="38"/>
      <c r="C1622" s="181" t="s">
        <v>2172</v>
      </c>
      <c r="D1622" s="181" t="s">
        <v>199</v>
      </c>
      <c r="E1622" s="182" t="s">
        <v>2173</v>
      </c>
      <c r="F1622" s="183" t="s">
        <v>2174</v>
      </c>
      <c r="G1622" s="184" t="s">
        <v>428</v>
      </c>
      <c r="H1622" s="185">
        <v>110.67</v>
      </c>
      <c r="I1622" s="186"/>
      <c r="J1622" s="187">
        <f>ROUND(I1622*H1622,2)</f>
        <v>0</v>
      </c>
      <c r="K1622" s="183" t="s">
        <v>203</v>
      </c>
      <c r="L1622" s="42"/>
      <c r="M1622" s="188" t="s">
        <v>28</v>
      </c>
      <c r="N1622" s="189" t="s">
        <v>45</v>
      </c>
      <c r="O1622" s="67"/>
      <c r="P1622" s="190">
        <f>O1622*H1622</f>
        <v>0</v>
      </c>
      <c r="Q1622" s="190">
        <v>0</v>
      </c>
      <c r="R1622" s="190">
        <f>Q1622*H1622</f>
        <v>0</v>
      </c>
      <c r="S1622" s="190">
        <v>0</v>
      </c>
      <c r="T1622" s="191">
        <f>S1622*H1622</f>
        <v>0</v>
      </c>
      <c r="U1622" s="37"/>
      <c r="V1622" s="37"/>
      <c r="W1622" s="37"/>
      <c r="X1622" s="37"/>
      <c r="Y1622" s="37"/>
      <c r="Z1622" s="37"/>
      <c r="AA1622" s="37"/>
      <c r="AB1622" s="37"/>
      <c r="AC1622" s="37"/>
      <c r="AD1622" s="37"/>
      <c r="AE1622" s="37"/>
      <c r="AR1622" s="192" t="s">
        <v>204</v>
      </c>
      <c r="AT1622" s="192" t="s">
        <v>199</v>
      </c>
      <c r="AU1622" s="192" t="s">
        <v>84</v>
      </c>
      <c r="AY1622" s="20" t="s">
        <v>197</v>
      </c>
      <c r="BE1622" s="193">
        <f>IF(N1622="základní",J1622,0)</f>
        <v>0</v>
      </c>
      <c r="BF1622" s="193">
        <f>IF(N1622="snížená",J1622,0)</f>
        <v>0</v>
      </c>
      <c r="BG1622" s="193">
        <f>IF(N1622="zákl. přenesená",J1622,0)</f>
        <v>0</v>
      </c>
      <c r="BH1622" s="193">
        <f>IF(N1622="sníž. přenesená",J1622,0)</f>
        <v>0</v>
      </c>
      <c r="BI1622" s="193">
        <f>IF(N1622="nulová",J1622,0)</f>
        <v>0</v>
      </c>
      <c r="BJ1622" s="20" t="s">
        <v>82</v>
      </c>
      <c r="BK1622" s="193">
        <f>ROUND(I1622*H1622,2)</f>
        <v>0</v>
      </c>
      <c r="BL1622" s="20" t="s">
        <v>204</v>
      </c>
      <c r="BM1622" s="192" t="s">
        <v>2175</v>
      </c>
    </row>
    <row r="1623" spans="1:65" s="2" customFormat="1" ht="11.25">
      <c r="A1623" s="37"/>
      <c r="B1623" s="38"/>
      <c r="C1623" s="39"/>
      <c r="D1623" s="194" t="s">
        <v>206</v>
      </c>
      <c r="E1623" s="39"/>
      <c r="F1623" s="195" t="s">
        <v>2176</v>
      </c>
      <c r="G1623" s="39"/>
      <c r="H1623" s="39"/>
      <c r="I1623" s="196"/>
      <c r="J1623" s="39"/>
      <c r="K1623" s="39"/>
      <c r="L1623" s="42"/>
      <c r="M1623" s="197"/>
      <c r="N1623" s="198"/>
      <c r="O1623" s="67"/>
      <c r="P1623" s="67"/>
      <c r="Q1623" s="67"/>
      <c r="R1623" s="67"/>
      <c r="S1623" s="67"/>
      <c r="T1623" s="68"/>
      <c r="U1623" s="37"/>
      <c r="V1623" s="37"/>
      <c r="W1623" s="37"/>
      <c r="X1623" s="37"/>
      <c r="Y1623" s="37"/>
      <c r="Z1623" s="37"/>
      <c r="AA1623" s="37"/>
      <c r="AB1623" s="37"/>
      <c r="AC1623" s="37"/>
      <c r="AD1623" s="37"/>
      <c r="AE1623" s="37"/>
      <c r="AT1623" s="20" t="s">
        <v>206</v>
      </c>
      <c r="AU1623" s="20" t="s">
        <v>84</v>
      </c>
    </row>
    <row r="1624" spans="1:65" s="13" customFormat="1" ht="11.25">
      <c r="B1624" s="199"/>
      <c r="C1624" s="200"/>
      <c r="D1624" s="201" t="s">
        <v>213</v>
      </c>
      <c r="E1624" s="200"/>
      <c r="F1624" s="203" t="s">
        <v>2177</v>
      </c>
      <c r="G1624" s="200"/>
      <c r="H1624" s="204">
        <v>110.67</v>
      </c>
      <c r="I1624" s="205"/>
      <c r="J1624" s="200"/>
      <c r="K1624" s="200"/>
      <c r="L1624" s="206"/>
      <c r="M1624" s="207"/>
      <c r="N1624" s="208"/>
      <c r="O1624" s="208"/>
      <c r="P1624" s="208"/>
      <c r="Q1624" s="208"/>
      <c r="R1624" s="208"/>
      <c r="S1624" s="208"/>
      <c r="T1624" s="209"/>
      <c r="AT1624" s="210" t="s">
        <v>213</v>
      </c>
      <c r="AU1624" s="210" t="s">
        <v>84</v>
      </c>
      <c r="AV1624" s="13" t="s">
        <v>84</v>
      </c>
      <c r="AW1624" s="13" t="s">
        <v>4</v>
      </c>
      <c r="AX1624" s="13" t="s">
        <v>82</v>
      </c>
      <c r="AY1624" s="210" t="s">
        <v>197</v>
      </c>
    </row>
    <row r="1625" spans="1:65" s="2" customFormat="1" ht="24.2" customHeight="1">
      <c r="A1625" s="37"/>
      <c r="B1625" s="38"/>
      <c r="C1625" s="181" t="s">
        <v>2178</v>
      </c>
      <c r="D1625" s="181" t="s">
        <v>199</v>
      </c>
      <c r="E1625" s="182" t="s">
        <v>515</v>
      </c>
      <c r="F1625" s="183" t="s">
        <v>516</v>
      </c>
      <c r="G1625" s="184" t="s">
        <v>428</v>
      </c>
      <c r="H1625" s="185">
        <v>5.27</v>
      </c>
      <c r="I1625" s="186"/>
      <c r="J1625" s="187">
        <f>ROUND(I1625*H1625,2)</f>
        <v>0</v>
      </c>
      <c r="K1625" s="183" t="s">
        <v>203</v>
      </c>
      <c r="L1625" s="42"/>
      <c r="M1625" s="188" t="s">
        <v>28</v>
      </c>
      <c r="N1625" s="189" t="s">
        <v>45</v>
      </c>
      <c r="O1625" s="67"/>
      <c r="P1625" s="190">
        <f>O1625*H1625</f>
        <v>0</v>
      </c>
      <c r="Q1625" s="190">
        <v>0</v>
      </c>
      <c r="R1625" s="190">
        <f>Q1625*H1625</f>
        <v>0</v>
      </c>
      <c r="S1625" s="190">
        <v>0</v>
      </c>
      <c r="T1625" s="191">
        <f>S1625*H1625</f>
        <v>0</v>
      </c>
      <c r="U1625" s="37"/>
      <c r="V1625" s="37"/>
      <c r="W1625" s="37"/>
      <c r="X1625" s="37"/>
      <c r="Y1625" s="37"/>
      <c r="Z1625" s="37"/>
      <c r="AA1625" s="37"/>
      <c r="AB1625" s="37"/>
      <c r="AC1625" s="37"/>
      <c r="AD1625" s="37"/>
      <c r="AE1625" s="37"/>
      <c r="AR1625" s="192" t="s">
        <v>204</v>
      </c>
      <c r="AT1625" s="192" t="s">
        <v>199</v>
      </c>
      <c r="AU1625" s="192" t="s">
        <v>84</v>
      </c>
      <c r="AY1625" s="20" t="s">
        <v>197</v>
      </c>
      <c r="BE1625" s="193">
        <f>IF(N1625="základní",J1625,0)</f>
        <v>0</v>
      </c>
      <c r="BF1625" s="193">
        <f>IF(N1625="snížená",J1625,0)</f>
        <v>0</v>
      </c>
      <c r="BG1625" s="193">
        <f>IF(N1625="zákl. přenesená",J1625,0)</f>
        <v>0</v>
      </c>
      <c r="BH1625" s="193">
        <f>IF(N1625="sníž. přenesená",J1625,0)</f>
        <v>0</v>
      </c>
      <c r="BI1625" s="193">
        <f>IF(N1625="nulová",J1625,0)</f>
        <v>0</v>
      </c>
      <c r="BJ1625" s="20" t="s">
        <v>82</v>
      </c>
      <c r="BK1625" s="193">
        <f>ROUND(I1625*H1625,2)</f>
        <v>0</v>
      </c>
      <c r="BL1625" s="20" t="s">
        <v>204</v>
      </c>
      <c r="BM1625" s="192" t="s">
        <v>2179</v>
      </c>
    </row>
    <row r="1626" spans="1:65" s="2" customFormat="1" ht="11.25">
      <c r="A1626" s="37"/>
      <c r="B1626" s="38"/>
      <c r="C1626" s="39"/>
      <c r="D1626" s="194" t="s">
        <v>206</v>
      </c>
      <c r="E1626" s="39"/>
      <c r="F1626" s="195" t="s">
        <v>518</v>
      </c>
      <c r="G1626" s="39"/>
      <c r="H1626" s="39"/>
      <c r="I1626" s="196"/>
      <c r="J1626" s="39"/>
      <c r="K1626" s="39"/>
      <c r="L1626" s="42"/>
      <c r="M1626" s="197"/>
      <c r="N1626" s="198"/>
      <c r="O1626" s="67"/>
      <c r="P1626" s="67"/>
      <c r="Q1626" s="67"/>
      <c r="R1626" s="67"/>
      <c r="S1626" s="67"/>
      <c r="T1626" s="68"/>
      <c r="U1626" s="37"/>
      <c r="V1626" s="37"/>
      <c r="W1626" s="37"/>
      <c r="X1626" s="37"/>
      <c r="Y1626" s="37"/>
      <c r="Z1626" s="37"/>
      <c r="AA1626" s="37"/>
      <c r="AB1626" s="37"/>
      <c r="AC1626" s="37"/>
      <c r="AD1626" s="37"/>
      <c r="AE1626" s="37"/>
      <c r="AT1626" s="20" t="s">
        <v>206</v>
      </c>
      <c r="AU1626" s="20" t="s">
        <v>84</v>
      </c>
    </row>
    <row r="1627" spans="1:65" s="12" customFormat="1" ht="22.9" customHeight="1">
      <c r="B1627" s="165"/>
      <c r="C1627" s="166"/>
      <c r="D1627" s="167" t="s">
        <v>73</v>
      </c>
      <c r="E1627" s="179" t="s">
        <v>2180</v>
      </c>
      <c r="F1627" s="179" t="s">
        <v>2181</v>
      </c>
      <c r="G1627" s="166"/>
      <c r="H1627" s="166"/>
      <c r="I1627" s="169"/>
      <c r="J1627" s="180">
        <f>BK1627</f>
        <v>0</v>
      </c>
      <c r="K1627" s="166"/>
      <c r="L1627" s="171"/>
      <c r="M1627" s="172"/>
      <c r="N1627" s="173"/>
      <c r="O1627" s="173"/>
      <c r="P1627" s="174">
        <f>SUM(P1628:P1629)</f>
        <v>0</v>
      </c>
      <c r="Q1627" s="173"/>
      <c r="R1627" s="174">
        <f>SUM(R1628:R1629)</f>
        <v>0</v>
      </c>
      <c r="S1627" s="173"/>
      <c r="T1627" s="175">
        <f>SUM(T1628:T1629)</f>
        <v>0</v>
      </c>
      <c r="AR1627" s="176" t="s">
        <v>82</v>
      </c>
      <c r="AT1627" s="177" t="s">
        <v>73</v>
      </c>
      <c r="AU1627" s="177" t="s">
        <v>82</v>
      </c>
      <c r="AY1627" s="176" t="s">
        <v>197</v>
      </c>
      <c r="BK1627" s="178">
        <f>SUM(BK1628:BK1629)</f>
        <v>0</v>
      </c>
    </row>
    <row r="1628" spans="1:65" s="2" customFormat="1" ht="33" customHeight="1">
      <c r="A1628" s="37"/>
      <c r="B1628" s="38"/>
      <c r="C1628" s="181" t="s">
        <v>2182</v>
      </c>
      <c r="D1628" s="181" t="s">
        <v>199</v>
      </c>
      <c r="E1628" s="182" t="s">
        <v>2183</v>
      </c>
      <c r="F1628" s="183" t="s">
        <v>2184</v>
      </c>
      <c r="G1628" s="184" t="s">
        <v>428</v>
      </c>
      <c r="H1628" s="185">
        <v>5348.0709999999999</v>
      </c>
      <c r="I1628" s="186"/>
      <c r="J1628" s="187">
        <f>ROUND(I1628*H1628,2)</f>
        <v>0</v>
      </c>
      <c r="K1628" s="183" t="s">
        <v>203</v>
      </c>
      <c r="L1628" s="42"/>
      <c r="M1628" s="188" t="s">
        <v>28</v>
      </c>
      <c r="N1628" s="189" t="s">
        <v>45</v>
      </c>
      <c r="O1628" s="67"/>
      <c r="P1628" s="190">
        <f>O1628*H1628</f>
        <v>0</v>
      </c>
      <c r="Q1628" s="190">
        <v>0</v>
      </c>
      <c r="R1628" s="190">
        <f>Q1628*H1628</f>
        <v>0</v>
      </c>
      <c r="S1628" s="190">
        <v>0</v>
      </c>
      <c r="T1628" s="191">
        <f>S1628*H1628</f>
        <v>0</v>
      </c>
      <c r="U1628" s="37"/>
      <c r="V1628" s="37"/>
      <c r="W1628" s="37"/>
      <c r="X1628" s="37"/>
      <c r="Y1628" s="37"/>
      <c r="Z1628" s="37"/>
      <c r="AA1628" s="37"/>
      <c r="AB1628" s="37"/>
      <c r="AC1628" s="37"/>
      <c r="AD1628" s="37"/>
      <c r="AE1628" s="37"/>
      <c r="AR1628" s="192" t="s">
        <v>204</v>
      </c>
      <c r="AT1628" s="192" t="s">
        <v>199</v>
      </c>
      <c r="AU1628" s="192" t="s">
        <v>84</v>
      </c>
      <c r="AY1628" s="20" t="s">
        <v>197</v>
      </c>
      <c r="BE1628" s="193">
        <f>IF(N1628="základní",J1628,0)</f>
        <v>0</v>
      </c>
      <c r="BF1628" s="193">
        <f>IF(N1628="snížená",J1628,0)</f>
        <v>0</v>
      </c>
      <c r="BG1628" s="193">
        <f>IF(N1628="zákl. přenesená",J1628,0)</f>
        <v>0</v>
      </c>
      <c r="BH1628" s="193">
        <f>IF(N1628="sníž. přenesená",J1628,0)</f>
        <v>0</v>
      </c>
      <c r="BI1628" s="193">
        <f>IF(N1628="nulová",J1628,0)</f>
        <v>0</v>
      </c>
      <c r="BJ1628" s="20" t="s">
        <v>82</v>
      </c>
      <c r="BK1628" s="193">
        <f>ROUND(I1628*H1628,2)</f>
        <v>0</v>
      </c>
      <c r="BL1628" s="20" t="s">
        <v>204</v>
      </c>
      <c r="BM1628" s="192" t="s">
        <v>2185</v>
      </c>
    </row>
    <row r="1629" spans="1:65" s="2" customFormat="1" ht="11.25">
      <c r="A1629" s="37"/>
      <c r="B1629" s="38"/>
      <c r="C1629" s="39"/>
      <c r="D1629" s="194" t="s">
        <v>206</v>
      </c>
      <c r="E1629" s="39"/>
      <c r="F1629" s="195" t="s">
        <v>2186</v>
      </c>
      <c r="G1629" s="39"/>
      <c r="H1629" s="39"/>
      <c r="I1629" s="196"/>
      <c r="J1629" s="39"/>
      <c r="K1629" s="39"/>
      <c r="L1629" s="42"/>
      <c r="M1629" s="197"/>
      <c r="N1629" s="198"/>
      <c r="O1629" s="67"/>
      <c r="P1629" s="67"/>
      <c r="Q1629" s="67"/>
      <c r="R1629" s="67"/>
      <c r="S1629" s="67"/>
      <c r="T1629" s="68"/>
      <c r="U1629" s="37"/>
      <c r="V1629" s="37"/>
      <c r="W1629" s="37"/>
      <c r="X1629" s="37"/>
      <c r="Y1629" s="37"/>
      <c r="Z1629" s="37"/>
      <c r="AA1629" s="37"/>
      <c r="AB1629" s="37"/>
      <c r="AC1629" s="37"/>
      <c r="AD1629" s="37"/>
      <c r="AE1629" s="37"/>
      <c r="AT1629" s="20" t="s">
        <v>206</v>
      </c>
      <c r="AU1629" s="20" t="s">
        <v>84</v>
      </c>
    </row>
    <row r="1630" spans="1:65" s="12" customFormat="1" ht="25.9" customHeight="1">
      <c r="B1630" s="165"/>
      <c r="C1630" s="166"/>
      <c r="D1630" s="167" t="s">
        <v>73</v>
      </c>
      <c r="E1630" s="168" t="s">
        <v>2187</v>
      </c>
      <c r="F1630" s="168" t="s">
        <v>2188</v>
      </c>
      <c r="G1630" s="166"/>
      <c r="H1630" s="166"/>
      <c r="I1630" s="169"/>
      <c r="J1630" s="170">
        <f>BK1630</f>
        <v>0</v>
      </c>
      <c r="K1630" s="166"/>
      <c r="L1630" s="171"/>
      <c r="M1630" s="172"/>
      <c r="N1630" s="173"/>
      <c r="O1630" s="173"/>
      <c r="P1630" s="174">
        <f>P1631+P1680+P1904+P2083+P2113+P2262+P2298+P2426+P2682+P2852+P2912+P2941+P2962+P3080+P3145+P3213</f>
        <v>0</v>
      </c>
      <c r="Q1630" s="173"/>
      <c r="R1630" s="174">
        <f>R1631+R1680+R1904+R2083+R2113+R2262+R2298+R2426+R2682+R2852+R2912+R2941+R2962+R3080+R3145+R3213</f>
        <v>269.82012274000004</v>
      </c>
      <c r="S1630" s="173"/>
      <c r="T1630" s="175">
        <f>T1631+T1680+T1904+T2083+T2113+T2262+T2298+T2426+T2682+T2852+T2912+T2941+T2962+T3080+T3145+T3213</f>
        <v>0</v>
      </c>
      <c r="AR1630" s="176" t="s">
        <v>84</v>
      </c>
      <c r="AT1630" s="177" t="s">
        <v>73</v>
      </c>
      <c r="AU1630" s="177" t="s">
        <v>74</v>
      </c>
      <c r="AY1630" s="176" t="s">
        <v>197</v>
      </c>
      <c r="BK1630" s="178">
        <f>BK1631+BK1680+BK1904+BK2083+BK2113+BK2262+BK2298+BK2426+BK2682+BK2852+BK2912+BK2941+BK2962+BK3080+BK3145+BK3213</f>
        <v>0</v>
      </c>
    </row>
    <row r="1631" spans="1:65" s="12" customFormat="1" ht="22.9" customHeight="1">
      <c r="B1631" s="165"/>
      <c r="C1631" s="166"/>
      <c r="D1631" s="167" t="s">
        <v>73</v>
      </c>
      <c r="E1631" s="179" t="s">
        <v>2189</v>
      </c>
      <c r="F1631" s="179" t="s">
        <v>2190</v>
      </c>
      <c r="G1631" s="166"/>
      <c r="H1631" s="166"/>
      <c r="I1631" s="169"/>
      <c r="J1631" s="180">
        <f>BK1631</f>
        <v>0</v>
      </c>
      <c r="K1631" s="166"/>
      <c r="L1631" s="171"/>
      <c r="M1631" s="172"/>
      <c r="N1631" s="173"/>
      <c r="O1631" s="173"/>
      <c r="P1631" s="174">
        <f>SUM(P1632:P1679)</f>
        <v>0</v>
      </c>
      <c r="Q1631" s="173"/>
      <c r="R1631" s="174">
        <f>SUM(R1632:R1679)</f>
        <v>22.922002000000003</v>
      </c>
      <c r="S1631" s="173"/>
      <c r="T1631" s="175">
        <f>SUM(T1632:T1679)</f>
        <v>0</v>
      </c>
      <c r="AR1631" s="176" t="s">
        <v>84</v>
      </c>
      <c r="AT1631" s="177" t="s">
        <v>73</v>
      </c>
      <c r="AU1631" s="177" t="s">
        <v>82</v>
      </c>
      <c r="AY1631" s="176" t="s">
        <v>197</v>
      </c>
      <c r="BK1631" s="178">
        <f>SUM(BK1632:BK1679)</f>
        <v>0</v>
      </c>
    </row>
    <row r="1632" spans="1:65" s="2" customFormat="1" ht="21.75" customHeight="1">
      <c r="A1632" s="37"/>
      <c r="B1632" s="38"/>
      <c r="C1632" s="181" t="s">
        <v>2191</v>
      </c>
      <c r="D1632" s="181" t="s">
        <v>199</v>
      </c>
      <c r="E1632" s="182" t="s">
        <v>2192</v>
      </c>
      <c r="F1632" s="183" t="s">
        <v>2193</v>
      </c>
      <c r="G1632" s="184" t="s">
        <v>202</v>
      </c>
      <c r="H1632" s="185">
        <v>1630</v>
      </c>
      <c r="I1632" s="186"/>
      <c r="J1632" s="187">
        <f>ROUND(I1632*H1632,2)</f>
        <v>0</v>
      </c>
      <c r="K1632" s="183" t="s">
        <v>203</v>
      </c>
      <c r="L1632" s="42"/>
      <c r="M1632" s="188" t="s">
        <v>28</v>
      </c>
      <c r="N1632" s="189" t="s">
        <v>45</v>
      </c>
      <c r="O1632" s="67"/>
      <c r="P1632" s="190">
        <f>O1632*H1632</f>
        <v>0</v>
      </c>
      <c r="Q1632" s="190">
        <v>0</v>
      </c>
      <c r="R1632" s="190">
        <f>Q1632*H1632</f>
        <v>0</v>
      </c>
      <c r="S1632" s="190">
        <v>0</v>
      </c>
      <c r="T1632" s="191">
        <f>S1632*H1632</f>
        <v>0</v>
      </c>
      <c r="U1632" s="37"/>
      <c r="V1632" s="37"/>
      <c r="W1632" s="37"/>
      <c r="X1632" s="37"/>
      <c r="Y1632" s="37"/>
      <c r="Z1632" s="37"/>
      <c r="AA1632" s="37"/>
      <c r="AB1632" s="37"/>
      <c r="AC1632" s="37"/>
      <c r="AD1632" s="37"/>
      <c r="AE1632" s="37"/>
      <c r="AR1632" s="192" t="s">
        <v>283</v>
      </c>
      <c r="AT1632" s="192" t="s">
        <v>199</v>
      </c>
      <c r="AU1632" s="192" t="s">
        <v>84</v>
      </c>
      <c r="AY1632" s="20" t="s">
        <v>197</v>
      </c>
      <c r="BE1632" s="193">
        <f>IF(N1632="základní",J1632,0)</f>
        <v>0</v>
      </c>
      <c r="BF1632" s="193">
        <f>IF(N1632="snížená",J1632,0)</f>
        <v>0</v>
      </c>
      <c r="BG1632" s="193">
        <f>IF(N1632="zákl. přenesená",J1632,0)</f>
        <v>0</v>
      </c>
      <c r="BH1632" s="193">
        <f>IF(N1632="sníž. přenesená",J1632,0)</f>
        <v>0</v>
      </c>
      <c r="BI1632" s="193">
        <f>IF(N1632="nulová",J1632,0)</f>
        <v>0</v>
      </c>
      <c r="BJ1632" s="20" t="s">
        <v>82</v>
      </c>
      <c r="BK1632" s="193">
        <f>ROUND(I1632*H1632,2)</f>
        <v>0</v>
      </c>
      <c r="BL1632" s="20" t="s">
        <v>283</v>
      </c>
      <c r="BM1632" s="192" t="s">
        <v>2194</v>
      </c>
    </row>
    <row r="1633" spans="1:65" s="2" customFormat="1" ht="11.25">
      <c r="A1633" s="37"/>
      <c r="B1633" s="38"/>
      <c r="C1633" s="39"/>
      <c r="D1633" s="194" t="s">
        <v>206</v>
      </c>
      <c r="E1633" s="39"/>
      <c r="F1633" s="195" t="s">
        <v>2195</v>
      </c>
      <c r="G1633" s="39"/>
      <c r="H1633" s="39"/>
      <c r="I1633" s="196"/>
      <c r="J1633" s="39"/>
      <c r="K1633" s="39"/>
      <c r="L1633" s="42"/>
      <c r="M1633" s="197"/>
      <c r="N1633" s="198"/>
      <c r="O1633" s="67"/>
      <c r="P1633" s="67"/>
      <c r="Q1633" s="67"/>
      <c r="R1633" s="67"/>
      <c r="S1633" s="67"/>
      <c r="T1633" s="68"/>
      <c r="U1633" s="37"/>
      <c r="V1633" s="37"/>
      <c r="W1633" s="37"/>
      <c r="X1633" s="37"/>
      <c r="Y1633" s="37"/>
      <c r="Z1633" s="37"/>
      <c r="AA1633" s="37"/>
      <c r="AB1633" s="37"/>
      <c r="AC1633" s="37"/>
      <c r="AD1633" s="37"/>
      <c r="AE1633" s="37"/>
      <c r="AT1633" s="20" t="s">
        <v>206</v>
      </c>
      <c r="AU1633" s="20" t="s">
        <v>84</v>
      </c>
    </row>
    <row r="1634" spans="1:65" s="15" customFormat="1" ht="11.25">
      <c r="B1634" s="222"/>
      <c r="C1634" s="223"/>
      <c r="D1634" s="201" t="s">
        <v>213</v>
      </c>
      <c r="E1634" s="224" t="s">
        <v>28</v>
      </c>
      <c r="F1634" s="225" t="s">
        <v>724</v>
      </c>
      <c r="G1634" s="223"/>
      <c r="H1634" s="224" t="s">
        <v>28</v>
      </c>
      <c r="I1634" s="226"/>
      <c r="J1634" s="223"/>
      <c r="K1634" s="223"/>
      <c r="L1634" s="227"/>
      <c r="M1634" s="228"/>
      <c r="N1634" s="229"/>
      <c r="O1634" s="229"/>
      <c r="P1634" s="229"/>
      <c r="Q1634" s="229"/>
      <c r="R1634" s="229"/>
      <c r="S1634" s="229"/>
      <c r="T1634" s="230"/>
      <c r="AT1634" s="231" t="s">
        <v>213</v>
      </c>
      <c r="AU1634" s="231" t="s">
        <v>84</v>
      </c>
      <c r="AV1634" s="15" t="s">
        <v>82</v>
      </c>
      <c r="AW1634" s="15" t="s">
        <v>35</v>
      </c>
      <c r="AX1634" s="15" t="s">
        <v>74</v>
      </c>
      <c r="AY1634" s="231" t="s">
        <v>197</v>
      </c>
    </row>
    <row r="1635" spans="1:65" s="15" customFormat="1" ht="11.25">
      <c r="B1635" s="222"/>
      <c r="C1635" s="223"/>
      <c r="D1635" s="201" t="s">
        <v>213</v>
      </c>
      <c r="E1635" s="224" t="s">
        <v>28</v>
      </c>
      <c r="F1635" s="225" t="s">
        <v>725</v>
      </c>
      <c r="G1635" s="223"/>
      <c r="H1635" s="224" t="s">
        <v>28</v>
      </c>
      <c r="I1635" s="226"/>
      <c r="J1635" s="223"/>
      <c r="K1635" s="223"/>
      <c r="L1635" s="227"/>
      <c r="M1635" s="228"/>
      <c r="N1635" s="229"/>
      <c r="O1635" s="229"/>
      <c r="P1635" s="229"/>
      <c r="Q1635" s="229"/>
      <c r="R1635" s="229"/>
      <c r="S1635" s="229"/>
      <c r="T1635" s="230"/>
      <c r="AT1635" s="231" t="s">
        <v>213</v>
      </c>
      <c r="AU1635" s="231" t="s">
        <v>84</v>
      </c>
      <c r="AV1635" s="15" t="s">
        <v>82</v>
      </c>
      <c r="AW1635" s="15" t="s">
        <v>35</v>
      </c>
      <c r="AX1635" s="15" t="s">
        <v>74</v>
      </c>
      <c r="AY1635" s="231" t="s">
        <v>197</v>
      </c>
    </row>
    <row r="1636" spans="1:65" s="13" customFormat="1" ht="11.25">
      <c r="B1636" s="199"/>
      <c r="C1636" s="200"/>
      <c r="D1636" s="201" t="s">
        <v>213</v>
      </c>
      <c r="E1636" s="202" t="s">
        <v>28</v>
      </c>
      <c r="F1636" s="203" t="s">
        <v>2196</v>
      </c>
      <c r="G1636" s="200"/>
      <c r="H1636" s="204">
        <v>1630</v>
      </c>
      <c r="I1636" s="205"/>
      <c r="J1636" s="200"/>
      <c r="K1636" s="200"/>
      <c r="L1636" s="206"/>
      <c r="M1636" s="207"/>
      <c r="N1636" s="208"/>
      <c r="O1636" s="208"/>
      <c r="P1636" s="208"/>
      <c r="Q1636" s="208"/>
      <c r="R1636" s="208"/>
      <c r="S1636" s="208"/>
      <c r="T1636" s="209"/>
      <c r="AT1636" s="210" t="s">
        <v>213</v>
      </c>
      <c r="AU1636" s="210" t="s">
        <v>84</v>
      </c>
      <c r="AV1636" s="13" t="s">
        <v>84</v>
      </c>
      <c r="AW1636" s="13" t="s">
        <v>35</v>
      </c>
      <c r="AX1636" s="13" t="s">
        <v>82</v>
      </c>
      <c r="AY1636" s="210" t="s">
        <v>197</v>
      </c>
    </row>
    <row r="1637" spans="1:65" s="2" customFormat="1" ht="16.5" customHeight="1">
      <c r="A1637" s="37"/>
      <c r="B1637" s="38"/>
      <c r="C1637" s="247" t="s">
        <v>2197</v>
      </c>
      <c r="D1637" s="247" t="s">
        <v>519</v>
      </c>
      <c r="E1637" s="248" t="s">
        <v>2198</v>
      </c>
      <c r="F1637" s="249" t="s">
        <v>2199</v>
      </c>
      <c r="G1637" s="250" t="s">
        <v>428</v>
      </c>
      <c r="H1637" s="251">
        <v>0.48899999999999999</v>
      </c>
      <c r="I1637" s="252"/>
      <c r="J1637" s="253">
        <f>ROUND(I1637*H1637,2)</f>
        <v>0</v>
      </c>
      <c r="K1637" s="249" t="s">
        <v>203</v>
      </c>
      <c r="L1637" s="254"/>
      <c r="M1637" s="255" t="s">
        <v>28</v>
      </c>
      <c r="N1637" s="256" t="s">
        <v>45</v>
      </c>
      <c r="O1637" s="67"/>
      <c r="P1637" s="190">
        <f>O1637*H1637</f>
        <v>0</v>
      </c>
      <c r="Q1637" s="190">
        <v>1</v>
      </c>
      <c r="R1637" s="190">
        <f>Q1637*H1637</f>
        <v>0.48899999999999999</v>
      </c>
      <c r="S1637" s="190">
        <v>0</v>
      </c>
      <c r="T1637" s="191">
        <f>S1637*H1637</f>
        <v>0</v>
      </c>
      <c r="U1637" s="37"/>
      <c r="V1637" s="37"/>
      <c r="W1637" s="37"/>
      <c r="X1637" s="37"/>
      <c r="Y1637" s="37"/>
      <c r="Z1637" s="37"/>
      <c r="AA1637" s="37"/>
      <c r="AB1637" s="37"/>
      <c r="AC1637" s="37"/>
      <c r="AD1637" s="37"/>
      <c r="AE1637" s="37"/>
      <c r="AR1637" s="192" t="s">
        <v>365</v>
      </c>
      <c r="AT1637" s="192" t="s">
        <v>519</v>
      </c>
      <c r="AU1637" s="192" t="s">
        <v>84</v>
      </c>
      <c r="AY1637" s="20" t="s">
        <v>197</v>
      </c>
      <c r="BE1637" s="193">
        <f>IF(N1637="základní",J1637,0)</f>
        <v>0</v>
      </c>
      <c r="BF1637" s="193">
        <f>IF(N1637="snížená",J1637,0)</f>
        <v>0</v>
      </c>
      <c r="BG1637" s="193">
        <f>IF(N1637="zákl. přenesená",J1637,0)</f>
        <v>0</v>
      </c>
      <c r="BH1637" s="193">
        <f>IF(N1637="sníž. přenesená",J1637,0)</f>
        <v>0</v>
      </c>
      <c r="BI1637" s="193">
        <f>IF(N1637="nulová",J1637,0)</f>
        <v>0</v>
      </c>
      <c r="BJ1637" s="20" t="s">
        <v>82</v>
      </c>
      <c r="BK1637" s="193">
        <f>ROUND(I1637*H1637,2)</f>
        <v>0</v>
      </c>
      <c r="BL1637" s="20" t="s">
        <v>283</v>
      </c>
      <c r="BM1637" s="192" t="s">
        <v>2200</v>
      </c>
    </row>
    <row r="1638" spans="1:65" s="13" customFormat="1" ht="11.25">
      <c r="B1638" s="199"/>
      <c r="C1638" s="200"/>
      <c r="D1638" s="201" t="s">
        <v>213</v>
      </c>
      <c r="E1638" s="200"/>
      <c r="F1638" s="203" t="s">
        <v>2201</v>
      </c>
      <c r="G1638" s="200"/>
      <c r="H1638" s="204">
        <v>0.48899999999999999</v>
      </c>
      <c r="I1638" s="205"/>
      <c r="J1638" s="200"/>
      <c r="K1638" s="200"/>
      <c r="L1638" s="206"/>
      <c r="M1638" s="207"/>
      <c r="N1638" s="208"/>
      <c r="O1638" s="208"/>
      <c r="P1638" s="208"/>
      <c r="Q1638" s="208"/>
      <c r="R1638" s="208"/>
      <c r="S1638" s="208"/>
      <c r="T1638" s="209"/>
      <c r="AT1638" s="210" t="s">
        <v>213</v>
      </c>
      <c r="AU1638" s="210" t="s">
        <v>84</v>
      </c>
      <c r="AV1638" s="13" t="s">
        <v>84</v>
      </c>
      <c r="AW1638" s="13" t="s">
        <v>4</v>
      </c>
      <c r="AX1638" s="13" t="s">
        <v>82</v>
      </c>
      <c r="AY1638" s="210" t="s">
        <v>197</v>
      </c>
    </row>
    <row r="1639" spans="1:65" s="2" customFormat="1" ht="21.75" customHeight="1">
      <c r="A1639" s="37"/>
      <c r="B1639" s="38"/>
      <c r="C1639" s="181" t="s">
        <v>2202</v>
      </c>
      <c r="D1639" s="181" t="s">
        <v>199</v>
      </c>
      <c r="E1639" s="182" t="s">
        <v>2203</v>
      </c>
      <c r="F1639" s="183" t="s">
        <v>2204</v>
      </c>
      <c r="G1639" s="184" t="s">
        <v>202</v>
      </c>
      <c r="H1639" s="185">
        <v>176</v>
      </c>
      <c r="I1639" s="186"/>
      <c r="J1639" s="187">
        <f>ROUND(I1639*H1639,2)</f>
        <v>0</v>
      </c>
      <c r="K1639" s="183" t="s">
        <v>203</v>
      </c>
      <c r="L1639" s="42"/>
      <c r="M1639" s="188" t="s">
        <v>28</v>
      </c>
      <c r="N1639" s="189" t="s">
        <v>45</v>
      </c>
      <c r="O1639" s="67"/>
      <c r="P1639" s="190">
        <f>O1639*H1639</f>
        <v>0</v>
      </c>
      <c r="Q1639" s="190">
        <v>0</v>
      </c>
      <c r="R1639" s="190">
        <f>Q1639*H1639</f>
        <v>0</v>
      </c>
      <c r="S1639" s="190">
        <v>0</v>
      </c>
      <c r="T1639" s="191">
        <f>S1639*H1639</f>
        <v>0</v>
      </c>
      <c r="U1639" s="37"/>
      <c r="V1639" s="37"/>
      <c r="W1639" s="37"/>
      <c r="X1639" s="37"/>
      <c r="Y1639" s="37"/>
      <c r="Z1639" s="37"/>
      <c r="AA1639" s="37"/>
      <c r="AB1639" s="37"/>
      <c r="AC1639" s="37"/>
      <c r="AD1639" s="37"/>
      <c r="AE1639" s="37"/>
      <c r="AR1639" s="192" t="s">
        <v>283</v>
      </c>
      <c r="AT1639" s="192" t="s">
        <v>199</v>
      </c>
      <c r="AU1639" s="192" t="s">
        <v>84</v>
      </c>
      <c r="AY1639" s="20" t="s">
        <v>197</v>
      </c>
      <c r="BE1639" s="193">
        <f>IF(N1639="základní",J1639,0)</f>
        <v>0</v>
      </c>
      <c r="BF1639" s="193">
        <f>IF(N1639="snížená",J1639,0)</f>
        <v>0</v>
      </c>
      <c r="BG1639" s="193">
        <f>IF(N1639="zákl. přenesená",J1639,0)</f>
        <v>0</v>
      </c>
      <c r="BH1639" s="193">
        <f>IF(N1639="sníž. přenesená",J1639,0)</f>
        <v>0</v>
      </c>
      <c r="BI1639" s="193">
        <f>IF(N1639="nulová",J1639,0)</f>
        <v>0</v>
      </c>
      <c r="BJ1639" s="20" t="s">
        <v>82</v>
      </c>
      <c r="BK1639" s="193">
        <f>ROUND(I1639*H1639,2)</f>
        <v>0</v>
      </c>
      <c r="BL1639" s="20" t="s">
        <v>283</v>
      </c>
      <c r="BM1639" s="192" t="s">
        <v>2205</v>
      </c>
    </row>
    <row r="1640" spans="1:65" s="2" customFormat="1" ht="11.25">
      <c r="A1640" s="37"/>
      <c r="B1640" s="38"/>
      <c r="C1640" s="39"/>
      <c r="D1640" s="194" t="s">
        <v>206</v>
      </c>
      <c r="E1640" s="39"/>
      <c r="F1640" s="195" t="s">
        <v>2206</v>
      </c>
      <c r="G1640" s="39"/>
      <c r="H1640" s="39"/>
      <c r="I1640" s="196"/>
      <c r="J1640" s="39"/>
      <c r="K1640" s="39"/>
      <c r="L1640" s="42"/>
      <c r="M1640" s="197"/>
      <c r="N1640" s="198"/>
      <c r="O1640" s="67"/>
      <c r="P1640" s="67"/>
      <c r="Q1640" s="67"/>
      <c r="R1640" s="67"/>
      <c r="S1640" s="67"/>
      <c r="T1640" s="68"/>
      <c r="U1640" s="37"/>
      <c r="V1640" s="37"/>
      <c r="W1640" s="37"/>
      <c r="X1640" s="37"/>
      <c r="Y1640" s="37"/>
      <c r="Z1640" s="37"/>
      <c r="AA1640" s="37"/>
      <c r="AB1640" s="37"/>
      <c r="AC1640" s="37"/>
      <c r="AD1640" s="37"/>
      <c r="AE1640" s="37"/>
      <c r="AT1640" s="20" t="s">
        <v>206</v>
      </c>
      <c r="AU1640" s="20" t="s">
        <v>84</v>
      </c>
    </row>
    <row r="1641" spans="1:65" s="15" customFormat="1" ht="11.25">
      <c r="B1641" s="222"/>
      <c r="C1641" s="223"/>
      <c r="D1641" s="201" t="s">
        <v>213</v>
      </c>
      <c r="E1641" s="224" t="s">
        <v>28</v>
      </c>
      <c r="F1641" s="225" t="s">
        <v>724</v>
      </c>
      <c r="G1641" s="223"/>
      <c r="H1641" s="224" t="s">
        <v>28</v>
      </c>
      <c r="I1641" s="226"/>
      <c r="J1641" s="223"/>
      <c r="K1641" s="223"/>
      <c r="L1641" s="227"/>
      <c r="M1641" s="228"/>
      <c r="N1641" s="229"/>
      <c r="O1641" s="229"/>
      <c r="P1641" s="229"/>
      <c r="Q1641" s="229"/>
      <c r="R1641" s="229"/>
      <c r="S1641" s="229"/>
      <c r="T1641" s="230"/>
      <c r="AT1641" s="231" t="s">
        <v>213</v>
      </c>
      <c r="AU1641" s="231" t="s">
        <v>84</v>
      </c>
      <c r="AV1641" s="15" t="s">
        <v>82</v>
      </c>
      <c r="AW1641" s="15" t="s">
        <v>35</v>
      </c>
      <c r="AX1641" s="15" t="s">
        <v>74</v>
      </c>
      <c r="AY1641" s="231" t="s">
        <v>197</v>
      </c>
    </row>
    <row r="1642" spans="1:65" s="15" customFormat="1" ht="11.25">
      <c r="B1642" s="222"/>
      <c r="C1642" s="223"/>
      <c r="D1642" s="201" t="s">
        <v>213</v>
      </c>
      <c r="E1642" s="224" t="s">
        <v>28</v>
      </c>
      <c r="F1642" s="225" t="s">
        <v>2207</v>
      </c>
      <c r="G1642" s="223"/>
      <c r="H1642" s="224" t="s">
        <v>28</v>
      </c>
      <c r="I1642" s="226"/>
      <c r="J1642" s="223"/>
      <c r="K1642" s="223"/>
      <c r="L1642" s="227"/>
      <c r="M1642" s="228"/>
      <c r="N1642" s="229"/>
      <c r="O1642" s="229"/>
      <c r="P1642" s="229"/>
      <c r="Q1642" s="229"/>
      <c r="R1642" s="229"/>
      <c r="S1642" s="229"/>
      <c r="T1642" s="230"/>
      <c r="AT1642" s="231" t="s">
        <v>213</v>
      </c>
      <c r="AU1642" s="231" t="s">
        <v>84</v>
      </c>
      <c r="AV1642" s="15" t="s">
        <v>82</v>
      </c>
      <c r="AW1642" s="15" t="s">
        <v>35</v>
      </c>
      <c r="AX1642" s="15" t="s">
        <v>74</v>
      </c>
      <c r="AY1642" s="231" t="s">
        <v>197</v>
      </c>
    </row>
    <row r="1643" spans="1:65" s="13" customFormat="1" ht="11.25">
      <c r="B1643" s="199"/>
      <c r="C1643" s="200"/>
      <c r="D1643" s="201" t="s">
        <v>213</v>
      </c>
      <c r="E1643" s="202" t="s">
        <v>28</v>
      </c>
      <c r="F1643" s="203" t="s">
        <v>2208</v>
      </c>
      <c r="G1643" s="200"/>
      <c r="H1643" s="204">
        <v>77</v>
      </c>
      <c r="I1643" s="205"/>
      <c r="J1643" s="200"/>
      <c r="K1643" s="200"/>
      <c r="L1643" s="206"/>
      <c r="M1643" s="207"/>
      <c r="N1643" s="208"/>
      <c r="O1643" s="208"/>
      <c r="P1643" s="208"/>
      <c r="Q1643" s="208"/>
      <c r="R1643" s="208"/>
      <c r="S1643" s="208"/>
      <c r="T1643" s="209"/>
      <c r="AT1643" s="210" t="s">
        <v>213</v>
      </c>
      <c r="AU1643" s="210" t="s">
        <v>84</v>
      </c>
      <c r="AV1643" s="13" t="s">
        <v>84</v>
      </c>
      <c r="AW1643" s="13" t="s">
        <v>35</v>
      </c>
      <c r="AX1643" s="13" t="s">
        <v>74</v>
      </c>
      <c r="AY1643" s="210" t="s">
        <v>197</v>
      </c>
    </row>
    <row r="1644" spans="1:65" s="13" customFormat="1" ht="11.25">
      <c r="B1644" s="199"/>
      <c r="C1644" s="200"/>
      <c r="D1644" s="201" t="s">
        <v>213</v>
      </c>
      <c r="E1644" s="202" t="s">
        <v>28</v>
      </c>
      <c r="F1644" s="203" t="s">
        <v>2209</v>
      </c>
      <c r="G1644" s="200"/>
      <c r="H1644" s="204">
        <v>99</v>
      </c>
      <c r="I1644" s="205"/>
      <c r="J1644" s="200"/>
      <c r="K1644" s="200"/>
      <c r="L1644" s="206"/>
      <c r="M1644" s="207"/>
      <c r="N1644" s="208"/>
      <c r="O1644" s="208"/>
      <c r="P1644" s="208"/>
      <c r="Q1644" s="208"/>
      <c r="R1644" s="208"/>
      <c r="S1644" s="208"/>
      <c r="T1644" s="209"/>
      <c r="AT1644" s="210" t="s">
        <v>213</v>
      </c>
      <c r="AU1644" s="210" t="s">
        <v>84</v>
      </c>
      <c r="AV1644" s="13" t="s">
        <v>84</v>
      </c>
      <c r="AW1644" s="13" t="s">
        <v>35</v>
      </c>
      <c r="AX1644" s="13" t="s">
        <v>74</v>
      </c>
      <c r="AY1644" s="210" t="s">
        <v>197</v>
      </c>
    </row>
    <row r="1645" spans="1:65" s="14" customFormat="1" ht="11.25">
      <c r="B1645" s="211"/>
      <c r="C1645" s="212"/>
      <c r="D1645" s="201" t="s">
        <v>213</v>
      </c>
      <c r="E1645" s="213" t="s">
        <v>28</v>
      </c>
      <c r="F1645" s="214" t="s">
        <v>226</v>
      </c>
      <c r="G1645" s="212"/>
      <c r="H1645" s="215">
        <v>176</v>
      </c>
      <c r="I1645" s="216"/>
      <c r="J1645" s="212"/>
      <c r="K1645" s="212"/>
      <c r="L1645" s="217"/>
      <c r="M1645" s="218"/>
      <c r="N1645" s="219"/>
      <c r="O1645" s="219"/>
      <c r="P1645" s="219"/>
      <c r="Q1645" s="219"/>
      <c r="R1645" s="219"/>
      <c r="S1645" s="219"/>
      <c r="T1645" s="220"/>
      <c r="AT1645" s="221" t="s">
        <v>213</v>
      </c>
      <c r="AU1645" s="221" t="s">
        <v>84</v>
      </c>
      <c r="AV1645" s="14" t="s">
        <v>204</v>
      </c>
      <c r="AW1645" s="14" t="s">
        <v>35</v>
      </c>
      <c r="AX1645" s="14" t="s">
        <v>82</v>
      </c>
      <c r="AY1645" s="221" t="s">
        <v>197</v>
      </c>
    </row>
    <row r="1646" spans="1:65" s="2" customFormat="1" ht="16.5" customHeight="1">
      <c r="A1646" s="37"/>
      <c r="B1646" s="38"/>
      <c r="C1646" s="247" t="s">
        <v>2210</v>
      </c>
      <c r="D1646" s="247" t="s">
        <v>519</v>
      </c>
      <c r="E1646" s="248" t="s">
        <v>2198</v>
      </c>
      <c r="F1646" s="249" t="s">
        <v>2199</v>
      </c>
      <c r="G1646" s="250" t="s">
        <v>428</v>
      </c>
      <c r="H1646" s="251">
        <v>0.06</v>
      </c>
      <c r="I1646" s="252"/>
      <c r="J1646" s="253">
        <f>ROUND(I1646*H1646,2)</f>
        <v>0</v>
      </c>
      <c r="K1646" s="249" t="s">
        <v>203</v>
      </c>
      <c r="L1646" s="254"/>
      <c r="M1646" s="255" t="s">
        <v>28</v>
      </c>
      <c r="N1646" s="256" t="s">
        <v>45</v>
      </c>
      <c r="O1646" s="67"/>
      <c r="P1646" s="190">
        <f>O1646*H1646</f>
        <v>0</v>
      </c>
      <c r="Q1646" s="190">
        <v>1</v>
      </c>
      <c r="R1646" s="190">
        <f>Q1646*H1646</f>
        <v>0.06</v>
      </c>
      <c r="S1646" s="190">
        <v>0</v>
      </c>
      <c r="T1646" s="191">
        <f>S1646*H1646</f>
        <v>0</v>
      </c>
      <c r="U1646" s="37"/>
      <c r="V1646" s="37"/>
      <c r="W1646" s="37"/>
      <c r="X1646" s="37"/>
      <c r="Y1646" s="37"/>
      <c r="Z1646" s="37"/>
      <c r="AA1646" s="37"/>
      <c r="AB1646" s="37"/>
      <c r="AC1646" s="37"/>
      <c r="AD1646" s="37"/>
      <c r="AE1646" s="37"/>
      <c r="AR1646" s="192" t="s">
        <v>365</v>
      </c>
      <c r="AT1646" s="192" t="s">
        <v>519</v>
      </c>
      <c r="AU1646" s="192" t="s">
        <v>84</v>
      </c>
      <c r="AY1646" s="20" t="s">
        <v>197</v>
      </c>
      <c r="BE1646" s="193">
        <f>IF(N1646="základní",J1646,0)</f>
        <v>0</v>
      </c>
      <c r="BF1646" s="193">
        <f>IF(N1646="snížená",J1646,0)</f>
        <v>0</v>
      </c>
      <c r="BG1646" s="193">
        <f>IF(N1646="zákl. přenesená",J1646,0)</f>
        <v>0</v>
      </c>
      <c r="BH1646" s="193">
        <f>IF(N1646="sníž. přenesená",J1646,0)</f>
        <v>0</v>
      </c>
      <c r="BI1646" s="193">
        <f>IF(N1646="nulová",J1646,0)</f>
        <v>0</v>
      </c>
      <c r="BJ1646" s="20" t="s">
        <v>82</v>
      </c>
      <c r="BK1646" s="193">
        <f>ROUND(I1646*H1646,2)</f>
        <v>0</v>
      </c>
      <c r="BL1646" s="20" t="s">
        <v>283</v>
      </c>
      <c r="BM1646" s="192" t="s">
        <v>2211</v>
      </c>
    </row>
    <row r="1647" spans="1:65" s="13" customFormat="1" ht="11.25">
      <c r="B1647" s="199"/>
      <c r="C1647" s="200"/>
      <c r="D1647" s="201" t="s">
        <v>213</v>
      </c>
      <c r="E1647" s="200"/>
      <c r="F1647" s="203" t="s">
        <v>2212</v>
      </c>
      <c r="G1647" s="200"/>
      <c r="H1647" s="204">
        <v>0.06</v>
      </c>
      <c r="I1647" s="205"/>
      <c r="J1647" s="200"/>
      <c r="K1647" s="200"/>
      <c r="L1647" s="206"/>
      <c r="M1647" s="207"/>
      <c r="N1647" s="208"/>
      <c r="O1647" s="208"/>
      <c r="P1647" s="208"/>
      <c r="Q1647" s="208"/>
      <c r="R1647" s="208"/>
      <c r="S1647" s="208"/>
      <c r="T1647" s="209"/>
      <c r="AT1647" s="210" t="s">
        <v>213</v>
      </c>
      <c r="AU1647" s="210" t="s">
        <v>84</v>
      </c>
      <c r="AV1647" s="13" t="s">
        <v>84</v>
      </c>
      <c r="AW1647" s="13" t="s">
        <v>4</v>
      </c>
      <c r="AX1647" s="13" t="s">
        <v>82</v>
      </c>
      <c r="AY1647" s="210" t="s">
        <v>197</v>
      </c>
    </row>
    <row r="1648" spans="1:65" s="2" customFormat="1" ht="24.2" customHeight="1">
      <c r="A1648" s="37"/>
      <c r="B1648" s="38"/>
      <c r="C1648" s="181" t="s">
        <v>2213</v>
      </c>
      <c r="D1648" s="181" t="s">
        <v>199</v>
      </c>
      <c r="E1648" s="182" t="s">
        <v>2214</v>
      </c>
      <c r="F1648" s="183" t="s">
        <v>2215</v>
      </c>
      <c r="G1648" s="184" t="s">
        <v>202</v>
      </c>
      <c r="H1648" s="185">
        <v>134.19999999999999</v>
      </c>
      <c r="I1648" s="186"/>
      <c r="J1648" s="187">
        <f>ROUND(I1648*H1648,2)</f>
        <v>0</v>
      </c>
      <c r="K1648" s="183" t="s">
        <v>203</v>
      </c>
      <c r="L1648" s="42"/>
      <c r="M1648" s="188" t="s">
        <v>28</v>
      </c>
      <c r="N1648" s="189" t="s">
        <v>45</v>
      </c>
      <c r="O1648" s="67"/>
      <c r="P1648" s="190">
        <f>O1648*H1648</f>
        <v>0</v>
      </c>
      <c r="Q1648" s="190">
        <v>3.5000000000000001E-3</v>
      </c>
      <c r="R1648" s="190">
        <f>Q1648*H1648</f>
        <v>0.46969999999999995</v>
      </c>
      <c r="S1648" s="190">
        <v>0</v>
      </c>
      <c r="T1648" s="191">
        <f>S1648*H1648</f>
        <v>0</v>
      </c>
      <c r="U1648" s="37"/>
      <c r="V1648" s="37"/>
      <c r="W1648" s="37"/>
      <c r="X1648" s="37"/>
      <c r="Y1648" s="37"/>
      <c r="Z1648" s="37"/>
      <c r="AA1648" s="37"/>
      <c r="AB1648" s="37"/>
      <c r="AC1648" s="37"/>
      <c r="AD1648" s="37"/>
      <c r="AE1648" s="37"/>
      <c r="AR1648" s="192" t="s">
        <v>283</v>
      </c>
      <c r="AT1648" s="192" t="s">
        <v>199</v>
      </c>
      <c r="AU1648" s="192" t="s">
        <v>84</v>
      </c>
      <c r="AY1648" s="20" t="s">
        <v>197</v>
      </c>
      <c r="BE1648" s="193">
        <f>IF(N1648="základní",J1648,0)</f>
        <v>0</v>
      </c>
      <c r="BF1648" s="193">
        <f>IF(N1648="snížená",J1648,0)</f>
        <v>0</v>
      </c>
      <c r="BG1648" s="193">
        <f>IF(N1648="zákl. přenesená",J1648,0)</f>
        <v>0</v>
      </c>
      <c r="BH1648" s="193">
        <f>IF(N1648="sníž. přenesená",J1648,0)</f>
        <v>0</v>
      </c>
      <c r="BI1648" s="193">
        <f>IF(N1648="nulová",J1648,0)</f>
        <v>0</v>
      </c>
      <c r="BJ1648" s="20" t="s">
        <v>82</v>
      </c>
      <c r="BK1648" s="193">
        <f>ROUND(I1648*H1648,2)</f>
        <v>0</v>
      </c>
      <c r="BL1648" s="20" t="s">
        <v>283</v>
      </c>
      <c r="BM1648" s="192" t="s">
        <v>2216</v>
      </c>
    </row>
    <row r="1649" spans="1:65" s="2" customFormat="1" ht="11.25">
      <c r="A1649" s="37"/>
      <c r="B1649" s="38"/>
      <c r="C1649" s="39"/>
      <c r="D1649" s="194" t="s">
        <v>206</v>
      </c>
      <c r="E1649" s="39"/>
      <c r="F1649" s="195" t="s">
        <v>2217</v>
      </c>
      <c r="G1649" s="39"/>
      <c r="H1649" s="39"/>
      <c r="I1649" s="196"/>
      <c r="J1649" s="39"/>
      <c r="K1649" s="39"/>
      <c r="L1649" s="42"/>
      <c r="M1649" s="197"/>
      <c r="N1649" s="198"/>
      <c r="O1649" s="67"/>
      <c r="P1649" s="67"/>
      <c r="Q1649" s="67"/>
      <c r="R1649" s="67"/>
      <c r="S1649" s="67"/>
      <c r="T1649" s="68"/>
      <c r="U1649" s="37"/>
      <c r="V1649" s="37"/>
      <c r="W1649" s="37"/>
      <c r="X1649" s="37"/>
      <c r="Y1649" s="37"/>
      <c r="Z1649" s="37"/>
      <c r="AA1649" s="37"/>
      <c r="AB1649" s="37"/>
      <c r="AC1649" s="37"/>
      <c r="AD1649" s="37"/>
      <c r="AE1649" s="37"/>
      <c r="AT1649" s="20" t="s">
        <v>206</v>
      </c>
      <c r="AU1649" s="20" t="s">
        <v>84</v>
      </c>
    </row>
    <row r="1650" spans="1:65" s="15" customFormat="1" ht="11.25">
      <c r="B1650" s="222"/>
      <c r="C1650" s="223"/>
      <c r="D1650" s="201" t="s">
        <v>213</v>
      </c>
      <c r="E1650" s="224" t="s">
        <v>28</v>
      </c>
      <c r="F1650" s="225" t="s">
        <v>724</v>
      </c>
      <c r="G1650" s="223"/>
      <c r="H1650" s="224" t="s">
        <v>28</v>
      </c>
      <c r="I1650" s="226"/>
      <c r="J1650" s="223"/>
      <c r="K1650" s="223"/>
      <c r="L1650" s="227"/>
      <c r="M1650" s="228"/>
      <c r="N1650" s="229"/>
      <c r="O1650" s="229"/>
      <c r="P1650" s="229"/>
      <c r="Q1650" s="229"/>
      <c r="R1650" s="229"/>
      <c r="S1650" s="229"/>
      <c r="T1650" s="230"/>
      <c r="AT1650" s="231" t="s">
        <v>213</v>
      </c>
      <c r="AU1650" s="231" t="s">
        <v>84</v>
      </c>
      <c r="AV1650" s="15" t="s">
        <v>82</v>
      </c>
      <c r="AW1650" s="15" t="s">
        <v>35</v>
      </c>
      <c r="AX1650" s="15" t="s">
        <v>74</v>
      </c>
      <c r="AY1650" s="231" t="s">
        <v>197</v>
      </c>
    </row>
    <row r="1651" spans="1:65" s="15" customFormat="1" ht="11.25">
      <c r="B1651" s="222"/>
      <c r="C1651" s="223"/>
      <c r="D1651" s="201" t="s">
        <v>213</v>
      </c>
      <c r="E1651" s="224" t="s">
        <v>28</v>
      </c>
      <c r="F1651" s="225" t="s">
        <v>2218</v>
      </c>
      <c r="G1651" s="223"/>
      <c r="H1651" s="224" t="s">
        <v>28</v>
      </c>
      <c r="I1651" s="226"/>
      <c r="J1651" s="223"/>
      <c r="K1651" s="223"/>
      <c r="L1651" s="227"/>
      <c r="M1651" s="228"/>
      <c r="N1651" s="229"/>
      <c r="O1651" s="229"/>
      <c r="P1651" s="229"/>
      <c r="Q1651" s="229"/>
      <c r="R1651" s="229"/>
      <c r="S1651" s="229"/>
      <c r="T1651" s="230"/>
      <c r="AT1651" s="231" t="s">
        <v>213</v>
      </c>
      <c r="AU1651" s="231" t="s">
        <v>84</v>
      </c>
      <c r="AV1651" s="15" t="s">
        <v>82</v>
      </c>
      <c r="AW1651" s="15" t="s">
        <v>35</v>
      </c>
      <c r="AX1651" s="15" t="s">
        <v>74</v>
      </c>
      <c r="AY1651" s="231" t="s">
        <v>197</v>
      </c>
    </row>
    <row r="1652" spans="1:65" s="13" customFormat="1" ht="11.25">
      <c r="B1652" s="199"/>
      <c r="C1652" s="200"/>
      <c r="D1652" s="201" t="s">
        <v>213</v>
      </c>
      <c r="E1652" s="202" t="s">
        <v>28</v>
      </c>
      <c r="F1652" s="203" t="s">
        <v>2219</v>
      </c>
      <c r="G1652" s="200"/>
      <c r="H1652" s="204">
        <v>55</v>
      </c>
      <c r="I1652" s="205"/>
      <c r="J1652" s="200"/>
      <c r="K1652" s="200"/>
      <c r="L1652" s="206"/>
      <c r="M1652" s="207"/>
      <c r="N1652" s="208"/>
      <c r="O1652" s="208"/>
      <c r="P1652" s="208"/>
      <c r="Q1652" s="208"/>
      <c r="R1652" s="208"/>
      <c r="S1652" s="208"/>
      <c r="T1652" s="209"/>
      <c r="AT1652" s="210" t="s">
        <v>213</v>
      </c>
      <c r="AU1652" s="210" t="s">
        <v>84</v>
      </c>
      <c r="AV1652" s="13" t="s">
        <v>84</v>
      </c>
      <c r="AW1652" s="13" t="s">
        <v>35</v>
      </c>
      <c r="AX1652" s="13" t="s">
        <v>74</v>
      </c>
      <c r="AY1652" s="210" t="s">
        <v>197</v>
      </c>
    </row>
    <row r="1653" spans="1:65" s="13" customFormat="1" ht="11.25">
      <c r="B1653" s="199"/>
      <c r="C1653" s="200"/>
      <c r="D1653" s="201" t="s">
        <v>213</v>
      </c>
      <c r="E1653" s="202" t="s">
        <v>28</v>
      </c>
      <c r="F1653" s="203" t="s">
        <v>2220</v>
      </c>
      <c r="G1653" s="200"/>
      <c r="H1653" s="204">
        <v>79.2</v>
      </c>
      <c r="I1653" s="205"/>
      <c r="J1653" s="200"/>
      <c r="K1653" s="200"/>
      <c r="L1653" s="206"/>
      <c r="M1653" s="207"/>
      <c r="N1653" s="208"/>
      <c r="O1653" s="208"/>
      <c r="P1653" s="208"/>
      <c r="Q1653" s="208"/>
      <c r="R1653" s="208"/>
      <c r="S1653" s="208"/>
      <c r="T1653" s="209"/>
      <c r="AT1653" s="210" t="s">
        <v>213</v>
      </c>
      <c r="AU1653" s="210" t="s">
        <v>84</v>
      </c>
      <c r="AV1653" s="13" t="s">
        <v>84</v>
      </c>
      <c r="AW1653" s="13" t="s">
        <v>35</v>
      </c>
      <c r="AX1653" s="13" t="s">
        <v>74</v>
      </c>
      <c r="AY1653" s="210" t="s">
        <v>197</v>
      </c>
    </row>
    <row r="1654" spans="1:65" s="14" customFormat="1" ht="11.25">
      <c r="B1654" s="211"/>
      <c r="C1654" s="212"/>
      <c r="D1654" s="201" t="s">
        <v>213</v>
      </c>
      <c r="E1654" s="213" t="s">
        <v>28</v>
      </c>
      <c r="F1654" s="214" t="s">
        <v>226</v>
      </c>
      <c r="G1654" s="212"/>
      <c r="H1654" s="215">
        <v>134.19999999999999</v>
      </c>
      <c r="I1654" s="216"/>
      <c r="J1654" s="212"/>
      <c r="K1654" s="212"/>
      <c r="L1654" s="217"/>
      <c r="M1654" s="218"/>
      <c r="N1654" s="219"/>
      <c r="O1654" s="219"/>
      <c r="P1654" s="219"/>
      <c r="Q1654" s="219"/>
      <c r="R1654" s="219"/>
      <c r="S1654" s="219"/>
      <c r="T1654" s="220"/>
      <c r="AT1654" s="221" t="s">
        <v>213</v>
      </c>
      <c r="AU1654" s="221" t="s">
        <v>84</v>
      </c>
      <c r="AV1654" s="14" t="s">
        <v>204</v>
      </c>
      <c r="AW1654" s="14" t="s">
        <v>35</v>
      </c>
      <c r="AX1654" s="14" t="s">
        <v>82</v>
      </c>
      <c r="AY1654" s="221" t="s">
        <v>197</v>
      </c>
    </row>
    <row r="1655" spans="1:65" s="2" customFormat="1" ht="16.5" customHeight="1">
      <c r="A1655" s="37"/>
      <c r="B1655" s="38"/>
      <c r="C1655" s="181" t="s">
        <v>2221</v>
      </c>
      <c r="D1655" s="181" t="s">
        <v>199</v>
      </c>
      <c r="E1655" s="182" t="s">
        <v>2222</v>
      </c>
      <c r="F1655" s="183" t="s">
        <v>2223</v>
      </c>
      <c r="G1655" s="184" t="s">
        <v>202</v>
      </c>
      <c r="H1655" s="185">
        <v>3260</v>
      </c>
      <c r="I1655" s="186"/>
      <c r="J1655" s="187">
        <f>ROUND(I1655*H1655,2)</f>
        <v>0</v>
      </c>
      <c r="K1655" s="183" t="s">
        <v>203</v>
      </c>
      <c r="L1655" s="42"/>
      <c r="M1655" s="188" t="s">
        <v>28</v>
      </c>
      <c r="N1655" s="189" t="s">
        <v>45</v>
      </c>
      <c r="O1655" s="67"/>
      <c r="P1655" s="190">
        <f>O1655*H1655</f>
        <v>0</v>
      </c>
      <c r="Q1655" s="190">
        <v>4.0000000000000002E-4</v>
      </c>
      <c r="R1655" s="190">
        <f>Q1655*H1655</f>
        <v>1.304</v>
      </c>
      <c r="S1655" s="190">
        <v>0</v>
      </c>
      <c r="T1655" s="191">
        <f>S1655*H1655</f>
        <v>0</v>
      </c>
      <c r="U1655" s="37"/>
      <c r="V1655" s="37"/>
      <c r="W1655" s="37"/>
      <c r="X1655" s="37"/>
      <c r="Y1655" s="37"/>
      <c r="Z1655" s="37"/>
      <c r="AA1655" s="37"/>
      <c r="AB1655" s="37"/>
      <c r="AC1655" s="37"/>
      <c r="AD1655" s="37"/>
      <c r="AE1655" s="37"/>
      <c r="AR1655" s="192" t="s">
        <v>283</v>
      </c>
      <c r="AT1655" s="192" t="s">
        <v>199</v>
      </c>
      <c r="AU1655" s="192" t="s">
        <v>84</v>
      </c>
      <c r="AY1655" s="20" t="s">
        <v>197</v>
      </c>
      <c r="BE1655" s="193">
        <f>IF(N1655="základní",J1655,0)</f>
        <v>0</v>
      </c>
      <c r="BF1655" s="193">
        <f>IF(N1655="snížená",J1655,0)</f>
        <v>0</v>
      </c>
      <c r="BG1655" s="193">
        <f>IF(N1655="zákl. přenesená",J1655,0)</f>
        <v>0</v>
      </c>
      <c r="BH1655" s="193">
        <f>IF(N1655="sníž. přenesená",J1655,0)</f>
        <v>0</v>
      </c>
      <c r="BI1655" s="193">
        <f>IF(N1655="nulová",J1655,0)</f>
        <v>0</v>
      </c>
      <c r="BJ1655" s="20" t="s">
        <v>82</v>
      </c>
      <c r="BK1655" s="193">
        <f>ROUND(I1655*H1655,2)</f>
        <v>0</v>
      </c>
      <c r="BL1655" s="20" t="s">
        <v>283</v>
      </c>
      <c r="BM1655" s="192" t="s">
        <v>2224</v>
      </c>
    </row>
    <row r="1656" spans="1:65" s="2" customFormat="1" ht="11.25">
      <c r="A1656" s="37"/>
      <c r="B1656" s="38"/>
      <c r="C1656" s="39"/>
      <c r="D1656" s="194" t="s">
        <v>206</v>
      </c>
      <c r="E1656" s="39"/>
      <c r="F1656" s="195" t="s">
        <v>2225</v>
      </c>
      <c r="G1656" s="39"/>
      <c r="H1656" s="39"/>
      <c r="I1656" s="196"/>
      <c r="J1656" s="39"/>
      <c r="K1656" s="39"/>
      <c r="L1656" s="42"/>
      <c r="M1656" s="197"/>
      <c r="N1656" s="198"/>
      <c r="O1656" s="67"/>
      <c r="P1656" s="67"/>
      <c r="Q1656" s="67"/>
      <c r="R1656" s="67"/>
      <c r="S1656" s="67"/>
      <c r="T1656" s="68"/>
      <c r="U1656" s="37"/>
      <c r="V1656" s="37"/>
      <c r="W1656" s="37"/>
      <c r="X1656" s="37"/>
      <c r="Y1656" s="37"/>
      <c r="Z1656" s="37"/>
      <c r="AA1656" s="37"/>
      <c r="AB1656" s="37"/>
      <c r="AC1656" s="37"/>
      <c r="AD1656" s="37"/>
      <c r="AE1656" s="37"/>
      <c r="AT1656" s="20" t="s">
        <v>206</v>
      </c>
      <c r="AU1656" s="20" t="s">
        <v>84</v>
      </c>
    </row>
    <row r="1657" spans="1:65" s="15" customFormat="1" ht="11.25">
      <c r="B1657" s="222"/>
      <c r="C1657" s="223"/>
      <c r="D1657" s="201" t="s">
        <v>213</v>
      </c>
      <c r="E1657" s="224" t="s">
        <v>28</v>
      </c>
      <c r="F1657" s="225" t="s">
        <v>724</v>
      </c>
      <c r="G1657" s="223"/>
      <c r="H1657" s="224" t="s">
        <v>28</v>
      </c>
      <c r="I1657" s="226"/>
      <c r="J1657" s="223"/>
      <c r="K1657" s="223"/>
      <c r="L1657" s="227"/>
      <c r="M1657" s="228"/>
      <c r="N1657" s="229"/>
      <c r="O1657" s="229"/>
      <c r="P1657" s="229"/>
      <c r="Q1657" s="229"/>
      <c r="R1657" s="229"/>
      <c r="S1657" s="229"/>
      <c r="T1657" s="230"/>
      <c r="AT1657" s="231" t="s">
        <v>213</v>
      </c>
      <c r="AU1657" s="231" t="s">
        <v>84</v>
      </c>
      <c r="AV1657" s="15" t="s">
        <v>82</v>
      </c>
      <c r="AW1657" s="15" t="s">
        <v>35</v>
      </c>
      <c r="AX1657" s="15" t="s">
        <v>74</v>
      </c>
      <c r="AY1657" s="231" t="s">
        <v>197</v>
      </c>
    </row>
    <row r="1658" spans="1:65" s="15" customFormat="1" ht="11.25">
      <c r="B1658" s="222"/>
      <c r="C1658" s="223"/>
      <c r="D1658" s="201" t="s">
        <v>213</v>
      </c>
      <c r="E1658" s="224" t="s">
        <v>28</v>
      </c>
      <c r="F1658" s="225" t="s">
        <v>725</v>
      </c>
      <c r="G1658" s="223"/>
      <c r="H1658" s="224" t="s">
        <v>28</v>
      </c>
      <c r="I1658" s="226"/>
      <c r="J1658" s="223"/>
      <c r="K1658" s="223"/>
      <c r="L1658" s="227"/>
      <c r="M1658" s="228"/>
      <c r="N1658" s="229"/>
      <c r="O1658" s="229"/>
      <c r="P1658" s="229"/>
      <c r="Q1658" s="229"/>
      <c r="R1658" s="229"/>
      <c r="S1658" s="229"/>
      <c r="T1658" s="230"/>
      <c r="AT1658" s="231" t="s">
        <v>213</v>
      </c>
      <c r="AU1658" s="231" t="s">
        <v>84</v>
      </c>
      <c r="AV1658" s="15" t="s">
        <v>82</v>
      </c>
      <c r="AW1658" s="15" t="s">
        <v>35</v>
      </c>
      <c r="AX1658" s="15" t="s">
        <v>74</v>
      </c>
      <c r="AY1658" s="231" t="s">
        <v>197</v>
      </c>
    </row>
    <row r="1659" spans="1:65" s="13" customFormat="1" ht="11.25">
      <c r="B1659" s="199"/>
      <c r="C1659" s="200"/>
      <c r="D1659" s="201" t="s">
        <v>213</v>
      </c>
      <c r="E1659" s="202" t="s">
        <v>28</v>
      </c>
      <c r="F1659" s="203" t="s">
        <v>2226</v>
      </c>
      <c r="G1659" s="200"/>
      <c r="H1659" s="204">
        <v>3260</v>
      </c>
      <c r="I1659" s="205"/>
      <c r="J1659" s="200"/>
      <c r="K1659" s="200"/>
      <c r="L1659" s="206"/>
      <c r="M1659" s="207"/>
      <c r="N1659" s="208"/>
      <c r="O1659" s="208"/>
      <c r="P1659" s="208"/>
      <c r="Q1659" s="208"/>
      <c r="R1659" s="208"/>
      <c r="S1659" s="208"/>
      <c r="T1659" s="209"/>
      <c r="AT1659" s="210" t="s">
        <v>213</v>
      </c>
      <c r="AU1659" s="210" t="s">
        <v>84</v>
      </c>
      <c r="AV1659" s="13" t="s">
        <v>84</v>
      </c>
      <c r="AW1659" s="13" t="s">
        <v>35</v>
      </c>
      <c r="AX1659" s="13" t="s">
        <v>82</v>
      </c>
      <c r="AY1659" s="210" t="s">
        <v>197</v>
      </c>
    </row>
    <row r="1660" spans="1:65" s="2" customFormat="1" ht="24.2" customHeight="1">
      <c r="A1660" s="37"/>
      <c r="B1660" s="38"/>
      <c r="C1660" s="247" t="s">
        <v>2227</v>
      </c>
      <c r="D1660" s="247" t="s">
        <v>519</v>
      </c>
      <c r="E1660" s="248" t="s">
        <v>2228</v>
      </c>
      <c r="F1660" s="249" t="s">
        <v>2229</v>
      </c>
      <c r="G1660" s="250" t="s">
        <v>202</v>
      </c>
      <c r="H1660" s="251">
        <v>3799.53</v>
      </c>
      <c r="I1660" s="252"/>
      <c r="J1660" s="253">
        <f>ROUND(I1660*H1660,2)</f>
        <v>0</v>
      </c>
      <c r="K1660" s="249" t="s">
        <v>203</v>
      </c>
      <c r="L1660" s="254"/>
      <c r="M1660" s="255" t="s">
        <v>28</v>
      </c>
      <c r="N1660" s="256" t="s">
        <v>45</v>
      </c>
      <c r="O1660" s="67"/>
      <c r="P1660" s="190">
        <f>O1660*H1660</f>
        <v>0</v>
      </c>
      <c r="Q1660" s="190">
        <v>5.4000000000000003E-3</v>
      </c>
      <c r="R1660" s="190">
        <f>Q1660*H1660</f>
        <v>20.517462000000002</v>
      </c>
      <c r="S1660" s="190">
        <v>0</v>
      </c>
      <c r="T1660" s="191">
        <f>S1660*H1660</f>
        <v>0</v>
      </c>
      <c r="U1660" s="37"/>
      <c r="V1660" s="37"/>
      <c r="W1660" s="37"/>
      <c r="X1660" s="37"/>
      <c r="Y1660" s="37"/>
      <c r="Z1660" s="37"/>
      <c r="AA1660" s="37"/>
      <c r="AB1660" s="37"/>
      <c r="AC1660" s="37"/>
      <c r="AD1660" s="37"/>
      <c r="AE1660" s="37"/>
      <c r="AR1660" s="192" t="s">
        <v>365</v>
      </c>
      <c r="AT1660" s="192" t="s">
        <v>519</v>
      </c>
      <c r="AU1660" s="192" t="s">
        <v>84</v>
      </c>
      <c r="AY1660" s="20" t="s">
        <v>197</v>
      </c>
      <c r="BE1660" s="193">
        <f>IF(N1660="základní",J1660,0)</f>
        <v>0</v>
      </c>
      <c r="BF1660" s="193">
        <f>IF(N1660="snížená",J1660,0)</f>
        <v>0</v>
      </c>
      <c r="BG1660" s="193">
        <f>IF(N1660="zákl. přenesená",J1660,0)</f>
        <v>0</v>
      </c>
      <c r="BH1660" s="193">
        <f>IF(N1660="sníž. přenesená",J1660,0)</f>
        <v>0</v>
      </c>
      <c r="BI1660" s="193">
        <f>IF(N1660="nulová",J1660,0)</f>
        <v>0</v>
      </c>
      <c r="BJ1660" s="20" t="s">
        <v>82</v>
      </c>
      <c r="BK1660" s="193">
        <f>ROUND(I1660*H1660,2)</f>
        <v>0</v>
      </c>
      <c r="BL1660" s="20" t="s">
        <v>283</v>
      </c>
      <c r="BM1660" s="192" t="s">
        <v>2230</v>
      </c>
    </row>
    <row r="1661" spans="1:65" s="13" customFormat="1" ht="11.25">
      <c r="B1661" s="199"/>
      <c r="C1661" s="200"/>
      <c r="D1661" s="201" t="s">
        <v>213</v>
      </c>
      <c r="E1661" s="200"/>
      <c r="F1661" s="203" t="s">
        <v>2231</v>
      </c>
      <c r="G1661" s="200"/>
      <c r="H1661" s="204">
        <v>3799.53</v>
      </c>
      <c r="I1661" s="205"/>
      <c r="J1661" s="200"/>
      <c r="K1661" s="200"/>
      <c r="L1661" s="206"/>
      <c r="M1661" s="207"/>
      <c r="N1661" s="208"/>
      <c r="O1661" s="208"/>
      <c r="P1661" s="208"/>
      <c r="Q1661" s="208"/>
      <c r="R1661" s="208"/>
      <c r="S1661" s="208"/>
      <c r="T1661" s="209"/>
      <c r="AT1661" s="210" t="s">
        <v>213</v>
      </c>
      <c r="AU1661" s="210" t="s">
        <v>84</v>
      </c>
      <c r="AV1661" s="13" t="s">
        <v>84</v>
      </c>
      <c r="AW1661" s="13" t="s">
        <v>4</v>
      </c>
      <c r="AX1661" s="13" t="s">
        <v>82</v>
      </c>
      <c r="AY1661" s="210" t="s">
        <v>197</v>
      </c>
    </row>
    <row r="1662" spans="1:65" s="2" customFormat="1" ht="24.2" customHeight="1">
      <c r="A1662" s="37"/>
      <c r="B1662" s="38"/>
      <c r="C1662" s="181" t="s">
        <v>2232</v>
      </c>
      <c r="D1662" s="181" t="s">
        <v>199</v>
      </c>
      <c r="E1662" s="182" t="s">
        <v>2233</v>
      </c>
      <c r="F1662" s="183" t="s">
        <v>2234</v>
      </c>
      <c r="G1662" s="184" t="s">
        <v>202</v>
      </c>
      <c r="H1662" s="185">
        <v>134.19999999999999</v>
      </c>
      <c r="I1662" s="186"/>
      <c r="J1662" s="187">
        <f>ROUND(I1662*H1662,2)</f>
        <v>0</v>
      </c>
      <c r="K1662" s="183" t="s">
        <v>203</v>
      </c>
      <c r="L1662" s="42"/>
      <c r="M1662" s="188" t="s">
        <v>28</v>
      </c>
      <c r="N1662" s="189" t="s">
        <v>45</v>
      </c>
      <c r="O1662" s="67"/>
      <c r="P1662" s="190">
        <f>O1662*H1662</f>
        <v>0</v>
      </c>
      <c r="Q1662" s="190">
        <v>4.0000000000000002E-4</v>
      </c>
      <c r="R1662" s="190">
        <f>Q1662*H1662</f>
        <v>5.3679999999999999E-2</v>
      </c>
      <c r="S1662" s="190">
        <v>0</v>
      </c>
      <c r="T1662" s="191">
        <f>S1662*H1662</f>
        <v>0</v>
      </c>
      <c r="U1662" s="37"/>
      <c r="V1662" s="37"/>
      <c r="W1662" s="37"/>
      <c r="X1662" s="37"/>
      <c r="Y1662" s="37"/>
      <c r="Z1662" s="37"/>
      <c r="AA1662" s="37"/>
      <c r="AB1662" s="37"/>
      <c r="AC1662" s="37"/>
      <c r="AD1662" s="37"/>
      <c r="AE1662" s="37"/>
      <c r="AR1662" s="192" t="s">
        <v>283</v>
      </c>
      <c r="AT1662" s="192" t="s">
        <v>199</v>
      </c>
      <c r="AU1662" s="192" t="s">
        <v>84</v>
      </c>
      <c r="AY1662" s="20" t="s">
        <v>197</v>
      </c>
      <c r="BE1662" s="193">
        <f>IF(N1662="základní",J1662,0)</f>
        <v>0</v>
      </c>
      <c r="BF1662" s="193">
        <f>IF(N1662="snížená",J1662,0)</f>
        <v>0</v>
      </c>
      <c r="BG1662" s="193">
        <f>IF(N1662="zákl. přenesená",J1662,0)</f>
        <v>0</v>
      </c>
      <c r="BH1662" s="193">
        <f>IF(N1662="sníž. přenesená",J1662,0)</f>
        <v>0</v>
      </c>
      <c r="BI1662" s="193">
        <f>IF(N1662="nulová",J1662,0)</f>
        <v>0</v>
      </c>
      <c r="BJ1662" s="20" t="s">
        <v>82</v>
      </c>
      <c r="BK1662" s="193">
        <f>ROUND(I1662*H1662,2)</f>
        <v>0</v>
      </c>
      <c r="BL1662" s="20" t="s">
        <v>283</v>
      </c>
      <c r="BM1662" s="192" t="s">
        <v>2235</v>
      </c>
    </row>
    <row r="1663" spans="1:65" s="2" customFormat="1" ht="11.25">
      <c r="A1663" s="37"/>
      <c r="B1663" s="38"/>
      <c r="C1663" s="39"/>
      <c r="D1663" s="194" t="s">
        <v>206</v>
      </c>
      <c r="E1663" s="39"/>
      <c r="F1663" s="195" t="s">
        <v>2236</v>
      </c>
      <c r="G1663" s="39"/>
      <c r="H1663" s="39"/>
      <c r="I1663" s="196"/>
      <c r="J1663" s="39"/>
      <c r="K1663" s="39"/>
      <c r="L1663" s="42"/>
      <c r="M1663" s="197"/>
      <c r="N1663" s="198"/>
      <c r="O1663" s="67"/>
      <c r="P1663" s="67"/>
      <c r="Q1663" s="67"/>
      <c r="R1663" s="67"/>
      <c r="S1663" s="67"/>
      <c r="T1663" s="68"/>
      <c r="U1663" s="37"/>
      <c r="V1663" s="37"/>
      <c r="W1663" s="37"/>
      <c r="X1663" s="37"/>
      <c r="Y1663" s="37"/>
      <c r="Z1663" s="37"/>
      <c r="AA1663" s="37"/>
      <c r="AB1663" s="37"/>
      <c r="AC1663" s="37"/>
      <c r="AD1663" s="37"/>
      <c r="AE1663" s="37"/>
      <c r="AT1663" s="20" t="s">
        <v>206</v>
      </c>
      <c r="AU1663" s="20" t="s">
        <v>84</v>
      </c>
    </row>
    <row r="1664" spans="1:65" s="15" customFormat="1" ht="11.25">
      <c r="B1664" s="222"/>
      <c r="C1664" s="223"/>
      <c r="D1664" s="201" t="s">
        <v>213</v>
      </c>
      <c r="E1664" s="224" t="s">
        <v>28</v>
      </c>
      <c r="F1664" s="225" t="s">
        <v>724</v>
      </c>
      <c r="G1664" s="223"/>
      <c r="H1664" s="224" t="s">
        <v>28</v>
      </c>
      <c r="I1664" s="226"/>
      <c r="J1664" s="223"/>
      <c r="K1664" s="223"/>
      <c r="L1664" s="227"/>
      <c r="M1664" s="228"/>
      <c r="N1664" s="229"/>
      <c r="O1664" s="229"/>
      <c r="P1664" s="229"/>
      <c r="Q1664" s="229"/>
      <c r="R1664" s="229"/>
      <c r="S1664" s="229"/>
      <c r="T1664" s="230"/>
      <c r="AT1664" s="231" t="s">
        <v>213</v>
      </c>
      <c r="AU1664" s="231" t="s">
        <v>84</v>
      </c>
      <c r="AV1664" s="15" t="s">
        <v>82</v>
      </c>
      <c r="AW1664" s="15" t="s">
        <v>35</v>
      </c>
      <c r="AX1664" s="15" t="s">
        <v>74</v>
      </c>
      <c r="AY1664" s="231" t="s">
        <v>197</v>
      </c>
    </row>
    <row r="1665" spans="1:65" s="15" customFormat="1" ht="11.25">
      <c r="B1665" s="222"/>
      <c r="C1665" s="223"/>
      <c r="D1665" s="201" t="s">
        <v>213</v>
      </c>
      <c r="E1665" s="224" t="s">
        <v>28</v>
      </c>
      <c r="F1665" s="225" t="s">
        <v>2237</v>
      </c>
      <c r="G1665" s="223"/>
      <c r="H1665" s="224" t="s">
        <v>28</v>
      </c>
      <c r="I1665" s="226"/>
      <c r="J1665" s="223"/>
      <c r="K1665" s="223"/>
      <c r="L1665" s="227"/>
      <c r="M1665" s="228"/>
      <c r="N1665" s="229"/>
      <c r="O1665" s="229"/>
      <c r="P1665" s="229"/>
      <c r="Q1665" s="229"/>
      <c r="R1665" s="229"/>
      <c r="S1665" s="229"/>
      <c r="T1665" s="230"/>
      <c r="AT1665" s="231" t="s">
        <v>213</v>
      </c>
      <c r="AU1665" s="231" t="s">
        <v>84</v>
      </c>
      <c r="AV1665" s="15" t="s">
        <v>82</v>
      </c>
      <c r="AW1665" s="15" t="s">
        <v>35</v>
      </c>
      <c r="AX1665" s="15" t="s">
        <v>74</v>
      </c>
      <c r="AY1665" s="231" t="s">
        <v>197</v>
      </c>
    </row>
    <row r="1666" spans="1:65" s="13" customFormat="1" ht="11.25">
      <c r="B1666" s="199"/>
      <c r="C1666" s="200"/>
      <c r="D1666" s="201" t="s">
        <v>213</v>
      </c>
      <c r="E1666" s="202" t="s">
        <v>28</v>
      </c>
      <c r="F1666" s="203" t="s">
        <v>2219</v>
      </c>
      <c r="G1666" s="200"/>
      <c r="H1666" s="204">
        <v>55</v>
      </c>
      <c r="I1666" s="205"/>
      <c r="J1666" s="200"/>
      <c r="K1666" s="200"/>
      <c r="L1666" s="206"/>
      <c r="M1666" s="207"/>
      <c r="N1666" s="208"/>
      <c r="O1666" s="208"/>
      <c r="P1666" s="208"/>
      <c r="Q1666" s="208"/>
      <c r="R1666" s="208"/>
      <c r="S1666" s="208"/>
      <c r="T1666" s="209"/>
      <c r="AT1666" s="210" t="s">
        <v>213</v>
      </c>
      <c r="AU1666" s="210" t="s">
        <v>84</v>
      </c>
      <c r="AV1666" s="13" t="s">
        <v>84</v>
      </c>
      <c r="AW1666" s="13" t="s">
        <v>35</v>
      </c>
      <c r="AX1666" s="13" t="s">
        <v>74</v>
      </c>
      <c r="AY1666" s="210" t="s">
        <v>197</v>
      </c>
    </row>
    <row r="1667" spans="1:65" s="13" customFormat="1" ht="11.25">
      <c r="B1667" s="199"/>
      <c r="C1667" s="200"/>
      <c r="D1667" s="201" t="s">
        <v>213</v>
      </c>
      <c r="E1667" s="202" t="s">
        <v>28</v>
      </c>
      <c r="F1667" s="203" t="s">
        <v>2220</v>
      </c>
      <c r="G1667" s="200"/>
      <c r="H1667" s="204">
        <v>79.2</v>
      </c>
      <c r="I1667" s="205"/>
      <c r="J1667" s="200"/>
      <c r="K1667" s="200"/>
      <c r="L1667" s="206"/>
      <c r="M1667" s="207"/>
      <c r="N1667" s="208"/>
      <c r="O1667" s="208"/>
      <c r="P1667" s="208"/>
      <c r="Q1667" s="208"/>
      <c r="R1667" s="208"/>
      <c r="S1667" s="208"/>
      <c r="T1667" s="209"/>
      <c r="AT1667" s="210" t="s">
        <v>213</v>
      </c>
      <c r="AU1667" s="210" t="s">
        <v>84</v>
      </c>
      <c r="AV1667" s="13" t="s">
        <v>84</v>
      </c>
      <c r="AW1667" s="13" t="s">
        <v>35</v>
      </c>
      <c r="AX1667" s="13" t="s">
        <v>74</v>
      </c>
      <c r="AY1667" s="210" t="s">
        <v>197</v>
      </c>
    </row>
    <row r="1668" spans="1:65" s="14" customFormat="1" ht="11.25">
      <c r="B1668" s="211"/>
      <c r="C1668" s="212"/>
      <c r="D1668" s="201" t="s">
        <v>213</v>
      </c>
      <c r="E1668" s="213" t="s">
        <v>28</v>
      </c>
      <c r="F1668" s="214" t="s">
        <v>226</v>
      </c>
      <c r="G1668" s="212"/>
      <c r="H1668" s="215">
        <v>134.19999999999999</v>
      </c>
      <c r="I1668" s="216"/>
      <c r="J1668" s="212"/>
      <c r="K1668" s="212"/>
      <c r="L1668" s="217"/>
      <c r="M1668" s="218"/>
      <c r="N1668" s="219"/>
      <c r="O1668" s="219"/>
      <c r="P1668" s="219"/>
      <c r="Q1668" s="219"/>
      <c r="R1668" s="219"/>
      <c r="S1668" s="219"/>
      <c r="T1668" s="220"/>
      <c r="AT1668" s="221" t="s">
        <v>213</v>
      </c>
      <c r="AU1668" s="221" t="s">
        <v>84</v>
      </c>
      <c r="AV1668" s="14" t="s">
        <v>204</v>
      </c>
      <c r="AW1668" s="14" t="s">
        <v>35</v>
      </c>
      <c r="AX1668" s="14" t="s">
        <v>82</v>
      </c>
      <c r="AY1668" s="221" t="s">
        <v>197</v>
      </c>
    </row>
    <row r="1669" spans="1:65" s="2" customFormat="1" ht="16.5" customHeight="1">
      <c r="A1669" s="37"/>
      <c r="B1669" s="38"/>
      <c r="C1669" s="181" t="s">
        <v>2238</v>
      </c>
      <c r="D1669" s="181" t="s">
        <v>199</v>
      </c>
      <c r="E1669" s="182" t="s">
        <v>2239</v>
      </c>
      <c r="F1669" s="183" t="s">
        <v>2240</v>
      </c>
      <c r="G1669" s="184" t="s">
        <v>265</v>
      </c>
      <c r="H1669" s="185">
        <v>176</v>
      </c>
      <c r="I1669" s="186"/>
      <c r="J1669" s="187">
        <f>ROUND(I1669*H1669,2)</f>
        <v>0</v>
      </c>
      <c r="K1669" s="183" t="s">
        <v>203</v>
      </c>
      <c r="L1669" s="42"/>
      <c r="M1669" s="188" t="s">
        <v>28</v>
      </c>
      <c r="N1669" s="189" t="s">
        <v>45</v>
      </c>
      <c r="O1669" s="67"/>
      <c r="P1669" s="190">
        <f>O1669*H1669</f>
        <v>0</v>
      </c>
      <c r="Q1669" s="190">
        <v>1.6000000000000001E-4</v>
      </c>
      <c r="R1669" s="190">
        <f>Q1669*H1669</f>
        <v>2.8160000000000001E-2</v>
      </c>
      <c r="S1669" s="190">
        <v>0</v>
      </c>
      <c r="T1669" s="191">
        <f>S1669*H1669</f>
        <v>0</v>
      </c>
      <c r="U1669" s="37"/>
      <c r="V1669" s="37"/>
      <c r="W1669" s="37"/>
      <c r="X1669" s="37"/>
      <c r="Y1669" s="37"/>
      <c r="Z1669" s="37"/>
      <c r="AA1669" s="37"/>
      <c r="AB1669" s="37"/>
      <c r="AC1669" s="37"/>
      <c r="AD1669" s="37"/>
      <c r="AE1669" s="37"/>
      <c r="AR1669" s="192" t="s">
        <v>283</v>
      </c>
      <c r="AT1669" s="192" t="s">
        <v>199</v>
      </c>
      <c r="AU1669" s="192" t="s">
        <v>84</v>
      </c>
      <c r="AY1669" s="20" t="s">
        <v>197</v>
      </c>
      <c r="BE1669" s="193">
        <f>IF(N1669="základní",J1669,0)</f>
        <v>0</v>
      </c>
      <c r="BF1669" s="193">
        <f>IF(N1669="snížená",J1669,0)</f>
        <v>0</v>
      </c>
      <c r="BG1669" s="193">
        <f>IF(N1669="zákl. přenesená",J1669,0)</f>
        <v>0</v>
      </c>
      <c r="BH1669" s="193">
        <f>IF(N1669="sníž. přenesená",J1669,0)</f>
        <v>0</v>
      </c>
      <c r="BI1669" s="193">
        <f>IF(N1669="nulová",J1669,0)</f>
        <v>0</v>
      </c>
      <c r="BJ1669" s="20" t="s">
        <v>82</v>
      </c>
      <c r="BK1669" s="193">
        <f>ROUND(I1669*H1669,2)</f>
        <v>0</v>
      </c>
      <c r="BL1669" s="20" t="s">
        <v>283</v>
      </c>
      <c r="BM1669" s="192" t="s">
        <v>2241</v>
      </c>
    </row>
    <row r="1670" spans="1:65" s="2" customFormat="1" ht="11.25">
      <c r="A1670" s="37"/>
      <c r="B1670" s="38"/>
      <c r="C1670" s="39"/>
      <c r="D1670" s="194" t="s">
        <v>206</v>
      </c>
      <c r="E1670" s="39"/>
      <c r="F1670" s="195" t="s">
        <v>2242</v>
      </c>
      <c r="G1670" s="39"/>
      <c r="H1670" s="39"/>
      <c r="I1670" s="196"/>
      <c r="J1670" s="39"/>
      <c r="K1670" s="39"/>
      <c r="L1670" s="42"/>
      <c r="M1670" s="197"/>
      <c r="N1670" s="198"/>
      <c r="O1670" s="67"/>
      <c r="P1670" s="67"/>
      <c r="Q1670" s="67"/>
      <c r="R1670" s="67"/>
      <c r="S1670" s="67"/>
      <c r="T1670" s="68"/>
      <c r="U1670" s="37"/>
      <c r="V1670" s="37"/>
      <c r="W1670" s="37"/>
      <c r="X1670" s="37"/>
      <c r="Y1670" s="37"/>
      <c r="Z1670" s="37"/>
      <c r="AA1670" s="37"/>
      <c r="AB1670" s="37"/>
      <c r="AC1670" s="37"/>
      <c r="AD1670" s="37"/>
      <c r="AE1670" s="37"/>
      <c r="AT1670" s="20" t="s">
        <v>206</v>
      </c>
      <c r="AU1670" s="20" t="s">
        <v>84</v>
      </c>
    </row>
    <row r="1671" spans="1:65" s="15" customFormat="1" ht="11.25">
      <c r="B1671" s="222"/>
      <c r="C1671" s="223"/>
      <c r="D1671" s="201" t="s">
        <v>213</v>
      </c>
      <c r="E1671" s="224" t="s">
        <v>28</v>
      </c>
      <c r="F1671" s="225" t="s">
        <v>724</v>
      </c>
      <c r="G1671" s="223"/>
      <c r="H1671" s="224" t="s">
        <v>28</v>
      </c>
      <c r="I1671" s="226"/>
      <c r="J1671" s="223"/>
      <c r="K1671" s="223"/>
      <c r="L1671" s="227"/>
      <c r="M1671" s="228"/>
      <c r="N1671" s="229"/>
      <c r="O1671" s="229"/>
      <c r="P1671" s="229"/>
      <c r="Q1671" s="229"/>
      <c r="R1671" s="229"/>
      <c r="S1671" s="229"/>
      <c r="T1671" s="230"/>
      <c r="AT1671" s="231" t="s">
        <v>213</v>
      </c>
      <c r="AU1671" s="231" t="s">
        <v>84</v>
      </c>
      <c r="AV1671" s="15" t="s">
        <v>82</v>
      </c>
      <c r="AW1671" s="15" t="s">
        <v>35</v>
      </c>
      <c r="AX1671" s="15" t="s">
        <v>74</v>
      </c>
      <c r="AY1671" s="231" t="s">
        <v>197</v>
      </c>
    </row>
    <row r="1672" spans="1:65" s="15" customFormat="1" ht="11.25">
      <c r="B1672" s="222"/>
      <c r="C1672" s="223"/>
      <c r="D1672" s="201" t="s">
        <v>213</v>
      </c>
      <c r="E1672" s="224" t="s">
        <v>28</v>
      </c>
      <c r="F1672" s="225" t="s">
        <v>2237</v>
      </c>
      <c r="G1672" s="223"/>
      <c r="H1672" s="224" t="s">
        <v>28</v>
      </c>
      <c r="I1672" s="226"/>
      <c r="J1672" s="223"/>
      <c r="K1672" s="223"/>
      <c r="L1672" s="227"/>
      <c r="M1672" s="228"/>
      <c r="N1672" s="229"/>
      <c r="O1672" s="229"/>
      <c r="P1672" s="229"/>
      <c r="Q1672" s="229"/>
      <c r="R1672" s="229"/>
      <c r="S1672" s="229"/>
      <c r="T1672" s="230"/>
      <c r="AT1672" s="231" t="s">
        <v>213</v>
      </c>
      <c r="AU1672" s="231" t="s">
        <v>84</v>
      </c>
      <c r="AV1672" s="15" t="s">
        <v>82</v>
      </c>
      <c r="AW1672" s="15" t="s">
        <v>35</v>
      </c>
      <c r="AX1672" s="15" t="s">
        <v>74</v>
      </c>
      <c r="AY1672" s="231" t="s">
        <v>197</v>
      </c>
    </row>
    <row r="1673" spans="1:65" s="13" customFormat="1" ht="11.25">
      <c r="B1673" s="199"/>
      <c r="C1673" s="200"/>
      <c r="D1673" s="201" t="s">
        <v>213</v>
      </c>
      <c r="E1673" s="202" t="s">
        <v>28</v>
      </c>
      <c r="F1673" s="203" t="s">
        <v>2243</v>
      </c>
      <c r="G1673" s="200"/>
      <c r="H1673" s="204">
        <v>110</v>
      </c>
      <c r="I1673" s="205"/>
      <c r="J1673" s="200"/>
      <c r="K1673" s="200"/>
      <c r="L1673" s="206"/>
      <c r="M1673" s="207"/>
      <c r="N1673" s="208"/>
      <c r="O1673" s="208"/>
      <c r="P1673" s="208"/>
      <c r="Q1673" s="208"/>
      <c r="R1673" s="208"/>
      <c r="S1673" s="208"/>
      <c r="T1673" s="209"/>
      <c r="AT1673" s="210" t="s">
        <v>213</v>
      </c>
      <c r="AU1673" s="210" t="s">
        <v>84</v>
      </c>
      <c r="AV1673" s="13" t="s">
        <v>84</v>
      </c>
      <c r="AW1673" s="13" t="s">
        <v>35</v>
      </c>
      <c r="AX1673" s="13" t="s">
        <v>74</v>
      </c>
      <c r="AY1673" s="210" t="s">
        <v>197</v>
      </c>
    </row>
    <row r="1674" spans="1:65" s="13" customFormat="1" ht="11.25">
      <c r="B1674" s="199"/>
      <c r="C1674" s="200"/>
      <c r="D1674" s="201" t="s">
        <v>213</v>
      </c>
      <c r="E1674" s="202" t="s">
        <v>28</v>
      </c>
      <c r="F1674" s="203" t="s">
        <v>2244</v>
      </c>
      <c r="G1674" s="200"/>
      <c r="H1674" s="204">
        <v>66</v>
      </c>
      <c r="I1674" s="205"/>
      <c r="J1674" s="200"/>
      <c r="K1674" s="200"/>
      <c r="L1674" s="206"/>
      <c r="M1674" s="207"/>
      <c r="N1674" s="208"/>
      <c r="O1674" s="208"/>
      <c r="P1674" s="208"/>
      <c r="Q1674" s="208"/>
      <c r="R1674" s="208"/>
      <c r="S1674" s="208"/>
      <c r="T1674" s="209"/>
      <c r="AT1674" s="210" t="s">
        <v>213</v>
      </c>
      <c r="AU1674" s="210" t="s">
        <v>84</v>
      </c>
      <c r="AV1674" s="13" t="s">
        <v>84</v>
      </c>
      <c r="AW1674" s="13" t="s">
        <v>35</v>
      </c>
      <c r="AX1674" s="13" t="s">
        <v>74</v>
      </c>
      <c r="AY1674" s="210" t="s">
        <v>197</v>
      </c>
    </row>
    <row r="1675" spans="1:65" s="14" customFormat="1" ht="11.25">
      <c r="B1675" s="211"/>
      <c r="C1675" s="212"/>
      <c r="D1675" s="201" t="s">
        <v>213</v>
      </c>
      <c r="E1675" s="213" t="s">
        <v>28</v>
      </c>
      <c r="F1675" s="214" t="s">
        <v>226</v>
      </c>
      <c r="G1675" s="212"/>
      <c r="H1675" s="215">
        <v>176</v>
      </c>
      <c r="I1675" s="216"/>
      <c r="J1675" s="212"/>
      <c r="K1675" s="212"/>
      <c r="L1675" s="217"/>
      <c r="M1675" s="218"/>
      <c r="N1675" s="219"/>
      <c r="O1675" s="219"/>
      <c r="P1675" s="219"/>
      <c r="Q1675" s="219"/>
      <c r="R1675" s="219"/>
      <c r="S1675" s="219"/>
      <c r="T1675" s="220"/>
      <c r="AT1675" s="221" t="s">
        <v>213</v>
      </c>
      <c r="AU1675" s="221" t="s">
        <v>84</v>
      </c>
      <c r="AV1675" s="14" t="s">
        <v>204</v>
      </c>
      <c r="AW1675" s="14" t="s">
        <v>35</v>
      </c>
      <c r="AX1675" s="14" t="s">
        <v>82</v>
      </c>
      <c r="AY1675" s="221" t="s">
        <v>197</v>
      </c>
    </row>
    <row r="1676" spans="1:65" s="2" customFormat="1" ht="24.2" customHeight="1">
      <c r="A1676" s="37"/>
      <c r="B1676" s="38"/>
      <c r="C1676" s="181" t="s">
        <v>2245</v>
      </c>
      <c r="D1676" s="181" t="s">
        <v>199</v>
      </c>
      <c r="E1676" s="182" t="s">
        <v>2246</v>
      </c>
      <c r="F1676" s="183" t="s">
        <v>2247</v>
      </c>
      <c r="G1676" s="184" t="s">
        <v>428</v>
      </c>
      <c r="H1676" s="185">
        <v>22.922000000000001</v>
      </c>
      <c r="I1676" s="186"/>
      <c r="J1676" s="187">
        <f>ROUND(I1676*H1676,2)</f>
        <v>0</v>
      </c>
      <c r="K1676" s="183" t="s">
        <v>203</v>
      </c>
      <c r="L1676" s="42"/>
      <c r="M1676" s="188" t="s">
        <v>28</v>
      </c>
      <c r="N1676" s="189" t="s">
        <v>45</v>
      </c>
      <c r="O1676" s="67"/>
      <c r="P1676" s="190">
        <f>O1676*H1676</f>
        <v>0</v>
      </c>
      <c r="Q1676" s="190">
        <v>0</v>
      </c>
      <c r="R1676" s="190">
        <f>Q1676*H1676</f>
        <v>0</v>
      </c>
      <c r="S1676" s="190">
        <v>0</v>
      </c>
      <c r="T1676" s="191">
        <f>S1676*H1676</f>
        <v>0</v>
      </c>
      <c r="U1676" s="37"/>
      <c r="V1676" s="37"/>
      <c r="W1676" s="37"/>
      <c r="X1676" s="37"/>
      <c r="Y1676" s="37"/>
      <c r="Z1676" s="37"/>
      <c r="AA1676" s="37"/>
      <c r="AB1676" s="37"/>
      <c r="AC1676" s="37"/>
      <c r="AD1676" s="37"/>
      <c r="AE1676" s="37"/>
      <c r="AR1676" s="192" t="s">
        <v>283</v>
      </c>
      <c r="AT1676" s="192" t="s">
        <v>199</v>
      </c>
      <c r="AU1676" s="192" t="s">
        <v>84</v>
      </c>
      <c r="AY1676" s="20" t="s">
        <v>197</v>
      </c>
      <c r="BE1676" s="193">
        <f>IF(N1676="základní",J1676,0)</f>
        <v>0</v>
      </c>
      <c r="BF1676" s="193">
        <f>IF(N1676="snížená",J1676,0)</f>
        <v>0</v>
      </c>
      <c r="BG1676" s="193">
        <f>IF(N1676="zákl. přenesená",J1676,0)</f>
        <v>0</v>
      </c>
      <c r="BH1676" s="193">
        <f>IF(N1676="sníž. přenesená",J1676,0)</f>
        <v>0</v>
      </c>
      <c r="BI1676" s="193">
        <f>IF(N1676="nulová",J1676,0)</f>
        <v>0</v>
      </c>
      <c r="BJ1676" s="20" t="s">
        <v>82</v>
      </c>
      <c r="BK1676" s="193">
        <f>ROUND(I1676*H1676,2)</f>
        <v>0</v>
      </c>
      <c r="BL1676" s="20" t="s">
        <v>283</v>
      </c>
      <c r="BM1676" s="192" t="s">
        <v>2248</v>
      </c>
    </row>
    <row r="1677" spans="1:65" s="2" customFormat="1" ht="11.25">
      <c r="A1677" s="37"/>
      <c r="B1677" s="38"/>
      <c r="C1677" s="39"/>
      <c r="D1677" s="194" t="s">
        <v>206</v>
      </c>
      <c r="E1677" s="39"/>
      <c r="F1677" s="195" t="s">
        <v>2249</v>
      </c>
      <c r="G1677" s="39"/>
      <c r="H1677" s="39"/>
      <c r="I1677" s="196"/>
      <c r="J1677" s="39"/>
      <c r="K1677" s="39"/>
      <c r="L1677" s="42"/>
      <c r="M1677" s="197"/>
      <c r="N1677" s="198"/>
      <c r="O1677" s="67"/>
      <c r="P1677" s="67"/>
      <c r="Q1677" s="67"/>
      <c r="R1677" s="67"/>
      <c r="S1677" s="67"/>
      <c r="T1677" s="68"/>
      <c r="U1677" s="37"/>
      <c r="V1677" s="37"/>
      <c r="W1677" s="37"/>
      <c r="X1677" s="37"/>
      <c r="Y1677" s="37"/>
      <c r="Z1677" s="37"/>
      <c r="AA1677" s="37"/>
      <c r="AB1677" s="37"/>
      <c r="AC1677" s="37"/>
      <c r="AD1677" s="37"/>
      <c r="AE1677" s="37"/>
      <c r="AT1677" s="20" t="s">
        <v>206</v>
      </c>
      <c r="AU1677" s="20" t="s">
        <v>84</v>
      </c>
    </row>
    <row r="1678" spans="1:65" s="2" customFormat="1" ht="37.9" customHeight="1">
      <c r="A1678" s="37"/>
      <c r="B1678" s="38"/>
      <c r="C1678" s="181" t="s">
        <v>2250</v>
      </c>
      <c r="D1678" s="181" t="s">
        <v>199</v>
      </c>
      <c r="E1678" s="182" t="s">
        <v>2251</v>
      </c>
      <c r="F1678" s="183" t="s">
        <v>2252</v>
      </c>
      <c r="G1678" s="184" t="s">
        <v>428</v>
      </c>
      <c r="H1678" s="185">
        <v>22.922000000000001</v>
      </c>
      <c r="I1678" s="186"/>
      <c r="J1678" s="187">
        <f>ROUND(I1678*H1678,2)</f>
        <v>0</v>
      </c>
      <c r="K1678" s="183" t="s">
        <v>203</v>
      </c>
      <c r="L1678" s="42"/>
      <c r="M1678" s="188" t="s">
        <v>28</v>
      </c>
      <c r="N1678" s="189" t="s">
        <v>45</v>
      </c>
      <c r="O1678" s="67"/>
      <c r="P1678" s="190">
        <f>O1678*H1678</f>
        <v>0</v>
      </c>
      <c r="Q1678" s="190">
        <v>0</v>
      </c>
      <c r="R1678" s="190">
        <f>Q1678*H1678</f>
        <v>0</v>
      </c>
      <c r="S1678" s="190">
        <v>0</v>
      </c>
      <c r="T1678" s="191">
        <f>S1678*H1678</f>
        <v>0</v>
      </c>
      <c r="U1678" s="37"/>
      <c r="V1678" s="37"/>
      <c r="W1678" s="37"/>
      <c r="X1678" s="37"/>
      <c r="Y1678" s="37"/>
      <c r="Z1678" s="37"/>
      <c r="AA1678" s="37"/>
      <c r="AB1678" s="37"/>
      <c r="AC1678" s="37"/>
      <c r="AD1678" s="37"/>
      <c r="AE1678" s="37"/>
      <c r="AR1678" s="192" t="s">
        <v>283</v>
      </c>
      <c r="AT1678" s="192" t="s">
        <v>199</v>
      </c>
      <c r="AU1678" s="192" t="s">
        <v>84</v>
      </c>
      <c r="AY1678" s="20" t="s">
        <v>197</v>
      </c>
      <c r="BE1678" s="193">
        <f>IF(N1678="základní",J1678,0)</f>
        <v>0</v>
      </c>
      <c r="BF1678" s="193">
        <f>IF(N1678="snížená",J1678,0)</f>
        <v>0</v>
      </c>
      <c r="BG1678" s="193">
        <f>IF(N1678="zákl. přenesená",J1678,0)</f>
        <v>0</v>
      </c>
      <c r="BH1678" s="193">
        <f>IF(N1678="sníž. přenesená",J1678,0)</f>
        <v>0</v>
      </c>
      <c r="BI1678" s="193">
        <f>IF(N1678="nulová",J1678,0)</f>
        <v>0</v>
      </c>
      <c r="BJ1678" s="20" t="s">
        <v>82</v>
      </c>
      <c r="BK1678" s="193">
        <f>ROUND(I1678*H1678,2)</f>
        <v>0</v>
      </c>
      <c r="BL1678" s="20" t="s">
        <v>283</v>
      </c>
      <c r="BM1678" s="192" t="s">
        <v>2253</v>
      </c>
    </row>
    <row r="1679" spans="1:65" s="2" customFormat="1" ht="11.25">
      <c r="A1679" s="37"/>
      <c r="B1679" s="38"/>
      <c r="C1679" s="39"/>
      <c r="D1679" s="194" t="s">
        <v>206</v>
      </c>
      <c r="E1679" s="39"/>
      <c r="F1679" s="195" t="s">
        <v>2254</v>
      </c>
      <c r="G1679" s="39"/>
      <c r="H1679" s="39"/>
      <c r="I1679" s="196"/>
      <c r="J1679" s="39"/>
      <c r="K1679" s="39"/>
      <c r="L1679" s="42"/>
      <c r="M1679" s="197"/>
      <c r="N1679" s="198"/>
      <c r="O1679" s="67"/>
      <c r="P1679" s="67"/>
      <c r="Q1679" s="67"/>
      <c r="R1679" s="67"/>
      <c r="S1679" s="67"/>
      <c r="T1679" s="68"/>
      <c r="U1679" s="37"/>
      <c r="V1679" s="37"/>
      <c r="W1679" s="37"/>
      <c r="X1679" s="37"/>
      <c r="Y1679" s="37"/>
      <c r="Z1679" s="37"/>
      <c r="AA1679" s="37"/>
      <c r="AB1679" s="37"/>
      <c r="AC1679" s="37"/>
      <c r="AD1679" s="37"/>
      <c r="AE1679" s="37"/>
      <c r="AT1679" s="20" t="s">
        <v>206</v>
      </c>
      <c r="AU1679" s="20" t="s">
        <v>84</v>
      </c>
    </row>
    <row r="1680" spans="1:65" s="12" customFormat="1" ht="22.9" customHeight="1">
      <c r="B1680" s="165"/>
      <c r="C1680" s="166"/>
      <c r="D1680" s="167" t="s">
        <v>73</v>
      </c>
      <c r="E1680" s="179" t="s">
        <v>2255</v>
      </c>
      <c r="F1680" s="179" t="s">
        <v>2256</v>
      </c>
      <c r="G1680" s="166"/>
      <c r="H1680" s="166"/>
      <c r="I1680" s="169"/>
      <c r="J1680" s="180">
        <f>BK1680</f>
        <v>0</v>
      </c>
      <c r="K1680" s="166"/>
      <c r="L1680" s="171"/>
      <c r="M1680" s="172"/>
      <c r="N1680" s="173"/>
      <c r="O1680" s="173"/>
      <c r="P1680" s="174">
        <f>SUM(P1681:P1903)</f>
        <v>0</v>
      </c>
      <c r="Q1680" s="173"/>
      <c r="R1680" s="174">
        <f>SUM(R1681:R1903)</f>
        <v>138.14544581999999</v>
      </c>
      <c r="S1680" s="173"/>
      <c r="T1680" s="175">
        <f>SUM(T1681:T1903)</f>
        <v>0</v>
      </c>
      <c r="AR1680" s="176" t="s">
        <v>84</v>
      </c>
      <c r="AT1680" s="177" t="s">
        <v>73</v>
      </c>
      <c r="AU1680" s="177" t="s">
        <v>82</v>
      </c>
      <c r="AY1680" s="176" t="s">
        <v>197</v>
      </c>
      <c r="BK1680" s="178">
        <f>SUM(BK1681:BK1903)</f>
        <v>0</v>
      </c>
    </row>
    <row r="1681" spans="1:65" s="2" customFormat="1" ht="24.2" customHeight="1">
      <c r="A1681" s="37"/>
      <c r="B1681" s="38"/>
      <c r="C1681" s="181" t="s">
        <v>2257</v>
      </c>
      <c r="D1681" s="181" t="s">
        <v>199</v>
      </c>
      <c r="E1681" s="182" t="s">
        <v>2258</v>
      </c>
      <c r="F1681" s="183" t="s">
        <v>2259</v>
      </c>
      <c r="G1681" s="184" t="s">
        <v>202</v>
      </c>
      <c r="H1681" s="185">
        <v>306</v>
      </c>
      <c r="I1681" s="186"/>
      <c r="J1681" s="187">
        <f>ROUND(I1681*H1681,2)</f>
        <v>0</v>
      </c>
      <c r="K1681" s="183" t="s">
        <v>203</v>
      </c>
      <c r="L1681" s="42"/>
      <c r="M1681" s="188" t="s">
        <v>28</v>
      </c>
      <c r="N1681" s="189" t="s">
        <v>45</v>
      </c>
      <c r="O1681" s="67"/>
      <c r="P1681" s="190">
        <f>O1681*H1681</f>
        <v>0</v>
      </c>
      <c r="Q1681" s="190">
        <v>0</v>
      </c>
      <c r="R1681" s="190">
        <f>Q1681*H1681</f>
        <v>0</v>
      </c>
      <c r="S1681" s="190">
        <v>0</v>
      </c>
      <c r="T1681" s="191">
        <f>S1681*H1681</f>
        <v>0</v>
      </c>
      <c r="U1681" s="37"/>
      <c r="V1681" s="37"/>
      <c r="W1681" s="37"/>
      <c r="X1681" s="37"/>
      <c r="Y1681" s="37"/>
      <c r="Z1681" s="37"/>
      <c r="AA1681" s="37"/>
      <c r="AB1681" s="37"/>
      <c r="AC1681" s="37"/>
      <c r="AD1681" s="37"/>
      <c r="AE1681" s="37"/>
      <c r="AR1681" s="192" t="s">
        <v>283</v>
      </c>
      <c r="AT1681" s="192" t="s">
        <v>199</v>
      </c>
      <c r="AU1681" s="192" t="s">
        <v>84</v>
      </c>
      <c r="AY1681" s="20" t="s">
        <v>197</v>
      </c>
      <c r="BE1681" s="193">
        <f>IF(N1681="základní",J1681,0)</f>
        <v>0</v>
      </c>
      <c r="BF1681" s="193">
        <f>IF(N1681="snížená",J1681,0)</f>
        <v>0</v>
      </c>
      <c r="BG1681" s="193">
        <f>IF(N1681="zákl. přenesená",J1681,0)</f>
        <v>0</v>
      </c>
      <c r="BH1681" s="193">
        <f>IF(N1681="sníž. přenesená",J1681,0)</f>
        <v>0</v>
      </c>
      <c r="BI1681" s="193">
        <f>IF(N1681="nulová",J1681,0)</f>
        <v>0</v>
      </c>
      <c r="BJ1681" s="20" t="s">
        <v>82</v>
      </c>
      <c r="BK1681" s="193">
        <f>ROUND(I1681*H1681,2)</f>
        <v>0</v>
      </c>
      <c r="BL1681" s="20" t="s">
        <v>283</v>
      </c>
      <c r="BM1681" s="192" t="s">
        <v>2260</v>
      </c>
    </row>
    <row r="1682" spans="1:65" s="2" customFormat="1" ht="11.25">
      <c r="A1682" s="37"/>
      <c r="B1682" s="38"/>
      <c r="C1682" s="39"/>
      <c r="D1682" s="194" t="s">
        <v>206</v>
      </c>
      <c r="E1682" s="39"/>
      <c r="F1682" s="195" t="s">
        <v>2261</v>
      </c>
      <c r="G1682" s="39"/>
      <c r="H1682" s="39"/>
      <c r="I1682" s="196"/>
      <c r="J1682" s="39"/>
      <c r="K1682" s="39"/>
      <c r="L1682" s="42"/>
      <c r="M1682" s="197"/>
      <c r="N1682" s="198"/>
      <c r="O1682" s="67"/>
      <c r="P1682" s="67"/>
      <c r="Q1682" s="67"/>
      <c r="R1682" s="67"/>
      <c r="S1682" s="67"/>
      <c r="T1682" s="68"/>
      <c r="U1682" s="37"/>
      <c r="V1682" s="37"/>
      <c r="W1682" s="37"/>
      <c r="X1682" s="37"/>
      <c r="Y1682" s="37"/>
      <c r="Z1682" s="37"/>
      <c r="AA1682" s="37"/>
      <c r="AB1682" s="37"/>
      <c r="AC1682" s="37"/>
      <c r="AD1682" s="37"/>
      <c r="AE1682" s="37"/>
      <c r="AT1682" s="20" t="s">
        <v>206</v>
      </c>
      <c r="AU1682" s="20" t="s">
        <v>84</v>
      </c>
    </row>
    <row r="1683" spans="1:65" s="15" customFormat="1" ht="11.25">
      <c r="B1683" s="222"/>
      <c r="C1683" s="223"/>
      <c r="D1683" s="201" t="s">
        <v>213</v>
      </c>
      <c r="E1683" s="224" t="s">
        <v>28</v>
      </c>
      <c r="F1683" s="225" t="s">
        <v>724</v>
      </c>
      <c r="G1683" s="223"/>
      <c r="H1683" s="224" t="s">
        <v>28</v>
      </c>
      <c r="I1683" s="226"/>
      <c r="J1683" s="223"/>
      <c r="K1683" s="223"/>
      <c r="L1683" s="227"/>
      <c r="M1683" s="228"/>
      <c r="N1683" s="229"/>
      <c r="O1683" s="229"/>
      <c r="P1683" s="229"/>
      <c r="Q1683" s="229"/>
      <c r="R1683" s="229"/>
      <c r="S1683" s="229"/>
      <c r="T1683" s="230"/>
      <c r="AT1683" s="231" t="s">
        <v>213</v>
      </c>
      <c r="AU1683" s="231" t="s">
        <v>84</v>
      </c>
      <c r="AV1683" s="15" t="s">
        <v>82</v>
      </c>
      <c r="AW1683" s="15" t="s">
        <v>35</v>
      </c>
      <c r="AX1683" s="15" t="s">
        <v>74</v>
      </c>
      <c r="AY1683" s="231" t="s">
        <v>197</v>
      </c>
    </row>
    <row r="1684" spans="1:65" s="15" customFormat="1" ht="11.25">
      <c r="B1684" s="222"/>
      <c r="C1684" s="223"/>
      <c r="D1684" s="201" t="s">
        <v>213</v>
      </c>
      <c r="E1684" s="224" t="s">
        <v>28</v>
      </c>
      <c r="F1684" s="225" t="s">
        <v>2262</v>
      </c>
      <c r="G1684" s="223"/>
      <c r="H1684" s="224" t="s">
        <v>28</v>
      </c>
      <c r="I1684" s="226"/>
      <c r="J1684" s="223"/>
      <c r="K1684" s="223"/>
      <c r="L1684" s="227"/>
      <c r="M1684" s="228"/>
      <c r="N1684" s="229"/>
      <c r="O1684" s="229"/>
      <c r="P1684" s="229"/>
      <c r="Q1684" s="229"/>
      <c r="R1684" s="229"/>
      <c r="S1684" s="229"/>
      <c r="T1684" s="230"/>
      <c r="AT1684" s="231" t="s">
        <v>213</v>
      </c>
      <c r="AU1684" s="231" t="s">
        <v>84</v>
      </c>
      <c r="AV1684" s="15" t="s">
        <v>82</v>
      </c>
      <c r="AW1684" s="15" t="s">
        <v>35</v>
      </c>
      <c r="AX1684" s="15" t="s">
        <v>74</v>
      </c>
      <c r="AY1684" s="231" t="s">
        <v>197</v>
      </c>
    </row>
    <row r="1685" spans="1:65" s="13" customFormat="1" ht="11.25">
      <c r="B1685" s="199"/>
      <c r="C1685" s="200"/>
      <c r="D1685" s="201" t="s">
        <v>213</v>
      </c>
      <c r="E1685" s="202" t="s">
        <v>28</v>
      </c>
      <c r="F1685" s="203" t="s">
        <v>2263</v>
      </c>
      <c r="G1685" s="200"/>
      <c r="H1685" s="204">
        <v>306</v>
      </c>
      <c r="I1685" s="205"/>
      <c r="J1685" s="200"/>
      <c r="K1685" s="200"/>
      <c r="L1685" s="206"/>
      <c r="M1685" s="207"/>
      <c r="N1685" s="208"/>
      <c r="O1685" s="208"/>
      <c r="P1685" s="208"/>
      <c r="Q1685" s="208"/>
      <c r="R1685" s="208"/>
      <c r="S1685" s="208"/>
      <c r="T1685" s="209"/>
      <c r="AT1685" s="210" t="s">
        <v>213</v>
      </c>
      <c r="AU1685" s="210" t="s">
        <v>84</v>
      </c>
      <c r="AV1685" s="13" t="s">
        <v>84</v>
      </c>
      <c r="AW1685" s="13" t="s">
        <v>35</v>
      </c>
      <c r="AX1685" s="13" t="s">
        <v>82</v>
      </c>
      <c r="AY1685" s="210" t="s">
        <v>197</v>
      </c>
    </row>
    <row r="1686" spans="1:65" s="2" customFormat="1" ht="16.5" customHeight="1">
      <c r="A1686" s="37"/>
      <c r="B1686" s="38"/>
      <c r="C1686" s="247" t="s">
        <v>2264</v>
      </c>
      <c r="D1686" s="247" t="s">
        <v>519</v>
      </c>
      <c r="E1686" s="248" t="s">
        <v>2198</v>
      </c>
      <c r="F1686" s="249" t="s">
        <v>2199</v>
      </c>
      <c r="G1686" s="250" t="s">
        <v>428</v>
      </c>
      <c r="H1686" s="251">
        <v>9.8000000000000004E-2</v>
      </c>
      <c r="I1686" s="252"/>
      <c r="J1686" s="253">
        <f>ROUND(I1686*H1686,2)</f>
        <v>0</v>
      </c>
      <c r="K1686" s="249" t="s">
        <v>203</v>
      </c>
      <c r="L1686" s="254"/>
      <c r="M1686" s="255" t="s">
        <v>28</v>
      </c>
      <c r="N1686" s="256" t="s">
        <v>45</v>
      </c>
      <c r="O1686" s="67"/>
      <c r="P1686" s="190">
        <f>O1686*H1686</f>
        <v>0</v>
      </c>
      <c r="Q1686" s="190">
        <v>1</v>
      </c>
      <c r="R1686" s="190">
        <f>Q1686*H1686</f>
        <v>9.8000000000000004E-2</v>
      </c>
      <c r="S1686" s="190">
        <v>0</v>
      </c>
      <c r="T1686" s="191">
        <f>S1686*H1686</f>
        <v>0</v>
      </c>
      <c r="U1686" s="37"/>
      <c r="V1686" s="37"/>
      <c r="W1686" s="37"/>
      <c r="X1686" s="37"/>
      <c r="Y1686" s="37"/>
      <c r="Z1686" s="37"/>
      <c r="AA1686" s="37"/>
      <c r="AB1686" s="37"/>
      <c r="AC1686" s="37"/>
      <c r="AD1686" s="37"/>
      <c r="AE1686" s="37"/>
      <c r="AR1686" s="192" t="s">
        <v>365</v>
      </c>
      <c r="AT1686" s="192" t="s">
        <v>519</v>
      </c>
      <c r="AU1686" s="192" t="s">
        <v>84</v>
      </c>
      <c r="AY1686" s="20" t="s">
        <v>197</v>
      </c>
      <c r="BE1686" s="193">
        <f>IF(N1686="základní",J1686,0)</f>
        <v>0</v>
      </c>
      <c r="BF1686" s="193">
        <f>IF(N1686="snížená",J1686,0)</f>
        <v>0</v>
      </c>
      <c r="BG1686" s="193">
        <f>IF(N1686="zákl. přenesená",J1686,0)</f>
        <v>0</v>
      </c>
      <c r="BH1686" s="193">
        <f>IF(N1686="sníž. přenesená",J1686,0)</f>
        <v>0</v>
      </c>
      <c r="BI1686" s="193">
        <f>IF(N1686="nulová",J1686,0)</f>
        <v>0</v>
      </c>
      <c r="BJ1686" s="20" t="s">
        <v>82</v>
      </c>
      <c r="BK1686" s="193">
        <f>ROUND(I1686*H1686,2)</f>
        <v>0</v>
      </c>
      <c r="BL1686" s="20" t="s">
        <v>283</v>
      </c>
      <c r="BM1686" s="192" t="s">
        <v>2265</v>
      </c>
    </row>
    <row r="1687" spans="1:65" s="13" customFormat="1" ht="11.25">
      <c r="B1687" s="199"/>
      <c r="C1687" s="200"/>
      <c r="D1687" s="201" t="s">
        <v>213</v>
      </c>
      <c r="E1687" s="200"/>
      <c r="F1687" s="203" t="s">
        <v>2266</v>
      </c>
      <c r="G1687" s="200"/>
      <c r="H1687" s="204">
        <v>9.8000000000000004E-2</v>
      </c>
      <c r="I1687" s="205"/>
      <c r="J1687" s="200"/>
      <c r="K1687" s="200"/>
      <c r="L1687" s="206"/>
      <c r="M1687" s="207"/>
      <c r="N1687" s="208"/>
      <c r="O1687" s="208"/>
      <c r="P1687" s="208"/>
      <c r="Q1687" s="208"/>
      <c r="R1687" s="208"/>
      <c r="S1687" s="208"/>
      <c r="T1687" s="209"/>
      <c r="AT1687" s="210" t="s">
        <v>213</v>
      </c>
      <c r="AU1687" s="210" t="s">
        <v>84</v>
      </c>
      <c r="AV1687" s="13" t="s">
        <v>84</v>
      </c>
      <c r="AW1687" s="13" t="s">
        <v>4</v>
      </c>
      <c r="AX1687" s="13" t="s">
        <v>82</v>
      </c>
      <c r="AY1687" s="210" t="s">
        <v>197</v>
      </c>
    </row>
    <row r="1688" spans="1:65" s="2" customFormat="1" ht="21.75" customHeight="1">
      <c r="A1688" s="37"/>
      <c r="B1688" s="38"/>
      <c r="C1688" s="181" t="s">
        <v>2267</v>
      </c>
      <c r="D1688" s="181" t="s">
        <v>199</v>
      </c>
      <c r="E1688" s="182" t="s">
        <v>2268</v>
      </c>
      <c r="F1688" s="183" t="s">
        <v>2269</v>
      </c>
      <c r="G1688" s="184" t="s">
        <v>202</v>
      </c>
      <c r="H1688" s="185">
        <v>1277.5350000000001</v>
      </c>
      <c r="I1688" s="186"/>
      <c r="J1688" s="187">
        <f>ROUND(I1688*H1688,2)</f>
        <v>0</v>
      </c>
      <c r="K1688" s="183" t="s">
        <v>203</v>
      </c>
      <c r="L1688" s="42"/>
      <c r="M1688" s="188" t="s">
        <v>28</v>
      </c>
      <c r="N1688" s="189" t="s">
        <v>45</v>
      </c>
      <c r="O1688" s="67"/>
      <c r="P1688" s="190">
        <f>O1688*H1688</f>
        <v>0</v>
      </c>
      <c r="Q1688" s="190">
        <v>0</v>
      </c>
      <c r="R1688" s="190">
        <f>Q1688*H1688</f>
        <v>0</v>
      </c>
      <c r="S1688" s="190">
        <v>0</v>
      </c>
      <c r="T1688" s="191">
        <f>S1688*H1688</f>
        <v>0</v>
      </c>
      <c r="U1688" s="37"/>
      <c r="V1688" s="37"/>
      <c r="W1688" s="37"/>
      <c r="X1688" s="37"/>
      <c r="Y1688" s="37"/>
      <c r="Z1688" s="37"/>
      <c r="AA1688" s="37"/>
      <c r="AB1688" s="37"/>
      <c r="AC1688" s="37"/>
      <c r="AD1688" s="37"/>
      <c r="AE1688" s="37"/>
      <c r="AR1688" s="192" t="s">
        <v>283</v>
      </c>
      <c r="AT1688" s="192" t="s">
        <v>199</v>
      </c>
      <c r="AU1688" s="192" t="s">
        <v>84</v>
      </c>
      <c r="AY1688" s="20" t="s">
        <v>197</v>
      </c>
      <c r="BE1688" s="193">
        <f>IF(N1688="základní",J1688,0)</f>
        <v>0</v>
      </c>
      <c r="BF1688" s="193">
        <f>IF(N1688="snížená",J1688,0)</f>
        <v>0</v>
      </c>
      <c r="BG1688" s="193">
        <f>IF(N1688="zákl. přenesená",J1688,0)</f>
        <v>0</v>
      </c>
      <c r="BH1688" s="193">
        <f>IF(N1688="sníž. přenesená",J1688,0)</f>
        <v>0</v>
      </c>
      <c r="BI1688" s="193">
        <f>IF(N1688="nulová",J1688,0)</f>
        <v>0</v>
      </c>
      <c r="BJ1688" s="20" t="s">
        <v>82</v>
      </c>
      <c r="BK1688" s="193">
        <f>ROUND(I1688*H1688,2)</f>
        <v>0</v>
      </c>
      <c r="BL1688" s="20" t="s">
        <v>283</v>
      </c>
      <c r="BM1688" s="192" t="s">
        <v>2270</v>
      </c>
    </row>
    <row r="1689" spans="1:65" s="2" customFormat="1" ht="11.25">
      <c r="A1689" s="37"/>
      <c r="B1689" s="38"/>
      <c r="C1689" s="39"/>
      <c r="D1689" s="194" t="s">
        <v>206</v>
      </c>
      <c r="E1689" s="39"/>
      <c r="F1689" s="195" t="s">
        <v>2271</v>
      </c>
      <c r="G1689" s="39"/>
      <c r="H1689" s="39"/>
      <c r="I1689" s="196"/>
      <c r="J1689" s="39"/>
      <c r="K1689" s="39"/>
      <c r="L1689" s="42"/>
      <c r="M1689" s="197"/>
      <c r="N1689" s="198"/>
      <c r="O1689" s="67"/>
      <c r="P1689" s="67"/>
      <c r="Q1689" s="67"/>
      <c r="R1689" s="67"/>
      <c r="S1689" s="67"/>
      <c r="T1689" s="68"/>
      <c r="U1689" s="37"/>
      <c r="V1689" s="37"/>
      <c r="W1689" s="37"/>
      <c r="X1689" s="37"/>
      <c r="Y1689" s="37"/>
      <c r="Z1689" s="37"/>
      <c r="AA1689" s="37"/>
      <c r="AB1689" s="37"/>
      <c r="AC1689" s="37"/>
      <c r="AD1689" s="37"/>
      <c r="AE1689" s="37"/>
      <c r="AT1689" s="20" t="s">
        <v>206</v>
      </c>
      <c r="AU1689" s="20" t="s">
        <v>84</v>
      </c>
    </row>
    <row r="1690" spans="1:65" s="15" customFormat="1" ht="11.25">
      <c r="B1690" s="222"/>
      <c r="C1690" s="223"/>
      <c r="D1690" s="201" t="s">
        <v>213</v>
      </c>
      <c r="E1690" s="224" t="s">
        <v>28</v>
      </c>
      <c r="F1690" s="225" t="s">
        <v>724</v>
      </c>
      <c r="G1690" s="223"/>
      <c r="H1690" s="224" t="s">
        <v>28</v>
      </c>
      <c r="I1690" s="226"/>
      <c r="J1690" s="223"/>
      <c r="K1690" s="223"/>
      <c r="L1690" s="227"/>
      <c r="M1690" s="228"/>
      <c r="N1690" s="229"/>
      <c r="O1690" s="229"/>
      <c r="P1690" s="229"/>
      <c r="Q1690" s="229"/>
      <c r="R1690" s="229"/>
      <c r="S1690" s="229"/>
      <c r="T1690" s="230"/>
      <c r="AT1690" s="231" t="s">
        <v>213</v>
      </c>
      <c r="AU1690" s="231" t="s">
        <v>84</v>
      </c>
      <c r="AV1690" s="15" t="s">
        <v>82</v>
      </c>
      <c r="AW1690" s="15" t="s">
        <v>35</v>
      </c>
      <c r="AX1690" s="15" t="s">
        <v>74</v>
      </c>
      <c r="AY1690" s="231" t="s">
        <v>197</v>
      </c>
    </row>
    <row r="1691" spans="1:65" s="15" customFormat="1" ht="11.25">
      <c r="B1691" s="222"/>
      <c r="C1691" s="223"/>
      <c r="D1691" s="201" t="s">
        <v>213</v>
      </c>
      <c r="E1691" s="224" t="s">
        <v>28</v>
      </c>
      <c r="F1691" s="225" t="s">
        <v>2272</v>
      </c>
      <c r="G1691" s="223"/>
      <c r="H1691" s="224" t="s">
        <v>28</v>
      </c>
      <c r="I1691" s="226"/>
      <c r="J1691" s="223"/>
      <c r="K1691" s="223"/>
      <c r="L1691" s="227"/>
      <c r="M1691" s="228"/>
      <c r="N1691" s="229"/>
      <c r="O1691" s="229"/>
      <c r="P1691" s="229"/>
      <c r="Q1691" s="229"/>
      <c r="R1691" s="229"/>
      <c r="S1691" s="229"/>
      <c r="T1691" s="230"/>
      <c r="AT1691" s="231" t="s">
        <v>213</v>
      </c>
      <c r="AU1691" s="231" t="s">
        <v>84</v>
      </c>
      <c r="AV1691" s="15" t="s">
        <v>82</v>
      </c>
      <c r="AW1691" s="15" t="s">
        <v>35</v>
      </c>
      <c r="AX1691" s="15" t="s">
        <v>74</v>
      </c>
      <c r="AY1691" s="231" t="s">
        <v>197</v>
      </c>
    </row>
    <row r="1692" spans="1:65" s="13" customFormat="1" ht="11.25">
      <c r="B1692" s="199"/>
      <c r="C1692" s="200"/>
      <c r="D1692" s="201" t="s">
        <v>213</v>
      </c>
      <c r="E1692" s="202" t="s">
        <v>28</v>
      </c>
      <c r="F1692" s="203" t="s">
        <v>2273</v>
      </c>
      <c r="G1692" s="200"/>
      <c r="H1692" s="204">
        <v>1277.5350000000001</v>
      </c>
      <c r="I1692" s="205"/>
      <c r="J1692" s="200"/>
      <c r="K1692" s="200"/>
      <c r="L1692" s="206"/>
      <c r="M1692" s="207"/>
      <c r="N1692" s="208"/>
      <c r="O1692" s="208"/>
      <c r="P1692" s="208"/>
      <c r="Q1692" s="208"/>
      <c r="R1692" s="208"/>
      <c r="S1692" s="208"/>
      <c r="T1692" s="209"/>
      <c r="AT1692" s="210" t="s">
        <v>213</v>
      </c>
      <c r="AU1692" s="210" t="s">
        <v>84</v>
      </c>
      <c r="AV1692" s="13" t="s">
        <v>84</v>
      </c>
      <c r="AW1692" s="13" t="s">
        <v>35</v>
      </c>
      <c r="AX1692" s="13" t="s">
        <v>82</v>
      </c>
      <c r="AY1692" s="210" t="s">
        <v>197</v>
      </c>
    </row>
    <row r="1693" spans="1:65" s="2" customFormat="1" ht="24.2" customHeight="1">
      <c r="A1693" s="37"/>
      <c r="B1693" s="38"/>
      <c r="C1693" s="247" t="s">
        <v>2274</v>
      </c>
      <c r="D1693" s="247" t="s">
        <v>519</v>
      </c>
      <c r="E1693" s="248" t="s">
        <v>2275</v>
      </c>
      <c r="F1693" s="249" t="s">
        <v>2276</v>
      </c>
      <c r="G1693" s="250" t="s">
        <v>202</v>
      </c>
      <c r="H1693" s="251">
        <v>1488.9670000000001</v>
      </c>
      <c r="I1693" s="252"/>
      <c r="J1693" s="253">
        <f>ROUND(I1693*H1693,2)</f>
        <v>0</v>
      </c>
      <c r="K1693" s="249" t="s">
        <v>203</v>
      </c>
      <c r="L1693" s="254"/>
      <c r="M1693" s="255" t="s">
        <v>28</v>
      </c>
      <c r="N1693" s="256" t="s">
        <v>45</v>
      </c>
      <c r="O1693" s="67"/>
      <c r="P1693" s="190">
        <f>O1693*H1693</f>
        <v>0</v>
      </c>
      <c r="Q1693" s="190">
        <v>4.7999999999999996E-3</v>
      </c>
      <c r="R1693" s="190">
        <f>Q1693*H1693</f>
        <v>7.1470415999999997</v>
      </c>
      <c r="S1693" s="190">
        <v>0</v>
      </c>
      <c r="T1693" s="191">
        <f>S1693*H1693</f>
        <v>0</v>
      </c>
      <c r="U1693" s="37"/>
      <c r="V1693" s="37"/>
      <c r="W1693" s="37"/>
      <c r="X1693" s="37"/>
      <c r="Y1693" s="37"/>
      <c r="Z1693" s="37"/>
      <c r="AA1693" s="37"/>
      <c r="AB1693" s="37"/>
      <c r="AC1693" s="37"/>
      <c r="AD1693" s="37"/>
      <c r="AE1693" s="37"/>
      <c r="AR1693" s="192" t="s">
        <v>365</v>
      </c>
      <c r="AT1693" s="192" t="s">
        <v>519</v>
      </c>
      <c r="AU1693" s="192" t="s">
        <v>84</v>
      </c>
      <c r="AY1693" s="20" t="s">
        <v>197</v>
      </c>
      <c r="BE1693" s="193">
        <f>IF(N1693="základní",J1693,0)</f>
        <v>0</v>
      </c>
      <c r="BF1693" s="193">
        <f>IF(N1693="snížená",J1693,0)</f>
        <v>0</v>
      </c>
      <c r="BG1693" s="193">
        <f>IF(N1693="zákl. přenesená",J1693,0)</f>
        <v>0</v>
      </c>
      <c r="BH1693" s="193">
        <f>IF(N1693="sníž. přenesená",J1693,0)</f>
        <v>0</v>
      </c>
      <c r="BI1693" s="193">
        <f>IF(N1693="nulová",J1693,0)</f>
        <v>0</v>
      </c>
      <c r="BJ1693" s="20" t="s">
        <v>82</v>
      </c>
      <c r="BK1693" s="193">
        <f>ROUND(I1693*H1693,2)</f>
        <v>0</v>
      </c>
      <c r="BL1693" s="20" t="s">
        <v>283</v>
      </c>
      <c r="BM1693" s="192" t="s">
        <v>2277</v>
      </c>
    </row>
    <row r="1694" spans="1:65" s="13" customFormat="1" ht="11.25">
      <c r="B1694" s="199"/>
      <c r="C1694" s="200"/>
      <c r="D1694" s="201" t="s">
        <v>213</v>
      </c>
      <c r="E1694" s="200"/>
      <c r="F1694" s="203" t="s">
        <v>2278</v>
      </c>
      <c r="G1694" s="200"/>
      <c r="H1694" s="204">
        <v>1488.9670000000001</v>
      </c>
      <c r="I1694" s="205"/>
      <c r="J1694" s="200"/>
      <c r="K1694" s="200"/>
      <c r="L1694" s="206"/>
      <c r="M1694" s="207"/>
      <c r="N1694" s="208"/>
      <c r="O1694" s="208"/>
      <c r="P1694" s="208"/>
      <c r="Q1694" s="208"/>
      <c r="R1694" s="208"/>
      <c r="S1694" s="208"/>
      <c r="T1694" s="209"/>
      <c r="AT1694" s="210" t="s">
        <v>213</v>
      </c>
      <c r="AU1694" s="210" t="s">
        <v>84</v>
      </c>
      <c r="AV1694" s="13" t="s">
        <v>84</v>
      </c>
      <c r="AW1694" s="13" t="s">
        <v>4</v>
      </c>
      <c r="AX1694" s="13" t="s">
        <v>82</v>
      </c>
      <c r="AY1694" s="210" t="s">
        <v>197</v>
      </c>
    </row>
    <row r="1695" spans="1:65" s="2" customFormat="1" ht="16.5" customHeight="1">
      <c r="A1695" s="37"/>
      <c r="B1695" s="38"/>
      <c r="C1695" s="181" t="s">
        <v>2279</v>
      </c>
      <c r="D1695" s="181" t="s">
        <v>199</v>
      </c>
      <c r="E1695" s="182" t="s">
        <v>2280</v>
      </c>
      <c r="F1695" s="183" t="s">
        <v>2281</v>
      </c>
      <c r="G1695" s="184" t="s">
        <v>202</v>
      </c>
      <c r="H1695" s="185">
        <v>1277.5350000000001</v>
      </c>
      <c r="I1695" s="186"/>
      <c r="J1695" s="187">
        <f>ROUND(I1695*H1695,2)</f>
        <v>0</v>
      </c>
      <c r="K1695" s="183" t="s">
        <v>203</v>
      </c>
      <c r="L1695" s="42"/>
      <c r="M1695" s="188" t="s">
        <v>28</v>
      </c>
      <c r="N1695" s="189" t="s">
        <v>45</v>
      </c>
      <c r="O1695" s="67"/>
      <c r="P1695" s="190">
        <f>O1695*H1695</f>
        <v>0</v>
      </c>
      <c r="Q1695" s="190">
        <v>8.8000000000000003E-4</v>
      </c>
      <c r="R1695" s="190">
        <f>Q1695*H1695</f>
        <v>1.1242308000000001</v>
      </c>
      <c r="S1695" s="190">
        <v>0</v>
      </c>
      <c r="T1695" s="191">
        <f>S1695*H1695</f>
        <v>0</v>
      </c>
      <c r="U1695" s="37"/>
      <c r="V1695" s="37"/>
      <c r="W1695" s="37"/>
      <c r="X1695" s="37"/>
      <c r="Y1695" s="37"/>
      <c r="Z1695" s="37"/>
      <c r="AA1695" s="37"/>
      <c r="AB1695" s="37"/>
      <c r="AC1695" s="37"/>
      <c r="AD1695" s="37"/>
      <c r="AE1695" s="37"/>
      <c r="AR1695" s="192" t="s">
        <v>283</v>
      </c>
      <c r="AT1695" s="192" t="s">
        <v>199</v>
      </c>
      <c r="AU1695" s="192" t="s">
        <v>84</v>
      </c>
      <c r="AY1695" s="20" t="s">
        <v>197</v>
      </c>
      <c r="BE1695" s="193">
        <f>IF(N1695="základní",J1695,0)</f>
        <v>0</v>
      </c>
      <c r="BF1695" s="193">
        <f>IF(N1695="snížená",J1695,0)</f>
        <v>0</v>
      </c>
      <c r="BG1695" s="193">
        <f>IF(N1695="zákl. přenesená",J1695,0)</f>
        <v>0</v>
      </c>
      <c r="BH1695" s="193">
        <f>IF(N1695="sníž. přenesená",J1695,0)</f>
        <v>0</v>
      </c>
      <c r="BI1695" s="193">
        <f>IF(N1695="nulová",J1695,0)</f>
        <v>0</v>
      </c>
      <c r="BJ1695" s="20" t="s">
        <v>82</v>
      </c>
      <c r="BK1695" s="193">
        <f>ROUND(I1695*H1695,2)</f>
        <v>0</v>
      </c>
      <c r="BL1695" s="20" t="s">
        <v>283</v>
      </c>
      <c r="BM1695" s="192" t="s">
        <v>2282</v>
      </c>
    </row>
    <row r="1696" spans="1:65" s="2" customFormat="1" ht="11.25">
      <c r="A1696" s="37"/>
      <c r="B1696" s="38"/>
      <c r="C1696" s="39"/>
      <c r="D1696" s="194" t="s">
        <v>206</v>
      </c>
      <c r="E1696" s="39"/>
      <c r="F1696" s="195" t="s">
        <v>2283</v>
      </c>
      <c r="G1696" s="39"/>
      <c r="H1696" s="39"/>
      <c r="I1696" s="196"/>
      <c r="J1696" s="39"/>
      <c r="K1696" s="39"/>
      <c r="L1696" s="42"/>
      <c r="M1696" s="197"/>
      <c r="N1696" s="198"/>
      <c r="O1696" s="67"/>
      <c r="P1696" s="67"/>
      <c r="Q1696" s="67"/>
      <c r="R1696" s="67"/>
      <c r="S1696" s="67"/>
      <c r="T1696" s="68"/>
      <c r="U1696" s="37"/>
      <c r="V1696" s="37"/>
      <c r="W1696" s="37"/>
      <c r="X1696" s="37"/>
      <c r="Y1696" s="37"/>
      <c r="Z1696" s="37"/>
      <c r="AA1696" s="37"/>
      <c r="AB1696" s="37"/>
      <c r="AC1696" s="37"/>
      <c r="AD1696" s="37"/>
      <c r="AE1696" s="37"/>
      <c r="AT1696" s="20" t="s">
        <v>206</v>
      </c>
      <c r="AU1696" s="20" t="s">
        <v>84</v>
      </c>
    </row>
    <row r="1697" spans="1:65" s="15" customFormat="1" ht="11.25">
      <c r="B1697" s="222"/>
      <c r="C1697" s="223"/>
      <c r="D1697" s="201" t="s">
        <v>213</v>
      </c>
      <c r="E1697" s="224" t="s">
        <v>28</v>
      </c>
      <c r="F1697" s="225" t="s">
        <v>724</v>
      </c>
      <c r="G1697" s="223"/>
      <c r="H1697" s="224" t="s">
        <v>28</v>
      </c>
      <c r="I1697" s="226"/>
      <c r="J1697" s="223"/>
      <c r="K1697" s="223"/>
      <c r="L1697" s="227"/>
      <c r="M1697" s="228"/>
      <c r="N1697" s="229"/>
      <c r="O1697" s="229"/>
      <c r="P1697" s="229"/>
      <c r="Q1697" s="229"/>
      <c r="R1697" s="229"/>
      <c r="S1697" s="229"/>
      <c r="T1697" s="230"/>
      <c r="AT1697" s="231" t="s">
        <v>213</v>
      </c>
      <c r="AU1697" s="231" t="s">
        <v>84</v>
      </c>
      <c r="AV1697" s="15" t="s">
        <v>82</v>
      </c>
      <c r="AW1697" s="15" t="s">
        <v>35</v>
      </c>
      <c r="AX1697" s="15" t="s">
        <v>74</v>
      </c>
      <c r="AY1697" s="231" t="s">
        <v>197</v>
      </c>
    </row>
    <row r="1698" spans="1:65" s="15" customFormat="1" ht="11.25">
      <c r="B1698" s="222"/>
      <c r="C1698" s="223"/>
      <c r="D1698" s="201" t="s">
        <v>213</v>
      </c>
      <c r="E1698" s="224" t="s">
        <v>28</v>
      </c>
      <c r="F1698" s="225" t="s">
        <v>2272</v>
      </c>
      <c r="G1698" s="223"/>
      <c r="H1698" s="224" t="s">
        <v>28</v>
      </c>
      <c r="I1698" s="226"/>
      <c r="J1698" s="223"/>
      <c r="K1698" s="223"/>
      <c r="L1698" s="227"/>
      <c r="M1698" s="228"/>
      <c r="N1698" s="229"/>
      <c r="O1698" s="229"/>
      <c r="P1698" s="229"/>
      <c r="Q1698" s="229"/>
      <c r="R1698" s="229"/>
      <c r="S1698" s="229"/>
      <c r="T1698" s="230"/>
      <c r="AT1698" s="231" t="s">
        <v>213</v>
      </c>
      <c r="AU1698" s="231" t="s">
        <v>84</v>
      </c>
      <c r="AV1698" s="15" t="s">
        <v>82</v>
      </c>
      <c r="AW1698" s="15" t="s">
        <v>35</v>
      </c>
      <c r="AX1698" s="15" t="s">
        <v>74</v>
      </c>
      <c r="AY1698" s="231" t="s">
        <v>197</v>
      </c>
    </row>
    <row r="1699" spans="1:65" s="13" customFormat="1" ht="11.25">
      <c r="B1699" s="199"/>
      <c r="C1699" s="200"/>
      <c r="D1699" s="201" t="s">
        <v>213</v>
      </c>
      <c r="E1699" s="202" t="s">
        <v>28</v>
      </c>
      <c r="F1699" s="203" t="s">
        <v>2273</v>
      </c>
      <c r="G1699" s="200"/>
      <c r="H1699" s="204">
        <v>1277.5350000000001</v>
      </c>
      <c r="I1699" s="205"/>
      <c r="J1699" s="200"/>
      <c r="K1699" s="200"/>
      <c r="L1699" s="206"/>
      <c r="M1699" s="207"/>
      <c r="N1699" s="208"/>
      <c r="O1699" s="208"/>
      <c r="P1699" s="208"/>
      <c r="Q1699" s="208"/>
      <c r="R1699" s="208"/>
      <c r="S1699" s="208"/>
      <c r="T1699" s="209"/>
      <c r="AT1699" s="210" t="s">
        <v>213</v>
      </c>
      <c r="AU1699" s="210" t="s">
        <v>84</v>
      </c>
      <c r="AV1699" s="13" t="s">
        <v>84</v>
      </c>
      <c r="AW1699" s="13" t="s">
        <v>35</v>
      </c>
      <c r="AX1699" s="13" t="s">
        <v>82</v>
      </c>
      <c r="AY1699" s="210" t="s">
        <v>197</v>
      </c>
    </row>
    <row r="1700" spans="1:65" s="2" customFormat="1" ht="24.2" customHeight="1">
      <c r="A1700" s="37"/>
      <c r="B1700" s="38"/>
      <c r="C1700" s="247" t="s">
        <v>2284</v>
      </c>
      <c r="D1700" s="247" t="s">
        <v>519</v>
      </c>
      <c r="E1700" s="248" t="s">
        <v>2285</v>
      </c>
      <c r="F1700" s="249" t="s">
        <v>2286</v>
      </c>
      <c r="G1700" s="250" t="s">
        <v>202</v>
      </c>
      <c r="H1700" s="251">
        <v>1488.9670000000001</v>
      </c>
      <c r="I1700" s="252"/>
      <c r="J1700" s="253">
        <f>ROUND(I1700*H1700,2)</f>
        <v>0</v>
      </c>
      <c r="K1700" s="249" t="s">
        <v>203</v>
      </c>
      <c r="L1700" s="254"/>
      <c r="M1700" s="255" t="s">
        <v>28</v>
      </c>
      <c r="N1700" s="256" t="s">
        <v>45</v>
      </c>
      <c r="O1700" s="67"/>
      <c r="P1700" s="190">
        <f>O1700*H1700</f>
        <v>0</v>
      </c>
      <c r="Q1700" s="190">
        <v>6.4000000000000003E-3</v>
      </c>
      <c r="R1700" s="190">
        <f>Q1700*H1700</f>
        <v>9.5293888000000013</v>
      </c>
      <c r="S1700" s="190">
        <v>0</v>
      </c>
      <c r="T1700" s="191">
        <f>S1700*H1700</f>
        <v>0</v>
      </c>
      <c r="U1700" s="37"/>
      <c r="V1700" s="37"/>
      <c r="W1700" s="37"/>
      <c r="X1700" s="37"/>
      <c r="Y1700" s="37"/>
      <c r="Z1700" s="37"/>
      <c r="AA1700" s="37"/>
      <c r="AB1700" s="37"/>
      <c r="AC1700" s="37"/>
      <c r="AD1700" s="37"/>
      <c r="AE1700" s="37"/>
      <c r="AR1700" s="192" t="s">
        <v>365</v>
      </c>
      <c r="AT1700" s="192" t="s">
        <v>519</v>
      </c>
      <c r="AU1700" s="192" t="s">
        <v>84</v>
      </c>
      <c r="AY1700" s="20" t="s">
        <v>197</v>
      </c>
      <c r="BE1700" s="193">
        <f>IF(N1700="základní",J1700,0)</f>
        <v>0</v>
      </c>
      <c r="BF1700" s="193">
        <f>IF(N1700="snížená",J1700,0)</f>
        <v>0</v>
      </c>
      <c r="BG1700" s="193">
        <f>IF(N1700="zákl. přenesená",J1700,0)</f>
        <v>0</v>
      </c>
      <c r="BH1700" s="193">
        <f>IF(N1700="sníž. přenesená",J1700,0)</f>
        <v>0</v>
      </c>
      <c r="BI1700" s="193">
        <f>IF(N1700="nulová",J1700,0)</f>
        <v>0</v>
      </c>
      <c r="BJ1700" s="20" t="s">
        <v>82</v>
      </c>
      <c r="BK1700" s="193">
        <f>ROUND(I1700*H1700,2)</f>
        <v>0</v>
      </c>
      <c r="BL1700" s="20" t="s">
        <v>283</v>
      </c>
      <c r="BM1700" s="192" t="s">
        <v>2287</v>
      </c>
    </row>
    <row r="1701" spans="1:65" s="13" customFormat="1" ht="11.25">
      <c r="B1701" s="199"/>
      <c r="C1701" s="200"/>
      <c r="D1701" s="201" t="s">
        <v>213</v>
      </c>
      <c r="E1701" s="200"/>
      <c r="F1701" s="203" t="s">
        <v>2278</v>
      </c>
      <c r="G1701" s="200"/>
      <c r="H1701" s="204">
        <v>1488.9670000000001</v>
      </c>
      <c r="I1701" s="205"/>
      <c r="J1701" s="200"/>
      <c r="K1701" s="200"/>
      <c r="L1701" s="206"/>
      <c r="M1701" s="207"/>
      <c r="N1701" s="208"/>
      <c r="O1701" s="208"/>
      <c r="P1701" s="208"/>
      <c r="Q1701" s="208"/>
      <c r="R1701" s="208"/>
      <c r="S1701" s="208"/>
      <c r="T1701" s="209"/>
      <c r="AT1701" s="210" t="s">
        <v>213</v>
      </c>
      <c r="AU1701" s="210" t="s">
        <v>84</v>
      </c>
      <c r="AV1701" s="13" t="s">
        <v>84</v>
      </c>
      <c r="AW1701" s="13" t="s">
        <v>4</v>
      </c>
      <c r="AX1701" s="13" t="s">
        <v>82</v>
      </c>
      <c r="AY1701" s="210" t="s">
        <v>197</v>
      </c>
    </row>
    <row r="1702" spans="1:65" s="2" customFormat="1" ht="16.5" customHeight="1">
      <c r="A1702" s="37"/>
      <c r="B1702" s="38"/>
      <c r="C1702" s="181" t="s">
        <v>2288</v>
      </c>
      <c r="D1702" s="181" t="s">
        <v>199</v>
      </c>
      <c r="E1702" s="182" t="s">
        <v>2289</v>
      </c>
      <c r="F1702" s="183" t="s">
        <v>2290</v>
      </c>
      <c r="G1702" s="184" t="s">
        <v>202</v>
      </c>
      <c r="H1702" s="185">
        <v>306</v>
      </c>
      <c r="I1702" s="186"/>
      <c r="J1702" s="187">
        <f>ROUND(I1702*H1702,2)</f>
        <v>0</v>
      </c>
      <c r="K1702" s="183" t="s">
        <v>203</v>
      </c>
      <c r="L1702" s="42"/>
      <c r="M1702" s="188" t="s">
        <v>28</v>
      </c>
      <c r="N1702" s="189" t="s">
        <v>45</v>
      </c>
      <c r="O1702" s="67"/>
      <c r="P1702" s="190">
        <f>O1702*H1702</f>
        <v>0</v>
      </c>
      <c r="Q1702" s="190">
        <v>3.6000000000000002E-4</v>
      </c>
      <c r="R1702" s="190">
        <f>Q1702*H1702</f>
        <v>0.11016000000000001</v>
      </c>
      <c r="S1702" s="190">
        <v>0</v>
      </c>
      <c r="T1702" s="191">
        <f>S1702*H1702</f>
        <v>0</v>
      </c>
      <c r="U1702" s="37"/>
      <c r="V1702" s="37"/>
      <c r="W1702" s="37"/>
      <c r="X1702" s="37"/>
      <c r="Y1702" s="37"/>
      <c r="Z1702" s="37"/>
      <c r="AA1702" s="37"/>
      <c r="AB1702" s="37"/>
      <c r="AC1702" s="37"/>
      <c r="AD1702" s="37"/>
      <c r="AE1702" s="37"/>
      <c r="AR1702" s="192" t="s">
        <v>283</v>
      </c>
      <c r="AT1702" s="192" t="s">
        <v>199</v>
      </c>
      <c r="AU1702" s="192" t="s">
        <v>84</v>
      </c>
      <c r="AY1702" s="20" t="s">
        <v>197</v>
      </c>
      <c r="BE1702" s="193">
        <f>IF(N1702="základní",J1702,0)</f>
        <v>0</v>
      </c>
      <c r="BF1702" s="193">
        <f>IF(N1702="snížená",J1702,0)</f>
        <v>0</v>
      </c>
      <c r="BG1702" s="193">
        <f>IF(N1702="zákl. přenesená",J1702,0)</f>
        <v>0</v>
      </c>
      <c r="BH1702" s="193">
        <f>IF(N1702="sníž. přenesená",J1702,0)</f>
        <v>0</v>
      </c>
      <c r="BI1702" s="193">
        <f>IF(N1702="nulová",J1702,0)</f>
        <v>0</v>
      </c>
      <c r="BJ1702" s="20" t="s">
        <v>82</v>
      </c>
      <c r="BK1702" s="193">
        <f>ROUND(I1702*H1702,2)</f>
        <v>0</v>
      </c>
      <c r="BL1702" s="20" t="s">
        <v>283</v>
      </c>
      <c r="BM1702" s="192" t="s">
        <v>2291</v>
      </c>
    </row>
    <row r="1703" spans="1:65" s="2" customFormat="1" ht="11.25">
      <c r="A1703" s="37"/>
      <c r="B1703" s="38"/>
      <c r="C1703" s="39"/>
      <c r="D1703" s="194" t="s">
        <v>206</v>
      </c>
      <c r="E1703" s="39"/>
      <c r="F1703" s="195" t="s">
        <v>2292</v>
      </c>
      <c r="G1703" s="39"/>
      <c r="H1703" s="39"/>
      <c r="I1703" s="196"/>
      <c r="J1703" s="39"/>
      <c r="K1703" s="39"/>
      <c r="L1703" s="42"/>
      <c r="M1703" s="197"/>
      <c r="N1703" s="198"/>
      <c r="O1703" s="67"/>
      <c r="P1703" s="67"/>
      <c r="Q1703" s="67"/>
      <c r="R1703" s="67"/>
      <c r="S1703" s="67"/>
      <c r="T1703" s="68"/>
      <c r="U1703" s="37"/>
      <c r="V1703" s="37"/>
      <c r="W1703" s="37"/>
      <c r="X1703" s="37"/>
      <c r="Y1703" s="37"/>
      <c r="Z1703" s="37"/>
      <c r="AA1703" s="37"/>
      <c r="AB1703" s="37"/>
      <c r="AC1703" s="37"/>
      <c r="AD1703" s="37"/>
      <c r="AE1703" s="37"/>
      <c r="AT1703" s="20" t="s">
        <v>206</v>
      </c>
      <c r="AU1703" s="20" t="s">
        <v>84</v>
      </c>
    </row>
    <row r="1704" spans="1:65" s="15" customFormat="1" ht="11.25">
      <c r="B1704" s="222"/>
      <c r="C1704" s="223"/>
      <c r="D1704" s="201" t="s">
        <v>213</v>
      </c>
      <c r="E1704" s="224" t="s">
        <v>28</v>
      </c>
      <c r="F1704" s="225" t="s">
        <v>724</v>
      </c>
      <c r="G1704" s="223"/>
      <c r="H1704" s="224" t="s">
        <v>28</v>
      </c>
      <c r="I1704" s="226"/>
      <c r="J1704" s="223"/>
      <c r="K1704" s="223"/>
      <c r="L1704" s="227"/>
      <c r="M1704" s="228"/>
      <c r="N1704" s="229"/>
      <c r="O1704" s="229"/>
      <c r="P1704" s="229"/>
      <c r="Q1704" s="229"/>
      <c r="R1704" s="229"/>
      <c r="S1704" s="229"/>
      <c r="T1704" s="230"/>
      <c r="AT1704" s="231" t="s">
        <v>213</v>
      </c>
      <c r="AU1704" s="231" t="s">
        <v>84</v>
      </c>
      <c r="AV1704" s="15" t="s">
        <v>82</v>
      </c>
      <c r="AW1704" s="15" t="s">
        <v>35</v>
      </c>
      <c r="AX1704" s="15" t="s">
        <v>74</v>
      </c>
      <c r="AY1704" s="231" t="s">
        <v>197</v>
      </c>
    </row>
    <row r="1705" spans="1:65" s="15" customFormat="1" ht="11.25">
      <c r="B1705" s="222"/>
      <c r="C1705" s="223"/>
      <c r="D1705" s="201" t="s">
        <v>213</v>
      </c>
      <c r="E1705" s="224" t="s">
        <v>28</v>
      </c>
      <c r="F1705" s="225" t="s">
        <v>2262</v>
      </c>
      <c r="G1705" s="223"/>
      <c r="H1705" s="224" t="s">
        <v>28</v>
      </c>
      <c r="I1705" s="226"/>
      <c r="J1705" s="223"/>
      <c r="K1705" s="223"/>
      <c r="L1705" s="227"/>
      <c r="M1705" s="228"/>
      <c r="N1705" s="229"/>
      <c r="O1705" s="229"/>
      <c r="P1705" s="229"/>
      <c r="Q1705" s="229"/>
      <c r="R1705" s="229"/>
      <c r="S1705" s="229"/>
      <c r="T1705" s="230"/>
      <c r="AT1705" s="231" t="s">
        <v>213</v>
      </c>
      <c r="AU1705" s="231" t="s">
        <v>84</v>
      </c>
      <c r="AV1705" s="15" t="s">
        <v>82</v>
      </c>
      <c r="AW1705" s="15" t="s">
        <v>35</v>
      </c>
      <c r="AX1705" s="15" t="s">
        <v>74</v>
      </c>
      <c r="AY1705" s="231" t="s">
        <v>197</v>
      </c>
    </row>
    <row r="1706" spans="1:65" s="13" customFormat="1" ht="11.25">
      <c r="B1706" s="199"/>
      <c r="C1706" s="200"/>
      <c r="D1706" s="201" t="s">
        <v>213</v>
      </c>
      <c r="E1706" s="202" t="s">
        <v>28</v>
      </c>
      <c r="F1706" s="203" t="s">
        <v>2263</v>
      </c>
      <c r="G1706" s="200"/>
      <c r="H1706" s="204">
        <v>306</v>
      </c>
      <c r="I1706" s="205"/>
      <c r="J1706" s="200"/>
      <c r="K1706" s="200"/>
      <c r="L1706" s="206"/>
      <c r="M1706" s="207"/>
      <c r="N1706" s="208"/>
      <c r="O1706" s="208"/>
      <c r="P1706" s="208"/>
      <c r="Q1706" s="208"/>
      <c r="R1706" s="208"/>
      <c r="S1706" s="208"/>
      <c r="T1706" s="209"/>
      <c r="AT1706" s="210" t="s">
        <v>213</v>
      </c>
      <c r="AU1706" s="210" t="s">
        <v>84</v>
      </c>
      <c r="AV1706" s="13" t="s">
        <v>84</v>
      </c>
      <c r="AW1706" s="13" t="s">
        <v>35</v>
      </c>
      <c r="AX1706" s="13" t="s">
        <v>82</v>
      </c>
      <c r="AY1706" s="210" t="s">
        <v>197</v>
      </c>
    </row>
    <row r="1707" spans="1:65" s="2" customFormat="1" ht="24.2" customHeight="1">
      <c r="A1707" s="37"/>
      <c r="B1707" s="38"/>
      <c r="C1707" s="247" t="s">
        <v>2293</v>
      </c>
      <c r="D1707" s="247" t="s">
        <v>519</v>
      </c>
      <c r="E1707" s="248" t="s">
        <v>2228</v>
      </c>
      <c r="F1707" s="249" t="s">
        <v>2229</v>
      </c>
      <c r="G1707" s="250" t="s">
        <v>202</v>
      </c>
      <c r="H1707" s="251">
        <v>356.64299999999997</v>
      </c>
      <c r="I1707" s="252"/>
      <c r="J1707" s="253">
        <f>ROUND(I1707*H1707,2)</f>
        <v>0</v>
      </c>
      <c r="K1707" s="249" t="s">
        <v>203</v>
      </c>
      <c r="L1707" s="254"/>
      <c r="M1707" s="255" t="s">
        <v>28</v>
      </c>
      <c r="N1707" s="256" t="s">
        <v>45</v>
      </c>
      <c r="O1707" s="67"/>
      <c r="P1707" s="190">
        <f>O1707*H1707</f>
        <v>0</v>
      </c>
      <c r="Q1707" s="190">
        <v>5.4000000000000003E-3</v>
      </c>
      <c r="R1707" s="190">
        <f>Q1707*H1707</f>
        <v>1.9258721999999999</v>
      </c>
      <c r="S1707" s="190">
        <v>0</v>
      </c>
      <c r="T1707" s="191">
        <f>S1707*H1707</f>
        <v>0</v>
      </c>
      <c r="U1707" s="37"/>
      <c r="V1707" s="37"/>
      <c r="W1707" s="37"/>
      <c r="X1707" s="37"/>
      <c r="Y1707" s="37"/>
      <c r="Z1707" s="37"/>
      <c r="AA1707" s="37"/>
      <c r="AB1707" s="37"/>
      <c r="AC1707" s="37"/>
      <c r="AD1707" s="37"/>
      <c r="AE1707" s="37"/>
      <c r="AR1707" s="192" t="s">
        <v>365</v>
      </c>
      <c r="AT1707" s="192" t="s">
        <v>519</v>
      </c>
      <c r="AU1707" s="192" t="s">
        <v>84</v>
      </c>
      <c r="AY1707" s="20" t="s">
        <v>197</v>
      </c>
      <c r="BE1707" s="193">
        <f>IF(N1707="základní",J1707,0)</f>
        <v>0</v>
      </c>
      <c r="BF1707" s="193">
        <f>IF(N1707="snížená",J1707,0)</f>
        <v>0</v>
      </c>
      <c r="BG1707" s="193">
        <f>IF(N1707="zákl. přenesená",J1707,0)</f>
        <v>0</v>
      </c>
      <c r="BH1707" s="193">
        <f>IF(N1707="sníž. přenesená",J1707,0)</f>
        <v>0</v>
      </c>
      <c r="BI1707" s="193">
        <f>IF(N1707="nulová",J1707,0)</f>
        <v>0</v>
      </c>
      <c r="BJ1707" s="20" t="s">
        <v>82</v>
      </c>
      <c r="BK1707" s="193">
        <f>ROUND(I1707*H1707,2)</f>
        <v>0</v>
      </c>
      <c r="BL1707" s="20" t="s">
        <v>283</v>
      </c>
      <c r="BM1707" s="192" t="s">
        <v>2294</v>
      </c>
    </row>
    <row r="1708" spans="1:65" s="13" customFormat="1" ht="11.25">
      <c r="B1708" s="199"/>
      <c r="C1708" s="200"/>
      <c r="D1708" s="201" t="s">
        <v>213</v>
      </c>
      <c r="E1708" s="200"/>
      <c r="F1708" s="203" t="s">
        <v>2295</v>
      </c>
      <c r="G1708" s="200"/>
      <c r="H1708" s="204">
        <v>356.64299999999997</v>
      </c>
      <c r="I1708" s="205"/>
      <c r="J1708" s="200"/>
      <c r="K1708" s="200"/>
      <c r="L1708" s="206"/>
      <c r="M1708" s="207"/>
      <c r="N1708" s="208"/>
      <c r="O1708" s="208"/>
      <c r="P1708" s="208"/>
      <c r="Q1708" s="208"/>
      <c r="R1708" s="208"/>
      <c r="S1708" s="208"/>
      <c r="T1708" s="209"/>
      <c r="AT1708" s="210" t="s">
        <v>213</v>
      </c>
      <c r="AU1708" s="210" t="s">
        <v>84</v>
      </c>
      <c r="AV1708" s="13" t="s">
        <v>84</v>
      </c>
      <c r="AW1708" s="13" t="s">
        <v>4</v>
      </c>
      <c r="AX1708" s="13" t="s">
        <v>82</v>
      </c>
      <c r="AY1708" s="210" t="s">
        <v>197</v>
      </c>
    </row>
    <row r="1709" spans="1:65" s="2" customFormat="1" ht="16.5" customHeight="1">
      <c r="A1709" s="37"/>
      <c r="B1709" s="38"/>
      <c r="C1709" s="181" t="s">
        <v>2296</v>
      </c>
      <c r="D1709" s="181" t="s">
        <v>199</v>
      </c>
      <c r="E1709" s="182" t="s">
        <v>2297</v>
      </c>
      <c r="F1709" s="183" t="s">
        <v>2298</v>
      </c>
      <c r="G1709" s="184" t="s">
        <v>202</v>
      </c>
      <c r="H1709" s="185">
        <v>1277.5350000000001</v>
      </c>
      <c r="I1709" s="186"/>
      <c r="J1709" s="187">
        <f>ROUND(I1709*H1709,2)</f>
        <v>0</v>
      </c>
      <c r="K1709" s="183" t="s">
        <v>203</v>
      </c>
      <c r="L1709" s="42"/>
      <c r="M1709" s="188" t="s">
        <v>28</v>
      </c>
      <c r="N1709" s="189" t="s">
        <v>45</v>
      </c>
      <c r="O1709" s="67"/>
      <c r="P1709" s="190">
        <f>O1709*H1709</f>
        <v>0</v>
      </c>
      <c r="Q1709" s="190">
        <v>1.9000000000000001E-4</v>
      </c>
      <c r="R1709" s="190">
        <f>Q1709*H1709</f>
        <v>0.24273165000000002</v>
      </c>
      <c r="S1709" s="190">
        <v>0</v>
      </c>
      <c r="T1709" s="191">
        <f>S1709*H1709</f>
        <v>0</v>
      </c>
      <c r="U1709" s="37"/>
      <c r="V1709" s="37"/>
      <c r="W1709" s="37"/>
      <c r="X1709" s="37"/>
      <c r="Y1709" s="37"/>
      <c r="Z1709" s="37"/>
      <c r="AA1709" s="37"/>
      <c r="AB1709" s="37"/>
      <c r="AC1709" s="37"/>
      <c r="AD1709" s="37"/>
      <c r="AE1709" s="37"/>
      <c r="AR1709" s="192" t="s">
        <v>283</v>
      </c>
      <c r="AT1709" s="192" t="s">
        <v>199</v>
      </c>
      <c r="AU1709" s="192" t="s">
        <v>84</v>
      </c>
      <c r="AY1709" s="20" t="s">
        <v>197</v>
      </c>
      <c r="BE1709" s="193">
        <f>IF(N1709="základní",J1709,0)</f>
        <v>0</v>
      </c>
      <c r="BF1709" s="193">
        <f>IF(N1709="snížená",J1709,0)</f>
        <v>0</v>
      </c>
      <c r="BG1709" s="193">
        <f>IF(N1709="zákl. přenesená",J1709,0)</f>
        <v>0</v>
      </c>
      <c r="BH1709" s="193">
        <f>IF(N1709="sníž. přenesená",J1709,0)</f>
        <v>0</v>
      </c>
      <c r="BI1709" s="193">
        <f>IF(N1709="nulová",J1709,0)</f>
        <v>0</v>
      </c>
      <c r="BJ1709" s="20" t="s">
        <v>82</v>
      </c>
      <c r="BK1709" s="193">
        <f>ROUND(I1709*H1709,2)</f>
        <v>0</v>
      </c>
      <c r="BL1709" s="20" t="s">
        <v>283</v>
      </c>
      <c r="BM1709" s="192" t="s">
        <v>2299</v>
      </c>
    </row>
    <row r="1710" spans="1:65" s="2" customFormat="1" ht="11.25">
      <c r="A1710" s="37"/>
      <c r="B1710" s="38"/>
      <c r="C1710" s="39"/>
      <c r="D1710" s="194" t="s">
        <v>206</v>
      </c>
      <c r="E1710" s="39"/>
      <c r="F1710" s="195" t="s">
        <v>2300</v>
      </c>
      <c r="G1710" s="39"/>
      <c r="H1710" s="39"/>
      <c r="I1710" s="196"/>
      <c r="J1710" s="39"/>
      <c r="K1710" s="39"/>
      <c r="L1710" s="42"/>
      <c r="M1710" s="197"/>
      <c r="N1710" s="198"/>
      <c r="O1710" s="67"/>
      <c r="P1710" s="67"/>
      <c r="Q1710" s="67"/>
      <c r="R1710" s="67"/>
      <c r="S1710" s="67"/>
      <c r="T1710" s="68"/>
      <c r="U1710" s="37"/>
      <c r="V1710" s="37"/>
      <c r="W1710" s="37"/>
      <c r="X1710" s="37"/>
      <c r="Y1710" s="37"/>
      <c r="Z1710" s="37"/>
      <c r="AA1710" s="37"/>
      <c r="AB1710" s="37"/>
      <c r="AC1710" s="37"/>
      <c r="AD1710" s="37"/>
      <c r="AE1710" s="37"/>
      <c r="AT1710" s="20" t="s">
        <v>206</v>
      </c>
      <c r="AU1710" s="20" t="s">
        <v>84</v>
      </c>
    </row>
    <row r="1711" spans="1:65" s="15" customFormat="1" ht="11.25">
      <c r="B1711" s="222"/>
      <c r="C1711" s="223"/>
      <c r="D1711" s="201" t="s">
        <v>213</v>
      </c>
      <c r="E1711" s="224" t="s">
        <v>28</v>
      </c>
      <c r="F1711" s="225" t="s">
        <v>724</v>
      </c>
      <c r="G1711" s="223"/>
      <c r="H1711" s="224" t="s">
        <v>28</v>
      </c>
      <c r="I1711" s="226"/>
      <c r="J1711" s="223"/>
      <c r="K1711" s="223"/>
      <c r="L1711" s="227"/>
      <c r="M1711" s="228"/>
      <c r="N1711" s="229"/>
      <c r="O1711" s="229"/>
      <c r="P1711" s="229"/>
      <c r="Q1711" s="229"/>
      <c r="R1711" s="229"/>
      <c r="S1711" s="229"/>
      <c r="T1711" s="230"/>
      <c r="AT1711" s="231" t="s">
        <v>213</v>
      </c>
      <c r="AU1711" s="231" t="s">
        <v>84</v>
      </c>
      <c r="AV1711" s="15" t="s">
        <v>82</v>
      </c>
      <c r="AW1711" s="15" t="s">
        <v>35</v>
      </c>
      <c r="AX1711" s="15" t="s">
        <v>74</v>
      </c>
      <c r="AY1711" s="231" t="s">
        <v>197</v>
      </c>
    </row>
    <row r="1712" spans="1:65" s="15" customFormat="1" ht="11.25">
      <c r="B1712" s="222"/>
      <c r="C1712" s="223"/>
      <c r="D1712" s="201" t="s">
        <v>213</v>
      </c>
      <c r="E1712" s="224" t="s">
        <v>28</v>
      </c>
      <c r="F1712" s="225" t="s">
        <v>2272</v>
      </c>
      <c r="G1712" s="223"/>
      <c r="H1712" s="224" t="s">
        <v>28</v>
      </c>
      <c r="I1712" s="226"/>
      <c r="J1712" s="223"/>
      <c r="K1712" s="223"/>
      <c r="L1712" s="227"/>
      <c r="M1712" s="228"/>
      <c r="N1712" s="229"/>
      <c r="O1712" s="229"/>
      <c r="P1712" s="229"/>
      <c r="Q1712" s="229"/>
      <c r="R1712" s="229"/>
      <c r="S1712" s="229"/>
      <c r="T1712" s="230"/>
      <c r="AT1712" s="231" t="s">
        <v>213</v>
      </c>
      <c r="AU1712" s="231" t="s">
        <v>84</v>
      </c>
      <c r="AV1712" s="15" t="s">
        <v>82</v>
      </c>
      <c r="AW1712" s="15" t="s">
        <v>35</v>
      </c>
      <c r="AX1712" s="15" t="s">
        <v>74</v>
      </c>
      <c r="AY1712" s="231" t="s">
        <v>197</v>
      </c>
    </row>
    <row r="1713" spans="1:65" s="13" customFormat="1" ht="11.25">
      <c r="B1713" s="199"/>
      <c r="C1713" s="200"/>
      <c r="D1713" s="201" t="s">
        <v>213</v>
      </c>
      <c r="E1713" s="202" t="s">
        <v>28</v>
      </c>
      <c r="F1713" s="203" t="s">
        <v>2301</v>
      </c>
      <c r="G1713" s="200"/>
      <c r="H1713" s="204">
        <v>1277.5350000000001</v>
      </c>
      <c r="I1713" s="205"/>
      <c r="J1713" s="200"/>
      <c r="K1713" s="200"/>
      <c r="L1713" s="206"/>
      <c r="M1713" s="207"/>
      <c r="N1713" s="208"/>
      <c r="O1713" s="208"/>
      <c r="P1713" s="208"/>
      <c r="Q1713" s="208"/>
      <c r="R1713" s="208"/>
      <c r="S1713" s="208"/>
      <c r="T1713" s="209"/>
      <c r="AT1713" s="210" t="s">
        <v>213</v>
      </c>
      <c r="AU1713" s="210" t="s">
        <v>84</v>
      </c>
      <c r="AV1713" s="13" t="s">
        <v>84</v>
      </c>
      <c r="AW1713" s="13" t="s">
        <v>35</v>
      </c>
      <c r="AX1713" s="13" t="s">
        <v>82</v>
      </c>
      <c r="AY1713" s="210" t="s">
        <v>197</v>
      </c>
    </row>
    <row r="1714" spans="1:65" s="2" customFormat="1" ht="16.5" customHeight="1">
      <c r="A1714" s="37"/>
      <c r="B1714" s="38"/>
      <c r="C1714" s="247" t="s">
        <v>2302</v>
      </c>
      <c r="D1714" s="247" t="s">
        <v>519</v>
      </c>
      <c r="E1714" s="248" t="s">
        <v>2303</v>
      </c>
      <c r="F1714" s="249" t="s">
        <v>2304</v>
      </c>
      <c r="G1714" s="250" t="s">
        <v>202</v>
      </c>
      <c r="H1714" s="251">
        <v>1488.9670000000001</v>
      </c>
      <c r="I1714" s="252"/>
      <c r="J1714" s="253">
        <f>ROUND(I1714*H1714,2)</f>
        <v>0</v>
      </c>
      <c r="K1714" s="249" t="s">
        <v>203</v>
      </c>
      <c r="L1714" s="254"/>
      <c r="M1714" s="255" t="s">
        <v>28</v>
      </c>
      <c r="N1714" s="256" t="s">
        <v>45</v>
      </c>
      <c r="O1714" s="67"/>
      <c r="P1714" s="190">
        <f>O1714*H1714</f>
        <v>0</v>
      </c>
      <c r="Q1714" s="190">
        <v>1.8000000000000001E-4</v>
      </c>
      <c r="R1714" s="190">
        <f>Q1714*H1714</f>
        <v>0.26801406000000005</v>
      </c>
      <c r="S1714" s="190">
        <v>0</v>
      </c>
      <c r="T1714" s="191">
        <f>S1714*H1714</f>
        <v>0</v>
      </c>
      <c r="U1714" s="37"/>
      <c r="V1714" s="37"/>
      <c r="W1714" s="37"/>
      <c r="X1714" s="37"/>
      <c r="Y1714" s="37"/>
      <c r="Z1714" s="37"/>
      <c r="AA1714" s="37"/>
      <c r="AB1714" s="37"/>
      <c r="AC1714" s="37"/>
      <c r="AD1714" s="37"/>
      <c r="AE1714" s="37"/>
      <c r="AR1714" s="192" t="s">
        <v>365</v>
      </c>
      <c r="AT1714" s="192" t="s">
        <v>519</v>
      </c>
      <c r="AU1714" s="192" t="s">
        <v>84</v>
      </c>
      <c r="AY1714" s="20" t="s">
        <v>197</v>
      </c>
      <c r="BE1714" s="193">
        <f>IF(N1714="základní",J1714,0)</f>
        <v>0</v>
      </c>
      <c r="BF1714" s="193">
        <f>IF(N1714="snížená",J1714,0)</f>
        <v>0</v>
      </c>
      <c r="BG1714" s="193">
        <f>IF(N1714="zákl. přenesená",J1714,0)</f>
        <v>0</v>
      </c>
      <c r="BH1714" s="193">
        <f>IF(N1714="sníž. přenesená",J1714,0)</f>
        <v>0</v>
      </c>
      <c r="BI1714" s="193">
        <f>IF(N1714="nulová",J1714,0)</f>
        <v>0</v>
      </c>
      <c r="BJ1714" s="20" t="s">
        <v>82</v>
      </c>
      <c r="BK1714" s="193">
        <f>ROUND(I1714*H1714,2)</f>
        <v>0</v>
      </c>
      <c r="BL1714" s="20" t="s">
        <v>283</v>
      </c>
      <c r="BM1714" s="192" t="s">
        <v>2305</v>
      </c>
    </row>
    <row r="1715" spans="1:65" s="13" customFormat="1" ht="11.25">
      <c r="B1715" s="199"/>
      <c r="C1715" s="200"/>
      <c r="D1715" s="201" t="s">
        <v>213</v>
      </c>
      <c r="E1715" s="200"/>
      <c r="F1715" s="203" t="s">
        <v>2278</v>
      </c>
      <c r="G1715" s="200"/>
      <c r="H1715" s="204">
        <v>1488.9670000000001</v>
      </c>
      <c r="I1715" s="205"/>
      <c r="J1715" s="200"/>
      <c r="K1715" s="200"/>
      <c r="L1715" s="206"/>
      <c r="M1715" s="207"/>
      <c r="N1715" s="208"/>
      <c r="O1715" s="208"/>
      <c r="P1715" s="208"/>
      <c r="Q1715" s="208"/>
      <c r="R1715" s="208"/>
      <c r="S1715" s="208"/>
      <c r="T1715" s="209"/>
      <c r="AT1715" s="210" t="s">
        <v>213</v>
      </c>
      <c r="AU1715" s="210" t="s">
        <v>84</v>
      </c>
      <c r="AV1715" s="13" t="s">
        <v>84</v>
      </c>
      <c r="AW1715" s="13" t="s">
        <v>4</v>
      </c>
      <c r="AX1715" s="13" t="s">
        <v>82</v>
      </c>
      <c r="AY1715" s="210" t="s">
        <v>197</v>
      </c>
    </row>
    <row r="1716" spans="1:65" s="2" customFormat="1" ht="16.5" customHeight="1">
      <c r="A1716" s="37"/>
      <c r="B1716" s="38"/>
      <c r="C1716" s="247" t="s">
        <v>2306</v>
      </c>
      <c r="D1716" s="247" t="s">
        <v>519</v>
      </c>
      <c r="E1716" s="248" t="s">
        <v>2307</v>
      </c>
      <c r="F1716" s="249" t="s">
        <v>2308</v>
      </c>
      <c r="G1716" s="250" t="s">
        <v>265</v>
      </c>
      <c r="H1716" s="251">
        <v>500</v>
      </c>
      <c r="I1716" s="252"/>
      <c r="J1716" s="253">
        <f>ROUND(I1716*H1716,2)</f>
        <v>0</v>
      </c>
      <c r="K1716" s="249" t="s">
        <v>203</v>
      </c>
      <c r="L1716" s="254"/>
      <c r="M1716" s="255" t="s">
        <v>28</v>
      </c>
      <c r="N1716" s="256" t="s">
        <v>45</v>
      </c>
      <c r="O1716" s="67"/>
      <c r="P1716" s="190">
        <f>O1716*H1716</f>
        <v>0</v>
      </c>
      <c r="Q1716" s="190">
        <v>2.0000000000000002E-5</v>
      </c>
      <c r="R1716" s="190">
        <f>Q1716*H1716</f>
        <v>0.01</v>
      </c>
      <c r="S1716" s="190">
        <v>0</v>
      </c>
      <c r="T1716" s="191">
        <f>S1716*H1716</f>
        <v>0</v>
      </c>
      <c r="U1716" s="37"/>
      <c r="V1716" s="37"/>
      <c r="W1716" s="37"/>
      <c r="X1716" s="37"/>
      <c r="Y1716" s="37"/>
      <c r="Z1716" s="37"/>
      <c r="AA1716" s="37"/>
      <c r="AB1716" s="37"/>
      <c r="AC1716" s="37"/>
      <c r="AD1716" s="37"/>
      <c r="AE1716" s="37"/>
      <c r="AR1716" s="192" t="s">
        <v>365</v>
      </c>
      <c r="AT1716" s="192" t="s">
        <v>519</v>
      </c>
      <c r="AU1716" s="192" t="s">
        <v>84</v>
      </c>
      <c r="AY1716" s="20" t="s">
        <v>197</v>
      </c>
      <c r="BE1716" s="193">
        <f>IF(N1716="základní",J1716,0)</f>
        <v>0</v>
      </c>
      <c r="BF1716" s="193">
        <f>IF(N1716="snížená",J1716,0)</f>
        <v>0</v>
      </c>
      <c r="BG1716" s="193">
        <f>IF(N1716="zákl. přenesená",J1716,0)</f>
        <v>0</v>
      </c>
      <c r="BH1716" s="193">
        <f>IF(N1716="sníž. přenesená",J1716,0)</f>
        <v>0</v>
      </c>
      <c r="BI1716" s="193">
        <f>IF(N1716="nulová",J1716,0)</f>
        <v>0</v>
      </c>
      <c r="BJ1716" s="20" t="s">
        <v>82</v>
      </c>
      <c r="BK1716" s="193">
        <f>ROUND(I1716*H1716,2)</f>
        <v>0</v>
      </c>
      <c r="BL1716" s="20" t="s">
        <v>283</v>
      </c>
      <c r="BM1716" s="192" t="s">
        <v>2309</v>
      </c>
    </row>
    <row r="1717" spans="1:65" s="2" customFormat="1" ht="33" customHeight="1">
      <c r="A1717" s="37"/>
      <c r="B1717" s="38"/>
      <c r="C1717" s="181" t="s">
        <v>2310</v>
      </c>
      <c r="D1717" s="181" t="s">
        <v>199</v>
      </c>
      <c r="E1717" s="182" t="s">
        <v>2311</v>
      </c>
      <c r="F1717" s="183" t="s">
        <v>2312</v>
      </c>
      <c r="G1717" s="184" t="s">
        <v>210</v>
      </c>
      <c r="H1717" s="185">
        <v>37</v>
      </c>
      <c r="I1717" s="186"/>
      <c r="J1717" s="187">
        <f>ROUND(I1717*H1717,2)</f>
        <v>0</v>
      </c>
      <c r="K1717" s="183" t="s">
        <v>203</v>
      </c>
      <c r="L1717" s="42"/>
      <c r="M1717" s="188" t="s">
        <v>28</v>
      </c>
      <c r="N1717" s="189" t="s">
        <v>45</v>
      </c>
      <c r="O1717" s="67"/>
      <c r="P1717" s="190">
        <f>O1717*H1717</f>
        <v>0</v>
      </c>
      <c r="Q1717" s="190">
        <v>7.4999999999999997E-3</v>
      </c>
      <c r="R1717" s="190">
        <f>Q1717*H1717</f>
        <v>0.27749999999999997</v>
      </c>
      <c r="S1717" s="190">
        <v>0</v>
      </c>
      <c r="T1717" s="191">
        <f>S1717*H1717</f>
        <v>0</v>
      </c>
      <c r="U1717" s="37"/>
      <c r="V1717" s="37"/>
      <c r="W1717" s="37"/>
      <c r="X1717" s="37"/>
      <c r="Y1717" s="37"/>
      <c r="Z1717" s="37"/>
      <c r="AA1717" s="37"/>
      <c r="AB1717" s="37"/>
      <c r="AC1717" s="37"/>
      <c r="AD1717" s="37"/>
      <c r="AE1717" s="37"/>
      <c r="AR1717" s="192" t="s">
        <v>283</v>
      </c>
      <c r="AT1717" s="192" t="s">
        <v>199</v>
      </c>
      <c r="AU1717" s="192" t="s">
        <v>84</v>
      </c>
      <c r="AY1717" s="20" t="s">
        <v>197</v>
      </c>
      <c r="BE1717" s="193">
        <f>IF(N1717="základní",J1717,0)</f>
        <v>0</v>
      </c>
      <c r="BF1717" s="193">
        <f>IF(N1717="snížená",J1717,0)</f>
        <v>0</v>
      </c>
      <c r="BG1717" s="193">
        <f>IF(N1717="zákl. přenesená",J1717,0)</f>
        <v>0</v>
      </c>
      <c r="BH1717" s="193">
        <f>IF(N1717="sníž. přenesená",J1717,0)</f>
        <v>0</v>
      </c>
      <c r="BI1717" s="193">
        <f>IF(N1717="nulová",J1717,0)</f>
        <v>0</v>
      </c>
      <c r="BJ1717" s="20" t="s">
        <v>82</v>
      </c>
      <c r="BK1717" s="193">
        <f>ROUND(I1717*H1717,2)</f>
        <v>0</v>
      </c>
      <c r="BL1717" s="20" t="s">
        <v>283</v>
      </c>
      <c r="BM1717" s="192" t="s">
        <v>2313</v>
      </c>
    </row>
    <row r="1718" spans="1:65" s="2" customFormat="1" ht="11.25">
      <c r="A1718" s="37"/>
      <c r="B1718" s="38"/>
      <c r="C1718" s="39"/>
      <c r="D1718" s="194" t="s">
        <v>206</v>
      </c>
      <c r="E1718" s="39"/>
      <c r="F1718" s="195" t="s">
        <v>2314</v>
      </c>
      <c r="G1718" s="39"/>
      <c r="H1718" s="39"/>
      <c r="I1718" s="196"/>
      <c r="J1718" s="39"/>
      <c r="K1718" s="39"/>
      <c r="L1718" s="42"/>
      <c r="M1718" s="197"/>
      <c r="N1718" s="198"/>
      <c r="O1718" s="67"/>
      <c r="P1718" s="67"/>
      <c r="Q1718" s="67"/>
      <c r="R1718" s="67"/>
      <c r="S1718" s="67"/>
      <c r="T1718" s="68"/>
      <c r="U1718" s="37"/>
      <c r="V1718" s="37"/>
      <c r="W1718" s="37"/>
      <c r="X1718" s="37"/>
      <c r="Y1718" s="37"/>
      <c r="Z1718" s="37"/>
      <c r="AA1718" s="37"/>
      <c r="AB1718" s="37"/>
      <c r="AC1718" s="37"/>
      <c r="AD1718" s="37"/>
      <c r="AE1718" s="37"/>
      <c r="AT1718" s="20" t="s">
        <v>206</v>
      </c>
      <c r="AU1718" s="20" t="s">
        <v>84</v>
      </c>
    </row>
    <row r="1719" spans="1:65" s="15" customFormat="1" ht="11.25">
      <c r="B1719" s="222"/>
      <c r="C1719" s="223"/>
      <c r="D1719" s="201" t="s">
        <v>213</v>
      </c>
      <c r="E1719" s="224" t="s">
        <v>28</v>
      </c>
      <c r="F1719" s="225" t="s">
        <v>1965</v>
      </c>
      <c r="G1719" s="223"/>
      <c r="H1719" s="224" t="s">
        <v>28</v>
      </c>
      <c r="I1719" s="226"/>
      <c r="J1719" s="223"/>
      <c r="K1719" s="223"/>
      <c r="L1719" s="227"/>
      <c r="M1719" s="228"/>
      <c r="N1719" s="229"/>
      <c r="O1719" s="229"/>
      <c r="P1719" s="229"/>
      <c r="Q1719" s="229"/>
      <c r="R1719" s="229"/>
      <c r="S1719" s="229"/>
      <c r="T1719" s="230"/>
      <c r="AT1719" s="231" t="s">
        <v>213</v>
      </c>
      <c r="AU1719" s="231" t="s">
        <v>84</v>
      </c>
      <c r="AV1719" s="15" t="s">
        <v>82</v>
      </c>
      <c r="AW1719" s="15" t="s">
        <v>35</v>
      </c>
      <c r="AX1719" s="15" t="s">
        <v>74</v>
      </c>
      <c r="AY1719" s="231" t="s">
        <v>197</v>
      </c>
    </row>
    <row r="1720" spans="1:65" s="13" customFormat="1" ht="11.25">
      <c r="B1720" s="199"/>
      <c r="C1720" s="200"/>
      <c r="D1720" s="201" t="s">
        <v>213</v>
      </c>
      <c r="E1720" s="202" t="s">
        <v>28</v>
      </c>
      <c r="F1720" s="203" t="s">
        <v>2315</v>
      </c>
      <c r="G1720" s="200"/>
      <c r="H1720" s="204">
        <v>2</v>
      </c>
      <c r="I1720" s="205"/>
      <c r="J1720" s="200"/>
      <c r="K1720" s="200"/>
      <c r="L1720" s="206"/>
      <c r="M1720" s="207"/>
      <c r="N1720" s="208"/>
      <c r="O1720" s="208"/>
      <c r="P1720" s="208"/>
      <c r="Q1720" s="208"/>
      <c r="R1720" s="208"/>
      <c r="S1720" s="208"/>
      <c r="T1720" s="209"/>
      <c r="AT1720" s="210" t="s">
        <v>213</v>
      </c>
      <c r="AU1720" s="210" t="s">
        <v>84</v>
      </c>
      <c r="AV1720" s="13" t="s">
        <v>84</v>
      </c>
      <c r="AW1720" s="13" t="s">
        <v>35</v>
      </c>
      <c r="AX1720" s="13" t="s">
        <v>74</v>
      </c>
      <c r="AY1720" s="210" t="s">
        <v>197</v>
      </c>
    </row>
    <row r="1721" spans="1:65" s="15" customFormat="1" ht="11.25">
      <c r="B1721" s="222"/>
      <c r="C1721" s="223"/>
      <c r="D1721" s="201" t="s">
        <v>213</v>
      </c>
      <c r="E1721" s="224" t="s">
        <v>28</v>
      </c>
      <c r="F1721" s="225" t="s">
        <v>724</v>
      </c>
      <c r="G1721" s="223"/>
      <c r="H1721" s="224" t="s">
        <v>28</v>
      </c>
      <c r="I1721" s="226"/>
      <c r="J1721" s="223"/>
      <c r="K1721" s="223"/>
      <c r="L1721" s="227"/>
      <c r="M1721" s="228"/>
      <c r="N1721" s="229"/>
      <c r="O1721" s="229"/>
      <c r="P1721" s="229"/>
      <c r="Q1721" s="229"/>
      <c r="R1721" s="229"/>
      <c r="S1721" s="229"/>
      <c r="T1721" s="230"/>
      <c r="AT1721" s="231" t="s">
        <v>213</v>
      </c>
      <c r="AU1721" s="231" t="s">
        <v>84</v>
      </c>
      <c r="AV1721" s="15" t="s">
        <v>82</v>
      </c>
      <c r="AW1721" s="15" t="s">
        <v>35</v>
      </c>
      <c r="AX1721" s="15" t="s">
        <v>74</v>
      </c>
      <c r="AY1721" s="231" t="s">
        <v>197</v>
      </c>
    </row>
    <row r="1722" spans="1:65" s="13" customFormat="1" ht="11.25">
      <c r="B1722" s="199"/>
      <c r="C1722" s="200"/>
      <c r="D1722" s="201" t="s">
        <v>213</v>
      </c>
      <c r="E1722" s="202" t="s">
        <v>28</v>
      </c>
      <c r="F1722" s="203" t="s">
        <v>2316</v>
      </c>
      <c r="G1722" s="200"/>
      <c r="H1722" s="204">
        <v>33</v>
      </c>
      <c r="I1722" s="205"/>
      <c r="J1722" s="200"/>
      <c r="K1722" s="200"/>
      <c r="L1722" s="206"/>
      <c r="M1722" s="207"/>
      <c r="N1722" s="208"/>
      <c r="O1722" s="208"/>
      <c r="P1722" s="208"/>
      <c r="Q1722" s="208"/>
      <c r="R1722" s="208"/>
      <c r="S1722" s="208"/>
      <c r="T1722" s="209"/>
      <c r="AT1722" s="210" t="s">
        <v>213</v>
      </c>
      <c r="AU1722" s="210" t="s">
        <v>84</v>
      </c>
      <c r="AV1722" s="13" t="s">
        <v>84</v>
      </c>
      <c r="AW1722" s="13" t="s">
        <v>35</v>
      </c>
      <c r="AX1722" s="13" t="s">
        <v>74</v>
      </c>
      <c r="AY1722" s="210" t="s">
        <v>197</v>
      </c>
    </row>
    <row r="1723" spans="1:65" s="13" customFormat="1" ht="11.25">
      <c r="B1723" s="199"/>
      <c r="C1723" s="200"/>
      <c r="D1723" s="201" t="s">
        <v>213</v>
      </c>
      <c r="E1723" s="202" t="s">
        <v>28</v>
      </c>
      <c r="F1723" s="203" t="s">
        <v>2317</v>
      </c>
      <c r="G1723" s="200"/>
      <c r="H1723" s="204">
        <v>2</v>
      </c>
      <c r="I1723" s="205"/>
      <c r="J1723" s="200"/>
      <c r="K1723" s="200"/>
      <c r="L1723" s="206"/>
      <c r="M1723" s="207"/>
      <c r="N1723" s="208"/>
      <c r="O1723" s="208"/>
      <c r="P1723" s="208"/>
      <c r="Q1723" s="208"/>
      <c r="R1723" s="208"/>
      <c r="S1723" s="208"/>
      <c r="T1723" s="209"/>
      <c r="AT1723" s="210" t="s">
        <v>213</v>
      </c>
      <c r="AU1723" s="210" t="s">
        <v>84</v>
      </c>
      <c r="AV1723" s="13" t="s">
        <v>84</v>
      </c>
      <c r="AW1723" s="13" t="s">
        <v>35</v>
      </c>
      <c r="AX1723" s="13" t="s">
        <v>74</v>
      </c>
      <c r="AY1723" s="210" t="s">
        <v>197</v>
      </c>
    </row>
    <row r="1724" spans="1:65" s="14" customFormat="1" ht="11.25">
      <c r="B1724" s="211"/>
      <c r="C1724" s="212"/>
      <c r="D1724" s="201" t="s">
        <v>213</v>
      </c>
      <c r="E1724" s="213" t="s">
        <v>28</v>
      </c>
      <c r="F1724" s="214" t="s">
        <v>226</v>
      </c>
      <c r="G1724" s="212"/>
      <c r="H1724" s="215">
        <v>37</v>
      </c>
      <c r="I1724" s="216"/>
      <c r="J1724" s="212"/>
      <c r="K1724" s="212"/>
      <c r="L1724" s="217"/>
      <c r="M1724" s="218"/>
      <c r="N1724" s="219"/>
      <c r="O1724" s="219"/>
      <c r="P1724" s="219"/>
      <c r="Q1724" s="219"/>
      <c r="R1724" s="219"/>
      <c r="S1724" s="219"/>
      <c r="T1724" s="220"/>
      <c r="AT1724" s="221" t="s">
        <v>213</v>
      </c>
      <c r="AU1724" s="221" t="s">
        <v>84</v>
      </c>
      <c r="AV1724" s="14" t="s">
        <v>204</v>
      </c>
      <c r="AW1724" s="14" t="s">
        <v>35</v>
      </c>
      <c r="AX1724" s="14" t="s">
        <v>82</v>
      </c>
      <c r="AY1724" s="221" t="s">
        <v>197</v>
      </c>
    </row>
    <row r="1725" spans="1:65" s="2" customFormat="1" ht="16.5" customHeight="1">
      <c r="A1725" s="37"/>
      <c r="B1725" s="38"/>
      <c r="C1725" s="247" t="s">
        <v>2318</v>
      </c>
      <c r="D1725" s="247" t="s">
        <v>519</v>
      </c>
      <c r="E1725" s="248" t="s">
        <v>2319</v>
      </c>
      <c r="F1725" s="249" t="s">
        <v>2320</v>
      </c>
      <c r="G1725" s="250" t="s">
        <v>210</v>
      </c>
      <c r="H1725" s="251">
        <v>2</v>
      </c>
      <c r="I1725" s="252"/>
      <c r="J1725" s="253">
        <f>ROUND(I1725*H1725,2)</f>
        <v>0</v>
      </c>
      <c r="K1725" s="249" t="s">
        <v>203</v>
      </c>
      <c r="L1725" s="254"/>
      <c r="M1725" s="255" t="s">
        <v>28</v>
      </c>
      <c r="N1725" s="256" t="s">
        <v>45</v>
      </c>
      <c r="O1725" s="67"/>
      <c r="P1725" s="190">
        <f>O1725*H1725</f>
        <v>0</v>
      </c>
      <c r="Q1725" s="190">
        <v>2.2100000000000002E-3</v>
      </c>
      <c r="R1725" s="190">
        <f>Q1725*H1725</f>
        <v>4.4200000000000003E-3</v>
      </c>
      <c r="S1725" s="190">
        <v>0</v>
      </c>
      <c r="T1725" s="191">
        <f>S1725*H1725</f>
        <v>0</v>
      </c>
      <c r="U1725" s="37"/>
      <c r="V1725" s="37"/>
      <c r="W1725" s="37"/>
      <c r="X1725" s="37"/>
      <c r="Y1725" s="37"/>
      <c r="Z1725" s="37"/>
      <c r="AA1725" s="37"/>
      <c r="AB1725" s="37"/>
      <c r="AC1725" s="37"/>
      <c r="AD1725" s="37"/>
      <c r="AE1725" s="37"/>
      <c r="AR1725" s="192" t="s">
        <v>365</v>
      </c>
      <c r="AT1725" s="192" t="s">
        <v>519</v>
      </c>
      <c r="AU1725" s="192" t="s">
        <v>84</v>
      </c>
      <c r="AY1725" s="20" t="s">
        <v>197</v>
      </c>
      <c r="BE1725" s="193">
        <f>IF(N1725="základní",J1725,0)</f>
        <v>0</v>
      </c>
      <c r="BF1725" s="193">
        <f>IF(N1725="snížená",J1725,0)</f>
        <v>0</v>
      </c>
      <c r="BG1725" s="193">
        <f>IF(N1725="zákl. přenesená",J1725,0)</f>
        <v>0</v>
      </c>
      <c r="BH1725" s="193">
        <f>IF(N1725="sníž. přenesená",J1725,0)</f>
        <v>0</v>
      </c>
      <c r="BI1725" s="193">
        <f>IF(N1725="nulová",J1725,0)</f>
        <v>0</v>
      </c>
      <c r="BJ1725" s="20" t="s">
        <v>82</v>
      </c>
      <c r="BK1725" s="193">
        <f>ROUND(I1725*H1725,2)</f>
        <v>0</v>
      </c>
      <c r="BL1725" s="20" t="s">
        <v>283</v>
      </c>
      <c r="BM1725" s="192" t="s">
        <v>2321</v>
      </c>
    </row>
    <row r="1726" spans="1:65" s="2" customFormat="1" ht="16.5" customHeight="1">
      <c r="A1726" s="37"/>
      <c r="B1726" s="38"/>
      <c r="C1726" s="247" t="s">
        <v>2322</v>
      </c>
      <c r="D1726" s="247" t="s">
        <v>519</v>
      </c>
      <c r="E1726" s="248" t="s">
        <v>2323</v>
      </c>
      <c r="F1726" s="249" t="s">
        <v>2324</v>
      </c>
      <c r="G1726" s="250" t="s">
        <v>210</v>
      </c>
      <c r="H1726" s="251">
        <v>33</v>
      </c>
      <c r="I1726" s="252"/>
      <c r="J1726" s="253">
        <f>ROUND(I1726*H1726,2)</f>
        <v>0</v>
      </c>
      <c r="K1726" s="249" t="s">
        <v>203</v>
      </c>
      <c r="L1726" s="254"/>
      <c r="M1726" s="255" t="s">
        <v>28</v>
      </c>
      <c r="N1726" s="256" t="s">
        <v>45</v>
      </c>
      <c r="O1726" s="67"/>
      <c r="P1726" s="190">
        <f>O1726*H1726</f>
        <v>0</v>
      </c>
      <c r="Q1726" s="190">
        <v>1.2E-4</v>
      </c>
      <c r="R1726" s="190">
        <f>Q1726*H1726</f>
        <v>3.96E-3</v>
      </c>
      <c r="S1726" s="190">
        <v>0</v>
      </c>
      <c r="T1726" s="191">
        <f>S1726*H1726</f>
        <v>0</v>
      </c>
      <c r="U1726" s="37"/>
      <c r="V1726" s="37"/>
      <c r="W1726" s="37"/>
      <c r="X1726" s="37"/>
      <c r="Y1726" s="37"/>
      <c r="Z1726" s="37"/>
      <c r="AA1726" s="37"/>
      <c r="AB1726" s="37"/>
      <c r="AC1726" s="37"/>
      <c r="AD1726" s="37"/>
      <c r="AE1726" s="37"/>
      <c r="AR1726" s="192" t="s">
        <v>365</v>
      </c>
      <c r="AT1726" s="192" t="s">
        <v>519</v>
      </c>
      <c r="AU1726" s="192" t="s">
        <v>84</v>
      </c>
      <c r="AY1726" s="20" t="s">
        <v>197</v>
      </c>
      <c r="BE1726" s="193">
        <f>IF(N1726="základní",J1726,0)</f>
        <v>0</v>
      </c>
      <c r="BF1726" s="193">
        <f>IF(N1726="snížená",J1726,0)</f>
        <v>0</v>
      </c>
      <c r="BG1726" s="193">
        <f>IF(N1726="zákl. přenesená",J1726,0)</f>
        <v>0</v>
      </c>
      <c r="BH1726" s="193">
        <f>IF(N1726="sníž. přenesená",J1726,0)</f>
        <v>0</v>
      </c>
      <c r="BI1726" s="193">
        <f>IF(N1726="nulová",J1726,0)</f>
        <v>0</v>
      </c>
      <c r="BJ1726" s="20" t="s">
        <v>82</v>
      </c>
      <c r="BK1726" s="193">
        <f>ROUND(I1726*H1726,2)</f>
        <v>0</v>
      </c>
      <c r="BL1726" s="20" t="s">
        <v>283</v>
      </c>
      <c r="BM1726" s="192" t="s">
        <v>2325</v>
      </c>
    </row>
    <row r="1727" spans="1:65" s="2" customFormat="1" ht="16.5" customHeight="1">
      <c r="A1727" s="37"/>
      <c r="B1727" s="38"/>
      <c r="C1727" s="247" t="s">
        <v>2326</v>
      </c>
      <c r="D1727" s="247" t="s">
        <v>519</v>
      </c>
      <c r="E1727" s="248" t="s">
        <v>2327</v>
      </c>
      <c r="F1727" s="249" t="s">
        <v>2328</v>
      </c>
      <c r="G1727" s="250" t="s">
        <v>210</v>
      </c>
      <c r="H1727" s="251">
        <v>2</v>
      </c>
      <c r="I1727" s="252"/>
      <c r="J1727" s="253">
        <f>ROUND(I1727*H1727,2)</f>
        <v>0</v>
      </c>
      <c r="K1727" s="249" t="s">
        <v>203</v>
      </c>
      <c r="L1727" s="254"/>
      <c r="M1727" s="255" t="s">
        <v>28</v>
      </c>
      <c r="N1727" s="256" t="s">
        <v>45</v>
      </c>
      <c r="O1727" s="67"/>
      <c r="P1727" s="190">
        <f>O1727*H1727</f>
        <v>0</v>
      </c>
      <c r="Q1727" s="190">
        <v>3.4000000000000002E-4</v>
      </c>
      <c r="R1727" s="190">
        <f>Q1727*H1727</f>
        <v>6.8000000000000005E-4</v>
      </c>
      <c r="S1727" s="190">
        <v>0</v>
      </c>
      <c r="T1727" s="191">
        <f>S1727*H1727</f>
        <v>0</v>
      </c>
      <c r="U1727" s="37"/>
      <c r="V1727" s="37"/>
      <c r="W1727" s="37"/>
      <c r="X1727" s="37"/>
      <c r="Y1727" s="37"/>
      <c r="Z1727" s="37"/>
      <c r="AA1727" s="37"/>
      <c r="AB1727" s="37"/>
      <c r="AC1727" s="37"/>
      <c r="AD1727" s="37"/>
      <c r="AE1727" s="37"/>
      <c r="AR1727" s="192" t="s">
        <v>365</v>
      </c>
      <c r="AT1727" s="192" t="s">
        <v>519</v>
      </c>
      <c r="AU1727" s="192" t="s">
        <v>84</v>
      </c>
      <c r="AY1727" s="20" t="s">
        <v>197</v>
      </c>
      <c r="BE1727" s="193">
        <f>IF(N1727="základní",J1727,0)</f>
        <v>0</v>
      </c>
      <c r="BF1727" s="193">
        <f>IF(N1727="snížená",J1727,0)</f>
        <v>0</v>
      </c>
      <c r="BG1727" s="193">
        <f>IF(N1727="zákl. přenesená",J1727,0)</f>
        <v>0</v>
      </c>
      <c r="BH1727" s="193">
        <f>IF(N1727="sníž. přenesená",J1727,0)</f>
        <v>0</v>
      </c>
      <c r="BI1727" s="193">
        <f>IF(N1727="nulová",J1727,0)</f>
        <v>0</v>
      </c>
      <c r="BJ1727" s="20" t="s">
        <v>82</v>
      </c>
      <c r="BK1727" s="193">
        <f>ROUND(I1727*H1727,2)</f>
        <v>0</v>
      </c>
      <c r="BL1727" s="20" t="s">
        <v>283</v>
      </c>
      <c r="BM1727" s="192" t="s">
        <v>2329</v>
      </c>
    </row>
    <row r="1728" spans="1:65" s="2" customFormat="1" ht="37.9" customHeight="1">
      <c r="A1728" s="37"/>
      <c r="B1728" s="38"/>
      <c r="C1728" s="181" t="s">
        <v>2330</v>
      </c>
      <c r="D1728" s="181" t="s">
        <v>199</v>
      </c>
      <c r="E1728" s="182" t="s">
        <v>2331</v>
      </c>
      <c r="F1728" s="183" t="s">
        <v>2332</v>
      </c>
      <c r="G1728" s="184" t="s">
        <v>210</v>
      </c>
      <c r="H1728" s="185">
        <v>13</v>
      </c>
      <c r="I1728" s="186"/>
      <c r="J1728" s="187">
        <f>ROUND(I1728*H1728,2)</f>
        <v>0</v>
      </c>
      <c r="K1728" s="183" t="s">
        <v>203</v>
      </c>
      <c r="L1728" s="42"/>
      <c r="M1728" s="188" t="s">
        <v>28</v>
      </c>
      <c r="N1728" s="189" t="s">
        <v>45</v>
      </c>
      <c r="O1728" s="67"/>
      <c r="P1728" s="190">
        <f>O1728*H1728</f>
        <v>0</v>
      </c>
      <c r="Q1728" s="190">
        <v>0</v>
      </c>
      <c r="R1728" s="190">
        <f>Q1728*H1728</f>
        <v>0</v>
      </c>
      <c r="S1728" s="190">
        <v>0</v>
      </c>
      <c r="T1728" s="191">
        <f>S1728*H1728</f>
        <v>0</v>
      </c>
      <c r="U1728" s="37"/>
      <c r="V1728" s="37"/>
      <c r="W1728" s="37"/>
      <c r="X1728" s="37"/>
      <c r="Y1728" s="37"/>
      <c r="Z1728" s="37"/>
      <c r="AA1728" s="37"/>
      <c r="AB1728" s="37"/>
      <c r="AC1728" s="37"/>
      <c r="AD1728" s="37"/>
      <c r="AE1728" s="37"/>
      <c r="AR1728" s="192" t="s">
        <v>283</v>
      </c>
      <c r="AT1728" s="192" t="s">
        <v>199</v>
      </c>
      <c r="AU1728" s="192" t="s">
        <v>84</v>
      </c>
      <c r="AY1728" s="20" t="s">
        <v>197</v>
      </c>
      <c r="BE1728" s="193">
        <f>IF(N1728="základní",J1728,0)</f>
        <v>0</v>
      </c>
      <c r="BF1728" s="193">
        <f>IF(N1728="snížená",J1728,0)</f>
        <v>0</v>
      </c>
      <c r="BG1728" s="193">
        <f>IF(N1728="zákl. přenesená",J1728,0)</f>
        <v>0</v>
      </c>
      <c r="BH1728" s="193">
        <f>IF(N1728="sníž. přenesená",J1728,0)</f>
        <v>0</v>
      </c>
      <c r="BI1728" s="193">
        <f>IF(N1728="nulová",J1728,0)</f>
        <v>0</v>
      </c>
      <c r="BJ1728" s="20" t="s">
        <v>82</v>
      </c>
      <c r="BK1728" s="193">
        <f>ROUND(I1728*H1728,2)</f>
        <v>0</v>
      </c>
      <c r="BL1728" s="20" t="s">
        <v>283</v>
      </c>
      <c r="BM1728" s="192" t="s">
        <v>2333</v>
      </c>
    </row>
    <row r="1729" spans="1:65" s="2" customFormat="1" ht="11.25">
      <c r="A1729" s="37"/>
      <c r="B1729" s="38"/>
      <c r="C1729" s="39"/>
      <c r="D1729" s="194" t="s">
        <v>206</v>
      </c>
      <c r="E1729" s="39"/>
      <c r="F1729" s="195" t="s">
        <v>2334</v>
      </c>
      <c r="G1729" s="39"/>
      <c r="H1729" s="39"/>
      <c r="I1729" s="196"/>
      <c r="J1729" s="39"/>
      <c r="K1729" s="39"/>
      <c r="L1729" s="42"/>
      <c r="M1729" s="197"/>
      <c r="N1729" s="198"/>
      <c r="O1729" s="67"/>
      <c r="P1729" s="67"/>
      <c r="Q1729" s="67"/>
      <c r="R1729" s="67"/>
      <c r="S1729" s="67"/>
      <c r="T1729" s="68"/>
      <c r="U1729" s="37"/>
      <c r="V1729" s="37"/>
      <c r="W1729" s="37"/>
      <c r="X1729" s="37"/>
      <c r="Y1729" s="37"/>
      <c r="Z1729" s="37"/>
      <c r="AA1729" s="37"/>
      <c r="AB1729" s="37"/>
      <c r="AC1729" s="37"/>
      <c r="AD1729" s="37"/>
      <c r="AE1729" s="37"/>
      <c r="AT1729" s="20" t="s">
        <v>206</v>
      </c>
      <c r="AU1729" s="20" t="s">
        <v>84</v>
      </c>
    </row>
    <row r="1730" spans="1:65" s="2" customFormat="1" ht="16.5" customHeight="1">
      <c r="A1730" s="37"/>
      <c r="B1730" s="38"/>
      <c r="C1730" s="247" t="s">
        <v>2335</v>
      </c>
      <c r="D1730" s="247" t="s">
        <v>519</v>
      </c>
      <c r="E1730" s="248" t="s">
        <v>2336</v>
      </c>
      <c r="F1730" s="249" t="s">
        <v>2337</v>
      </c>
      <c r="G1730" s="250" t="s">
        <v>210</v>
      </c>
      <c r="H1730" s="251">
        <v>8</v>
      </c>
      <c r="I1730" s="252"/>
      <c r="J1730" s="253">
        <f>ROUND(I1730*H1730,2)</f>
        <v>0</v>
      </c>
      <c r="K1730" s="249" t="s">
        <v>203</v>
      </c>
      <c r="L1730" s="254"/>
      <c r="M1730" s="255" t="s">
        <v>28</v>
      </c>
      <c r="N1730" s="256" t="s">
        <v>45</v>
      </c>
      <c r="O1730" s="67"/>
      <c r="P1730" s="190">
        <f>O1730*H1730</f>
        <v>0</v>
      </c>
      <c r="Q1730" s="190">
        <v>2.0000000000000001E-4</v>
      </c>
      <c r="R1730" s="190">
        <f>Q1730*H1730</f>
        <v>1.6000000000000001E-3</v>
      </c>
      <c r="S1730" s="190">
        <v>0</v>
      </c>
      <c r="T1730" s="191">
        <f>S1730*H1730</f>
        <v>0</v>
      </c>
      <c r="U1730" s="37"/>
      <c r="V1730" s="37"/>
      <c r="W1730" s="37"/>
      <c r="X1730" s="37"/>
      <c r="Y1730" s="37"/>
      <c r="Z1730" s="37"/>
      <c r="AA1730" s="37"/>
      <c r="AB1730" s="37"/>
      <c r="AC1730" s="37"/>
      <c r="AD1730" s="37"/>
      <c r="AE1730" s="37"/>
      <c r="AR1730" s="192" t="s">
        <v>365</v>
      </c>
      <c r="AT1730" s="192" t="s">
        <v>519</v>
      </c>
      <c r="AU1730" s="192" t="s">
        <v>84</v>
      </c>
      <c r="AY1730" s="20" t="s">
        <v>197</v>
      </c>
      <c r="BE1730" s="193">
        <f>IF(N1730="základní",J1730,0)</f>
        <v>0</v>
      </c>
      <c r="BF1730" s="193">
        <f>IF(N1730="snížená",J1730,0)</f>
        <v>0</v>
      </c>
      <c r="BG1730" s="193">
        <f>IF(N1730="zákl. přenesená",J1730,0)</f>
        <v>0</v>
      </c>
      <c r="BH1730" s="193">
        <f>IF(N1730="sníž. přenesená",J1730,0)</f>
        <v>0</v>
      </c>
      <c r="BI1730" s="193">
        <f>IF(N1730="nulová",J1730,0)</f>
        <v>0</v>
      </c>
      <c r="BJ1730" s="20" t="s">
        <v>82</v>
      </c>
      <c r="BK1730" s="193">
        <f>ROUND(I1730*H1730,2)</f>
        <v>0</v>
      </c>
      <c r="BL1730" s="20" t="s">
        <v>283</v>
      </c>
      <c r="BM1730" s="192" t="s">
        <v>2338</v>
      </c>
    </row>
    <row r="1731" spans="1:65" s="2" customFormat="1" ht="16.5" customHeight="1">
      <c r="A1731" s="37"/>
      <c r="B1731" s="38"/>
      <c r="C1731" s="247" t="s">
        <v>2339</v>
      </c>
      <c r="D1731" s="247" t="s">
        <v>519</v>
      </c>
      <c r="E1731" s="248" t="s">
        <v>2340</v>
      </c>
      <c r="F1731" s="249" t="s">
        <v>2341</v>
      </c>
      <c r="G1731" s="250" t="s">
        <v>210</v>
      </c>
      <c r="H1731" s="251">
        <v>30</v>
      </c>
      <c r="I1731" s="252"/>
      <c r="J1731" s="253">
        <f>ROUND(I1731*H1731,2)</f>
        <v>0</v>
      </c>
      <c r="K1731" s="249" t="s">
        <v>203</v>
      </c>
      <c r="L1731" s="254"/>
      <c r="M1731" s="255" t="s">
        <v>28</v>
      </c>
      <c r="N1731" s="256" t="s">
        <v>45</v>
      </c>
      <c r="O1731" s="67"/>
      <c r="P1731" s="190">
        <f>O1731*H1731</f>
        <v>0</v>
      </c>
      <c r="Q1731" s="190">
        <v>2.0000000000000001E-4</v>
      </c>
      <c r="R1731" s="190">
        <f>Q1731*H1731</f>
        <v>6.0000000000000001E-3</v>
      </c>
      <c r="S1731" s="190">
        <v>0</v>
      </c>
      <c r="T1731" s="191">
        <f>S1731*H1731</f>
        <v>0</v>
      </c>
      <c r="U1731" s="37"/>
      <c r="V1731" s="37"/>
      <c r="W1731" s="37"/>
      <c r="X1731" s="37"/>
      <c r="Y1731" s="37"/>
      <c r="Z1731" s="37"/>
      <c r="AA1731" s="37"/>
      <c r="AB1731" s="37"/>
      <c r="AC1731" s="37"/>
      <c r="AD1731" s="37"/>
      <c r="AE1731" s="37"/>
      <c r="AR1731" s="192" t="s">
        <v>365</v>
      </c>
      <c r="AT1731" s="192" t="s">
        <v>519</v>
      </c>
      <c r="AU1731" s="192" t="s">
        <v>84</v>
      </c>
      <c r="AY1731" s="20" t="s">
        <v>197</v>
      </c>
      <c r="BE1731" s="193">
        <f>IF(N1731="základní",J1731,0)</f>
        <v>0</v>
      </c>
      <c r="BF1731" s="193">
        <f>IF(N1731="snížená",J1731,0)</f>
        <v>0</v>
      </c>
      <c r="BG1731" s="193">
        <f>IF(N1731="zákl. přenesená",J1731,0)</f>
        <v>0</v>
      </c>
      <c r="BH1731" s="193">
        <f>IF(N1731="sníž. přenesená",J1731,0)</f>
        <v>0</v>
      </c>
      <c r="BI1731" s="193">
        <f>IF(N1731="nulová",J1731,0)</f>
        <v>0</v>
      </c>
      <c r="BJ1731" s="20" t="s">
        <v>82</v>
      </c>
      <c r="BK1731" s="193">
        <f>ROUND(I1731*H1731,2)</f>
        <v>0</v>
      </c>
      <c r="BL1731" s="20" t="s">
        <v>283</v>
      </c>
      <c r="BM1731" s="192" t="s">
        <v>2342</v>
      </c>
    </row>
    <row r="1732" spans="1:65" s="2" customFormat="1" ht="24.2" customHeight="1">
      <c r="A1732" s="37"/>
      <c r="B1732" s="38"/>
      <c r="C1732" s="181" t="s">
        <v>2343</v>
      </c>
      <c r="D1732" s="181" t="s">
        <v>199</v>
      </c>
      <c r="E1732" s="182" t="s">
        <v>2344</v>
      </c>
      <c r="F1732" s="183" t="s">
        <v>2345</v>
      </c>
      <c r="G1732" s="184" t="s">
        <v>265</v>
      </c>
      <c r="H1732" s="185">
        <v>541.6</v>
      </c>
      <c r="I1732" s="186"/>
      <c r="J1732" s="187">
        <f>ROUND(I1732*H1732,2)</f>
        <v>0</v>
      </c>
      <c r="K1732" s="183" t="s">
        <v>203</v>
      </c>
      <c r="L1732" s="42"/>
      <c r="M1732" s="188" t="s">
        <v>28</v>
      </c>
      <c r="N1732" s="189" t="s">
        <v>45</v>
      </c>
      <c r="O1732" s="67"/>
      <c r="P1732" s="190">
        <f>O1732*H1732</f>
        <v>0</v>
      </c>
      <c r="Q1732" s="190">
        <v>1.15E-3</v>
      </c>
      <c r="R1732" s="190">
        <f>Q1732*H1732</f>
        <v>0.62284000000000006</v>
      </c>
      <c r="S1732" s="190">
        <v>0</v>
      </c>
      <c r="T1732" s="191">
        <f>S1732*H1732</f>
        <v>0</v>
      </c>
      <c r="U1732" s="37"/>
      <c r="V1732" s="37"/>
      <c r="W1732" s="37"/>
      <c r="X1732" s="37"/>
      <c r="Y1732" s="37"/>
      <c r="Z1732" s="37"/>
      <c r="AA1732" s="37"/>
      <c r="AB1732" s="37"/>
      <c r="AC1732" s="37"/>
      <c r="AD1732" s="37"/>
      <c r="AE1732" s="37"/>
      <c r="AR1732" s="192" t="s">
        <v>283</v>
      </c>
      <c r="AT1732" s="192" t="s">
        <v>199</v>
      </c>
      <c r="AU1732" s="192" t="s">
        <v>84</v>
      </c>
      <c r="AY1732" s="20" t="s">
        <v>197</v>
      </c>
      <c r="BE1732" s="193">
        <f>IF(N1732="základní",J1732,0)</f>
        <v>0</v>
      </c>
      <c r="BF1732" s="193">
        <f>IF(N1732="snížená",J1732,0)</f>
        <v>0</v>
      </c>
      <c r="BG1732" s="193">
        <f>IF(N1732="zákl. přenesená",J1732,0)</f>
        <v>0</v>
      </c>
      <c r="BH1732" s="193">
        <f>IF(N1732="sníž. přenesená",J1732,0)</f>
        <v>0</v>
      </c>
      <c r="BI1732" s="193">
        <f>IF(N1732="nulová",J1732,0)</f>
        <v>0</v>
      </c>
      <c r="BJ1732" s="20" t="s">
        <v>82</v>
      </c>
      <c r="BK1732" s="193">
        <f>ROUND(I1732*H1732,2)</f>
        <v>0</v>
      </c>
      <c r="BL1732" s="20" t="s">
        <v>283</v>
      </c>
      <c r="BM1732" s="192" t="s">
        <v>2346</v>
      </c>
    </row>
    <row r="1733" spans="1:65" s="2" customFormat="1" ht="11.25">
      <c r="A1733" s="37"/>
      <c r="B1733" s="38"/>
      <c r="C1733" s="39"/>
      <c r="D1733" s="194" t="s">
        <v>206</v>
      </c>
      <c r="E1733" s="39"/>
      <c r="F1733" s="195" t="s">
        <v>2347</v>
      </c>
      <c r="G1733" s="39"/>
      <c r="H1733" s="39"/>
      <c r="I1733" s="196"/>
      <c r="J1733" s="39"/>
      <c r="K1733" s="39"/>
      <c r="L1733" s="42"/>
      <c r="M1733" s="197"/>
      <c r="N1733" s="198"/>
      <c r="O1733" s="67"/>
      <c r="P1733" s="67"/>
      <c r="Q1733" s="67"/>
      <c r="R1733" s="67"/>
      <c r="S1733" s="67"/>
      <c r="T1733" s="68"/>
      <c r="U1733" s="37"/>
      <c r="V1733" s="37"/>
      <c r="W1733" s="37"/>
      <c r="X1733" s="37"/>
      <c r="Y1733" s="37"/>
      <c r="Z1733" s="37"/>
      <c r="AA1733" s="37"/>
      <c r="AB1733" s="37"/>
      <c r="AC1733" s="37"/>
      <c r="AD1733" s="37"/>
      <c r="AE1733" s="37"/>
      <c r="AT1733" s="20" t="s">
        <v>206</v>
      </c>
      <c r="AU1733" s="20" t="s">
        <v>84</v>
      </c>
    </row>
    <row r="1734" spans="1:65" s="15" customFormat="1" ht="11.25">
      <c r="B1734" s="222"/>
      <c r="C1734" s="223"/>
      <c r="D1734" s="201" t="s">
        <v>213</v>
      </c>
      <c r="E1734" s="224" t="s">
        <v>28</v>
      </c>
      <c r="F1734" s="225" t="s">
        <v>2348</v>
      </c>
      <c r="G1734" s="223"/>
      <c r="H1734" s="224" t="s">
        <v>28</v>
      </c>
      <c r="I1734" s="226"/>
      <c r="J1734" s="223"/>
      <c r="K1734" s="223"/>
      <c r="L1734" s="227"/>
      <c r="M1734" s="228"/>
      <c r="N1734" s="229"/>
      <c r="O1734" s="229"/>
      <c r="P1734" s="229"/>
      <c r="Q1734" s="229"/>
      <c r="R1734" s="229"/>
      <c r="S1734" s="229"/>
      <c r="T1734" s="230"/>
      <c r="AT1734" s="231" t="s">
        <v>213</v>
      </c>
      <c r="AU1734" s="231" t="s">
        <v>84</v>
      </c>
      <c r="AV1734" s="15" t="s">
        <v>82</v>
      </c>
      <c r="AW1734" s="15" t="s">
        <v>35</v>
      </c>
      <c r="AX1734" s="15" t="s">
        <v>74</v>
      </c>
      <c r="AY1734" s="231" t="s">
        <v>197</v>
      </c>
    </row>
    <row r="1735" spans="1:65" s="15" customFormat="1" ht="11.25">
      <c r="B1735" s="222"/>
      <c r="C1735" s="223"/>
      <c r="D1735" s="201" t="s">
        <v>213</v>
      </c>
      <c r="E1735" s="224" t="s">
        <v>28</v>
      </c>
      <c r="F1735" s="225" t="s">
        <v>2349</v>
      </c>
      <c r="G1735" s="223"/>
      <c r="H1735" s="224" t="s">
        <v>28</v>
      </c>
      <c r="I1735" s="226"/>
      <c r="J1735" s="223"/>
      <c r="K1735" s="223"/>
      <c r="L1735" s="227"/>
      <c r="M1735" s="228"/>
      <c r="N1735" s="229"/>
      <c r="O1735" s="229"/>
      <c r="P1735" s="229"/>
      <c r="Q1735" s="229"/>
      <c r="R1735" s="229"/>
      <c r="S1735" s="229"/>
      <c r="T1735" s="230"/>
      <c r="AT1735" s="231" t="s">
        <v>213</v>
      </c>
      <c r="AU1735" s="231" t="s">
        <v>84</v>
      </c>
      <c r="AV1735" s="15" t="s">
        <v>82</v>
      </c>
      <c r="AW1735" s="15" t="s">
        <v>35</v>
      </c>
      <c r="AX1735" s="15" t="s">
        <v>74</v>
      </c>
      <c r="AY1735" s="231" t="s">
        <v>197</v>
      </c>
    </row>
    <row r="1736" spans="1:65" s="13" customFormat="1" ht="11.25">
      <c r="B1736" s="199"/>
      <c r="C1736" s="200"/>
      <c r="D1736" s="201" t="s">
        <v>213</v>
      </c>
      <c r="E1736" s="202" t="s">
        <v>28</v>
      </c>
      <c r="F1736" s="203" t="s">
        <v>2350</v>
      </c>
      <c r="G1736" s="200"/>
      <c r="H1736" s="204">
        <v>149.4</v>
      </c>
      <c r="I1736" s="205"/>
      <c r="J1736" s="200"/>
      <c r="K1736" s="200"/>
      <c r="L1736" s="206"/>
      <c r="M1736" s="207"/>
      <c r="N1736" s="208"/>
      <c r="O1736" s="208"/>
      <c r="P1736" s="208"/>
      <c r="Q1736" s="208"/>
      <c r="R1736" s="208"/>
      <c r="S1736" s="208"/>
      <c r="T1736" s="209"/>
      <c r="AT1736" s="210" t="s">
        <v>213</v>
      </c>
      <c r="AU1736" s="210" t="s">
        <v>84</v>
      </c>
      <c r="AV1736" s="13" t="s">
        <v>84</v>
      </c>
      <c r="AW1736" s="13" t="s">
        <v>35</v>
      </c>
      <c r="AX1736" s="13" t="s">
        <v>74</v>
      </c>
      <c r="AY1736" s="210" t="s">
        <v>197</v>
      </c>
    </row>
    <row r="1737" spans="1:65" s="13" customFormat="1" ht="11.25">
      <c r="B1737" s="199"/>
      <c r="C1737" s="200"/>
      <c r="D1737" s="201" t="s">
        <v>213</v>
      </c>
      <c r="E1737" s="202" t="s">
        <v>28</v>
      </c>
      <c r="F1737" s="203" t="s">
        <v>2351</v>
      </c>
      <c r="G1737" s="200"/>
      <c r="H1737" s="204">
        <v>100</v>
      </c>
      <c r="I1737" s="205"/>
      <c r="J1737" s="200"/>
      <c r="K1737" s="200"/>
      <c r="L1737" s="206"/>
      <c r="M1737" s="207"/>
      <c r="N1737" s="208"/>
      <c r="O1737" s="208"/>
      <c r="P1737" s="208"/>
      <c r="Q1737" s="208"/>
      <c r="R1737" s="208"/>
      <c r="S1737" s="208"/>
      <c r="T1737" s="209"/>
      <c r="AT1737" s="210" t="s">
        <v>213</v>
      </c>
      <c r="AU1737" s="210" t="s">
        <v>84</v>
      </c>
      <c r="AV1737" s="13" t="s">
        <v>84</v>
      </c>
      <c r="AW1737" s="13" t="s">
        <v>35</v>
      </c>
      <c r="AX1737" s="13" t="s">
        <v>74</v>
      </c>
      <c r="AY1737" s="210" t="s">
        <v>197</v>
      </c>
    </row>
    <row r="1738" spans="1:65" s="15" customFormat="1" ht="11.25">
      <c r="B1738" s="222"/>
      <c r="C1738" s="223"/>
      <c r="D1738" s="201" t="s">
        <v>213</v>
      </c>
      <c r="E1738" s="224" t="s">
        <v>28</v>
      </c>
      <c r="F1738" s="225" t="s">
        <v>2352</v>
      </c>
      <c r="G1738" s="223"/>
      <c r="H1738" s="224" t="s">
        <v>28</v>
      </c>
      <c r="I1738" s="226"/>
      <c r="J1738" s="223"/>
      <c r="K1738" s="223"/>
      <c r="L1738" s="227"/>
      <c r="M1738" s="228"/>
      <c r="N1738" s="229"/>
      <c r="O1738" s="229"/>
      <c r="P1738" s="229"/>
      <c r="Q1738" s="229"/>
      <c r="R1738" s="229"/>
      <c r="S1738" s="229"/>
      <c r="T1738" s="230"/>
      <c r="AT1738" s="231" t="s">
        <v>213</v>
      </c>
      <c r="AU1738" s="231" t="s">
        <v>84</v>
      </c>
      <c r="AV1738" s="15" t="s">
        <v>82</v>
      </c>
      <c r="AW1738" s="15" t="s">
        <v>35</v>
      </c>
      <c r="AX1738" s="15" t="s">
        <v>74</v>
      </c>
      <c r="AY1738" s="231" t="s">
        <v>197</v>
      </c>
    </row>
    <row r="1739" spans="1:65" s="13" customFormat="1" ht="11.25">
      <c r="B1739" s="199"/>
      <c r="C1739" s="200"/>
      <c r="D1739" s="201" t="s">
        <v>213</v>
      </c>
      <c r="E1739" s="202" t="s">
        <v>28</v>
      </c>
      <c r="F1739" s="203" t="s">
        <v>2353</v>
      </c>
      <c r="G1739" s="200"/>
      <c r="H1739" s="204">
        <v>292.2</v>
      </c>
      <c r="I1739" s="205"/>
      <c r="J1739" s="200"/>
      <c r="K1739" s="200"/>
      <c r="L1739" s="206"/>
      <c r="M1739" s="207"/>
      <c r="N1739" s="208"/>
      <c r="O1739" s="208"/>
      <c r="P1739" s="208"/>
      <c r="Q1739" s="208"/>
      <c r="R1739" s="208"/>
      <c r="S1739" s="208"/>
      <c r="T1739" s="209"/>
      <c r="AT1739" s="210" t="s">
        <v>213</v>
      </c>
      <c r="AU1739" s="210" t="s">
        <v>84</v>
      </c>
      <c r="AV1739" s="13" t="s">
        <v>84</v>
      </c>
      <c r="AW1739" s="13" t="s">
        <v>35</v>
      </c>
      <c r="AX1739" s="13" t="s">
        <v>74</v>
      </c>
      <c r="AY1739" s="210" t="s">
        <v>197</v>
      </c>
    </row>
    <row r="1740" spans="1:65" s="14" customFormat="1" ht="11.25">
      <c r="B1740" s="211"/>
      <c r="C1740" s="212"/>
      <c r="D1740" s="201" t="s">
        <v>213</v>
      </c>
      <c r="E1740" s="213" t="s">
        <v>28</v>
      </c>
      <c r="F1740" s="214" t="s">
        <v>226</v>
      </c>
      <c r="G1740" s="212"/>
      <c r="H1740" s="215">
        <v>541.6</v>
      </c>
      <c r="I1740" s="216"/>
      <c r="J1740" s="212"/>
      <c r="K1740" s="212"/>
      <c r="L1740" s="217"/>
      <c r="M1740" s="218"/>
      <c r="N1740" s="219"/>
      <c r="O1740" s="219"/>
      <c r="P1740" s="219"/>
      <c r="Q1740" s="219"/>
      <c r="R1740" s="219"/>
      <c r="S1740" s="219"/>
      <c r="T1740" s="220"/>
      <c r="AT1740" s="221" t="s">
        <v>213</v>
      </c>
      <c r="AU1740" s="221" t="s">
        <v>84</v>
      </c>
      <c r="AV1740" s="14" t="s">
        <v>204</v>
      </c>
      <c r="AW1740" s="14" t="s">
        <v>35</v>
      </c>
      <c r="AX1740" s="14" t="s">
        <v>82</v>
      </c>
      <c r="AY1740" s="221" t="s">
        <v>197</v>
      </c>
    </row>
    <row r="1741" spans="1:65" s="2" customFormat="1" ht="24.2" customHeight="1">
      <c r="A1741" s="37"/>
      <c r="B1741" s="38"/>
      <c r="C1741" s="181" t="s">
        <v>2354</v>
      </c>
      <c r="D1741" s="181" t="s">
        <v>199</v>
      </c>
      <c r="E1741" s="182" t="s">
        <v>2355</v>
      </c>
      <c r="F1741" s="183" t="s">
        <v>2356</v>
      </c>
      <c r="G1741" s="184" t="s">
        <v>265</v>
      </c>
      <c r="H1741" s="185">
        <v>220.8</v>
      </c>
      <c r="I1741" s="186"/>
      <c r="J1741" s="187">
        <f>ROUND(I1741*H1741,2)</f>
        <v>0</v>
      </c>
      <c r="K1741" s="183" t="s">
        <v>203</v>
      </c>
      <c r="L1741" s="42"/>
      <c r="M1741" s="188" t="s">
        <v>28</v>
      </c>
      <c r="N1741" s="189" t="s">
        <v>45</v>
      </c>
      <c r="O1741" s="67"/>
      <c r="P1741" s="190">
        <f>O1741*H1741</f>
        <v>0</v>
      </c>
      <c r="Q1741" s="190">
        <v>6.3000000000000003E-4</v>
      </c>
      <c r="R1741" s="190">
        <f>Q1741*H1741</f>
        <v>0.13910400000000001</v>
      </c>
      <c r="S1741" s="190">
        <v>0</v>
      </c>
      <c r="T1741" s="191">
        <f>S1741*H1741</f>
        <v>0</v>
      </c>
      <c r="U1741" s="37"/>
      <c r="V1741" s="37"/>
      <c r="W1741" s="37"/>
      <c r="X1741" s="37"/>
      <c r="Y1741" s="37"/>
      <c r="Z1741" s="37"/>
      <c r="AA1741" s="37"/>
      <c r="AB1741" s="37"/>
      <c r="AC1741" s="37"/>
      <c r="AD1741" s="37"/>
      <c r="AE1741" s="37"/>
      <c r="AR1741" s="192" t="s">
        <v>283</v>
      </c>
      <c r="AT1741" s="192" t="s">
        <v>199</v>
      </c>
      <c r="AU1741" s="192" t="s">
        <v>84</v>
      </c>
      <c r="AY1741" s="20" t="s">
        <v>197</v>
      </c>
      <c r="BE1741" s="193">
        <f>IF(N1741="základní",J1741,0)</f>
        <v>0</v>
      </c>
      <c r="BF1741" s="193">
        <f>IF(N1741="snížená",J1741,0)</f>
        <v>0</v>
      </c>
      <c r="BG1741" s="193">
        <f>IF(N1741="zákl. přenesená",J1741,0)</f>
        <v>0</v>
      </c>
      <c r="BH1741" s="193">
        <f>IF(N1741="sníž. přenesená",J1741,0)</f>
        <v>0</v>
      </c>
      <c r="BI1741" s="193">
        <f>IF(N1741="nulová",J1741,0)</f>
        <v>0</v>
      </c>
      <c r="BJ1741" s="20" t="s">
        <v>82</v>
      </c>
      <c r="BK1741" s="193">
        <f>ROUND(I1741*H1741,2)</f>
        <v>0</v>
      </c>
      <c r="BL1741" s="20" t="s">
        <v>283</v>
      </c>
      <c r="BM1741" s="192" t="s">
        <v>2357</v>
      </c>
    </row>
    <row r="1742" spans="1:65" s="2" customFormat="1" ht="11.25">
      <c r="A1742" s="37"/>
      <c r="B1742" s="38"/>
      <c r="C1742" s="39"/>
      <c r="D1742" s="194" t="s">
        <v>206</v>
      </c>
      <c r="E1742" s="39"/>
      <c r="F1742" s="195" t="s">
        <v>2358</v>
      </c>
      <c r="G1742" s="39"/>
      <c r="H1742" s="39"/>
      <c r="I1742" s="196"/>
      <c r="J1742" s="39"/>
      <c r="K1742" s="39"/>
      <c r="L1742" s="42"/>
      <c r="M1742" s="197"/>
      <c r="N1742" s="198"/>
      <c r="O1742" s="67"/>
      <c r="P1742" s="67"/>
      <c r="Q1742" s="67"/>
      <c r="R1742" s="67"/>
      <c r="S1742" s="67"/>
      <c r="T1742" s="68"/>
      <c r="U1742" s="37"/>
      <c r="V1742" s="37"/>
      <c r="W1742" s="37"/>
      <c r="X1742" s="37"/>
      <c r="Y1742" s="37"/>
      <c r="Z1742" s="37"/>
      <c r="AA1742" s="37"/>
      <c r="AB1742" s="37"/>
      <c r="AC1742" s="37"/>
      <c r="AD1742" s="37"/>
      <c r="AE1742" s="37"/>
      <c r="AT1742" s="20" t="s">
        <v>206</v>
      </c>
      <c r="AU1742" s="20" t="s">
        <v>84</v>
      </c>
    </row>
    <row r="1743" spans="1:65" s="15" customFormat="1" ht="11.25">
      <c r="B1743" s="222"/>
      <c r="C1743" s="223"/>
      <c r="D1743" s="201" t="s">
        <v>213</v>
      </c>
      <c r="E1743" s="224" t="s">
        <v>28</v>
      </c>
      <c r="F1743" s="225" t="s">
        <v>2348</v>
      </c>
      <c r="G1743" s="223"/>
      <c r="H1743" s="224" t="s">
        <v>28</v>
      </c>
      <c r="I1743" s="226"/>
      <c r="J1743" s="223"/>
      <c r="K1743" s="223"/>
      <c r="L1743" s="227"/>
      <c r="M1743" s="228"/>
      <c r="N1743" s="229"/>
      <c r="O1743" s="229"/>
      <c r="P1743" s="229"/>
      <c r="Q1743" s="229"/>
      <c r="R1743" s="229"/>
      <c r="S1743" s="229"/>
      <c r="T1743" s="230"/>
      <c r="AT1743" s="231" t="s">
        <v>213</v>
      </c>
      <c r="AU1743" s="231" t="s">
        <v>84</v>
      </c>
      <c r="AV1743" s="15" t="s">
        <v>82</v>
      </c>
      <c r="AW1743" s="15" t="s">
        <v>35</v>
      </c>
      <c r="AX1743" s="15" t="s">
        <v>74</v>
      </c>
      <c r="AY1743" s="231" t="s">
        <v>197</v>
      </c>
    </row>
    <row r="1744" spans="1:65" s="15" customFormat="1" ht="11.25">
      <c r="B1744" s="222"/>
      <c r="C1744" s="223"/>
      <c r="D1744" s="201" t="s">
        <v>213</v>
      </c>
      <c r="E1744" s="224" t="s">
        <v>28</v>
      </c>
      <c r="F1744" s="225" t="s">
        <v>2349</v>
      </c>
      <c r="G1744" s="223"/>
      <c r="H1744" s="224" t="s">
        <v>28</v>
      </c>
      <c r="I1744" s="226"/>
      <c r="J1744" s="223"/>
      <c r="K1744" s="223"/>
      <c r="L1744" s="227"/>
      <c r="M1744" s="228"/>
      <c r="N1744" s="229"/>
      <c r="O1744" s="229"/>
      <c r="P1744" s="229"/>
      <c r="Q1744" s="229"/>
      <c r="R1744" s="229"/>
      <c r="S1744" s="229"/>
      <c r="T1744" s="230"/>
      <c r="AT1744" s="231" t="s">
        <v>213</v>
      </c>
      <c r="AU1744" s="231" t="s">
        <v>84</v>
      </c>
      <c r="AV1744" s="15" t="s">
        <v>82</v>
      </c>
      <c r="AW1744" s="15" t="s">
        <v>35</v>
      </c>
      <c r="AX1744" s="15" t="s">
        <v>74</v>
      </c>
      <c r="AY1744" s="231" t="s">
        <v>197</v>
      </c>
    </row>
    <row r="1745" spans="1:65" s="13" customFormat="1" ht="11.25">
      <c r="B1745" s="199"/>
      <c r="C1745" s="200"/>
      <c r="D1745" s="201" t="s">
        <v>213</v>
      </c>
      <c r="E1745" s="202" t="s">
        <v>28</v>
      </c>
      <c r="F1745" s="203" t="s">
        <v>2359</v>
      </c>
      <c r="G1745" s="200"/>
      <c r="H1745" s="204">
        <v>74.7</v>
      </c>
      <c r="I1745" s="205"/>
      <c r="J1745" s="200"/>
      <c r="K1745" s="200"/>
      <c r="L1745" s="206"/>
      <c r="M1745" s="207"/>
      <c r="N1745" s="208"/>
      <c r="O1745" s="208"/>
      <c r="P1745" s="208"/>
      <c r="Q1745" s="208"/>
      <c r="R1745" s="208"/>
      <c r="S1745" s="208"/>
      <c r="T1745" s="209"/>
      <c r="AT1745" s="210" t="s">
        <v>213</v>
      </c>
      <c r="AU1745" s="210" t="s">
        <v>84</v>
      </c>
      <c r="AV1745" s="13" t="s">
        <v>84</v>
      </c>
      <c r="AW1745" s="13" t="s">
        <v>35</v>
      </c>
      <c r="AX1745" s="13" t="s">
        <v>74</v>
      </c>
      <c r="AY1745" s="210" t="s">
        <v>197</v>
      </c>
    </row>
    <row r="1746" spans="1:65" s="15" customFormat="1" ht="11.25">
      <c r="B1746" s="222"/>
      <c r="C1746" s="223"/>
      <c r="D1746" s="201" t="s">
        <v>213</v>
      </c>
      <c r="E1746" s="224" t="s">
        <v>28</v>
      </c>
      <c r="F1746" s="225" t="s">
        <v>2352</v>
      </c>
      <c r="G1746" s="223"/>
      <c r="H1746" s="224" t="s">
        <v>28</v>
      </c>
      <c r="I1746" s="226"/>
      <c r="J1746" s="223"/>
      <c r="K1746" s="223"/>
      <c r="L1746" s="227"/>
      <c r="M1746" s="228"/>
      <c r="N1746" s="229"/>
      <c r="O1746" s="229"/>
      <c r="P1746" s="229"/>
      <c r="Q1746" s="229"/>
      <c r="R1746" s="229"/>
      <c r="S1746" s="229"/>
      <c r="T1746" s="230"/>
      <c r="AT1746" s="231" t="s">
        <v>213</v>
      </c>
      <c r="AU1746" s="231" t="s">
        <v>84</v>
      </c>
      <c r="AV1746" s="15" t="s">
        <v>82</v>
      </c>
      <c r="AW1746" s="15" t="s">
        <v>35</v>
      </c>
      <c r="AX1746" s="15" t="s">
        <v>74</v>
      </c>
      <c r="AY1746" s="231" t="s">
        <v>197</v>
      </c>
    </row>
    <row r="1747" spans="1:65" s="13" customFormat="1" ht="11.25">
      <c r="B1747" s="199"/>
      <c r="C1747" s="200"/>
      <c r="D1747" s="201" t="s">
        <v>213</v>
      </c>
      <c r="E1747" s="202" t="s">
        <v>28</v>
      </c>
      <c r="F1747" s="203" t="s">
        <v>2360</v>
      </c>
      <c r="G1747" s="200"/>
      <c r="H1747" s="204">
        <v>146.1</v>
      </c>
      <c r="I1747" s="205"/>
      <c r="J1747" s="200"/>
      <c r="K1747" s="200"/>
      <c r="L1747" s="206"/>
      <c r="M1747" s="207"/>
      <c r="N1747" s="208"/>
      <c r="O1747" s="208"/>
      <c r="P1747" s="208"/>
      <c r="Q1747" s="208"/>
      <c r="R1747" s="208"/>
      <c r="S1747" s="208"/>
      <c r="T1747" s="209"/>
      <c r="AT1747" s="210" t="s">
        <v>213</v>
      </c>
      <c r="AU1747" s="210" t="s">
        <v>84</v>
      </c>
      <c r="AV1747" s="13" t="s">
        <v>84</v>
      </c>
      <c r="AW1747" s="13" t="s">
        <v>35</v>
      </c>
      <c r="AX1747" s="13" t="s">
        <v>74</v>
      </c>
      <c r="AY1747" s="210" t="s">
        <v>197</v>
      </c>
    </row>
    <row r="1748" spans="1:65" s="14" customFormat="1" ht="11.25">
      <c r="B1748" s="211"/>
      <c r="C1748" s="212"/>
      <c r="D1748" s="201" t="s">
        <v>213</v>
      </c>
      <c r="E1748" s="213" t="s">
        <v>28</v>
      </c>
      <c r="F1748" s="214" t="s">
        <v>226</v>
      </c>
      <c r="G1748" s="212"/>
      <c r="H1748" s="215">
        <v>220.8</v>
      </c>
      <c r="I1748" s="216"/>
      <c r="J1748" s="212"/>
      <c r="K1748" s="212"/>
      <c r="L1748" s="217"/>
      <c r="M1748" s="218"/>
      <c r="N1748" s="219"/>
      <c r="O1748" s="219"/>
      <c r="P1748" s="219"/>
      <c r="Q1748" s="219"/>
      <c r="R1748" s="219"/>
      <c r="S1748" s="219"/>
      <c r="T1748" s="220"/>
      <c r="AT1748" s="221" t="s">
        <v>213</v>
      </c>
      <c r="AU1748" s="221" t="s">
        <v>84</v>
      </c>
      <c r="AV1748" s="14" t="s">
        <v>204</v>
      </c>
      <c r="AW1748" s="14" t="s">
        <v>35</v>
      </c>
      <c r="AX1748" s="14" t="s">
        <v>82</v>
      </c>
      <c r="AY1748" s="221" t="s">
        <v>197</v>
      </c>
    </row>
    <row r="1749" spans="1:65" s="2" customFormat="1" ht="24.2" customHeight="1">
      <c r="A1749" s="37"/>
      <c r="B1749" s="38"/>
      <c r="C1749" s="181" t="s">
        <v>2361</v>
      </c>
      <c r="D1749" s="181" t="s">
        <v>199</v>
      </c>
      <c r="E1749" s="182" t="s">
        <v>2362</v>
      </c>
      <c r="F1749" s="183" t="s">
        <v>2363</v>
      </c>
      <c r="G1749" s="184" t="s">
        <v>265</v>
      </c>
      <c r="H1749" s="185">
        <v>50</v>
      </c>
      <c r="I1749" s="186"/>
      <c r="J1749" s="187">
        <f>ROUND(I1749*H1749,2)</f>
        <v>0</v>
      </c>
      <c r="K1749" s="183" t="s">
        <v>203</v>
      </c>
      <c r="L1749" s="42"/>
      <c r="M1749" s="188" t="s">
        <v>28</v>
      </c>
      <c r="N1749" s="189" t="s">
        <v>45</v>
      </c>
      <c r="O1749" s="67"/>
      <c r="P1749" s="190">
        <f>O1749*H1749</f>
        <v>0</v>
      </c>
      <c r="Q1749" s="190">
        <v>4.4999999999999999E-4</v>
      </c>
      <c r="R1749" s="190">
        <f>Q1749*H1749</f>
        <v>2.2499999999999999E-2</v>
      </c>
      <c r="S1749" s="190">
        <v>0</v>
      </c>
      <c r="T1749" s="191">
        <f>S1749*H1749</f>
        <v>0</v>
      </c>
      <c r="U1749" s="37"/>
      <c r="V1749" s="37"/>
      <c r="W1749" s="37"/>
      <c r="X1749" s="37"/>
      <c r="Y1749" s="37"/>
      <c r="Z1749" s="37"/>
      <c r="AA1749" s="37"/>
      <c r="AB1749" s="37"/>
      <c r="AC1749" s="37"/>
      <c r="AD1749" s="37"/>
      <c r="AE1749" s="37"/>
      <c r="AR1749" s="192" t="s">
        <v>283</v>
      </c>
      <c r="AT1749" s="192" t="s">
        <v>199</v>
      </c>
      <c r="AU1749" s="192" t="s">
        <v>84</v>
      </c>
      <c r="AY1749" s="20" t="s">
        <v>197</v>
      </c>
      <c r="BE1749" s="193">
        <f>IF(N1749="základní",J1749,0)</f>
        <v>0</v>
      </c>
      <c r="BF1749" s="193">
        <f>IF(N1749="snížená",J1749,0)</f>
        <v>0</v>
      </c>
      <c r="BG1749" s="193">
        <f>IF(N1749="zákl. přenesená",J1749,0)</f>
        <v>0</v>
      </c>
      <c r="BH1749" s="193">
        <f>IF(N1749="sníž. přenesená",J1749,0)</f>
        <v>0</v>
      </c>
      <c r="BI1749" s="193">
        <f>IF(N1749="nulová",J1749,0)</f>
        <v>0</v>
      </c>
      <c r="BJ1749" s="20" t="s">
        <v>82</v>
      </c>
      <c r="BK1749" s="193">
        <f>ROUND(I1749*H1749,2)</f>
        <v>0</v>
      </c>
      <c r="BL1749" s="20" t="s">
        <v>283</v>
      </c>
      <c r="BM1749" s="192" t="s">
        <v>2364</v>
      </c>
    </row>
    <row r="1750" spans="1:65" s="2" customFormat="1" ht="11.25">
      <c r="A1750" s="37"/>
      <c r="B1750" s="38"/>
      <c r="C1750" s="39"/>
      <c r="D1750" s="194" t="s">
        <v>206</v>
      </c>
      <c r="E1750" s="39"/>
      <c r="F1750" s="195" t="s">
        <v>2365</v>
      </c>
      <c r="G1750" s="39"/>
      <c r="H1750" s="39"/>
      <c r="I1750" s="196"/>
      <c r="J1750" s="39"/>
      <c r="K1750" s="39"/>
      <c r="L1750" s="42"/>
      <c r="M1750" s="197"/>
      <c r="N1750" s="198"/>
      <c r="O1750" s="67"/>
      <c r="P1750" s="67"/>
      <c r="Q1750" s="67"/>
      <c r="R1750" s="67"/>
      <c r="S1750" s="67"/>
      <c r="T1750" s="68"/>
      <c r="U1750" s="37"/>
      <c r="V1750" s="37"/>
      <c r="W1750" s="37"/>
      <c r="X1750" s="37"/>
      <c r="Y1750" s="37"/>
      <c r="Z1750" s="37"/>
      <c r="AA1750" s="37"/>
      <c r="AB1750" s="37"/>
      <c r="AC1750" s="37"/>
      <c r="AD1750" s="37"/>
      <c r="AE1750" s="37"/>
      <c r="AT1750" s="20" t="s">
        <v>206</v>
      </c>
      <c r="AU1750" s="20" t="s">
        <v>84</v>
      </c>
    </row>
    <row r="1751" spans="1:65" s="15" customFormat="1" ht="11.25">
      <c r="B1751" s="222"/>
      <c r="C1751" s="223"/>
      <c r="D1751" s="201" t="s">
        <v>213</v>
      </c>
      <c r="E1751" s="224" t="s">
        <v>28</v>
      </c>
      <c r="F1751" s="225" t="s">
        <v>412</v>
      </c>
      <c r="G1751" s="223"/>
      <c r="H1751" s="224" t="s">
        <v>28</v>
      </c>
      <c r="I1751" s="226"/>
      <c r="J1751" s="223"/>
      <c r="K1751" s="223"/>
      <c r="L1751" s="227"/>
      <c r="M1751" s="228"/>
      <c r="N1751" s="229"/>
      <c r="O1751" s="229"/>
      <c r="P1751" s="229"/>
      <c r="Q1751" s="229"/>
      <c r="R1751" s="229"/>
      <c r="S1751" s="229"/>
      <c r="T1751" s="230"/>
      <c r="AT1751" s="231" t="s">
        <v>213</v>
      </c>
      <c r="AU1751" s="231" t="s">
        <v>84</v>
      </c>
      <c r="AV1751" s="15" t="s">
        <v>82</v>
      </c>
      <c r="AW1751" s="15" t="s">
        <v>35</v>
      </c>
      <c r="AX1751" s="15" t="s">
        <v>74</v>
      </c>
      <c r="AY1751" s="231" t="s">
        <v>197</v>
      </c>
    </row>
    <row r="1752" spans="1:65" s="13" customFormat="1" ht="11.25">
      <c r="B1752" s="199"/>
      <c r="C1752" s="200"/>
      <c r="D1752" s="201" t="s">
        <v>213</v>
      </c>
      <c r="E1752" s="202" t="s">
        <v>28</v>
      </c>
      <c r="F1752" s="203" t="s">
        <v>2366</v>
      </c>
      <c r="G1752" s="200"/>
      <c r="H1752" s="204">
        <v>50</v>
      </c>
      <c r="I1752" s="205"/>
      <c r="J1752" s="200"/>
      <c r="K1752" s="200"/>
      <c r="L1752" s="206"/>
      <c r="M1752" s="207"/>
      <c r="N1752" s="208"/>
      <c r="O1752" s="208"/>
      <c r="P1752" s="208"/>
      <c r="Q1752" s="208"/>
      <c r="R1752" s="208"/>
      <c r="S1752" s="208"/>
      <c r="T1752" s="209"/>
      <c r="AT1752" s="210" t="s">
        <v>213</v>
      </c>
      <c r="AU1752" s="210" t="s">
        <v>84</v>
      </c>
      <c r="AV1752" s="13" t="s">
        <v>84</v>
      </c>
      <c r="AW1752" s="13" t="s">
        <v>35</v>
      </c>
      <c r="AX1752" s="13" t="s">
        <v>82</v>
      </c>
      <c r="AY1752" s="210" t="s">
        <v>197</v>
      </c>
    </row>
    <row r="1753" spans="1:65" s="2" customFormat="1" ht="24.2" customHeight="1">
      <c r="A1753" s="37"/>
      <c r="B1753" s="38"/>
      <c r="C1753" s="181" t="s">
        <v>2367</v>
      </c>
      <c r="D1753" s="181" t="s">
        <v>199</v>
      </c>
      <c r="E1753" s="182" t="s">
        <v>2368</v>
      </c>
      <c r="F1753" s="183" t="s">
        <v>2369</v>
      </c>
      <c r="G1753" s="184" t="s">
        <v>202</v>
      </c>
      <c r="H1753" s="185">
        <v>24.651</v>
      </c>
      <c r="I1753" s="186"/>
      <c r="J1753" s="187">
        <f>ROUND(I1753*H1753,2)</f>
        <v>0</v>
      </c>
      <c r="K1753" s="183" t="s">
        <v>203</v>
      </c>
      <c r="L1753" s="42"/>
      <c r="M1753" s="188" t="s">
        <v>28</v>
      </c>
      <c r="N1753" s="189" t="s">
        <v>45</v>
      </c>
      <c r="O1753" s="67"/>
      <c r="P1753" s="190">
        <f>O1753*H1753</f>
        <v>0</v>
      </c>
      <c r="Q1753" s="190">
        <v>1.0869999999999999E-2</v>
      </c>
      <c r="R1753" s="190">
        <f>Q1753*H1753</f>
        <v>0.26795637</v>
      </c>
      <c r="S1753" s="190">
        <v>0</v>
      </c>
      <c r="T1753" s="191">
        <f>S1753*H1753</f>
        <v>0</v>
      </c>
      <c r="U1753" s="37"/>
      <c r="V1753" s="37"/>
      <c r="W1753" s="37"/>
      <c r="X1753" s="37"/>
      <c r="Y1753" s="37"/>
      <c r="Z1753" s="37"/>
      <c r="AA1753" s="37"/>
      <c r="AB1753" s="37"/>
      <c r="AC1753" s="37"/>
      <c r="AD1753" s="37"/>
      <c r="AE1753" s="37"/>
      <c r="AR1753" s="192" t="s">
        <v>283</v>
      </c>
      <c r="AT1753" s="192" t="s">
        <v>199</v>
      </c>
      <c r="AU1753" s="192" t="s">
        <v>84</v>
      </c>
      <c r="AY1753" s="20" t="s">
        <v>197</v>
      </c>
      <c r="BE1753" s="193">
        <f>IF(N1753="základní",J1753,0)</f>
        <v>0</v>
      </c>
      <c r="BF1753" s="193">
        <f>IF(N1753="snížená",J1753,0)</f>
        <v>0</v>
      </c>
      <c r="BG1753" s="193">
        <f>IF(N1753="zákl. přenesená",J1753,0)</f>
        <v>0</v>
      </c>
      <c r="BH1753" s="193">
        <f>IF(N1753="sníž. přenesená",J1753,0)</f>
        <v>0</v>
      </c>
      <c r="BI1753" s="193">
        <f>IF(N1753="nulová",J1753,0)</f>
        <v>0</v>
      </c>
      <c r="BJ1753" s="20" t="s">
        <v>82</v>
      </c>
      <c r="BK1753" s="193">
        <f>ROUND(I1753*H1753,2)</f>
        <v>0</v>
      </c>
      <c r="BL1753" s="20" t="s">
        <v>283</v>
      </c>
      <c r="BM1753" s="192" t="s">
        <v>2370</v>
      </c>
    </row>
    <row r="1754" spans="1:65" s="2" customFormat="1" ht="11.25">
      <c r="A1754" s="37"/>
      <c r="B1754" s="38"/>
      <c r="C1754" s="39"/>
      <c r="D1754" s="194" t="s">
        <v>206</v>
      </c>
      <c r="E1754" s="39"/>
      <c r="F1754" s="195" t="s">
        <v>2371</v>
      </c>
      <c r="G1754" s="39"/>
      <c r="H1754" s="39"/>
      <c r="I1754" s="196"/>
      <c r="J1754" s="39"/>
      <c r="K1754" s="39"/>
      <c r="L1754" s="42"/>
      <c r="M1754" s="197"/>
      <c r="N1754" s="198"/>
      <c r="O1754" s="67"/>
      <c r="P1754" s="67"/>
      <c r="Q1754" s="67"/>
      <c r="R1754" s="67"/>
      <c r="S1754" s="67"/>
      <c r="T1754" s="68"/>
      <c r="U1754" s="37"/>
      <c r="V1754" s="37"/>
      <c r="W1754" s="37"/>
      <c r="X1754" s="37"/>
      <c r="Y1754" s="37"/>
      <c r="Z1754" s="37"/>
      <c r="AA1754" s="37"/>
      <c r="AB1754" s="37"/>
      <c r="AC1754" s="37"/>
      <c r="AD1754" s="37"/>
      <c r="AE1754" s="37"/>
      <c r="AT1754" s="20" t="s">
        <v>206</v>
      </c>
      <c r="AU1754" s="20" t="s">
        <v>84</v>
      </c>
    </row>
    <row r="1755" spans="1:65" s="15" customFormat="1" ht="11.25">
      <c r="B1755" s="222"/>
      <c r="C1755" s="223"/>
      <c r="D1755" s="201" t="s">
        <v>213</v>
      </c>
      <c r="E1755" s="224" t="s">
        <v>28</v>
      </c>
      <c r="F1755" s="225" t="s">
        <v>2372</v>
      </c>
      <c r="G1755" s="223"/>
      <c r="H1755" s="224" t="s">
        <v>28</v>
      </c>
      <c r="I1755" s="226"/>
      <c r="J1755" s="223"/>
      <c r="K1755" s="223"/>
      <c r="L1755" s="227"/>
      <c r="M1755" s="228"/>
      <c r="N1755" s="229"/>
      <c r="O1755" s="229"/>
      <c r="P1755" s="229"/>
      <c r="Q1755" s="229"/>
      <c r="R1755" s="229"/>
      <c r="S1755" s="229"/>
      <c r="T1755" s="230"/>
      <c r="AT1755" s="231" t="s">
        <v>213</v>
      </c>
      <c r="AU1755" s="231" t="s">
        <v>84</v>
      </c>
      <c r="AV1755" s="15" t="s">
        <v>82</v>
      </c>
      <c r="AW1755" s="15" t="s">
        <v>35</v>
      </c>
      <c r="AX1755" s="15" t="s">
        <v>74</v>
      </c>
      <c r="AY1755" s="231" t="s">
        <v>197</v>
      </c>
    </row>
    <row r="1756" spans="1:65" s="13" customFormat="1" ht="11.25">
      <c r="B1756" s="199"/>
      <c r="C1756" s="200"/>
      <c r="D1756" s="201" t="s">
        <v>213</v>
      </c>
      <c r="E1756" s="202" t="s">
        <v>28</v>
      </c>
      <c r="F1756" s="203" t="s">
        <v>2373</v>
      </c>
      <c r="G1756" s="200"/>
      <c r="H1756" s="204">
        <v>24.651</v>
      </c>
      <c r="I1756" s="205"/>
      <c r="J1756" s="200"/>
      <c r="K1756" s="200"/>
      <c r="L1756" s="206"/>
      <c r="M1756" s="207"/>
      <c r="N1756" s="208"/>
      <c r="O1756" s="208"/>
      <c r="P1756" s="208"/>
      <c r="Q1756" s="208"/>
      <c r="R1756" s="208"/>
      <c r="S1756" s="208"/>
      <c r="T1756" s="209"/>
      <c r="AT1756" s="210" t="s">
        <v>213</v>
      </c>
      <c r="AU1756" s="210" t="s">
        <v>84</v>
      </c>
      <c r="AV1756" s="13" t="s">
        <v>84</v>
      </c>
      <c r="AW1756" s="13" t="s">
        <v>35</v>
      </c>
      <c r="AX1756" s="13" t="s">
        <v>82</v>
      </c>
      <c r="AY1756" s="210" t="s">
        <v>197</v>
      </c>
    </row>
    <row r="1757" spans="1:65" s="2" customFormat="1" ht="37.9" customHeight="1">
      <c r="A1757" s="37"/>
      <c r="B1757" s="38"/>
      <c r="C1757" s="181" t="s">
        <v>2374</v>
      </c>
      <c r="D1757" s="181" t="s">
        <v>199</v>
      </c>
      <c r="E1757" s="182" t="s">
        <v>2375</v>
      </c>
      <c r="F1757" s="183" t="s">
        <v>2376</v>
      </c>
      <c r="G1757" s="184" t="s">
        <v>202</v>
      </c>
      <c r="H1757" s="185">
        <v>244.8</v>
      </c>
      <c r="I1757" s="186"/>
      <c r="J1757" s="187">
        <f>ROUND(I1757*H1757,2)</f>
        <v>0</v>
      </c>
      <c r="K1757" s="183" t="s">
        <v>203</v>
      </c>
      <c r="L1757" s="42"/>
      <c r="M1757" s="188" t="s">
        <v>28</v>
      </c>
      <c r="N1757" s="189" t="s">
        <v>45</v>
      </c>
      <c r="O1757" s="67"/>
      <c r="P1757" s="190">
        <f>O1757*H1757</f>
        <v>0</v>
      </c>
      <c r="Q1757" s="190">
        <v>1.3999999999999999E-4</v>
      </c>
      <c r="R1757" s="190">
        <f>Q1757*H1757</f>
        <v>3.4271999999999997E-2</v>
      </c>
      <c r="S1757" s="190">
        <v>0</v>
      </c>
      <c r="T1757" s="191">
        <f>S1757*H1757</f>
        <v>0</v>
      </c>
      <c r="U1757" s="37"/>
      <c r="V1757" s="37"/>
      <c r="W1757" s="37"/>
      <c r="X1757" s="37"/>
      <c r="Y1757" s="37"/>
      <c r="Z1757" s="37"/>
      <c r="AA1757" s="37"/>
      <c r="AB1757" s="37"/>
      <c r="AC1757" s="37"/>
      <c r="AD1757" s="37"/>
      <c r="AE1757" s="37"/>
      <c r="AR1757" s="192" t="s">
        <v>283</v>
      </c>
      <c r="AT1757" s="192" t="s">
        <v>199</v>
      </c>
      <c r="AU1757" s="192" t="s">
        <v>84</v>
      </c>
      <c r="AY1757" s="20" t="s">
        <v>197</v>
      </c>
      <c r="BE1757" s="193">
        <f>IF(N1757="základní",J1757,0)</f>
        <v>0</v>
      </c>
      <c r="BF1757" s="193">
        <f>IF(N1757="snížená",J1757,0)</f>
        <v>0</v>
      </c>
      <c r="BG1757" s="193">
        <f>IF(N1757="zákl. přenesená",J1757,0)</f>
        <v>0</v>
      </c>
      <c r="BH1757" s="193">
        <f>IF(N1757="sníž. přenesená",J1757,0)</f>
        <v>0</v>
      </c>
      <c r="BI1757" s="193">
        <f>IF(N1757="nulová",J1757,0)</f>
        <v>0</v>
      </c>
      <c r="BJ1757" s="20" t="s">
        <v>82</v>
      </c>
      <c r="BK1757" s="193">
        <f>ROUND(I1757*H1757,2)</f>
        <v>0</v>
      </c>
      <c r="BL1757" s="20" t="s">
        <v>283</v>
      </c>
      <c r="BM1757" s="192" t="s">
        <v>2377</v>
      </c>
    </row>
    <row r="1758" spans="1:65" s="2" customFormat="1" ht="11.25">
      <c r="A1758" s="37"/>
      <c r="B1758" s="38"/>
      <c r="C1758" s="39"/>
      <c r="D1758" s="194" t="s">
        <v>206</v>
      </c>
      <c r="E1758" s="39"/>
      <c r="F1758" s="195" t="s">
        <v>2378</v>
      </c>
      <c r="G1758" s="39"/>
      <c r="H1758" s="39"/>
      <c r="I1758" s="196"/>
      <c r="J1758" s="39"/>
      <c r="K1758" s="39"/>
      <c r="L1758" s="42"/>
      <c r="M1758" s="197"/>
      <c r="N1758" s="198"/>
      <c r="O1758" s="67"/>
      <c r="P1758" s="67"/>
      <c r="Q1758" s="67"/>
      <c r="R1758" s="67"/>
      <c r="S1758" s="67"/>
      <c r="T1758" s="68"/>
      <c r="U1758" s="37"/>
      <c r="V1758" s="37"/>
      <c r="W1758" s="37"/>
      <c r="X1758" s="37"/>
      <c r="Y1758" s="37"/>
      <c r="Z1758" s="37"/>
      <c r="AA1758" s="37"/>
      <c r="AB1758" s="37"/>
      <c r="AC1758" s="37"/>
      <c r="AD1758" s="37"/>
      <c r="AE1758" s="37"/>
      <c r="AT1758" s="20" t="s">
        <v>206</v>
      </c>
      <c r="AU1758" s="20" t="s">
        <v>84</v>
      </c>
    </row>
    <row r="1759" spans="1:65" s="15" customFormat="1" ht="11.25">
      <c r="B1759" s="222"/>
      <c r="C1759" s="223"/>
      <c r="D1759" s="201" t="s">
        <v>213</v>
      </c>
      <c r="E1759" s="224" t="s">
        <v>28</v>
      </c>
      <c r="F1759" s="225" t="s">
        <v>724</v>
      </c>
      <c r="G1759" s="223"/>
      <c r="H1759" s="224" t="s">
        <v>28</v>
      </c>
      <c r="I1759" s="226"/>
      <c r="J1759" s="223"/>
      <c r="K1759" s="223"/>
      <c r="L1759" s="227"/>
      <c r="M1759" s="228"/>
      <c r="N1759" s="229"/>
      <c r="O1759" s="229"/>
      <c r="P1759" s="229"/>
      <c r="Q1759" s="229"/>
      <c r="R1759" s="229"/>
      <c r="S1759" s="229"/>
      <c r="T1759" s="230"/>
      <c r="AT1759" s="231" t="s">
        <v>213</v>
      </c>
      <c r="AU1759" s="231" t="s">
        <v>84</v>
      </c>
      <c r="AV1759" s="15" t="s">
        <v>82</v>
      </c>
      <c r="AW1759" s="15" t="s">
        <v>35</v>
      </c>
      <c r="AX1759" s="15" t="s">
        <v>74</v>
      </c>
      <c r="AY1759" s="231" t="s">
        <v>197</v>
      </c>
    </row>
    <row r="1760" spans="1:65" s="15" customFormat="1" ht="11.25">
      <c r="B1760" s="222"/>
      <c r="C1760" s="223"/>
      <c r="D1760" s="201" t="s">
        <v>213</v>
      </c>
      <c r="E1760" s="224" t="s">
        <v>28</v>
      </c>
      <c r="F1760" s="225" t="s">
        <v>2262</v>
      </c>
      <c r="G1760" s="223"/>
      <c r="H1760" s="224" t="s">
        <v>28</v>
      </c>
      <c r="I1760" s="226"/>
      <c r="J1760" s="223"/>
      <c r="K1760" s="223"/>
      <c r="L1760" s="227"/>
      <c r="M1760" s="228"/>
      <c r="N1760" s="229"/>
      <c r="O1760" s="229"/>
      <c r="P1760" s="229"/>
      <c r="Q1760" s="229"/>
      <c r="R1760" s="229"/>
      <c r="S1760" s="229"/>
      <c r="T1760" s="230"/>
      <c r="AT1760" s="231" t="s">
        <v>213</v>
      </c>
      <c r="AU1760" s="231" t="s">
        <v>84</v>
      </c>
      <c r="AV1760" s="15" t="s">
        <v>82</v>
      </c>
      <c r="AW1760" s="15" t="s">
        <v>35</v>
      </c>
      <c r="AX1760" s="15" t="s">
        <v>74</v>
      </c>
      <c r="AY1760" s="231" t="s">
        <v>197</v>
      </c>
    </row>
    <row r="1761" spans="1:65" s="13" customFormat="1" ht="11.25">
      <c r="B1761" s="199"/>
      <c r="C1761" s="200"/>
      <c r="D1761" s="201" t="s">
        <v>213</v>
      </c>
      <c r="E1761" s="202" t="s">
        <v>28</v>
      </c>
      <c r="F1761" s="203" t="s">
        <v>2379</v>
      </c>
      <c r="G1761" s="200"/>
      <c r="H1761" s="204">
        <v>244.8</v>
      </c>
      <c r="I1761" s="205"/>
      <c r="J1761" s="200"/>
      <c r="K1761" s="200"/>
      <c r="L1761" s="206"/>
      <c r="M1761" s="207"/>
      <c r="N1761" s="208"/>
      <c r="O1761" s="208"/>
      <c r="P1761" s="208"/>
      <c r="Q1761" s="208"/>
      <c r="R1761" s="208"/>
      <c r="S1761" s="208"/>
      <c r="T1761" s="209"/>
      <c r="AT1761" s="210" t="s">
        <v>213</v>
      </c>
      <c r="AU1761" s="210" t="s">
        <v>84</v>
      </c>
      <c r="AV1761" s="13" t="s">
        <v>84</v>
      </c>
      <c r="AW1761" s="13" t="s">
        <v>35</v>
      </c>
      <c r="AX1761" s="13" t="s">
        <v>82</v>
      </c>
      <c r="AY1761" s="210" t="s">
        <v>197</v>
      </c>
    </row>
    <row r="1762" spans="1:65" s="2" customFormat="1" ht="37.9" customHeight="1">
      <c r="A1762" s="37"/>
      <c r="B1762" s="38"/>
      <c r="C1762" s="181" t="s">
        <v>2380</v>
      </c>
      <c r="D1762" s="181" t="s">
        <v>199</v>
      </c>
      <c r="E1762" s="182" t="s">
        <v>2381</v>
      </c>
      <c r="F1762" s="183" t="s">
        <v>2382</v>
      </c>
      <c r="G1762" s="184" t="s">
        <v>202</v>
      </c>
      <c r="H1762" s="185">
        <v>30.6</v>
      </c>
      <c r="I1762" s="186"/>
      <c r="J1762" s="187">
        <f>ROUND(I1762*H1762,2)</f>
        <v>0</v>
      </c>
      <c r="K1762" s="183" t="s">
        <v>203</v>
      </c>
      <c r="L1762" s="42"/>
      <c r="M1762" s="188" t="s">
        <v>28</v>
      </c>
      <c r="N1762" s="189" t="s">
        <v>45</v>
      </c>
      <c r="O1762" s="67"/>
      <c r="P1762" s="190">
        <f>O1762*H1762</f>
        <v>0</v>
      </c>
      <c r="Q1762" s="190">
        <v>2.7999999999999998E-4</v>
      </c>
      <c r="R1762" s="190">
        <f>Q1762*H1762</f>
        <v>8.5679999999999992E-3</v>
      </c>
      <c r="S1762" s="190">
        <v>0</v>
      </c>
      <c r="T1762" s="191">
        <f>S1762*H1762</f>
        <v>0</v>
      </c>
      <c r="U1762" s="37"/>
      <c r="V1762" s="37"/>
      <c r="W1762" s="37"/>
      <c r="X1762" s="37"/>
      <c r="Y1762" s="37"/>
      <c r="Z1762" s="37"/>
      <c r="AA1762" s="37"/>
      <c r="AB1762" s="37"/>
      <c r="AC1762" s="37"/>
      <c r="AD1762" s="37"/>
      <c r="AE1762" s="37"/>
      <c r="AR1762" s="192" t="s">
        <v>283</v>
      </c>
      <c r="AT1762" s="192" t="s">
        <v>199</v>
      </c>
      <c r="AU1762" s="192" t="s">
        <v>84</v>
      </c>
      <c r="AY1762" s="20" t="s">
        <v>197</v>
      </c>
      <c r="BE1762" s="193">
        <f>IF(N1762="základní",J1762,0)</f>
        <v>0</v>
      </c>
      <c r="BF1762" s="193">
        <f>IF(N1762="snížená",J1762,0)</f>
        <v>0</v>
      </c>
      <c r="BG1762" s="193">
        <f>IF(N1762="zákl. přenesená",J1762,0)</f>
        <v>0</v>
      </c>
      <c r="BH1762" s="193">
        <f>IF(N1762="sníž. přenesená",J1762,0)</f>
        <v>0</v>
      </c>
      <c r="BI1762" s="193">
        <f>IF(N1762="nulová",J1762,0)</f>
        <v>0</v>
      </c>
      <c r="BJ1762" s="20" t="s">
        <v>82</v>
      </c>
      <c r="BK1762" s="193">
        <f>ROUND(I1762*H1762,2)</f>
        <v>0</v>
      </c>
      <c r="BL1762" s="20" t="s">
        <v>283</v>
      </c>
      <c r="BM1762" s="192" t="s">
        <v>2383</v>
      </c>
    </row>
    <row r="1763" spans="1:65" s="2" customFormat="1" ht="11.25">
      <c r="A1763" s="37"/>
      <c r="B1763" s="38"/>
      <c r="C1763" s="39"/>
      <c r="D1763" s="194" t="s">
        <v>206</v>
      </c>
      <c r="E1763" s="39"/>
      <c r="F1763" s="195" t="s">
        <v>2384</v>
      </c>
      <c r="G1763" s="39"/>
      <c r="H1763" s="39"/>
      <c r="I1763" s="196"/>
      <c r="J1763" s="39"/>
      <c r="K1763" s="39"/>
      <c r="L1763" s="42"/>
      <c r="M1763" s="197"/>
      <c r="N1763" s="198"/>
      <c r="O1763" s="67"/>
      <c r="P1763" s="67"/>
      <c r="Q1763" s="67"/>
      <c r="R1763" s="67"/>
      <c r="S1763" s="67"/>
      <c r="T1763" s="68"/>
      <c r="U1763" s="37"/>
      <c r="V1763" s="37"/>
      <c r="W1763" s="37"/>
      <c r="X1763" s="37"/>
      <c r="Y1763" s="37"/>
      <c r="Z1763" s="37"/>
      <c r="AA1763" s="37"/>
      <c r="AB1763" s="37"/>
      <c r="AC1763" s="37"/>
      <c r="AD1763" s="37"/>
      <c r="AE1763" s="37"/>
      <c r="AT1763" s="20" t="s">
        <v>206</v>
      </c>
      <c r="AU1763" s="20" t="s">
        <v>84</v>
      </c>
    </row>
    <row r="1764" spans="1:65" s="15" customFormat="1" ht="11.25">
      <c r="B1764" s="222"/>
      <c r="C1764" s="223"/>
      <c r="D1764" s="201" t="s">
        <v>213</v>
      </c>
      <c r="E1764" s="224" t="s">
        <v>28</v>
      </c>
      <c r="F1764" s="225" t="s">
        <v>724</v>
      </c>
      <c r="G1764" s="223"/>
      <c r="H1764" s="224" t="s">
        <v>28</v>
      </c>
      <c r="I1764" s="226"/>
      <c r="J1764" s="223"/>
      <c r="K1764" s="223"/>
      <c r="L1764" s="227"/>
      <c r="M1764" s="228"/>
      <c r="N1764" s="229"/>
      <c r="O1764" s="229"/>
      <c r="P1764" s="229"/>
      <c r="Q1764" s="229"/>
      <c r="R1764" s="229"/>
      <c r="S1764" s="229"/>
      <c r="T1764" s="230"/>
      <c r="AT1764" s="231" t="s">
        <v>213</v>
      </c>
      <c r="AU1764" s="231" t="s">
        <v>84</v>
      </c>
      <c r="AV1764" s="15" t="s">
        <v>82</v>
      </c>
      <c r="AW1764" s="15" t="s">
        <v>35</v>
      </c>
      <c r="AX1764" s="15" t="s">
        <v>74</v>
      </c>
      <c r="AY1764" s="231" t="s">
        <v>197</v>
      </c>
    </row>
    <row r="1765" spans="1:65" s="15" customFormat="1" ht="11.25">
      <c r="B1765" s="222"/>
      <c r="C1765" s="223"/>
      <c r="D1765" s="201" t="s">
        <v>213</v>
      </c>
      <c r="E1765" s="224" t="s">
        <v>28</v>
      </c>
      <c r="F1765" s="225" t="s">
        <v>2262</v>
      </c>
      <c r="G1765" s="223"/>
      <c r="H1765" s="224" t="s">
        <v>28</v>
      </c>
      <c r="I1765" s="226"/>
      <c r="J1765" s="223"/>
      <c r="K1765" s="223"/>
      <c r="L1765" s="227"/>
      <c r="M1765" s="228"/>
      <c r="N1765" s="229"/>
      <c r="O1765" s="229"/>
      <c r="P1765" s="229"/>
      <c r="Q1765" s="229"/>
      <c r="R1765" s="229"/>
      <c r="S1765" s="229"/>
      <c r="T1765" s="230"/>
      <c r="AT1765" s="231" t="s">
        <v>213</v>
      </c>
      <c r="AU1765" s="231" t="s">
        <v>84</v>
      </c>
      <c r="AV1765" s="15" t="s">
        <v>82</v>
      </c>
      <c r="AW1765" s="15" t="s">
        <v>35</v>
      </c>
      <c r="AX1765" s="15" t="s">
        <v>74</v>
      </c>
      <c r="AY1765" s="231" t="s">
        <v>197</v>
      </c>
    </row>
    <row r="1766" spans="1:65" s="13" customFormat="1" ht="11.25">
      <c r="B1766" s="199"/>
      <c r="C1766" s="200"/>
      <c r="D1766" s="201" t="s">
        <v>213</v>
      </c>
      <c r="E1766" s="202" t="s">
        <v>28</v>
      </c>
      <c r="F1766" s="203" t="s">
        <v>2385</v>
      </c>
      <c r="G1766" s="200"/>
      <c r="H1766" s="204">
        <v>30.6</v>
      </c>
      <c r="I1766" s="205"/>
      <c r="J1766" s="200"/>
      <c r="K1766" s="200"/>
      <c r="L1766" s="206"/>
      <c r="M1766" s="207"/>
      <c r="N1766" s="208"/>
      <c r="O1766" s="208"/>
      <c r="P1766" s="208"/>
      <c r="Q1766" s="208"/>
      <c r="R1766" s="208"/>
      <c r="S1766" s="208"/>
      <c r="T1766" s="209"/>
      <c r="AT1766" s="210" t="s">
        <v>213</v>
      </c>
      <c r="AU1766" s="210" t="s">
        <v>84</v>
      </c>
      <c r="AV1766" s="13" t="s">
        <v>84</v>
      </c>
      <c r="AW1766" s="13" t="s">
        <v>35</v>
      </c>
      <c r="AX1766" s="13" t="s">
        <v>82</v>
      </c>
      <c r="AY1766" s="210" t="s">
        <v>197</v>
      </c>
    </row>
    <row r="1767" spans="1:65" s="2" customFormat="1" ht="37.9" customHeight="1">
      <c r="A1767" s="37"/>
      <c r="B1767" s="38"/>
      <c r="C1767" s="181" t="s">
        <v>2386</v>
      </c>
      <c r="D1767" s="181" t="s">
        <v>199</v>
      </c>
      <c r="E1767" s="182" t="s">
        <v>2387</v>
      </c>
      <c r="F1767" s="183" t="s">
        <v>2388</v>
      </c>
      <c r="G1767" s="184" t="s">
        <v>202</v>
      </c>
      <c r="H1767" s="185">
        <v>30.6</v>
      </c>
      <c r="I1767" s="186"/>
      <c r="J1767" s="187">
        <f>ROUND(I1767*H1767,2)</f>
        <v>0</v>
      </c>
      <c r="K1767" s="183" t="s">
        <v>203</v>
      </c>
      <c r="L1767" s="42"/>
      <c r="M1767" s="188" t="s">
        <v>28</v>
      </c>
      <c r="N1767" s="189" t="s">
        <v>45</v>
      </c>
      <c r="O1767" s="67"/>
      <c r="P1767" s="190">
        <f>O1767*H1767</f>
        <v>0</v>
      </c>
      <c r="Q1767" s="190">
        <v>4.2999999999999999E-4</v>
      </c>
      <c r="R1767" s="190">
        <f>Q1767*H1767</f>
        <v>1.3158E-2</v>
      </c>
      <c r="S1767" s="190">
        <v>0</v>
      </c>
      <c r="T1767" s="191">
        <f>S1767*H1767</f>
        <v>0</v>
      </c>
      <c r="U1767" s="37"/>
      <c r="V1767" s="37"/>
      <c r="W1767" s="37"/>
      <c r="X1767" s="37"/>
      <c r="Y1767" s="37"/>
      <c r="Z1767" s="37"/>
      <c r="AA1767" s="37"/>
      <c r="AB1767" s="37"/>
      <c r="AC1767" s="37"/>
      <c r="AD1767" s="37"/>
      <c r="AE1767" s="37"/>
      <c r="AR1767" s="192" t="s">
        <v>283</v>
      </c>
      <c r="AT1767" s="192" t="s">
        <v>199</v>
      </c>
      <c r="AU1767" s="192" t="s">
        <v>84</v>
      </c>
      <c r="AY1767" s="20" t="s">
        <v>197</v>
      </c>
      <c r="BE1767" s="193">
        <f>IF(N1767="základní",J1767,0)</f>
        <v>0</v>
      </c>
      <c r="BF1767" s="193">
        <f>IF(N1767="snížená",J1767,0)</f>
        <v>0</v>
      </c>
      <c r="BG1767" s="193">
        <f>IF(N1767="zákl. přenesená",J1767,0)</f>
        <v>0</v>
      </c>
      <c r="BH1767" s="193">
        <f>IF(N1767="sníž. přenesená",J1767,0)</f>
        <v>0</v>
      </c>
      <c r="BI1767" s="193">
        <f>IF(N1767="nulová",J1767,0)</f>
        <v>0</v>
      </c>
      <c r="BJ1767" s="20" t="s">
        <v>82</v>
      </c>
      <c r="BK1767" s="193">
        <f>ROUND(I1767*H1767,2)</f>
        <v>0</v>
      </c>
      <c r="BL1767" s="20" t="s">
        <v>283</v>
      </c>
      <c r="BM1767" s="192" t="s">
        <v>2389</v>
      </c>
    </row>
    <row r="1768" spans="1:65" s="2" customFormat="1" ht="11.25">
      <c r="A1768" s="37"/>
      <c r="B1768" s="38"/>
      <c r="C1768" s="39"/>
      <c r="D1768" s="194" t="s">
        <v>206</v>
      </c>
      <c r="E1768" s="39"/>
      <c r="F1768" s="195" t="s">
        <v>2390</v>
      </c>
      <c r="G1768" s="39"/>
      <c r="H1768" s="39"/>
      <c r="I1768" s="196"/>
      <c r="J1768" s="39"/>
      <c r="K1768" s="39"/>
      <c r="L1768" s="42"/>
      <c r="M1768" s="197"/>
      <c r="N1768" s="198"/>
      <c r="O1768" s="67"/>
      <c r="P1768" s="67"/>
      <c r="Q1768" s="67"/>
      <c r="R1768" s="67"/>
      <c r="S1768" s="67"/>
      <c r="T1768" s="68"/>
      <c r="U1768" s="37"/>
      <c r="V1768" s="37"/>
      <c r="W1768" s="37"/>
      <c r="X1768" s="37"/>
      <c r="Y1768" s="37"/>
      <c r="Z1768" s="37"/>
      <c r="AA1768" s="37"/>
      <c r="AB1768" s="37"/>
      <c r="AC1768" s="37"/>
      <c r="AD1768" s="37"/>
      <c r="AE1768" s="37"/>
      <c r="AT1768" s="20" t="s">
        <v>206</v>
      </c>
      <c r="AU1768" s="20" t="s">
        <v>84</v>
      </c>
    </row>
    <row r="1769" spans="1:65" s="15" customFormat="1" ht="11.25">
      <c r="B1769" s="222"/>
      <c r="C1769" s="223"/>
      <c r="D1769" s="201" t="s">
        <v>213</v>
      </c>
      <c r="E1769" s="224" t="s">
        <v>28</v>
      </c>
      <c r="F1769" s="225" t="s">
        <v>724</v>
      </c>
      <c r="G1769" s="223"/>
      <c r="H1769" s="224" t="s">
        <v>28</v>
      </c>
      <c r="I1769" s="226"/>
      <c r="J1769" s="223"/>
      <c r="K1769" s="223"/>
      <c r="L1769" s="227"/>
      <c r="M1769" s="228"/>
      <c r="N1769" s="229"/>
      <c r="O1769" s="229"/>
      <c r="P1769" s="229"/>
      <c r="Q1769" s="229"/>
      <c r="R1769" s="229"/>
      <c r="S1769" s="229"/>
      <c r="T1769" s="230"/>
      <c r="AT1769" s="231" t="s">
        <v>213</v>
      </c>
      <c r="AU1769" s="231" t="s">
        <v>84</v>
      </c>
      <c r="AV1769" s="15" t="s">
        <v>82</v>
      </c>
      <c r="AW1769" s="15" t="s">
        <v>35</v>
      </c>
      <c r="AX1769" s="15" t="s">
        <v>74</v>
      </c>
      <c r="AY1769" s="231" t="s">
        <v>197</v>
      </c>
    </row>
    <row r="1770" spans="1:65" s="15" customFormat="1" ht="11.25">
      <c r="B1770" s="222"/>
      <c r="C1770" s="223"/>
      <c r="D1770" s="201" t="s">
        <v>213</v>
      </c>
      <c r="E1770" s="224" t="s">
        <v>28</v>
      </c>
      <c r="F1770" s="225" t="s">
        <v>2262</v>
      </c>
      <c r="G1770" s="223"/>
      <c r="H1770" s="224" t="s">
        <v>28</v>
      </c>
      <c r="I1770" s="226"/>
      <c r="J1770" s="223"/>
      <c r="K1770" s="223"/>
      <c r="L1770" s="227"/>
      <c r="M1770" s="228"/>
      <c r="N1770" s="229"/>
      <c r="O1770" s="229"/>
      <c r="P1770" s="229"/>
      <c r="Q1770" s="229"/>
      <c r="R1770" s="229"/>
      <c r="S1770" s="229"/>
      <c r="T1770" s="230"/>
      <c r="AT1770" s="231" t="s">
        <v>213</v>
      </c>
      <c r="AU1770" s="231" t="s">
        <v>84</v>
      </c>
      <c r="AV1770" s="15" t="s">
        <v>82</v>
      </c>
      <c r="AW1770" s="15" t="s">
        <v>35</v>
      </c>
      <c r="AX1770" s="15" t="s">
        <v>74</v>
      </c>
      <c r="AY1770" s="231" t="s">
        <v>197</v>
      </c>
    </row>
    <row r="1771" spans="1:65" s="13" customFormat="1" ht="11.25">
      <c r="B1771" s="199"/>
      <c r="C1771" s="200"/>
      <c r="D1771" s="201" t="s">
        <v>213</v>
      </c>
      <c r="E1771" s="202" t="s">
        <v>28</v>
      </c>
      <c r="F1771" s="203" t="s">
        <v>2385</v>
      </c>
      <c r="G1771" s="200"/>
      <c r="H1771" s="204">
        <v>30.6</v>
      </c>
      <c r="I1771" s="205"/>
      <c r="J1771" s="200"/>
      <c r="K1771" s="200"/>
      <c r="L1771" s="206"/>
      <c r="M1771" s="207"/>
      <c r="N1771" s="208"/>
      <c r="O1771" s="208"/>
      <c r="P1771" s="208"/>
      <c r="Q1771" s="208"/>
      <c r="R1771" s="208"/>
      <c r="S1771" s="208"/>
      <c r="T1771" s="209"/>
      <c r="AT1771" s="210" t="s">
        <v>213</v>
      </c>
      <c r="AU1771" s="210" t="s">
        <v>84</v>
      </c>
      <c r="AV1771" s="13" t="s">
        <v>84</v>
      </c>
      <c r="AW1771" s="13" t="s">
        <v>35</v>
      </c>
      <c r="AX1771" s="13" t="s">
        <v>82</v>
      </c>
      <c r="AY1771" s="210" t="s">
        <v>197</v>
      </c>
    </row>
    <row r="1772" spans="1:65" s="2" customFormat="1" ht="16.5" customHeight="1">
      <c r="A1772" s="37"/>
      <c r="B1772" s="38"/>
      <c r="C1772" s="247" t="s">
        <v>2391</v>
      </c>
      <c r="D1772" s="247" t="s">
        <v>519</v>
      </c>
      <c r="E1772" s="248" t="s">
        <v>2392</v>
      </c>
      <c r="F1772" s="249" t="s">
        <v>2393</v>
      </c>
      <c r="G1772" s="250" t="s">
        <v>202</v>
      </c>
      <c r="H1772" s="251">
        <v>356.64299999999997</v>
      </c>
      <c r="I1772" s="252"/>
      <c r="J1772" s="253">
        <f>ROUND(I1772*H1772,2)</f>
        <v>0</v>
      </c>
      <c r="K1772" s="249" t="s">
        <v>203</v>
      </c>
      <c r="L1772" s="254"/>
      <c r="M1772" s="255" t="s">
        <v>28</v>
      </c>
      <c r="N1772" s="256" t="s">
        <v>45</v>
      </c>
      <c r="O1772" s="67"/>
      <c r="P1772" s="190">
        <f>O1772*H1772</f>
        <v>0</v>
      </c>
      <c r="Q1772" s="190">
        <v>2.2000000000000001E-3</v>
      </c>
      <c r="R1772" s="190">
        <f>Q1772*H1772</f>
        <v>0.78461459999999994</v>
      </c>
      <c r="S1772" s="190">
        <v>0</v>
      </c>
      <c r="T1772" s="191">
        <f>S1772*H1772</f>
        <v>0</v>
      </c>
      <c r="U1772" s="37"/>
      <c r="V1772" s="37"/>
      <c r="W1772" s="37"/>
      <c r="X1772" s="37"/>
      <c r="Y1772" s="37"/>
      <c r="Z1772" s="37"/>
      <c r="AA1772" s="37"/>
      <c r="AB1772" s="37"/>
      <c r="AC1772" s="37"/>
      <c r="AD1772" s="37"/>
      <c r="AE1772" s="37"/>
      <c r="AR1772" s="192" t="s">
        <v>365</v>
      </c>
      <c r="AT1772" s="192" t="s">
        <v>519</v>
      </c>
      <c r="AU1772" s="192" t="s">
        <v>84</v>
      </c>
      <c r="AY1772" s="20" t="s">
        <v>197</v>
      </c>
      <c r="BE1772" s="193">
        <f>IF(N1772="základní",J1772,0)</f>
        <v>0</v>
      </c>
      <c r="BF1772" s="193">
        <f>IF(N1772="snížená",J1772,0)</f>
        <v>0</v>
      </c>
      <c r="BG1772" s="193">
        <f>IF(N1772="zákl. přenesená",J1772,0)</f>
        <v>0</v>
      </c>
      <c r="BH1772" s="193">
        <f>IF(N1772="sníž. přenesená",J1772,0)</f>
        <v>0</v>
      </c>
      <c r="BI1772" s="193">
        <f>IF(N1772="nulová",J1772,0)</f>
        <v>0</v>
      </c>
      <c r="BJ1772" s="20" t="s">
        <v>82</v>
      </c>
      <c r="BK1772" s="193">
        <f>ROUND(I1772*H1772,2)</f>
        <v>0</v>
      </c>
      <c r="BL1772" s="20" t="s">
        <v>283</v>
      </c>
      <c r="BM1772" s="192" t="s">
        <v>2394</v>
      </c>
    </row>
    <row r="1773" spans="1:65" s="15" customFormat="1" ht="11.25">
      <c r="B1773" s="222"/>
      <c r="C1773" s="223"/>
      <c r="D1773" s="201" t="s">
        <v>213</v>
      </c>
      <c r="E1773" s="224" t="s">
        <v>28</v>
      </c>
      <c r="F1773" s="225" t="s">
        <v>2262</v>
      </c>
      <c r="G1773" s="223"/>
      <c r="H1773" s="224" t="s">
        <v>28</v>
      </c>
      <c r="I1773" s="226"/>
      <c r="J1773" s="223"/>
      <c r="K1773" s="223"/>
      <c r="L1773" s="227"/>
      <c r="M1773" s="228"/>
      <c r="N1773" s="229"/>
      <c r="O1773" s="229"/>
      <c r="P1773" s="229"/>
      <c r="Q1773" s="229"/>
      <c r="R1773" s="229"/>
      <c r="S1773" s="229"/>
      <c r="T1773" s="230"/>
      <c r="AT1773" s="231" t="s">
        <v>213</v>
      </c>
      <c r="AU1773" s="231" t="s">
        <v>84</v>
      </c>
      <c r="AV1773" s="15" t="s">
        <v>82</v>
      </c>
      <c r="AW1773" s="15" t="s">
        <v>35</v>
      </c>
      <c r="AX1773" s="15" t="s">
        <v>74</v>
      </c>
      <c r="AY1773" s="231" t="s">
        <v>197</v>
      </c>
    </row>
    <row r="1774" spans="1:65" s="13" customFormat="1" ht="11.25">
      <c r="B1774" s="199"/>
      <c r="C1774" s="200"/>
      <c r="D1774" s="201" t="s">
        <v>213</v>
      </c>
      <c r="E1774" s="202" t="s">
        <v>28</v>
      </c>
      <c r="F1774" s="203" t="s">
        <v>2395</v>
      </c>
      <c r="G1774" s="200"/>
      <c r="H1774" s="204">
        <v>306</v>
      </c>
      <c r="I1774" s="205"/>
      <c r="J1774" s="200"/>
      <c r="K1774" s="200"/>
      <c r="L1774" s="206"/>
      <c r="M1774" s="207"/>
      <c r="N1774" s="208"/>
      <c r="O1774" s="208"/>
      <c r="P1774" s="208"/>
      <c r="Q1774" s="208"/>
      <c r="R1774" s="208"/>
      <c r="S1774" s="208"/>
      <c r="T1774" s="209"/>
      <c r="AT1774" s="210" t="s">
        <v>213</v>
      </c>
      <c r="AU1774" s="210" t="s">
        <v>84</v>
      </c>
      <c r="AV1774" s="13" t="s">
        <v>84</v>
      </c>
      <c r="AW1774" s="13" t="s">
        <v>35</v>
      </c>
      <c r="AX1774" s="13" t="s">
        <v>82</v>
      </c>
      <c r="AY1774" s="210" t="s">
        <v>197</v>
      </c>
    </row>
    <row r="1775" spans="1:65" s="13" customFormat="1" ht="11.25">
      <c r="B1775" s="199"/>
      <c r="C1775" s="200"/>
      <c r="D1775" s="201" t="s">
        <v>213</v>
      </c>
      <c r="E1775" s="200"/>
      <c r="F1775" s="203" t="s">
        <v>2295</v>
      </c>
      <c r="G1775" s="200"/>
      <c r="H1775" s="204">
        <v>356.64299999999997</v>
      </c>
      <c r="I1775" s="205"/>
      <c r="J1775" s="200"/>
      <c r="K1775" s="200"/>
      <c r="L1775" s="206"/>
      <c r="M1775" s="207"/>
      <c r="N1775" s="208"/>
      <c r="O1775" s="208"/>
      <c r="P1775" s="208"/>
      <c r="Q1775" s="208"/>
      <c r="R1775" s="208"/>
      <c r="S1775" s="208"/>
      <c r="T1775" s="209"/>
      <c r="AT1775" s="210" t="s">
        <v>213</v>
      </c>
      <c r="AU1775" s="210" t="s">
        <v>84</v>
      </c>
      <c r="AV1775" s="13" t="s">
        <v>84</v>
      </c>
      <c r="AW1775" s="13" t="s">
        <v>4</v>
      </c>
      <c r="AX1775" s="13" t="s">
        <v>82</v>
      </c>
      <c r="AY1775" s="210" t="s">
        <v>197</v>
      </c>
    </row>
    <row r="1776" spans="1:65" s="2" customFormat="1" ht="21.75" customHeight="1">
      <c r="A1776" s="37"/>
      <c r="B1776" s="38"/>
      <c r="C1776" s="181" t="s">
        <v>2396</v>
      </c>
      <c r="D1776" s="181" t="s">
        <v>199</v>
      </c>
      <c r="E1776" s="182" t="s">
        <v>2397</v>
      </c>
      <c r="F1776" s="183" t="s">
        <v>2398</v>
      </c>
      <c r="G1776" s="184" t="s">
        <v>202</v>
      </c>
      <c r="H1776" s="185">
        <v>306</v>
      </c>
      <c r="I1776" s="186"/>
      <c r="J1776" s="187">
        <f>ROUND(I1776*H1776,2)</f>
        <v>0</v>
      </c>
      <c r="K1776" s="183" t="s">
        <v>203</v>
      </c>
      <c r="L1776" s="42"/>
      <c r="M1776" s="188" t="s">
        <v>28</v>
      </c>
      <c r="N1776" s="189" t="s">
        <v>45</v>
      </c>
      <c r="O1776" s="67"/>
      <c r="P1776" s="190">
        <f>O1776*H1776</f>
        <v>0</v>
      </c>
      <c r="Q1776" s="190">
        <v>0</v>
      </c>
      <c r="R1776" s="190">
        <f>Q1776*H1776</f>
        <v>0</v>
      </c>
      <c r="S1776" s="190">
        <v>0</v>
      </c>
      <c r="T1776" s="191">
        <f>S1776*H1776</f>
        <v>0</v>
      </c>
      <c r="U1776" s="37"/>
      <c r="V1776" s="37"/>
      <c r="W1776" s="37"/>
      <c r="X1776" s="37"/>
      <c r="Y1776" s="37"/>
      <c r="Z1776" s="37"/>
      <c r="AA1776" s="37"/>
      <c r="AB1776" s="37"/>
      <c r="AC1776" s="37"/>
      <c r="AD1776" s="37"/>
      <c r="AE1776" s="37"/>
      <c r="AR1776" s="192" t="s">
        <v>283</v>
      </c>
      <c r="AT1776" s="192" t="s">
        <v>199</v>
      </c>
      <c r="AU1776" s="192" t="s">
        <v>84</v>
      </c>
      <c r="AY1776" s="20" t="s">
        <v>197</v>
      </c>
      <c r="BE1776" s="193">
        <f>IF(N1776="základní",J1776,0)</f>
        <v>0</v>
      </c>
      <c r="BF1776" s="193">
        <f>IF(N1776="snížená",J1776,0)</f>
        <v>0</v>
      </c>
      <c r="BG1776" s="193">
        <f>IF(N1776="zákl. přenesená",J1776,0)</f>
        <v>0</v>
      </c>
      <c r="BH1776" s="193">
        <f>IF(N1776="sníž. přenesená",J1776,0)</f>
        <v>0</v>
      </c>
      <c r="BI1776" s="193">
        <f>IF(N1776="nulová",J1776,0)</f>
        <v>0</v>
      </c>
      <c r="BJ1776" s="20" t="s">
        <v>82</v>
      </c>
      <c r="BK1776" s="193">
        <f>ROUND(I1776*H1776,2)</f>
        <v>0</v>
      </c>
      <c r="BL1776" s="20" t="s">
        <v>283</v>
      </c>
      <c r="BM1776" s="192" t="s">
        <v>2399</v>
      </c>
    </row>
    <row r="1777" spans="1:65" s="2" customFormat="1" ht="11.25">
      <c r="A1777" s="37"/>
      <c r="B1777" s="38"/>
      <c r="C1777" s="39"/>
      <c r="D1777" s="194" t="s">
        <v>206</v>
      </c>
      <c r="E1777" s="39"/>
      <c r="F1777" s="195" t="s">
        <v>2400</v>
      </c>
      <c r="G1777" s="39"/>
      <c r="H1777" s="39"/>
      <c r="I1777" s="196"/>
      <c r="J1777" s="39"/>
      <c r="K1777" s="39"/>
      <c r="L1777" s="42"/>
      <c r="M1777" s="197"/>
      <c r="N1777" s="198"/>
      <c r="O1777" s="67"/>
      <c r="P1777" s="67"/>
      <c r="Q1777" s="67"/>
      <c r="R1777" s="67"/>
      <c r="S1777" s="67"/>
      <c r="T1777" s="68"/>
      <c r="U1777" s="37"/>
      <c r="V1777" s="37"/>
      <c r="W1777" s="37"/>
      <c r="X1777" s="37"/>
      <c r="Y1777" s="37"/>
      <c r="Z1777" s="37"/>
      <c r="AA1777" s="37"/>
      <c r="AB1777" s="37"/>
      <c r="AC1777" s="37"/>
      <c r="AD1777" s="37"/>
      <c r="AE1777" s="37"/>
      <c r="AT1777" s="20" t="s">
        <v>206</v>
      </c>
      <c r="AU1777" s="20" t="s">
        <v>84</v>
      </c>
    </row>
    <row r="1778" spans="1:65" s="15" customFormat="1" ht="11.25">
      <c r="B1778" s="222"/>
      <c r="C1778" s="223"/>
      <c r="D1778" s="201" t="s">
        <v>213</v>
      </c>
      <c r="E1778" s="224" t="s">
        <v>28</v>
      </c>
      <c r="F1778" s="225" t="s">
        <v>724</v>
      </c>
      <c r="G1778" s="223"/>
      <c r="H1778" s="224" t="s">
        <v>28</v>
      </c>
      <c r="I1778" s="226"/>
      <c r="J1778" s="223"/>
      <c r="K1778" s="223"/>
      <c r="L1778" s="227"/>
      <c r="M1778" s="228"/>
      <c r="N1778" s="229"/>
      <c r="O1778" s="229"/>
      <c r="P1778" s="229"/>
      <c r="Q1778" s="229"/>
      <c r="R1778" s="229"/>
      <c r="S1778" s="229"/>
      <c r="T1778" s="230"/>
      <c r="AT1778" s="231" t="s">
        <v>213</v>
      </c>
      <c r="AU1778" s="231" t="s">
        <v>84</v>
      </c>
      <c r="AV1778" s="15" t="s">
        <v>82</v>
      </c>
      <c r="AW1778" s="15" t="s">
        <v>35</v>
      </c>
      <c r="AX1778" s="15" t="s">
        <v>74</v>
      </c>
      <c r="AY1778" s="231" t="s">
        <v>197</v>
      </c>
    </row>
    <row r="1779" spans="1:65" s="15" customFormat="1" ht="11.25">
      <c r="B1779" s="222"/>
      <c r="C1779" s="223"/>
      <c r="D1779" s="201" t="s">
        <v>213</v>
      </c>
      <c r="E1779" s="224" t="s">
        <v>28</v>
      </c>
      <c r="F1779" s="225" t="s">
        <v>2262</v>
      </c>
      <c r="G1779" s="223"/>
      <c r="H1779" s="224" t="s">
        <v>28</v>
      </c>
      <c r="I1779" s="226"/>
      <c r="J1779" s="223"/>
      <c r="K1779" s="223"/>
      <c r="L1779" s="227"/>
      <c r="M1779" s="228"/>
      <c r="N1779" s="229"/>
      <c r="O1779" s="229"/>
      <c r="P1779" s="229"/>
      <c r="Q1779" s="229"/>
      <c r="R1779" s="229"/>
      <c r="S1779" s="229"/>
      <c r="T1779" s="230"/>
      <c r="AT1779" s="231" t="s">
        <v>213</v>
      </c>
      <c r="AU1779" s="231" t="s">
        <v>84</v>
      </c>
      <c r="AV1779" s="15" t="s">
        <v>82</v>
      </c>
      <c r="AW1779" s="15" t="s">
        <v>35</v>
      </c>
      <c r="AX1779" s="15" t="s">
        <v>74</v>
      </c>
      <c r="AY1779" s="231" t="s">
        <v>197</v>
      </c>
    </row>
    <row r="1780" spans="1:65" s="13" customFormat="1" ht="11.25">
      <c r="B1780" s="199"/>
      <c r="C1780" s="200"/>
      <c r="D1780" s="201" t="s">
        <v>213</v>
      </c>
      <c r="E1780" s="202" t="s">
        <v>28</v>
      </c>
      <c r="F1780" s="203" t="s">
        <v>2263</v>
      </c>
      <c r="G1780" s="200"/>
      <c r="H1780" s="204">
        <v>306</v>
      </c>
      <c r="I1780" s="205"/>
      <c r="J1780" s="200"/>
      <c r="K1780" s="200"/>
      <c r="L1780" s="206"/>
      <c r="M1780" s="207"/>
      <c r="N1780" s="208"/>
      <c r="O1780" s="208"/>
      <c r="P1780" s="208"/>
      <c r="Q1780" s="208"/>
      <c r="R1780" s="208"/>
      <c r="S1780" s="208"/>
      <c r="T1780" s="209"/>
      <c r="AT1780" s="210" t="s">
        <v>213</v>
      </c>
      <c r="AU1780" s="210" t="s">
        <v>84</v>
      </c>
      <c r="AV1780" s="13" t="s">
        <v>84</v>
      </c>
      <c r="AW1780" s="13" t="s">
        <v>35</v>
      </c>
      <c r="AX1780" s="13" t="s">
        <v>82</v>
      </c>
      <c r="AY1780" s="210" t="s">
        <v>197</v>
      </c>
    </row>
    <row r="1781" spans="1:65" s="2" customFormat="1" ht="16.5" customHeight="1">
      <c r="A1781" s="37"/>
      <c r="B1781" s="38"/>
      <c r="C1781" s="247" t="s">
        <v>2401</v>
      </c>
      <c r="D1781" s="247" t="s">
        <v>519</v>
      </c>
      <c r="E1781" s="248" t="s">
        <v>2402</v>
      </c>
      <c r="F1781" s="249" t="s">
        <v>2403</v>
      </c>
      <c r="G1781" s="250" t="s">
        <v>202</v>
      </c>
      <c r="H1781" s="251">
        <v>353.43</v>
      </c>
      <c r="I1781" s="252"/>
      <c r="J1781" s="253">
        <f>ROUND(I1781*H1781,2)</f>
        <v>0</v>
      </c>
      <c r="K1781" s="249" t="s">
        <v>203</v>
      </c>
      <c r="L1781" s="254"/>
      <c r="M1781" s="255" t="s">
        <v>28</v>
      </c>
      <c r="N1781" s="256" t="s">
        <v>45</v>
      </c>
      <c r="O1781" s="67"/>
      <c r="P1781" s="190">
        <f>O1781*H1781</f>
        <v>0</v>
      </c>
      <c r="Q1781" s="190">
        <v>1.4999999999999999E-4</v>
      </c>
      <c r="R1781" s="190">
        <f>Q1781*H1781</f>
        <v>5.3014499999999999E-2</v>
      </c>
      <c r="S1781" s="190">
        <v>0</v>
      </c>
      <c r="T1781" s="191">
        <f>S1781*H1781</f>
        <v>0</v>
      </c>
      <c r="U1781" s="37"/>
      <c r="V1781" s="37"/>
      <c r="W1781" s="37"/>
      <c r="X1781" s="37"/>
      <c r="Y1781" s="37"/>
      <c r="Z1781" s="37"/>
      <c r="AA1781" s="37"/>
      <c r="AB1781" s="37"/>
      <c r="AC1781" s="37"/>
      <c r="AD1781" s="37"/>
      <c r="AE1781" s="37"/>
      <c r="AR1781" s="192" t="s">
        <v>365</v>
      </c>
      <c r="AT1781" s="192" t="s">
        <v>519</v>
      </c>
      <c r="AU1781" s="192" t="s">
        <v>84</v>
      </c>
      <c r="AY1781" s="20" t="s">
        <v>197</v>
      </c>
      <c r="BE1781" s="193">
        <f>IF(N1781="základní",J1781,0)</f>
        <v>0</v>
      </c>
      <c r="BF1781" s="193">
        <f>IF(N1781="snížená",J1781,0)</f>
        <v>0</v>
      </c>
      <c r="BG1781" s="193">
        <f>IF(N1781="zákl. přenesená",J1781,0)</f>
        <v>0</v>
      </c>
      <c r="BH1781" s="193">
        <f>IF(N1781="sníž. přenesená",J1781,0)</f>
        <v>0</v>
      </c>
      <c r="BI1781" s="193">
        <f>IF(N1781="nulová",J1781,0)</f>
        <v>0</v>
      </c>
      <c r="BJ1781" s="20" t="s">
        <v>82</v>
      </c>
      <c r="BK1781" s="193">
        <f>ROUND(I1781*H1781,2)</f>
        <v>0</v>
      </c>
      <c r="BL1781" s="20" t="s">
        <v>283</v>
      </c>
      <c r="BM1781" s="192" t="s">
        <v>2404</v>
      </c>
    </row>
    <row r="1782" spans="1:65" s="13" customFormat="1" ht="11.25">
      <c r="B1782" s="199"/>
      <c r="C1782" s="200"/>
      <c r="D1782" s="201" t="s">
        <v>213</v>
      </c>
      <c r="E1782" s="200"/>
      <c r="F1782" s="203" t="s">
        <v>2405</v>
      </c>
      <c r="G1782" s="200"/>
      <c r="H1782" s="204">
        <v>353.43</v>
      </c>
      <c r="I1782" s="205"/>
      <c r="J1782" s="200"/>
      <c r="K1782" s="200"/>
      <c r="L1782" s="206"/>
      <c r="M1782" s="207"/>
      <c r="N1782" s="208"/>
      <c r="O1782" s="208"/>
      <c r="P1782" s="208"/>
      <c r="Q1782" s="208"/>
      <c r="R1782" s="208"/>
      <c r="S1782" s="208"/>
      <c r="T1782" s="209"/>
      <c r="AT1782" s="210" t="s">
        <v>213</v>
      </c>
      <c r="AU1782" s="210" t="s">
        <v>84</v>
      </c>
      <c r="AV1782" s="13" t="s">
        <v>84</v>
      </c>
      <c r="AW1782" s="13" t="s">
        <v>4</v>
      </c>
      <c r="AX1782" s="13" t="s">
        <v>82</v>
      </c>
      <c r="AY1782" s="210" t="s">
        <v>197</v>
      </c>
    </row>
    <row r="1783" spans="1:65" s="2" customFormat="1" ht="24.2" customHeight="1">
      <c r="A1783" s="37"/>
      <c r="B1783" s="38"/>
      <c r="C1783" s="181" t="s">
        <v>2406</v>
      </c>
      <c r="D1783" s="181" t="s">
        <v>199</v>
      </c>
      <c r="E1783" s="182" t="s">
        <v>2407</v>
      </c>
      <c r="F1783" s="183" t="s">
        <v>2408</v>
      </c>
      <c r="G1783" s="184" t="s">
        <v>202</v>
      </c>
      <c r="H1783" s="185">
        <v>127.392</v>
      </c>
      <c r="I1783" s="186"/>
      <c r="J1783" s="187">
        <f>ROUND(I1783*H1783,2)</f>
        <v>0</v>
      </c>
      <c r="K1783" s="183" t="s">
        <v>203</v>
      </c>
      <c r="L1783" s="42"/>
      <c r="M1783" s="188" t="s">
        <v>28</v>
      </c>
      <c r="N1783" s="189" t="s">
        <v>45</v>
      </c>
      <c r="O1783" s="67"/>
      <c r="P1783" s="190">
        <f>O1783*H1783</f>
        <v>0</v>
      </c>
      <c r="Q1783" s="190">
        <v>0</v>
      </c>
      <c r="R1783" s="190">
        <f>Q1783*H1783</f>
        <v>0</v>
      </c>
      <c r="S1783" s="190">
        <v>0</v>
      </c>
      <c r="T1783" s="191">
        <f>S1783*H1783</f>
        <v>0</v>
      </c>
      <c r="U1783" s="37"/>
      <c r="V1783" s="37"/>
      <c r="W1783" s="37"/>
      <c r="X1783" s="37"/>
      <c r="Y1783" s="37"/>
      <c r="Z1783" s="37"/>
      <c r="AA1783" s="37"/>
      <c r="AB1783" s="37"/>
      <c r="AC1783" s="37"/>
      <c r="AD1783" s="37"/>
      <c r="AE1783" s="37"/>
      <c r="AR1783" s="192" t="s">
        <v>283</v>
      </c>
      <c r="AT1783" s="192" t="s">
        <v>199</v>
      </c>
      <c r="AU1783" s="192" t="s">
        <v>84</v>
      </c>
      <c r="AY1783" s="20" t="s">
        <v>197</v>
      </c>
      <c r="BE1783" s="193">
        <f>IF(N1783="základní",J1783,0)</f>
        <v>0</v>
      </c>
      <c r="BF1783" s="193">
        <f>IF(N1783="snížená",J1783,0)</f>
        <v>0</v>
      </c>
      <c r="BG1783" s="193">
        <f>IF(N1783="zákl. přenesená",J1783,0)</f>
        <v>0</v>
      </c>
      <c r="BH1783" s="193">
        <f>IF(N1783="sníž. přenesená",J1783,0)</f>
        <v>0</v>
      </c>
      <c r="BI1783" s="193">
        <f>IF(N1783="nulová",J1783,0)</f>
        <v>0</v>
      </c>
      <c r="BJ1783" s="20" t="s">
        <v>82</v>
      </c>
      <c r="BK1783" s="193">
        <f>ROUND(I1783*H1783,2)</f>
        <v>0</v>
      </c>
      <c r="BL1783" s="20" t="s">
        <v>283</v>
      </c>
      <c r="BM1783" s="192" t="s">
        <v>2409</v>
      </c>
    </row>
    <row r="1784" spans="1:65" s="2" customFormat="1" ht="11.25">
      <c r="A1784" s="37"/>
      <c r="B1784" s="38"/>
      <c r="C1784" s="39"/>
      <c r="D1784" s="194" t="s">
        <v>206</v>
      </c>
      <c r="E1784" s="39"/>
      <c r="F1784" s="195" t="s">
        <v>2410</v>
      </c>
      <c r="G1784" s="39"/>
      <c r="H1784" s="39"/>
      <c r="I1784" s="196"/>
      <c r="J1784" s="39"/>
      <c r="K1784" s="39"/>
      <c r="L1784" s="42"/>
      <c r="M1784" s="197"/>
      <c r="N1784" s="198"/>
      <c r="O1784" s="67"/>
      <c r="P1784" s="67"/>
      <c r="Q1784" s="67"/>
      <c r="R1784" s="67"/>
      <c r="S1784" s="67"/>
      <c r="T1784" s="68"/>
      <c r="U1784" s="37"/>
      <c r="V1784" s="37"/>
      <c r="W1784" s="37"/>
      <c r="X1784" s="37"/>
      <c r="Y1784" s="37"/>
      <c r="Z1784" s="37"/>
      <c r="AA1784" s="37"/>
      <c r="AB1784" s="37"/>
      <c r="AC1784" s="37"/>
      <c r="AD1784" s="37"/>
      <c r="AE1784" s="37"/>
      <c r="AT1784" s="20" t="s">
        <v>206</v>
      </c>
      <c r="AU1784" s="20" t="s">
        <v>84</v>
      </c>
    </row>
    <row r="1785" spans="1:65" s="15" customFormat="1" ht="11.25">
      <c r="B1785" s="222"/>
      <c r="C1785" s="223"/>
      <c r="D1785" s="201" t="s">
        <v>213</v>
      </c>
      <c r="E1785" s="224" t="s">
        <v>28</v>
      </c>
      <c r="F1785" s="225" t="s">
        <v>724</v>
      </c>
      <c r="G1785" s="223"/>
      <c r="H1785" s="224" t="s">
        <v>28</v>
      </c>
      <c r="I1785" s="226"/>
      <c r="J1785" s="223"/>
      <c r="K1785" s="223"/>
      <c r="L1785" s="227"/>
      <c r="M1785" s="228"/>
      <c r="N1785" s="229"/>
      <c r="O1785" s="229"/>
      <c r="P1785" s="229"/>
      <c r="Q1785" s="229"/>
      <c r="R1785" s="229"/>
      <c r="S1785" s="229"/>
      <c r="T1785" s="230"/>
      <c r="AT1785" s="231" t="s">
        <v>213</v>
      </c>
      <c r="AU1785" s="231" t="s">
        <v>84</v>
      </c>
      <c r="AV1785" s="15" t="s">
        <v>82</v>
      </c>
      <c r="AW1785" s="15" t="s">
        <v>35</v>
      </c>
      <c r="AX1785" s="15" t="s">
        <v>74</v>
      </c>
      <c r="AY1785" s="231" t="s">
        <v>197</v>
      </c>
    </row>
    <row r="1786" spans="1:65" s="15" customFormat="1" ht="11.25">
      <c r="B1786" s="222"/>
      <c r="C1786" s="223"/>
      <c r="D1786" s="201" t="s">
        <v>213</v>
      </c>
      <c r="E1786" s="224" t="s">
        <v>28</v>
      </c>
      <c r="F1786" s="225" t="s">
        <v>2272</v>
      </c>
      <c r="G1786" s="223"/>
      <c r="H1786" s="224" t="s">
        <v>28</v>
      </c>
      <c r="I1786" s="226"/>
      <c r="J1786" s="223"/>
      <c r="K1786" s="223"/>
      <c r="L1786" s="227"/>
      <c r="M1786" s="228"/>
      <c r="N1786" s="229"/>
      <c r="O1786" s="229"/>
      <c r="P1786" s="229"/>
      <c r="Q1786" s="229"/>
      <c r="R1786" s="229"/>
      <c r="S1786" s="229"/>
      <c r="T1786" s="230"/>
      <c r="AT1786" s="231" t="s">
        <v>213</v>
      </c>
      <c r="AU1786" s="231" t="s">
        <v>84</v>
      </c>
      <c r="AV1786" s="15" t="s">
        <v>82</v>
      </c>
      <c r="AW1786" s="15" t="s">
        <v>35</v>
      </c>
      <c r="AX1786" s="15" t="s">
        <v>74</v>
      </c>
      <c r="AY1786" s="231" t="s">
        <v>197</v>
      </c>
    </row>
    <row r="1787" spans="1:65" s="13" customFormat="1" ht="11.25">
      <c r="B1787" s="199"/>
      <c r="C1787" s="200"/>
      <c r="D1787" s="201" t="s">
        <v>213</v>
      </c>
      <c r="E1787" s="202" t="s">
        <v>28</v>
      </c>
      <c r="F1787" s="203" t="s">
        <v>2411</v>
      </c>
      <c r="G1787" s="200"/>
      <c r="H1787" s="204">
        <v>57.664000000000001</v>
      </c>
      <c r="I1787" s="205"/>
      <c r="J1787" s="200"/>
      <c r="K1787" s="200"/>
      <c r="L1787" s="206"/>
      <c r="M1787" s="207"/>
      <c r="N1787" s="208"/>
      <c r="O1787" s="208"/>
      <c r="P1787" s="208"/>
      <c r="Q1787" s="208"/>
      <c r="R1787" s="208"/>
      <c r="S1787" s="208"/>
      <c r="T1787" s="209"/>
      <c r="AT1787" s="210" t="s">
        <v>213</v>
      </c>
      <c r="AU1787" s="210" t="s">
        <v>84</v>
      </c>
      <c r="AV1787" s="13" t="s">
        <v>84</v>
      </c>
      <c r="AW1787" s="13" t="s">
        <v>35</v>
      </c>
      <c r="AX1787" s="13" t="s">
        <v>74</v>
      </c>
      <c r="AY1787" s="210" t="s">
        <v>197</v>
      </c>
    </row>
    <row r="1788" spans="1:65" s="13" customFormat="1" ht="11.25">
      <c r="B1788" s="199"/>
      <c r="C1788" s="200"/>
      <c r="D1788" s="201" t="s">
        <v>213</v>
      </c>
      <c r="E1788" s="202" t="s">
        <v>28</v>
      </c>
      <c r="F1788" s="203" t="s">
        <v>2412</v>
      </c>
      <c r="G1788" s="200"/>
      <c r="H1788" s="204">
        <v>69.727999999999994</v>
      </c>
      <c r="I1788" s="205"/>
      <c r="J1788" s="200"/>
      <c r="K1788" s="200"/>
      <c r="L1788" s="206"/>
      <c r="M1788" s="207"/>
      <c r="N1788" s="208"/>
      <c r="O1788" s="208"/>
      <c r="P1788" s="208"/>
      <c r="Q1788" s="208"/>
      <c r="R1788" s="208"/>
      <c r="S1788" s="208"/>
      <c r="T1788" s="209"/>
      <c r="AT1788" s="210" t="s">
        <v>213</v>
      </c>
      <c r="AU1788" s="210" t="s">
        <v>84</v>
      </c>
      <c r="AV1788" s="13" t="s">
        <v>84</v>
      </c>
      <c r="AW1788" s="13" t="s">
        <v>35</v>
      </c>
      <c r="AX1788" s="13" t="s">
        <v>74</v>
      </c>
      <c r="AY1788" s="210" t="s">
        <v>197</v>
      </c>
    </row>
    <row r="1789" spans="1:65" s="14" customFormat="1" ht="11.25">
      <c r="B1789" s="211"/>
      <c r="C1789" s="212"/>
      <c r="D1789" s="201" t="s">
        <v>213</v>
      </c>
      <c r="E1789" s="213" t="s">
        <v>28</v>
      </c>
      <c r="F1789" s="214" t="s">
        <v>226</v>
      </c>
      <c r="G1789" s="212"/>
      <c r="H1789" s="215">
        <v>127.392</v>
      </c>
      <c r="I1789" s="216"/>
      <c r="J1789" s="212"/>
      <c r="K1789" s="212"/>
      <c r="L1789" s="217"/>
      <c r="M1789" s="218"/>
      <c r="N1789" s="219"/>
      <c r="O1789" s="219"/>
      <c r="P1789" s="219"/>
      <c r="Q1789" s="219"/>
      <c r="R1789" s="219"/>
      <c r="S1789" s="219"/>
      <c r="T1789" s="220"/>
      <c r="AT1789" s="221" t="s">
        <v>213</v>
      </c>
      <c r="AU1789" s="221" t="s">
        <v>84</v>
      </c>
      <c r="AV1789" s="14" t="s">
        <v>204</v>
      </c>
      <c r="AW1789" s="14" t="s">
        <v>35</v>
      </c>
      <c r="AX1789" s="14" t="s">
        <v>82</v>
      </c>
      <c r="AY1789" s="221" t="s">
        <v>197</v>
      </c>
    </row>
    <row r="1790" spans="1:65" s="2" customFormat="1" ht="16.5" customHeight="1">
      <c r="A1790" s="37"/>
      <c r="B1790" s="38"/>
      <c r="C1790" s="247" t="s">
        <v>2413</v>
      </c>
      <c r="D1790" s="247" t="s">
        <v>519</v>
      </c>
      <c r="E1790" s="248" t="s">
        <v>2414</v>
      </c>
      <c r="F1790" s="249" t="s">
        <v>2415</v>
      </c>
      <c r="G1790" s="250" t="s">
        <v>428</v>
      </c>
      <c r="H1790" s="251">
        <v>29.05</v>
      </c>
      <c r="I1790" s="252"/>
      <c r="J1790" s="253">
        <f>ROUND(I1790*H1790,2)</f>
        <v>0</v>
      </c>
      <c r="K1790" s="249" t="s">
        <v>203</v>
      </c>
      <c r="L1790" s="254"/>
      <c r="M1790" s="255" t="s">
        <v>28</v>
      </c>
      <c r="N1790" s="256" t="s">
        <v>45</v>
      </c>
      <c r="O1790" s="67"/>
      <c r="P1790" s="190">
        <f>O1790*H1790</f>
        <v>0</v>
      </c>
      <c r="Q1790" s="190">
        <v>1</v>
      </c>
      <c r="R1790" s="190">
        <f>Q1790*H1790</f>
        <v>29.05</v>
      </c>
      <c r="S1790" s="190">
        <v>0</v>
      </c>
      <c r="T1790" s="191">
        <f>S1790*H1790</f>
        <v>0</v>
      </c>
      <c r="U1790" s="37"/>
      <c r="V1790" s="37"/>
      <c r="W1790" s="37"/>
      <c r="X1790" s="37"/>
      <c r="Y1790" s="37"/>
      <c r="Z1790" s="37"/>
      <c r="AA1790" s="37"/>
      <c r="AB1790" s="37"/>
      <c r="AC1790" s="37"/>
      <c r="AD1790" s="37"/>
      <c r="AE1790" s="37"/>
      <c r="AR1790" s="192" t="s">
        <v>365</v>
      </c>
      <c r="AT1790" s="192" t="s">
        <v>519</v>
      </c>
      <c r="AU1790" s="192" t="s">
        <v>84</v>
      </c>
      <c r="AY1790" s="20" t="s">
        <v>197</v>
      </c>
      <c r="BE1790" s="193">
        <f>IF(N1790="základní",J1790,0)</f>
        <v>0</v>
      </c>
      <c r="BF1790" s="193">
        <f>IF(N1790="snížená",J1790,0)</f>
        <v>0</v>
      </c>
      <c r="BG1790" s="193">
        <f>IF(N1790="zákl. přenesená",J1790,0)</f>
        <v>0</v>
      </c>
      <c r="BH1790" s="193">
        <f>IF(N1790="sníž. přenesená",J1790,0)</f>
        <v>0</v>
      </c>
      <c r="BI1790" s="193">
        <f>IF(N1790="nulová",J1790,0)</f>
        <v>0</v>
      </c>
      <c r="BJ1790" s="20" t="s">
        <v>82</v>
      </c>
      <c r="BK1790" s="193">
        <f>ROUND(I1790*H1790,2)</f>
        <v>0</v>
      </c>
      <c r="BL1790" s="20" t="s">
        <v>283</v>
      </c>
      <c r="BM1790" s="192" t="s">
        <v>2416</v>
      </c>
    </row>
    <row r="1791" spans="1:65" s="13" customFormat="1" ht="11.25">
      <c r="B1791" s="199"/>
      <c r="C1791" s="200"/>
      <c r="D1791" s="201" t="s">
        <v>213</v>
      </c>
      <c r="E1791" s="202" t="s">
        <v>28</v>
      </c>
      <c r="F1791" s="203" t="s">
        <v>2417</v>
      </c>
      <c r="G1791" s="200"/>
      <c r="H1791" s="204">
        <v>14.013</v>
      </c>
      <c r="I1791" s="205"/>
      <c r="J1791" s="200"/>
      <c r="K1791" s="200"/>
      <c r="L1791" s="206"/>
      <c r="M1791" s="207"/>
      <c r="N1791" s="208"/>
      <c r="O1791" s="208"/>
      <c r="P1791" s="208"/>
      <c r="Q1791" s="208"/>
      <c r="R1791" s="208"/>
      <c r="S1791" s="208"/>
      <c r="T1791" s="209"/>
      <c r="AT1791" s="210" t="s">
        <v>213</v>
      </c>
      <c r="AU1791" s="210" t="s">
        <v>84</v>
      </c>
      <c r="AV1791" s="13" t="s">
        <v>84</v>
      </c>
      <c r="AW1791" s="13" t="s">
        <v>35</v>
      </c>
      <c r="AX1791" s="13" t="s">
        <v>74</v>
      </c>
      <c r="AY1791" s="210" t="s">
        <v>197</v>
      </c>
    </row>
    <row r="1792" spans="1:65" s="13" customFormat="1" ht="11.25">
      <c r="B1792" s="199"/>
      <c r="C1792" s="200"/>
      <c r="D1792" s="201" t="s">
        <v>213</v>
      </c>
      <c r="E1792" s="202" t="s">
        <v>28</v>
      </c>
      <c r="F1792" s="203" t="s">
        <v>2418</v>
      </c>
      <c r="G1792" s="200"/>
      <c r="H1792" s="204">
        <v>0.51200000000000001</v>
      </c>
      <c r="I1792" s="205"/>
      <c r="J1792" s="200"/>
      <c r="K1792" s="200"/>
      <c r="L1792" s="206"/>
      <c r="M1792" s="207"/>
      <c r="N1792" s="208"/>
      <c r="O1792" s="208"/>
      <c r="P1792" s="208"/>
      <c r="Q1792" s="208"/>
      <c r="R1792" s="208"/>
      <c r="S1792" s="208"/>
      <c r="T1792" s="209"/>
      <c r="AT1792" s="210" t="s">
        <v>213</v>
      </c>
      <c r="AU1792" s="210" t="s">
        <v>84</v>
      </c>
      <c r="AV1792" s="13" t="s">
        <v>84</v>
      </c>
      <c r="AW1792" s="13" t="s">
        <v>35</v>
      </c>
      <c r="AX1792" s="13" t="s">
        <v>74</v>
      </c>
      <c r="AY1792" s="210" t="s">
        <v>197</v>
      </c>
    </row>
    <row r="1793" spans="1:65" s="14" customFormat="1" ht="11.25">
      <c r="B1793" s="211"/>
      <c r="C1793" s="212"/>
      <c r="D1793" s="201" t="s">
        <v>213</v>
      </c>
      <c r="E1793" s="213" t="s">
        <v>28</v>
      </c>
      <c r="F1793" s="214" t="s">
        <v>226</v>
      </c>
      <c r="G1793" s="212"/>
      <c r="H1793" s="215">
        <v>14.525</v>
      </c>
      <c r="I1793" s="216"/>
      <c r="J1793" s="212"/>
      <c r="K1793" s="212"/>
      <c r="L1793" s="217"/>
      <c r="M1793" s="218"/>
      <c r="N1793" s="219"/>
      <c r="O1793" s="219"/>
      <c r="P1793" s="219"/>
      <c r="Q1793" s="219"/>
      <c r="R1793" s="219"/>
      <c r="S1793" s="219"/>
      <c r="T1793" s="220"/>
      <c r="AT1793" s="221" t="s">
        <v>213</v>
      </c>
      <c r="AU1793" s="221" t="s">
        <v>84</v>
      </c>
      <c r="AV1793" s="14" t="s">
        <v>204</v>
      </c>
      <c r="AW1793" s="14" t="s">
        <v>35</v>
      </c>
      <c r="AX1793" s="14" t="s">
        <v>82</v>
      </c>
      <c r="AY1793" s="221" t="s">
        <v>197</v>
      </c>
    </row>
    <row r="1794" spans="1:65" s="13" customFormat="1" ht="11.25">
      <c r="B1794" s="199"/>
      <c r="C1794" s="200"/>
      <c r="D1794" s="201" t="s">
        <v>213</v>
      </c>
      <c r="E1794" s="200"/>
      <c r="F1794" s="203" t="s">
        <v>2419</v>
      </c>
      <c r="G1794" s="200"/>
      <c r="H1794" s="204">
        <v>29.05</v>
      </c>
      <c r="I1794" s="205"/>
      <c r="J1794" s="200"/>
      <c r="K1794" s="200"/>
      <c r="L1794" s="206"/>
      <c r="M1794" s="207"/>
      <c r="N1794" s="208"/>
      <c r="O1794" s="208"/>
      <c r="P1794" s="208"/>
      <c r="Q1794" s="208"/>
      <c r="R1794" s="208"/>
      <c r="S1794" s="208"/>
      <c r="T1794" s="209"/>
      <c r="AT1794" s="210" t="s">
        <v>213</v>
      </c>
      <c r="AU1794" s="210" t="s">
        <v>84</v>
      </c>
      <c r="AV1794" s="13" t="s">
        <v>84</v>
      </c>
      <c r="AW1794" s="13" t="s">
        <v>4</v>
      </c>
      <c r="AX1794" s="13" t="s">
        <v>82</v>
      </c>
      <c r="AY1794" s="210" t="s">
        <v>197</v>
      </c>
    </row>
    <row r="1795" spans="1:65" s="2" customFormat="1" ht="24.2" customHeight="1">
      <c r="A1795" s="37"/>
      <c r="B1795" s="38"/>
      <c r="C1795" s="181" t="s">
        <v>2420</v>
      </c>
      <c r="D1795" s="181" t="s">
        <v>199</v>
      </c>
      <c r="E1795" s="182" t="s">
        <v>2421</v>
      </c>
      <c r="F1795" s="183" t="s">
        <v>2422</v>
      </c>
      <c r="G1795" s="184" t="s">
        <v>202</v>
      </c>
      <c r="H1795" s="185">
        <v>1277.5350000000001</v>
      </c>
      <c r="I1795" s="186"/>
      <c r="J1795" s="187">
        <f>ROUND(I1795*H1795,2)</f>
        <v>0</v>
      </c>
      <c r="K1795" s="183" t="s">
        <v>203</v>
      </c>
      <c r="L1795" s="42"/>
      <c r="M1795" s="188" t="s">
        <v>28</v>
      </c>
      <c r="N1795" s="189" t="s">
        <v>45</v>
      </c>
      <c r="O1795" s="67"/>
      <c r="P1795" s="190">
        <f>O1795*H1795</f>
        <v>0</v>
      </c>
      <c r="Q1795" s="190">
        <v>0</v>
      </c>
      <c r="R1795" s="190">
        <f>Q1795*H1795</f>
        <v>0</v>
      </c>
      <c r="S1795" s="190">
        <v>0</v>
      </c>
      <c r="T1795" s="191">
        <f>S1795*H1795</f>
        <v>0</v>
      </c>
      <c r="U1795" s="37"/>
      <c r="V1795" s="37"/>
      <c r="W1795" s="37"/>
      <c r="X1795" s="37"/>
      <c r="Y1795" s="37"/>
      <c r="Z1795" s="37"/>
      <c r="AA1795" s="37"/>
      <c r="AB1795" s="37"/>
      <c r="AC1795" s="37"/>
      <c r="AD1795" s="37"/>
      <c r="AE1795" s="37"/>
      <c r="AR1795" s="192" t="s">
        <v>283</v>
      </c>
      <c r="AT1795" s="192" t="s">
        <v>199</v>
      </c>
      <c r="AU1795" s="192" t="s">
        <v>84</v>
      </c>
      <c r="AY1795" s="20" t="s">
        <v>197</v>
      </c>
      <c r="BE1795" s="193">
        <f>IF(N1795="základní",J1795,0)</f>
        <v>0</v>
      </c>
      <c r="BF1795" s="193">
        <f>IF(N1795="snížená",J1795,0)</f>
        <v>0</v>
      </c>
      <c r="BG1795" s="193">
        <f>IF(N1795="zákl. přenesená",J1795,0)</f>
        <v>0</v>
      </c>
      <c r="BH1795" s="193">
        <f>IF(N1795="sníž. přenesená",J1795,0)</f>
        <v>0</v>
      </c>
      <c r="BI1795" s="193">
        <f>IF(N1795="nulová",J1795,0)</f>
        <v>0</v>
      </c>
      <c r="BJ1795" s="20" t="s">
        <v>82</v>
      </c>
      <c r="BK1795" s="193">
        <f>ROUND(I1795*H1795,2)</f>
        <v>0</v>
      </c>
      <c r="BL1795" s="20" t="s">
        <v>283</v>
      </c>
      <c r="BM1795" s="192" t="s">
        <v>2423</v>
      </c>
    </row>
    <row r="1796" spans="1:65" s="2" customFormat="1" ht="11.25">
      <c r="A1796" s="37"/>
      <c r="B1796" s="38"/>
      <c r="C1796" s="39"/>
      <c r="D1796" s="194" t="s">
        <v>206</v>
      </c>
      <c r="E1796" s="39"/>
      <c r="F1796" s="195" t="s">
        <v>2424</v>
      </c>
      <c r="G1796" s="39"/>
      <c r="H1796" s="39"/>
      <c r="I1796" s="196"/>
      <c r="J1796" s="39"/>
      <c r="K1796" s="39"/>
      <c r="L1796" s="42"/>
      <c r="M1796" s="197"/>
      <c r="N1796" s="198"/>
      <c r="O1796" s="67"/>
      <c r="P1796" s="67"/>
      <c r="Q1796" s="67"/>
      <c r="R1796" s="67"/>
      <c r="S1796" s="67"/>
      <c r="T1796" s="68"/>
      <c r="U1796" s="37"/>
      <c r="V1796" s="37"/>
      <c r="W1796" s="37"/>
      <c r="X1796" s="37"/>
      <c r="Y1796" s="37"/>
      <c r="Z1796" s="37"/>
      <c r="AA1796" s="37"/>
      <c r="AB1796" s="37"/>
      <c r="AC1796" s="37"/>
      <c r="AD1796" s="37"/>
      <c r="AE1796" s="37"/>
      <c r="AT1796" s="20" t="s">
        <v>206</v>
      </c>
      <c r="AU1796" s="20" t="s">
        <v>84</v>
      </c>
    </row>
    <row r="1797" spans="1:65" s="15" customFormat="1" ht="11.25">
      <c r="B1797" s="222"/>
      <c r="C1797" s="223"/>
      <c r="D1797" s="201" t="s">
        <v>213</v>
      </c>
      <c r="E1797" s="224" t="s">
        <v>28</v>
      </c>
      <c r="F1797" s="225" t="s">
        <v>724</v>
      </c>
      <c r="G1797" s="223"/>
      <c r="H1797" s="224" t="s">
        <v>28</v>
      </c>
      <c r="I1797" s="226"/>
      <c r="J1797" s="223"/>
      <c r="K1797" s="223"/>
      <c r="L1797" s="227"/>
      <c r="M1797" s="228"/>
      <c r="N1797" s="229"/>
      <c r="O1797" s="229"/>
      <c r="P1797" s="229"/>
      <c r="Q1797" s="229"/>
      <c r="R1797" s="229"/>
      <c r="S1797" s="229"/>
      <c r="T1797" s="230"/>
      <c r="AT1797" s="231" t="s">
        <v>213</v>
      </c>
      <c r="AU1797" s="231" t="s">
        <v>84</v>
      </c>
      <c r="AV1797" s="15" t="s">
        <v>82</v>
      </c>
      <c r="AW1797" s="15" t="s">
        <v>35</v>
      </c>
      <c r="AX1797" s="15" t="s">
        <v>74</v>
      </c>
      <c r="AY1797" s="231" t="s">
        <v>197</v>
      </c>
    </row>
    <row r="1798" spans="1:65" s="15" customFormat="1" ht="11.25">
      <c r="B1798" s="222"/>
      <c r="C1798" s="223"/>
      <c r="D1798" s="201" t="s">
        <v>213</v>
      </c>
      <c r="E1798" s="224" t="s">
        <v>28</v>
      </c>
      <c r="F1798" s="225" t="s">
        <v>2272</v>
      </c>
      <c r="G1798" s="223"/>
      <c r="H1798" s="224" t="s">
        <v>28</v>
      </c>
      <c r="I1798" s="226"/>
      <c r="J1798" s="223"/>
      <c r="K1798" s="223"/>
      <c r="L1798" s="227"/>
      <c r="M1798" s="228"/>
      <c r="N1798" s="229"/>
      <c r="O1798" s="229"/>
      <c r="P1798" s="229"/>
      <c r="Q1798" s="229"/>
      <c r="R1798" s="229"/>
      <c r="S1798" s="229"/>
      <c r="T1798" s="230"/>
      <c r="AT1798" s="231" t="s">
        <v>213</v>
      </c>
      <c r="AU1798" s="231" t="s">
        <v>84</v>
      </c>
      <c r="AV1798" s="15" t="s">
        <v>82</v>
      </c>
      <c r="AW1798" s="15" t="s">
        <v>35</v>
      </c>
      <c r="AX1798" s="15" t="s">
        <v>74</v>
      </c>
      <c r="AY1798" s="231" t="s">
        <v>197</v>
      </c>
    </row>
    <row r="1799" spans="1:65" s="13" customFormat="1" ht="11.25">
      <c r="B1799" s="199"/>
      <c r="C1799" s="200"/>
      <c r="D1799" s="201" t="s">
        <v>213</v>
      </c>
      <c r="E1799" s="202" t="s">
        <v>28</v>
      </c>
      <c r="F1799" s="203" t="s">
        <v>2273</v>
      </c>
      <c r="G1799" s="200"/>
      <c r="H1799" s="204">
        <v>1277.5350000000001</v>
      </c>
      <c r="I1799" s="205"/>
      <c r="J1799" s="200"/>
      <c r="K1799" s="200"/>
      <c r="L1799" s="206"/>
      <c r="M1799" s="207"/>
      <c r="N1799" s="208"/>
      <c r="O1799" s="208"/>
      <c r="P1799" s="208"/>
      <c r="Q1799" s="208"/>
      <c r="R1799" s="208"/>
      <c r="S1799" s="208"/>
      <c r="T1799" s="209"/>
      <c r="AT1799" s="210" t="s">
        <v>213</v>
      </c>
      <c r="AU1799" s="210" t="s">
        <v>84</v>
      </c>
      <c r="AV1799" s="13" t="s">
        <v>84</v>
      </c>
      <c r="AW1799" s="13" t="s">
        <v>35</v>
      </c>
      <c r="AX1799" s="13" t="s">
        <v>82</v>
      </c>
      <c r="AY1799" s="210" t="s">
        <v>197</v>
      </c>
    </row>
    <row r="1800" spans="1:65" s="2" customFormat="1" ht="24.2" customHeight="1">
      <c r="A1800" s="37"/>
      <c r="B1800" s="38"/>
      <c r="C1800" s="247" t="s">
        <v>2425</v>
      </c>
      <c r="D1800" s="247" t="s">
        <v>519</v>
      </c>
      <c r="E1800" s="248" t="s">
        <v>2426</v>
      </c>
      <c r="F1800" s="249" t="s">
        <v>2427</v>
      </c>
      <c r="G1800" s="250" t="s">
        <v>202</v>
      </c>
      <c r="H1800" s="251">
        <v>1408.482</v>
      </c>
      <c r="I1800" s="252"/>
      <c r="J1800" s="253">
        <f>ROUND(I1800*H1800,2)</f>
        <v>0</v>
      </c>
      <c r="K1800" s="249" t="s">
        <v>203</v>
      </c>
      <c r="L1800" s="254"/>
      <c r="M1800" s="255" t="s">
        <v>28</v>
      </c>
      <c r="N1800" s="256" t="s">
        <v>45</v>
      </c>
      <c r="O1800" s="67"/>
      <c r="P1800" s="190">
        <f>O1800*H1800</f>
        <v>0</v>
      </c>
      <c r="Q1800" s="190">
        <v>8.0000000000000004E-4</v>
      </c>
      <c r="R1800" s="190">
        <f>Q1800*H1800</f>
        <v>1.1267856000000001</v>
      </c>
      <c r="S1800" s="190">
        <v>0</v>
      </c>
      <c r="T1800" s="191">
        <f>S1800*H1800</f>
        <v>0</v>
      </c>
      <c r="U1800" s="37"/>
      <c r="V1800" s="37"/>
      <c r="W1800" s="37"/>
      <c r="X1800" s="37"/>
      <c r="Y1800" s="37"/>
      <c r="Z1800" s="37"/>
      <c r="AA1800" s="37"/>
      <c r="AB1800" s="37"/>
      <c r="AC1800" s="37"/>
      <c r="AD1800" s="37"/>
      <c r="AE1800" s="37"/>
      <c r="AR1800" s="192" t="s">
        <v>365</v>
      </c>
      <c r="AT1800" s="192" t="s">
        <v>519</v>
      </c>
      <c r="AU1800" s="192" t="s">
        <v>84</v>
      </c>
      <c r="AY1800" s="20" t="s">
        <v>197</v>
      </c>
      <c r="BE1800" s="193">
        <f>IF(N1800="základní",J1800,0)</f>
        <v>0</v>
      </c>
      <c r="BF1800" s="193">
        <f>IF(N1800="snížená",J1800,0)</f>
        <v>0</v>
      </c>
      <c r="BG1800" s="193">
        <f>IF(N1800="zákl. přenesená",J1800,0)</f>
        <v>0</v>
      </c>
      <c r="BH1800" s="193">
        <f>IF(N1800="sníž. přenesená",J1800,0)</f>
        <v>0</v>
      </c>
      <c r="BI1800" s="193">
        <f>IF(N1800="nulová",J1800,0)</f>
        <v>0</v>
      </c>
      <c r="BJ1800" s="20" t="s">
        <v>82</v>
      </c>
      <c r="BK1800" s="193">
        <f>ROUND(I1800*H1800,2)</f>
        <v>0</v>
      </c>
      <c r="BL1800" s="20" t="s">
        <v>283</v>
      </c>
      <c r="BM1800" s="192" t="s">
        <v>2428</v>
      </c>
    </row>
    <row r="1801" spans="1:65" s="13" customFormat="1" ht="11.25">
      <c r="B1801" s="199"/>
      <c r="C1801" s="200"/>
      <c r="D1801" s="201" t="s">
        <v>213</v>
      </c>
      <c r="E1801" s="200"/>
      <c r="F1801" s="203" t="s">
        <v>2429</v>
      </c>
      <c r="G1801" s="200"/>
      <c r="H1801" s="204">
        <v>1408.482</v>
      </c>
      <c r="I1801" s="205"/>
      <c r="J1801" s="200"/>
      <c r="K1801" s="200"/>
      <c r="L1801" s="206"/>
      <c r="M1801" s="207"/>
      <c r="N1801" s="208"/>
      <c r="O1801" s="208"/>
      <c r="P1801" s="208"/>
      <c r="Q1801" s="208"/>
      <c r="R1801" s="208"/>
      <c r="S1801" s="208"/>
      <c r="T1801" s="209"/>
      <c r="AT1801" s="210" t="s">
        <v>213</v>
      </c>
      <c r="AU1801" s="210" t="s">
        <v>84</v>
      </c>
      <c r="AV1801" s="13" t="s">
        <v>84</v>
      </c>
      <c r="AW1801" s="13" t="s">
        <v>4</v>
      </c>
      <c r="AX1801" s="13" t="s">
        <v>82</v>
      </c>
      <c r="AY1801" s="210" t="s">
        <v>197</v>
      </c>
    </row>
    <row r="1802" spans="1:65" s="2" customFormat="1" ht="16.5" customHeight="1">
      <c r="A1802" s="37"/>
      <c r="B1802" s="38"/>
      <c r="C1802" s="181" t="s">
        <v>2430</v>
      </c>
      <c r="D1802" s="181" t="s">
        <v>199</v>
      </c>
      <c r="E1802" s="182" t="s">
        <v>2431</v>
      </c>
      <c r="F1802" s="183" t="s">
        <v>2432</v>
      </c>
      <c r="G1802" s="184" t="s">
        <v>210</v>
      </c>
      <c r="H1802" s="185">
        <v>10</v>
      </c>
      <c r="I1802" s="186"/>
      <c r="J1802" s="187">
        <f>ROUND(I1802*H1802,2)</f>
        <v>0</v>
      </c>
      <c r="K1802" s="183" t="s">
        <v>203</v>
      </c>
      <c r="L1802" s="42"/>
      <c r="M1802" s="188" t="s">
        <v>28</v>
      </c>
      <c r="N1802" s="189" t="s">
        <v>45</v>
      </c>
      <c r="O1802" s="67"/>
      <c r="P1802" s="190">
        <f>O1802*H1802</f>
        <v>0</v>
      </c>
      <c r="Q1802" s="190">
        <v>0</v>
      </c>
      <c r="R1802" s="190">
        <f>Q1802*H1802</f>
        <v>0</v>
      </c>
      <c r="S1802" s="190">
        <v>0</v>
      </c>
      <c r="T1802" s="191">
        <f>S1802*H1802</f>
        <v>0</v>
      </c>
      <c r="U1802" s="37"/>
      <c r="V1802" s="37"/>
      <c r="W1802" s="37"/>
      <c r="X1802" s="37"/>
      <c r="Y1802" s="37"/>
      <c r="Z1802" s="37"/>
      <c r="AA1802" s="37"/>
      <c r="AB1802" s="37"/>
      <c r="AC1802" s="37"/>
      <c r="AD1802" s="37"/>
      <c r="AE1802" s="37"/>
      <c r="AR1802" s="192" t="s">
        <v>283</v>
      </c>
      <c r="AT1802" s="192" t="s">
        <v>199</v>
      </c>
      <c r="AU1802" s="192" t="s">
        <v>84</v>
      </c>
      <c r="AY1802" s="20" t="s">
        <v>197</v>
      </c>
      <c r="BE1802" s="193">
        <f>IF(N1802="základní",J1802,0)</f>
        <v>0</v>
      </c>
      <c r="BF1802" s="193">
        <f>IF(N1802="snížená",J1802,0)</f>
        <v>0</v>
      </c>
      <c r="BG1802" s="193">
        <f>IF(N1802="zákl. přenesená",J1802,0)</f>
        <v>0</v>
      </c>
      <c r="BH1802" s="193">
        <f>IF(N1802="sníž. přenesená",J1802,0)</f>
        <v>0</v>
      </c>
      <c r="BI1802" s="193">
        <f>IF(N1802="nulová",J1802,0)</f>
        <v>0</v>
      </c>
      <c r="BJ1802" s="20" t="s">
        <v>82</v>
      </c>
      <c r="BK1802" s="193">
        <f>ROUND(I1802*H1802,2)</f>
        <v>0</v>
      </c>
      <c r="BL1802" s="20" t="s">
        <v>283</v>
      </c>
      <c r="BM1802" s="192" t="s">
        <v>2433</v>
      </c>
    </row>
    <row r="1803" spans="1:65" s="2" customFormat="1" ht="11.25">
      <c r="A1803" s="37"/>
      <c r="B1803" s="38"/>
      <c r="C1803" s="39"/>
      <c r="D1803" s="194" t="s">
        <v>206</v>
      </c>
      <c r="E1803" s="39"/>
      <c r="F1803" s="195" t="s">
        <v>2434</v>
      </c>
      <c r="G1803" s="39"/>
      <c r="H1803" s="39"/>
      <c r="I1803" s="196"/>
      <c r="J1803" s="39"/>
      <c r="K1803" s="39"/>
      <c r="L1803" s="42"/>
      <c r="M1803" s="197"/>
      <c r="N1803" s="198"/>
      <c r="O1803" s="67"/>
      <c r="P1803" s="67"/>
      <c r="Q1803" s="67"/>
      <c r="R1803" s="67"/>
      <c r="S1803" s="67"/>
      <c r="T1803" s="68"/>
      <c r="U1803" s="37"/>
      <c r="V1803" s="37"/>
      <c r="W1803" s="37"/>
      <c r="X1803" s="37"/>
      <c r="Y1803" s="37"/>
      <c r="Z1803" s="37"/>
      <c r="AA1803" s="37"/>
      <c r="AB1803" s="37"/>
      <c r="AC1803" s="37"/>
      <c r="AD1803" s="37"/>
      <c r="AE1803" s="37"/>
      <c r="AT1803" s="20" t="s">
        <v>206</v>
      </c>
      <c r="AU1803" s="20" t="s">
        <v>84</v>
      </c>
    </row>
    <row r="1804" spans="1:65" s="15" customFormat="1" ht="11.25">
      <c r="B1804" s="222"/>
      <c r="C1804" s="223"/>
      <c r="D1804" s="201" t="s">
        <v>213</v>
      </c>
      <c r="E1804" s="224" t="s">
        <v>28</v>
      </c>
      <c r="F1804" s="225" t="s">
        <v>1965</v>
      </c>
      <c r="G1804" s="223"/>
      <c r="H1804" s="224" t="s">
        <v>28</v>
      </c>
      <c r="I1804" s="226"/>
      <c r="J1804" s="223"/>
      <c r="K1804" s="223"/>
      <c r="L1804" s="227"/>
      <c r="M1804" s="228"/>
      <c r="N1804" s="229"/>
      <c r="O1804" s="229"/>
      <c r="P1804" s="229"/>
      <c r="Q1804" s="229"/>
      <c r="R1804" s="229"/>
      <c r="S1804" s="229"/>
      <c r="T1804" s="230"/>
      <c r="AT1804" s="231" t="s">
        <v>213</v>
      </c>
      <c r="AU1804" s="231" t="s">
        <v>84</v>
      </c>
      <c r="AV1804" s="15" t="s">
        <v>82</v>
      </c>
      <c r="AW1804" s="15" t="s">
        <v>35</v>
      </c>
      <c r="AX1804" s="15" t="s">
        <v>74</v>
      </c>
      <c r="AY1804" s="231" t="s">
        <v>197</v>
      </c>
    </row>
    <row r="1805" spans="1:65" s="13" customFormat="1" ht="11.25">
      <c r="B1805" s="199"/>
      <c r="C1805" s="200"/>
      <c r="D1805" s="201" t="s">
        <v>213</v>
      </c>
      <c r="E1805" s="202" t="s">
        <v>28</v>
      </c>
      <c r="F1805" s="203" t="s">
        <v>2435</v>
      </c>
      <c r="G1805" s="200"/>
      <c r="H1805" s="204">
        <v>10</v>
      </c>
      <c r="I1805" s="205"/>
      <c r="J1805" s="200"/>
      <c r="K1805" s="200"/>
      <c r="L1805" s="206"/>
      <c r="M1805" s="207"/>
      <c r="N1805" s="208"/>
      <c r="O1805" s="208"/>
      <c r="P1805" s="208"/>
      <c r="Q1805" s="208"/>
      <c r="R1805" s="208"/>
      <c r="S1805" s="208"/>
      <c r="T1805" s="209"/>
      <c r="AT1805" s="210" t="s">
        <v>213</v>
      </c>
      <c r="AU1805" s="210" t="s">
        <v>84</v>
      </c>
      <c r="AV1805" s="13" t="s">
        <v>84</v>
      </c>
      <c r="AW1805" s="13" t="s">
        <v>35</v>
      </c>
      <c r="AX1805" s="13" t="s">
        <v>82</v>
      </c>
      <c r="AY1805" s="210" t="s">
        <v>197</v>
      </c>
    </row>
    <row r="1806" spans="1:65" s="2" customFormat="1" ht="16.5" customHeight="1">
      <c r="A1806" s="37"/>
      <c r="B1806" s="38"/>
      <c r="C1806" s="247" t="s">
        <v>2436</v>
      </c>
      <c r="D1806" s="247" t="s">
        <v>519</v>
      </c>
      <c r="E1806" s="248" t="s">
        <v>2437</v>
      </c>
      <c r="F1806" s="249" t="s">
        <v>2438</v>
      </c>
      <c r="G1806" s="250" t="s">
        <v>210</v>
      </c>
      <c r="H1806" s="251">
        <v>10</v>
      </c>
      <c r="I1806" s="252"/>
      <c r="J1806" s="253">
        <f>ROUND(I1806*H1806,2)</f>
        <v>0</v>
      </c>
      <c r="K1806" s="249" t="s">
        <v>203</v>
      </c>
      <c r="L1806" s="254"/>
      <c r="M1806" s="255" t="s">
        <v>28</v>
      </c>
      <c r="N1806" s="256" t="s">
        <v>45</v>
      </c>
      <c r="O1806" s="67"/>
      <c r="P1806" s="190">
        <f>O1806*H1806</f>
        <v>0</v>
      </c>
      <c r="Q1806" s="190">
        <v>2.5000000000000001E-3</v>
      </c>
      <c r="R1806" s="190">
        <f>Q1806*H1806</f>
        <v>2.5000000000000001E-2</v>
      </c>
      <c r="S1806" s="190">
        <v>0</v>
      </c>
      <c r="T1806" s="191">
        <f>S1806*H1806</f>
        <v>0</v>
      </c>
      <c r="U1806" s="37"/>
      <c r="V1806" s="37"/>
      <c r="W1806" s="37"/>
      <c r="X1806" s="37"/>
      <c r="Y1806" s="37"/>
      <c r="Z1806" s="37"/>
      <c r="AA1806" s="37"/>
      <c r="AB1806" s="37"/>
      <c r="AC1806" s="37"/>
      <c r="AD1806" s="37"/>
      <c r="AE1806" s="37"/>
      <c r="AR1806" s="192" t="s">
        <v>365</v>
      </c>
      <c r="AT1806" s="192" t="s">
        <v>519</v>
      </c>
      <c r="AU1806" s="192" t="s">
        <v>84</v>
      </c>
      <c r="AY1806" s="20" t="s">
        <v>197</v>
      </c>
      <c r="BE1806" s="193">
        <f>IF(N1806="základní",J1806,0)</f>
        <v>0</v>
      </c>
      <c r="BF1806" s="193">
        <f>IF(N1806="snížená",J1806,0)</f>
        <v>0</v>
      </c>
      <c r="BG1806" s="193">
        <f>IF(N1806="zákl. přenesená",J1806,0)</f>
        <v>0</v>
      </c>
      <c r="BH1806" s="193">
        <f>IF(N1806="sníž. přenesená",J1806,0)</f>
        <v>0</v>
      </c>
      <c r="BI1806" s="193">
        <f>IF(N1806="nulová",J1806,0)</f>
        <v>0</v>
      </c>
      <c r="BJ1806" s="20" t="s">
        <v>82</v>
      </c>
      <c r="BK1806" s="193">
        <f>ROUND(I1806*H1806,2)</f>
        <v>0</v>
      </c>
      <c r="BL1806" s="20" t="s">
        <v>283</v>
      </c>
      <c r="BM1806" s="192" t="s">
        <v>2439</v>
      </c>
    </row>
    <row r="1807" spans="1:65" s="2" customFormat="1" ht="21.75" customHeight="1">
      <c r="A1807" s="37"/>
      <c r="B1807" s="38"/>
      <c r="C1807" s="181" t="s">
        <v>2440</v>
      </c>
      <c r="D1807" s="181" t="s">
        <v>199</v>
      </c>
      <c r="E1807" s="182" t="s">
        <v>2441</v>
      </c>
      <c r="F1807" s="183" t="s">
        <v>2442</v>
      </c>
      <c r="G1807" s="184" t="s">
        <v>202</v>
      </c>
      <c r="H1807" s="185">
        <v>1137</v>
      </c>
      <c r="I1807" s="186"/>
      <c r="J1807" s="187">
        <f>ROUND(I1807*H1807,2)</f>
        <v>0</v>
      </c>
      <c r="K1807" s="183" t="s">
        <v>203</v>
      </c>
      <c r="L1807" s="42"/>
      <c r="M1807" s="188" t="s">
        <v>28</v>
      </c>
      <c r="N1807" s="189" t="s">
        <v>45</v>
      </c>
      <c r="O1807" s="67"/>
      <c r="P1807" s="190">
        <f>O1807*H1807</f>
        <v>0</v>
      </c>
      <c r="Q1807" s="190">
        <v>0</v>
      </c>
      <c r="R1807" s="190">
        <f>Q1807*H1807</f>
        <v>0</v>
      </c>
      <c r="S1807" s="190">
        <v>0</v>
      </c>
      <c r="T1807" s="191">
        <f>S1807*H1807</f>
        <v>0</v>
      </c>
      <c r="U1807" s="37"/>
      <c r="V1807" s="37"/>
      <c r="W1807" s="37"/>
      <c r="X1807" s="37"/>
      <c r="Y1807" s="37"/>
      <c r="Z1807" s="37"/>
      <c r="AA1807" s="37"/>
      <c r="AB1807" s="37"/>
      <c r="AC1807" s="37"/>
      <c r="AD1807" s="37"/>
      <c r="AE1807" s="37"/>
      <c r="AR1807" s="192" t="s">
        <v>283</v>
      </c>
      <c r="AT1807" s="192" t="s">
        <v>199</v>
      </c>
      <c r="AU1807" s="192" t="s">
        <v>84</v>
      </c>
      <c r="AY1807" s="20" t="s">
        <v>197</v>
      </c>
      <c r="BE1807" s="193">
        <f>IF(N1807="základní",J1807,0)</f>
        <v>0</v>
      </c>
      <c r="BF1807" s="193">
        <f>IF(N1807="snížená",J1807,0)</f>
        <v>0</v>
      </c>
      <c r="BG1807" s="193">
        <f>IF(N1807="zákl. přenesená",J1807,0)</f>
        <v>0</v>
      </c>
      <c r="BH1807" s="193">
        <f>IF(N1807="sníž. přenesená",J1807,0)</f>
        <v>0</v>
      </c>
      <c r="BI1807" s="193">
        <f>IF(N1807="nulová",J1807,0)</f>
        <v>0</v>
      </c>
      <c r="BJ1807" s="20" t="s">
        <v>82</v>
      </c>
      <c r="BK1807" s="193">
        <f>ROUND(I1807*H1807,2)</f>
        <v>0</v>
      </c>
      <c r="BL1807" s="20" t="s">
        <v>283</v>
      </c>
      <c r="BM1807" s="192" t="s">
        <v>2443</v>
      </c>
    </row>
    <row r="1808" spans="1:65" s="2" customFormat="1" ht="11.25">
      <c r="A1808" s="37"/>
      <c r="B1808" s="38"/>
      <c r="C1808" s="39"/>
      <c r="D1808" s="194" t="s">
        <v>206</v>
      </c>
      <c r="E1808" s="39"/>
      <c r="F1808" s="195" t="s">
        <v>2444</v>
      </c>
      <c r="G1808" s="39"/>
      <c r="H1808" s="39"/>
      <c r="I1808" s="196"/>
      <c r="J1808" s="39"/>
      <c r="K1808" s="39"/>
      <c r="L1808" s="42"/>
      <c r="M1808" s="197"/>
      <c r="N1808" s="198"/>
      <c r="O1808" s="67"/>
      <c r="P1808" s="67"/>
      <c r="Q1808" s="67"/>
      <c r="R1808" s="67"/>
      <c r="S1808" s="67"/>
      <c r="T1808" s="68"/>
      <c r="U1808" s="37"/>
      <c r="V1808" s="37"/>
      <c r="W1808" s="37"/>
      <c r="X1808" s="37"/>
      <c r="Y1808" s="37"/>
      <c r="Z1808" s="37"/>
      <c r="AA1808" s="37"/>
      <c r="AB1808" s="37"/>
      <c r="AC1808" s="37"/>
      <c r="AD1808" s="37"/>
      <c r="AE1808" s="37"/>
      <c r="AT1808" s="20" t="s">
        <v>206</v>
      </c>
      <c r="AU1808" s="20" t="s">
        <v>84</v>
      </c>
    </row>
    <row r="1809" spans="1:65" s="15" customFormat="1" ht="11.25">
      <c r="B1809" s="222"/>
      <c r="C1809" s="223"/>
      <c r="D1809" s="201" t="s">
        <v>213</v>
      </c>
      <c r="E1809" s="224" t="s">
        <v>28</v>
      </c>
      <c r="F1809" s="225" t="s">
        <v>724</v>
      </c>
      <c r="G1809" s="223"/>
      <c r="H1809" s="224" t="s">
        <v>28</v>
      </c>
      <c r="I1809" s="226"/>
      <c r="J1809" s="223"/>
      <c r="K1809" s="223"/>
      <c r="L1809" s="227"/>
      <c r="M1809" s="228"/>
      <c r="N1809" s="229"/>
      <c r="O1809" s="229"/>
      <c r="P1809" s="229"/>
      <c r="Q1809" s="229"/>
      <c r="R1809" s="229"/>
      <c r="S1809" s="229"/>
      <c r="T1809" s="230"/>
      <c r="AT1809" s="231" t="s">
        <v>213</v>
      </c>
      <c r="AU1809" s="231" t="s">
        <v>84</v>
      </c>
      <c r="AV1809" s="15" t="s">
        <v>82</v>
      </c>
      <c r="AW1809" s="15" t="s">
        <v>35</v>
      </c>
      <c r="AX1809" s="15" t="s">
        <v>74</v>
      </c>
      <c r="AY1809" s="231" t="s">
        <v>197</v>
      </c>
    </row>
    <row r="1810" spans="1:65" s="15" customFormat="1" ht="11.25">
      <c r="B1810" s="222"/>
      <c r="C1810" s="223"/>
      <c r="D1810" s="201" t="s">
        <v>213</v>
      </c>
      <c r="E1810" s="224" t="s">
        <v>28</v>
      </c>
      <c r="F1810" s="225" t="s">
        <v>2272</v>
      </c>
      <c r="G1810" s="223"/>
      <c r="H1810" s="224" t="s">
        <v>28</v>
      </c>
      <c r="I1810" s="226"/>
      <c r="J1810" s="223"/>
      <c r="K1810" s="223"/>
      <c r="L1810" s="227"/>
      <c r="M1810" s="228"/>
      <c r="N1810" s="229"/>
      <c r="O1810" s="229"/>
      <c r="P1810" s="229"/>
      <c r="Q1810" s="229"/>
      <c r="R1810" s="229"/>
      <c r="S1810" s="229"/>
      <c r="T1810" s="230"/>
      <c r="AT1810" s="231" t="s">
        <v>213</v>
      </c>
      <c r="AU1810" s="231" t="s">
        <v>84</v>
      </c>
      <c r="AV1810" s="15" t="s">
        <v>82</v>
      </c>
      <c r="AW1810" s="15" t="s">
        <v>35</v>
      </c>
      <c r="AX1810" s="15" t="s">
        <v>74</v>
      </c>
      <c r="AY1810" s="231" t="s">
        <v>197</v>
      </c>
    </row>
    <row r="1811" spans="1:65" s="13" customFormat="1" ht="11.25">
      <c r="B1811" s="199"/>
      <c r="C1811" s="200"/>
      <c r="D1811" s="201" t="s">
        <v>213</v>
      </c>
      <c r="E1811" s="202" t="s">
        <v>28</v>
      </c>
      <c r="F1811" s="203" t="s">
        <v>2445</v>
      </c>
      <c r="G1811" s="200"/>
      <c r="H1811" s="204">
        <v>1137</v>
      </c>
      <c r="I1811" s="205"/>
      <c r="J1811" s="200"/>
      <c r="K1811" s="200"/>
      <c r="L1811" s="206"/>
      <c r="M1811" s="207"/>
      <c r="N1811" s="208"/>
      <c r="O1811" s="208"/>
      <c r="P1811" s="208"/>
      <c r="Q1811" s="208"/>
      <c r="R1811" s="208"/>
      <c r="S1811" s="208"/>
      <c r="T1811" s="209"/>
      <c r="AT1811" s="210" t="s">
        <v>213</v>
      </c>
      <c r="AU1811" s="210" t="s">
        <v>84</v>
      </c>
      <c r="AV1811" s="13" t="s">
        <v>84</v>
      </c>
      <c r="AW1811" s="13" t="s">
        <v>35</v>
      </c>
      <c r="AX1811" s="13" t="s">
        <v>82</v>
      </c>
      <c r="AY1811" s="210" t="s">
        <v>197</v>
      </c>
    </row>
    <row r="1812" spans="1:65" s="2" customFormat="1" ht="16.5" customHeight="1">
      <c r="A1812" s="37"/>
      <c r="B1812" s="38"/>
      <c r="C1812" s="247" t="s">
        <v>2446</v>
      </c>
      <c r="D1812" s="247" t="s">
        <v>519</v>
      </c>
      <c r="E1812" s="248" t="s">
        <v>2447</v>
      </c>
      <c r="F1812" s="249" t="s">
        <v>2448</v>
      </c>
      <c r="G1812" s="250" t="s">
        <v>409</v>
      </c>
      <c r="H1812" s="251">
        <v>90.96</v>
      </c>
      <c r="I1812" s="252"/>
      <c r="J1812" s="253">
        <f>ROUND(I1812*H1812,2)</f>
        <v>0</v>
      </c>
      <c r="K1812" s="249" t="s">
        <v>203</v>
      </c>
      <c r="L1812" s="254"/>
      <c r="M1812" s="255" t="s">
        <v>28</v>
      </c>
      <c r="N1812" s="256" t="s">
        <v>45</v>
      </c>
      <c r="O1812" s="67"/>
      <c r="P1812" s="190">
        <f>O1812*H1812</f>
        <v>0</v>
      </c>
      <c r="Q1812" s="190">
        <v>0.75</v>
      </c>
      <c r="R1812" s="190">
        <f>Q1812*H1812</f>
        <v>68.22</v>
      </c>
      <c r="S1812" s="190">
        <v>0</v>
      </c>
      <c r="T1812" s="191">
        <f>S1812*H1812</f>
        <v>0</v>
      </c>
      <c r="U1812" s="37"/>
      <c r="V1812" s="37"/>
      <c r="W1812" s="37"/>
      <c r="X1812" s="37"/>
      <c r="Y1812" s="37"/>
      <c r="Z1812" s="37"/>
      <c r="AA1812" s="37"/>
      <c r="AB1812" s="37"/>
      <c r="AC1812" s="37"/>
      <c r="AD1812" s="37"/>
      <c r="AE1812" s="37"/>
      <c r="AR1812" s="192" t="s">
        <v>365</v>
      </c>
      <c r="AT1812" s="192" t="s">
        <v>519</v>
      </c>
      <c r="AU1812" s="192" t="s">
        <v>84</v>
      </c>
      <c r="AY1812" s="20" t="s">
        <v>197</v>
      </c>
      <c r="BE1812" s="193">
        <f>IF(N1812="základní",J1812,0)</f>
        <v>0</v>
      </c>
      <c r="BF1812" s="193">
        <f>IF(N1812="snížená",J1812,0)</f>
        <v>0</v>
      </c>
      <c r="BG1812" s="193">
        <f>IF(N1812="zákl. přenesená",J1812,0)</f>
        <v>0</v>
      </c>
      <c r="BH1812" s="193">
        <f>IF(N1812="sníž. přenesená",J1812,0)</f>
        <v>0</v>
      </c>
      <c r="BI1812" s="193">
        <f>IF(N1812="nulová",J1812,0)</f>
        <v>0</v>
      </c>
      <c r="BJ1812" s="20" t="s">
        <v>82</v>
      </c>
      <c r="BK1812" s="193">
        <f>ROUND(I1812*H1812,2)</f>
        <v>0</v>
      </c>
      <c r="BL1812" s="20" t="s">
        <v>283</v>
      </c>
      <c r="BM1812" s="192" t="s">
        <v>2449</v>
      </c>
    </row>
    <row r="1813" spans="1:65" s="13" customFormat="1" ht="11.25">
      <c r="B1813" s="199"/>
      <c r="C1813" s="200"/>
      <c r="D1813" s="201" t="s">
        <v>213</v>
      </c>
      <c r="E1813" s="202" t="s">
        <v>28</v>
      </c>
      <c r="F1813" s="203" t="s">
        <v>2450</v>
      </c>
      <c r="G1813" s="200"/>
      <c r="H1813" s="204">
        <v>90.96</v>
      </c>
      <c r="I1813" s="205"/>
      <c r="J1813" s="200"/>
      <c r="K1813" s="200"/>
      <c r="L1813" s="206"/>
      <c r="M1813" s="207"/>
      <c r="N1813" s="208"/>
      <c r="O1813" s="208"/>
      <c r="P1813" s="208"/>
      <c r="Q1813" s="208"/>
      <c r="R1813" s="208"/>
      <c r="S1813" s="208"/>
      <c r="T1813" s="209"/>
      <c r="AT1813" s="210" t="s">
        <v>213</v>
      </c>
      <c r="AU1813" s="210" t="s">
        <v>84</v>
      </c>
      <c r="AV1813" s="13" t="s">
        <v>84</v>
      </c>
      <c r="AW1813" s="13" t="s">
        <v>35</v>
      </c>
      <c r="AX1813" s="13" t="s">
        <v>82</v>
      </c>
      <c r="AY1813" s="210" t="s">
        <v>197</v>
      </c>
    </row>
    <row r="1814" spans="1:65" s="2" customFormat="1" ht="21.75" customHeight="1">
      <c r="A1814" s="37"/>
      <c r="B1814" s="38"/>
      <c r="C1814" s="181" t="s">
        <v>2451</v>
      </c>
      <c r="D1814" s="181" t="s">
        <v>199</v>
      </c>
      <c r="E1814" s="182" t="s">
        <v>2452</v>
      </c>
      <c r="F1814" s="183" t="s">
        <v>2453</v>
      </c>
      <c r="G1814" s="184" t="s">
        <v>202</v>
      </c>
      <c r="H1814" s="185">
        <v>1137</v>
      </c>
      <c r="I1814" s="186"/>
      <c r="J1814" s="187">
        <f>ROUND(I1814*H1814,2)</f>
        <v>0</v>
      </c>
      <c r="K1814" s="183" t="s">
        <v>203</v>
      </c>
      <c r="L1814" s="42"/>
      <c r="M1814" s="188" t="s">
        <v>28</v>
      </c>
      <c r="N1814" s="189" t="s">
        <v>45</v>
      </c>
      <c r="O1814" s="67"/>
      <c r="P1814" s="190">
        <f>O1814*H1814</f>
        <v>0</v>
      </c>
      <c r="Q1814" s="190">
        <v>0</v>
      </c>
      <c r="R1814" s="190">
        <f>Q1814*H1814</f>
        <v>0</v>
      </c>
      <c r="S1814" s="190">
        <v>0</v>
      </c>
      <c r="T1814" s="191">
        <f>S1814*H1814</f>
        <v>0</v>
      </c>
      <c r="U1814" s="37"/>
      <c r="V1814" s="37"/>
      <c r="W1814" s="37"/>
      <c r="X1814" s="37"/>
      <c r="Y1814" s="37"/>
      <c r="Z1814" s="37"/>
      <c r="AA1814" s="37"/>
      <c r="AB1814" s="37"/>
      <c r="AC1814" s="37"/>
      <c r="AD1814" s="37"/>
      <c r="AE1814" s="37"/>
      <c r="AR1814" s="192" t="s">
        <v>283</v>
      </c>
      <c r="AT1814" s="192" t="s">
        <v>199</v>
      </c>
      <c r="AU1814" s="192" t="s">
        <v>84</v>
      </c>
      <c r="AY1814" s="20" t="s">
        <v>197</v>
      </c>
      <c r="BE1814" s="193">
        <f>IF(N1814="základní",J1814,0)</f>
        <v>0</v>
      </c>
      <c r="BF1814" s="193">
        <f>IF(N1814="snížená",J1814,0)</f>
        <v>0</v>
      </c>
      <c r="BG1814" s="193">
        <f>IF(N1814="zákl. přenesená",J1814,0)</f>
        <v>0</v>
      </c>
      <c r="BH1814" s="193">
        <f>IF(N1814="sníž. přenesená",J1814,0)</f>
        <v>0</v>
      </c>
      <c r="BI1814" s="193">
        <f>IF(N1814="nulová",J1814,0)</f>
        <v>0</v>
      </c>
      <c r="BJ1814" s="20" t="s">
        <v>82</v>
      </c>
      <c r="BK1814" s="193">
        <f>ROUND(I1814*H1814,2)</f>
        <v>0</v>
      </c>
      <c r="BL1814" s="20" t="s">
        <v>283</v>
      </c>
      <c r="BM1814" s="192" t="s">
        <v>2454</v>
      </c>
    </row>
    <row r="1815" spans="1:65" s="2" customFormat="1" ht="11.25">
      <c r="A1815" s="37"/>
      <c r="B1815" s="38"/>
      <c r="C1815" s="39"/>
      <c r="D1815" s="194" t="s">
        <v>206</v>
      </c>
      <c r="E1815" s="39"/>
      <c r="F1815" s="195" t="s">
        <v>2455</v>
      </c>
      <c r="G1815" s="39"/>
      <c r="H1815" s="39"/>
      <c r="I1815" s="196"/>
      <c r="J1815" s="39"/>
      <c r="K1815" s="39"/>
      <c r="L1815" s="42"/>
      <c r="M1815" s="197"/>
      <c r="N1815" s="198"/>
      <c r="O1815" s="67"/>
      <c r="P1815" s="67"/>
      <c r="Q1815" s="67"/>
      <c r="R1815" s="67"/>
      <c r="S1815" s="67"/>
      <c r="T1815" s="68"/>
      <c r="U1815" s="37"/>
      <c r="V1815" s="37"/>
      <c r="W1815" s="37"/>
      <c r="X1815" s="37"/>
      <c r="Y1815" s="37"/>
      <c r="Z1815" s="37"/>
      <c r="AA1815" s="37"/>
      <c r="AB1815" s="37"/>
      <c r="AC1815" s="37"/>
      <c r="AD1815" s="37"/>
      <c r="AE1815" s="37"/>
      <c r="AT1815" s="20" t="s">
        <v>206</v>
      </c>
      <c r="AU1815" s="20" t="s">
        <v>84</v>
      </c>
    </row>
    <row r="1816" spans="1:65" s="15" customFormat="1" ht="11.25">
      <c r="B1816" s="222"/>
      <c r="C1816" s="223"/>
      <c r="D1816" s="201" t="s">
        <v>213</v>
      </c>
      <c r="E1816" s="224" t="s">
        <v>28</v>
      </c>
      <c r="F1816" s="225" t="s">
        <v>724</v>
      </c>
      <c r="G1816" s="223"/>
      <c r="H1816" s="224" t="s">
        <v>28</v>
      </c>
      <c r="I1816" s="226"/>
      <c r="J1816" s="223"/>
      <c r="K1816" s="223"/>
      <c r="L1816" s="227"/>
      <c r="M1816" s="228"/>
      <c r="N1816" s="229"/>
      <c r="O1816" s="229"/>
      <c r="P1816" s="229"/>
      <c r="Q1816" s="229"/>
      <c r="R1816" s="229"/>
      <c r="S1816" s="229"/>
      <c r="T1816" s="230"/>
      <c r="AT1816" s="231" t="s">
        <v>213</v>
      </c>
      <c r="AU1816" s="231" t="s">
        <v>84</v>
      </c>
      <c r="AV1816" s="15" t="s">
        <v>82</v>
      </c>
      <c r="AW1816" s="15" t="s">
        <v>35</v>
      </c>
      <c r="AX1816" s="15" t="s">
        <v>74</v>
      </c>
      <c r="AY1816" s="231" t="s">
        <v>197</v>
      </c>
    </row>
    <row r="1817" spans="1:65" s="15" customFormat="1" ht="11.25">
      <c r="B1817" s="222"/>
      <c r="C1817" s="223"/>
      <c r="D1817" s="201" t="s">
        <v>213</v>
      </c>
      <c r="E1817" s="224" t="s">
        <v>28</v>
      </c>
      <c r="F1817" s="225" t="s">
        <v>2272</v>
      </c>
      <c r="G1817" s="223"/>
      <c r="H1817" s="224" t="s">
        <v>28</v>
      </c>
      <c r="I1817" s="226"/>
      <c r="J1817" s="223"/>
      <c r="K1817" s="223"/>
      <c r="L1817" s="227"/>
      <c r="M1817" s="228"/>
      <c r="N1817" s="229"/>
      <c r="O1817" s="229"/>
      <c r="P1817" s="229"/>
      <c r="Q1817" s="229"/>
      <c r="R1817" s="229"/>
      <c r="S1817" s="229"/>
      <c r="T1817" s="230"/>
      <c r="AT1817" s="231" t="s">
        <v>213</v>
      </c>
      <c r="AU1817" s="231" t="s">
        <v>84</v>
      </c>
      <c r="AV1817" s="15" t="s">
        <v>82</v>
      </c>
      <c r="AW1817" s="15" t="s">
        <v>35</v>
      </c>
      <c r="AX1817" s="15" t="s">
        <v>74</v>
      </c>
      <c r="AY1817" s="231" t="s">
        <v>197</v>
      </c>
    </row>
    <row r="1818" spans="1:65" s="13" customFormat="1" ht="11.25">
      <c r="B1818" s="199"/>
      <c r="C1818" s="200"/>
      <c r="D1818" s="201" t="s">
        <v>213</v>
      </c>
      <c r="E1818" s="202" t="s">
        <v>28</v>
      </c>
      <c r="F1818" s="203" t="s">
        <v>2445</v>
      </c>
      <c r="G1818" s="200"/>
      <c r="H1818" s="204">
        <v>1137</v>
      </c>
      <c r="I1818" s="205"/>
      <c r="J1818" s="200"/>
      <c r="K1818" s="200"/>
      <c r="L1818" s="206"/>
      <c r="M1818" s="207"/>
      <c r="N1818" s="208"/>
      <c r="O1818" s="208"/>
      <c r="P1818" s="208"/>
      <c r="Q1818" s="208"/>
      <c r="R1818" s="208"/>
      <c r="S1818" s="208"/>
      <c r="T1818" s="209"/>
      <c r="AT1818" s="210" t="s">
        <v>213</v>
      </c>
      <c r="AU1818" s="210" t="s">
        <v>84</v>
      </c>
      <c r="AV1818" s="13" t="s">
        <v>84</v>
      </c>
      <c r="AW1818" s="13" t="s">
        <v>35</v>
      </c>
      <c r="AX1818" s="13" t="s">
        <v>82</v>
      </c>
      <c r="AY1818" s="210" t="s">
        <v>197</v>
      </c>
    </row>
    <row r="1819" spans="1:65" s="2" customFormat="1" ht="16.5" customHeight="1">
      <c r="A1819" s="37"/>
      <c r="B1819" s="38"/>
      <c r="C1819" s="247" t="s">
        <v>2456</v>
      </c>
      <c r="D1819" s="247" t="s">
        <v>519</v>
      </c>
      <c r="E1819" s="248" t="s">
        <v>2457</v>
      </c>
      <c r="F1819" s="249" t="s">
        <v>2458</v>
      </c>
      <c r="G1819" s="250" t="s">
        <v>202</v>
      </c>
      <c r="H1819" s="251">
        <v>1137</v>
      </c>
      <c r="I1819" s="252"/>
      <c r="J1819" s="253">
        <f>ROUND(I1819*H1819,2)</f>
        <v>0</v>
      </c>
      <c r="K1819" s="249" t="s">
        <v>203</v>
      </c>
      <c r="L1819" s="254"/>
      <c r="M1819" s="255" t="s">
        <v>28</v>
      </c>
      <c r="N1819" s="256" t="s">
        <v>45</v>
      </c>
      <c r="O1819" s="67"/>
      <c r="P1819" s="190">
        <f>O1819*H1819</f>
        <v>0</v>
      </c>
      <c r="Q1819" s="190">
        <v>1.0999999999999999E-2</v>
      </c>
      <c r="R1819" s="190">
        <f>Q1819*H1819</f>
        <v>12.507</v>
      </c>
      <c r="S1819" s="190">
        <v>0</v>
      </c>
      <c r="T1819" s="191">
        <f>S1819*H1819</f>
        <v>0</v>
      </c>
      <c r="U1819" s="37"/>
      <c r="V1819" s="37"/>
      <c r="W1819" s="37"/>
      <c r="X1819" s="37"/>
      <c r="Y1819" s="37"/>
      <c r="Z1819" s="37"/>
      <c r="AA1819" s="37"/>
      <c r="AB1819" s="37"/>
      <c r="AC1819" s="37"/>
      <c r="AD1819" s="37"/>
      <c r="AE1819" s="37"/>
      <c r="AR1819" s="192" t="s">
        <v>365</v>
      </c>
      <c r="AT1819" s="192" t="s">
        <v>519</v>
      </c>
      <c r="AU1819" s="192" t="s">
        <v>84</v>
      </c>
      <c r="AY1819" s="20" t="s">
        <v>197</v>
      </c>
      <c r="BE1819" s="193">
        <f>IF(N1819="základní",J1819,0)</f>
        <v>0</v>
      </c>
      <c r="BF1819" s="193">
        <f>IF(N1819="snížená",J1819,0)</f>
        <v>0</v>
      </c>
      <c r="BG1819" s="193">
        <f>IF(N1819="zákl. přenesená",J1819,0)</f>
        <v>0</v>
      </c>
      <c r="BH1819" s="193">
        <f>IF(N1819="sníž. přenesená",J1819,0)</f>
        <v>0</v>
      </c>
      <c r="BI1819" s="193">
        <f>IF(N1819="nulová",J1819,0)</f>
        <v>0</v>
      </c>
      <c r="BJ1819" s="20" t="s">
        <v>82</v>
      </c>
      <c r="BK1819" s="193">
        <f>ROUND(I1819*H1819,2)</f>
        <v>0</v>
      </c>
      <c r="BL1819" s="20" t="s">
        <v>283</v>
      </c>
      <c r="BM1819" s="192" t="s">
        <v>2459</v>
      </c>
    </row>
    <row r="1820" spans="1:65" s="2" customFormat="1" ht="21.75" customHeight="1">
      <c r="A1820" s="37"/>
      <c r="B1820" s="38"/>
      <c r="C1820" s="181" t="s">
        <v>2460</v>
      </c>
      <c r="D1820" s="181" t="s">
        <v>199</v>
      </c>
      <c r="E1820" s="182" t="s">
        <v>2461</v>
      </c>
      <c r="F1820" s="183" t="s">
        <v>2462</v>
      </c>
      <c r="G1820" s="184" t="s">
        <v>265</v>
      </c>
      <c r="H1820" s="185">
        <v>314</v>
      </c>
      <c r="I1820" s="186"/>
      <c r="J1820" s="187">
        <f>ROUND(I1820*H1820,2)</f>
        <v>0</v>
      </c>
      <c r="K1820" s="183" t="s">
        <v>203</v>
      </c>
      <c r="L1820" s="42"/>
      <c r="M1820" s="188" t="s">
        <v>28</v>
      </c>
      <c r="N1820" s="189" t="s">
        <v>45</v>
      </c>
      <c r="O1820" s="67"/>
      <c r="P1820" s="190">
        <f>O1820*H1820</f>
        <v>0</v>
      </c>
      <c r="Q1820" s="190">
        <v>2.0000000000000002E-5</v>
      </c>
      <c r="R1820" s="190">
        <f>Q1820*H1820</f>
        <v>6.2800000000000009E-3</v>
      </c>
      <c r="S1820" s="190">
        <v>0</v>
      </c>
      <c r="T1820" s="191">
        <f>S1820*H1820</f>
        <v>0</v>
      </c>
      <c r="U1820" s="37"/>
      <c r="V1820" s="37"/>
      <c r="W1820" s="37"/>
      <c r="X1820" s="37"/>
      <c r="Y1820" s="37"/>
      <c r="Z1820" s="37"/>
      <c r="AA1820" s="37"/>
      <c r="AB1820" s="37"/>
      <c r="AC1820" s="37"/>
      <c r="AD1820" s="37"/>
      <c r="AE1820" s="37"/>
      <c r="AR1820" s="192" t="s">
        <v>283</v>
      </c>
      <c r="AT1820" s="192" t="s">
        <v>199</v>
      </c>
      <c r="AU1820" s="192" t="s">
        <v>84</v>
      </c>
      <c r="AY1820" s="20" t="s">
        <v>197</v>
      </c>
      <c r="BE1820" s="193">
        <f>IF(N1820="základní",J1820,0)</f>
        <v>0</v>
      </c>
      <c r="BF1820" s="193">
        <f>IF(N1820="snížená",J1820,0)</f>
        <v>0</v>
      </c>
      <c r="BG1820" s="193">
        <f>IF(N1820="zákl. přenesená",J1820,0)</f>
        <v>0</v>
      </c>
      <c r="BH1820" s="193">
        <f>IF(N1820="sníž. přenesená",J1820,0)</f>
        <v>0</v>
      </c>
      <c r="BI1820" s="193">
        <f>IF(N1820="nulová",J1820,0)</f>
        <v>0</v>
      </c>
      <c r="BJ1820" s="20" t="s">
        <v>82</v>
      </c>
      <c r="BK1820" s="193">
        <f>ROUND(I1820*H1820,2)</f>
        <v>0</v>
      </c>
      <c r="BL1820" s="20" t="s">
        <v>283</v>
      </c>
      <c r="BM1820" s="192" t="s">
        <v>2463</v>
      </c>
    </row>
    <row r="1821" spans="1:65" s="2" customFormat="1" ht="11.25">
      <c r="A1821" s="37"/>
      <c r="B1821" s="38"/>
      <c r="C1821" s="39"/>
      <c r="D1821" s="194" t="s">
        <v>206</v>
      </c>
      <c r="E1821" s="39"/>
      <c r="F1821" s="195" t="s">
        <v>2464</v>
      </c>
      <c r="G1821" s="39"/>
      <c r="H1821" s="39"/>
      <c r="I1821" s="196"/>
      <c r="J1821" s="39"/>
      <c r="K1821" s="39"/>
      <c r="L1821" s="42"/>
      <c r="M1821" s="197"/>
      <c r="N1821" s="198"/>
      <c r="O1821" s="67"/>
      <c r="P1821" s="67"/>
      <c r="Q1821" s="67"/>
      <c r="R1821" s="67"/>
      <c r="S1821" s="67"/>
      <c r="T1821" s="68"/>
      <c r="U1821" s="37"/>
      <c r="V1821" s="37"/>
      <c r="W1821" s="37"/>
      <c r="X1821" s="37"/>
      <c r="Y1821" s="37"/>
      <c r="Z1821" s="37"/>
      <c r="AA1821" s="37"/>
      <c r="AB1821" s="37"/>
      <c r="AC1821" s="37"/>
      <c r="AD1821" s="37"/>
      <c r="AE1821" s="37"/>
      <c r="AT1821" s="20" t="s">
        <v>206</v>
      </c>
      <c r="AU1821" s="20" t="s">
        <v>84</v>
      </c>
    </row>
    <row r="1822" spans="1:65" s="15" customFormat="1" ht="11.25">
      <c r="B1822" s="222"/>
      <c r="C1822" s="223"/>
      <c r="D1822" s="201" t="s">
        <v>213</v>
      </c>
      <c r="E1822" s="224" t="s">
        <v>28</v>
      </c>
      <c r="F1822" s="225" t="s">
        <v>1965</v>
      </c>
      <c r="G1822" s="223"/>
      <c r="H1822" s="224" t="s">
        <v>28</v>
      </c>
      <c r="I1822" s="226"/>
      <c r="J1822" s="223"/>
      <c r="K1822" s="223"/>
      <c r="L1822" s="227"/>
      <c r="M1822" s="228"/>
      <c r="N1822" s="229"/>
      <c r="O1822" s="229"/>
      <c r="P1822" s="229"/>
      <c r="Q1822" s="229"/>
      <c r="R1822" s="229"/>
      <c r="S1822" s="229"/>
      <c r="T1822" s="230"/>
      <c r="AT1822" s="231" t="s">
        <v>213</v>
      </c>
      <c r="AU1822" s="231" t="s">
        <v>84</v>
      </c>
      <c r="AV1822" s="15" t="s">
        <v>82</v>
      </c>
      <c r="AW1822" s="15" t="s">
        <v>35</v>
      </c>
      <c r="AX1822" s="15" t="s">
        <v>74</v>
      </c>
      <c r="AY1822" s="231" t="s">
        <v>197</v>
      </c>
    </row>
    <row r="1823" spans="1:65" s="13" customFormat="1" ht="11.25">
      <c r="B1823" s="199"/>
      <c r="C1823" s="200"/>
      <c r="D1823" s="201" t="s">
        <v>213</v>
      </c>
      <c r="E1823" s="202" t="s">
        <v>28</v>
      </c>
      <c r="F1823" s="203" t="s">
        <v>2465</v>
      </c>
      <c r="G1823" s="200"/>
      <c r="H1823" s="204">
        <v>314</v>
      </c>
      <c r="I1823" s="205"/>
      <c r="J1823" s="200"/>
      <c r="K1823" s="200"/>
      <c r="L1823" s="206"/>
      <c r="M1823" s="207"/>
      <c r="N1823" s="208"/>
      <c r="O1823" s="208"/>
      <c r="P1823" s="208"/>
      <c r="Q1823" s="208"/>
      <c r="R1823" s="208"/>
      <c r="S1823" s="208"/>
      <c r="T1823" s="209"/>
      <c r="AT1823" s="210" t="s">
        <v>213</v>
      </c>
      <c r="AU1823" s="210" t="s">
        <v>84</v>
      </c>
      <c r="AV1823" s="13" t="s">
        <v>84</v>
      </c>
      <c r="AW1823" s="13" t="s">
        <v>35</v>
      </c>
      <c r="AX1823" s="13" t="s">
        <v>82</v>
      </c>
      <c r="AY1823" s="210" t="s">
        <v>197</v>
      </c>
    </row>
    <row r="1824" spans="1:65" s="2" customFormat="1" ht="16.5" customHeight="1">
      <c r="A1824" s="37"/>
      <c r="B1824" s="38"/>
      <c r="C1824" s="247" t="s">
        <v>2466</v>
      </c>
      <c r="D1824" s="247" t="s">
        <v>519</v>
      </c>
      <c r="E1824" s="248" t="s">
        <v>2467</v>
      </c>
      <c r="F1824" s="249" t="s">
        <v>2468</v>
      </c>
      <c r="G1824" s="250" t="s">
        <v>265</v>
      </c>
      <c r="H1824" s="251">
        <v>320.27999999999997</v>
      </c>
      <c r="I1824" s="252"/>
      <c r="J1824" s="253">
        <f>ROUND(I1824*H1824,2)</f>
        <v>0</v>
      </c>
      <c r="K1824" s="249" t="s">
        <v>203</v>
      </c>
      <c r="L1824" s="254"/>
      <c r="M1824" s="255" t="s">
        <v>28</v>
      </c>
      <c r="N1824" s="256" t="s">
        <v>45</v>
      </c>
      <c r="O1824" s="67"/>
      <c r="P1824" s="190">
        <f>O1824*H1824</f>
        <v>0</v>
      </c>
      <c r="Q1824" s="190">
        <v>5.0000000000000001E-4</v>
      </c>
      <c r="R1824" s="190">
        <f>Q1824*H1824</f>
        <v>0.16013999999999998</v>
      </c>
      <c r="S1824" s="190">
        <v>0</v>
      </c>
      <c r="T1824" s="191">
        <f>S1824*H1824</f>
        <v>0</v>
      </c>
      <c r="U1824" s="37"/>
      <c r="V1824" s="37"/>
      <c r="W1824" s="37"/>
      <c r="X1824" s="37"/>
      <c r="Y1824" s="37"/>
      <c r="Z1824" s="37"/>
      <c r="AA1824" s="37"/>
      <c r="AB1824" s="37"/>
      <c r="AC1824" s="37"/>
      <c r="AD1824" s="37"/>
      <c r="AE1824" s="37"/>
      <c r="AR1824" s="192" t="s">
        <v>365</v>
      </c>
      <c r="AT1824" s="192" t="s">
        <v>519</v>
      </c>
      <c r="AU1824" s="192" t="s">
        <v>84</v>
      </c>
      <c r="AY1824" s="20" t="s">
        <v>197</v>
      </c>
      <c r="BE1824" s="193">
        <f>IF(N1824="základní",J1824,0)</f>
        <v>0</v>
      </c>
      <c r="BF1824" s="193">
        <f>IF(N1824="snížená",J1824,0)</f>
        <v>0</v>
      </c>
      <c r="BG1824" s="193">
        <f>IF(N1824="zákl. přenesená",J1824,0)</f>
        <v>0</v>
      </c>
      <c r="BH1824" s="193">
        <f>IF(N1824="sníž. přenesená",J1824,0)</f>
        <v>0</v>
      </c>
      <c r="BI1824" s="193">
        <f>IF(N1824="nulová",J1824,0)</f>
        <v>0</v>
      </c>
      <c r="BJ1824" s="20" t="s">
        <v>82</v>
      </c>
      <c r="BK1824" s="193">
        <f>ROUND(I1824*H1824,2)</f>
        <v>0</v>
      </c>
      <c r="BL1824" s="20" t="s">
        <v>283</v>
      </c>
      <c r="BM1824" s="192" t="s">
        <v>2469</v>
      </c>
    </row>
    <row r="1825" spans="1:65" s="13" customFormat="1" ht="11.25">
      <c r="B1825" s="199"/>
      <c r="C1825" s="200"/>
      <c r="D1825" s="201" t="s">
        <v>213</v>
      </c>
      <c r="E1825" s="200"/>
      <c r="F1825" s="203" t="s">
        <v>2470</v>
      </c>
      <c r="G1825" s="200"/>
      <c r="H1825" s="204">
        <v>320.27999999999997</v>
      </c>
      <c r="I1825" s="205"/>
      <c r="J1825" s="200"/>
      <c r="K1825" s="200"/>
      <c r="L1825" s="206"/>
      <c r="M1825" s="207"/>
      <c r="N1825" s="208"/>
      <c r="O1825" s="208"/>
      <c r="P1825" s="208"/>
      <c r="Q1825" s="208"/>
      <c r="R1825" s="208"/>
      <c r="S1825" s="208"/>
      <c r="T1825" s="209"/>
      <c r="AT1825" s="210" t="s">
        <v>213</v>
      </c>
      <c r="AU1825" s="210" t="s">
        <v>84</v>
      </c>
      <c r="AV1825" s="13" t="s">
        <v>84</v>
      </c>
      <c r="AW1825" s="13" t="s">
        <v>4</v>
      </c>
      <c r="AX1825" s="13" t="s">
        <v>82</v>
      </c>
      <c r="AY1825" s="210" t="s">
        <v>197</v>
      </c>
    </row>
    <row r="1826" spans="1:65" s="2" customFormat="1" ht="16.5" customHeight="1">
      <c r="A1826" s="37"/>
      <c r="B1826" s="38"/>
      <c r="C1826" s="247" t="s">
        <v>2471</v>
      </c>
      <c r="D1826" s="247" t="s">
        <v>519</v>
      </c>
      <c r="E1826" s="248" t="s">
        <v>2472</v>
      </c>
      <c r="F1826" s="249" t="s">
        <v>2473</v>
      </c>
      <c r="G1826" s="250" t="s">
        <v>202</v>
      </c>
      <c r="H1826" s="251">
        <v>103.62</v>
      </c>
      <c r="I1826" s="252"/>
      <c r="J1826" s="253">
        <f>ROUND(I1826*H1826,2)</f>
        <v>0</v>
      </c>
      <c r="K1826" s="249" t="s">
        <v>203</v>
      </c>
      <c r="L1826" s="254"/>
      <c r="M1826" s="255" t="s">
        <v>28</v>
      </c>
      <c r="N1826" s="256" t="s">
        <v>45</v>
      </c>
      <c r="O1826" s="67"/>
      <c r="P1826" s="190">
        <f>O1826*H1826</f>
        <v>0</v>
      </c>
      <c r="Q1826" s="190">
        <v>2.3999999999999998E-3</v>
      </c>
      <c r="R1826" s="190">
        <f>Q1826*H1826</f>
        <v>0.24868799999999999</v>
      </c>
      <c r="S1826" s="190">
        <v>0</v>
      </c>
      <c r="T1826" s="191">
        <f>S1826*H1826</f>
        <v>0</v>
      </c>
      <c r="U1826" s="37"/>
      <c r="V1826" s="37"/>
      <c r="W1826" s="37"/>
      <c r="X1826" s="37"/>
      <c r="Y1826" s="37"/>
      <c r="Z1826" s="37"/>
      <c r="AA1826" s="37"/>
      <c r="AB1826" s="37"/>
      <c r="AC1826" s="37"/>
      <c r="AD1826" s="37"/>
      <c r="AE1826" s="37"/>
      <c r="AR1826" s="192" t="s">
        <v>365</v>
      </c>
      <c r="AT1826" s="192" t="s">
        <v>519</v>
      </c>
      <c r="AU1826" s="192" t="s">
        <v>84</v>
      </c>
      <c r="AY1826" s="20" t="s">
        <v>197</v>
      </c>
      <c r="BE1826" s="193">
        <f>IF(N1826="základní",J1826,0)</f>
        <v>0</v>
      </c>
      <c r="BF1826" s="193">
        <f>IF(N1826="snížená",J1826,0)</f>
        <v>0</v>
      </c>
      <c r="BG1826" s="193">
        <f>IF(N1826="zákl. přenesená",J1826,0)</f>
        <v>0</v>
      </c>
      <c r="BH1826" s="193">
        <f>IF(N1826="sníž. přenesená",J1826,0)</f>
        <v>0</v>
      </c>
      <c r="BI1826" s="193">
        <f>IF(N1826="nulová",J1826,0)</f>
        <v>0</v>
      </c>
      <c r="BJ1826" s="20" t="s">
        <v>82</v>
      </c>
      <c r="BK1826" s="193">
        <f>ROUND(I1826*H1826,2)</f>
        <v>0</v>
      </c>
      <c r="BL1826" s="20" t="s">
        <v>283</v>
      </c>
      <c r="BM1826" s="192" t="s">
        <v>2474</v>
      </c>
    </row>
    <row r="1827" spans="1:65" s="13" customFormat="1" ht="11.25">
      <c r="B1827" s="199"/>
      <c r="C1827" s="200"/>
      <c r="D1827" s="201" t="s">
        <v>213</v>
      </c>
      <c r="E1827" s="202" t="s">
        <v>28</v>
      </c>
      <c r="F1827" s="203" t="s">
        <v>2475</v>
      </c>
      <c r="G1827" s="200"/>
      <c r="H1827" s="204">
        <v>94.2</v>
      </c>
      <c r="I1827" s="205"/>
      <c r="J1827" s="200"/>
      <c r="K1827" s="200"/>
      <c r="L1827" s="206"/>
      <c r="M1827" s="207"/>
      <c r="N1827" s="208"/>
      <c r="O1827" s="208"/>
      <c r="P1827" s="208"/>
      <c r="Q1827" s="208"/>
      <c r="R1827" s="208"/>
      <c r="S1827" s="208"/>
      <c r="T1827" s="209"/>
      <c r="AT1827" s="210" t="s">
        <v>213</v>
      </c>
      <c r="AU1827" s="210" t="s">
        <v>84</v>
      </c>
      <c r="AV1827" s="13" t="s">
        <v>84</v>
      </c>
      <c r="AW1827" s="13" t="s">
        <v>35</v>
      </c>
      <c r="AX1827" s="13" t="s">
        <v>82</v>
      </c>
      <c r="AY1827" s="210" t="s">
        <v>197</v>
      </c>
    </row>
    <row r="1828" spans="1:65" s="13" customFormat="1" ht="11.25">
      <c r="B1828" s="199"/>
      <c r="C1828" s="200"/>
      <c r="D1828" s="201" t="s">
        <v>213</v>
      </c>
      <c r="E1828" s="200"/>
      <c r="F1828" s="203" t="s">
        <v>2476</v>
      </c>
      <c r="G1828" s="200"/>
      <c r="H1828" s="204">
        <v>103.62</v>
      </c>
      <c r="I1828" s="205"/>
      <c r="J1828" s="200"/>
      <c r="K1828" s="200"/>
      <c r="L1828" s="206"/>
      <c r="M1828" s="207"/>
      <c r="N1828" s="208"/>
      <c r="O1828" s="208"/>
      <c r="P1828" s="208"/>
      <c r="Q1828" s="208"/>
      <c r="R1828" s="208"/>
      <c r="S1828" s="208"/>
      <c r="T1828" s="209"/>
      <c r="AT1828" s="210" t="s">
        <v>213</v>
      </c>
      <c r="AU1828" s="210" t="s">
        <v>84</v>
      </c>
      <c r="AV1828" s="13" t="s">
        <v>84</v>
      </c>
      <c r="AW1828" s="13" t="s">
        <v>4</v>
      </c>
      <c r="AX1828" s="13" t="s">
        <v>82</v>
      </c>
      <c r="AY1828" s="210" t="s">
        <v>197</v>
      </c>
    </row>
    <row r="1829" spans="1:65" s="2" customFormat="1" ht="24.2" customHeight="1">
      <c r="A1829" s="37"/>
      <c r="B1829" s="38"/>
      <c r="C1829" s="181" t="s">
        <v>2477</v>
      </c>
      <c r="D1829" s="181" t="s">
        <v>199</v>
      </c>
      <c r="E1829" s="182" t="s">
        <v>2478</v>
      </c>
      <c r="F1829" s="183" t="s">
        <v>2479</v>
      </c>
      <c r="G1829" s="184" t="s">
        <v>202</v>
      </c>
      <c r="H1829" s="185">
        <v>104.735</v>
      </c>
      <c r="I1829" s="186"/>
      <c r="J1829" s="187">
        <f>ROUND(I1829*H1829,2)</f>
        <v>0</v>
      </c>
      <c r="K1829" s="183" t="s">
        <v>203</v>
      </c>
      <c r="L1829" s="42"/>
      <c r="M1829" s="188" t="s">
        <v>28</v>
      </c>
      <c r="N1829" s="189" t="s">
        <v>45</v>
      </c>
      <c r="O1829" s="67"/>
      <c r="P1829" s="190">
        <f>O1829*H1829</f>
        <v>0</v>
      </c>
      <c r="Q1829" s="190">
        <v>0</v>
      </c>
      <c r="R1829" s="190">
        <f>Q1829*H1829</f>
        <v>0</v>
      </c>
      <c r="S1829" s="190">
        <v>0</v>
      </c>
      <c r="T1829" s="191">
        <f>S1829*H1829</f>
        <v>0</v>
      </c>
      <c r="U1829" s="37"/>
      <c r="V1829" s="37"/>
      <c r="W1829" s="37"/>
      <c r="X1829" s="37"/>
      <c r="Y1829" s="37"/>
      <c r="Z1829" s="37"/>
      <c r="AA1829" s="37"/>
      <c r="AB1829" s="37"/>
      <c r="AC1829" s="37"/>
      <c r="AD1829" s="37"/>
      <c r="AE1829" s="37"/>
      <c r="AR1829" s="192" t="s">
        <v>283</v>
      </c>
      <c r="AT1829" s="192" t="s">
        <v>199</v>
      </c>
      <c r="AU1829" s="192" t="s">
        <v>84</v>
      </c>
      <c r="AY1829" s="20" t="s">
        <v>197</v>
      </c>
      <c r="BE1829" s="193">
        <f>IF(N1829="základní",J1829,0)</f>
        <v>0</v>
      </c>
      <c r="BF1829" s="193">
        <f>IF(N1829="snížená",J1829,0)</f>
        <v>0</v>
      </c>
      <c r="BG1829" s="193">
        <f>IF(N1829="zákl. přenesená",J1829,0)</f>
        <v>0</v>
      </c>
      <c r="BH1829" s="193">
        <f>IF(N1829="sníž. přenesená",J1829,0)</f>
        <v>0</v>
      </c>
      <c r="BI1829" s="193">
        <f>IF(N1829="nulová",J1829,0)</f>
        <v>0</v>
      </c>
      <c r="BJ1829" s="20" t="s">
        <v>82</v>
      </c>
      <c r="BK1829" s="193">
        <f>ROUND(I1829*H1829,2)</f>
        <v>0</v>
      </c>
      <c r="BL1829" s="20" t="s">
        <v>283</v>
      </c>
      <c r="BM1829" s="192" t="s">
        <v>2480</v>
      </c>
    </row>
    <row r="1830" spans="1:65" s="2" customFormat="1" ht="11.25">
      <c r="A1830" s="37"/>
      <c r="B1830" s="38"/>
      <c r="C1830" s="39"/>
      <c r="D1830" s="194" t="s">
        <v>206</v>
      </c>
      <c r="E1830" s="39"/>
      <c r="F1830" s="195" t="s">
        <v>2481</v>
      </c>
      <c r="G1830" s="39"/>
      <c r="H1830" s="39"/>
      <c r="I1830" s="196"/>
      <c r="J1830" s="39"/>
      <c r="K1830" s="39"/>
      <c r="L1830" s="42"/>
      <c r="M1830" s="197"/>
      <c r="N1830" s="198"/>
      <c r="O1830" s="67"/>
      <c r="P1830" s="67"/>
      <c r="Q1830" s="67"/>
      <c r="R1830" s="67"/>
      <c r="S1830" s="67"/>
      <c r="T1830" s="68"/>
      <c r="U1830" s="37"/>
      <c r="V1830" s="37"/>
      <c r="W1830" s="37"/>
      <c r="X1830" s="37"/>
      <c r="Y1830" s="37"/>
      <c r="Z1830" s="37"/>
      <c r="AA1830" s="37"/>
      <c r="AB1830" s="37"/>
      <c r="AC1830" s="37"/>
      <c r="AD1830" s="37"/>
      <c r="AE1830" s="37"/>
      <c r="AT1830" s="20" t="s">
        <v>206</v>
      </c>
      <c r="AU1830" s="20" t="s">
        <v>84</v>
      </c>
    </row>
    <row r="1831" spans="1:65" s="15" customFormat="1" ht="11.25">
      <c r="B1831" s="222"/>
      <c r="C1831" s="223"/>
      <c r="D1831" s="201" t="s">
        <v>213</v>
      </c>
      <c r="E1831" s="224" t="s">
        <v>28</v>
      </c>
      <c r="F1831" s="225" t="s">
        <v>724</v>
      </c>
      <c r="G1831" s="223"/>
      <c r="H1831" s="224" t="s">
        <v>28</v>
      </c>
      <c r="I1831" s="226"/>
      <c r="J1831" s="223"/>
      <c r="K1831" s="223"/>
      <c r="L1831" s="227"/>
      <c r="M1831" s="228"/>
      <c r="N1831" s="229"/>
      <c r="O1831" s="229"/>
      <c r="P1831" s="229"/>
      <c r="Q1831" s="229"/>
      <c r="R1831" s="229"/>
      <c r="S1831" s="229"/>
      <c r="T1831" s="230"/>
      <c r="AT1831" s="231" t="s">
        <v>213</v>
      </c>
      <c r="AU1831" s="231" t="s">
        <v>84</v>
      </c>
      <c r="AV1831" s="15" t="s">
        <v>82</v>
      </c>
      <c r="AW1831" s="15" t="s">
        <v>35</v>
      </c>
      <c r="AX1831" s="15" t="s">
        <v>74</v>
      </c>
      <c r="AY1831" s="231" t="s">
        <v>197</v>
      </c>
    </row>
    <row r="1832" spans="1:65" s="15" customFormat="1" ht="11.25">
      <c r="B1832" s="222"/>
      <c r="C1832" s="223"/>
      <c r="D1832" s="201" t="s">
        <v>213</v>
      </c>
      <c r="E1832" s="224" t="s">
        <v>28</v>
      </c>
      <c r="F1832" s="225" t="s">
        <v>2262</v>
      </c>
      <c r="G1832" s="223"/>
      <c r="H1832" s="224" t="s">
        <v>28</v>
      </c>
      <c r="I1832" s="226"/>
      <c r="J1832" s="223"/>
      <c r="K1832" s="223"/>
      <c r="L1832" s="227"/>
      <c r="M1832" s="228"/>
      <c r="N1832" s="229"/>
      <c r="O1832" s="229"/>
      <c r="P1832" s="229"/>
      <c r="Q1832" s="229"/>
      <c r="R1832" s="229"/>
      <c r="S1832" s="229"/>
      <c r="T1832" s="230"/>
      <c r="AT1832" s="231" t="s">
        <v>213</v>
      </c>
      <c r="AU1832" s="231" t="s">
        <v>84</v>
      </c>
      <c r="AV1832" s="15" t="s">
        <v>82</v>
      </c>
      <c r="AW1832" s="15" t="s">
        <v>35</v>
      </c>
      <c r="AX1832" s="15" t="s">
        <v>74</v>
      </c>
      <c r="AY1832" s="231" t="s">
        <v>197</v>
      </c>
    </row>
    <row r="1833" spans="1:65" s="15" customFormat="1" ht="11.25">
      <c r="B1833" s="222"/>
      <c r="C1833" s="223"/>
      <c r="D1833" s="201" t="s">
        <v>213</v>
      </c>
      <c r="E1833" s="224" t="s">
        <v>28</v>
      </c>
      <c r="F1833" s="225" t="s">
        <v>2482</v>
      </c>
      <c r="G1833" s="223"/>
      <c r="H1833" s="224" t="s">
        <v>28</v>
      </c>
      <c r="I1833" s="226"/>
      <c r="J1833" s="223"/>
      <c r="K1833" s="223"/>
      <c r="L1833" s="227"/>
      <c r="M1833" s="228"/>
      <c r="N1833" s="229"/>
      <c r="O1833" s="229"/>
      <c r="P1833" s="229"/>
      <c r="Q1833" s="229"/>
      <c r="R1833" s="229"/>
      <c r="S1833" s="229"/>
      <c r="T1833" s="230"/>
      <c r="AT1833" s="231" t="s">
        <v>213</v>
      </c>
      <c r="AU1833" s="231" t="s">
        <v>84</v>
      </c>
      <c r="AV1833" s="15" t="s">
        <v>82</v>
      </c>
      <c r="AW1833" s="15" t="s">
        <v>35</v>
      </c>
      <c r="AX1833" s="15" t="s">
        <v>74</v>
      </c>
      <c r="AY1833" s="231" t="s">
        <v>197</v>
      </c>
    </row>
    <row r="1834" spans="1:65" s="13" customFormat="1" ht="11.25">
      <c r="B1834" s="199"/>
      <c r="C1834" s="200"/>
      <c r="D1834" s="201" t="s">
        <v>213</v>
      </c>
      <c r="E1834" s="202" t="s">
        <v>28</v>
      </c>
      <c r="F1834" s="203" t="s">
        <v>2483</v>
      </c>
      <c r="G1834" s="200"/>
      <c r="H1834" s="204">
        <v>67</v>
      </c>
      <c r="I1834" s="205"/>
      <c r="J1834" s="200"/>
      <c r="K1834" s="200"/>
      <c r="L1834" s="206"/>
      <c r="M1834" s="207"/>
      <c r="N1834" s="208"/>
      <c r="O1834" s="208"/>
      <c r="P1834" s="208"/>
      <c r="Q1834" s="208"/>
      <c r="R1834" s="208"/>
      <c r="S1834" s="208"/>
      <c r="T1834" s="209"/>
      <c r="AT1834" s="210" t="s">
        <v>213</v>
      </c>
      <c r="AU1834" s="210" t="s">
        <v>84</v>
      </c>
      <c r="AV1834" s="13" t="s">
        <v>84</v>
      </c>
      <c r="AW1834" s="13" t="s">
        <v>35</v>
      </c>
      <c r="AX1834" s="13" t="s">
        <v>74</v>
      </c>
      <c r="AY1834" s="210" t="s">
        <v>197</v>
      </c>
    </row>
    <row r="1835" spans="1:65" s="13" customFormat="1" ht="11.25">
      <c r="B1835" s="199"/>
      <c r="C1835" s="200"/>
      <c r="D1835" s="201" t="s">
        <v>213</v>
      </c>
      <c r="E1835" s="202" t="s">
        <v>28</v>
      </c>
      <c r="F1835" s="203" t="s">
        <v>2484</v>
      </c>
      <c r="G1835" s="200"/>
      <c r="H1835" s="204">
        <v>30</v>
      </c>
      <c r="I1835" s="205"/>
      <c r="J1835" s="200"/>
      <c r="K1835" s="200"/>
      <c r="L1835" s="206"/>
      <c r="M1835" s="207"/>
      <c r="N1835" s="208"/>
      <c r="O1835" s="208"/>
      <c r="P1835" s="208"/>
      <c r="Q1835" s="208"/>
      <c r="R1835" s="208"/>
      <c r="S1835" s="208"/>
      <c r="T1835" s="209"/>
      <c r="AT1835" s="210" t="s">
        <v>213</v>
      </c>
      <c r="AU1835" s="210" t="s">
        <v>84</v>
      </c>
      <c r="AV1835" s="13" t="s">
        <v>84</v>
      </c>
      <c r="AW1835" s="13" t="s">
        <v>35</v>
      </c>
      <c r="AX1835" s="13" t="s">
        <v>74</v>
      </c>
      <c r="AY1835" s="210" t="s">
        <v>197</v>
      </c>
    </row>
    <row r="1836" spans="1:65" s="15" customFormat="1" ht="11.25">
      <c r="B1836" s="222"/>
      <c r="C1836" s="223"/>
      <c r="D1836" s="201" t="s">
        <v>213</v>
      </c>
      <c r="E1836" s="224" t="s">
        <v>28</v>
      </c>
      <c r="F1836" s="225" t="s">
        <v>2485</v>
      </c>
      <c r="G1836" s="223"/>
      <c r="H1836" s="224" t="s">
        <v>28</v>
      </c>
      <c r="I1836" s="226"/>
      <c r="J1836" s="223"/>
      <c r="K1836" s="223"/>
      <c r="L1836" s="227"/>
      <c r="M1836" s="228"/>
      <c r="N1836" s="229"/>
      <c r="O1836" s="229"/>
      <c r="P1836" s="229"/>
      <c r="Q1836" s="229"/>
      <c r="R1836" s="229"/>
      <c r="S1836" s="229"/>
      <c r="T1836" s="230"/>
      <c r="AT1836" s="231" t="s">
        <v>213</v>
      </c>
      <c r="AU1836" s="231" t="s">
        <v>84</v>
      </c>
      <c r="AV1836" s="15" t="s">
        <v>82</v>
      </c>
      <c r="AW1836" s="15" t="s">
        <v>35</v>
      </c>
      <c r="AX1836" s="15" t="s">
        <v>74</v>
      </c>
      <c r="AY1836" s="231" t="s">
        <v>197</v>
      </c>
    </row>
    <row r="1837" spans="1:65" s="13" customFormat="1" ht="11.25">
      <c r="B1837" s="199"/>
      <c r="C1837" s="200"/>
      <c r="D1837" s="201" t="s">
        <v>213</v>
      </c>
      <c r="E1837" s="202" t="s">
        <v>28</v>
      </c>
      <c r="F1837" s="203" t="s">
        <v>2486</v>
      </c>
      <c r="G1837" s="200"/>
      <c r="H1837" s="204">
        <v>4</v>
      </c>
      <c r="I1837" s="205"/>
      <c r="J1837" s="200"/>
      <c r="K1837" s="200"/>
      <c r="L1837" s="206"/>
      <c r="M1837" s="207"/>
      <c r="N1837" s="208"/>
      <c r="O1837" s="208"/>
      <c r="P1837" s="208"/>
      <c r="Q1837" s="208"/>
      <c r="R1837" s="208"/>
      <c r="S1837" s="208"/>
      <c r="T1837" s="209"/>
      <c r="AT1837" s="210" t="s">
        <v>213</v>
      </c>
      <c r="AU1837" s="210" t="s">
        <v>84</v>
      </c>
      <c r="AV1837" s="13" t="s">
        <v>84</v>
      </c>
      <c r="AW1837" s="13" t="s">
        <v>35</v>
      </c>
      <c r="AX1837" s="13" t="s">
        <v>74</v>
      </c>
      <c r="AY1837" s="210" t="s">
        <v>197</v>
      </c>
    </row>
    <row r="1838" spans="1:65" s="13" customFormat="1" ht="11.25">
      <c r="B1838" s="199"/>
      <c r="C1838" s="200"/>
      <c r="D1838" s="201" t="s">
        <v>213</v>
      </c>
      <c r="E1838" s="202" t="s">
        <v>28</v>
      </c>
      <c r="F1838" s="203" t="s">
        <v>2487</v>
      </c>
      <c r="G1838" s="200"/>
      <c r="H1838" s="204">
        <v>3.7349999999999999</v>
      </c>
      <c r="I1838" s="205"/>
      <c r="J1838" s="200"/>
      <c r="K1838" s="200"/>
      <c r="L1838" s="206"/>
      <c r="M1838" s="207"/>
      <c r="N1838" s="208"/>
      <c r="O1838" s="208"/>
      <c r="P1838" s="208"/>
      <c r="Q1838" s="208"/>
      <c r="R1838" s="208"/>
      <c r="S1838" s="208"/>
      <c r="T1838" s="209"/>
      <c r="AT1838" s="210" t="s">
        <v>213</v>
      </c>
      <c r="AU1838" s="210" t="s">
        <v>84</v>
      </c>
      <c r="AV1838" s="13" t="s">
        <v>84</v>
      </c>
      <c r="AW1838" s="13" t="s">
        <v>35</v>
      </c>
      <c r="AX1838" s="13" t="s">
        <v>74</v>
      </c>
      <c r="AY1838" s="210" t="s">
        <v>197</v>
      </c>
    </row>
    <row r="1839" spans="1:65" s="14" customFormat="1" ht="11.25">
      <c r="B1839" s="211"/>
      <c r="C1839" s="212"/>
      <c r="D1839" s="201" t="s">
        <v>213</v>
      </c>
      <c r="E1839" s="213" t="s">
        <v>28</v>
      </c>
      <c r="F1839" s="214" t="s">
        <v>226</v>
      </c>
      <c r="G1839" s="212"/>
      <c r="H1839" s="215">
        <v>104.735</v>
      </c>
      <c r="I1839" s="216"/>
      <c r="J1839" s="212"/>
      <c r="K1839" s="212"/>
      <c r="L1839" s="217"/>
      <c r="M1839" s="218"/>
      <c r="N1839" s="219"/>
      <c r="O1839" s="219"/>
      <c r="P1839" s="219"/>
      <c r="Q1839" s="219"/>
      <c r="R1839" s="219"/>
      <c r="S1839" s="219"/>
      <c r="T1839" s="220"/>
      <c r="AT1839" s="221" t="s">
        <v>213</v>
      </c>
      <c r="AU1839" s="221" t="s">
        <v>84</v>
      </c>
      <c r="AV1839" s="14" t="s">
        <v>204</v>
      </c>
      <c r="AW1839" s="14" t="s">
        <v>35</v>
      </c>
      <c r="AX1839" s="14" t="s">
        <v>82</v>
      </c>
      <c r="AY1839" s="221" t="s">
        <v>197</v>
      </c>
    </row>
    <row r="1840" spans="1:65" s="2" customFormat="1" ht="16.5" customHeight="1">
      <c r="A1840" s="37"/>
      <c r="B1840" s="38"/>
      <c r="C1840" s="247" t="s">
        <v>2488</v>
      </c>
      <c r="D1840" s="247" t="s">
        <v>519</v>
      </c>
      <c r="E1840" s="248" t="s">
        <v>2198</v>
      </c>
      <c r="F1840" s="249" t="s">
        <v>2199</v>
      </c>
      <c r="G1840" s="250" t="s">
        <v>428</v>
      </c>
      <c r="H1840" s="251">
        <v>3.6999999999999998E-2</v>
      </c>
      <c r="I1840" s="252"/>
      <c r="J1840" s="253">
        <f>ROUND(I1840*H1840,2)</f>
        <v>0</v>
      </c>
      <c r="K1840" s="249" t="s">
        <v>203</v>
      </c>
      <c r="L1840" s="254"/>
      <c r="M1840" s="255" t="s">
        <v>28</v>
      </c>
      <c r="N1840" s="256" t="s">
        <v>45</v>
      </c>
      <c r="O1840" s="67"/>
      <c r="P1840" s="190">
        <f>O1840*H1840</f>
        <v>0</v>
      </c>
      <c r="Q1840" s="190">
        <v>1</v>
      </c>
      <c r="R1840" s="190">
        <f>Q1840*H1840</f>
        <v>3.6999999999999998E-2</v>
      </c>
      <c r="S1840" s="190">
        <v>0</v>
      </c>
      <c r="T1840" s="191">
        <f>S1840*H1840</f>
        <v>0</v>
      </c>
      <c r="U1840" s="37"/>
      <c r="V1840" s="37"/>
      <c r="W1840" s="37"/>
      <c r="X1840" s="37"/>
      <c r="Y1840" s="37"/>
      <c r="Z1840" s="37"/>
      <c r="AA1840" s="37"/>
      <c r="AB1840" s="37"/>
      <c r="AC1840" s="37"/>
      <c r="AD1840" s="37"/>
      <c r="AE1840" s="37"/>
      <c r="AR1840" s="192" t="s">
        <v>365</v>
      </c>
      <c r="AT1840" s="192" t="s">
        <v>519</v>
      </c>
      <c r="AU1840" s="192" t="s">
        <v>84</v>
      </c>
      <c r="AY1840" s="20" t="s">
        <v>197</v>
      </c>
      <c r="BE1840" s="193">
        <f>IF(N1840="základní",J1840,0)</f>
        <v>0</v>
      </c>
      <c r="BF1840" s="193">
        <f>IF(N1840="snížená",J1840,0)</f>
        <v>0</v>
      </c>
      <c r="BG1840" s="193">
        <f>IF(N1840="zákl. přenesená",J1840,0)</f>
        <v>0</v>
      </c>
      <c r="BH1840" s="193">
        <f>IF(N1840="sníž. přenesená",J1840,0)</f>
        <v>0</v>
      </c>
      <c r="BI1840" s="193">
        <f>IF(N1840="nulová",J1840,0)</f>
        <v>0</v>
      </c>
      <c r="BJ1840" s="20" t="s">
        <v>82</v>
      </c>
      <c r="BK1840" s="193">
        <f>ROUND(I1840*H1840,2)</f>
        <v>0</v>
      </c>
      <c r="BL1840" s="20" t="s">
        <v>283</v>
      </c>
      <c r="BM1840" s="192" t="s">
        <v>2489</v>
      </c>
    </row>
    <row r="1841" spans="1:65" s="13" customFormat="1" ht="11.25">
      <c r="B1841" s="199"/>
      <c r="C1841" s="200"/>
      <c r="D1841" s="201" t="s">
        <v>213</v>
      </c>
      <c r="E1841" s="200"/>
      <c r="F1841" s="203" t="s">
        <v>2490</v>
      </c>
      <c r="G1841" s="200"/>
      <c r="H1841" s="204">
        <v>3.6999999999999998E-2</v>
      </c>
      <c r="I1841" s="205"/>
      <c r="J1841" s="200"/>
      <c r="K1841" s="200"/>
      <c r="L1841" s="206"/>
      <c r="M1841" s="207"/>
      <c r="N1841" s="208"/>
      <c r="O1841" s="208"/>
      <c r="P1841" s="208"/>
      <c r="Q1841" s="208"/>
      <c r="R1841" s="208"/>
      <c r="S1841" s="208"/>
      <c r="T1841" s="209"/>
      <c r="AT1841" s="210" t="s">
        <v>213</v>
      </c>
      <c r="AU1841" s="210" t="s">
        <v>84</v>
      </c>
      <c r="AV1841" s="13" t="s">
        <v>84</v>
      </c>
      <c r="AW1841" s="13" t="s">
        <v>4</v>
      </c>
      <c r="AX1841" s="13" t="s">
        <v>82</v>
      </c>
      <c r="AY1841" s="210" t="s">
        <v>197</v>
      </c>
    </row>
    <row r="1842" spans="1:65" s="2" customFormat="1" ht="24.2" customHeight="1">
      <c r="A1842" s="37"/>
      <c r="B1842" s="38"/>
      <c r="C1842" s="181" t="s">
        <v>2491</v>
      </c>
      <c r="D1842" s="181" t="s">
        <v>199</v>
      </c>
      <c r="E1842" s="182" t="s">
        <v>2492</v>
      </c>
      <c r="F1842" s="183" t="s">
        <v>2493</v>
      </c>
      <c r="G1842" s="184" t="s">
        <v>202</v>
      </c>
      <c r="H1842" s="185">
        <v>280.01100000000002</v>
      </c>
      <c r="I1842" s="186"/>
      <c r="J1842" s="187">
        <f>ROUND(I1842*H1842,2)</f>
        <v>0</v>
      </c>
      <c r="K1842" s="183" t="s">
        <v>203</v>
      </c>
      <c r="L1842" s="42"/>
      <c r="M1842" s="188" t="s">
        <v>28</v>
      </c>
      <c r="N1842" s="189" t="s">
        <v>45</v>
      </c>
      <c r="O1842" s="67"/>
      <c r="P1842" s="190">
        <f>O1842*H1842</f>
        <v>0</v>
      </c>
      <c r="Q1842" s="190">
        <v>0</v>
      </c>
      <c r="R1842" s="190">
        <f>Q1842*H1842</f>
        <v>0</v>
      </c>
      <c r="S1842" s="190">
        <v>0</v>
      </c>
      <c r="T1842" s="191">
        <f>S1842*H1842</f>
        <v>0</v>
      </c>
      <c r="U1842" s="37"/>
      <c r="V1842" s="37"/>
      <c r="W1842" s="37"/>
      <c r="X1842" s="37"/>
      <c r="Y1842" s="37"/>
      <c r="Z1842" s="37"/>
      <c r="AA1842" s="37"/>
      <c r="AB1842" s="37"/>
      <c r="AC1842" s="37"/>
      <c r="AD1842" s="37"/>
      <c r="AE1842" s="37"/>
      <c r="AR1842" s="192" t="s">
        <v>283</v>
      </c>
      <c r="AT1842" s="192" t="s">
        <v>199</v>
      </c>
      <c r="AU1842" s="192" t="s">
        <v>84</v>
      </c>
      <c r="AY1842" s="20" t="s">
        <v>197</v>
      </c>
      <c r="BE1842" s="193">
        <f>IF(N1842="základní",J1842,0)</f>
        <v>0</v>
      </c>
      <c r="BF1842" s="193">
        <f>IF(N1842="snížená",J1842,0)</f>
        <v>0</v>
      </c>
      <c r="BG1842" s="193">
        <f>IF(N1842="zákl. přenesená",J1842,0)</f>
        <v>0</v>
      </c>
      <c r="BH1842" s="193">
        <f>IF(N1842="sníž. přenesená",J1842,0)</f>
        <v>0</v>
      </c>
      <c r="BI1842" s="193">
        <f>IF(N1842="nulová",J1842,0)</f>
        <v>0</v>
      </c>
      <c r="BJ1842" s="20" t="s">
        <v>82</v>
      </c>
      <c r="BK1842" s="193">
        <f>ROUND(I1842*H1842,2)</f>
        <v>0</v>
      </c>
      <c r="BL1842" s="20" t="s">
        <v>283</v>
      </c>
      <c r="BM1842" s="192" t="s">
        <v>2494</v>
      </c>
    </row>
    <row r="1843" spans="1:65" s="2" customFormat="1" ht="11.25">
      <c r="A1843" s="37"/>
      <c r="B1843" s="38"/>
      <c r="C1843" s="39"/>
      <c r="D1843" s="194" t="s">
        <v>206</v>
      </c>
      <c r="E1843" s="39"/>
      <c r="F1843" s="195" t="s">
        <v>2495</v>
      </c>
      <c r="G1843" s="39"/>
      <c r="H1843" s="39"/>
      <c r="I1843" s="196"/>
      <c r="J1843" s="39"/>
      <c r="K1843" s="39"/>
      <c r="L1843" s="42"/>
      <c r="M1843" s="197"/>
      <c r="N1843" s="198"/>
      <c r="O1843" s="67"/>
      <c r="P1843" s="67"/>
      <c r="Q1843" s="67"/>
      <c r="R1843" s="67"/>
      <c r="S1843" s="67"/>
      <c r="T1843" s="68"/>
      <c r="U1843" s="37"/>
      <c r="V1843" s="37"/>
      <c r="W1843" s="37"/>
      <c r="X1843" s="37"/>
      <c r="Y1843" s="37"/>
      <c r="Z1843" s="37"/>
      <c r="AA1843" s="37"/>
      <c r="AB1843" s="37"/>
      <c r="AC1843" s="37"/>
      <c r="AD1843" s="37"/>
      <c r="AE1843" s="37"/>
      <c r="AT1843" s="20" t="s">
        <v>206</v>
      </c>
      <c r="AU1843" s="20" t="s">
        <v>84</v>
      </c>
    </row>
    <row r="1844" spans="1:65" s="15" customFormat="1" ht="11.25">
      <c r="B1844" s="222"/>
      <c r="C1844" s="223"/>
      <c r="D1844" s="201" t="s">
        <v>213</v>
      </c>
      <c r="E1844" s="224" t="s">
        <v>28</v>
      </c>
      <c r="F1844" s="225" t="s">
        <v>724</v>
      </c>
      <c r="G1844" s="223"/>
      <c r="H1844" s="224" t="s">
        <v>28</v>
      </c>
      <c r="I1844" s="226"/>
      <c r="J1844" s="223"/>
      <c r="K1844" s="223"/>
      <c r="L1844" s="227"/>
      <c r="M1844" s="228"/>
      <c r="N1844" s="229"/>
      <c r="O1844" s="229"/>
      <c r="P1844" s="229"/>
      <c r="Q1844" s="229"/>
      <c r="R1844" s="229"/>
      <c r="S1844" s="229"/>
      <c r="T1844" s="230"/>
      <c r="AT1844" s="231" t="s">
        <v>213</v>
      </c>
      <c r="AU1844" s="231" t="s">
        <v>84</v>
      </c>
      <c r="AV1844" s="15" t="s">
        <v>82</v>
      </c>
      <c r="AW1844" s="15" t="s">
        <v>35</v>
      </c>
      <c r="AX1844" s="15" t="s">
        <v>74</v>
      </c>
      <c r="AY1844" s="231" t="s">
        <v>197</v>
      </c>
    </row>
    <row r="1845" spans="1:65" s="15" customFormat="1" ht="11.25">
      <c r="B1845" s="222"/>
      <c r="C1845" s="223"/>
      <c r="D1845" s="201" t="s">
        <v>213</v>
      </c>
      <c r="E1845" s="224" t="s">
        <v>28</v>
      </c>
      <c r="F1845" s="225" t="s">
        <v>2496</v>
      </c>
      <c r="G1845" s="223"/>
      <c r="H1845" s="224" t="s">
        <v>28</v>
      </c>
      <c r="I1845" s="226"/>
      <c r="J1845" s="223"/>
      <c r="K1845" s="223"/>
      <c r="L1845" s="227"/>
      <c r="M1845" s="228"/>
      <c r="N1845" s="229"/>
      <c r="O1845" s="229"/>
      <c r="P1845" s="229"/>
      <c r="Q1845" s="229"/>
      <c r="R1845" s="229"/>
      <c r="S1845" s="229"/>
      <c r="T1845" s="230"/>
      <c r="AT1845" s="231" t="s">
        <v>213</v>
      </c>
      <c r="AU1845" s="231" t="s">
        <v>84</v>
      </c>
      <c r="AV1845" s="15" t="s">
        <v>82</v>
      </c>
      <c r="AW1845" s="15" t="s">
        <v>35</v>
      </c>
      <c r="AX1845" s="15" t="s">
        <v>74</v>
      </c>
      <c r="AY1845" s="231" t="s">
        <v>197</v>
      </c>
    </row>
    <row r="1846" spans="1:65" s="13" customFormat="1" ht="11.25">
      <c r="B1846" s="199"/>
      <c r="C1846" s="200"/>
      <c r="D1846" s="201" t="s">
        <v>213</v>
      </c>
      <c r="E1846" s="202" t="s">
        <v>28</v>
      </c>
      <c r="F1846" s="203" t="s">
        <v>2497</v>
      </c>
      <c r="G1846" s="200"/>
      <c r="H1846" s="204">
        <v>200.42099999999999</v>
      </c>
      <c r="I1846" s="205"/>
      <c r="J1846" s="200"/>
      <c r="K1846" s="200"/>
      <c r="L1846" s="206"/>
      <c r="M1846" s="207"/>
      <c r="N1846" s="208"/>
      <c r="O1846" s="208"/>
      <c r="P1846" s="208"/>
      <c r="Q1846" s="208"/>
      <c r="R1846" s="208"/>
      <c r="S1846" s="208"/>
      <c r="T1846" s="209"/>
      <c r="AT1846" s="210" t="s">
        <v>213</v>
      </c>
      <c r="AU1846" s="210" t="s">
        <v>84</v>
      </c>
      <c r="AV1846" s="13" t="s">
        <v>84</v>
      </c>
      <c r="AW1846" s="13" t="s">
        <v>35</v>
      </c>
      <c r="AX1846" s="13" t="s">
        <v>74</v>
      </c>
      <c r="AY1846" s="210" t="s">
        <v>197</v>
      </c>
    </row>
    <row r="1847" spans="1:65" s="16" customFormat="1" ht="11.25">
      <c r="B1847" s="232"/>
      <c r="C1847" s="233"/>
      <c r="D1847" s="201" t="s">
        <v>213</v>
      </c>
      <c r="E1847" s="234" t="s">
        <v>28</v>
      </c>
      <c r="F1847" s="235" t="s">
        <v>416</v>
      </c>
      <c r="G1847" s="233"/>
      <c r="H1847" s="236">
        <v>200.42099999999999</v>
      </c>
      <c r="I1847" s="237"/>
      <c r="J1847" s="233"/>
      <c r="K1847" s="233"/>
      <c r="L1847" s="238"/>
      <c r="M1847" s="239"/>
      <c r="N1847" s="240"/>
      <c r="O1847" s="240"/>
      <c r="P1847" s="240"/>
      <c r="Q1847" s="240"/>
      <c r="R1847" s="240"/>
      <c r="S1847" s="240"/>
      <c r="T1847" s="241"/>
      <c r="AT1847" s="242" t="s">
        <v>213</v>
      </c>
      <c r="AU1847" s="242" t="s">
        <v>84</v>
      </c>
      <c r="AV1847" s="16" t="s">
        <v>160</v>
      </c>
      <c r="AW1847" s="16" t="s">
        <v>35</v>
      </c>
      <c r="AX1847" s="16" t="s">
        <v>74</v>
      </c>
      <c r="AY1847" s="242" t="s">
        <v>197</v>
      </c>
    </row>
    <row r="1848" spans="1:65" s="15" customFormat="1" ht="11.25">
      <c r="B1848" s="222"/>
      <c r="C1848" s="223"/>
      <c r="D1848" s="201" t="s">
        <v>213</v>
      </c>
      <c r="E1848" s="224" t="s">
        <v>28</v>
      </c>
      <c r="F1848" s="225" t="s">
        <v>2262</v>
      </c>
      <c r="G1848" s="223"/>
      <c r="H1848" s="224" t="s">
        <v>28</v>
      </c>
      <c r="I1848" s="226"/>
      <c r="J1848" s="223"/>
      <c r="K1848" s="223"/>
      <c r="L1848" s="227"/>
      <c r="M1848" s="228"/>
      <c r="N1848" s="229"/>
      <c r="O1848" s="229"/>
      <c r="P1848" s="229"/>
      <c r="Q1848" s="229"/>
      <c r="R1848" s="229"/>
      <c r="S1848" s="229"/>
      <c r="T1848" s="230"/>
      <c r="AT1848" s="231" t="s">
        <v>213</v>
      </c>
      <c r="AU1848" s="231" t="s">
        <v>84</v>
      </c>
      <c r="AV1848" s="15" t="s">
        <v>82</v>
      </c>
      <c r="AW1848" s="15" t="s">
        <v>35</v>
      </c>
      <c r="AX1848" s="15" t="s">
        <v>74</v>
      </c>
      <c r="AY1848" s="231" t="s">
        <v>197</v>
      </c>
    </row>
    <row r="1849" spans="1:65" s="15" customFormat="1" ht="11.25">
      <c r="B1849" s="222"/>
      <c r="C1849" s="223"/>
      <c r="D1849" s="201" t="s">
        <v>213</v>
      </c>
      <c r="E1849" s="224" t="s">
        <v>28</v>
      </c>
      <c r="F1849" s="225" t="s">
        <v>2498</v>
      </c>
      <c r="G1849" s="223"/>
      <c r="H1849" s="224" t="s">
        <v>28</v>
      </c>
      <c r="I1849" s="226"/>
      <c r="J1849" s="223"/>
      <c r="K1849" s="223"/>
      <c r="L1849" s="227"/>
      <c r="M1849" s="228"/>
      <c r="N1849" s="229"/>
      <c r="O1849" s="229"/>
      <c r="P1849" s="229"/>
      <c r="Q1849" s="229"/>
      <c r="R1849" s="229"/>
      <c r="S1849" s="229"/>
      <c r="T1849" s="230"/>
      <c r="AT1849" s="231" t="s">
        <v>213</v>
      </c>
      <c r="AU1849" s="231" t="s">
        <v>84</v>
      </c>
      <c r="AV1849" s="15" t="s">
        <v>82</v>
      </c>
      <c r="AW1849" s="15" t="s">
        <v>35</v>
      </c>
      <c r="AX1849" s="15" t="s">
        <v>74</v>
      </c>
      <c r="AY1849" s="231" t="s">
        <v>197</v>
      </c>
    </row>
    <row r="1850" spans="1:65" s="13" customFormat="1" ht="11.25">
      <c r="B1850" s="199"/>
      <c r="C1850" s="200"/>
      <c r="D1850" s="201" t="s">
        <v>213</v>
      </c>
      <c r="E1850" s="202" t="s">
        <v>28</v>
      </c>
      <c r="F1850" s="203" t="s">
        <v>2499</v>
      </c>
      <c r="G1850" s="200"/>
      <c r="H1850" s="204">
        <v>60.3</v>
      </c>
      <c r="I1850" s="205"/>
      <c r="J1850" s="200"/>
      <c r="K1850" s="200"/>
      <c r="L1850" s="206"/>
      <c r="M1850" s="207"/>
      <c r="N1850" s="208"/>
      <c r="O1850" s="208"/>
      <c r="P1850" s="208"/>
      <c r="Q1850" s="208"/>
      <c r="R1850" s="208"/>
      <c r="S1850" s="208"/>
      <c r="T1850" s="209"/>
      <c r="AT1850" s="210" t="s">
        <v>213</v>
      </c>
      <c r="AU1850" s="210" t="s">
        <v>84</v>
      </c>
      <c r="AV1850" s="13" t="s">
        <v>84</v>
      </c>
      <c r="AW1850" s="13" t="s">
        <v>35</v>
      </c>
      <c r="AX1850" s="13" t="s">
        <v>74</v>
      </c>
      <c r="AY1850" s="210" t="s">
        <v>197</v>
      </c>
    </row>
    <row r="1851" spans="1:65" s="13" customFormat="1" ht="11.25">
      <c r="B1851" s="199"/>
      <c r="C1851" s="200"/>
      <c r="D1851" s="201" t="s">
        <v>213</v>
      </c>
      <c r="E1851" s="202" t="s">
        <v>28</v>
      </c>
      <c r="F1851" s="203" t="s">
        <v>2500</v>
      </c>
      <c r="G1851" s="200"/>
      <c r="H1851" s="204">
        <v>12</v>
      </c>
      <c r="I1851" s="205"/>
      <c r="J1851" s="200"/>
      <c r="K1851" s="200"/>
      <c r="L1851" s="206"/>
      <c r="M1851" s="207"/>
      <c r="N1851" s="208"/>
      <c r="O1851" s="208"/>
      <c r="P1851" s="208"/>
      <c r="Q1851" s="208"/>
      <c r="R1851" s="208"/>
      <c r="S1851" s="208"/>
      <c r="T1851" s="209"/>
      <c r="AT1851" s="210" t="s">
        <v>213</v>
      </c>
      <c r="AU1851" s="210" t="s">
        <v>84</v>
      </c>
      <c r="AV1851" s="13" t="s">
        <v>84</v>
      </c>
      <c r="AW1851" s="13" t="s">
        <v>35</v>
      </c>
      <c r="AX1851" s="13" t="s">
        <v>74</v>
      </c>
      <c r="AY1851" s="210" t="s">
        <v>197</v>
      </c>
    </row>
    <row r="1852" spans="1:65" s="15" customFormat="1" ht="11.25">
      <c r="B1852" s="222"/>
      <c r="C1852" s="223"/>
      <c r="D1852" s="201" t="s">
        <v>213</v>
      </c>
      <c r="E1852" s="224" t="s">
        <v>28</v>
      </c>
      <c r="F1852" s="225" t="s">
        <v>2485</v>
      </c>
      <c r="G1852" s="223"/>
      <c r="H1852" s="224" t="s">
        <v>28</v>
      </c>
      <c r="I1852" s="226"/>
      <c r="J1852" s="223"/>
      <c r="K1852" s="223"/>
      <c r="L1852" s="227"/>
      <c r="M1852" s="228"/>
      <c r="N1852" s="229"/>
      <c r="O1852" s="229"/>
      <c r="P1852" s="229"/>
      <c r="Q1852" s="229"/>
      <c r="R1852" s="229"/>
      <c r="S1852" s="229"/>
      <c r="T1852" s="230"/>
      <c r="AT1852" s="231" t="s">
        <v>213</v>
      </c>
      <c r="AU1852" s="231" t="s">
        <v>84</v>
      </c>
      <c r="AV1852" s="15" t="s">
        <v>82</v>
      </c>
      <c r="AW1852" s="15" t="s">
        <v>35</v>
      </c>
      <c r="AX1852" s="15" t="s">
        <v>74</v>
      </c>
      <c r="AY1852" s="231" t="s">
        <v>197</v>
      </c>
    </row>
    <row r="1853" spans="1:65" s="13" customFormat="1" ht="11.25">
      <c r="B1853" s="199"/>
      <c r="C1853" s="200"/>
      <c r="D1853" s="201" t="s">
        <v>213</v>
      </c>
      <c r="E1853" s="202" t="s">
        <v>28</v>
      </c>
      <c r="F1853" s="203" t="s">
        <v>2501</v>
      </c>
      <c r="G1853" s="200"/>
      <c r="H1853" s="204">
        <v>4.8</v>
      </c>
      <c r="I1853" s="205"/>
      <c r="J1853" s="200"/>
      <c r="K1853" s="200"/>
      <c r="L1853" s="206"/>
      <c r="M1853" s="207"/>
      <c r="N1853" s="208"/>
      <c r="O1853" s="208"/>
      <c r="P1853" s="208"/>
      <c r="Q1853" s="208"/>
      <c r="R1853" s="208"/>
      <c r="S1853" s="208"/>
      <c r="T1853" s="209"/>
      <c r="AT1853" s="210" t="s">
        <v>213</v>
      </c>
      <c r="AU1853" s="210" t="s">
        <v>84</v>
      </c>
      <c r="AV1853" s="13" t="s">
        <v>84</v>
      </c>
      <c r="AW1853" s="13" t="s">
        <v>35</v>
      </c>
      <c r="AX1853" s="13" t="s">
        <v>74</v>
      </c>
      <c r="AY1853" s="210" t="s">
        <v>197</v>
      </c>
    </row>
    <row r="1854" spans="1:65" s="13" customFormat="1" ht="11.25">
      <c r="B1854" s="199"/>
      <c r="C1854" s="200"/>
      <c r="D1854" s="201" t="s">
        <v>213</v>
      </c>
      <c r="E1854" s="202" t="s">
        <v>28</v>
      </c>
      <c r="F1854" s="203" t="s">
        <v>2502</v>
      </c>
      <c r="G1854" s="200"/>
      <c r="H1854" s="204">
        <v>2.4900000000000002</v>
      </c>
      <c r="I1854" s="205"/>
      <c r="J1854" s="200"/>
      <c r="K1854" s="200"/>
      <c r="L1854" s="206"/>
      <c r="M1854" s="207"/>
      <c r="N1854" s="208"/>
      <c r="O1854" s="208"/>
      <c r="P1854" s="208"/>
      <c r="Q1854" s="208"/>
      <c r="R1854" s="208"/>
      <c r="S1854" s="208"/>
      <c r="T1854" s="209"/>
      <c r="AT1854" s="210" t="s">
        <v>213</v>
      </c>
      <c r="AU1854" s="210" t="s">
        <v>84</v>
      </c>
      <c r="AV1854" s="13" t="s">
        <v>84</v>
      </c>
      <c r="AW1854" s="13" t="s">
        <v>35</v>
      </c>
      <c r="AX1854" s="13" t="s">
        <v>74</v>
      </c>
      <c r="AY1854" s="210" t="s">
        <v>197</v>
      </c>
    </row>
    <row r="1855" spans="1:65" s="16" customFormat="1" ht="11.25">
      <c r="B1855" s="232"/>
      <c r="C1855" s="233"/>
      <c r="D1855" s="201" t="s">
        <v>213</v>
      </c>
      <c r="E1855" s="234" t="s">
        <v>28</v>
      </c>
      <c r="F1855" s="235" t="s">
        <v>416</v>
      </c>
      <c r="G1855" s="233"/>
      <c r="H1855" s="236">
        <v>79.59</v>
      </c>
      <c r="I1855" s="237"/>
      <c r="J1855" s="233"/>
      <c r="K1855" s="233"/>
      <c r="L1855" s="238"/>
      <c r="M1855" s="239"/>
      <c r="N1855" s="240"/>
      <c r="O1855" s="240"/>
      <c r="P1855" s="240"/>
      <c r="Q1855" s="240"/>
      <c r="R1855" s="240"/>
      <c r="S1855" s="240"/>
      <c r="T1855" s="241"/>
      <c r="AT1855" s="242" t="s">
        <v>213</v>
      </c>
      <c r="AU1855" s="242" t="s">
        <v>84</v>
      </c>
      <c r="AV1855" s="16" t="s">
        <v>160</v>
      </c>
      <c r="AW1855" s="16" t="s">
        <v>35</v>
      </c>
      <c r="AX1855" s="16" t="s">
        <v>74</v>
      </c>
      <c r="AY1855" s="242" t="s">
        <v>197</v>
      </c>
    </row>
    <row r="1856" spans="1:65" s="14" customFormat="1" ht="11.25">
      <c r="B1856" s="211"/>
      <c r="C1856" s="212"/>
      <c r="D1856" s="201" t="s">
        <v>213</v>
      </c>
      <c r="E1856" s="213" t="s">
        <v>28</v>
      </c>
      <c r="F1856" s="214" t="s">
        <v>226</v>
      </c>
      <c r="G1856" s="212"/>
      <c r="H1856" s="215">
        <v>280.01100000000002</v>
      </c>
      <c r="I1856" s="216"/>
      <c r="J1856" s="212"/>
      <c r="K1856" s="212"/>
      <c r="L1856" s="217"/>
      <c r="M1856" s="218"/>
      <c r="N1856" s="219"/>
      <c r="O1856" s="219"/>
      <c r="P1856" s="219"/>
      <c r="Q1856" s="219"/>
      <c r="R1856" s="219"/>
      <c r="S1856" s="219"/>
      <c r="T1856" s="220"/>
      <c r="AT1856" s="221" t="s">
        <v>213</v>
      </c>
      <c r="AU1856" s="221" t="s">
        <v>84</v>
      </c>
      <c r="AV1856" s="14" t="s">
        <v>204</v>
      </c>
      <c r="AW1856" s="14" t="s">
        <v>35</v>
      </c>
      <c r="AX1856" s="14" t="s">
        <v>82</v>
      </c>
      <c r="AY1856" s="221" t="s">
        <v>197</v>
      </c>
    </row>
    <row r="1857" spans="1:65" s="2" customFormat="1" ht="24.2" customHeight="1">
      <c r="A1857" s="37"/>
      <c r="B1857" s="38"/>
      <c r="C1857" s="247" t="s">
        <v>2503</v>
      </c>
      <c r="D1857" s="247" t="s">
        <v>519</v>
      </c>
      <c r="E1857" s="248" t="s">
        <v>2275</v>
      </c>
      <c r="F1857" s="249" t="s">
        <v>2276</v>
      </c>
      <c r="G1857" s="250" t="s">
        <v>202</v>
      </c>
      <c r="H1857" s="251">
        <v>240.505</v>
      </c>
      <c r="I1857" s="252"/>
      <c r="J1857" s="253">
        <f>ROUND(I1857*H1857,2)</f>
        <v>0</v>
      </c>
      <c r="K1857" s="249" t="s">
        <v>203</v>
      </c>
      <c r="L1857" s="254"/>
      <c r="M1857" s="255" t="s">
        <v>28</v>
      </c>
      <c r="N1857" s="256" t="s">
        <v>45</v>
      </c>
      <c r="O1857" s="67"/>
      <c r="P1857" s="190">
        <f>O1857*H1857</f>
        <v>0</v>
      </c>
      <c r="Q1857" s="190">
        <v>4.7999999999999996E-3</v>
      </c>
      <c r="R1857" s="190">
        <f>Q1857*H1857</f>
        <v>1.1544239999999999</v>
      </c>
      <c r="S1857" s="190">
        <v>0</v>
      </c>
      <c r="T1857" s="191">
        <f>S1857*H1857</f>
        <v>0</v>
      </c>
      <c r="U1857" s="37"/>
      <c r="V1857" s="37"/>
      <c r="W1857" s="37"/>
      <c r="X1857" s="37"/>
      <c r="Y1857" s="37"/>
      <c r="Z1857" s="37"/>
      <c r="AA1857" s="37"/>
      <c r="AB1857" s="37"/>
      <c r="AC1857" s="37"/>
      <c r="AD1857" s="37"/>
      <c r="AE1857" s="37"/>
      <c r="AR1857" s="192" t="s">
        <v>365</v>
      </c>
      <c r="AT1857" s="192" t="s">
        <v>519</v>
      </c>
      <c r="AU1857" s="192" t="s">
        <v>84</v>
      </c>
      <c r="AY1857" s="20" t="s">
        <v>197</v>
      </c>
      <c r="BE1857" s="193">
        <f>IF(N1857="základní",J1857,0)</f>
        <v>0</v>
      </c>
      <c r="BF1857" s="193">
        <f>IF(N1857="snížená",J1857,0)</f>
        <v>0</v>
      </c>
      <c r="BG1857" s="193">
        <f>IF(N1857="zákl. přenesená",J1857,0)</f>
        <v>0</v>
      </c>
      <c r="BH1857" s="193">
        <f>IF(N1857="sníž. přenesená",J1857,0)</f>
        <v>0</v>
      </c>
      <c r="BI1857" s="193">
        <f>IF(N1857="nulová",J1857,0)</f>
        <v>0</v>
      </c>
      <c r="BJ1857" s="20" t="s">
        <v>82</v>
      </c>
      <c r="BK1857" s="193">
        <f>ROUND(I1857*H1857,2)</f>
        <v>0</v>
      </c>
      <c r="BL1857" s="20" t="s">
        <v>283</v>
      </c>
      <c r="BM1857" s="192" t="s">
        <v>2504</v>
      </c>
    </row>
    <row r="1858" spans="1:65" s="13" customFormat="1" ht="11.25">
      <c r="B1858" s="199"/>
      <c r="C1858" s="200"/>
      <c r="D1858" s="201" t="s">
        <v>213</v>
      </c>
      <c r="E1858" s="200"/>
      <c r="F1858" s="203" t="s">
        <v>2505</v>
      </c>
      <c r="G1858" s="200"/>
      <c r="H1858" s="204">
        <v>240.505</v>
      </c>
      <c r="I1858" s="205"/>
      <c r="J1858" s="200"/>
      <c r="K1858" s="200"/>
      <c r="L1858" s="206"/>
      <c r="M1858" s="207"/>
      <c r="N1858" s="208"/>
      <c r="O1858" s="208"/>
      <c r="P1858" s="208"/>
      <c r="Q1858" s="208"/>
      <c r="R1858" s="208"/>
      <c r="S1858" s="208"/>
      <c r="T1858" s="209"/>
      <c r="AT1858" s="210" t="s">
        <v>213</v>
      </c>
      <c r="AU1858" s="210" t="s">
        <v>84</v>
      </c>
      <c r="AV1858" s="13" t="s">
        <v>84</v>
      </c>
      <c r="AW1858" s="13" t="s">
        <v>4</v>
      </c>
      <c r="AX1858" s="13" t="s">
        <v>82</v>
      </c>
      <c r="AY1858" s="210" t="s">
        <v>197</v>
      </c>
    </row>
    <row r="1859" spans="1:65" s="2" customFormat="1" ht="16.5" customHeight="1">
      <c r="A1859" s="37"/>
      <c r="B1859" s="38"/>
      <c r="C1859" s="247" t="s">
        <v>2506</v>
      </c>
      <c r="D1859" s="247" t="s">
        <v>519</v>
      </c>
      <c r="E1859" s="248" t="s">
        <v>2402</v>
      </c>
      <c r="F1859" s="249" t="s">
        <v>2403</v>
      </c>
      <c r="G1859" s="250" t="s">
        <v>202</v>
      </c>
      <c r="H1859" s="251">
        <v>95.507999999999996</v>
      </c>
      <c r="I1859" s="252"/>
      <c r="J1859" s="253">
        <f>ROUND(I1859*H1859,2)</f>
        <v>0</v>
      </c>
      <c r="K1859" s="249" t="s">
        <v>203</v>
      </c>
      <c r="L1859" s="254"/>
      <c r="M1859" s="255" t="s">
        <v>28</v>
      </c>
      <c r="N1859" s="256" t="s">
        <v>45</v>
      </c>
      <c r="O1859" s="67"/>
      <c r="P1859" s="190">
        <f>O1859*H1859</f>
        <v>0</v>
      </c>
      <c r="Q1859" s="190">
        <v>1.4999999999999999E-4</v>
      </c>
      <c r="R1859" s="190">
        <f>Q1859*H1859</f>
        <v>1.4326199999999997E-2</v>
      </c>
      <c r="S1859" s="190">
        <v>0</v>
      </c>
      <c r="T1859" s="191">
        <f>S1859*H1859</f>
        <v>0</v>
      </c>
      <c r="U1859" s="37"/>
      <c r="V1859" s="37"/>
      <c r="W1859" s="37"/>
      <c r="X1859" s="37"/>
      <c r="Y1859" s="37"/>
      <c r="Z1859" s="37"/>
      <c r="AA1859" s="37"/>
      <c r="AB1859" s="37"/>
      <c r="AC1859" s="37"/>
      <c r="AD1859" s="37"/>
      <c r="AE1859" s="37"/>
      <c r="AR1859" s="192" t="s">
        <v>365</v>
      </c>
      <c r="AT1859" s="192" t="s">
        <v>519</v>
      </c>
      <c r="AU1859" s="192" t="s">
        <v>84</v>
      </c>
      <c r="AY1859" s="20" t="s">
        <v>197</v>
      </c>
      <c r="BE1859" s="193">
        <f>IF(N1859="základní",J1859,0)</f>
        <v>0</v>
      </c>
      <c r="BF1859" s="193">
        <f>IF(N1859="snížená",J1859,0)</f>
        <v>0</v>
      </c>
      <c r="BG1859" s="193">
        <f>IF(N1859="zákl. přenesená",J1859,0)</f>
        <v>0</v>
      </c>
      <c r="BH1859" s="193">
        <f>IF(N1859="sníž. přenesená",J1859,0)</f>
        <v>0</v>
      </c>
      <c r="BI1859" s="193">
        <f>IF(N1859="nulová",J1859,0)</f>
        <v>0</v>
      </c>
      <c r="BJ1859" s="20" t="s">
        <v>82</v>
      </c>
      <c r="BK1859" s="193">
        <f>ROUND(I1859*H1859,2)</f>
        <v>0</v>
      </c>
      <c r="BL1859" s="20" t="s">
        <v>283</v>
      </c>
      <c r="BM1859" s="192" t="s">
        <v>2507</v>
      </c>
    </row>
    <row r="1860" spans="1:65" s="13" customFormat="1" ht="11.25">
      <c r="B1860" s="199"/>
      <c r="C1860" s="200"/>
      <c r="D1860" s="201" t="s">
        <v>213</v>
      </c>
      <c r="E1860" s="200"/>
      <c r="F1860" s="203" t="s">
        <v>2508</v>
      </c>
      <c r="G1860" s="200"/>
      <c r="H1860" s="204">
        <v>95.507999999999996</v>
      </c>
      <c r="I1860" s="205"/>
      <c r="J1860" s="200"/>
      <c r="K1860" s="200"/>
      <c r="L1860" s="206"/>
      <c r="M1860" s="207"/>
      <c r="N1860" s="208"/>
      <c r="O1860" s="208"/>
      <c r="P1860" s="208"/>
      <c r="Q1860" s="208"/>
      <c r="R1860" s="208"/>
      <c r="S1860" s="208"/>
      <c r="T1860" s="209"/>
      <c r="AT1860" s="210" t="s">
        <v>213</v>
      </c>
      <c r="AU1860" s="210" t="s">
        <v>84</v>
      </c>
      <c r="AV1860" s="13" t="s">
        <v>84</v>
      </c>
      <c r="AW1860" s="13" t="s">
        <v>4</v>
      </c>
      <c r="AX1860" s="13" t="s">
        <v>82</v>
      </c>
      <c r="AY1860" s="210" t="s">
        <v>197</v>
      </c>
    </row>
    <row r="1861" spans="1:65" s="2" customFormat="1" ht="24.2" customHeight="1">
      <c r="A1861" s="37"/>
      <c r="B1861" s="38"/>
      <c r="C1861" s="181" t="s">
        <v>2509</v>
      </c>
      <c r="D1861" s="181" t="s">
        <v>199</v>
      </c>
      <c r="E1861" s="182" t="s">
        <v>2510</v>
      </c>
      <c r="F1861" s="183" t="s">
        <v>2511</v>
      </c>
      <c r="G1861" s="184" t="s">
        <v>202</v>
      </c>
      <c r="H1861" s="185">
        <v>305.15600000000001</v>
      </c>
      <c r="I1861" s="186"/>
      <c r="J1861" s="187">
        <f>ROUND(I1861*H1861,2)</f>
        <v>0</v>
      </c>
      <c r="K1861" s="183" t="s">
        <v>203</v>
      </c>
      <c r="L1861" s="42"/>
      <c r="M1861" s="188" t="s">
        <v>28</v>
      </c>
      <c r="N1861" s="189" t="s">
        <v>45</v>
      </c>
      <c r="O1861" s="67"/>
      <c r="P1861" s="190">
        <f>O1861*H1861</f>
        <v>0</v>
      </c>
      <c r="Q1861" s="190">
        <v>9.3999999999999997E-4</v>
      </c>
      <c r="R1861" s="190">
        <f>Q1861*H1861</f>
        <v>0.28684663999999999</v>
      </c>
      <c r="S1861" s="190">
        <v>0</v>
      </c>
      <c r="T1861" s="191">
        <f>S1861*H1861</f>
        <v>0</v>
      </c>
      <c r="U1861" s="37"/>
      <c r="V1861" s="37"/>
      <c r="W1861" s="37"/>
      <c r="X1861" s="37"/>
      <c r="Y1861" s="37"/>
      <c r="Z1861" s="37"/>
      <c r="AA1861" s="37"/>
      <c r="AB1861" s="37"/>
      <c r="AC1861" s="37"/>
      <c r="AD1861" s="37"/>
      <c r="AE1861" s="37"/>
      <c r="AR1861" s="192" t="s">
        <v>283</v>
      </c>
      <c r="AT1861" s="192" t="s">
        <v>199</v>
      </c>
      <c r="AU1861" s="192" t="s">
        <v>84</v>
      </c>
      <c r="AY1861" s="20" t="s">
        <v>197</v>
      </c>
      <c r="BE1861" s="193">
        <f>IF(N1861="základní",J1861,0)</f>
        <v>0</v>
      </c>
      <c r="BF1861" s="193">
        <f>IF(N1861="snížená",J1861,0)</f>
        <v>0</v>
      </c>
      <c r="BG1861" s="193">
        <f>IF(N1861="zákl. přenesená",J1861,0)</f>
        <v>0</v>
      </c>
      <c r="BH1861" s="193">
        <f>IF(N1861="sníž. přenesená",J1861,0)</f>
        <v>0</v>
      </c>
      <c r="BI1861" s="193">
        <f>IF(N1861="nulová",J1861,0)</f>
        <v>0</v>
      </c>
      <c r="BJ1861" s="20" t="s">
        <v>82</v>
      </c>
      <c r="BK1861" s="193">
        <f>ROUND(I1861*H1861,2)</f>
        <v>0</v>
      </c>
      <c r="BL1861" s="20" t="s">
        <v>283</v>
      </c>
      <c r="BM1861" s="192" t="s">
        <v>2512</v>
      </c>
    </row>
    <row r="1862" spans="1:65" s="2" customFormat="1" ht="11.25">
      <c r="A1862" s="37"/>
      <c r="B1862" s="38"/>
      <c r="C1862" s="39"/>
      <c r="D1862" s="194" t="s">
        <v>206</v>
      </c>
      <c r="E1862" s="39"/>
      <c r="F1862" s="195" t="s">
        <v>2513</v>
      </c>
      <c r="G1862" s="39"/>
      <c r="H1862" s="39"/>
      <c r="I1862" s="196"/>
      <c r="J1862" s="39"/>
      <c r="K1862" s="39"/>
      <c r="L1862" s="42"/>
      <c r="M1862" s="197"/>
      <c r="N1862" s="198"/>
      <c r="O1862" s="67"/>
      <c r="P1862" s="67"/>
      <c r="Q1862" s="67"/>
      <c r="R1862" s="67"/>
      <c r="S1862" s="67"/>
      <c r="T1862" s="68"/>
      <c r="U1862" s="37"/>
      <c r="V1862" s="37"/>
      <c r="W1862" s="37"/>
      <c r="X1862" s="37"/>
      <c r="Y1862" s="37"/>
      <c r="Z1862" s="37"/>
      <c r="AA1862" s="37"/>
      <c r="AB1862" s="37"/>
      <c r="AC1862" s="37"/>
      <c r="AD1862" s="37"/>
      <c r="AE1862" s="37"/>
      <c r="AT1862" s="20" t="s">
        <v>206</v>
      </c>
      <c r="AU1862" s="20" t="s">
        <v>84</v>
      </c>
    </row>
    <row r="1863" spans="1:65" s="15" customFormat="1" ht="11.25">
      <c r="B1863" s="222"/>
      <c r="C1863" s="223"/>
      <c r="D1863" s="201" t="s">
        <v>213</v>
      </c>
      <c r="E1863" s="224" t="s">
        <v>28</v>
      </c>
      <c r="F1863" s="225" t="s">
        <v>724</v>
      </c>
      <c r="G1863" s="223"/>
      <c r="H1863" s="224" t="s">
        <v>28</v>
      </c>
      <c r="I1863" s="226"/>
      <c r="J1863" s="223"/>
      <c r="K1863" s="223"/>
      <c r="L1863" s="227"/>
      <c r="M1863" s="228"/>
      <c r="N1863" s="229"/>
      <c r="O1863" s="229"/>
      <c r="P1863" s="229"/>
      <c r="Q1863" s="229"/>
      <c r="R1863" s="229"/>
      <c r="S1863" s="229"/>
      <c r="T1863" s="230"/>
      <c r="AT1863" s="231" t="s">
        <v>213</v>
      </c>
      <c r="AU1863" s="231" t="s">
        <v>84</v>
      </c>
      <c r="AV1863" s="15" t="s">
        <v>82</v>
      </c>
      <c r="AW1863" s="15" t="s">
        <v>35</v>
      </c>
      <c r="AX1863" s="15" t="s">
        <v>74</v>
      </c>
      <c r="AY1863" s="231" t="s">
        <v>197</v>
      </c>
    </row>
    <row r="1864" spans="1:65" s="15" customFormat="1" ht="11.25">
      <c r="B1864" s="222"/>
      <c r="C1864" s="223"/>
      <c r="D1864" s="201" t="s">
        <v>213</v>
      </c>
      <c r="E1864" s="224" t="s">
        <v>28</v>
      </c>
      <c r="F1864" s="225" t="s">
        <v>2496</v>
      </c>
      <c r="G1864" s="223"/>
      <c r="H1864" s="224" t="s">
        <v>28</v>
      </c>
      <c r="I1864" s="226"/>
      <c r="J1864" s="223"/>
      <c r="K1864" s="223"/>
      <c r="L1864" s="227"/>
      <c r="M1864" s="228"/>
      <c r="N1864" s="229"/>
      <c r="O1864" s="229"/>
      <c r="P1864" s="229"/>
      <c r="Q1864" s="229"/>
      <c r="R1864" s="229"/>
      <c r="S1864" s="229"/>
      <c r="T1864" s="230"/>
      <c r="AT1864" s="231" t="s">
        <v>213</v>
      </c>
      <c r="AU1864" s="231" t="s">
        <v>84</v>
      </c>
      <c r="AV1864" s="15" t="s">
        <v>82</v>
      </c>
      <c r="AW1864" s="15" t="s">
        <v>35</v>
      </c>
      <c r="AX1864" s="15" t="s">
        <v>74</v>
      </c>
      <c r="AY1864" s="231" t="s">
        <v>197</v>
      </c>
    </row>
    <row r="1865" spans="1:65" s="13" customFormat="1" ht="11.25">
      <c r="B1865" s="199"/>
      <c r="C1865" s="200"/>
      <c r="D1865" s="201" t="s">
        <v>213</v>
      </c>
      <c r="E1865" s="202" t="s">
        <v>28</v>
      </c>
      <c r="F1865" s="203" t="s">
        <v>2514</v>
      </c>
      <c r="G1865" s="200"/>
      <c r="H1865" s="204">
        <v>200.42099999999999</v>
      </c>
      <c r="I1865" s="205"/>
      <c r="J1865" s="200"/>
      <c r="K1865" s="200"/>
      <c r="L1865" s="206"/>
      <c r="M1865" s="207"/>
      <c r="N1865" s="208"/>
      <c r="O1865" s="208"/>
      <c r="P1865" s="208"/>
      <c r="Q1865" s="208"/>
      <c r="R1865" s="208"/>
      <c r="S1865" s="208"/>
      <c r="T1865" s="209"/>
      <c r="AT1865" s="210" t="s">
        <v>213</v>
      </c>
      <c r="AU1865" s="210" t="s">
        <v>84</v>
      </c>
      <c r="AV1865" s="13" t="s">
        <v>84</v>
      </c>
      <c r="AW1865" s="13" t="s">
        <v>35</v>
      </c>
      <c r="AX1865" s="13" t="s">
        <v>74</v>
      </c>
      <c r="AY1865" s="210" t="s">
        <v>197</v>
      </c>
    </row>
    <row r="1866" spans="1:65" s="16" customFormat="1" ht="11.25">
      <c r="B1866" s="232"/>
      <c r="C1866" s="233"/>
      <c r="D1866" s="201" t="s">
        <v>213</v>
      </c>
      <c r="E1866" s="234" t="s">
        <v>28</v>
      </c>
      <c r="F1866" s="235" t="s">
        <v>416</v>
      </c>
      <c r="G1866" s="233"/>
      <c r="H1866" s="236">
        <v>200.42099999999999</v>
      </c>
      <c r="I1866" s="237"/>
      <c r="J1866" s="233"/>
      <c r="K1866" s="233"/>
      <c r="L1866" s="238"/>
      <c r="M1866" s="239"/>
      <c r="N1866" s="240"/>
      <c r="O1866" s="240"/>
      <c r="P1866" s="240"/>
      <c r="Q1866" s="240"/>
      <c r="R1866" s="240"/>
      <c r="S1866" s="240"/>
      <c r="T1866" s="241"/>
      <c r="AT1866" s="242" t="s">
        <v>213</v>
      </c>
      <c r="AU1866" s="242" t="s">
        <v>84</v>
      </c>
      <c r="AV1866" s="16" t="s">
        <v>160</v>
      </c>
      <c r="AW1866" s="16" t="s">
        <v>35</v>
      </c>
      <c r="AX1866" s="16" t="s">
        <v>74</v>
      </c>
      <c r="AY1866" s="242" t="s">
        <v>197</v>
      </c>
    </row>
    <row r="1867" spans="1:65" s="15" customFormat="1" ht="11.25">
      <c r="B1867" s="222"/>
      <c r="C1867" s="223"/>
      <c r="D1867" s="201" t="s">
        <v>213</v>
      </c>
      <c r="E1867" s="224" t="s">
        <v>28</v>
      </c>
      <c r="F1867" s="225" t="s">
        <v>2262</v>
      </c>
      <c r="G1867" s="223"/>
      <c r="H1867" s="224" t="s">
        <v>28</v>
      </c>
      <c r="I1867" s="226"/>
      <c r="J1867" s="223"/>
      <c r="K1867" s="223"/>
      <c r="L1867" s="227"/>
      <c r="M1867" s="228"/>
      <c r="N1867" s="229"/>
      <c r="O1867" s="229"/>
      <c r="P1867" s="229"/>
      <c r="Q1867" s="229"/>
      <c r="R1867" s="229"/>
      <c r="S1867" s="229"/>
      <c r="T1867" s="230"/>
      <c r="AT1867" s="231" t="s">
        <v>213</v>
      </c>
      <c r="AU1867" s="231" t="s">
        <v>84</v>
      </c>
      <c r="AV1867" s="15" t="s">
        <v>82</v>
      </c>
      <c r="AW1867" s="15" t="s">
        <v>35</v>
      </c>
      <c r="AX1867" s="15" t="s">
        <v>74</v>
      </c>
      <c r="AY1867" s="231" t="s">
        <v>197</v>
      </c>
    </row>
    <row r="1868" spans="1:65" s="15" customFormat="1" ht="11.25">
      <c r="B1868" s="222"/>
      <c r="C1868" s="223"/>
      <c r="D1868" s="201" t="s">
        <v>213</v>
      </c>
      <c r="E1868" s="224" t="s">
        <v>28</v>
      </c>
      <c r="F1868" s="225" t="s">
        <v>2482</v>
      </c>
      <c r="G1868" s="223"/>
      <c r="H1868" s="224" t="s">
        <v>28</v>
      </c>
      <c r="I1868" s="226"/>
      <c r="J1868" s="223"/>
      <c r="K1868" s="223"/>
      <c r="L1868" s="227"/>
      <c r="M1868" s="228"/>
      <c r="N1868" s="229"/>
      <c r="O1868" s="229"/>
      <c r="P1868" s="229"/>
      <c r="Q1868" s="229"/>
      <c r="R1868" s="229"/>
      <c r="S1868" s="229"/>
      <c r="T1868" s="230"/>
      <c r="AT1868" s="231" t="s">
        <v>213</v>
      </c>
      <c r="AU1868" s="231" t="s">
        <v>84</v>
      </c>
      <c r="AV1868" s="15" t="s">
        <v>82</v>
      </c>
      <c r="AW1868" s="15" t="s">
        <v>35</v>
      </c>
      <c r="AX1868" s="15" t="s">
        <v>74</v>
      </c>
      <c r="AY1868" s="231" t="s">
        <v>197</v>
      </c>
    </row>
    <row r="1869" spans="1:65" s="13" customFormat="1" ht="11.25">
      <c r="B1869" s="199"/>
      <c r="C1869" s="200"/>
      <c r="D1869" s="201" t="s">
        <v>213</v>
      </c>
      <c r="E1869" s="202" t="s">
        <v>28</v>
      </c>
      <c r="F1869" s="203" t="s">
        <v>2483</v>
      </c>
      <c r="G1869" s="200"/>
      <c r="H1869" s="204">
        <v>67</v>
      </c>
      <c r="I1869" s="205"/>
      <c r="J1869" s="200"/>
      <c r="K1869" s="200"/>
      <c r="L1869" s="206"/>
      <c r="M1869" s="207"/>
      <c r="N1869" s="208"/>
      <c r="O1869" s="208"/>
      <c r="P1869" s="208"/>
      <c r="Q1869" s="208"/>
      <c r="R1869" s="208"/>
      <c r="S1869" s="208"/>
      <c r="T1869" s="209"/>
      <c r="AT1869" s="210" t="s">
        <v>213</v>
      </c>
      <c r="AU1869" s="210" t="s">
        <v>84</v>
      </c>
      <c r="AV1869" s="13" t="s">
        <v>84</v>
      </c>
      <c r="AW1869" s="13" t="s">
        <v>35</v>
      </c>
      <c r="AX1869" s="13" t="s">
        <v>74</v>
      </c>
      <c r="AY1869" s="210" t="s">
        <v>197</v>
      </c>
    </row>
    <row r="1870" spans="1:65" s="13" customFormat="1" ht="11.25">
      <c r="B1870" s="199"/>
      <c r="C1870" s="200"/>
      <c r="D1870" s="201" t="s">
        <v>213</v>
      </c>
      <c r="E1870" s="202" t="s">
        <v>28</v>
      </c>
      <c r="F1870" s="203" t="s">
        <v>2484</v>
      </c>
      <c r="G1870" s="200"/>
      <c r="H1870" s="204">
        <v>30</v>
      </c>
      <c r="I1870" s="205"/>
      <c r="J1870" s="200"/>
      <c r="K1870" s="200"/>
      <c r="L1870" s="206"/>
      <c r="M1870" s="207"/>
      <c r="N1870" s="208"/>
      <c r="O1870" s="208"/>
      <c r="P1870" s="208"/>
      <c r="Q1870" s="208"/>
      <c r="R1870" s="208"/>
      <c r="S1870" s="208"/>
      <c r="T1870" s="209"/>
      <c r="AT1870" s="210" t="s">
        <v>213</v>
      </c>
      <c r="AU1870" s="210" t="s">
        <v>84</v>
      </c>
      <c r="AV1870" s="13" t="s">
        <v>84</v>
      </c>
      <c r="AW1870" s="13" t="s">
        <v>35</v>
      </c>
      <c r="AX1870" s="13" t="s">
        <v>74</v>
      </c>
      <c r="AY1870" s="210" t="s">
        <v>197</v>
      </c>
    </row>
    <row r="1871" spans="1:65" s="15" customFormat="1" ht="11.25">
      <c r="B1871" s="222"/>
      <c r="C1871" s="223"/>
      <c r="D1871" s="201" t="s">
        <v>213</v>
      </c>
      <c r="E1871" s="224" t="s">
        <v>28</v>
      </c>
      <c r="F1871" s="225" t="s">
        <v>2485</v>
      </c>
      <c r="G1871" s="223"/>
      <c r="H1871" s="224" t="s">
        <v>28</v>
      </c>
      <c r="I1871" s="226"/>
      <c r="J1871" s="223"/>
      <c r="K1871" s="223"/>
      <c r="L1871" s="227"/>
      <c r="M1871" s="228"/>
      <c r="N1871" s="229"/>
      <c r="O1871" s="229"/>
      <c r="P1871" s="229"/>
      <c r="Q1871" s="229"/>
      <c r="R1871" s="229"/>
      <c r="S1871" s="229"/>
      <c r="T1871" s="230"/>
      <c r="AT1871" s="231" t="s">
        <v>213</v>
      </c>
      <c r="AU1871" s="231" t="s">
        <v>84</v>
      </c>
      <c r="AV1871" s="15" t="s">
        <v>82</v>
      </c>
      <c r="AW1871" s="15" t="s">
        <v>35</v>
      </c>
      <c r="AX1871" s="15" t="s">
        <v>74</v>
      </c>
      <c r="AY1871" s="231" t="s">
        <v>197</v>
      </c>
    </row>
    <row r="1872" spans="1:65" s="13" customFormat="1" ht="11.25">
      <c r="B1872" s="199"/>
      <c r="C1872" s="200"/>
      <c r="D1872" s="201" t="s">
        <v>213</v>
      </c>
      <c r="E1872" s="202" t="s">
        <v>28</v>
      </c>
      <c r="F1872" s="203" t="s">
        <v>2486</v>
      </c>
      <c r="G1872" s="200"/>
      <c r="H1872" s="204">
        <v>4</v>
      </c>
      <c r="I1872" s="205"/>
      <c r="J1872" s="200"/>
      <c r="K1872" s="200"/>
      <c r="L1872" s="206"/>
      <c r="M1872" s="207"/>
      <c r="N1872" s="208"/>
      <c r="O1872" s="208"/>
      <c r="P1872" s="208"/>
      <c r="Q1872" s="208"/>
      <c r="R1872" s="208"/>
      <c r="S1872" s="208"/>
      <c r="T1872" s="209"/>
      <c r="AT1872" s="210" t="s">
        <v>213</v>
      </c>
      <c r="AU1872" s="210" t="s">
        <v>84</v>
      </c>
      <c r="AV1872" s="13" t="s">
        <v>84</v>
      </c>
      <c r="AW1872" s="13" t="s">
        <v>35</v>
      </c>
      <c r="AX1872" s="13" t="s">
        <v>74</v>
      </c>
      <c r="AY1872" s="210" t="s">
        <v>197</v>
      </c>
    </row>
    <row r="1873" spans="1:65" s="13" customFormat="1" ht="11.25">
      <c r="B1873" s="199"/>
      <c r="C1873" s="200"/>
      <c r="D1873" s="201" t="s">
        <v>213</v>
      </c>
      <c r="E1873" s="202" t="s">
        <v>28</v>
      </c>
      <c r="F1873" s="203" t="s">
        <v>2487</v>
      </c>
      <c r="G1873" s="200"/>
      <c r="H1873" s="204">
        <v>3.7349999999999999</v>
      </c>
      <c r="I1873" s="205"/>
      <c r="J1873" s="200"/>
      <c r="K1873" s="200"/>
      <c r="L1873" s="206"/>
      <c r="M1873" s="207"/>
      <c r="N1873" s="208"/>
      <c r="O1873" s="208"/>
      <c r="P1873" s="208"/>
      <c r="Q1873" s="208"/>
      <c r="R1873" s="208"/>
      <c r="S1873" s="208"/>
      <c r="T1873" s="209"/>
      <c r="AT1873" s="210" t="s">
        <v>213</v>
      </c>
      <c r="AU1873" s="210" t="s">
        <v>84</v>
      </c>
      <c r="AV1873" s="13" t="s">
        <v>84</v>
      </c>
      <c r="AW1873" s="13" t="s">
        <v>35</v>
      </c>
      <c r="AX1873" s="13" t="s">
        <v>74</v>
      </c>
      <c r="AY1873" s="210" t="s">
        <v>197</v>
      </c>
    </row>
    <row r="1874" spans="1:65" s="16" customFormat="1" ht="11.25">
      <c r="B1874" s="232"/>
      <c r="C1874" s="233"/>
      <c r="D1874" s="201" t="s">
        <v>213</v>
      </c>
      <c r="E1874" s="234" t="s">
        <v>28</v>
      </c>
      <c r="F1874" s="235" t="s">
        <v>416</v>
      </c>
      <c r="G1874" s="233"/>
      <c r="H1874" s="236">
        <v>104.735</v>
      </c>
      <c r="I1874" s="237"/>
      <c r="J1874" s="233"/>
      <c r="K1874" s="233"/>
      <c r="L1874" s="238"/>
      <c r="M1874" s="239"/>
      <c r="N1874" s="240"/>
      <c r="O1874" s="240"/>
      <c r="P1874" s="240"/>
      <c r="Q1874" s="240"/>
      <c r="R1874" s="240"/>
      <c r="S1874" s="240"/>
      <c r="T1874" s="241"/>
      <c r="AT1874" s="242" t="s">
        <v>213</v>
      </c>
      <c r="AU1874" s="242" t="s">
        <v>84</v>
      </c>
      <c r="AV1874" s="16" t="s">
        <v>160</v>
      </c>
      <c r="AW1874" s="16" t="s">
        <v>35</v>
      </c>
      <c r="AX1874" s="16" t="s">
        <v>74</v>
      </c>
      <c r="AY1874" s="242" t="s">
        <v>197</v>
      </c>
    </row>
    <row r="1875" spans="1:65" s="14" customFormat="1" ht="11.25">
      <c r="B1875" s="211"/>
      <c r="C1875" s="212"/>
      <c r="D1875" s="201" t="s">
        <v>213</v>
      </c>
      <c r="E1875" s="213" t="s">
        <v>28</v>
      </c>
      <c r="F1875" s="214" t="s">
        <v>226</v>
      </c>
      <c r="G1875" s="212"/>
      <c r="H1875" s="215">
        <v>305.15600000000001</v>
      </c>
      <c r="I1875" s="216"/>
      <c r="J1875" s="212"/>
      <c r="K1875" s="212"/>
      <c r="L1875" s="217"/>
      <c r="M1875" s="218"/>
      <c r="N1875" s="219"/>
      <c r="O1875" s="219"/>
      <c r="P1875" s="219"/>
      <c r="Q1875" s="219"/>
      <c r="R1875" s="219"/>
      <c r="S1875" s="219"/>
      <c r="T1875" s="220"/>
      <c r="AT1875" s="221" t="s">
        <v>213</v>
      </c>
      <c r="AU1875" s="221" t="s">
        <v>84</v>
      </c>
      <c r="AV1875" s="14" t="s">
        <v>204</v>
      </c>
      <c r="AW1875" s="14" t="s">
        <v>35</v>
      </c>
      <c r="AX1875" s="14" t="s">
        <v>82</v>
      </c>
      <c r="AY1875" s="221" t="s">
        <v>197</v>
      </c>
    </row>
    <row r="1876" spans="1:65" s="2" customFormat="1" ht="24.2" customHeight="1">
      <c r="A1876" s="37"/>
      <c r="B1876" s="38"/>
      <c r="C1876" s="247" t="s">
        <v>2515</v>
      </c>
      <c r="D1876" s="247" t="s">
        <v>519</v>
      </c>
      <c r="E1876" s="248" t="s">
        <v>2285</v>
      </c>
      <c r="F1876" s="249" t="s">
        <v>2286</v>
      </c>
      <c r="G1876" s="250" t="s">
        <v>202</v>
      </c>
      <c r="H1876" s="251">
        <v>240.505</v>
      </c>
      <c r="I1876" s="252"/>
      <c r="J1876" s="253">
        <f>ROUND(I1876*H1876,2)</f>
        <v>0</v>
      </c>
      <c r="K1876" s="249" t="s">
        <v>203</v>
      </c>
      <c r="L1876" s="254"/>
      <c r="M1876" s="255" t="s">
        <v>28</v>
      </c>
      <c r="N1876" s="256" t="s">
        <v>45</v>
      </c>
      <c r="O1876" s="67"/>
      <c r="P1876" s="190">
        <f>O1876*H1876</f>
        <v>0</v>
      </c>
      <c r="Q1876" s="190">
        <v>6.4000000000000003E-3</v>
      </c>
      <c r="R1876" s="190">
        <f>Q1876*H1876</f>
        <v>1.5392320000000002</v>
      </c>
      <c r="S1876" s="190">
        <v>0</v>
      </c>
      <c r="T1876" s="191">
        <f>S1876*H1876</f>
        <v>0</v>
      </c>
      <c r="U1876" s="37"/>
      <c r="V1876" s="37"/>
      <c r="W1876" s="37"/>
      <c r="X1876" s="37"/>
      <c r="Y1876" s="37"/>
      <c r="Z1876" s="37"/>
      <c r="AA1876" s="37"/>
      <c r="AB1876" s="37"/>
      <c r="AC1876" s="37"/>
      <c r="AD1876" s="37"/>
      <c r="AE1876" s="37"/>
      <c r="AR1876" s="192" t="s">
        <v>365</v>
      </c>
      <c r="AT1876" s="192" t="s">
        <v>519</v>
      </c>
      <c r="AU1876" s="192" t="s">
        <v>84</v>
      </c>
      <c r="AY1876" s="20" t="s">
        <v>197</v>
      </c>
      <c r="BE1876" s="193">
        <f>IF(N1876="základní",J1876,0)</f>
        <v>0</v>
      </c>
      <c r="BF1876" s="193">
        <f>IF(N1876="snížená",J1876,0)</f>
        <v>0</v>
      </c>
      <c r="BG1876" s="193">
        <f>IF(N1876="zákl. přenesená",J1876,0)</f>
        <v>0</v>
      </c>
      <c r="BH1876" s="193">
        <f>IF(N1876="sníž. přenesená",J1876,0)</f>
        <v>0</v>
      </c>
      <c r="BI1876" s="193">
        <f>IF(N1876="nulová",J1876,0)</f>
        <v>0</v>
      </c>
      <c r="BJ1876" s="20" t="s">
        <v>82</v>
      </c>
      <c r="BK1876" s="193">
        <f>ROUND(I1876*H1876,2)</f>
        <v>0</v>
      </c>
      <c r="BL1876" s="20" t="s">
        <v>283</v>
      </c>
      <c r="BM1876" s="192" t="s">
        <v>2516</v>
      </c>
    </row>
    <row r="1877" spans="1:65" s="13" customFormat="1" ht="11.25">
      <c r="B1877" s="199"/>
      <c r="C1877" s="200"/>
      <c r="D1877" s="201" t="s">
        <v>213</v>
      </c>
      <c r="E1877" s="200"/>
      <c r="F1877" s="203" t="s">
        <v>2505</v>
      </c>
      <c r="G1877" s="200"/>
      <c r="H1877" s="204">
        <v>240.505</v>
      </c>
      <c r="I1877" s="205"/>
      <c r="J1877" s="200"/>
      <c r="K1877" s="200"/>
      <c r="L1877" s="206"/>
      <c r="M1877" s="207"/>
      <c r="N1877" s="208"/>
      <c r="O1877" s="208"/>
      <c r="P1877" s="208"/>
      <c r="Q1877" s="208"/>
      <c r="R1877" s="208"/>
      <c r="S1877" s="208"/>
      <c r="T1877" s="209"/>
      <c r="AT1877" s="210" t="s">
        <v>213</v>
      </c>
      <c r="AU1877" s="210" t="s">
        <v>84</v>
      </c>
      <c r="AV1877" s="13" t="s">
        <v>84</v>
      </c>
      <c r="AW1877" s="13" t="s">
        <v>4</v>
      </c>
      <c r="AX1877" s="13" t="s">
        <v>82</v>
      </c>
      <c r="AY1877" s="210" t="s">
        <v>197</v>
      </c>
    </row>
    <row r="1878" spans="1:65" s="2" customFormat="1" ht="24.2" customHeight="1">
      <c r="A1878" s="37"/>
      <c r="B1878" s="38"/>
      <c r="C1878" s="247" t="s">
        <v>2517</v>
      </c>
      <c r="D1878" s="247" t="s">
        <v>519</v>
      </c>
      <c r="E1878" s="248" t="s">
        <v>2228</v>
      </c>
      <c r="F1878" s="249" t="s">
        <v>2229</v>
      </c>
      <c r="G1878" s="250" t="s">
        <v>202</v>
      </c>
      <c r="H1878" s="251">
        <v>125.682</v>
      </c>
      <c r="I1878" s="252"/>
      <c r="J1878" s="253">
        <f>ROUND(I1878*H1878,2)</f>
        <v>0</v>
      </c>
      <c r="K1878" s="249" t="s">
        <v>203</v>
      </c>
      <c r="L1878" s="254"/>
      <c r="M1878" s="255" t="s">
        <v>28</v>
      </c>
      <c r="N1878" s="256" t="s">
        <v>45</v>
      </c>
      <c r="O1878" s="67"/>
      <c r="P1878" s="190">
        <f>O1878*H1878</f>
        <v>0</v>
      </c>
      <c r="Q1878" s="190">
        <v>5.4000000000000003E-3</v>
      </c>
      <c r="R1878" s="190">
        <f>Q1878*H1878</f>
        <v>0.67868280000000003</v>
      </c>
      <c r="S1878" s="190">
        <v>0</v>
      </c>
      <c r="T1878" s="191">
        <f>S1878*H1878</f>
        <v>0</v>
      </c>
      <c r="U1878" s="37"/>
      <c r="V1878" s="37"/>
      <c r="W1878" s="37"/>
      <c r="X1878" s="37"/>
      <c r="Y1878" s="37"/>
      <c r="Z1878" s="37"/>
      <c r="AA1878" s="37"/>
      <c r="AB1878" s="37"/>
      <c r="AC1878" s="37"/>
      <c r="AD1878" s="37"/>
      <c r="AE1878" s="37"/>
      <c r="AR1878" s="192" t="s">
        <v>365</v>
      </c>
      <c r="AT1878" s="192" t="s">
        <v>519</v>
      </c>
      <c r="AU1878" s="192" t="s">
        <v>84</v>
      </c>
      <c r="AY1878" s="20" t="s">
        <v>197</v>
      </c>
      <c r="BE1878" s="193">
        <f>IF(N1878="základní",J1878,0)</f>
        <v>0</v>
      </c>
      <c r="BF1878" s="193">
        <f>IF(N1878="snížená",J1878,0)</f>
        <v>0</v>
      </c>
      <c r="BG1878" s="193">
        <f>IF(N1878="zákl. přenesená",J1878,0)</f>
        <v>0</v>
      </c>
      <c r="BH1878" s="193">
        <f>IF(N1878="sníž. přenesená",J1878,0)</f>
        <v>0</v>
      </c>
      <c r="BI1878" s="193">
        <f>IF(N1878="nulová",J1878,0)</f>
        <v>0</v>
      </c>
      <c r="BJ1878" s="20" t="s">
        <v>82</v>
      </c>
      <c r="BK1878" s="193">
        <f>ROUND(I1878*H1878,2)</f>
        <v>0</v>
      </c>
      <c r="BL1878" s="20" t="s">
        <v>283</v>
      </c>
      <c r="BM1878" s="192" t="s">
        <v>2518</v>
      </c>
    </row>
    <row r="1879" spans="1:65" s="13" customFormat="1" ht="11.25">
      <c r="B1879" s="199"/>
      <c r="C1879" s="200"/>
      <c r="D1879" s="201" t="s">
        <v>213</v>
      </c>
      <c r="E1879" s="200"/>
      <c r="F1879" s="203" t="s">
        <v>2519</v>
      </c>
      <c r="G1879" s="200"/>
      <c r="H1879" s="204">
        <v>125.682</v>
      </c>
      <c r="I1879" s="205"/>
      <c r="J1879" s="200"/>
      <c r="K1879" s="200"/>
      <c r="L1879" s="206"/>
      <c r="M1879" s="207"/>
      <c r="N1879" s="208"/>
      <c r="O1879" s="208"/>
      <c r="P1879" s="208"/>
      <c r="Q1879" s="208"/>
      <c r="R1879" s="208"/>
      <c r="S1879" s="208"/>
      <c r="T1879" s="209"/>
      <c r="AT1879" s="210" t="s">
        <v>213</v>
      </c>
      <c r="AU1879" s="210" t="s">
        <v>84</v>
      </c>
      <c r="AV1879" s="13" t="s">
        <v>84</v>
      </c>
      <c r="AW1879" s="13" t="s">
        <v>4</v>
      </c>
      <c r="AX1879" s="13" t="s">
        <v>82</v>
      </c>
      <c r="AY1879" s="210" t="s">
        <v>197</v>
      </c>
    </row>
    <row r="1880" spans="1:65" s="2" customFormat="1" ht="24.2" customHeight="1">
      <c r="A1880" s="37"/>
      <c r="B1880" s="38"/>
      <c r="C1880" s="181" t="s">
        <v>2520</v>
      </c>
      <c r="D1880" s="181" t="s">
        <v>199</v>
      </c>
      <c r="E1880" s="182" t="s">
        <v>2521</v>
      </c>
      <c r="F1880" s="183" t="s">
        <v>2522</v>
      </c>
      <c r="G1880" s="184" t="s">
        <v>202</v>
      </c>
      <c r="H1880" s="185">
        <v>200.42099999999999</v>
      </c>
      <c r="I1880" s="186"/>
      <c r="J1880" s="187">
        <f>ROUND(I1880*H1880,2)</f>
        <v>0</v>
      </c>
      <c r="K1880" s="183" t="s">
        <v>28</v>
      </c>
      <c r="L1880" s="42"/>
      <c r="M1880" s="188" t="s">
        <v>28</v>
      </c>
      <c r="N1880" s="189" t="s">
        <v>45</v>
      </c>
      <c r="O1880" s="67"/>
      <c r="P1880" s="190">
        <f>O1880*H1880</f>
        <v>0</v>
      </c>
      <c r="Q1880" s="190">
        <v>5.0000000000000001E-4</v>
      </c>
      <c r="R1880" s="190">
        <f>Q1880*H1880</f>
        <v>0.10021049999999999</v>
      </c>
      <c r="S1880" s="190">
        <v>0</v>
      </c>
      <c r="T1880" s="191">
        <f>S1880*H1880</f>
        <v>0</v>
      </c>
      <c r="U1880" s="37"/>
      <c r="V1880" s="37"/>
      <c r="W1880" s="37"/>
      <c r="X1880" s="37"/>
      <c r="Y1880" s="37"/>
      <c r="Z1880" s="37"/>
      <c r="AA1880" s="37"/>
      <c r="AB1880" s="37"/>
      <c r="AC1880" s="37"/>
      <c r="AD1880" s="37"/>
      <c r="AE1880" s="37"/>
      <c r="AR1880" s="192" t="s">
        <v>283</v>
      </c>
      <c r="AT1880" s="192" t="s">
        <v>199</v>
      </c>
      <c r="AU1880" s="192" t="s">
        <v>84</v>
      </c>
      <c r="AY1880" s="20" t="s">
        <v>197</v>
      </c>
      <c r="BE1880" s="193">
        <f>IF(N1880="základní",J1880,0)</f>
        <v>0</v>
      </c>
      <c r="BF1880" s="193">
        <f>IF(N1880="snížená",J1880,0)</f>
        <v>0</v>
      </c>
      <c r="BG1880" s="193">
        <f>IF(N1880="zákl. přenesená",J1880,0)</f>
        <v>0</v>
      </c>
      <c r="BH1880" s="193">
        <f>IF(N1880="sníž. přenesená",J1880,0)</f>
        <v>0</v>
      </c>
      <c r="BI1880" s="193">
        <f>IF(N1880="nulová",J1880,0)</f>
        <v>0</v>
      </c>
      <c r="BJ1880" s="20" t="s">
        <v>82</v>
      </c>
      <c r="BK1880" s="193">
        <f>ROUND(I1880*H1880,2)</f>
        <v>0</v>
      </c>
      <c r="BL1880" s="20" t="s">
        <v>283</v>
      </c>
      <c r="BM1880" s="192" t="s">
        <v>2523</v>
      </c>
    </row>
    <row r="1881" spans="1:65" s="15" customFormat="1" ht="11.25">
      <c r="B1881" s="222"/>
      <c r="C1881" s="223"/>
      <c r="D1881" s="201" t="s">
        <v>213</v>
      </c>
      <c r="E1881" s="224" t="s">
        <v>28</v>
      </c>
      <c r="F1881" s="225" t="s">
        <v>724</v>
      </c>
      <c r="G1881" s="223"/>
      <c r="H1881" s="224" t="s">
        <v>28</v>
      </c>
      <c r="I1881" s="226"/>
      <c r="J1881" s="223"/>
      <c r="K1881" s="223"/>
      <c r="L1881" s="227"/>
      <c r="M1881" s="228"/>
      <c r="N1881" s="229"/>
      <c r="O1881" s="229"/>
      <c r="P1881" s="229"/>
      <c r="Q1881" s="229"/>
      <c r="R1881" s="229"/>
      <c r="S1881" s="229"/>
      <c r="T1881" s="230"/>
      <c r="AT1881" s="231" t="s">
        <v>213</v>
      </c>
      <c r="AU1881" s="231" t="s">
        <v>84</v>
      </c>
      <c r="AV1881" s="15" t="s">
        <v>82</v>
      </c>
      <c r="AW1881" s="15" t="s">
        <v>35</v>
      </c>
      <c r="AX1881" s="15" t="s">
        <v>74</v>
      </c>
      <c r="AY1881" s="231" t="s">
        <v>197</v>
      </c>
    </row>
    <row r="1882" spans="1:65" s="15" customFormat="1" ht="11.25">
      <c r="B1882" s="222"/>
      <c r="C1882" s="223"/>
      <c r="D1882" s="201" t="s">
        <v>213</v>
      </c>
      <c r="E1882" s="224" t="s">
        <v>28</v>
      </c>
      <c r="F1882" s="225" t="s">
        <v>2496</v>
      </c>
      <c r="G1882" s="223"/>
      <c r="H1882" s="224" t="s">
        <v>28</v>
      </c>
      <c r="I1882" s="226"/>
      <c r="J1882" s="223"/>
      <c r="K1882" s="223"/>
      <c r="L1882" s="227"/>
      <c r="M1882" s="228"/>
      <c r="N1882" s="229"/>
      <c r="O1882" s="229"/>
      <c r="P1882" s="229"/>
      <c r="Q1882" s="229"/>
      <c r="R1882" s="229"/>
      <c r="S1882" s="229"/>
      <c r="T1882" s="230"/>
      <c r="AT1882" s="231" t="s">
        <v>213</v>
      </c>
      <c r="AU1882" s="231" t="s">
        <v>84</v>
      </c>
      <c r="AV1882" s="15" t="s">
        <v>82</v>
      </c>
      <c r="AW1882" s="15" t="s">
        <v>35</v>
      </c>
      <c r="AX1882" s="15" t="s">
        <v>74</v>
      </c>
      <c r="AY1882" s="231" t="s">
        <v>197</v>
      </c>
    </row>
    <row r="1883" spans="1:65" s="13" customFormat="1" ht="11.25">
      <c r="B1883" s="199"/>
      <c r="C1883" s="200"/>
      <c r="D1883" s="201" t="s">
        <v>213</v>
      </c>
      <c r="E1883" s="202" t="s">
        <v>28</v>
      </c>
      <c r="F1883" s="203" t="s">
        <v>2524</v>
      </c>
      <c r="G1883" s="200"/>
      <c r="H1883" s="204">
        <v>200.42099999999999</v>
      </c>
      <c r="I1883" s="205"/>
      <c r="J1883" s="200"/>
      <c r="K1883" s="200"/>
      <c r="L1883" s="206"/>
      <c r="M1883" s="207"/>
      <c r="N1883" s="208"/>
      <c r="O1883" s="208"/>
      <c r="P1883" s="208"/>
      <c r="Q1883" s="208"/>
      <c r="R1883" s="208"/>
      <c r="S1883" s="208"/>
      <c r="T1883" s="209"/>
      <c r="AT1883" s="210" t="s">
        <v>213</v>
      </c>
      <c r="AU1883" s="210" t="s">
        <v>84</v>
      </c>
      <c r="AV1883" s="13" t="s">
        <v>84</v>
      </c>
      <c r="AW1883" s="13" t="s">
        <v>35</v>
      </c>
      <c r="AX1883" s="13" t="s">
        <v>82</v>
      </c>
      <c r="AY1883" s="210" t="s">
        <v>197</v>
      </c>
    </row>
    <row r="1884" spans="1:65" s="2" customFormat="1" ht="16.5" customHeight="1">
      <c r="A1884" s="37"/>
      <c r="B1884" s="38"/>
      <c r="C1884" s="247" t="s">
        <v>2525</v>
      </c>
      <c r="D1884" s="247" t="s">
        <v>519</v>
      </c>
      <c r="E1884" s="248" t="s">
        <v>2303</v>
      </c>
      <c r="F1884" s="249" t="s">
        <v>2304</v>
      </c>
      <c r="G1884" s="250" t="s">
        <v>202</v>
      </c>
      <c r="H1884" s="251">
        <v>240.505</v>
      </c>
      <c r="I1884" s="252"/>
      <c r="J1884" s="253">
        <f>ROUND(I1884*H1884,2)</f>
        <v>0</v>
      </c>
      <c r="K1884" s="249" t="s">
        <v>203</v>
      </c>
      <c r="L1884" s="254"/>
      <c r="M1884" s="255" t="s">
        <v>28</v>
      </c>
      <c r="N1884" s="256" t="s">
        <v>45</v>
      </c>
      <c r="O1884" s="67"/>
      <c r="P1884" s="190">
        <f>O1884*H1884</f>
        <v>0</v>
      </c>
      <c r="Q1884" s="190">
        <v>1.8000000000000001E-4</v>
      </c>
      <c r="R1884" s="190">
        <f>Q1884*H1884</f>
        <v>4.32909E-2</v>
      </c>
      <c r="S1884" s="190">
        <v>0</v>
      </c>
      <c r="T1884" s="191">
        <f>S1884*H1884</f>
        <v>0</v>
      </c>
      <c r="U1884" s="37"/>
      <c r="V1884" s="37"/>
      <c r="W1884" s="37"/>
      <c r="X1884" s="37"/>
      <c r="Y1884" s="37"/>
      <c r="Z1884" s="37"/>
      <c r="AA1884" s="37"/>
      <c r="AB1884" s="37"/>
      <c r="AC1884" s="37"/>
      <c r="AD1884" s="37"/>
      <c r="AE1884" s="37"/>
      <c r="AR1884" s="192" t="s">
        <v>365</v>
      </c>
      <c r="AT1884" s="192" t="s">
        <v>519</v>
      </c>
      <c r="AU1884" s="192" t="s">
        <v>84</v>
      </c>
      <c r="AY1884" s="20" t="s">
        <v>197</v>
      </c>
      <c r="BE1884" s="193">
        <f>IF(N1884="základní",J1884,0)</f>
        <v>0</v>
      </c>
      <c r="BF1884" s="193">
        <f>IF(N1884="snížená",J1884,0)</f>
        <v>0</v>
      </c>
      <c r="BG1884" s="193">
        <f>IF(N1884="zákl. přenesená",J1884,0)</f>
        <v>0</v>
      </c>
      <c r="BH1884" s="193">
        <f>IF(N1884="sníž. přenesená",J1884,0)</f>
        <v>0</v>
      </c>
      <c r="BI1884" s="193">
        <f>IF(N1884="nulová",J1884,0)</f>
        <v>0</v>
      </c>
      <c r="BJ1884" s="20" t="s">
        <v>82</v>
      </c>
      <c r="BK1884" s="193">
        <f>ROUND(I1884*H1884,2)</f>
        <v>0</v>
      </c>
      <c r="BL1884" s="20" t="s">
        <v>283</v>
      </c>
      <c r="BM1884" s="192" t="s">
        <v>2526</v>
      </c>
    </row>
    <row r="1885" spans="1:65" s="13" customFormat="1" ht="11.25">
      <c r="B1885" s="199"/>
      <c r="C1885" s="200"/>
      <c r="D1885" s="201" t="s">
        <v>213</v>
      </c>
      <c r="E1885" s="200"/>
      <c r="F1885" s="203" t="s">
        <v>2505</v>
      </c>
      <c r="G1885" s="200"/>
      <c r="H1885" s="204">
        <v>240.505</v>
      </c>
      <c r="I1885" s="205"/>
      <c r="J1885" s="200"/>
      <c r="K1885" s="200"/>
      <c r="L1885" s="206"/>
      <c r="M1885" s="207"/>
      <c r="N1885" s="208"/>
      <c r="O1885" s="208"/>
      <c r="P1885" s="208"/>
      <c r="Q1885" s="208"/>
      <c r="R1885" s="208"/>
      <c r="S1885" s="208"/>
      <c r="T1885" s="209"/>
      <c r="AT1885" s="210" t="s">
        <v>213</v>
      </c>
      <c r="AU1885" s="210" t="s">
        <v>84</v>
      </c>
      <c r="AV1885" s="13" t="s">
        <v>84</v>
      </c>
      <c r="AW1885" s="13" t="s">
        <v>4</v>
      </c>
      <c r="AX1885" s="13" t="s">
        <v>82</v>
      </c>
      <c r="AY1885" s="210" t="s">
        <v>197</v>
      </c>
    </row>
    <row r="1886" spans="1:65" s="2" customFormat="1" ht="16.5" customHeight="1">
      <c r="A1886" s="37"/>
      <c r="B1886" s="38"/>
      <c r="C1886" s="247" t="s">
        <v>2527</v>
      </c>
      <c r="D1886" s="247" t="s">
        <v>519</v>
      </c>
      <c r="E1886" s="248" t="s">
        <v>2307</v>
      </c>
      <c r="F1886" s="249" t="s">
        <v>2308</v>
      </c>
      <c r="G1886" s="250" t="s">
        <v>265</v>
      </c>
      <c r="H1886" s="251">
        <v>100</v>
      </c>
      <c r="I1886" s="252"/>
      <c r="J1886" s="253">
        <f>ROUND(I1886*H1886,2)</f>
        <v>0</v>
      </c>
      <c r="K1886" s="249" t="s">
        <v>203</v>
      </c>
      <c r="L1886" s="254"/>
      <c r="M1886" s="255" t="s">
        <v>28</v>
      </c>
      <c r="N1886" s="256" t="s">
        <v>45</v>
      </c>
      <c r="O1886" s="67"/>
      <c r="P1886" s="190">
        <f>O1886*H1886</f>
        <v>0</v>
      </c>
      <c r="Q1886" s="190">
        <v>2.0000000000000002E-5</v>
      </c>
      <c r="R1886" s="190">
        <f>Q1886*H1886</f>
        <v>2E-3</v>
      </c>
      <c r="S1886" s="190">
        <v>0</v>
      </c>
      <c r="T1886" s="191">
        <f>S1886*H1886</f>
        <v>0</v>
      </c>
      <c r="U1886" s="37"/>
      <c r="V1886" s="37"/>
      <c r="W1886" s="37"/>
      <c r="X1886" s="37"/>
      <c r="Y1886" s="37"/>
      <c r="Z1886" s="37"/>
      <c r="AA1886" s="37"/>
      <c r="AB1886" s="37"/>
      <c r="AC1886" s="37"/>
      <c r="AD1886" s="37"/>
      <c r="AE1886" s="37"/>
      <c r="AR1886" s="192" t="s">
        <v>365</v>
      </c>
      <c r="AT1886" s="192" t="s">
        <v>519</v>
      </c>
      <c r="AU1886" s="192" t="s">
        <v>84</v>
      </c>
      <c r="AY1886" s="20" t="s">
        <v>197</v>
      </c>
      <c r="BE1886" s="193">
        <f>IF(N1886="základní",J1886,0)</f>
        <v>0</v>
      </c>
      <c r="BF1886" s="193">
        <f>IF(N1886="snížená",J1886,0)</f>
        <v>0</v>
      </c>
      <c r="BG1886" s="193">
        <f>IF(N1886="zákl. přenesená",J1886,0)</f>
        <v>0</v>
      </c>
      <c r="BH1886" s="193">
        <f>IF(N1886="sníž. přenesená",J1886,0)</f>
        <v>0</v>
      </c>
      <c r="BI1886" s="193">
        <f>IF(N1886="nulová",J1886,0)</f>
        <v>0</v>
      </c>
      <c r="BJ1886" s="20" t="s">
        <v>82</v>
      </c>
      <c r="BK1886" s="193">
        <f>ROUND(I1886*H1886,2)</f>
        <v>0</v>
      </c>
      <c r="BL1886" s="20" t="s">
        <v>283</v>
      </c>
      <c r="BM1886" s="192" t="s">
        <v>2528</v>
      </c>
    </row>
    <row r="1887" spans="1:65" s="2" customFormat="1" ht="24.2" customHeight="1">
      <c r="A1887" s="37"/>
      <c r="B1887" s="38"/>
      <c r="C1887" s="181" t="s">
        <v>2529</v>
      </c>
      <c r="D1887" s="181" t="s">
        <v>199</v>
      </c>
      <c r="E1887" s="182" t="s">
        <v>2530</v>
      </c>
      <c r="F1887" s="183" t="s">
        <v>2531</v>
      </c>
      <c r="G1887" s="184" t="s">
        <v>202</v>
      </c>
      <c r="H1887" s="185">
        <v>79.59</v>
      </c>
      <c r="I1887" s="186"/>
      <c r="J1887" s="187">
        <f>ROUND(I1887*H1887,2)</f>
        <v>0</v>
      </c>
      <c r="K1887" s="183" t="s">
        <v>203</v>
      </c>
      <c r="L1887" s="42"/>
      <c r="M1887" s="188" t="s">
        <v>28</v>
      </c>
      <c r="N1887" s="189" t="s">
        <v>45</v>
      </c>
      <c r="O1887" s="67"/>
      <c r="P1887" s="190">
        <f>O1887*H1887</f>
        <v>0</v>
      </c>
      <c r="Q1887" s="190">
        <v>5.0000000000000001E-4</v>
      </c>
      <c r="R1887" s="190">
        <f>Q1887*H1887</f>
        <v>3.9795000000000004E-2</v>
      </c>
      <c r="S1887" s="190">
        <v>0</v>
      </c>
      <c r="T1887" s="191">
        <f>S1887*H1887</f>
        <v>0</v>
      </c>
      <c r="U1887" s="37"/>
      <c r="V1887" s="37"/>
      <c r="W1887" s="37"/>
      <c r="X1887" s="37"/>
      <c r="Y1887" s="37"/>
      <c r="Z1887" s="37"/>
      <c r="AA1887" s="37"/>
      <c r="AB1887" s="37"/>
      <c r="AC1887" s="37"/>
      <c r="AD1887" s="37"/>
      <c r="AE1887" s="37"/>
      <c r="AR1887" s="192" t="s">
        <v>283</v>
      </c>
      <c r="AT1887" s="192" t="s">
        <v>199</v>
      </c>
      <c r="AU1887" s="192" t="s">
        <v>84</v>
      </c>
      <c r="AY1887" s="20" t="s">
        <v>197</v>
      </c>
      <c r="BE1887" s="193">
        <f>IF(N1887="základní",J1887,0)</f>
        <v>0</v>
      </c>
      <c r="BF1887" s="193">
        <f>IF(N1887="snížená",J1887,0)</f>
        <v>0</v>
      </c>
      <c r="BG1887" s="193">
        <f>IF(N1887="zákl. přenesená",J1887,0)</f>
        <v>0</v>
      </c>
      <c r="BH1887" s="193">
        <f>IF(N1887="sníž. přenesená",J1887,0)</f>
        <v>0</v>
      </c>
      <c r="BI1887" s="193">
        <f>IF(N1887="nulová",J1887,0)</f>
        <v>0</v>
      </c>
      <c r="BJ1887" s="20" t="s">
        <v>82</v>
      </c>
      <c r="BK1887" s="193">
        <f>ROUND(I1887*H1887,2)</f>
        <v>0</v>
      </c>
      <c r="BL1887" s="20" t="s">
        <v>283</v>
      </c>
      <c r="BM1887" s="192" t="s">
        <v>2532</v>
      </c>
    </row>
    <row r="1888" spans="1:65" s="2" customFormat="1" ht="11.25">
      <c r="A1888" s="37"/>
      <c r="B1888" s="38"/>
      <c r="C1888" s="39"/>
      <c r="D1888" s="194" t="s">
        <v>206</v>
      </c>
      <c r="E1888" s="39"/>
      <c r="F1888" s="195" t="s">
        <v>2533</v>
      </c>
      <c r="G1888" s="39"/>
      <c r="H1888" s="39"/>
      <c r="I1888" s="196"/>
      <c r="J1888" s="39"/>
      <c r="K1888" s="39"/>
      <c r="L1888" s="42"/>
      <c r="M1888" s="197"/>
      <c r="N1888" s="198"/>
      <c r="O1888" s="67"/>
      <c r="P1888" s="67"/>
      <c r="Q1888" s="67"/>
      <c r="R1888" s="67"/>
      <c r="S1888" s="67"/>
      <c r="T1888" s="68"/>
      <c r="U1888" s="37"/>
      <c r="V1888" s="37"/>
      <c r="W1888" s="37"/>
      <c r="X1888" s="37"/>
      <c r="Y1888" s="37"/>
      <c r="Z1888" s="37"/>
      <c r="AA1888" s="37"/>
      <c r="AB1888" s="37"/>
      <c r="AC1888" s="37"/>
      <c r="AD1888" s="37"/>
      <c r="AE1888" s="37"/>
      <c r="AT1888" s="20" t="s">
        <v>206</v>
      </c>
      <c r="AU1888" s="20" t="s">
        <v>84</v>
      </c>
    </row>
    <row r="1889" spans="1:65" s="15" customFormat="1" ht="11.25">
      <c r="B1889" s="222"/>
      <c r="C1889" s="223"/>
      <c r="D1889" s="201" t="s">
        <v>213</v>
      </c>
      <c r="E1889" s="224" t="s">
        <v>28</v>
      </c>
      <c r="F1889" s="225" t="s">
        <v>724</v>
      </c>
      <c r="G1889" s="223"/>
      <c r="H1889" s="224" t="s">
        <v>28</v>
      </c>
      <c r="I1889" s="226"/>
      <c r="J1889" s="223"/>
      <c r="K1889" s="223"/>
      <c r="L1889" s="227"/>
      <c r="M1889" s="228"/>
      <c r="N1889" s="229"/>
      <c r="O1889" s="229"/>
      <c r="P1889" s="229"/>
      <c r="Q1889" s="229"/>
      <c r="R1889" s="229"/>
      <c r="S1889" s="229"/>
      <c r="T1889" s="230"/>
      <c r="AT1889" s="231" t="s">
        <v>213</v>
      </c>
      <c r="AU1889" s="231" t="s">
        <v>84</v>
      </c>
      <c r="AV1889" s="15" t="s">
        <v>82</v>
      </c>
      <c r="AW1889" s="15" t="s">
        <v>35</v>
      </c>
      <c r="AX1889" s="15" t="s">
        <v>74</v>
      </c>
      <c r="AY1889" s="231" t="s">
        <v>197</v>
      </c>
    </row>
    <row r="1890" spans="1:65" s="15" customFormat="1" ht="11.25">
      <c r="B1890" s="222"/>
      <c r="C1890" s="223"/>
      <c r="D1890" s="201" t="s">
        <v>213</v>
      </c>
      <c r="E1890" s="224" t="s">
        <v>28</v>
      </c>
      <c r="F1890" s="225" t="s">
        <v>2262</v>
      </c>
      <c r="G1890" s="223"/>
      <c r="H1890" s="224" t="s">
        <v>28</v>
      </c>
      <c r="I1890" s="226"/>
      <c r="J1890" s="223"/>
      <c r="K1890" s="223"/>
      <c r="L1890" s="227"/>
      <c r="M1890" s="228"/>
      <c r="N1890" s="229"/>
      <c r="O1890" s="229"/>
      <c r="P1890" s="229"/>
      <c r="Q1890" s="229"/>
      <c r="R1890" s="229"/>
      <c r="S1890" s="229"/>
      <c r="T1890" s="230"/>
      <c r="AT1890" s="231" t="s">
        <v>213</v>
      </c>
      <c r="AU1890" s="231" t="s">
        <v>84</v>
      </c>
      <c r="AV1890" s="15" t="s">
        <v>82</v>
      </c>
      <c r="AW1890" s="15" t="s">
        <v>35</v>
      </c>
      <c r="AX1890" s="15" t="s">
        <v>74</v>
      </c>
      <c r="AY1890" s="231" t="s">
        <v>197</v>
      </c>
    </row>
    <row r="1891" spans="1:65" s="15" customFormat="1" ht="11.25">
      <c r="B1891" s="222"/>
      <c r="C1891" s="223"/>
      <c r="D1891" s="201" t="s">
        <v>213</v>
      </c>
      <c r="E1891" s="224" t="s">
        <v>28</v>
      </c>
      <c r="F1891" s="225" t="s">
        <v>2498</v>
      </c>
      <c r="G1891" s="223"/>
      <c r="H1891" s="224" t="s">
        <v>28</v>
      </c>
      <c r="I1891" s="226"/>
      <c r="J1891" s="223"/>
      <c r="K1891" s="223"/>
      <c r="L1891" s="227"/>
      <c r="M1891" s="228"/>
      <c r="N1891" s="229"/>
      <c r="O1891" s="229"/>
      <c r="P1891" s="229"/>
      <c r="Q1891" s="229"/>
      <c r="R1891" s="229"/>
      <c r="S1891" s="229"/>
      <c r="T1891" s="230"/>
      <c r="AT1891" s="231" t="s">
        <v>213</v>
      </c>
      <c r="AU1891" s="231" t="s">
        <v>84</v>
      </c>
      <c r="AV1891" s="15" t="s">
        <v>82</v>
      </c>
      <c r="AW1891" s="15" t="s">
        <v>35</v>
      </c>
      <c r="AX1891" s="15" t="s">
        <v>74</v>
      </c>
      <c r="AY1891" s="231" t="s">
        <v>197</v>
      </c>
    </row>
    <row r="1892" spans="1:65" s="13" customFormat="1" ht="11.25">
      <c r="B1892" s="199"/>
      <c r="C1892" s="200"/>
      <c r="D1892" s="201" t="s">
        <v>213</v>
      </c>
      <c r="E1892" s="202" t="s">
        <v>28</v>
      </c>
      <c r="F1892" s="203" t="s">
        <v>2499</v>
      </c>
      <c r="G1892" s="200"/>
      <c r="H1892" s="204">
        <v>60.3</v>
      </c>
      <c r="I1892" s="205"/>
      <c r="J1892" s="200"/>
      <c r="K1892" s="200"/>
      <c r="L1892" s="206"/>
      <c r="M1892" s="207"/>
      <c r="N1892" s="208"/>
      <c r="O1892" s="208"/>
      <c r="P1892" s="208"/>
      <c r="Q1892" s="208"/>
      <c r="R1892" s="208"/>
      <c r="S1892" s="208"/>
      <c r="T1892" s="209"/>
      <c r="AT1892" s="210" t="s">
        <v>213</v>
      </c>
      <c r="AU1892" s="210" t="s">
        <v>84</v>
      </c>
      <c r="AV1892" s="13" t="s">
        <v>84</v>
      </c>
      <c r="AW1892" s="13" t="s">
        <v>35</v>
      </c>
      <c r="AX1892" s="13" t="s">
        <v>74</v>
      </c>
      <c r="AY1892" s="210" t="s">
        <v>197</v>
      </c>
    </row>
    <row r="1893" spans="1:65" s="13" customFormat="1" ht="11.25">
      <c r="B1893" s="199"/>
      <c r="C1893" s="200"/>
      <c r="D1893" s="201" t="s">
        <v>213</v>
      </c>
      <c r="E1893" s="202" t="s">
        <v>28</v>
      </c>
      <c r="F1893" s="203" t="s">
        <v>2500</v>
      </c>
      <c r="G1893" s="200"/>
      <c r="H1893" s="204">
        <v>12</v>
      </c>
      <c r="I1893" s="205"/>
      <c r="J1893" s="200"/>
      <c r="K1893" s="200"/>
      <c r="L1893" s="206"/>
      <c r="M1893" s="207"/>
      <c r="N1893" s="208"/>
      <c r="O1893" s="208"/>
      <c r="P1893" s="208"/>
      <c r="Q1893" s="208"/>
      <c r="R1893" s="208"/>
      <c r="S1893" s="208"/>
      <c r="T1893" s="209"/>
      <c r="AT1893" s="210" t="s">
        <v>213</v>
      </c>
      <c r="AU1893" s="210" t="s">
        <v>84</v>
      </c>
      <c r="AV1893" s="13" t="s">
        <v>84</v>
      </c>
      <c r="AW1893" s="13" t="s">
        <v>35</v>
      </c>
      <c r="AX1893" s="13" t="s">
        <v>74</v>
      </c>
      <c r="AY1893" s="210" t="s">
        <v>197</v>
      </c>
    </row>
    <row r="1894" spans="1:65" s="15" customFormat="1" ht="11.25">
      <c r="B1894" s="222"/>
      <c r="C1894" s="223"/>
      <c r="D1894" s="201" t="s">
        <v>213</v>
      </c>
      <c r="E1894" s="224" t="s">
        <v>28</v>
      </c>
      <c r="F1894" s="225" t="s">
        <v>2485</v>
      </c>
      <c r="G1894" s="223"/>
      <c r="H1894" s="224" t="s">
        <v>28</v>
      </c>
      <c r="I1894" s="226"/>
      <c r="J1894" s="223"/>
      <c r="K1894" s="223"/>
      <c r="L1894" s="227"/>
      <c r="M1894" s="228"/>
      <c r="N1894" s="229"/>
      <c r="O1894" s="229"/>
      <c r="P1894" s="229"/>
      <c r="Q1894" s="229"/>
      <c r="R1894" s="229"/>
      <c r="S1894" s="229"/>
      <c r="T1894" s="230"/>
      <c r="AT1894" s="231" t="s">
        <v>213</v>
      </c>
      <c r="AU1894" s="231" t="s">
        <v>84</v>
      </c>
      <c r="AV1894" s="15" t="s">
        <v>82</v>
      </c>
      <c r="AW1894" s="15" t="s">
        <v>35</v>
      </c>
      <c r="AX1894" s="15" t="s">
        <v>74</v>
      </c>
      <c r="AY1894" s="231" t="s">
        <v>197</v>
      </c>
    </row>
    <row r="1895" spans="1:65" s="13" customFormat="1" ht="11.25">
      <c r="B1895" s="199"/>
      <c r="C1895" s="200"/>
      <c r="D1895" s="201" t="s">
        <v>213</v>
      </c>
      <c r="E1895" s="202" t="s">
        <v>28</v>
      </c>
      <c r="F1895" s="203" t="s">
        <v>2501</v>
      </c>
      <c r="G1895" s="200"/>
      <c r="H1895" s="204">
        <v>4.8</v>
      </c>
      <c r="I1895" s="205"/>
      <c r="J1895" s="200"/>
      <c r="K1895" s="200"/>
      <c r="L1895" s="206"/>
      <c r="M1895" s="207"/>
      <c r="N1895" s="208"/>
      <c r="O1895" s="208"/>
      <c r="P1895" s="208"/>
      <c r="Q1895" s="208"/>
      <c r="R1895" s="208"/>
      <c r="S1895" s="208"/>
      <c r="T1895" s="209"/>
      <c r="AT1895" s="210" t="s">
        <v>213</v>
      </c>
      <c r="AU1895" s="210" t="s">
        <v>84</v>
      </c>
      <c r="AV1895" s="13" t="s">
        <v>84</v>
      </c>
      <c r="AW1895" s="13" t="s">
        <v>35</v>
      </c>
      <c r="AX1895" s="13" t="s">
        <v>74</v>
      </c>
      <c r="AY1895" s="210" t="s">
        <v>197</v>
      </c>
    </row>
    <row r="1896" spans="1:65" s="13" customFormat="1" ht="11.25">
      <c r="B1896" s="199"/>
      <c r="C1896" s="200"/>
      <c r="D1896" s="201" t="s">
        <v>213</v>
      </c>
      <c r="E1896" s="202" t="s">
        <v>28</v>
      </c>
      <c r="F1896" s="203" t="s">
        <v>2502</v>
      </c>
      <c r="G1896" s="200"/>
      <c r="H1896" s="204">
        <v>2.4900000000000002</v>
      </c>
      <c r="I1896" s="205"/>
      <c r="J1896" s="200"/>
      <c r="K1896" s="200"/>
      <c r="L1896" s="206"/>
      <c r="M1896" s="207"/>
      <c r="N1896" s="208"/>
      <c r="O1896" s="208"/>
      <c r="P1896" s="208"/>
      <c r="Q1896" s="208"/>
      <c r="R1896" s="208"/>
      <c r="S1896" s="208"/>
      <c r="T1896" s="209"/>
      <c r="AT1896" s="210" t="s">
        <v>213</v>
      </c>
      <c r="AU1896" s="210" t="s">
        <v>84</v>
      </c>
      <c r="AV1896" s="13" t="s">
        <v>84</v>
      </c>
      <c r="AW1896" s="13" t="s">
        <v>35</v>
      </c>
      <c r="AX1896" s="13" t="s">
        <v>74</v>
      </c>
      <c r="AY1896" s="210" t="s">
        <v>197</v>
      </c>
    </row>
    <row r="1897" spans="1:65" s="14" customFormat="1" ht="11.25">
      <c r="B1897" s="211"/>
      <c r="C1897" s="212"/>
      <c r="D1897" s="201" t="s">
        <v>213</v>
      </c>
      <c r="E1897" s="213" t="s">
        <v>28</v>
      </c>
      <c r="F1897" s="214" t="s">
        <v>226</v>
      </c>
      <c r="G1897" s="212"/>
      <c r="H1897" s="215">
        <v>79.59</v>
      </c>
      <c r="I1897" s="216"/>
      <c r="J1897" s="212"/>
      <c r="K1897" s="212"/>
      <c r="L1897" s="217"/>
      <c r="M1897" s="218"/>
      <c r="N1897" s="219"/>
      <c r="O1897" s="219"/>
      <c r="P1897" s="219"/>
      <c r="Q1897" s="219"/>
      <c r="R1897" s="219"/>
      <c r="S1897" s="219"/>
      <c r="T1897" s="220"/>
      <c r="AT1897" s="221" t="s">
        <v>213</v>
      </c>
      <c r="AU1897" s="221" t="s">
        <v>84</v>
      </c>
      <c r="AV1897" s="14" t="s">
        <v>204</v>
      </c>
      <c r="AW1897" s="14" t="s">
        <v>35</v>
      </c>
      <c r="AX1897" s="14" t="s">
        <v>82</v>
      </c>
      <c r="AY1897" s="221" t="s">
        <v>197</v>
      </c>
    </row>
    <row r="1898" spans="1:65" s="2" customFormat="1" ht="16.5" customHeight="1">
      <c r="A1898" s="37"/>
      <c r="B1898" s="38"/>
      <c r="C1898" s="247" t="s">
        <v>2534</v>
      </c>
      <c r="D1898" s="247" t="s">
        <v>519</v>
      </c>
      <c r="E1898" s="248" t="s">
        <v>2392</v>
      </c>
      <c r="F1898" s="249" t="s">
        <v>2393</v>
      </c>
      <c r="G1898" s="250" t="s">
        <v>202</v>
      </c>
      <c r="H1898" s="251">
        <v>95.507999999999996</v>
      </c>
      <c r="I1898" s="252"/>
      <c r="J1898" s="253">
        <f>ROUND(I1898*H1898,2)</f>
        <v>0</v>
      </c>
      <c r="K1898" s="249" t="s">
        <v>203</v>
      </c>
      <c r="L1898" s="254"/>
      <c r="M1898" s="255" t="s">
        <v>28</v>
      </c>
      <c r="N1898" s="256" t="s">
        <v>45</v>
      </c>
      <c r="O1898" s="67"/>
      <c r="P1898" s="190">
        <f>O1898*H1898</f>
        <v>0</v>
      </c>
      <c r="Q1898" s="190">
        <v>2.2000000000000001E-3</v>
      </c>
      <c r="R1898" s="190">
        <f>Q1898*H1898</f>
        <v>0.21011760000000002</v>
      </c>
      <c r="S1898" s="190">
        <v>0</v>
      </c>
      <c r="T1898" s="191">
        <f>S1898*H1898</f>
        <v>0</v>
      </c>
      <c r="U1898" s="37"/>
      <c r="V1898" s="37"/>
      <c r="W1898" s="37"/>
      <c r="X1898" s="37"/>
      <c r="Y1898" s="37"/>
      <c r="Z1898" s="37"/>
      <c r="AA1898" s="37"/>
      <c r="AB1898" s="37"/>
      <c r="AC1898" s="37"/>
      <c r="AD1898" s="37"/>
      <c r="AE1898" s="37"/>
      <c r="AR1898" s="192" t="s">
        <v>365</v>
      </c>
      <c r="AT1898" s="192" t="s">
        <v>519</v>
      </c>
      <c r="AU1898" s="192" t="s">
        <v>84</v>
      </c>
      <c r="AY1898" s="20" t="s">
        <v>197</v>
      </c>
      <c r="BE1898" s="193">
        <f>IF(N1898="základní",J1898,0)</f>
        <v>0</v>
      </c>
      <c r="BF1898" s="193">
        <f>IF(N1898="snížená",J1898,0)</f>
        <v>0</v>
      </c>
      <c r="BG1898" s="193">
        <f>IF(N1898="zákl. přenesená",J1898,0)</f>
        <v>0</v>
      </c>
      <c r="BH1898" s="193">
        <f>IF(N1898="sníž. přenesená",J1898,0)</f>
        <v>0</v>
      </c>
      <c r="BI1898" s="193">
        <f>IF(N1898="nulová",J1898,0)</f>
        <v>0</v>
      </c>
      <c r="BJ1898" s="20" t="s">
        <v>82</v>
      </c>
      <c r="BK1898" s="193">
        <f>ROUND(I1898*H1898,2)</f>
        <v>0</v>
      </c>
      <c r="BL1898" s="20" t="s">
        <v>283</v>
      </c>
      <c r="BM1898" s="192" t="s">
        <v>2535</v>
      </c>
    </row>
    <row r="1899" spans="1:65" s="13" customFormat="1" ht="11.25">
      <c r="B1899" s="199"/>
      <c r="C1899" s="200"/>
      <c r="D1899" s="201" t="s">
        <v>213</v>
      </c>
      <c r="E1899" s="200"/>
      <c r="F1899" s="203" t="s">
        <v>2508</v>
      </c>
      <c r="G1899" s="200"/>
      <c r="H1899" s="204">
        <v>95.507999999999996</v>
      </c>
      <c r="I1899" s="205"/>
      <c r="J1899" s="200"/>
      <c r="K1899" s="200"/>
      <c r="L1899" s="206"/>
      <c r="M1899" s="207"/>
      <c r="N1899" s="208"/>
      <c r="O1899" s="208"/>
      <c r="P1899" s="208"/>
      <c r="Q1899" s="208"/>
      <c r="R1899" s="208"/>
      <c r="S1899" s="208"/>
      <c r="T1899" s="209"/>
      <c r="AT1899" s="210" t="s">
        <v>213</v>
      </c>
      <c r="AU1899" s="210" t="s">
        <v>84</v>
      </c>
      <c r="AV1899" s="13" t="s">
        <v>84</v>
      </c>
      <c r="AW1899" s="13" t="s">
        <v>4</v>
      </c>
      <c r="AX1899" s="13" t="s">
        <v>82</v>
      </c>
      <c r="AY1899" s="210" t="s">
        <v>197</v>
      </c>
    </row>
    <row r="1900" spans="1:65" s="2" customFormat="1" ht="24.2" customHeight="1">
      <c r="A1900" s="37"/>
      <c r="B1900" s="38"/>
      <c r="C1900" s="181" t="s">
        <v>2536</v>
      </c>
      <c r="D1900" s="181" t="s">
        <v>199</v>
      </c>
      <c r="E1900" s="182" t="s">
        <v>2537</v>
      </c>
      <c r="F1900" s="183" t="s">
        <v>2538</v>
      </c>
      <c r="G1900" s="184" t="s">
        <v>428</v>
      </c>
      <c r="H1900" s="185">
        <v>138.14500000000001</v>
      </c>
      <c r="I1900" s="186"/>
      <c r="J1900" s="187">
        <f>ROUND(I1900*H1900,2)</f>
        <v>0</v>
      </c>
      <c r="K1900" s="183" t="s">
        <v>203</v>
      </c>
      <c r="L1900" s="42"/>
      <c r="M1900" s="188" t="s">
        <v>28</v>
      </c>
      <c r="N1900" s="189" t="s">
        <v>45</v>
      </c>
      <c r="O1900" s="67"/>
      <c r="P1900" s="190">
        <f>O1900*H1900</f>
        <v>0</v>
      </c>
      <c r="Q1900" s="190">
        <v>0</v>
      </c>
      <c r="R1900" s="190">
        <f>Q1900*H1900</f>
        <v>0</v>
      </c>
      <c r="S1900" s="190">
        <v>0</v>
      </c>
      <c r="T1900" s="191">
        <f>S1900*H1900</f>
        <v>0</v>
      </c>
      <c r="U1900" s="37"/>
      <c r="V1900" s="37"/>
      <c r="W1900" s="37"/>
      <c r="X1900" s="37"/>
      <c r="Y1900" s="37"/>
      <c r="Z1900" s="37"/>
      <c r="AA1900" s="37"/>
      <c r="AB1900" s="37"/>
      <c r="AC1900" s="37"/>
      <c r="AD1900" s="37"/>
      <c r="AE1900" s="37"/>
      <c r="AR1900" s="192" t="s">
        <v>283</v>
      </c>
      <c r="AT1900" s="192" t="s">
        <v>199</v>
      </c>
      <c r="AU1900" s="192" t="s">
        <v>84</v>
      </c>
      <c r="AY1900" s="20" t="s">
        <v>197</v>
      </c>
      <c r="BE1900" s="193">
        <f>IF(N1900="základní",J1900,0)</f>
        <v>0</v>
      </c>
      <c r="BF1900" s="193">
        <f>IF(N1900="snížená",J1900,0)</f>
        <v>0</v>
      </c>
      <c r="BG1900" s="193">
        <f>IF(N1900="zákl. přenesená",J1900,0)</f>
        <v>0</v>
      </c>
      <c r="BH1900" s="193">
        <f>IF(N1900="sníž. přenesená",J1900,0)</f>
        <v>0</v>
      </c>
      <c r="BI1900" s="193">
        <f>IF(N1900="nulová",J1900,0)</f>
        <v>0</v>
      </c>
      <c r="BJ1900" s="20" t="s">
        <v>82</v>
      </c>
      <c r="BK1900" s="193">
        <f>ROUND(I1900*H1900,2)</f>
        <v>0</v>
      </c>
      <c r="BL1900" s="20" t="s">
        <v>283</v>
      </c>
      <c r="BM1900" s="192" t="s">
        <v>2539</v>
      </c>
    </row>
    <row r="1901" spans="1:65" s="2" customFormat="1" ht="11.25">
      <c r="A1901" s="37"/>
      <c r="B1901" s="38"/>
      <c r="C1901" s="39"/>
      <c r="D1901" s="194" t="s">
        <v>206</v>
      </c>
      <c r="E1901" s="39"/>
      <c r="F1901" s="195" t="s">
        <v>2540</v>
      </c>
      <c r="G1901" s="39"/>
      <c r="H1901" s="39"/>
      <c r="I1901" s="196"/>
      <c r="J1901" s="39"/>
      <c r="K1901" s="39"/>
      <c r="L1901" s="42"/>
      <c r="M1901" s="197"/>
      <c r="N1901" s="198"/>
      <c r="O1901" s="67"/>
      <c r="P1901" s="67"/>
      <c r="Q1901" s="67"/>
      <c r="R1901" s="67"/>
      <c r="S1901" s="67"/>
      <c r="T1901" s="68"/>
      <c r="U1901" s="37"/>
      <c r="V1901" s="37"/>
      <c r="W1901" s="37"/>
      <c r="X1901" s="37"/>
      <c r="Y1901" s="37"/>
      <c r="Z1901" s="37"/>
      <c r="AA1901" s="37"/>
      <c r="AB1901" s="37"/>
      <c r="AC1901" s="37"/>
      <c r="AD1901" s="37"/>
      <c r="AE1901" s="37"/>
      <c r="AT1901" s="20" t="s">
        <v>206</v>
      </c>
      <c r="AU1901" s="20" t="s">
        <v>84</v>
      </c>
    </row>
    <row r="1902" spans="1:65" s="2" customFormat="1" ht="37.9" customHeight="1">
      <c r="A1902" s="37"/>
      <c r="B1902" s="38"/>
      <c r="C1902" s="181" t="s">
        <v>2541</v>
      </c>
      <c r="D1902" s="181" t="s">
        <v>199</v>
      </c>
      <c r="E1902" s="182" t="s">
        <v>2542</v>
      </c>
      <c r="F1902" s="183" t="s">
        <v>2543</v>
      </c>
      <c r="G1902" s="184" t="s">
        <v>428</v>
      </c>
      <c r="H1902" s="185">
        <v>138.14500000000001</v>
      </c>
      <c r="I1902" s="186"/>
      <c r="J1902" s="187">
        <f>ROUND(I1902*H1902,2)</f>
        <v>0</v>
      </c>
      <c r="K1902" s="183" t="s">
        <v>203</v>
      </c>
      <c r="L1902" s="42"/>
      <c r="M1902" s="188" t="s">
        <v>28</v>
      </c>
      <c r="N1902" s="189" t="s">
        <v>45</v>
      </c>
      <c r="O1902" s="67"/>
      <c r="P1902" s="190">
        <f>O1902*H1902</f>
        <v>0</v>
      </c>
      <c r="Q1902" s="190">
        <v>0</v>
      </c>
      <c r="R1902" s="190">
        <f>Q1902*H1902</f>
        <v>0</v>
      </c>
      <c r="S1902" s="190">
        <v>0</v>
      </c>
      <c r="T1902" s="191">
        <f>S1902*H1902</f>
        <v>0</v>
      </c>
      <c r="U1902" s="37"/>
      <c r="V1902" s="37"/>
      <c r="W1902" s="37"/>
      <c r="X1902" s="37"/>
      <c r="Y1902" s="37"/>
      <c r="Z1902" s="37"/>
      <c r="AA1902" s="37"/>
      <c r="AB1902" s="37"/>
      <c r="AC1902" s="37"/>
      <c r="AD1902" s="37"/>
      <c r="AE1902" s="37"/>
      <c r="AR1902" s="192" t="s">
        <v>283</v>
      </c>
      <c r="AT1902" s="192" t="s">
        <v>199</v>
      </c>
      <c r="AU1902" s="192" t="s">
        <v>84</v>
      </c>
      <c r="AY1902" s="20" t="s">
        <v>197</v>
      </c>
      <c r="BE1902" s="193">
        <f>IF(N1902="základní",J1902,0)</f>
        <v>0</v>
      </c>
      <c r="BF1902" s="193">
        <f>IF(N1902="snížená",J1902,0)</f>
        <v>0</v>
      </c>
      <c r="BG1902" s="193">
        <f>IF(N1902="zákl. přenesená",J1902,0)</f>
        <v>0</v>
      </c>
      <c r="BH1902" s="193">
        <f>IF(N1902="sníž. přenesená",J1902,0)</f>
        <v>0</v>
      </c>
      <c r="BI1902" s="193">
        <f>IF(N1902="nulová",J1902,0)</f>
        <v>0</v>
      </c>
      <c r="BJ1902" s="20" t="s">
        <v>82</v>
      </c>
      <c r="BK1902" s="193">
        <f>ROUND(I1902*H1902,2)</f>
        <v>0</v>
      </c>
      <c r="BL1902" s="20" t="s">
        <v>283</v>
      </c>
      <c r="BM1902" s="192" t="s">
        <v>2544</v>
      </c>
    </row>
    <row r="1903" spans="1:65" s="2" customFormat="1" ht="11.25">
      <c r="A1903" s="37"/>
      <c r="B1903" s="38"/>
      <c r="C1903" s="39"/>
      <c r="D1903" s="194" t="s">
        <v>206</v>
      </c>
      <c r="E1903" s="39"/>
      <c r="F1903" s="195" t="s">
        <v>2545</v>
      </c>
      <c r="G1903" s="39"/>
      <c r="H1903" s="39"/>
      <c r="I1903" s="196"/>
      <c r="J1903" s="39"/>
      <c r="K1903" s="39"/>
      <c r="L1903" s="42"/>
      <c r="M1903" s="197"/>
      <c r="N1903" s="198"/>
      <c r="O1903" s="67"/>
      <c r="P1903" s="67"/>
      <c r="Q1903" s="67"/>
      <c r="R1903" s="67"/>
      <c r="S1903" s="67"/>
      <c r="T1903" s="68"/>
      <c r="U1903" s="37"/>
      <c r="V1903" s="37"/>
      <c r="W1903" s="37"/>
      <c r="X1903" s="37"/>
      <c r="Y1903" s="37"/>
      <c r="Z1903" s="37"/>
      <c r="AA1903" s="37"/>
      <c r="AB1903" s="37"/>
      <c r="AC1903" s="37"/>
      <c r="AD1903" s="37"/>
      <c r="AE1903" s="37"/>
      <c r="AT1903" s="20" t="s">
        <v>206</v>
      </c>
      <c r="AU1903" s="20" t="s">
        <v>84</v>
      </c>
    </row>
    <row r="1904" spans="1:65" s="12" customFormat="1" ht="22.9" customHeight="1">
      <c r="B1904" s="165"/>
      <c r="C1904" s="166"/>
      <c r="D1904" s="167" t="s">
        <v>73</v>
      </c>
      <c r="E1904" s="179" t="s">
        <v>2546</v>
      </c>
      <c r="F1904" s="179" t="s">
        <v>2547</v>
      </c>
      <c r="G1904" s="166"/>
      <c r="H1904" s="166"/>
      <c r="I1904" s="169"/>
      <c r="J1904" s="180">
        <f>BK1904</f>
        <v>0</v>
      </c>
      <c r="K1904" s="166"/>
      <c r="L1904" s="171"/>
      <c r="M1904" s="172"/>
      <c r="N1904" s="173"/>
      <c r="O1904" s="173"/>
      <c r="P1904" s="174">
        <f>SUM(P1905:P2082)</f>
        <v>0</v>
      </c>
      <c r="Q1904" s="173"/>
      <c r="R1904" s="174">
        <f>SUM(R1905:R2082)</f>
        <v>37.836858049999996</v>
      </c>
      <c r="S1904" s="173"/>
      <c r="T1904" s="175">
        <f>SUM(T1905:T2082)</f>
        <v>0</v>
      </c>
      <c r="AR1904" s="176" t="s">
        <v>84</v>
      </c>
      <c r="AT1904" s="177" t="s">
        <v>73</v>
      </c>
      <c r="AU1904" s="177" t="s">
        <v>82</v>
      </c>
      <c r="AY1904" s="176" t="s">
        <v>197</v>
      </c>
      <c r="BK1904" s="178">
        <f>SUM(BK1905:BK2082)</f>
        <v>0</v>
      </c>
    </row>
    <row r="1905" spans="1:65" s="2" customFormat="1" ht="24.2" customHeight="1">
      <c r="A1905" s="37"/>
      <c r="B1905" s="38"/>
      <c r="C1905" s="181" t="s">
        <v>2548</v>
      </c>
      <c r="D1905" s="181" t="s">
        <v>199</v>
      </c>
      <c r="E1905" s="182" t="s">
        <v>2549</v>
      </c>
      <c r="F1905" s="183" t="s">
        <v>2550</v>
      </c>
      <c r="G1905" s="184" t="s">
        <v>202</v>
      </c>
      <c r="H1905" s="185">
        <v>1357.6</v>
      </c>
      <c r="I1905" s="186"/>
      <c r="J1905" s="187">
        <f>ROUND(I1905*H1905,2)</f>
        <v>0</v>
      </c>
      <c r="K1905" s="183" t="s">
        <v>203</v>
      </c>
      <c r="L1905" s="42"/>
      <c r="M1905" s="188" t="s">
        <v>28</v>
      </c>
      <c r="N1905" s="189" t="s">
        <v>45</v>
      </c>
      <c r="O1905" s="67"/>
      <c r="P1905" s="190">
        <f>O1905*H1905</f>
        <v>0</v>
      </c>
      <c r="Q1905" s="190">
        <v>0</v>
      </c>
      <c r="R1905" s="190">
        <f>Q1905*H1905</f>
        <v>0</v>
      </c>
      <c r="S1905" s="190">
        <v>0</v>
      </c>
      <c r="T1905" s="191">
        <f>S1905*H1905</f>
        <v>0</v>
      </c>
      <c r="U1905" s="37"/>
      <c r="V1905" s="37"/>
      <c r="W1905" s="37"/>
      <c r="X1905" s="37"/>
      <c r="Y1905" s="37"/>
      <c r="Z1905" s="37"/>
      <c r="AA1905" s="37"/>
      <c r="AB1905" s="37"/>
      <c r="AC1905" s="37"/>
      <c r="AD1905" s="37"/>
      <c r="AE1905" s="37"/>
      <c r="AR1905" s="192" t="s">
        <v>283</v>
      </c>
      <c r="AT1905" s="192" t="s">
        <v>199</v>
      </c>
      <c r="AU1905" s="192" t="s">
        <v>84</v>
      </c>
      <c r="AY1905" s="20" t="s">
        <v>197</v>
      </c>
      <c r="BE1905" s="193">
        <f>IF(N1905="základní",J1905,0)</f>
        <v>0</v>
      </c>
      <c r="BF1905" s="193">
        <f>IF(N1905="snížená",J1905,0)</f>
        <v>0</v>
      </c>
      <c r="BG1905" s="193">
        <f>IF(N1905="zákl. přenesená",J1905,0)</f>
        <v>0</v>
      </c>
      <c r="BH1905" s="193">
        <f>IF(N1905="sníž. přenesená",J1905,0)</f>
        <v>0</v>
      </c>
      <c r="BI1905" s="193">
        <f>IF(N1905="nulová",J1905,0)</f>
        <v>0</v>
      </c>
      <c r="BJ1905" s="20" t="s">
        <v>82</v>
      </c>
      <c r="BK1905" s="193">
        <f>ROUND(I1905*H1905,2)</f>
        <v>0</v>
      </c>
      <c r="BL1905" s="20" t="s">
        <v>283</v>
      </c>
      <c r="BM1905" s="192" t="s">
        <v>2551</v>
      </c>
    </row>
    <row r="1906" spans="1:65" s="2" customFormat="1" ht="11.25">
      <c r="A1906" s="37"/>
      <c r="B1906" s="38"/>
      <c r="C1906" s="39"/>
      <c r="D1906" s="194" t="s">
        <v>206</v>
      </c>
      <c r="E1906" s="39"/>
      <c r="F1906" s="195" t="s">
        <v>2552</v>
      </c>
      <c r="G1906" s="39"/>
      <c r="H1906" s="39"/>
      <c r="I1906" s="196"/>
      <c r="J1906" s="39"/>
      <c r="K1906" s="39"/>
      <c r="L1906" s="42"/>
      <c r="M1906" s="197"/>
      <c r="N1906" s="198"/>
      <c r="O1906" s="67"/>
      <c r="P1906" s="67"/>
      <c r="Q1906" s="67"/>
      <c r="R1906" s="67"/>
      <c r="S1906" s="67"/>
      <c r="T1906" s="68"/>
      <c r="U1906" s="37"/>
      <c r="V1906" s="37"/>
      <c r="W1906" s="37"/>
      <c r="X1906" s="37"/>
      <c r="Y1906" s="37"/>
      <c r="Z1906" s="37"/>
      <c r="AA1906" s="37"/>
      <c r="AB1906" s="37"/>
      <c r="AC1906" s="37"/>
      <c r="AD1906" s="37"/>
      <c r="AE1906" s="37"/>
      <c r="AT1906" s="20" t="s">
        <v>206</v>
      </c>
      <c r="AU1906" s="20" t="s">
        <v>84</v>
      </c>
    </row>
    <row r="1907" spans="1:65" s="15" customFormat="1" ht="11.25">
      <c r="B1907" s="222"/>
      <c r="C1907" s="223"/>
      <c r="D1907" s="201" t="s">
        <v>213</v>
      </c>
      <c r="E1907" s="224" t="s">
        <v>28</v>
      </c>
      <c r="F1907" s="225" t="s">
        <v>412</v>
      </c>
      <c r="G1907" s="223"/>
      <c r="H1907" s="224" t="s">
        <v>28</v>
      </c>
      <c r="I1907" s="226"/>
      <c r="J1907" s="223"/>
      <c r="K1907" s="223"/>
      <c r="L1907" s="227"/>
      <c r="M1907" s="228"/>
      <c r="N1907" s="229"/>
      <c r="O1907" s="229"/>
      <c r="P1907" s="229"/>
      <c r="Q1907" s="229"/>
      <c r="R1907" s="229"/>
      <c r="S1907" s="229"/>
      <c r="T1907" s="230"/>
      <c r="AT1907" s="231" t="s">
        <v>213</v>
      </c>
      <c r="AU1907" s="231" t="s">
        <v>84</v>
      </c>
      <c r="AV1907" s="15" t="s">
        <v>82</v>
      </c>
      <c r="AW1907" s="15" t="s">
        <v>35</v>
      </c>
      <c r="AX1907" s="15" t="s">
        <v>74</v>
      </c>
      <c r="AY1907" s="231" t="s">
        <v>197</v>
      </c>
    </row>
    <row r="1908" spans="1:65" s="15" customFormat="1" ht="11.25">
      <c r="B1908" s="222"/>
      <c r="C1908" s="223"/>
      <c r="D1908" s="201" t="s">
        <v>213</v>
      </c>
      <c r="E1908" s="224" t="s">
        <v>28</v>
      </c>
      <c r="F1908" s="225" t="s">
        <v>2553</v>
      </c>
      <c r="G1908" s="223"/>
      <c r="H1908" s="224" t="s">
        <v>28</v>
      </c>
      <c r="I1908" s="226"/>
      <c r="J1908" s="223"/>
      <c r="K1908" s="223"/>
      <c r="L1908" s="227"/>
      <c r="M1908" s="228"/>
      <c r="N1908" s="229"/>
      <c r="O1908" s="229"/>
      <c r="P1908" s="229"/>
      <c r="Q1908" s="229"/>
      <c r="R1908" s="229"/>
      <c r="S1908" s="229"/>
      <c r="T1908" s="230"/>
      <c r="AT1908" s="231" t="s">
        <v>213</v>
      </c>
      <c r="AU1908" s="231" t="s">
        <v>84</v>
      </c>
      <c r="AV1908" s="15" t="s">
        <v>82</v>
      </c>
      <c r="AW1908" s="15" t="s">
        <v>35</v>
      </c>
      <c r="AX1908" s="15" t="s">
        <v>74</v>
      </c>
      <c r="AY1908" s="231" t="s">
        <v>197</v>
      </c>
    </row>
    <row r="1909" spans="1:65" s="13" customFormat="1" ht="11.25">
      <c r="B1909" s="199"/>
      <c r="C1909" s="200"/>
      <c r="D1909" s="201" t="s">
        <v>213</v>
      </c>
      <c r="E1909" s="202" t="s">
        <v>28</v>
      </c>
      <c r="F1909" s="203" t="s">
        <v>560</v>
      </c>
      <c r="G1909" s="200"/>
      <c r="H1909" s="204">
        <v>160.9</v>
      </c>
      <c r="I1909" s="205"/>
      <c r="J1909" s="200"/>
      <c r="K1909" s="200"/>
      <c r="L1909" s="206"/>
      <c r="M1909" s="207"/>
      <c r="N1909" s="208"/>
      <c r="O1909" s="208"/>
      <c r="P1909" s="208"/>
      <c r="Q1909" s="208"/>
      <c r="R1909" s="208"/>
      <c r="S1909" s="208"/>
      <c r="T1909" s="209"/>
      <c r="AT1909" s="210" t="s">
        <v>213</v>
      </c>
      <c r="AU1909" s="210" t="s">
        <v>84</v>
      </c>
      <c r="AV1909" s="13" t="s">
        <v>84</v>
      </c>
      <c r="AW1909" s="13" t="s">
        <v>35</v>
      </c>
      <c r="AX1909" s="13" t="s">
        <v>74</v>
      </c>
      <c r="AY1909" s="210" t="s">
        <v>197</v>
      </c>
    </row>
    <row r="1910" spans="1:65" s="13" customFormat="1" ht="11.25">
      <c r="B1910" s="199"/>
      <c r="C1910" s="200"/>
      <c r="D1910" s="201" t="s">
        <v>213</v>
      </c>
      <c r="E1910" s="202" t="s">
        <v>28</v>
      </c>
      <c r="F1910" s="203" t="s">
        <v>564</v>
      </c>
      <c r="G1910" s="200"/>
      <c r="H1910" s="204">
        <v>93.7</v>
      </c>
      <c r="I1910" s="205"/>
      <c r="J1910" s="200"/>
      <c r="K1910" s="200"/>
      <c r="L1910" s="206"/>
      <c r="M1910" s="207"/>
      <c r="N1910" s="208"/>
      <c r="O1910" s="208"/>
      <c r="P1910" s="208"/>
      <c r="Q1910" s="208"/>
      <c r="R1910" s="208"/>
      <c r="S1910" s="208"/>
      <c r="T1910" s="209"/>
      <c r="AT1910" s="210" t="s">
        <v>213</v>
      </c>
      <c r="AU1910" s="210" t="s">
        <v>84</v>
      </c>
      <c r="AV1910" s="13" t="s">
        <v>84</v>
      </c>
      <c r="AW1910" s="13" t="s">
        <v>35</v>
      </c>
      <c r="AX1910" s="13" t="s">
        <v>74</v>
      </c>
      <c r="AY1910" s="210" t="s">
        <v>197</v>
      </c>
    </row>
    <row r="1911" spans="1:65" s="16" customFormat="1" ht="11.25">
      <c r="B1911" s="232"/>
      <c r="C1911" s="233"/>
      <c r="D1911" s="201" t="s">
        <v>213</v>
      </c>
      <c r="E1911" s="234" t="s">
        <v>28</v>
      </c>
      <c r="F1911" s="235" t="s">
        <v>416</v>
      </c>
      <c r="G1911" s="233"/>
      <c r="H1911" s="236">
        <v>254.6</v>
      </c>
      <c r="I1911" s="237"/>
      <c r="J1911" s="233"/>
      <c r="K1911" s="233"/>
      <c r="L1911" s="238"/>
      <c r="M1911" s="239"/>
      <c r="N1911" s="240"/>
      <c r="O1911" s="240"/>
      <c r="P1911" s="240"/>
      <c r="Q1911" s="240"/>
      <c r="R1911" s="240"/>
      <c r="S1911" s="240"/>
      <c r="T1911" s="241"/>
      <c r="AT1911" s="242" t="s">
        <v>213</v>
      </c>
      <c r="AU1911" s="242" t="s">
        <v>84</v>
      </c>
      <c r="AV1911" s="16" t="s">
        <v>160</v>
      </c>
      <c r="AW1911" s="16" t="s">
        <v>35</v>
      </c>
      <c r="AX1911" s="16" t="s">
        <v>74</v>
      </c>
      <c r="AY1911" s="242" t="s">
        <v>197</v>
      </c>
    </row>
    <row r="1912" spans="1:65" s="15" customFormat="1" ht="11.25">
      <c r="B1912" s="222"/>
      <c r="C1912" s="223"/>
      <c r="D1912" s="201" t="s">
        <v>213</v>
      </c>
      <c r="E1912" s="224" t="s">
        <v>28</v>
      </c>
      <c r="F1912" s="225" t="s">
        <v>2554</v>
      </c>
      <c r="G1912" s="223"/>
      <c r="H1912" s="224" t="s">
        <v>28</v>
      </c>
      <c r="I1912" s="226"/>
      <c r="J1912" s="223"/>
      <c r="K1912" s="223"/>
      <c r="L1912" s="227"/>
      <c r="M1912" s="228"/>
      <c r="N1912" s="229"/>
      <c r="O1912" s="229"/>
      <c r="P1912" s="229"/>
      <c r="Q1912" s="229"/>
      <c r="R1912" s="229"/>
      <c r="S1912" s="229"/>
      <c r="T1912" s="230"/>
      <c r="AT1912" s="231" t="s">
        <v>213</v>
      </c>
      <c r="AU1912" s="231" t="s">
        <v>84</v>
      </c>
      <c r="AV1912" s="15" t="s">
        <v>82</v>
      </c>
      <c r="AW1912" s="15" t="s">
        <v>35</v>
      </c>
      <c r="AX1912" s="15" t="s">
        <v>74</v>
      </c>
      <c r="AY1912" s="231" t="s">
        <v>197</v>
      </c>
    </row>
    <row r="1913" spans="1:65" s="13" customFormat="1" ht="11.25">
      <c r="B1913" s="199"/>
      <c r="C1913" s="200"/>
      <c r="D1913" s="201" t="s">
        <v>213</v>
      </c>
      <c r="E1913" s="202" t="s">
        <v>28</v>
      </c>
      <c r="F1913" s="203" t="s">
        <v>538</v>
      </c>
      <c r="G1913" s="200"/>
      <c r="H1913" s="204">
        <v>1103</v>
      </c>
      <c r="I1913" s="205"/>
      <c r="J1913" s="200"/>
      <c r="K1913" s="200"/>
      <c r="L1913" s="206"/>
      <c r="M1913" s="207"/>
      <c r="N1913" s="208"/>
      <c r="O1913" s="208"/>
      <c r="P1913" s="208"/>
      <c r="Q1913" s="208"/>
      <c r="R1913" s="208"/>
      <c r="S1913" s="208"/>
      <c r="T1913" s="209"/>
      <c r="AT1913" s="210" t="s">
        <v>213</v>
      </c>
      <c r="AU1913" s="210" t="s">
        <v>84</v>
      </c>
      <c r="AV1913" s="13" t="s">
        <v>84</v>
      </c>
      <c r="AW1913" s="13" t="s">
        <v>35</v>
      </c>
      <c r="AX1913" s="13" t="s">
        <v>74</v>
      </c>
      <c r="AY1913" s="210" t="s">
        <v>197</v>
      </c>
    </row>
    <row r="1914" spans="1:65" s="14" customFormat="1" ht="11.25">
      <c r="B1914" s="211"/>
      <c r="C1914" s="212"/>
      <c r="D1914" s="201" t="s">
        <v>213</v>
      </c>
      <c r="E1914" s="213" t="s">
        <v>28</v>
      </c>
      <c r="F1914" s="214" t="s">
        <v>226</v>
      </c>
      <c r="G1914" s="212"/>
      <c r="H1914" s="215">
        <v>1357.6</v>
      </c>
      <c r="I1914" s="216"/>
      <c r="J1914" s="212"/>
      <c r="K1914" s="212"/>
      <c r="L1914" s="217"/>
      <c r="M1914" s="218"/>
      <c r="N1914" s="219"/>
      <c r="O1914" s="219"/>
      <c r="P1914" s="219"/>
      <c r="Q1914" s="219"/>
      <c r="R1914" s="219"/>
      <c r="S1914" s="219"/>
      <c r="T1914" s="220"/>
      <c r="AT1914" s="221" t="s">
        <v>213</v>
      </c>
      <c r="AU1914" s="221" t="s">
        <v>84</v>
      </c>
      <c r="AV1914" s="14" t="s">
        <v>204</v>
      </c>
      <c r="AW1914" s="14" t="s">
        <v>35</v>
      </c>
      <c r="AX1914" s="14" t="s">
        <v>82</v>
      </c>
      <c r="AY1914" s="221" t="s">
        <v>197</v>
      </c>
    </row>
    <row r="1915" spans="1:65" s="2" customFormat="1" ht="11.25">
      <c r="A1915" s="37"/>
      <c r="B1915" s="38"/>
      <c r="C1915" s="39"/>
      <c r="D1915" s="201" t="s">
        <v>1650</v>
      </c>
      <c r="E1915" s="39"/>
      <c r="F1915" s="257" t="s">
        <v>1731</v>
      </c>
      <c r="G1915" s="39"/>
      <c r="H1915" s="39"/>
      <c r="I1915" s="39"/>
      <c r="J1915" s="39"/>
      <c r="K1915" s="39"/>
      <c r="L1915" s="42"/>
      <c r="M1915" s="197"/>
      <c r="N1915" s="198"/>
      <c r="O1915" s="67"/>
      <c r="P1915" s="67"/>
      <c r="Q1915" s="67"/>
      <c r="R1915" s="67"/>
      <c r="S1915" s="67"/>
      <c r="T1915" s="68"/>
      <c r="U1915" s="37"/>
      <c r="V1915" s="37"/>
      <c r="W1915" s="37"/>
      <c r="X1915" s="37"/>
      <c r="Y1915" s="37"/>
      <c r="Z1915" s="37"/>
      <c r="AA1915" s="37"/>
      <c r="AB1915" s="37"/>
      <c r="AC1915" s="37"/>
      <c r="AD1915" s="37"/>
      <c r="AE1915" s="37"/>
      <c r="AU1915" s="20" t="s">
        <v>84</v>
      </c>
    </row>
    <row r="1916" spans="1:65" s="2" customFormat="1" ht="11.25">
      <c r="A1916" s="37"/>
      <c r="B1916" s="38"/>
      <c r="C1916" s="39"/>
      <c r="D1916" s="201" t="s">
        <v>1650</v>
      </c>
      <c r="E1916" s="39"/>
      <c r="F1916" s="258" t="s">
        <v>1732</v>
      </c>
      <c r="G1916" s="39"/>
      <c r="H1916" s="259">
        <v>0</v>
      </c>
      <c r="I1916" s="39"/>
      <c r="J1916" s="39"/>
      <c r="K1916" s="39"/>
      <c r="L1916" s="42"/>
      <c r="M1916" s="197"/>
      <c r="N1916" s="198"/>
      <c r="O1916" s="67"/>
      <c r="P1916" s="67"/>
      <c r="Q1916" s="67"/>
      <c r="R1916" s="67"/>
      <c r="S1916" s="67"/>
      <c r="T1916" s="68"/>
      <c r="U1916" s="37"/>
      <c r="V1916" s="37"/>
      <c r="W1916" s="37"/>
      <c r="X1916" s="37"/>
      <c r="Y1916" s="37"/>
      <c r="Z1916" s="37"/>
      <c r="AA1916" s="37"/>
      <c r="AB1916" s="37"/>
      <c r="AC1916" s="37"/>
      <c r="AD1916" s="37"/>
      <c r="AE1916" s="37"/>
      <c r="AU1916" s="20" t="s">
        <v>84</v>
      </c>
    </row>
    <row r="1917" spans="1:65" s="2" customFormat="1" ht="11.25">
      <c r="A1917" s="37"/>
      <c r="B1917" s="38"/>
      <c r="C1917" s="39"/>
      <c r="D1917" s="201" t="s">
        <v>1650</v>
      </c>
      <c r="E1917" s="39"/>
      <c r="F1917" s="258" t="s">
        <v>1733</v>
      </c>
      <c r="G1917" s="39"/>
      <c r="H1917" s="259">
        <v>160.9</v>
      </c>
      <c r="I1917" s="39"/>
      <c r="J1917" s="39"/>
      <c r="K1917" s="39"/>
      <c r="L1917" s="42"/>
      <c r="M1917" s="197"/>
      <c r="N1917" s="198"/>
      <c r="O1917" s="67"/>
      <c r="P1917" s="67"/>
      <c r="Q1917" s="67"/>
      <c r="R1917" s="67"/>
      <c r="S1917" s="67"/>
      <c r="T1917" s="68"/>
      <c r="U1917" s="37"/>
      <c r="V1917" s="37"/>
      <c r="W1917" s="37"/>
      <c r="X1917" s="37"/>
      <c r="Y1917" s="37"/>
      <c r="Z1917" s="37"/>
      <c r="AA1917" s="37"/>
      <c r="AB1917" s="37"/>
      <c r="AC1917" s="37"/>
      <c r="AD1917" s="37"/>
      <c r="AE1917" s="37"/>
      <c r="AU1917" s="20" t="s">
        <v>84</v>
      </c>
    </row>
    <row r="1918" spans="1:65" s="2" customFormat="1" ht="11.25">
      <c r="A1918" s="37"/>
      <c r="B1918" s="38"/>
      <c r="C1918" s="39"/>
      <c r="D1918" s="201" t="s">
        <v>1650</v>
      </c>
      <c r="E1918" s="39"/>
      <c r="F1918" s="257" t="s">
        <v>1734</v>
      </c>
      <c r="G1918" s="39"/>
      <c r="H1918" s="39"/>
      <c r="I1918" s="39"/>
      <c r="J1918" s="39"/>
      <c r="K1918" s="39"/>
      <c r="L1918" s="42"/>
      <c r="M1918" s="197"/>
      <c r="N1918" s="198"/>
      <c r="O1918" s="67"/>
      <c r="P1918" s="67"/>
      <c r="Q1918" s="67"/>
      <c r="R1918" s="67"/>
      <c r="S1918" s="67"/>
      <c r="T1918" s="68"/>
      <c r="U1918" s="37"/>
      <c r="V1918" s="37"/>
      <c r="W1918" s="37"/>
      <c r="X1918" s="37"/>
      <c r="Y1918" s="37"/>
      <c r="Z1918" s="37"/>
      <c r="AA1918" s="37"/>
      <c r="AB1918" s="37"/>
      <c r="AC1918" s="37"/>
      <c r="AD1918" s="37"/>
      <c r="AE1918" s="37"/>
      <c r="AU1918" s="20" t="s">
        <v>84</v>
      </c>
    </row>
    <row r="1919" spans="1:65" s="2" customFormat="1" ht="11.25">
      <c r="A1919" s="37"/>
      <c r="B1919" s="38"/>
      <c r="C1919" s="39"/>
      <c r="D1919" s="201" t="s">
        <v>1650</v>
      </c>
      <c r="E1919" s="39"/>
      <c r="F1919" s="258" t="s">
        <v>1735</v>
      </c>
      <c r="G1919" s="39"/>
      <c r="H1919" s="259">
        <v>93.7</v>
      </c>
      <c r="I1919" s="39"/>
      <c r="J1919" s="39"/>
      <c r="K1919" s="39"/>
      <c r="L1919" s="42"/>
      <c r="M1919" s="197"/>
      <c r="N1919" s="198"/>
      <c r="O1919" s="67"/>
      <c r="P1919" s="67"/>
      <c r="Q1919" s="67"/>
      <c r="R1919" s="67"/>
      <c r="S1919" s="67"/>
      <c r="T1919" s="68"/>
      <c r="U1919" s="37"/>
      <c r="V1919" s="37"/>
      <c r="W1919" s="37"/>
      <c r="X1919" s="37"/>
      <c r="Y1919" s="37"/>
      <c r="Z1919" s="37"/>
      <c r="AA1919" s="37"/>
      <c r="AB1919" s="37"/>
      <c r="AC1919" s="37"/>
      <c r="AD1919" s="37"/>
      <c r="AE1919" s="37"/>
      <c r="AU1919" s="20" t="s">
        <v>84</v>
      </c>
    </row>
    <row r="1920" spans="1:65" s="2" customFormat="1" ht="11.25">
      <c r="A1920" s="37"/>
      <c r="B1920" s="38"/>
      <c r="C1920" s="39"/>
      <c r="D1920" s="201" t="s">
        <v>1650</v>
      </c>
      <c r="E1920" s="39"/>
      <c r="F1920" s="257" t="s">
        <v>2555</v>
      </c>
      <c r="G1920" s="39"/>
      <c r="H1920" s="39"/>
      <c r="I1920" s="39"/>
      <c r="J1920" s="39"/>
      <c r="K1920" s="39"/>
      <c r="L1920" s="42"/>
      <c r="M1920" s="197"/>
      <c r="N1920" s="198"/>
      <c r="O1920" s="67"/>
      <c r="P1920" s="67"/>
      <c r="Q1920" s="67"/>
      <c r="R1920" s="67"/>
      <c r="S1920" s="67"/>
      <c r="T1920" s="68"/>
      <c r="U1920" s="37"/>
      <c r="V1920" s="37"/>
      <c r="W1920" s="37"/>
      <c r="X1920" s="37"/>
      <c r="Y1920" s="37"/>
      <c r="Z1920" s="37"/>
      <c r="AA1920" s="37"/>
      <c r="AB1920" s="37"/>
      <c r="AC1920" s="37"/>
      <c r="AD1920" s="37"/>
      <c r="AE1920" s="37"/>
      <c r="AU1920" s="20" t="s">
        <v>84</v>
      </c>
    </row>
    <row r="1921" spans="1:65" s="2" customFormat="1" ht="11.25">
      <c r="A1921" s="37"/>
      <c r="B1921" s="38"/>
      <c r="C1921" s="39"/>
      <c r="D1921" s="201" t="s">
        <v>1650</v>
      </c>
      <c r="E1921" s="39"/>
      <c r="F1921" s="258" t="s">
        <v>2556</v>
      </c>
      <c r="G1921" s="39"/>
      <c r="H1921" s="259">
        <v>1103</v>
      </c>
      <c r="I1921" s="39"/>
      <c r="J1921" s="39"/>
      <c r="K1921" s="39"/>
      <c r="L1921" s="42"/>
      <c r="M1921" s="197"/>
      <c r="N1921" s="198"/>
      <c r="O1921" s="67"/>
      <c r="P1921" s="67"/>
      <c r="Q1921" s="67"/>
      <c r="R1921" s="67"/>
      <c r="S1921" s="67"/>
      <c r="T1921" s="68"/>
      <c r="U1921" s="37"/>
      <c r="V1921" s="37"/>
      <c r="W1921" s="37"/>
      <c r="X1921" s="37"/>
      <c r="Y1921" s="37"/>
      <c r="Z1921" s="37"/>
      <c r="AA1921" s="37"/>
      <c r="AB1921" s="37"/>
      <c r="AC1921" s="37"/>
      <c r="AD1921" s="37"/>
      <c r="AE1921" s="37"/>
      <c r="AU1921" s="20" t="s">
        <v>84</v>
      </c>
    </row>
    <row r="1922" spans="1:65" s="2" customFormat="1" ht="16.5" customHeight="1">
      <c r="A1922" s="37"/>
      <c r="B1922" s="38"/>
      <c r="C1922" s="247" t="s">
        <v>2557</v>
      </c>
      <c r="D1922" s="247" t="s">
        <v>519</v>
      </c>
      <c r="E1922" s="248" t="s">
        <v>2558</v>
      </c>
      <c r="F1922" s="249" t="s">
        <v>2559</v>
      </c>
      <c r="G1922" s="250" t="s">
        <v>202</v>
      </c>
      <c r="H1922" s="251">
        <v>267.33</v>
      </c>
      <c r="I1922" s="252"/>
      <c r="J1922" s="253">
        <f>ROUND(I1922*H1922,2)</f>
        <v>0</v>
      </c>
      <c r="K1922" s="249" t="s">
        <v>203</v>
      </c>
      <c r="L1922" s="254"/>
      <c r="M1922" s="255" t="s">
        <v>28</v>
      </c>
      <c r="N1922" s="256" t="s">
        <v>45</v>
      </c>
      <c r="O1922" s="67"/>
      <c r="P1922" s="190">
        <f>O1922*H1922</f>
        <v>0</v>
      </c>
      <c r="Q1922" s="190">
        <v>2.5999999999999998E-4</v>
      </c>
      <c r="R1922" s="190">
        <f>Q1922*H1922</f>
        <v>6.9505799999999993E-2</v>
      </c>
      <c r="S1922" s="190">
        <v>0</v>
      </c>
      <c r="T1922" s="191">
        <f>S1922*H1922</f>
        <v>0</v>
      </c>
      <c r="U1922" s="37"/>
      <c r="V1922" s="37"/>
      <c r="W1922" s="37"/>
      <c r="X1922" s="37"/>
      <c r="Y1922" s="37"/>
      <c r="Z1922" s="37"/>
      <c r="AA1922" s="37"/>
      <c r="AB1922" s="37"/>
      <c r="AC1922" s="37"/>
      <c r="AD1922" s="37"/>
      <c r="AE1922" s="37"/>
      <c r="AR1922" s="192" t="s">
        <v>365</v>
      </c>
      <c r="AT1922" s="192" t="s">
        <v>519</v>
      </c>
      <c r="AU1922" s="192" t="s">
        <v>84</v>
      </c>
      <c r="AY1922" s="20" t="s">
        <v>197</v>
      </c>
      <c r="BE1922" s="193">
        <f>IF(N1922="základní",J1922,0)</f>
        <v>0</v>
      </c>
      <c r="BF1922" s="193">
        <f>IF(N1922="snížená",J1922,0)</f>
        <v>0</v>
      </c>
      <c r="BG1922" s="193">
        <f>IF(N1922="zákl. přenesená",J1922,0)</f>
        <v>0</v>
      </c>
      <c r="BH1922" s="193">
        <f>IF(N1922="sníž. přenesená",J1922,0)</f>
        <v>0</v>
      </c>
      <c r="BI1922" s="193">
        <f>IF(N1922="nulová",J1922,0)</f>
        <v>0</v>
      </c>
      <c r="BJ1922" s="20" t="s">
        <v>82</v>
      </c>
      <c r="BK1922" s="193">
        <f>ROUND(I1922*H1922,2)</f>
        <v>0</v>
      </c>
      <c r="BL1922" s="20" t="s">
        <v>283</v>
      </c>
      <c r="BM1922" s="192" t="s">
        <v>2560</v>
      </c>
    </row>
    <row r="1923" spans="1:65" s="13" customFormat="1" ht="11.25">
      <c r="B1923" s="199"/>
      <c r="C1923" s="200"/>
      <c r="D1923" s="201" t="s">
        <v>213</v>
      </c>
      <c r="E1923" s="200"/>
      <c r="F1923" s="203" t="s">
        <v>2561</v>
      </c>
      <c r="G1923" s="200"/>
      <c r="H1923" s="204">
        <v>267.33</v>
      </c>
      <c r="I1923" s="205"/>
      <c r="J1923" s="200"/>
      <c r="K1923" s="200"/>
      <c r="L1923" s="206"/>
      <c r="M1923" s="207"/>
      <c r="N1923" s="208"/>
      <c r="O1923" s="208"/>
      <c r="P1923" s="208"/>
      <c r="Q1923" s="208"/>
      <c r="R1923" s="208"/>
      <c r="S1923" s="208"/>
      <c r="T1923" s="209"/>
      <c r="AT1923" s="210" t="s">
        <v>213</v>
      </c>
      <c r="AU1923" s="210" t="s">
        <v>84</v>
      </c>
      <c r="AV1923" s="13" t="s">
        <v>84</v>
      </c>
      <c r="AW1923" s="13" t="s">
        <v>4</v>
      </c>
      <c r="AX1923" s="13" t="s">
        <v>82</v>
      </c>
      <c r="AY1923" s="210" t="s">
        <v>197</v>
      </c>
    </row>
    <row r="1924" spans="1:65" s="2" customFormat="1" ht="16.5" customHeight="1">
      <c r="A1924" s="37"/>
      <c r="B1924" s="38"/>
      <c r="C1924" s="247" t="s">
        <v>2562</v>
      </c>
      <c r="D1924" s="247" t="s">
        <v>519</v>
      </c>
      <c r="E1924" s="248" t="s">
        <v>2563</v>
      </c>
      <c r="F1924" s="249" t="s">
        <v>2564</v>
      </c>
      <c r="G1924" s="250" t="s">
        <v>202</v>
      </c>
      <c r="H1924" s="251">
        <v>1125.06</v>
      </c>
      <c r="I1924" s="252"/>
      <c r="J1924" s="253">
        <f>ROUND(I1924*H1924,2)</f>
        <v>0</v>
      </c>
      <c r="K1924" s="249" t="s">
        <v>203</v>
      </c>
      <c r="L1924" s="254"/>
      <c r="M1924" s="255" t="s">
        <v>28</v>
      </c>
      <c r="N1924" s="256" t="s">
        <v>45</v>
      </c>
      <c r="O1924" s="67"/>
      <c r="P1924" s="190">
        <f>O1924*H1924</f>
        <v>0</v>
      </c>
      <c r="Q1924" s="190">
        <v>4.1999999999999997E-3</v>
      </c>
      <c r="R1924" s="190">
        <f>Q1924*H1924</f>
        <v>4.7252519999999993</v>
      </c>
      <c r="S1924" s="190">
        <v>0</v>
      </c>
      <c r="T1924" s="191">
        <f>S1924*H1924</f>
        <v>0</v>
      </c>
      <c r="U1924" s="37"/>
      <c r="V1924" s="37"/>
      <c r="W1924" s="37"/>
      <c r="X1924" s="37"/>
      <c r="Y1924" s="37"/>
      <c r="Z1924" s="37"/>
      <c r="AA1924" s="37"/>
      <c r="AB1924" s="37"/>
      <c r="AC1924" s="37"/>
      <c r="AD1924" s="37"/>
      <c r="AE1924" s="37"/>
      <c r="AR1924" s="192" t="s">
        <v>365</v>
      </c>
      <c r="AT1924" s="192" t="s">
        <v>519</v>
      </c>
      <c r="AU1924" s="192" t="s">
        <v>84</v>
      </c>
      <c r="AY1924" s="20" t="s">
        <v>197</v>
      </c>
      <c r="BE1924" s="193">
        <f>IF(N1924="základní",J1924,0)</f>
        <v>0</v>
      </c>
      <c r="BF1924" s="193">
        <f>IF(N1924="snížená",J1924,0)</f>
        <v>0</v>
      </c>
      <c r="BG1924" s="193">
        <f>IF(N1924="zákl. přenesená",J1924,0)</f>
        <v>0</v>
      </c>
      <c r="BH1924" s="193">
        <f>IF(N1924="sníž. přenesená",J1924,0)</f>
        <v>0</v>
      </c>
      <c r="BI1924" s="193">
        <f>IF(N1924="nulová",J1924,0)</f>
        <v>0</v>
      </c>
      <c r="BJ1924" s="20" t="s">
        <v>82</v>
      </c>
      <c r="BK1924" s="193">
        <f>ROUND(I1924*H1924,2)</f>
        <v>0</v>
      </c>
      <c r="BL1924" s="20" t="s">
        <v>283</v>
      </c>
      <c r="BM1924" s="192" t="s">
        <v>2565</v>
      </c>
    </row>
    <row r="1925" spans="1:65" s="13" customFormat="1" ht="11.25">
      <c r="B1925" s="199"/>
      <c r="C1925" s="200"/>
      <c r="D1925" s="201" t="s">
        <v>213</v>
      </c>
      <c r="E1925" s="202" t="s">
        <v>28</v>
      </c>
      <c r="F1925" s="203" t="s">
        <v>538</v>
      </c>
      <c r="G1925" s="200"/>
      <c r="H1925" s="204">
        <v>1103</v>
      </c>
      <c r="I1925" s="205"/>
      <c r="J1925" s="200"/>
      <c r="K1925" s="200"/>
      <c r="L1925" s="206"/>
      <c r="M1925" s="207"/>
      <c r="N1925" s="208"/>
      <c r="O1925" s="208"/>
      <c r="P1925" s="208"/>
      <c r="Q1925" s="208"/>
      <c r="R1925" s="208"/>
      <c r="S1925" s="208"/>
      <c r="T1925" s="209"/>
      <c r="AT1925" s="210" t="s">
        <v>213</v>
      </c>
      <c r="AU1925" s="210" t="s">
        <v>84</v>
      </c>
      <c r="AV1925" s="13" t="s">
        <v>84</v>
      </c>
      <c r="AW1925" s="13" t="s">
        <v>35</v>
      </c>
      <c r="AX1925" s="13" t="s">
        <v>82</v>
      </c>
      <c r="AY1925" s="210" t="s">
        <v>197</v>
      </c>
    </row>
    <row r="1926" spans="1:65" s="2" customFormat="1" ht="11.25">
      <c r="A1926" s="37"/>
      <c r="B1926" s="38"/>
      <c r="C1926" s="39"/>
      <c r="D1926" s="201" t="s">
        <v>1650</v>
      </c>
      <c r="E1926" s="39"/>
      <c r="F1926" s="257" t="s">
        <v>2555</v>
      </c>
      <c r="G1926" s="39"/>
      <c r="H1926" s="39"/>
      <c r="I1926" s="39"/>
      <c r="J1926" s="39"/>
      <c r="K1926" s="39"/>
      <c r="L1926" s="42"/>
      <c r="M1926" s="197"/>
      <c r="N1926" s="198"/>
      <c r="O1926" s="67"/>
      <c r="P1926" s="67"/>
      <c r="Q1926" s="67"/>
      <c r="R1926" s="67"/>
      <c r="S1926" s="67"/>
      <c r="T1926" s="68"/>
      <c r="U1926" s="37"/>
      <c r="V1926" s="37"/>
      <c r="W1926" s="37"/>
      <c r="X1926" s="37"/>
      <c r="Y1926" s="37"/>
      <c r="Z1926" s="37"/>
      <c r="AA1926" s="37"/>
      <c r="AB1926" s="37"/>
      <c r="AC1926" s="37"/>
      <c r="AD1926" s="37"/>
      <c r="AE1926" s="37"/>
      <c r="AU1926" s="20" t="s">
        <v>84</v>
      </c>
    </row>
    <row r="1927" spans="1:65" s="2" customFormat="1" ht="11.25">
      <c r="A1927" s="37"/>
      <c r="B1927" s="38"/>
      <c r="C1927" s="39"/>
      <c r="D1927" s="201" t="s">
        <v>1650</v>
      </c>
      <c r="E1927" s="39"/>
      <c r="F1927" s="258" t="s">
        <v>2556</v>
      </c>
      <c r="G1927" s="39"/>
      <c r="H1927" s="259">
        <v>1103</v>
      </c>
      <c r="I1927" s="39"/>
      <c r="J1927" s="39"/>
      <c r="K1927" s="39"/>
      <c r="L1927" s="42"/>
      <c r="M1927" s="197"/>
      <c r="N1927" s="198"/>
      <c r="O1927" s="67"/>
      <c r="P1927" s="67"/>
      <c r="Q1927" s="67"/>
      <c r="R1927" s="67"/>
      <c r="S1927" s="67"/>
      <c r="T1927" s="68"/>
      <c r="U1927" s="37"/>
      <c r="V1927" s="37"/>
      <c r="W1927" s="37"/>
      <c r="X1927" s="37"/>
      <c r="Y1927" s="37"/>
      <c r="Z1927" s="37"/>
      <c r="AA1927" s="37"/>
      <c r="AB1927" s="37"/>
      <c r="AC1927" s="37"/>
      <c r="AD1927" s="37"/>
      <c r="AE1927" s="37"/>
      <c r="AU1927" s="20" t="s">
        <v>84</v>
      </c>
    </row>
    <row r="1928" spans="1:65" s="13" customFormat="1" ht="11.25">
      <c r="B1928" s="199"/>
      <c r="C1928" s="200"/>
      <c r="D1928" s="201" t="s">
        <v>213</v>
      </c>
      <c r="E1928" s="200"/>
      <c r="F1928" s="203" t="s">
        <v>2566</v>
      </c>
      <c r="G1928" s="200"/>
      <c r="H1928" s="204">
        <v>1125.06</v>
      </c>
      <c r="I1928" s="205"/>
      <c r="J1928" s="200"/>
      <c r="K1928" s="200"/>
      <c r="L1928" s="206"/>
      <c r="M1928" s="207"/>
      <c r="N1928" s="208"/>
      <c r="O1928" s="208"/>
      <c r="P1928" s="208"/>
      <c r="Q1928" s="208"/>
      <c r="R1928" s="208"/>
      <c r="S1928" s="208"/>
      <c r="T1928" s="209"/>
      <c r="AT1928" s="210" t="s">
        <v>213</v>
      </c>
      <c r="AU1928" s="210" t="s">
        <v>84</v>
      </c>
      <c r="AV1928" s="13" t="s">
        <v>84</v>
      </c>
      <c r="AW1928" s="13" t="s">
        <v>4</v>
      </c>
      <c r="AX1928" s="13" t="s">
        <v>82</v>
      </c>
      <c r="AY1928" s="210" t="s">
        <v>197</v>
      </c>
    </row>
    <row r="1929" spans="1:65" s="2" customFormat="1" ht="24.2" customHeight="1">
      <c r="A1929" s="37"/>
      <c r="B1929" s="38"/>
      <c r="C1929" s="181" t="s">
        <v>2567</v>
      </c>
      <c r="D1929" s="181" t="s">
        <v>199</v>
      </c>
      <c r="E1929" s="182" t="s">
        <v>2568</v>
      </c>
      <c r="F1929" s="183" t="s">
        <v>2569</v>
      </c>
      <c r="G1929" s="184" t="s">
        <v>202</v>
      </c>
      <c r="H1929" s="185">
        <v>401</v>
      </c>
      <c r="I1929" s="186"/>
      <c r="J1929" s="187">
        <f>ROUND(I1929*H1929,2)</f>
        <v>0</v>
      </c>
      <c r="K1929" s="183" t="s">
        <v>203</v>
      </c>
      <c r="L1929" s="42"/>
      <c r="M1929" s="188" t="s">
        <v>28</v>
      </c>
      <c r="N1929" s="189" t="s">
        <v>45</v>
      </c>
      <c r="O1929" s="67"/>
      <c r="P1929" s="190">
        <f>O1929*H1929</f>
        <v>0</v>
      </c>
      <c r="Q1929" s="190">
        <v>0</v>
      </c>
      <c r="R1929" s="190">
        <f>Q1929*H1929</f>
        <v>0</v>
      </c>
      <c r="S1929" s="190">
        <v>0</v>
      </c>
      <c r="T1929" s="191">
        <f>S1929*H1929</f>
        <v>0</v>
      </c>
      <c r="U1929" s="37"/>
      <c r="V1929" s="37"/>
      <c r="W1929" s="37"/>
      <c r="X1929" s="37"/>
      <c r="Y1929" s="37"/>
      <c r="Z1929" s="37"/>
      <c r="AA1929" s="37"/>
      <c r="AB1929" s="37"/>
      <c r="AC1929" s="37"/>
      <c r="AD1929" s="37"/>
      <c r="AE1929" s="37"/>
      <c r="AR1929" s="192" t="s">
        <v>283</v>
      </c>
      <c r="AT1929" s="192" t="s">
        <v>199</v>
      </c>
      <c r="AU1929" s="192" t="s">
        <v>84</v>
      </c>
      <c r="AY1929" s="20" t="s">
        <v>197</v>
      </c>
      <c r="BE1929" s="193">
        <f>IF(N1929="základní",J1929,0)</f>
        <v>0</v>
      </c>
      <c r="BF1929" s="193">
        <f>IF(N1929="snížená",J1929,0)</f>
        <v>0</v>
      </c>
      <c r="BG1929" s="193">
        <f>IF(N1929="zákl. přenesená",J1929,0)</f>
        <v>0</v>
      </c>
      <c r="BH1929" s="193">
        <f>IF(N1929="sníž. přenesená",J1929,0)</f>
        <v>0</v>
      </c>
      <c r="BI1929" s="193">
        <f>IF(N1929="nulová",J1929,0)</f>
        <v>0</v>
      </c>
      <c r="BJ1929" s="20" t="s">
        <v>82</v>
      </c>
      <c r="BK1929" s="193">
        <f>ROUND(I1929*H1929,2)</f>
        <v>0</v>
      </c>
      <c r="BL1929" s="20" t="s">
        <v>283</v>
      </c>
      <c r="BM1929" s="192" t="s">
        <v>2570</v>
      </c>
    </row>
    <row r="1930" spans="1:65" s="2" customFormat="1" ht="11.25">
      <c r="A1930" s="37"/>
      <c r="B1930" s="38"/>
      <c r="C1930" s="39"/>
      <c r="D1930" s="194" t="s">
        <v>206</v>
      </c>
      <c r="E1930" s="39"/>
      <c r="F1930" s="195" t="s">
        <v>2571</v>
      </c>
      <c r="G1930" s="39"/>
      <c r="H1930" s="39"/>
      <c r="I1930" s="196"/>
      <c r="J1930" s="39"/>
      <c r="K1930" s="39"/>
      <c r="L1930" s="42"/>
      <c r="M1930" s="197"/>
      <c r="N1930" s="198"/>
      <c r="O1930" s="67"/>
      <c r="P1930" s="67"/>
      <c r="Q1930" s="67"/>
      <c r="R1930" s="67"/>
      <c r="S1930" s="67"/>
      <c r="T1930" s="68"/>
      <c r="U1930" s="37"/>
      <c r="V1930" s="37"/>
      <c r="W1930" s="37"/>
      <c r="X1930" s="37"/>
      <c r="Y1930" s="37"/>
      <c r="Z1930" s="37"/>
      <c r="AA1930" s="37"/>
      <c r="AB1930" s="37"/>
      <c r="AC1930" s="37"/>
      <c r="AD1930" s="37"/>
      <c r="AE1930" s="37"/>
      <c r="AT1930" s="20" t="s">
        <v>206</v>
      </c>
      <c r="AU1930" s="20" t="s">
        <v>84</v>
      </c>
    </row>
    <row r="1931" spans="1:65" s="15" customFormat="1" ht="11.25">
      <c r="B1931" s="222"/>
      <c r="C1931" s="223"/>
      <c r="D1931" s="201" t="s">
        <v>213</v>
      </c>
      <c r="E1931" s="224" t="s">
        <v>28</v>
      </c>
      <c r="F1931" s="225" t="s">
        <v>412</v>
      </c>
      <c r="G1931" s="223"/>
      <c r="H1931" s="224" t="s">
        <v>28</v>
      </c>
      <c r="I1931" s="226"/>
      <c r="J1931" s="223"/>
      <c r="K1931" s="223"/>
      <c r="L1931" s="227"/>
      <c r="M1931" s="228"/>
      <c r="N1931" s="229"/>
      <c r="O1931" s="229"/>
      <c r="P1931" s="229"/>
      <c r="Q1931" s="229"/>
      <c r="R1931" s="229"/>
      <c r="S1931" s="229"/>
      <c r="T1931" s="230"/>
      <c r="AT1931" s="231" t="s">
        <v>213</v>
      </c>
      <c r="AU1931" s="231" t="s">
        <v>84</v>
      </c>
      <c r="AV1931" s="15" t="s">
        <v>82</v>
      </c>
      <c r="AW1931" s="15" t="s">
        <v>35</v>
      </c>
      <c r="AX1931" s="15" t="s">
        <v>74</v>
      </c>
      <c r="AY1931" s="231" t="s">
        <v>197</v>
      </c>
    </row>
    <row r="1932" spans="1:65" s="15" customFormat="1" ht="11.25">
      <c r="B1932" s="222"/>
      <c r="C1932" s="223"/>
      <c r="D1932" s="201" t="s">
        <v>213</v>
      </c>
      <c r="E1932" s="224" t="s">
        <v>28</v>
      </c>
      <c r="F1932" s="225" t="s">
        <v>2572</v>
      </c>
      <c r="G1932" s="223"/>
      <c r="H1932" s="224" t="s">
        <v>28</v>
      </c>
      <c r="I1932" s="226"/>
      <c r="J1932" s="223"/>
      <c r="K1932" s="223"/>
      <c r="L1932" s="227"/>
      <c r="M1932" s="228"/>
      <c r="N1932" s="229"/>
      <c r="O1932" s="229"/>
      <c r="P1932" s="229"/>
      <c r="Q1932" s="229"/>
      <c r="R1932" s="229"/>
      <c r="S1932" s="229"/>
      <c r="T1932" s="230"/>
      <c r="AT1932" s="231" t="s">
        <v>213</v>
      </c>
      <c r="AU1932" s="231" t="s">
        <v>84</v>
      </c>
      <c r="AV1932" s="15" t="s">
        <v>82</v>
      </c>
      <c r="AW1932" s="15" t="s">
        <v>35</v>
      </c>
      <c r="AX1932" s="15" t="s">
        <v>74</v>
      </c>
      <c r="AY1932" s="231" t="s">
        <v>197</v>
      </c>
    </row>
    <row r="1933" spans="1:65" s="13" customFormat="1" ht="11.25">
      <c r="B1933" s="199"/>
      <c r="C1933" s="200"/>
      <c r="D1933" s="201" t="s">
        <v>213</v>
      </c>
      <c r="E1933" s="202" t="s">
        <v>28</v>
      </c>
      <c r="F1933" s="203" t="s">
        <v>2573</v>
      </c>
      <c r="G1933" s="200"/>
      <c r="H1933" s="204">
        <v>9.6</v>
      </c>
      <c r="I1933" s="205"/>
      <c r="J1933" s="200"/>
      <c r="K1933" s="200"/>
      <c r="L1933" s="206"/>
      <c r="M1933" s="207"/>
      <c r="N1933" s="208"/>
      <c r="O1933" s="208"/>
      <c r="P1933" s="208"/>
      <c r="Q1933" s="208"/>
      <c r="R1933" s="208"/>
      <c r="S1933" s="208"/>
      <c r="T1933" s="209"/>
      <c r="AT1933" s="210" t="s">
        <v>213</v>
      </c>
      <c r="AU1933" s="210" t="s">
        <v>84</v>
      </c>
      <c r="AV1933" s="13" t="s">
        <v>84</v>
      </c>
      <c r="AW1933" s="13" t="s">
        <v>35</v>
      </c>
      <c r="AX1933" s="13" t="s">
        <v>74</v>
      </c>
      <c r="AY1933" s="210" t="s">
        <v>197</v>
      </c>
    </row>
    <row r="1934" spans="1:65" s="13" customFormat="1" ht="11.25">
      <c r="B1934" s="199"/>
      <c r="C1934" s="200"/>
      <c r="D1934" s="201" t="s">
        <v>213</v>
      </c>
      <c r="E1934" s="202" t="s">
        <v>28</v>
      </c>
      <c r="F1934" s="203" t="s">
        <v>2574</v>
      </c>
      <c r="G1934" s="200"/>
      <c r="H1934" s="204">
        <v>148.69999999999999</v>
      </c>
      <c r="I1934" s="205"/>
      <c r="J1934" s="200"/>
      <c r="K1934" s="200"/>
      <c r="L1934" s="206"/>
      <c r="M1934" s="207"/>
      <c r="N1934" s="208"/>
      <c r="O1934" s="208"/>
      <c r="P1934" s="208"/>
      <c r="Q1934" s="208"/>
      <c r="R1934" s="208"/>
      <c r="S1934" s="208"/>
      <c r="T1934" s="209"/>
      <c r="AT1934" s="210" t="s">
        <v>213</v>
      </c>
      <c r="AU1934" s="210" t="s">
        <v>84</v>
      </c>
      <c r="AV1934" s="13" t="s">
        <v>84</v>
      </c>
      <c r="AW1934" s="13" t="s">
        <v>35</v>
      </c>
      <c r="AX1934" s="13" t="s">
        <v>74</v>
      </c>
      <c r="AY1934" s="210" t="s">
        <v>197</v>
      </c>
    </row>
    <row r="1935" spans="1:65" s="13" customFormat="1" ht="11.25">
      <c r="B1935" s="199"/>
      <c r="C1935" s="200"/>
      <c r="D1935" s="201" t="s">
        <v>213</v>
      </c>
      <c r="E1935" s="202" t="s">
        <v>28</v>
      </c>
      <c r="F1935" s="203" t="s">
        <v>2575</v>
      </c>
      <c r="G1935" s="200"/>
      <c r="H1935" s="204">
        <v>122.2</v>
      </c>
      <c r="I1935" s="205"/>
      <c r="J1935" s="200"/>
      <c r="K1935" s="200"/>
      <c r="L1935" s="206"/>
      <c r="M1935" s="207"/>
      <c r="N1935" s="208"/>
      <c r="O1935" s="208"/>
      <c r="P1935" s="208"/>
      <c r="Q1935" s="208"/>
      <c r="R1935" s="208"/>
      <c r="S1935" s="208"/>
      <c r="T1935" s="209"/>
      <c r="AT1935" s="210" t="s">
        <v>213</v>
      </c>
      <c r="AU1935" s="210" t="s">
        <v>84</v>
      </c>
      <c r="AV1935" s="13" t="s">
        <v>84</v>
      </c>
      <c r="AW1935" s="13" t="s">
        <v>35</v>
      </c>
      <c r="AX1935" s="13" t="s">
        <v>74</v>
      </c>
      <c r="AY1935" s="210" t="s">
        <v>197</v>
      </c>
    </row>
    <row r="1936" spans="1:65" s="13" customFormat="1" ht="11.25">
      <c r="B1936" s="199"/>
      <c r="C1936" s="200"/>
      <c r="D1936" s="201" t="s">
        <v>213</v>
      </c>
      <c r="E1936" s="202" t="s">
        <v>28</v>
      </c>
      <c r="F1936" s="203" t="s">
        <v>2576</v>
      </c>
      <c r="G1936" s="200"/>
      <c r="H1936" s="204">
        <v>55.7</v>
      </c>
      <c r="I1936" s="205"/>
      <c r="J1936" s="200"/>
      <c r="K1936" s="200"/>
      <c r="L1936" s="206"/>
      <c r="M1936" s="207"/>
      <c r="N1936" s="208"/>
      <c r="O1936" s="208"/>
      <c r="P1936" s="208"/>
      <c r="Q1936" s="208"/>
      <c r="R1936" s="208"/>
      <c r="S1936" s="208"/>
      <c r="T1936" s="209"/>
      <c r="AT1936" s="210" t="s">
        <v>213</v>
      </c>
      <c r="AU1936" s="210" t="s">
        <v>84</v>
      </c>
      <c r="AV1936" s="13" t="s">
        <v>84</v>
      </c>
      <c r="AW1936" s="13" t="s">
        <v>35</v>
      </c>
      <c r="AX1936" s="13" t="s">
        <v>74</v>
      </c>
      <c r="AY1936" s="210" t="s">
        <v>197</v>
      </c>
    </row>
    <row r="1937" spans="1:51" s="13" customFormat="1" ht="11.25">
      <c r="B1937" s="199"/>
      <c r="C1937" s="200"/>
      <c r="D1937" s="201" t="s">
        <v>213</v>
      </c>
      <c r="E1937" s="202" t="s">
        <v>28</v>
      </c>
      <c r="F1937" s="203" t="s">
        <v>2577</v>
      </c>
      <c r="G1937" s="200"/>
      <c r="H1937" s="204">
        <v>34.4</v>
      </c>
      <c r="I1937" s="205"/>
      <c r="J1937" s="200"/>
      <c r="K1937" s="200"/>
      <c r="L1937" s="206"/>
      <c r="M1937" s="207"/>
      <c r="N1937" s="208"/>
      <c r="O1937" s="208"/>
      <c r="P1937" s="208"/>
      <c r="Q1937" s="208"/>
      <c r="R1937" s="208"/>
      <c r="S1937" s="208"/>
      <c r="T1937" s="209"/>
      <c r="AT1937" s="210" t="s">
        <v>213</v>
      </c>
      <c r="AU1937" s="210" t="s">
        <v>84</v>
      </c>
      <c r="AV1937" s="13" t="s">
        <v>84</v>
      </c>
      <c r="AW1937" s="13" t="s">
        <v>35</v>
      </c>
      <c r="AX1937" s="13" t="s">
        <v>74</v>
      </c>
      <c r="AY1937" s="210" t="s">
        <v>197</v>
      </c>
    </row>
    <row r="1938" spans="1:51" s="16" customFormat="1" ht="11.25">
      <c r="B1938" s="232"/>
      <c r="C1938" s="233"/>
      <c r="D1938" s="201" t="s">
        <v>213</v>
      </c>
      <c r="E1938" s="234" t="s">
        <v>28</v>
      </c>
      <c r="F1938" s="235" t="s">
        <v>416</v>
      </c>
      <c r="G1938" s="233"/>
      <c r="H1938" s="236">
        <v>370.6</v>
      </c>
      <c r="I1938" s="237"/>
      <c r="J1938" s="233"/>
      <c r="K1938" s="233"/>
      <c r="L1938" s="238"/>
      <c r="M1938" s="239"/>
      <c r="N1938" s="240"/>
      <c r="O1938" s="240"/>
      <c r="P1938" s="240"/>
      <c r="Q1938" s="240"/>
      <c r="R1938" s="240"/>
      <c r="S1938" s="240"/>
      <c r="T1938" s="241"/>
      <c r="AT1938" s="242" t="s">
        <v>213</v>
      </c>
      <c r="AU1938" s="242" t="s">
        <v>84</v>
      </c>
      <c r="AV1938" s="16" t="s">
        <v>160</v>
      </c>
      <c r="AW1938" s="16" t="s">
        <v>35</v>
      </c>
      <c r="AX1938" s="16" t="s">
        <v>74</v>
      </c>
      <c r="AY1938" s="242" t="s">
        <v>197</v>
      </c>
    </row>
    <row r="1939" spans="1:51" s="15" customFormat="1" ht="11.25">
      <c r="B1939" s="222"/>
      <c r="C1939" s="223"/>
      <c r="D1939" s="201" t="s">
        <v>213</v>
      </c>
      <c r="E1939" s="224" t="s">
        <v>28</v>
      </c>
      <c r="F1939" s="225" t="s">
        <v>2578</v>
      </c>
      <c r="G1939" s="223"/>
      <c r="H1939" s="224" t="s">
        <v>28</v>
      </c>
      <c r="I1939" s="226"/>
      <c r="J1939" s="223"/>
      <c r="K1939" s="223"/>
      <c r="L1939" s="227"/>
      <c r="M1939" s="228"/>
      <c r="N1939" s="229"/>
      <c r="O1939" s="229"/>
      <c r="P1939" s="229"/>
      <c r="Q1939" s="229"/>
      <c r="R1939" s="229"/>
      <c r="S1939" s="229"/>
      <c r="T1939" s="230"/>
      <c r="AT1939" s="231" t="s">
        <v>213</v>
      </c>
      <c r="AU1939" s="231" t="s">
        <v>84</v>
      </c>
      <c r="AV1939" s="15" t="s">
        <v>82</v>
      </c>
      <c r="AW1939" s="15" t="s">
        <v>35</v>
      </c>
      <c r="AX1939" s="15" t="s">
        <v>74</v>
      </c>
      <c r="AY1939" s="231" t="s">
        <v>197</v>
      </c>
    </row>
    <row r="1940" spans="1:51" s="13" customFormat="1" ht="11.25">
      <c r="B1940" s="199"/>
      <c r="C1940" s="200"/>
      <c r="D1940" s="201" t="s">
        <v>213</v>
      </c>
      <c r="E1940" s="202" t="s">
        <v>28</v>
      </c>
      <c r="F1940" s="203" t="s">
        <v>2579</v>
      </c>
      <c r="G1940" s="200"/>
      <c r="H1940" s="204">
        <v>30.4</v>
      </c>
      <c r="I1940" s="205"/>
      <c r="J1940" s="200"/>
      <c r="K1940" s="200"/>
      <c r="L1940" s="206"/>
      <c r="M1940" s="207"/>
      <c r="N1940" s="208"/>
      <c r="O1940" s="208"/>
      <c r="P1940" s="208"/>
      <c r="Q1940" s="208"/>
      <c r="R1940" s="208"/>
      <c r="S1940" s="208"/>
      <c r="T1940" s="209"/>
      <c r="AT1940" s="210" t="s">
        <v>213</v>
      </c>
      <c r="AU1940" s="210" t="s">
        <v>84</v>
      </c>
      <c r="AV1940" s="13" t="s">
        <v>84</v>
      </c>
      <c r="AW1940" s="13" t="s">
        <v>35</v>
      </c>
      <c r="AX1940" s="13" t="s">
        <v>74</v>
      </c>
      <c r="AY1940" s="210" t="s">
        <v>197</v>
      </c>
    </row>
    <row r="1941" spans="1:51" s="14" customFormat="1" ht="11.25">
      <c r="B1941" s="211"/>
      <c r="C1941" s="212"/>
      <c r="D1941" s="201" t="s">
        <v>213</v>
      </c>
      <c r="E1941" s="213" t="s">
        <v>28</v>
      </c>
      <c r="F1941" s="214" t="s">
        <v>226</v>
      </c>
      <c r="G1941" s="212"/>
      <c r="H1941" s="215">
        <v>401</v>
      </c>
      <c r="I1941" s="216"/>
      <c r="J1941" s="212"/>
      <c r="K1941" s="212"/>
      <c r="L1941" s="217"/>
      <c r="M1941" s="218"/>
      <c r="N1941" s="219"/>
      <c r="O1941" s="219"/>
      <c r="P1941" s="219"/>
      <c r="Q1941" s="219"/>
      <c r="R1941" s="219"/>
      <c r="S1941" s="219"/>
      <c r="T1941" s="220"/>
      <c r="AT1941" s="221" t="s">
        <v>213</v>
      </c>
      <c r="AU1941" s="221" t="s">
        <v>84</v>
      </c>
      <c r="AV1941" s="14" t="s">
        <v>204</v>
      </c>
      <c r="AW1941" s="14" t="s">
        <v>35</v>
      </c>
      <c r="AX1941" s="14" t="s">
        <v>82</v>
      </c>
      <c r="AY1941" s="221" t="s">
        <v>197</v>
      </c>
    </row>
    <row r="1942" spans="1:51" s="2" customFormat="1" ht="11.25">
      <c r="A1942" s="37"/>
      <c r="B1942" s="38"/>
      <c r="C1942" s="39"/>
      <c r="D1942" s="201" t="s">
        <v>1650</v>
      </c>
      <c r="E1942" s="39"/>
      <c r="F1942" s="257" t="s">
        <v>1651</v>
      </c>
      <c r="G1942" s="39"/>
      <c r="H1942" s="39"/>
      <c r="I1942" s="39"/>
      <c r="J1942" s="39"/>
      <c r="K1942" s="39"/>
      <c r="L1942" s="42"/>
      <c r="M1942" s="197"/>
      <c r="N1942" s="198"/>
      <c r="O1942" s="67"/>
      <c r="P1942" s="67"/>
      <c r="Q1942" s="67"/>
      <c r="R1942" s="67"/>
      <c r="S1942" s="67"/>
      <c r="T1942" s="68"/>
      <c r="U1942" s="37"/>
      <c r="V1942" s="37"/>
      <c r="W1942" s="37"/>
      <c r="X1942" s="37"/>
      <c r="Y1942" s="37"/>
      <c r="Z1942" s="37"/>
      <c r="AA1942" s="37"/>
      <c r="AB1942" s="37"/>
      <c r="AC1942" s="37"/>
      <c r="AD1942" s="37"/>
      <c r="AE1942" s="37"/>
      <c r="AU1942" s="20" t="s">
        <v>84</v>
      </c>
    </row>
    <row r="1943" spans="1:51" s="2" customFormat="1" ht="11.25">
      <c r="A1943" s="37"/>
      <c r="B1943" s="38"/>
      <c r="C1943" s="39"/>
      <c r="D1943" s="201" t="s">
        <v>1650</v>
      </c>
      <c r="E1943" s="39"/>
      <c r="F1943" s="258" t="s">
        <v>1652</v>
      </c>
      <c r="G1943" s="39"/>
      <c r="H1943" s="259">
        <v>9.6</v>
      </c>
      <c r="I1943" s="39"/>
      <c r="J1943" s="39"/>
      <c r="K1943" s="39"/>
      <c r="L1943" s="42"/>
      <c r="M1943" s="197"/>
      <c r="N1943" s="198"/>
      <c r="O1943" s="67"/>
      <c r="P1943" s="67"/>
      <c r="Q1943" s="67"/>
      <c r="R1943" s="67"/>
      <c r="S1943" s="67"/>
      <c r="T1943" s="68"/>
      <c r="U1943" s="37"/>
      <c r="V1943" s="37"/>
      <c r="W1943" s="37"/>
      <c r="X1943" s="37"/>
      <c r="Y1943" s="37"/>
      <c r="Z1943" s="37"/>
      <c r="AA1943" s="37"/>
      <c r="AB1943" s="37"/>
      <c r="AC1943" s="37"/>
      <c r="AD1943" s="37"/>
      <c r="AE1943" s="37"/>
      <c r="AU1943" s="20" t="s">
        <v>84</v>
      </c>
    </row>
    <row r="1944" spans="1:51" s="2" customFormat="1" ht="11.25">
      <c r="A1944" s="37"/>
      <c r="B1944" s="38"/>
      <c r="C1944" s="39"/>
      <c r="D1944" s="201" t="s">
        <v>1650</v>
      </c>
      <c r="E1944" s="39"/>
      <c r="F1944" s="257" t="s">
        <v>1653</v>
      </c>
      <c r="G1944" s="39"/>
      <c r="H1944" s="39"/>
      <c r="I1944" s="39"/>
      <c r="J1944" s="39"/>
      <c r="K1944" s="39"/>
      <c r="L1944" s="42"/>
      <c r="M1944" s="197"/>
      <c r="N1944" s="198"/>
      <c r="O1944" s="67"/>
      <c r="P1944" s="67"/>
      <c r="Q1944" s="67"/>
      <c r="R1944" s="67"/>
      <c r="S1944" s="67"/>
      <c r="T1944" s="68"/>
      <c r="U1944" s="37"/>
      <c r="V1944" s="37"/>
      <c r="W1944" s="37"/>
      <c r="X1944" s="37"/>
      <c r="Y1944" s="37"/>
      <c r="Z1944" s="37"/>
      <c r="AA1944" s="37"/>
      <c r="AB1944" s="37"/>
      <c r="AC1944" s="37"/>
      <c r="AD1944" s="37"/>
      <c r="AE1944" s="37"/>
      <c r="AU1944" s="20" t="s">
        <v>84</v>
      </c>
    </row>
    <row r="1945" spans="1:51" s="2" customFormat="1" ht="11.25">
      <c r="A1945" s="37"/>
      <c r="B1945" s="38"/>
      <c r="C1945" s="39"/>
      <c r="D1945" s="201" t="s">
        <v>1650</v>
      </c>
      <c r="E1945" s="39"/>
      <c r="F1945" s="258" t="s">
        <v>1654</v>
      </c>
      <c r="G1945" s="39"/>
      <c r="H1945" s="259">
        <v>0</v>
      </c>
      <c r="I1945" s="39"/>
      <c r="J1945" s="39"/>
      <c r="K1945" s="39"/>
      <c r="L1945" s="42"/>
      <c r="M1945" s="197"/>
      <c r="N1945" s="198"/>
      <c r="O1945" s="67"/>
      <c r="P1945" s="67"/>
      <c r="Q1945" s="67"/>
      <c r="R1945" s="67"/>
      <c r="S1945" s="67"/>
      <c r="T1945" s="68"/>
      <c r="U1945" s="37"/>
      <c r="V1945" s="37"/>
      <c r="W1945" s="37"/>
      <c r="X1945" s="37"/>
      <c r="Y1945" s="37"/>
      <c r="Z1945" s="37"/>
      <c r="AA1945" s="37"/>
      <c r="AB1945" s="37"/>
      <c r="AC1945" s="37"/>
      <c r="AD1945" s="37"/>
      <c r="AE1945" s="37"/>
      <c r="AU1945" s="20" t="s">
        <v>84</v>
      </c>
    </row>
    <row r="1946" spans="1:51" s="2" customFormat="1" ht="11.25">
      <c r="A1946" s="37"/>
      <c r="B1946" s="38"/>
      <c r="C1946" s="39"/>
      <c r="D1946" s="201" t="s">
        <v>1650</v>
      </c>
      <c r="E1946" s="39"/>
      <c r="F1946" s="258" t="s">
        <v>1655</v>
      </c>
      <c r="G1946" s="39"/>
      <c r="H1946" s="259">
        <v>148.69999999999999</v>
      </c>
      <c r="I1946" s="39"/>
      <c r="J1946" s="39"/>
      <c r="K1946" s="39"/>
      <c r="L1946" s="42"/>
      <c r="M1946" s="197"/>
      <c r="N1946" s="198"/>
      <c r="O1946" s="67"/>
      <c r="P1946" s="67"/>
      <c r="Q1946" s="67"/>
      <c r="R1946" s="67"/>
      <c r="S1946" s="67"/>
      <c r="T1946" s="68"/>
      <c r="U1946" s="37"/>
      <c r="V1946" s="37"/>
      <c r="W1946" s="37"/>
      <c r="X1946" s="37"/>
      <c r="Y1946" s="37"/>
      <c r="Z1946" s="37"/>
      <c r="AA1946" s="37"/>
      <c r="AB1946" s="37"/>
      <c r="AC1946" s="37"/>
      <c r="AD1946" s="37"/>
      <c r="AE1946" s="37"/>
      <c r="AU1946" s="20" t="s">
        <v>84</v>
      </c>
    </row>
    <row r="1947" spans="1:51" s="2" customFormat="1" ht="11.25">
      <c r="A1947" s="37"/>
      <c r="B1947" s="38"/>
      <c r="C1947" s="39"/>
      <c r="D1947" s="201" t="s">
        <v>1650</v>
      </c>
      <c r="E1947" s="39"/>
      <c r="F1947" s="257" t="s">
        <v>1656</v>
      </c>
      <c r="G1947" s="39"/>
      <c r="H1947" s="39"/>
      <c r="I1947" s="39"/>
      <c r="J1947" s="39"/>
      <c r="K1947" s="39"/>
      <c r="L1947" s="42"/>
      <c r="M1947" s="197"/>
      <c r="N1947" s="198"/>
      <c r="O1947" s="67"/>
      <c r="P1947" s="67"/>
      <c r="Q1947" s="67"/>
      <c r="R1947" s="67"/>
      <c r="S1947" s="67"/>
      <c r="T1947" s="68"/>
      <c r="U1947" s="37"/>
      <c r="V1947" s="37"/>
      <c r="W1947" s="37"/>
      <c r="X1947" s="37"/>
      <c r="Y1947" s="37"/>
      <c r="Z1947" s="37"/>
      <c r="AA1947" s="37"/>
      <c r="AB1947" s="37"/>
      <c r="AC1947" s="37"/>
      <c r="AD1947" s="37"/>
      <c r="AE1947" s="37"/>
      <c r="AU1947" s="20" t="s">
        <v>84</v>
      </c>
    </row>
    <row r="1948" spans="1:51" s="2" customFormat="1" ht="11.25">
      <c r="A1948" s="37"/>
      <c r="B1948" s="38"/>
      <c r="C1948" s="39"/>
      <c r="D1948" s="201" t="s">
        <v>1650</v>
      </c>
      <c r="E1948" s="39"/>
      <c r="F1948" s="258" t="s">
        <v>1657</v>
      </c>
      <c r="G1948" s="39"/>
      <c r="H1948" s="259">
        <v>0</v>
      </c>
      <c r="I1948" s="39"/>
      <c r="J1948" s="39"/>
      <c r="K1948" s="39"/>
      <c r="L1948" s="42"/>
      <c r="M1948" s="197"/>
      <c r="N1948" s="198"/>
      <c r="O1948" s="67"/>
      <c r="P1948" s="67"/>
      <c r="Q1948" s="67"/>
      <c r="R1948" s="67"/>
      <c r="S1948" s="67"/>
      <c r="T1948" s="68"/>
      <c r="U1948" s="37"/>
      <c r="V1948" s="37"/>
      <c r="W1948" s="37"/>
      <c r="X1948" s="37"/>
      <c r="Y1948" s="37"/>
      <c r="Z1948" s="37"/>
      <c r="AA1948" s="37"/>
      <c r="AB1948" s="37"/>
      <c r="AC1948" s="37"/>
      <c r="AD1948" s="37"/>
      <c r="AE1948" s="37"/>
      <c r="AU1948" s="20" t="s">
        <v>84</v>
      </c>
    </row>
    <row r="1949" spans="1:51" s="2" customFormat="1" ht="11.25">
      <c r="A1949" s="37"/>
      <c r="B1949" s="38"/>
      <c r="C1949" s="39"/>
      <c r="D1949" s="201" t="s">
        <v>1650</v>
      </c>
      <c r="E1949" s="39"/>
      <c r="F1949" s="258" t="s">
        <v>1658</v>
      </c>
      <c r="G1949" s="39"/>
      <c r="H1949" s="259">
        <v>122.2</v>
      </c>
      <c r="I1949" s="39"/>
      <c r="J1949" s="39"/>
      <c r="K1949" s="39"/>
      <c r="L1949" s="42"/>
      <c r="M1949" s="197"/>
      <c r="N1949" s="198"/>
      <c r="O1949" s="67"/>
      <c r="P1949" s="67"/>
      <c r="Q1949" s="67"/>
      <c r="R1949" s="67"/>
      <c r="S1949" s="67"/>
      <c r="T1949" s="68"/>
      <c r="U1949" s="37"/>
      <c r="V1949" s="37"/>
      <c r="W1949" s="37"/>
      <c r="X1949" s="37"/>
      <c r="Y1949" s="37"/>
      <c r="Z1949" s="37"/>
      <c r="AA1949" s="37"/>
      <c r="AB1949" s="37"/>
      <c r="AC1949" s="37"/>
      <c r="AD1949" s="37"/>
      <c r="AE1949" s="37"/>
      <c r="AU1949" s="20" t="s">
        <v>84</v>
      </c>
    </row>
    <row r="1950" spans="1:51" s="2" customFormat="1" ht="11.25">
      <c r="A1950" s="37"/>
      <c r="B1950" s="38"/>
      <c r="C1950" s="39"/>
      <c r="D1950" s="201" t="s">
        <v>1650</v>
      </c>
      <c r="E1950" s="39"/>
      <c r="F1950" s="257" t="s">
        <v>1659</v>
      </c>
      <c r="G1950" s="39"/>
      <c r="H1950" s="39"/>
      <c r="I1950" s="39"/>
      <c r="J1950" s="39"/>
      <c r="K1950" s="39"/>
      <c r="L1950" s="42"/>
      <c r="M1950" s="197"/>
      <c r="N1950" s="198"/>
      <c r="O1950" s="67"/>
      <c r="P1950" s="67"/>
      <c r="Q1950" s="67"/>
      <c r="R1950" s="67"/>
      <c r="S1950" s="67"/>
      <c r="T1950" s="68"/>
      <c r="U1950" s="37"/>
      <c r="V1950" s="37"/>
      <c r="W1950" s="37"/>
      <c r="X1950" s="37"/>
      <c r="Y1950" s="37"/>
      <c r="Z1950" s="37"/>
      <c r="AA1950" s="37"/>
      <c r="AB1950" s="37"/>
      <c r="AC1950" s="37"/>
      <c r="AD1950" s="37"/>
      <c r="AE1950" s="37"/>
      <c r="AU1950" s="20" t="s">
        <v>84</v>
      </c>
    </row>
    <row r="1951" spans="1:51" s="2" customFormat="1" ht="11.25">
      <c r="A1951" s="37"/>
      <c r="B1951" s="38"/>
      <c r="C1951" s="39"/>
      <c r="D1951" s="201" t="s">
        <v>1650</v>
      </c>
      <c r="E1951" s="39"/>
      <c r="F1951" s="258" t="s">
        <v>1660</v>
      </c>
      <c r="G1951" s="39"/>
      <c r="H1951" s="259">
        <v>55.7</v>
      </c>
      <c r="I1951" s="39"/>
      <c r="J1951" s="39"/>
      <c r="K1951" s="39"/>
      <c r="L1951" s="42"/>
      <c r="M1951" s="197"/>
      <c r="N1951" s="198"/>
      <c r="O1951" s="67"/>
      <c r="P1951" s="67"/>
      <c r="Q1951" s="67"/>
      <c r="R1951" s="67"/>
      <c r="S1951" s="67"/>
      <c r="T1951" s="68"/>
      <c r="U1951" s="37"/>
      <c r="V1951" s="37"/>
      <c r="W1951" s="37"/>
      <c r="X1951" s="37"/>
      <c r="Y1951" s="37"/>
      <c r="Z1951" s="37"/>
      <c r="AA1951" s="37"/>
      <c r="AB1951" s="37"/>
      <c r="AC1951" s="37"/>
      <c r="AD1951" s="37"/>
      <c r="AE1951" s="37"/>
      <c r="AU1951" s="20" t="s">
        <v>84</v>
      </c>
    </row>
    <row r="1952" spans="1:51" s="2" customFormat="1" ht="11.25">
      <c r="A1952" s="37"/>
      <c r="B1952" s="38"/>
      <c r="C1952" s="39"/>
      <c r="D1952" s="201" t="s">
        <v>1650</v>
      </c>
      <c r="E1952" s="39"/>
      <c r="F1952" s="257" t="s">
        <v>1661</v>
      </c>
      <c r="G1952" s="39"/>
      <c r="H1952" s="39"/>
      <c r="I1952" s="39"/>
      <c r="J1952" s="39"/>
      <c r="K1952" s="39"/>
      <c r="L1952" s="42"/>
      <c r="M1952" s="197"/>
      <c r="N1952" s="198"/>
      <c r="O1952" s="67"/>
      <c r="P1952" s="67"/>
      <c r="Q1952" s="67"/>
      <c r="R1952" s="67"/>
      <c r="S1952" s="67"/>
      <c r="T1952" s="68"/>
      <c r="U1952" s="37"/>
      <c r="V1952" s="37"/>
      <c r="W1952" s="37"/>
      <c r="X1952" s="37"/>
      <c r="Y1952" s="37"/>
      <c r="Z1952" s="37"/>
      <c r="AA1952" s="37"/>
      <c r="AB1952" s="37"/>
      <c r="AC1952" s="37"/>
      <c r="AD1952" s="37"/>
      <c r="AE1952" s="37"/>
      <c r="AU1952" s="20" t="s">
        <v>84</v>
      </c>
    </row>
    <row r="1953" spans="1:65" s="2" customFormat="1" ht="11.25">
      <c r="A1953" s="37"/>
      <c r="B1953" s="38"/>
      <c r="C1953" s="39"/>
      <c r="D1953" s="201" t="s">
        <v>1650</v>
      </c>
      <c r="E1953" s="39"/>
      <c r="F1953" s="258" t="s">
        <v>1662</v>
      </c>
      <c r="G1953" s="39"/>
      <c r="H1953" s="259">
        <v>34.4</v>
      </c>
      <c r="I1953" s="39"/>
      <c r="J1953" s="39"/>
      <c r="K1953" s="39"/>
      <c r="L1953" s="42"/>
      <c r="M1953" s="197"/>
      <c r="N1953" s="198"/>
      <c r="O1953" s="67"/>
      <c r="P1953" s="67"/>
      <c r="Q1953" s="67"/>
      <c r="R1953" s="67"/>
      <c r="S1953" s="67"/>
      <c r="T1953" s="68"/>
      <c r="U1953" s="37"/>
      <c r="V1953" s="37"/>
      <c r="W1953" s="37"/>
      <c r="X1953" s="37"/>
      <c r="Y1953" s="37"/>
      <c r="Z1953" s="37"/>
      <c r="AA1953" s="37"/>
      <c r="AB1953" s="37"/>
      <c r="AC1953" s="37"/>
      <c r="AD1953" s="37"/>
      <c r="AE1953" s="37"/>
      <c r="AU1953" s="20" t="s">
        <v>84</v>
      </c>
    </row>
    <row r="1954" spans="1:65" s="2" customFormat="1" ht="11.25">
      <c r="A1954" s="37"/>
      <c r="B1954" s="38"/>
      <c r="C1954" s="39"/>
      <c r="D1954" s="201" t="s">
        <v>1650</v>
      </c>
      <c r="E1954" s="39"/>
      <c r="F1954" s="257" t="s">
        <v>1663</v>
      </c>
      <c r="G1954" s="39"/>
      <c r="H1954" s="39"/>
      <c r="I1954" s="39"/>
      <c r="J1954" s="39"/>
      <c r="K1954" s="39"/>
      <c r="L1954" s="42"/>
      <c r="M1954" s="197"/>
      <c r="N1954" s="198"/>
      <c r="O1954" s="67"/>
      <c r="P1954" s="67"/>
      <c r="Q1954" s="67"/>
      <c r="R1954" s="67"/>
      <c r="S1954" s="67"/>
      <c r="T1954" s="68"/>
      <c r="U1954" s="37"/>
      <c r="V1954" s="37"/>
      <c r="W1954" s="37"/>
      <c r="X1954" s="37"/>
      <c r="Y1954" s="37"/>
      <c r="Z1954" s="37"/>
      <c r="AA1954" s="37"/>
      <c r="AB1954" s="37"/>
      <c r="AC1954" s="37"/>
      <c r="AD1954" s="37"/>
      <c r="AE1954" s="37"/>
      <c r="AU1954" s="20" t="s">
        <v>84</v>
      </c>
    </row>
    <row r="1955" spans="1:65" s="2" customFormat="1" ht="11.25">
      <c r="A1955" s="37"/>
      <c r="B1955" s="38"/>
      <c r="C1955" s="39"/>
      <c r="D1955" s="201" t="s">
        <v>1650</v>
      </c>
      <c r="E1955" s="39"/>
      <c r="F1955" s="258" t="s">
        <v>1664</v>
      </c>
      <c r="G1955" s="39"/>
      <c r="H1955" s="259">
        <v>30.4</v>
      </c>
      <c r="I1955" s="39"/>
      <c r="J1955" s="39"/>
      <c r="K1955" s="39"/>
      <c r="L1955" s="42"/>
      <c r="M1955" s="197"/>
      <c r="N1955" s="198"/>
      <c r="O1955" s="67"/>
      <c r="P1955" s="67"/>
      <c r="Q1955" s="67"/>
      <c r="R1955" s="67"/>
      <c r="S1955" s="67"/>
      <c r="T1955" s="68"/>
      <c r="U1955" s="37"/>
      <c r="V1955" s="37"/>
      <c r="W1955" s="37"/>
      <c r="X1955" s="37"/>
      <c r="Y1955" s="37"/>
      <c r="Z1955" s="37"/>
      <c r="AA1955" s="37"/>
      <c r="AB1955" s="37"/>
      <c r="AC1955" s="37"/>
      <c r="AD1955" s="37"/>
      <c r="AE1955" s="37"/>
      <c r="AU1955" s="20" t="s">
        <v>84</v>
      </c>
    </row>
    <row r="1956" spans="1:65" s="2" customFormat="1" ht="16.5" customHeight="1">
      <c r="A1956" s="37"/>
      <c r="B1956" s="38"/>
      <c r="C1956" s="247" t="s">
        <v>2580</v>
      </c>
      <c r="D1956" s="247" t="s">
        <v>519</v>
      </c>
      <c r="E1956" s="248" t="s">
        <v>2581</v>
      </c>
      <c r="F1956" s="249" t="s">
        <v>2582</v>
      </c>
      <c r="G1956" s="250" t="s">
        <v>202</v>
      </c>
      <c r="H1956" s="251">
        <v>214.62</v>
      </c>
      <c r="I1956" s="252"/>
      <c r="J1956" s="253">
        <f>ROUND(I1956*H1956,2)</f>
        <v>0</v>
      </c>
      <c r="K1956" s="249" t="s">
        <v>203</v>
      </c>
      <c r="L1956" s="254"/>
      <c r="M1956" s="255" t="s">
        <v>28</v>
      </c>
      <c r="N1956" s="256" t="s">
        <v>45</v>
      </c>
      <c r="O1956" s="67"/>
      <c r="P1956" s="190">
        <f>O1956*H1956</f>
        <v>0</v>
      </c>
      <c r="Q1956" s="190">
        <v>1.1999999999999999E-3</v>
      </c>
      <c r="R1956" s="190">
        <f>Q1956*H1956</f>
        <v>0.257544</v>
      </c>
      <c r="S1956" s="190">
        <v>0</v>
      </c>
      <c r="T1956" s="191">
        <f>S1956*H1956</f>
        <v>0</v>
      </c>
      <c r="U1956" s="37"/>
      <c r="V1956" s="37"/>
      <c r="W1956" s="37"/>
      <c r="X1956" s="37"/>
      <c r="Y1956" s="37"/>
      <c r="Z1956" s="37"/>
      <c r="AA1956" s="37"/>
      <c r="AB1956" s="37"/>
      <c r="AC1956" s="37"/>
      <c r="AD1956" s="37"/>
      <c r="AE1956" s="37"/>
      <c r="AR1956" s="192" t="s">
        <v>365</v>
      </c>
      <c r="AT1956" s="192" t="s">
        <v>519</v>
      </c>
      <c r="AU1956" s="192" t="s">
        <v>84</v>
      </c>
      <c r="AY1956" s="20" t="s">
        <v>197</v>
      </c>
      <c r="BE1956" s="193">
        <f>IF(N1956="základní",J1956,0)</f>
        <v>0</v>
      </c>
      <c r="BF1956" s="193">
        <f>IF(N1956="snížená",J1956,0)</f>
        <v>0</v>
      </c>
      <c r="BG1956" s="193">
        <f>IF(N1956="zákl. přenesená",J1956,0)</f>
        <v>0</v>
      </c>
      <c r="BH1956" s="193">
        <f>IF(N1956="sníž. přenesená",J1956,0)</f>
        <v>0</v>
      </c>
      <c r="BI1956" s="193">
        <f>IF(N1956="nulová",J1956,0)</f>
        <v>0</v>
      </c>
      <c r="BJ1956" s="20" t="s">
        <v>82</v>
      </c>
      <c r="BK1956" s="193">
        <f>ROUND(I1956*H1956,2)</f>
        <v>0</v>
      </c>
      <c r="BL1956" s="20" t="s">
        <v>283</v>
      </c>
      <c r="BM1956" s="192" t="s">
        <v>2583</v>
      </c>
    </row>
    <row r="1957" spans="1:65" s="13" customFormat="1" ht="11.25">
      <c r="B1957" s="199"/>
      <c r="C1957" s="200"/>
      <c r="D1957" s="201" t="s">
        <v>213</v>
      </c>
      <c r="E1957" s="202" t="s">
        <v>28</v>
      </c>
      <c r="F1957" s="203" t="s">
        <v>2584</v>
      </c>
      <c r="G1957" s="200"/>
      <c r="H1957" s="204">
        <v>204.4</v>
      </c>
      <c r="I1957" s="205"/>
      <c r="J1957" s="200"/>
      <c r="K1957" s="200"/>
      <c r="L1957" s="206"/>
      <c r="M1957" s="207"/>
      <c r="N1957" s="208"/>
      <c r="O1957" s="208"/>
      <c r="P1957" s="208"/>
      <c r="Q1957" s="208"/>
      <c r="R1957" s="208"/>
      <c r="S1957" s="208"/>
      <c r="T1957" s="209"/>
      <c r="AT1957" s="210" t="s">
        <v>213</v>
      </c>
      <c r="AU1957" s="210" t="s">
        <v>84</v>
      </c>
      <c r="AV1957" s="13" t="s">
        <v>84</v>
      </c>
      <c r="AW1957" s="13" t="s">
        <v>35</v>
      </c>
      <c r="AX1957" s="13" t="s">
        <v>82</v>
      </c>
      <c r="AY1957" s="210" t="s">
        <v>197</v>
      </c>
    </row>
    <row r="1958" spans="1:65" s="13" customFormat="1" ht="11.25">
      <c r="B1958" s="199"/>
      <c r="C1958" s="200"/>
      <c r="D1958" s="201" t="s">
        <v>213</v>
      </c>
      <c r="E1958" s="200"/>
      <c r="F1958" s="203" t="s">
        <v>2585</v>
      </c>
      <c r="G1958" s="200"/>
      <c r="H1958" s="204">
        <v>214.62</v>
      </c>
      <c r="I1958" s="205"/>
      <c r="J1958" s="200"/>
      <c r="K1958" s="200"/>
      <c r="L1958" s="206"/>
      <c r="M1958" s="207"/>
      <c r="N1958" s="208"/>
      <c r="O1958" s="208"/>
      <c r="P1958" s="208"/>
      <c r="Q1958" s="208"/>
      <c r="R1958" s="208"/>
      <c r="S1958" s="208"/>
      <c r="T1958" s="209"/>
      <c r="AT1958" s="210" t="s">
        <v>213</v>
      </c>
      <c r="AU1958" s="210" t="s">
        <v>84</v>
      </c>
      <c r="AV1958" s="13" t="s">
        <v>84</v>
      </c>
      <c r="AW1958" s="13" t="s">
        <v>4</v>
      </c>
      <c r="AX1958" s="13" t="s">
        <v>82</v>
      </c>
      <c r="AY1958" s="210" t="s">
        <v>197</v>
      </c>
    </row>
    <row r="1959" spans="1:65" s="2" customFormat="1" ht="16.5" customHeight="1">
      <c r="A1959" s="37"/>
      <c r="B1959" s="38"/>
      <c r="C1959" s="247" t="s">
        <v>2586</v>
      </c>
      <c r="D1959" s="247" t="s">
        <v>519</v>
      </c>
      <c r="E1959" s="248" t="s">
        <v>2587</v>
      </c>
      <c r="F1959" s="249" t="s">
        <v>2588</v>
      </c>
      <c r="G1959" s="250" t="s">
        <v>202</v>
      </c>
      <c r="H1959" s="251">
        <v>389.13</v>
      </c>
      <c r="I1959" s="252"/>
      <c r="J1959" s="253">
        <f>ROUND(I1959*H1959,2)</f>
        <v>0</v>
      </c>
      <c r="K1959" s="249" t="s">
        <v>203</v>
      </c>
      <c r="L1959" s="254"/>
      <c r="M1959" s="255" t="s">
        <v>28</v>
      </c>
      <c r="N1959" s="256" t="s">
        <v>45</v>
      </c>
      <c r="O1959" s="67"/>
      <c r="P1959" s="190">
        <f>O1959*H1959</f>
        <v>0</v>
      </c>
      <c r="Q1959" s="190">
        <v>1.5E-3</v>
      </c>
      <c r="R1959" s="190">
        <f>Q1959*H1959</f>
        <v>0.58369499999999996</v>
      </c>
      <c r="S1959" s="190">
        <v>0</v>
      </c>
      <c r="T1959" s="191">
        <f>S1959*H1959</f>
        <v>0</v>
      </c>
      <c r="U1959" s="37"/>
      <c r="V1959" s="37"/>
      <c r="W1959" s="37"/>
      <c r="X1959" s="37"/>
      <c r="Y1959" s="37"/>
      <c r="Z1959" s="37"/>
      <c r="AA1959" s="37"/>
      <c r="AB1959" s="37"/>
      <c r="AC1959" s="37"/>
      <c r="AD1959" s="37"/>
      <c r="AE1959" s="37"/>
      <c r="AR1959" s="192" t="s">
        <v>365</v>
      </c>
      <c r="AT1959" s="192" t="s">
        <v>519</v>
      </c>
      <c r="AU1959" s="192" t="s">
        <v>84</v>
      </c>
      <c r="AY1959" s="20" t="s">
        <v>197</v>
      </c>
      <c r="BE1959" s="193">
        <f>IF(N1959="základní",J1959,0)</f>
        <v>0</v>
      </c>
      <c r="BF1959" s="193">
        <f>IF(N1959="snížená",J1959,0)</f>
        <v>0</v>
      </c>
      <c r="BG1959" s="193">
        <f>IF(N1959="zákl. přenesená",J1959,0)</f>
        <v>0</v>
      </c>
      <c r="BH1959" s="193">
        <f>IF(N1959="sníž. přenesená",J1959,0)</f>
        <v>0</v>
      </c>
      <c r="BI1959" s="193">
        <f>IF(N1959="nulová",J1959,0)</f>
        <v>0</v>
      </c>
      <c r="BJ1959" s="20" t="s">
        <v>82</v>
      </c>
      <c r="BK1959" s="193">
        <f>ROUND(I1959*H1959,2)</f>
        <v>0</v>
      </c>
      <c r="BL1959" s="20" t="s">
        <v>283</v>
      </c>
      <c r="BM1959" s="192" t="s">
        <v>2589</v>
      </c>
    </row>
    <row r="1960" spans="1:65" s="13" customFormat="1" ht="11.25">
      <c r="B1960" s="199"/>
      <c r="C1960" s="200"/>
      <c r="D1960" s="201" t="s">
        <v>213</v>
      </c>
      <c r="E1960" s="200"/>
      <c r="F1960" s="203" t="s">
        <v>2590</v>
      </c>
      <c r="G1960" s="200"/>
      <c r="H1960" s="204">
        <v>389.13</v>
      </c>
      <c r="I1960" s="205"/>
      <c r="J1960" s="200"/>
      <c r="K1960" s="200"/>
      <c r="L1960" s="206"/>
      <c r="M1960" s="207"/>
      <c r="N1960" s="208"/>
      <c r="O1960" s="208"/>
      <c r="P1960" s="208"/>
      <c r="Q1960" s="208"/>
      <c r="R1960" s="208"/>
      <c r="S1960" s="208"/>
      <c r="T1960" s="209"/>
      <c r="AT1960" s="210" t="s">
        <v>213</v>
      </c>
      <c r="AU1960" s="210" t="s">
        <v>84</v>
      </c>
      <c r="AV1960" s="13" t="s">
        <v>84</v>
      </c>
      <c r="AW1960" s="13" t="s">
        <v>4</v>
      </c>
      <c r="AX1960" s="13" t="s">
        <v>82</v>
      </c>
      <c r="AY1960" s="210" t="s">
        <v>197</v>
      </c>
    </row>
    <row r="1961" spans="1:65" s="2" customFormat="1" ht="16.5" customHeight="1">
      <c r="A1961" s="37"/>
      <c r="B1961" s="38"/>
      <c r="C1961" s="247" t="s">
        <v>2591</v>
      </c>
      <c r="D1961" s="247" t="s">
        <v>519</v>
      </c>
      <c r="E1961" s="248" t="s">
        <v>2592</v>
      </c>
      <c r="F1961" s="249" t="s">
        <v>2593</v>
      </c>
      <c r="G1961" s="250" t="s">
        <v>202</v>
      </c>
      <c r="H1961" s="251">
        <v>174.51</v>
      </c>
      <c r="I1961" s="252"/>
      <c r="J1961" s="253">
        <f>ROUND(I1961*H1961,2)</f>
        <v>0</v>
      </c>
      <c r="K1961" s="249" t="s">
        <v>203</v>
      </c>
      <c r="L1961" s="254"/>
      <c r="M1961" s="255" t="s">
        <v>28</v>
      </c>
      <c r="N1961" s="256" t="s">
        <v>45</v>
      </c>
      <c r="O1961" s="67"/>
      <c r="P1961" s="190">
        <f>O1961*H1961</f>
        <v>0</v>
      </c>
      <c r="Q1961" s="190">
        <v>2E-3</v>
      </c>
      <c r="R1961" s="190">
        <f>Q1961*H1961</f>
        <v>0.34902</v>
      </c>
      <c r="S1961" s="190">
        <v>0</v>
      </c>
      <c r="T1961" s="191">
        <f>S1961*H1961</f>
        <v>0</v>
      </c>
      <c r="U1961" s="37"/>
      <c r="V1961" s="37"/>
      <c r="W1961" s="37"/>
      <c r="X1961" s="37"/>
      <c r="Y1961" s="37"/>
      <c r="Z1961" s="37"/>
      <c r="AA1961" s="37"/>
      <c r="AB1961" s="37"/>
      <c r="AC1961" s="37"/>
      <c r="AD1961" s="37"/>
      <c r="AE1961" s="37"/>
      <c r="AR1961" s="192" t="s">
        <v>365</v>
      </c>
      <c r="AT1961" s="192" t="s">
        <v>519</v>
      </c>
      <c r="AU1961" s="192" t="s">
        <v>84</v>
      </c>
      <c r="AY1961" s="20" t="s">
        <v>197</v>
      </c>
      <c r="BE1961" s="193">
        <f>IF(N1961="základní",J1961,0)</f>
        <v>0</v>
      </c>
      <c r="BF1961" s="193">
        <f>IF(N1961="snížená",J1961,0)</f>
        <v>0</v>
      </c>
      <c r="BG1961" s="193">
        <f>IF(N1961="zákl. přenesená",J1961,0)</f>
        <v>0</v>
      </c>
      <c r="BH1961" s="193">
        <f>IF(N1961="sníž. přenesená",J1961,0)</f>
        <v>0</v>
      </c>
      <c r="BI1961" s="193">
        <f>IF(N1961="nulová",J1961,0)</f>
        <v>0</v>
      </c>
      <c r="BJ1961" s="20" t="s">
        <v>82</v>
      </c>
      <c r="BK1961" s="193">
        <f>ROUND(I1961*H1961,2)</f>
        <v>0</v>
      </c>
      <c r="BL1961" s="20" t="s">
        <v>283</v>
      </c>
      <c r="BM1961" s="192" t="s">
        <v>2594</v>
      </c>
    </row>
    <row r="1962" spans="1:65" s="13" customFormat="1" ht="11.25">
      <c r="B1962" s="199"/>
      <c r="C1962" s="200"/>
      <c r="D1962" s="201" t="s">
        <v>213</v>
      </c>
      <c r="E1962" s="202" t="s">
        <v>28</v>
      </c>
      <c r="F1962" s="203" t="s">
        <v>2595</v>
      </c>
      <c r="G1962" s="200"/>
      <c r="H1962" s="204">
        <v>166.2</v>
      </c>
      <c r="I1962" s="205"/>
      <c r="J1962" s="200"/>
      <c r="K1962" s="200"/>
      <c r="L1962" s="206"/>
      <c r="M1962" s="207"/>
      <c r="N1962" s="208"/>
      <c r="O1962" s="208"/>
      <c r="P1962" s="208"/>
      <c r="Q1962" s="208"/>
      <c r="R1962" s="208"/>
      <c r="S1962" s="208"/>
      <c r="T1962" s="209"/>
      <c r="AT1962" s="210" t="s">
        <v>213</v>
      </c>
      <c r="AU1962" s="210" t="s">
        <v>84</v>
      </c>
      <c r="AV1962" s="13" t="s">
        <v>84</v>
      </c>
      <c r="AW1962" s="13" t="s">
        <v>35</v>
      </c>
      <c r="AX1962" s="13" t="s">
        <v>82</v>
      </c>
      <c r="AY1962" s="210" t="s">
        <v>197</v>
      </c>
    </row>
    <row r="1963" spans="1:65" s="13" customFormat="1" ht="11.25">
      <c r="B1963" s="199"/>
      <c r="C1963" s="200"/>
      <c r="D1963" s="201" t="s">
        <v>213</v>
      </c>
      <c r="E1963" s="200"/>
      <c r="F1963" s="203" t="s">
        <v>2596</v>
      </c>
      <c r="G1963" s="200"/>
      <c r="H1963" s="204">
        <v>174.51</v>
      </c>
      <c r="I1963" s="205"/>
      <c r="J1963" s="200"/>
      <c r="K1963" s="200"/>
      <c r="L1963" s="206"/>
      <c r="M1963" s="207"/>
      <c r="N1963" s="208"/>
      <c r="O1963" s="208"/>
      <c r="P1963" s="208"/>
      <c r="Q1963" s="208"/>
      <c r="R1963" s="208"/>
      <c r="S1963" s="208"/>
      <c r="T1963" s="209"/>
      <c r="AT1963" s="210" t="s">
        <v>213</v>
      </c>
      <c r="AU1963" s="210" t="s">
        <v>84</v>
      </c>
      <c r="AV1963" s="13" t="s">
        <v>84</v>
      </c>
      <c r="AW1963" s="13" t="s">
        <v>4</v>
      </c>
      <c r="AX1963" s="13" t="s">
        <v>82</v>
      </c>
      <c r="AY1963" s="210" t="s">
        <v>197</v>
      </c>
    </row>
    <row r="1964" spans="1:65" s="2" customFormat="1" ht="16.5" customHeight="1">
      <c r="A1964" s="37"/>
      <c r="B1964" s="38"/>
      <c r="C1964" s="247" t="s">
        <v>2597</v>
      </c>
      <c r="D1964" s="247" t="s">
        <v>519</v>
      </c>
      <c r="E1964" s="248" t="s">
        <v>2598</v>
      </c>
      <c r="F1964" s="249" t="s">
        <v>2599</v>
      </c>
      <c r="G1964" s="250" t="s">
        <v>202</v>
      </c>
      <c r="H1964" s="251">
        <v>31.92</v>
      </c>
      <c r="I1964" s="252"/>
      <c r="J1964" s="253">
        <f>ROUND(I1964*H1964,2)</f>
        <v>0</v>
      </c>
      <c r="K1964" s="249" t="s">
        <v>203</v>
      </c>
      <c r="L1964" s="254"/>
      <c r="M1964" s="255" t="s">
        <v>28</v>
      </c>
      <c r="N1964" s="256" t="s">
        <v>45</v>
      </c>
      <c r="O1964" s="67"/>
      <c r="P1964" s="190">
        <f>O1964*H1964</f>
        <v>0</v>
      </c>
      <c r="Q1964" s="190">
        <v>2.0999999999999999E-3</v>
      </c>
      <c r="R1964" s="190">
        <f>Q1964*H1964</f>
        <v>6.7031999999999994E-2</v>
      </c>
      <c r="S1964" s="190">
        <v>0</v>
      </c>
      <c r="T1964" s="191">
        <f>S1964*H1964</f>
        <v>0</v>
      </c>
      <c r="U1964" s="37"/>
      <c r="V1964" s="37"/>
      <c r="W1964" s="37"/>
      <c r="X1964" s="37"/>
      <c r="Y1964" s="37"/>
      <c r="Z1964" s="37"/>
      <c r="AA1964" s="37"/>
      <c r="AB1964" s="37"/>
      <c r="AC1964" s="37"/>
      <c r="AD1964" s="37"/>
      <c r="AE1964" s="37"/>
      <c r="AR1964" s="192" t="s">
        <v>365</v>
      </c>
      <c r="AT1964" s="192" t="s">
        <v>519</v>
      </c>
      <c r="AU1964" s="192" t="s">
        <v>84</v>
      </c>
      <c r="AY1964" s="20" t="s">
        <v>197</v>
      </c>
      <c r="BE1964" s="193">
        <f>IF(N1964="základní",J1964,0)</f>
        <v>0</v>
      </c>
      <c r="BF1964" s="193">
        <f>IF(N1964="snížená",J1964,0)</f>
        <v>0</v>
      </c>
      <c r="BG1964" s="193">
        <f>IF(N1964="zákl. přenesená",J1964,0)</f>
        <v>0</v>
      </c>
      <c r="BH1964" s="193">
        <f>IF(N1964="sníž. přenesená",J1964,0)</f>
        <v>0</v>
      </c>
      <c r="BI1964" s="193">
        <f>IF(N1964="nulová",J1964,0)</f>
        <v>0</v>
      </c>
      <c r="BJ1964" s="20" t="s">
        <v>82</v>
      </c>
      <c r="BK1964" s="193">
        <f>ROUND(I1964*H1964,2)</f>
        <v>0</v>
      </c>
      <c r="BL1964" s="20" t="s">
        <v>283</v>
      </c>
      <c r="BM1964" s="192" t="s">
        <v>2600</v>
      </c>
    </row>
    <row r="1965" spans="1:65" s="13" customFormat="1" ht="11.25">
      <c r="B1965" s="199"/>
      <c r="C1965" s="200"/>
      <c r="D1965" s="201" t="s">
        <v>213</v>
      </c>
      <c r="E1965" s="200"/>
      <c r="F1965" s="203" t="s">
        <v>2601</v>
      </c>
      <c r="G1965" s="200"/>
      <c r="H1965" s="204">
        <v>31.92</v>
      </c>
      <c r="I1965" s="205"/>
      <c r="J1965" s="200"/>
      <c r="K1965" s="200"/>
      <c r="L1965" s="206"/>
      <c r="M1965" s="207"/>
      <c r="N1965" s="208"/>
      <c r="O1965" s="208"/>
      <c r="P1965" s="208"/>
      <c r="Q1965" s="208"/>
      <c r="R1965" s="208"/>
      <c r="S1965" s="208"/>
      <c r="T1965" s="209"/>
      <c r="AT1965" s="210" t="s">
        <v>213</v>
      </c>
      <c r="AU1965" s="210" t="s">
        <v>84</v>
      </c>
      <c r="AV1965" s="13" t="s">
        <v>84</v>
      </c>
      <c r="AW1965" s="13" t="s">
        <v>4</v>
      </c>
      <c r="AX1965" s="13" t="s">
        <v>82</v>
      </c>
      <c r="AY1965" s="210" t="s">
        <v>197</v>
      </c>
    </row>
    <row r="1966" spans="1:65" s="2" customFormat="1" ht="16.5" customHeight="1">
      <c r="A1966" s="37"/>
      <c r="B1966" s="38"/>
      <c r="C1966" s="247" t="s">
        <v>2602</v>
      </c>
      <c r="D1966" s="247" t="s">
        <v>519</v>
      </c>
      <c r="E1966" s="248" t="s">
        <v>2603</v>
      </c>
      <c r="F1966" s="249" t="s">
        <v>2604</v>
      </c>
      <c r="G1966" s="250" t="s">
        <v>202</v>
      </c>
      <c r="H1966" s="251">
        <v>31.92</v>
      </c>
      <c r="I1966" s="252"/>
      <c r="J1966" s="253">
        <f>ROUND(I1966*H1966,2)</f>
        <v>0</v>
      </c>
      <c r="K1966" s="249" t="s">
        <v>203</v>
      </c>
      <c r="L1966" s="254"/>
      <c r="M1966" s="255" t="s">
        <v>28</v>
      </c>
      <c r="N1966" s="256" t="s">
        <v>45</v>
      </c>
      <c r="O1966" s="67"/>
      <c r="P1966" s="190">
        <f>O1966*H1966</f>
        <v>0</v>
      </c>
      <c r="Q1966" s="190">
        <v>2.8E-3</v>
      </c>
      <c r="R1966" s="190">
        <f>Q1966*H1966</f>
        <v>8.9375999999999997E-2</v>
      </c>
      <c r="S1966" s="190">
        <v>0</v>
      </c>
      <c r="T1966" s="191">
        <f>S1966*H1966</f>
        <v>0</v>
      </c>
      <c r="U1966" s="37"/>
      <c r="V1966" s="37"/>
      <c r="W1966" s="37"/>
      <c r="X1966" s="37"/>
      <c r="Y1966" s="37"/>
      <c r="Z1966" s="37"/>
      <c r="AA1966" s="37"/>
      <c r="AB1966" s="37"/>
      <c r="AC1966" s="37"/>
      <c r="AD1966" s="37"/>
      <c r="AE1966" s="37"/>
      <c r="AR1966" s="192" t="s">
        <v>365</v>
      </c>
      <c r="AT1966" s="192" t="s">
        <v>519</v>
      </c>
      <c r="AU1966" s="192" t="s">
        <v>84</v>
      </c>
      <c r="AY1966" s="20" t="s">
        <v>197</v>
      </c>
      <c r="BE1966" s="193">
        <f>IF(N1966="základní",J1966,0)</f>
        <v>0</v>
      </c>
      <c r="BF1966" s="193">
        <f>IF(N1966="snížená",J1966,0)</f>
        <v>0</v>
      </c>
      <c r="BG1966" s="193">
        <f>IF(N1966="zákl. přenesená",J1966,0)</f>
        <v>0</v>
      </c>
      <c r="BH1966" s="193">
        <f>IF(N1966="sníž. přenesená",J1966,0)</f>
        <v>0</v>
      </c>
      <c r="BI1966" s="193">
        <f>IF(N1966="nulová",J1966,0)</f>
        <v>0</v>
      </c>
      <c r="BJ1966" s="20" t="s">
        <v>82</v>
      </c>
      <c r="BK1966" s="193">
        <f>ROUND(I1966*H1966,2)</f>
        <v>0</v>
      </c>
      <c r="BL1966" s="20" t="s">
        <v>283</v>
      </c>
      <c r="BM1966" s="192" t="s">
        <v>2605</v>
      </c>
    </row>
    <row r="1967" spans="1:65" s="13" customFormat="1" ht="11.25">
      <c r="B1967" s="199"/>
      <c r="C1967" s="200"/>
      <c r="D1967" s="201" t="s">
        <v>213</v>
      </c>
      <c r="E1967" s="200"/>
      <c r="F1967" s="203" t="s">
        <v>2601</v>
      </c>
      <c r="G1967" s="200"/>
      <c r="H1967" s="204">
        <v>31.92</v>
      </c>
      <c r="I1967" s="205"/>
      <c r="J1967" s="200"/>
      <c r="K1967" s="200"/>
      <c r="L1967" s="206"/>
      <c r="M1967" s="207"/>
      <c r="N1967" s="208"/>
      <c r="O1967" s="208"/>
      <c r="P1967" s="208"/>
      <c r="Q1967" s="208"/>
      <c r="R1967" s="208"/>
      <c r="S1967" s="208"/>
      <c r="T1967" s="209"/>
      <c r="AT1967" s="210" t="s">
        <v>213</v>
      </c>
      <c r="AU1967" s="210" t="s">
        <v>84</v>
      </c>
      <c r="AV1967" s="13" t="s">
        <v>84</v>
      </c>
      <c r="AW1967" s="13" t="s">
        <v>4</v>
      </c>
      <c r="AX1967" s="13" t="s">
        <v>82</v>
      </c>
      <c r="AY1967" s="210" t="s">
        <v>197</v>
      </c>
    </row>
    <row r="1968" spans="1:65" s="2" customFormat="1" ht="24.2" customHeight="1">
      <c r="A1968" s="37"/>
      <c r="B1968" s="38"/>
      <c r="C1968" s="181" t="s">
        <v>2606</v>
      </c>
      <c r="D1968" s="181" t="s">
        <v>199</v>
      </c>
      <c r="E1968" s="182" t="s">
        <v>2607</v>
      </c>
      <c r="F1968" s="183" t="s">
        <v>2608</v>
      </c>
      <c r="G1968" s="184" t="s">
        <v>202</v>
      </c>
      <c r="H1968" s="185">
        <v>176</v>
      </c>
      <c r="I1968" s="186"/>
      <c r="J1968" s="187">
        <f>ROUND(I1968*H1968,2)</f>
        <v>0</v>
      </c>
      <c r="K1968" s="183" t="s">
        <v>28</v>
      </c>
      <c r="L1968" s="42"/>
      <c r="M1968" s="188" t="s">
        <v>28</v>
      </c>
      <c r="N1968" s="189" t="s">
        <v>45</v>
      </c>
      <c r="O1968" s="67"/>
      <c r="P1968" s="190">
        <f>O1968*H1968</f>
        <v>0</v>
      </c>
      <c r="Q1968" s="190">
        <v>6.1199999999999996E-3</v>
      </c>
      <c r="R1968" s="190">
        <f>Q1968*H1968</f>
        <v>1.0771199999999999</v>
      </c>
      <c r="S1968" s="190">
        <v>0</v>
      </c>
      <c r="T1968" s="191">
        <f>S1968*H1968</f>
        <v>0</v>
      </c>
      <c r="U1968" s="37"/>
      <c r="V1968" s="37"/>
      <c r="W1968" s="37"/>
      <c r="X1968" s="37"/>
      <c r="Y1968" s="37"/>
      <c r="Z1968" s="37"/>
      <c r="AA1968" s="37"/>
      <c r="AB1968" s="37"/>
      <c r="AC1968" s="37"/>
      <c r="AD1968" s="37"/>
      <c r="AE1968" s="37"/>
      <c r="AR1968" s="192" t="s">
        <v>283</v>
      </c>
      <c r="AT1968" s="192" t="s">
        <v>199</v>
      </c>
      <c r="AU1968" s="192" t="s">
        <v>84</v>
      </c>
      <c r="AY1968" s="20" t="s">
        <v>197</v>
      </c>
      <c r="BE1968" s="193">
        <f>IF(N1968="základní",J1968,0)</f>
        <v>0</v>
      </c>
      <c r="BF1968" s="193">
        <f>IF(N1968="snížená",J1968,0)</f>
        <v>0</v>
      </c>
      <c r="BG1968" s="193">
        <f>IF(N1968="zákl. přenesená",J1968,0)</f>
        <v>0</v>
      </c>
      <c r="BH1968" s="193">
        <f>IF(N1968="sníž. přenesená",J1968,0)</f>
        <v>0</v>
      </c>
      <c r="BI1968" s="193">
        <f>IF(N1968="nulová",J1968,0)</f>
        <v>0</v>
      </c>
      <c r="BJ1968" s="20" t="s">
        <v>82</v>
      </c>
      <c r="BK1968" s="193">
        <f>ROUND(I1968*H1968,2)</f>
        <v>0</v>
      </c>
      <c r="BL1968" s="20" t="s">
        <v>283</v>
      </c>
      <c r="BM1968" s="192" t="s">
        <v>2609</v>
      </c>
    </row>
    <row r="1969" spans="1:65" s="15" customFormat="1" ht="11.25">
      <c r="B1969" s="222"/>
      <c r="C1969" s="223"/>
      <c r="D1969" s="201" t="s">
        <v>213</v>
      </c>
      <c r="E1969" s="224" t="s">
        <v>28</v>
      </c>
      <c r="F1969" s="225" t="s">
        <v>724</v>
      </c>
      <c r="G1969" s="223"/>
      <c r="H1969" s="224" t="s">
        <v>28</v>
      </c>
      <c r="I1969" s="226"/>
      <c r="J1969" s="223"/>
      <c r="K1969" s="223"/>
      <c r="L1969" s="227"/>
      <c r="M1969" s="228"/>
      <c r="N1969" s="229"/>
      <c r="O1969" s="229"/>
      <c r="P1969" s="229"/>
      <c r="Q1969" s="229"/>
      <c r="R1969" s="229"/>
      <c r="S1969" s="229"/>
      <c r="T1969" s="230"/>
      <c r="AT1969" s="231" t="s">
        <v>213</v>
      </c>
      <c r="AU1969" s="231" t="s">
        <v>84</v>
      </c>
      <c r="AV1969" s="15" t="s">
        <v>82</v>
      </c>
      <c r="AW1969" s="15" t="s">
        <v>35</v>
      </c>
      <c r="AX1969" s="15" t="s">
        <v>74</v>
      </c>
      <c r="AY1969" s="231" t="s">
        <v>197</v>
      </c>
    </row>
    <row r="1970" spans="1:65" s="15" customFormat="1" ht="11.25">
      <c r="B1970" s="222"/>
      <c r="C1970" s="223"/>
      <c r="D1970" s="201" t="s">
        <v>213</v>
      </c>
      <c r="E1970" s="224" t="s">
        <v>28</v>
      </c>
      <c r="F1970" s="225" t="s">
        <v>2610</v>
      </c>
      <c r="G1970" s="223"/>
      <c r="H1970" s="224" t="s">
        <v>28</v>
      </c>
      <c r="I1970" s="226"/>
      <c r="J1970" s="223"/>
      <c r="K1970" s="223"/>
      <c r="L1970" s="227"/>
      <c r="M1970" s="228"/>
      <c r="N1970" s="229"/>
      <c r="O1970" s="229"/>
      <c r="P1970" s="229"/>
      <c r="Q1970" s="229"/>
      <c r="R1970" s="229"/>
      <c r="S1970" s="229"/>
      <c r="T1970" s="230"/>
      <c r="AT1970" s="231" t="s">
        <v>213</v>
      </c>
      <c r="AU1970" s="231" t="s">
        <v>84</v>
      </c>
      <c r="AV1970" s="15" t="s">
        <v>82</v>
      </c>
      <c r="AW1970" s="15" t="s">
        <v>35</v>
      </c>
      <c r="AX1970" s="15" t="s">
        <v>74</v>
      </c>
      <c r="AY1970" s="231" t="s">
        <v>197</v>
      </c>
    </row>
    <row r="1971" spans="1:65" s="13" customFormat="1" ht="11.25">
      <c r="B1971" s="199"/>
      <c r="C1971" s="200"/>
      <c r="D1971" s="201" t="s">
        <v>213</v>
      </c>
      <c r="E1971" s="202" t="s">
        <v>28</v>
      </c>
      <c r="F1971" s="203" t="s">
        <v>2611</v>
      </c>
      <c r="G1971" s="200"/>
      <c r="H1971" s="204">
        <v>77</v>
      </c>
      <c r="I1971" s="205"/>
      <c r="J1971" s="200"/>
      <c r="K1971" s="200"/>
      <c r="L1971" s="206"/>
      <c r="M1971" s="207"/>
      <c r="N1971" s="208"/>
      <c r="O1971" s="208"/>
      <c r="P1971" s="208"/>
      <c r="Q1971" s="208"/>
      <c r="R1971" s="208"/>
      <c r="S1971" s="208"/>
      <c r="T1971" s="209"/>
      <c r="AT1971" s="210" t="s">
        <v>213</v>
      </c>
      <c r="AU1971" s="210" t="s">
        <v>84</v>
      </c>
      <c r="AV1971" s="13" t="s">
        <v>84</v>
      </c>
      <c r="AW1971" s="13" t="s">
        <v>35</v>
      </c>
      <c r="AX1971" s="13" t="s">
        <v>74</v>
      </c>
      <c r="AY1971" s="210" t="s">
        <v>197</v>
      </c>
    </row>
    <row r="1972" spans="1:65" s="13" customFormat="1" ht="11.25">
      <c r="B1972" s="199"/>
      <c r="C1972" s="200"/>
      <c r="D1972" s="201" t="s">
        <v>213</v>
      </c>
      <c r="E1972" s="202" t="s">
        <v>28</v>
      </c>
      <c r="F1972" s="203" t="s">
        <v>2612</v>
      </c>
      <c r="G1972" s="200"/>
      <c r="H1972" s="204">
        <v>99</v>
      </c>
      <c r="I1972" s="205"/>
      <c r="J1972" s="200"/>
      <c r="K1972" s="200"/>
      <c r="L1972" s="206"/>
      <c r="M1972" s="207"/>
      <c r="N1972" s="208"/>
      <c r="O1972" s="208"/>
      <c r="P1972" s="208"/>
      <c r="Q1972" s="208"/>
      <c r="R1972" s="208"/>
      <c r="S1972" s="208"/>
      <c r="T1972" s="209"/>
      <c r="AT1972" s="210" t="s">
        <v>213</v>
      </c>
      <c r="AU1972" s="210" t="s">
        <v>84</v>
      </c>
      <c r="AV1972" s="13" t="s">
        <v>84</v>
      </c>
      <c r="AW1972" s="13" t="s">
        <v>35</v>
      </c>
      <c r="AX1972" s="13" t="s">
        <v>74</v>
      </c>
      <c r="AY1972" s="210" t="s">
        <v>197</v>
      </c>
    </row>
    <row r="1973" spans="1:65" s="14" customFormat="1" ht="11.25">
      <c r="B1973" s="211"/>
      <c r="C1973" s="212"/>
      <c r="D1973" s="201" t="s">
        <v>213</v>
      </c>
      <c r="E1973" s="213" t="s">
        <v>28</v>
      </c>
      <c r="F1973" s="214" t="s">
        <v>226</v>
      </c>
      <c r="G1973" s="212"/>
      <c r="H1973" s="215">
        <v>176</v>
      </c>
      <c r="I1973" s="216"/>
      <c r="J1973" s="212"/>
      <c r="K1973" s="212"/>
      <c r="L1973" s="217"/>
      <c r="M1973" s="218"/>
      <c r="N1973" s="219"/>
      <c r="O1973" s="219"/>
      <c r="P1973" s="219"/>
      <c r="Q1973" s="219"/>
      <c r="R1973" s="219"/>
      <c r="S1973" s="219"/>
      <c r="T1973" s="220"/>
      <c r="AT1973" s="221" t="s">
        <v>213</v>
      </c>
      <c r="AU1973" s="221" t="s">
        <v>84</v>
      </c>
      <c r="AV1973" s="14" t="s">
        <v>204</v>
      </c>
      <c r="AW1973" s="14" t="s">
        <v>35</v>
      </c>
      <c r="AX1973" s="14" t="s">
        <v>82</v>
      </c>
      <c r="AY1973" s="221" t="s">
        <v>197</v>
      </c>
    </row>
    <row r="1974" spans="1:65" s="2" customFormat="1" ht="16.5" customHeight="1">
      <c r="A1974" s="37"/>
      <c r="B1974" s="38"/>
      <c r="C1974" s="247" t="s">
        <v>2613</v>
      </c>
      <c r="D1974" s="247" t="s">
        <v>519</v>
      </c>
      <c r="E1974" s="248" t="s">
        <v>2614</v>
      </c>
      <c r="F1974" s="249" t="s">
        <v>2615</v>
      </c>
      <c r="G1974" s="250" t="s">
        <v>202</v>
      </c>
      <c r="H1974" s="251">
        <v>184.8</v>
      </c>
      <c r="I1974" s="252"/>
      <c r="J1974" s="253">
        <f>ROUND(I1974*H1974,2)</f>
        <v>0</v>
      </c>
      <c r="K1974" s="249" t="s">
        <v>203</v>
      </c>
      <c r="L1974" s="254"/>
      <c r="M1974" s="255" t="s">
        <v>28</v>
      </c>
      <c r="N1974" s="256" t="s">
        <v>45</v>
      </c>
      <c r="O1974" s="67"/>
      <c r="P1974" s="190">
        <f>O1974*H1974</f>
        <v>0</v>
      </c>
      <c r="Q1974" s="190">
        <v>2.3999999999999998E-3</v>
      </c>
      <c r="R1974" s="190">
        <f>Q1974*H1974</f>
        <v>0.44351999999999997</v>
      </c>
      <c r="S1974" s="190">
        <v>0</v>
      </c>
      <c r="T1974" s="191">
        <f>S1974*H1974</f>
        <v>0</v>
      </c>
      <c r="U1974" s="37"/>
      <c r="V1974" s="37"/>
      <c r="W1974" s="37"/>
      <c r="X1974" s="37"/>
      <c r="Y1974" s="37"/>
      <c r="Z1974" s="37"/>
      <c r="AA1974" s="37"/>
      <c r="AB1974" s="37"/>
      <c r="AC1974" s="37"/>
      <c r="AD1974" s="37"/>
      <c r="AE1974" s="37"/>
      <c r="AR1974" s="192" t="s">
        <v>365</v>
      </c>
      <c r="AT1974" s="192" t="s">
        <v>519</v>
      </c>
      <c r="AU1974" s="192" t="s">
        <v>84</v>
      </c>
      <c r="AY1974" s="20" t="s">
        <v>197</v>
      </c>
      <c r="BE1974" s="193">
        <f>IF(N1974="základní",J1974,0)</f>
        <v>0</v>
      </c>
      <c r="BF1974" s="193">
        <f>IF(N1974="snížená",J1974,0)</f>
        <v>0</v>
      </c>
      <c r="BG1974" s="193">
        <f>IF(N1974="zákl. přenesená",J1974,0)</f>
        <v>0</v>
      </c>
      <c r="BH1974" s="193">
        <f>IF(N1974="sníž. přenesená",J1974,0)</f>
        <v>0</v>
      </c>
      <c r="BI1974" s="193">
        <f>IF(N1974="nulová",J1974,0)</f>
        <v>0</v>
      </c>
      <c r="BJ1974" s="20" t="s">
        <v>82</v>
      </c>
      <c r="BK1974" s="193">
        <f>ROUND(I1974*H1974,2)</f>
        <v>0</v>
      </c>
      <c r="BL1974" s="20" t="s">
        <v>283</v>
      </c>
      <c r="BM1974" s="192" t="s">
        <v>2616</v>
      </c>
    </row>
    <row r="1975" spans="1:65" s="13" customFormat="1" ht="11.25">
      <c r="B1975" s="199"/>
      <c r="C1975" s="200"/>
      <c r="D1975" s="201" t="s">
        <v>213</v>
      </c>
      <c r="E1975" s="200"/>
      <c r="F1975" s="203" t="s">
        <v>2617</v>
      </c>
      <c r="G1975" s="200"/>
      <c r="H1975" s="204">
        <v>184.8</v>
      </c>
      <c r="I1975" s="205"/>
      <c r="J1975" s="200"/>
      <c r="K1975" s="200"/>
      <c r="L1975" s="206"/>
      <c r="M1975" s="207"/>
      <c r="N1975" s="208"/>
      <c r="O1975" s="208"/>
      <c r="P1975" s="208"/>
      <c r="Q1975" s="208"/>
      <c r="R1975" s="208"/>
      <c r="S1975" s="208"/>
      <c r="T1975" s="209"/>
      <c r="AT1975" s="210" t="s">
        <v>213</v>
      </c>
      <c r="AU1975" s="210" t="s">
        <v>84</v>
      </c>
      <c r="AV1975" s="13" t="s">
        <v>84</v>
      </c>
      <c r="AW1975" s="13" t="s">
        <v>4</v>
      </c>
      <c r="AX1975" s="13" t="s">
        <v>82</v>
      </c>
      <c r="AY1975" s="210" t="s">
        <v>197</v>
      </c>
    </row>
    <row r="1976" spans="1:65" s="2" customFormat="1" ht="24.2" customHeight="1">
      <c r="A1976" s="37"/>
      <c r="B1976" s="38"/>
      <c r="C1976" s="181" t="s">
        <v>2618</v>
      </c>
      <c r="D1976" s="181" t="s">
        <v>199</v>
      </c>
      <c r="E1976" s="182" t="s">
        <v>2619</v>
      </c>
      <c r="F1976" s="183" t="s">
        <v>2620</v>
      </c>
      <c r="G1976" s="184" t="s">
        <v>202</v>
      </c>
      <c r="H1976" s="185">
        <v>253.298</v>
      </c>
      <c r="I1976" s="186"/>
      <c r="J1976" s="187">
        <f>ROUND(I1976*H1976,2)</f>
        <v>0</v>
      </c>
      <c r="K1976" s="183" t="s">
        <v>203</v>
      </c>
      <c r="L1976" s="42"/>
      <c r="M1976" s="188" t="s">
        <v>28</v>
      </c>
      <c r="N1976" s="189" t="s">
        <v>45</v>
      </c>
      <c r="O1976" s="67"/>
      <c r="P1976" s="190">
        <f>O1976*H1976</f>
        <v>0</v>
      </c>
      <c r="Q1976" s="190">
        <v>6.1199999999999996E-3</v>
      </c>
      <c r="R1976" s="190">
        <f>Q1976*H1976</f>
        <v>1.5501837599999999</v>
      </c>
      <c r="S1976" s="190">
        <v>0</v>
      </c>
      <c r="T1976" s="191">
        <f>S1976*H1976</f>
        <v>0</v>
      </c>
      <c r="U1976" s="37"/>
      <c r="V1976" s="37"/>
      <c r="W1976" s="37"/>
      <c r="X1976" s="37"/>
      <c r="Y1976" s="37"/>
      <c r="Z1976" s="37"/>
      <c r="AA1976" s="37"/>
      <c r="AB1976" s="37"/>
      <c r="AC1976" s="37"/>
      <c r="AD1976" s="37"/>
      <c r="AE1976" s="37"/>
      <c r="AR1976" s="192" t="s">
        <v>283</v>
      </c>
      <c r="AT1976" s="192" t="s">
        <v>199</v>
      </c>
      <c r="AU1976" s="192" t="s">
        <v>84</v>
      </c>
      <c r="AY1976" s="20" t="s">
        <v>197</v>
      </c>
      <c r="BE1976" s="193">
        <f>IF(N1976="základní",J1976,0)</f>
        <v>0</v>
      </c>
      <c r="BF1976" s="193">
        <f>IF(N1976="snížená",J1976,0)</f>
        <v>0</v>
      </c>
      <c r="BG1976" s="193">
        <f>IF(N1976="zákl. přenesená",J1976,0)</f>
        <v>0</v>
      </c>
      <c r="BH1976" s="193">
        <f>IF(N1976="sníž. přenesená",J1976,0)</f>
        <v>0</v>
      </c>
      <c r="BI1976" s="193">
        <f>IF(N1976="nulová",J1976,0)</f>
        <v>0</v>
      </c>
      <c r="BJ1976" s="20" t="s">
        <v>82</v>
      </c>
      <c r="BK1976" s="193">
        <f>ROUND(I1976*H1976,2)</f>
        <v>0</v>
      </c>
      <c r="BL1976" s="20" t="s">
        <v>283</v>
      </c>
      <c r="BM1976" s="192" t="s">
        <v>2621</v>
      </c>
    </row>
    <row r="1977" spans="1:65" s="2" customFormat="1" ht="11.25">
      <c r="A1977" s="37"/>
      <c r="B1977" s="38"/>
      <c r="C1977" s="39"/>
      <c r="D1977" s="194" t="s">
        <v>206</v>
      </c>
      <c r="E1977" s="39"/>
      <c r="F1977" s="195" t="s">
        <v>2622</v>
      </c>
      <c r="G1977" s="39"/>
      <c r="H1977" s="39"/>
      <c r="I1977" s="196"/>
      <c r="J1977" s="39"/>
      <c r="K1977" s="39"/>
      <c r="L1977" s="42"/>
      <c r="M1977" s="197"/>
      <c r="N1977" s="198"/>
      <c r="O1977" s="67"/>
      <c r="P1977" s="67"/>
      <c r="Q1977" s="67"/>
      <c r="R1977" s="67"/>
      <c r="S1977" s="67"/>
      <c r="T1977" s="68"/>
      <c r="U1977" s="37"/>
      <c r="V1977" s="37"/>
      <c r="W1977" s="37"/>
      <c r="X1977" s="37"/>
      <c r="Y1977" s="37"/>
      <c r="Z1977" s="37"/>
      <c r="AA1977" s="37"/>
      <c r="AB1977" s="37"/>
      <c r="AC1977" s="37"/>
      <c r="AD1977" s="37"/>
      <c r="AE1977" s="37"/>
      <c r="AT1977" s="20" t="s">
        <v>206</v>
      </c>
      <c r="AU1977" s="20" t="s">
        <v>84</v>
      </c>
    </row>
    <row r="1978" spans="1:65" s="15" customFormat="1" ht="11.25">
      <c r="B1978" s="222"/>
      <c r="C1978" s="223"/>
      <c r="D1978" s="201" t="s">
        <v>213</v>
      </c>
      <c r="E1978" s="224" t="s">
        <v>28</v>
      </c>
      <c r="F1978" s="225" t="s">
        <v>724</v>
      </c>
      <c r="G1978" s="223"/>
      <c r="H1978" s="224" t="s">
        <v>28</v>
      </c>
      <c r="I1978" s="226"/>
      <c r="J1978" s="223"/>
      <c r="K1978" s="223"/>
      <c r="L1978" s="227"/>
      <c r="M1978" s="228"/>
      <c r="N1978" s="229"/>
      <c r="O1978" s="229"/>
      <c r="P1978" s="229"/>
      <c r="Q1978" s="229"/>
      <c r="R1978" s="229"/>
      <c r="S1978" s="229"/>
      <c r="T1978" s="230"/>
      <c r="AT1978" s="231" t="s">
        <v>213</v>
      </c>
      <c r="AU1978" s="231" t="s">
        <v>84</v>
      </c>
      <c r="AV1978" s="15" t="s">
        <v>82</v>
      </c>
      <c r="AW1978" s="15" t="s">
        <v>35</v>
      </c>
      <c r="AX1978" s="15" t="s">
        <v>74</v>
      </c>
      <c r="AY1978" s="231" t="s">
        <v>197</v>
      </c>
    </row>
    <row r="1979" spans="1:65" s="15" customFormat="1" ht="11.25">
      <c r="B1979" s="222"/>
      <c r="C1979" s="223"/>
      <c r="D1979" s="201" t="s">
        <v>213</v>
      </c>
      <c r="E1979" s="224" t="s">
        <v>28</v>
      </c>
      <c r="F1979" s="225" t="s">
        <v>2272</v>
      </c>
      <c r="G1979" s="223"/>
      <c r="H1979" s="224" t="s">
        <v>28</v>
      </c>
      <c r="I1979" s="226"/>
      <c r="J1979" s="223"/>
      <c r="K1979" s="223"/>
      <c r="L1979" s="227"/>
      <c r="M1979" s="228"/>
      <c r="N1979" s="229"/>
      <c r="O1979" s="229"/>
      <c r="P1979" s="229"/>
      <c r="Q1979" s="229"/>
      <c r="R1979" s="229"/>
      <c r="S1979" s="229"/>
      <c r="T1979" s="230"/>
      <c r="AT1979" s="231" t="s">
        <v>213</v>
      </c>
      <c r="AU1979" s="231" t="s">
        <v>84</v>
      </c>
      <c r="AV1979" s="15" t="s">
        <v>82</v>
      </c>
      <c r="AW1979" s="15" t="s">
        <v>35</v>
      </c>
      <c r="AX1979" s="15" t="s">
        <v>74</v>
      </c>
      <c r="AY1979" s="231" t="s">
        <v>197</v>
      </c>
    </row>
    <row r="1980" spans="1:65" s="13" customFormat="1" ht="11.25">
      <c r="B1980" s="199"/>
      <c r="C1980" s="200"/>
      <c r="D1980" s="201" t="s">
        <v>213</v>
      </c>
      <c r="E1980" s="202" t="s">
        <v>28</v>
      </c>
      <c r="F1980" s="203" t="s">
        <v>2623</v>
      </c>
      <c r="G1980" s="200"/>
      <c r="H1980" s="204">
        <v>192.99799999999999</v>
      </c>
      <c r="I1980" s="205"/>
      <c r="J1980" s="200"/>
      <c r="K1980" s="200"/>
      <c r="L1980" s="206"/>
      <c r="M1980" s="207"/>
      <c r="N1980" s="208"/>
      <c r="O1980" s="208"/>
      <c r="P1980" s="208"/>
      <c r="Q1980" s="208"/>
      <c r="R1980" s="208"/>
      <c r="S1980" s="208"/>
      <c r="T1980" s="209"/>
      <c r="AT1980" s="210" t="s">
        <v>213</v>
      </c>
      <c r="AU1980" s="210" t="s">
        <v>84</v>
      </c>
      <c r="AV1980" s="13" t="s">
        <v>84</v>
      </c>
      <c r="AW1980" s="13" t="s">
        <v>35</v>
      </c>
      <c r="AX1980" s="13" t="s">
        <v>74</v>
      </c>
      <c r="AY1980" s="210" t="s">
        <v>197</v>
      </c>
    </row>
    <row r="1981" spans="1:65" s="15" customFormat="1" ht="11.25">
      <c r="B1981" s="222"/>
      <c r="C1981" s="223"/>
      <c r="D1981" s="201" t="s">
        <v>213</v>
      </c>
      <c r="E1981" s="224" t="s">
        <v>28</v>
      </c>
      <c r="F1981" s="225" t="s">
        <v>2262</v>
      </c>
      <c r="G1981" s="223"/>
      <c r="H1981" s="224" t="s">
        <v>28</v>
      </c>
      <c r="I1981" s="226"/>
      <c r="J1981" s="223"/>
      <c r="K1981" s="223"/>
      <c r="L1981" s="227"/>
      <c r="M1981" s="228"/>
      <c r="N1981" s="229"/>
      <c r="O1981" s="229"/>
      <c r="P1981" s="229"/>
      <c r="Q1981" s="229"/>
      <c r="R1981" s="229"/>
      <c r="S1981" s="229"/>
      <c r="T1981" s="230"/>
      <c r="AT1981" s="231" t="s">
        <v>213</v>
      </c>
      <c r="AU1981" s="231" t="s">
        <v>84</v>
      </c>
      <c r="AV1981" s="15" t="s">
        <v>82</v>
      </c>
      <c r="AW1981" s="15" t="s">
        <v>35</v>
      </c>
      <c r="AX1981" s="15" t="s">
        <v>74</v>
      </c>
      <c r="AY1981" s="231" t="s">
        <v>197</v>
      </c>
    </row>
    <row r="1982" spans="1:65" s="15" customFormat="1" ht="11.25">
      <c r="B1982" s="222"/>
      <c r="C1982" s="223"/>
      <c r="D1982" s="201" t="s">
        <v>213</v>
      </c>
      <c r="E1982" s="224" t="s">
        <v>28</v>
      </c>
      <c r="F1982" s="225" t="s">
        <v>2482</v>
      </c>
      <c r="G1982" s="223"/>
      <c r="H1982" s="224" t="s">
        <v>28</v>
      </c>
      <c r="I1982" s="226"/>
      <c r="J1982" s="223"/>
      <c r="K1982" s="223"/>
      <c r="L1982" s="227"/>
      <c r="M1982" s="228"/>
      <c r="N1982" s="229"/>
      <c r="O1982" s="229"/>
      <c r="P1982" s="229"/>
      <c r="Q1982" s="229"/>
      <c r="R1982" s="229"/>
      <c r="S1982" s="229"/>
      <c r="T1982" s="230"/>
      <c r="AT1982" s="231" t="s">
        <v>213</v>
      </c>
      <c r="AU1982" s="231" t="s">
        <v>84</v>
      </c>
      <c r="AV1982" s="15" t="s">
        <v>82</v>
      </c>
      <c r="AW1982" s="15" t="s">
        <v>35</v>
      </c>
      <c r="AX1982" s="15" t="s">
        <v>74</v>
      </c>
      <c r="AY1982" s="231" t="s">
        <v>197</v>
      </c>
    </row>
    <row r="1983" spans="1:65" s="13" customFormat="1" ht="11.25">
      <c r="B1983" s="199"/>
      <c r="C1983" s="200"/>
      <c r="D1983" s="201" t="s">
        <v>213</v>
      </c>
      <c r="E1983" s="202" t="s">
        <v>28</v>
      </c>
      <c r="F1983" s="203" t="s">
        <v>2499</v>
      </c>
      <c r="G1983" s="200"/>
      <c r="H1983" s="204">
        <v>60.3</v>
      </c>
      <c r="I1983" s="205"/>
      <c r="J1983" s="200"/>
      <c r="K1983" s="200"/>
      <c r="L1983" s="206"/>
      <c r="M1983" s="207"/>
      <c r="N1983" s="208"/>
      <c r="O1983" s="208"/>
      <c r="P1983" s="208"/>
      <c r="Q1983" s="208"/>
      <c r="R1983" s="208"/>
      <c r="S1983" s="208"/>
      <c r="T1983" s="209"/>
      <c r="AT1983" s="210" t="s">
        <v>213</v>
      </c>
      <c r="AU1983" s="210" t="s">
        <v>84</v>
      </c>
      <c r="AV1983" s="13" t="s">
        <v>84</v>
      </c>
      <c r="AW1983" s="13" t="s">
        <v>35</v>
      </c>
      <c r="AX1983" s="13" t="s">
        <v>74</v>
      </c>
      <c r="AY1983" s="210" t="s">
        <v>197</v>
      </c>
    </row>
    <row r="1984" spans="1:65" s="14" customFormat="1" ht="11.25">
      <c r="B1984" s="211"/>
      <c r="C1984" s="212"/>
      <c r="D1984" s="201" t="s">
        <v>213</v>
      </c>
      <c r="E1984" s="213" t="s">
        <v>28</v>
      </c>
      <c r="F1984" s="214" t="s">
        <v>226</v>
      </c>
      <c r="G1984" s="212"/>
      <c r="H1984" s="215">
        <v>253.298</v>
      </c>
      <c r="I1984" s="216"/>
      <c r="J1984" s="212"/>
      <c r="K1984" s="212"/>
      <c r="L1984" s="217"/>
      <c r="M1984" s="218"/>
      <c r="N1984" s="219"/>
      <c r="O1984" s="219"/>
      <c r="P1984" s="219"/>
      <c r="Q1984" s="219"/>
      <c r="R1984" s="219"/>
      <c r="S1984" s="219"/>
      <c r="T1984" s="220"/>
      <c r="AT1984" s="221" t="s">
        <v>213</v>
      </c>
      <c r="AU1984" s="221" t="s">
        <v>84</v>
      </c>
      <c r="AV1984" s="14" t="s">
        <v>204</v>
      </c>
      <c r="AW1984" s="14" t="s">
        <v>35</v>
      </c>
      <c r="AX1984" s="14" t="s">
        <v>82</v>
      </c>
      <c r="AY1984" s="221" t="s">
        <v>197</v>
      </c>
    </row>
    <row r="1985" spans="1:65" s="2" customFormat="1" ht="16.5" customHeight="1">
      <c r="A1985" s="37"/>
      <c r="B1985" s="38"/>
      <c r="C1985" s="247" t="s">
        <v>2624</v>
      </c>
      <c r="D1985" s="247" t="s">
        <v>519</v>
      </c>
      <c r="E1985" s="248" t="s">
        <v>2625</v>
      </c>
      <c r="F1985" s="249" t="s">
        <v>2626</v>
      </c>
      <c r="G1985" s="250" t="s">
        <v>202</v>
      </c>
      <c r="H1985" s="251">
        <v>265.96300000000002</v>
      </c>
      <c r="I1985" s="252"/>
      <c r="J1985" s="253">
        <f>ROUND(I1985*H1985,2)</f>
        <v>0</v>
      </c>
      <c r="K1985" s="249" t="s">
        <v>203</v>
      </c>
      <c r="L1985" s="254"/>
      <c r="M1985" s="255" t="s">
        <v>28</v>
      </c>
      <c r="N1985" s="256" t="s">
        <v>45</v>
      </c>
      <c r="O1985" s="67"/>
      <c r="P1985" s="190">
        <f>O1985*H1985</f>
        <v>0</v>
      </c>
      <c r="Q1985" s="190">
        <v>2.3999999999999998E-3</v>
      </c>
      <c r="R1985" s="190">
        <f>Q1985*H1985</f>
        <v>0.63831119999999997</v>
      </c>
      <c r="S1985" s="190">
        <v>0</v>
      </c>
      <c r="T1985" s="191">
        <f>S1985*H1985</f>
        <v>0</v>
      </c>
      <c r="U1985" s="37"/>
      <c r="V1985" s="37"/>
      <c r="W1985" s="37"/>
      <c r="X1985" s="37"/>
      <c r="Y1985" s="37"/>
      <c r="Z1985" s="37"/>
      <c r="AA1985" s="37"/>
      <c r="AB1985" s="37"/>
      <c r="AC1985" s="37"/>
      <c r="AD1985" s="37"/>
      <c r="AE1985" s="37"/>
      <c r="AR1985" s="192" t="s">
        <v>365</v>
      </c>
      <c r="AT1985" s="192" t="s">
        <v>519</v>
      </c>
      <c r="AU1985" s="192" t="s">
        <v>84</v>
      </c>
      <c r="AY1985" s="20" t="s">
        <v>197</v>
      </c>
      <c r="BE1985" s="193">
        <f>IF(N1985="základní",J1985,0)</f>
        <v>0</v>
      </c>
      <c r="BF1985" s="193">
        <f>IF(N1985="snížená",J1985,0)</f>
        <v>0</v>
      </c>
      <c r="BG1985" s="193">
        <f>IF(N1985="zákl. přenesená",J1985,0)</f>
        <v>0</v>
      </c>
      <c r="BH1985" s="193">
        <f>IF(N1985="sníž. přenesená",J1985,0)</f>
        <v>0</v>
      </c>
      <c r="BI1985" s="193">
        <f>IF(N1985="nulová",J1985,0)</f>
        <v>0</v>
      </c>
      <c r="BJ1985" s="20" t="s">
        <v>82</v>
      </c>
      <c r="BK1985" s="193">
        <f>ROUND(I1985*H1985,2)</f>
        <v>0</v>
      </c>
      <c r="BL1985" s="20" t="s">
        <v>283</v>
      </c>
      <c r="BM1985" s="192" t="s">
        <v>2627</v>
      </c>
    </row>
    <row r="1986" spans="1:65" s="13" customFormat="1" ht="11.25">
      <c r="B1986" s="199"/>
      <c r="C1986" s="200"/>
      <c r="D1986" s="201" t="s">
        <v>213</v>
      </c>
      <c r="E1986" s="200"/>
      <c r="F1986" s="203" t="s">
        <v>2628</v>
      </c>
      <c r="G1986" s="200"/>
      <c r="H1986" s="204">
        <v>265.96300000000002</v>
      </c>
      <c r="I1986" s="205"/>
      <c r="J1986" s="200"/>
      <c r="K1986" s="200"/>
      <c r="L1986" s="206"/>
      <c r="M1986" s="207"/>
      <c r="N1986" s="208"/>
      <c r="O1986" s="208"/>
      <c r="P1986" s="208"/>
      <c r="Q1986" s="208"/>
      <c r="R1986" s="208"/>
      <c r="S1986" s="208"/>
      <c r="T1986" s="209"/>
      <c r="AT1986" s="210" t="s">
        <v>213</v>
      </c>
      <c r="AU1986" s="210" t="s">
        <v>84</v>
      </c>
      <c r="AV1986" s="13" t="s">
        <v>84</v>
      </c>
      <c r="AW1986" s="13" t="s">
        <v>4</v>
      </c>
      <c r="AX1986" s="13" t="s">
        <v>82</v>
      </c>
      <c r="AY1986" s="210" t="s">
        <v>197</v>
      </c>
    </row>
    <row r="1987" spans="1:65" s="2" customFormat="1" ht="24.2" customHeight="1">
      <c r="A1987" s="37"/>
      <c r="B1987" s="38"/>
      <c r="C1987" s="181" t="s">
        <v>2629</v>
      </c>
      <c r="D1987" s="181" t="s">
        <v>199</v>
      </c>
      <c r="E1987" s="182" t="s">
        <v>2630</v>
      </c>
      <c r="F1987" s="183" t="s">
        <v>2631</v>
      </c>
      <c r="G1987" s="184" t="s">
        <v>202</v>
      </c>
      <c r="H1987" s="185">
        <v>306</v>
      </c>
      <c r="I1987" s="186"/>
      <c r="J1987" s="187">
        <f>ROUND(I1987*H1987,2)</f>
        <v>0</v>
      </c>
      <c r="K1987" s="183" t="s">
        <v>203</v>
      </c>
      <c r="L1987" s="42"/>
      <c r="M1987" s="188" t="s">
        <v>28</v>
      </c>
      <c r="N1987" s="189" t="s">
        <v>45</v>
      </c>
      <c r="O1987" s="67"/>
      <c r="P1987" s="190">
        <f>O1987*H1987</f>
        <v>0</v>
      </c>
      <c r="Q1987" s="190">
        <v>0</v>
      </c>
      <c r="R1987" s="190">
        <f>Q1987*H1987</f>
        <v>0</v>
      </c>
      <c r="S1987" s="190">
        <v>0</v>
      </c>
      <c r="T1987" s="191">
        <f>S1987*H1987</f>
        <v>0</v>
      </c>
      <c r="U1987" s="37"/>
      <c r="V1987" s="37"/>
      <c r="W1987" s="37"/>
      <c r="X1987" s="37"/>
      <c r="Y1987" s="37"/>
      <c r="Z1987" s="37"/>
      <c r="AA1987" s="37"/>
      <c r="AB1987" s="37"/>
      <c r="AC1987" s="37"/>
      <c r="AD1987" s="37"/>
      <c r="AE1987" s="37"/>
      <c r="AR1987" s="192" t="s">
        <v>283</v>
      </c>
      <c r="AT1987" s="192" t="s">
        <v>199</v>
      </c>
      <c r="AU1987" s="192" t="s">
        <v>84</v>
      </c>
      <c r="AY1987" s="20" t="s">
        <v>197</v>
      </c>
      <c r="BE1987" s="193">
        <f>IF(N1987="základní",J1987,0)</f>
        <v>0</v>
      </c>
      <c r="BF1987" s="193">
        <f>IF(N1987="snížená",J1987,0)</f>
        <v>0</v>
      </c>
      <c r="BG1987" s="193">
        <f>IF(N1987="zákl. přenesená",J1987,0)</f>
        <v>0</v>
      </c>
      <c r="BH1987" s="193">
        <f>IF(N1987="sníž. přenesená",J1987,0)</f>
        <v>0</v>
      </c>
      <c r="BI1987" s="193">
        <f>IF(N1987="nulová",J1987,0)</f>
        <v>0</v>
      </c>
      <c r="BJ1987" s="20" t="s">
        <v>82</v>
      </c>
      <c r="BK1987" s="193">
        <f>ROUND(I1987*H1987,2)</f>
        <v>0</v>
      </c>
      <c r="BL1987" s="20" t="s">
        <v>283</v>
      </c>
      <c r="BM1987" s="192" t="s">
        <v>2632</v>
      </c>
    </row>
    <row r="1988" spans="1:65" s="2" customFormat="1" ht="11.25">
      <c r="A1988" s="37"/>
      <c r="B1988" s="38"/>
      <c r="C1988" s="39"/>
      <c r="D1988" s="194" t="s">
        <v>206</v>
      </c>
      <c r="E1988" s="39"/>
      <c r="F1988" s="195" t="s">
        <v>2633</v>
      </c>
      <c r="G1988" s="39"/>
      <c r="H1988" s="39"/>
      <c r="I1988" s="196"/>
      <c r="J1988" s="39"/>
      <c r="K1988" s="39"/>
      <c r="L1988" s="42"/>
      <c r="M1988" s="197"/>
      <c r="N1988" s="198"/>
      <c r="O1988" s="67"/>
      <c r="P1988" s="67"/>
      <c r="Q1988" s="67"/>
      <c r="R1988" s="67"/>
      <c r="S1988" s="67"/>
      <c r="T1988" s="68"/>
      <c r="U1988" s="37"/>
      <c r="V1988" s="37"/>
      <c r="W1988" s="37"/>
      <c r="X1988" s="37"/>
      <c r="Y1988" s="37"/>
      <c r="Z1988" s="37"/>
      <c r="AA1988" s="37"/>
      <c r="AB1988" s="37"/>
      <c r="AC1988" s="37"/>
      <c r="AD1988" s="37"/>
      <c r="AE1988" s="37"/>
      <c r="AT1988" s="20" t="s">
        <v>206</v>
      </c>
      <c r="AU1988" s="20" t="s">
        <v>84</v>
      </c>
    </row>
    <row r="1989" spans="1:65" s="15" customFormat="1" ht="11.25">
      <c r="B1989" s="222"/>
      <c r="C1989" s="223"/>
      <c r="D1989" s="201" t="s">
        <v>213</v>
      </c>
      <c r="E1989" s="224" t="s">
        <v>28</v>
      </c>
      <c r="F1989" s="225" t="s">
        <v>724</v>
      </c>
      <c r="G1989" s="223"/>
      <c r="H1989" s="224" t="s">
        <v>28</v>
      </c>
      <c r="I1989" s="226"/>
      <c r="J1989" s="223"/>
      <c r="K1989" s="223"/>
      <c r="L1989" s="227"/>
      <c r="M1989" s="228"/>
      <c r="N1989" s="229"/>
      <c r="O1989" s="229"/>
      <c r="P1989" s="229"/>
      <c r="Q1989" s="229"/>
      <c r="R1989" s="229"/>
      <c r="S1989" s="229"/>
      <c r="T1989" s="230"/>
      <c r="AT1989" s="231" t="s">
        <v>213</v>
      </c>
      <c r="AU1989" s="231" t="s">
        <v>84</v>
      </c>
      <c r="AV1989" s="15" t="s">
        <v>82</v>
      </c>
      <c r="AW1989" s="15" t="s">
        <v>35</v>
      </c>
      <c r="AX1989" s="15" t="s">
        <v>74</v>
      </c>
      <c r="AY1989" s="231" t="s">
        <v>197</v>
      </c>
    </row>
    <row r="1990" spans="1:65" s="15" customFormat="1" ht="11.25">
      <c r="B1990" s="222"/>
      <c r="C1990" s="223"/>
      <c r="D1990" s="201" t="s">
        <v>213</v>
      </c>
      <c r="E1990" s="224" t="s">
        <v>28</v>
      </c>
      <c r="F1990" s="225" t="s">
        <v>2262</v>
      </c>
      <c r="G1990" s="223"/>
      <c r="H1990" s="224" t="s">
        <v>28</v>
      </c>
      <c r="I1990" s="226"/>
      <c r="J1990" s="223"/>
      <c r="K1990" s="223"/>
      <c r="L1990" s="227"/>
      <c r="M1990" s="228"/>
      <c r="N1990" s="229"/>
      <c r="O1990" s="229"/>
      <c r="P1990" s="229"/>
      <c r="Q1990" s="229"/>
      <c r="R1990" s="229"/>
      <c r="S1990" s="229"/>
      <c r="T1990" s="230"/>
      <c r="AT1990" s="231" t="s">
        <v>213</v>
      </c>
      <c r="AU1990" s="231" t="s">
        <v>84</v>
      </c>
      <c r="AV1990" s="15" t="s">
        <v>82</v>
      </c>
      <c r="AW1990" s="15" t="s">
        <v>35</v>
      </c>
      <c r="AX1990" s="15" t="s">
        <v>74</v>
      </c>
      <c r="AY1990" s="231" t="s">
        <v>197</v>
      </c>
    </row>
    <row r="1991" spans="1:65" s="13" customFormat="1" ht="11.25">
      <c r="B1991" s="199"/>
      <c r="C1991" s="200"/>
      <c r="D1991" s="201" t="s">
        <v>213</v>
      </c>
      <c r="E1991" s="202" t="s">
        <v>28</v>
      </c>
      <c r="F1991" s="203" t="s">
        <v>2263</v>
      </c>
      <c r="G1991" s="200"/>
      <c r="H1991" s="204">
        <v>306</v>
      </c>
      <c r="I1991" s="205"/>
      <c r="J1991" s="200"/>
      <c r="K1991" s="200"/>
      <c r="L1991" s="206"/>
      <c r="M1991" s="207"/>
      <c r="N1991" s="208"/>
      <c r="O1991" s="208"/>
      <c r="P1991" s="208"/>
      <c r="Q1991" s="208"/>
      <c r="R1991" s="208"/>
      <c r="S1991" s="208"/>
      <c r="T1991" s="209"/>
      <c r="AT1991" s="210" t="s">
        <v>213</v>
      </c>
      <c r="AU1991" s="210" t="s">
        <v>84</v>
      </c>
      <c r="AV1991" s="13" t="s">
        <v>84</v>
      </c>
      <c r="AW1991" s="13" t="s">
        <v>35</v>
      </c>
      <c r="AX1991" s="13" t="s">
        <v>82</v>
      </c>
      <c r="AY1991" s="210" t="s">
        <v>197</v>
      </c>
    </row>
    <row r="1992" spans="1:65" s="2" customFormat="1" ht="16.5" customHeight="1">
      <c r="A1992" s="37"/>
      <c r="B1992" s="38"/>
      <c r="C1992" s="247" t="s">
        <v>2634</v>
      </c>
      <c r="D1992" s="247" t="s">
        <v>519</v>
      </c>
      <c r="E1992" s="248" t="s">
        <v>2635</v>
      </c>
      <c r="F1992" s="249" t="s">
        <v>2636</v>
      </c>
      <c r="G1992" s="250" t="s">
        <v>202</v>
      </c>
      <c r="H1992" s="251">
        <v>321.3</v>
      </c>
      <c r="I1992" s="252"/>
      <c r="J1992" s="253">
        <f>ROUND(I1992*H1992,2)</f>
        <v>0</v>
      </c>
      <c r="K1992" s="249" t="s">
        <v>203</v>
      </c>
      <c r="L1992" s="254"/>
      <c r="M1992" s="255" t="s">
        <v>28</v>
      </c>
      <c r="N1992" s="256" t="s">
        <v>45</v>
      </c>
      <c r="O1992" s="67"/>
      <c r="P1992" s="190">
        <f>O1992*H1992</f>
        <v>0</v>
      </c>
      <c r="Q1992" s="190">
        <v>5.4000000000000003E-3</v>
      </c>
      <c r="R1992" s="190">
        <f>Q1992*H1992</f>
        <v>1.7350200000000002</v>
      </c>
      <c r="S1992" s="190">
        <v>0</v>
      </c>
      <c r="T1992" s="191">
        <f>S1992*H1992</f>
        <v>0</v>
      </c>
      <c r="U1992" s="37"/>
      <c r="V1992" s="37"/>
      <c r="W1992" s="37"/>
      <c r="X1992" s="37"/>
      <c r="Y1992" s="37"/>
      <c r="Z1992" s="37"/>
      <c r="AA1992" s="37"/>
      <c r="AB1992" s="37"/>
      <c r="AC1992" s="37"/>
      <c r="AD1992" s="37"/>
      <c r="AE1992" s="37"/>
      <c r="AR1992" s="192" t="s">
        <v>365</v>
      </c>
      <c r="AT1992" s="192" t="s">
        <v>519</v>
      </c>
      <c r="AU1992" s="192" t="s">
        <v>84</v>
      </c>
      <c r="AY1992" s="20" t="s">
        <v>197</v>
      </c>
      <c r="BE1992" s="193">
        <f>IF(N1992="základní",J1992,0)</f>
        <v>0</v>
      </c>
      <c r="BF1992" s="193">
        <f>IF(N1992="snížená",J1992,0)</f>
        <v>0</v>
      </c>
      <c r="BG1992" s="193">
        <f>IF(N1992="zákl. přenesená",J1992,0)</f>
        <v>0</v>
      </c>
      <c r="BH1992" s="193">
        <f>IF(N1992="sníž. přenesená",J1992,0)</f>
        <v>0</v>
      </c>
      <c r="BI1992" s="193">
        <f>IF(N1992="nulová",J1992,0)</f>
        <v>0</v>
      </c>
      <c r="BJ1992" s="20" t="s">
        <v>82</v>
      </c>
      <c r="BK1992" s="193">
        <f>ROUND(I1992*H1992,2)</f>
        <v>0</v>
      </c>
      <c r="BL1992" s="20" t="s">
        <v>283</v>
      </c>
      <c r="BM1992" s="192" t="s">
        <v>2637</v>
      </c>
    </row>
    <row r="1993" spans="1:65" s="13" customFormat="1" ht="11.25">
      <c r="B1993" s="199"/>
      <c r="C1993" s="200"/>
      <c r="D1993" s="201" t="s">
        <v>213</v>
      </c>
      <c r="E1993" s="200"/>
      <c r="F1993" s="203" t="s">
        <v>2638</v>
      </c>
      <c r="G1993" s="200"/>
      <c r="H1993" s="204">
        <v>321.3</v>
      </c>
      <c r="I1993" s="205"/>
      <c r="J1993" s="200"/>
      <c r="K1993" s="200"/>
      <c r="L1993" s="206"/>
      <c r="M1993" s="207"/>
      <c r="N1993" s="208"/>
      <c r="O1993" s="208"/>
      <c r="P1993" s="208"/>
      <c r="Q1993" s="208"/>
      <c r="R1993" s="208"/>
      <c r="S1993" s="208"/>
      <c r="T1993" s="209"/>
      <c r="AT1993" s="210" t="s">
        <v>213</v>
      </c>
      <c r="AU1993" s="210" t="s">
        <v>84</v>
      </c>
      <c r="AV1993" s="13" t="s">
        <v>84</v>
      </c>
      <c r="AW1993" s="13" t="s">
        <v>4</v>
      </c>
      <c r="AX1993" s="13" t="s">
        <v>82</v>
      </c>
      <c r="AY1993" s="210" t="s">
        <v>197</v>
      </c>
    </row>
    <row r="1994" spans="1:65" s="2" customFormat="1" ht="24.2" customHeight="1">
      <c r="A1994" s="37"/>
      <c r="B1994" s="38"/>
      <c r="C1994" s="181" t="s">
        <v>2639</v>
      </c>
      <c r="D1994" s="181" t="s">
        <v>199</v>
      </c>
      <c r="E1994" s="182" t="s">
        <v>2640</v>
      </c>
      <c r="F1994" s="183" t="s">
        <v>2641</v>
      </c>
      <c r="G1994" s="184" t="s">
        <v>202</v>
      </c>
      <c r="H1994" s="185">
        <v>1277.5350000000001</v>
      </c>
      <c r="I1994" s="186"/>
      <c r="J1994" s="187">
        <f>ROUND(I1994*H1994,2)</f>
        <v>0</v>
      </c>
      <c r="K1994" s="183" t="s">
        <v>203</v>
      </c>
      <c r="L1994" s="42"/>
      <c r="M1994" s="188" t="s">
        <v>28</v>
      </c>
      <c r="N1994" s="189" t="s">
        <v>45</v>
      </c>
      <c r="O1994" s="67"/>
      <c r="P1994" s="190">
        <f>O1994*H1994</f>
        <v>0</v>
      </c>
      <c r="Q1994" s="190">
        <v>0</v>
      </c>
      <c r="R1994" s="190">
        <f>Q1994*H1994</f>
        <v>0</v>
      </c>
      <c r="S1994" s="190">
        <v>0</v>
      </c>
      <c r="T1994" s="191">
        <f>S1994*H1994</f>
        <v>0</v>
      </c>
      <c r="U1994" s="37"/>
      <c r="V1994" s="37"/>
      <c r="W1994" s="37"/>
      <c r="X1994" s="37"/>
      <c r="Y1994" s="37"/>
      <c r="Z1994" s="37"/>
      <c r="AA1994" s="37"/>
      <c r="AB1994" s="37"/>
      <c r="AC1994" s="37"/>
      <c r="AD1994" s="37"/>
      <c r="AE1994" s="37"/>
      <c r="AR1994" s="192" t="s">
        <v>283</v>
      </c>
      <c r="AT1994" s="192" t="s">
        <v>199</v>
      </c>
      <c r="AU1994" s="192" t="s">
        <v>84</v>
      </c>
      <c r="AY1994" s="20" t="s">
        <v>197</v>
      </c>
      <c r="BE1994" s="193">
        <f>IF(N1994="základní",J1994,0)</f>
        <v>0</v>
      </c>
      <c r="BF1994" s="193">
        <f>IF(N1994="snížená",J1994,0)</f>
        <v>0</v>
      </c>
      <c r="BG1994" s="193">
        <f>IF(N1994="zákl. přenesená",J1994,0)</f>
        <v>0</v>
      </c>
      <c r="BH1994" s="193">
        <f>IF(N1994="sníž. přenesená",J1994,0)</f>
        <v>0</v>
      </c>
      <c r="BI1994" s="193">
        <f>IF(N1994="nulová",J1994,0)</f>
        <v>0</v>
      </c>
      <c r="BJ1994" s="20" t="s">
        <v>82</v>
      </c>
      <c r="BK1994" s="193">
        <f>ROUND(I1994*H1994,2)</f>
        <v>0</v>
      </c>
      <c r="BL1994" s="20" t="s">
        <v>283</v>
      </c>
      <c r="BM1994" s="192" t="s">
        <v>2642</v>
      </c>
    </row>
    <row r="1995" spans="1:65" s="2" customFormat="1" ht="11.25">
      <c r="A1995" s="37"/>
      <c r="B1995" s="38"/>
      <c r="C1995" s="39"/>
      <c r="D1995" s="194" t="s">
        <v>206</v>
      </c>
      <c r="E1995" s="39"/>
      <c r="F1995" s="195" t="s">
        <v>2643</v>
      </c>
      <c r="G1995" s="39"/>
      <c r="H1995" s="39"/>
      <c r="I1995" s="196"/>
      <c r="J1995" s="39"/>
      <c r="K1995" s="39"/>
      <c r="L1995" s="42"/>
      <c r="M1995" s="197"/>
      <c r="N1995" s="198"/>
      <c r="O1995" s="67"/>
      <c r="P1995" s="67"/>
      <c r="Q1995" s="67"/>
      <c r="R1995" s="67"/>
      <c r="S1995" s="67"/>
      <c r="T1995" s="68"/>
      <c r="U1995" s="37"/>
      <c r="V1995" s="37"/>
      <c r="W1995" s="37"/>
      <c r="X1995" s="37"/>
      <c r="Y1995" s="37"/>
      <c r="Z1995" s="37"/>
      <c r="AA1995" s="37"/>
      <c r="AB1995" s="37"/>
      <c r="AC1995" s="37"/>
      <c r="AD1995" s="37"/>
      <c r="AE1995" s="37"/>
      <c r="AT1995" s="20" t="s">
        <v>206</v>
      </c>
      <c r="AU1995" s="20" t="s">
        <v>84</v>
      </c>
    </row>
    <row r="1996" spans="1:65" s="15" customFormat="1" ht="11.25">
      <c r="B1996" s="222"/>
      <c r="C1996" s="223"/>
      <c r="D1996" s="201" t="s">
        <v>213</v>
      </c>
      <c r="E1996" s="224" t="s">
        <v>28</v>
      </c>
      <c r="F1996" s="225" t="s">
        <v>724</v>
      </c>
      <c r="G1996" s="223"/>
      <c r="H1996" s="224" t="s">
        <v>28</v>
      </c>
      <c r="I1996" s="226"/>
      <c r="J1996" s="223"/>
      <c r="K1996" s="223"/>
      <c r="L1996" s="227"/>
      <c r="M1996" s="228"/>
      <c r="N1996" s="229"/>
      <c r="O1996" s="229"/>
      <c r="P1996" s="229"/>
      <c r="Q1996" s="229"/>
      <c r="R1996" s="229"/>
      <c r="S1996" s="229"/>
      <c r="T1996" s="230"/>
      <c r="AT1996" s="231" t="s">
        <v>213</v>
      </c>
      <c r="AU1996" s="231" t="s">
        <v>84</v>
      </c>
      <c r="AV1996" s="15" t="s">
        <v>82</v>
      </c>
      <c r="AW1996" s="15" t="s">
        <v>35</v>
      </c>
      <c r="AX1996" s="15" t="s">
        <v>74</v>
      </c>
      <c r="AY1996" s="231" t="s">
        <v>197</v>
      </c>
    </row>
    <row r="1997" spans="1:65" s="15" customFormat="1" ht="11.25">
      <c r="B1997" s="222"/>
      <c r="C1997" s="223"/>
      <c r="D1997" s="201" t="s">
        <v>213</v>
      </c>
      <c r="E1997" s="224" t="s">
        <v>28</v>
      </c>
      <c r="F1997" s="225" t="s">
        <v>2272</v>
      </c>
      <c r="G1997" s="223"/>
      <c r="H1997" s="224" t="s">
        <v>28</v>
      </c>
      <c r="I1997" s="226"/>
      <c r="J1997" s="223"/>
      <c r="K1997" s="223"/>
      <c r="L1997" s="227"/>
      <c r="M1997" s="228"/>
      <c r="N1997" s="229"/>
      <c r="O1997" s="229"/>
      <c r="P1997" s="229"/>
      <c r="Q1997" s="229"/>
      <c r="R1997" s="229"/>
      <c r="S1997" s="229"/>
      <c r="T1997" s="230"/>
      <c r="AT1997" s="231" t="s">
        <v>213</v>
      </c>
      <c r="AU1997" s="231" t="s">
        <v>84</v>
      </c>
      <c r="AV1997" s="15" t="s">
        <v>82</v>
      </c>
      <c r="AW1997" s="15" t="s">
        <v>35</v>
      </c>
      <c r="AX1997" s="15" t="s">
        <v>74</v>
      </c>
      <c r="AY1997" s="231" t="s">
        <v>197</v>
      </c>
    </row>
    <row r="1998" spans="1:65" s="13" customFormat="1" ht="11.25">
      <c r="B1998" s="199"/>
      <c r="C1998" s="200"/>
      <c r="D1998" s="201" t="s">
        <v>213</v>
      </c>
      <c r="E1998" s="202" t="s">
        <v>28</v>
      </c>
      <c r="F1998" s="203" t="s">
        <v>2273</v>
      </c>
      <c r="G1998" s="200"/>
      <c r="H1998" s="204">
        <v>1277.5350000000001</v>
      </c>
      <c r="I1998" s="205"/>
      <c r="J1998" s="200"/>
      <c r="K1998" s="200"/>
      <c r="L1998" s="206"/>
      <c r="M1998" s="207"/>
      <c r="N1998" s="208"/>
      <c r="O1998" s="208"/>
      <c r="P1998" s="208"/>
      <c r="Q1998" s="208"/>
      <c r="R1998" s="208"/>
      <c r="S1998" s="208"/>
      <c r="T1998" s="209"/>
      <c r="AT1998" s="210" t="s">
        <v>213</v>
      </c>
      <c r="AU1998" s="210" t="s">
        <v>84</v>
      </c>
      <c r="AV1998" s="13" t="s">
        <v>84</v>
      </c>
      <c r="AW1998" s="13" t="s">
        <v>35</v>
      </c>
      <c r="AX1998" s="13" t="s">
        <v>82</v>
      </c>
      <c r="AY1998" s="210" t="s">
        <v>197</v>
      </c>
    </row>
    <row r="1999" spans="1:65" s="2" customFormat="1" ht="16.5" customHeight="1">
      <c r="A1999" s="37"/>
      <c r="B1999" s="38"/>
      <c r="C1999" s="247" t="s">
        <v>2644</v>
      </c>
      <c r="D1999" s="247" t="s">
        <v>519</v>
      </c>
      <c r="E1999" s="248" t="s">
        <v>2645</v>
      </c>
      <c r="F1999" s="249" t="s">
        <v>2646</v>
      </c>
      <c r="G1999" s="250" t="s">
        <v>202</v>
      </c>
      <c r="H1999" s="251">
        <v>1341.412</v>
      </c>
      <c r="I1999" s="252"/>
      <c r="J1999" s="253">
        <f>ROUND(I1999*H1999,2)</f>
        <v>0</v>
      </c>
      <c r="K1999" s="249" t="s">
        <v>203</v>
      </c>
      <c r="L1999" s="254"/>
      <c r="M1999" s="255" t="s">
        <v>28</v>
      </c>
      <c r="N1999" s="256" t="s">
        <v>45</v>
      </c>
      <c r="O1999" s="67"/>
      <c r="P1999" s="190">
        <f>O1999*H1999</f>
        <v>0</v>
      </c>
      <c r="Q1999" s="190">
        <v>4.8999999999999998E-3</v>
      </c>
      <c r="R1999" s="190">
        <f>Q1999*H1999</f>
        <v>6.5729188000000001</v>
      </c>
      <c r="S1999" s="190">
        <v>0</v>
      </c>
      <c r="T1999" s="191">
        <f>S1999*H1999</f>
        <v>0</v>
      </c>
      <c r="U1999" s="37"/>
      <c r="V1999" s="37"/>
      <c r="W1999" s="37"/>
      <c r="X1999" s="37"/>
      <c r="Y1999" s="37"/>
      <c r="Z1999" s="37"/>
      <c r="AA1999" s="37"/>
      <c r="AB1999" s="37"/>
      <c r="AC1999" s="37"/>
      <c r="AD1999" s="37"/>
      <c r="AE1999" s="37"/>
      <c r="AR1999" s="192" t="s">
        <v>365</v>
      </c>
      <c r="AT1999" s="192" t="s">
        <v>519</v>
      </c>
      <c r="AU1999" s="192" t="s">
        <v>84</v>
      </c>
      <c r="AY1999" s="20" t="s">
        <v>197</v>
      </c>
      <c r="BE1999" s="193">
        <f>IF(N1999="základní",J1999,0)</f>
        <v>0</v>
      </c>
      <c r="BF1999" s="193">
        <f>IF(N1999="snížená",J1999,0)</f>
        <v>0</v>
      </c>
      <c r="BG1999" s="193">
        <f>IF(N1999="zákl. přenesená",J1999,0)</f>
        <v>0</v>
      </c>
      <c r="BH1999" s="193">
        <f>IF(N1999="sníž. přenesená",J1999,0)</f>
        <v>0</v>
      </c>
      <c r="BI1999" s="193">
        <f>IF(N1999="nulová",J1999,0)</f>
        <v>0</v>
      </c>
      <c r="BJ1999" s="20" t="s">
        <v>82</v>
      </c>
      <c r="BK1999" s="193">
        <f>ROUND(I1999*H1999,2)</f>
        <v>0</v>
      </c>
      <c r="BL1999" s="20" t="s">
        <v>283</v>
      </c>
      <c r="BM1999" s="192" t="s">
        <v>2647</v>
      </c>
    </row>
    <row r="2000" spans="1:65" s="13" customFormat="1" ht="11.25">
      <c r="B2000" s="199"/>
      <c r="C2000" s="200"/>
      <c r="D2000" s="201" t="s">
        <v>213</v>
      </c>
      <c r="E2000" s="200"/>
      <c r="F2000" s="203" t="s">
        <v>2648</v>
      </c>
      <c r="G2000" s="200"/>
      <c r="H2000" s="204">
        <v>1341.412</v>
      </c>
      <c r="I2000" s="205"/>
      <c r="J2000" s="200"/>
      <c r="K2000" s="200"/>
      <c r="L2000" s="206"/>
      <c r="M2000" s="207"/>
      <c r="N2000" s="208"/>
      <c r="O2000" s="208"/>
      <c r="P2000" s="208"/>
      <c r="Q2000" s="208"/>
      <c r="R2000" s="208"/>
      <c r="S2000" s="208"/>
      <c r="T2000" s="209"/>
      <c r="AT2000" s="210" t="s">
        <v>213</v>
      </c>
      <c r="AU2000" s="210" t="s">
        <v>84</v>
      </c>
      <c r="AV2000" s="13" t="s">
        <v>84</v>
      </c>
      <c r="AW2000" s="13" t="s">
        <v>4</v>
      </c>
      <c r="AX2000" s="13" t="s">
        <v>82</v>
      </c>
      <c r="AY2000" s="210" t="s">
        <v>197</v>
      </c>
    </row>
    <row r="2001" spans="1:65" s="2" customFormat="1" ht="16.5" customHeight="1">
      <c r="A2001" s="37"/>
      <c r="B2001" s="38"/>
      <c r="C2001" s="247" t="s">
        <v>2649</v>
      </c>
      <c r="D2001" s="247" t="s">
        <v>519</v>
      </c>
      <c r="E2001" s="248" t="s">
        <v>2650</v>
      </c>
      <c r="F2001" s="249" t="s">
        <v>2651</v>
      </c>
      <c r="G2001" s="250" t="s">
        <v>202</v>
      </c>
      <c r="H2001" s="251">
        <v>1341.412</v>
      </c>
      <c r="I2001" s="252"/>
      <c r="J2001" s="253">
        <f>ROUND(I2001*H2001,2)</f>
        <v>0</v>
      </c>
      <c r="K2001" s="249" t="s">
        <v>203</v>
      </c>
      <c r="L2001" s="254"/>
      <c r="M2001" s="255" t="s">
        <v>28</v>
      </c>
      <c r="N2001" s="256" t="s">
        <v>45</v>
      </c>
      <c r="O2001" s="67"/>
      <c r="P2001" s="190">
        <f>O2001*H2001</f>
        <v>0</v>
      </c>
      <c r="Q2001" s="190">
        <v>1.337E-2</v>
      </c>
      <c r="R2001" s="190">
        <f>Q2001*H2001</f>
        <v>17.934678439999999</v>
      </c>
      <c r="S2001" s="190">
        <v>0</v>
      </c>
      <c r="T2001" s="191">
        <f>S2001*H2001</f>
        <v>0</v>
      </c>
      <c r="U2001" s="37"/>
      <c r="V2001" s="37"/>
      <c r="W2001" s="37"/>
      <c r="X2001" s="37"/>
      <c r="Y2001" s="37"/>
      <c r="Z2001" s="37"/>
      <c r="AA2001" s="37"/>
      <c r="AB2001" s="37"/>
      <c r="AC2001" s="37"/>
      <c r="AD2001" s="37"/>
      <c r="AE2001" s="37"/>
      <c r="AR2001" s="192" t="s">
        <v>365</v>
      </c>
      <c r="AT2001" s="192" t="s">
        <v>519</v>
      </c>
      <c r="AU2001" s="192" t="s">
        <v>84</v>
      </c>
      <c r="AY2001" s="20" t="s">
        <v>197</v>
      </c>
      <c r="BE2001" s="193">
        <f>IF(N2001="základní",J2001,0)</f>
        <v>0</v>
      </c>
      <c r="BF2001" s="193">
        <f>IF(N2001="snížená",J2001,0)</f>
        <v>0</v>
      </c>
      <c r="BG2001" s="193">
        <f>IF(N2001="zákl. přenesená",J2001,0)</f>
        <v>0</v>
      </c>
      <c r="BH2001" s="193">
        <f>IF(N2001="sníž. přenesená",J2001,0)</f>
        <v>0</v>
      </c>
      <c r="BI2001" s="193">
        <f>IF(N2001="nulová",J2001,0)</f>
        <v>0</v>
      </c>
      <c r="BJ2001" s="20" t="s">
        <v>82</v>
      </c>
      <c r="BK2001" s="193">
        <f>ROUND(I2001*H2001,2)</f>
        <v>0</v>
      </c>
      <c r="BL2001" s="20" t="s">
        <v>283</v>
      </c>
      <c r="BM2001" s="192" t="s">
        <v>2652</v>
      </c>
    </row>
    <row r="2002" spans="1:65" s="13" customFormat="1" ht="11.25">
      <c r="B2002" s="199"/>
      <c r="C2002" s="200"/>
      <c r="D2002" s="201" t="s">
        <v>213</v>
      </c>
      <c r="E2002" s="200"/>
      <c r="F2002" s="203" t="s">
        <v>2648</v>
      </c>
      <c r="G2002" s="200"/>
      <c r="H2002" s="204">
        <v>1341.412</v>
      </c>
      <c r="I2002" s="205"/>
      <c r="J2002" s="200"/>
      <c r="K2002" s="200"/>
      <c r="L2002" s="206"/>
      <c r="M2002" s="207"/>
      <c r="N2002" s="208"/>
      <c r="O2002" s="208"/>
      <c r="P2002" s="208"/>
      <c r="Q2002" s="208"/>
      <c r="R2002" s="208"/>
      <c r="S2002" s="208"/>
      <c r="T2002" s="209"/>
      <c r="AT2002" s="210" t="s">
        <v>213</v>
      </c>
      <c r="AU2002" s="210" t="s">
        <v>84</v>
      </c>
      <c r="AV2002" s="13" t="s">
        <v>84</v>
      </c>
      <c r="AW2002" s="13" t="s">
        <v>4</v>
      </c>
      <c r="AX2002" s="13" t="s">
        <v>82</v>
      </c>
      <c r="AY2002" s="210" t="s">
        <v>197</v>
      </c>
    </row>
    <row r="2003" spans="1:65" s="2" customFormat="1" ht="21.75" customHeight="1">
      <c r="A2003" s="37"/>
      <c r="B2003" s="38"/>
      <c r="C2003" s="181" t="s">
        <v>2653</v>
      </c>
      <c r="D2003" s="181" t="s">
        <v>199</v>
      </c>
      <c r="E2003" s="182" t="s">
        <v>2654</v>
      </c>
      <c r="F2003" s="183" t="s">
        <v>2655</v>
      </c>
      <c r="G2003" s="184" t="s">
        <v>265</v>
      </c>
      <c r="H2003" s="185">
        <v>251.19499999999999</v>
      </c>
      <c r="I2003" s="186"/>
      <c r="J2003" s="187">
        <f>ROUND(I2003*H2003,2)</f>
        <v>0</v>
      </c>
      <c r="K2003" s="183" t="s">
        <v>203</v>
      </c>
      <c r="L2003" s="42"/>
      <c r="M2003" s="188" t="s">
        <v>28</v>
      </c>
      <c r="N2003" s="189" t="s">
        <v>45</v>
      </c>
      <c r="O2003" s="67"/>
      <c r="P2003" s="190">
        <f>O2003*H2003</f>
        <v>0</v>
      </c>
      <c r="Q2003" s="190">
        <v>3.0000000000000001E-5</v>
      </c>
      <c r="R2003" s="190">
        <f>Q2003*H2003</f>
        <v>7.5358500000000002E-3</v>
      </c>
      <c r="S2003" s="190">
        <v>0</v>
      </c>
      <c r="T2003" s="191">
        <f>S2003*H2003</f>
        <v>0</v>
      </c>
      <c r="U2003" s="37"/>
      <c r="V2003" s="37"/>
      <c r="W2003" s="37"/>
      <c r="X2003" s="37"/>
      <c r="Y2003" s="37"/>
      <c r="Z2003" s="37"/>
      <c r="AA2003" s="37"/>
      <c r="AB2003" s="37"/>
      <c r="AC2003" s="37"/>
      <c r="AD2003" s="37"/>
      <c r="AE2003" s="37"/>
      <c r="AR2003" s="192" t="s">
        <v>283</v>
      </c>
      <c r="AT2003" s="192" t="s">
        <v>199</v>
      </c>
      <c r="AU2003" s="192" t="s">
        <v>84</v>
      </c>
      <c r="AY2003" s="20" t="s">
        <v>197</v>
      </c>
      <c r="BE2003" s="193">
        <f>IF(N2003="základní",J2003,0)</f>
        <v>0</v>
      </c>
      <c r="BF2003" s="193">
        <f>IF(N2003="snížená",J2003,0)</f>
        <v>0</v>
      </c>
      <c r="BG2003" s="193">
        <f>IF(N2003="zákl. přenesená",J2003,0)</f>
        <v>0</v>
      </c>
      <c r="BH2003" s="193">
        <f>IF(N2003="sníž. přenesená",J2003,0)</f>
        <v>0</v>
      </c>
      <c r="BI2003" s="193">
        <f>IF(N2003="nulová",J2003,0)</f>
        <v>0</v>
      </c>
      <c r="BJ2003" s="20" t="s">
        <v>82</v>
      </c>
      <c r="BK2003" s="193">
        <f>ROUND(I2003*H2003,2)</f>
        <v>0</v>
      </c>
      <c r="BL2003" s="20" t="s">
        <v>283</v>
      </c>
      <c r="BM2003" s="192" t="s">
        <v>2656</v>
      </c>
    </row>
    <row r="2004" spans="1:65" s="2" customFormat="1" ht="11.25">
      <c r="A2004" s="37"/>
      <c r="B2004" s="38"/>
      <c r="C2004" s="39"/>
      <c r="D2004" s="194" t="s">
        <v>206</v>
      </c>
      <c r="E2004" s="39"/>
      <c r="F2004" s="195" t="s">
        <v>2657</v>
      </c>
      <c r="G2004" s="39"/>
      <c r="H2004" s="39"/>
      <c r="I2004" s="196"/>
      <c r="J2004" s="39"/>
      <c r="K2004" s="39"/>
      <c r="L2004" s="42"/>
      <c r="M2004" s="197"/>
      <c r="N2004" s="198"/>
      <c r="O2004" s="67"/>
      <c r="P2004" s="67"/>
      <c r="Q2004" s="67"/>
      <c r="R2004" s="67"/>
      <c r="S2004" s="67"/>
      <c r="T2004" s="68"/>
      <c r="U2004" s="37"/>
      <c r="V2004" s="37"/>
      <c r="W2004" s="37"/>
      <c r="X2004" s="37"/>
      <c r="Y2004" s="37"/>
      <c r="Z2004" s="37"/>
      <c r="AA2004" s="37"/>
      <c r="AB2004" s="37"/>
      <c r="AC2004" s="37"/>
      <c r="AD2004" s="37"/>
      <c r="AE2004" s="37"/>
      <c r="AT2004" s="20" t="s">
        <v>206</v>
      </c>
      <c r="AU2004" s="20" t="s">
        <v>84</v>
      </c>
    </row>
    <row r="2005" spans="1:65" s="15" customFormat="1" ht="11.25">
      <c r="B2005" s="222"/>
      <c r="C2005" s="223"/>
      <c r="D2005" s="201" t="s">
        <v>213</v>
      </c>
      <c r="E2005" s="224" t="s">
        <v>28</v>
      </c>
      <c r="F2005" s="225" t="s">
        <v>724</v>
      </c>
      <c r="G2005" s="223"/>
      <c r="H2005" s="224" t="s">
        <v>28</v>
      </c>
      <c r="I2005" s="226"/>
      <c r="J2005" s="223"/>
      <c r="K2005" s="223"/>
      <c r="L2005" s="227"/>
      <c r="M2005" s="228"/>
      <c r="N2005" s="229"/>
      <c r="O2005" s="229"/>
      <c r="P2005" s="229"/>
      <c r="Q2005" s="229"/>
      <c r="R2005" s="229"/>
      <c r="S2005" s="229"/>
      <c r="T2005" s="230"/>
      <c r="AT2005" s="231" t="s">
        <v>213</v>
      </c>
      <c r="AU2005" s="231" t="s">
        <v>84</v>
      </c>
      <c r="AV2005" s="15" t="s">
        <v>82</v>
      </c>
      <c r="AW2005" s="15" t="s">
        <v>35</v>
      </c>
      <c r="AX2005" s="15" t="s">
        <v>74</v>
      </c>
      <c r="AY2005" s="231" t="s">
        <v>197</v>
      </c>
    </row>
    <row r="2006" spans="1:65" s="15" customFormat="1" ht="11.25">
      <c r="B2006" s="222"/>
      <c r="C2006" s="223"/>
      <c r="D2006" s="201" t="s">
        <v>213</v>
      </c>
      <c r="E2006" s="224" t="s">
        <v>28</v>
      </c>
      <c r="F2006" s="225" t="s">
        <v>2272</v>
      </c>
      <c r="G2006" s="223"/>
      <c r="H2006" s="224" t="s">
        <v>28</v>
      </c>
      <c r="I2006" s="226"/>
      <c r="J2006" s="223"/>
      <c r="K2006" s="223"/>
      <c r="L2006" s="227"/>
      <c r="M2006" s="228"/>
      <c r="N2006" s="229"/>
      <c r="O2006" s="229"/>
      <c r="P2006" s="229"/>
      <c r="Q2006" s="229"/>
      <c r="R2006" s="229"/>
      <c r="S2006" s="229"/>
      <c r="T2006" s="230"/>
      <c r="AT2006" s="231" t="s">
        <v>213</v>
      </c>
      <c r="AU2006" s="231" t="s">
        <v>84</v>
      </c>
      <c r="AV2006" s="15" t="s">
        <v>82</v>
      </c>
      <c r="AW2006" s="15" t="s">
        <v>35</v>
      </c>
      <c r="AX2006" s="15" t="s">
        <v>74</v>
      </c>
      <c r="AY2006" s="231" t="s">
        <v>197</v>
      </c>
    </row>
    <row r="2007" spans="1:65" s="13" customFormat="1" ht="11.25">
      <c r="B2007" s="199"/>
      <c r="C2007" s="200"/>
      <c r="D2007" s="201" t="s">
        <v>213</v>
      </c>
      <c r="E2007" s="202" t="s">
        <v>28</v>
      </c>
      <c r="F2007" s="203" t="s">
        <v>2658</v>
      </c>
      <c r="G2007" s="200"/>
      <c r="H2007" s="204">
        <v>146.46</v>
      </c>
      <c r="I2007" s="205"/>
      <c r="J2007" s="200"/>
      <c r="K2007" s="200"/>
      <c r="L2007" s="206"/>
      <c r="M2007" s="207"/>
      <c r="N2007" s="208"/>
      <c r="O2007" s="208"/>
      <c r="P2007" s="208"/>
      <c r="Q2007" s="208"/>
      <c r="R2007" s="208"/>
      <c r="S2007" s="208"/>
      <c r="T2007" s="209"/>
      <c r="AT2007" s="210" t="s">
        <v>213</v>
      </c>
      <c r="AU2007" s="210" t="s">
        <v>84</v>
      </c>
      <c r="AV2007" s="13" t="s">
        <v>84</v>
      </c>
      <c r="AW2007" s="13" t="s">
        <v>35</v>
      </c>
      <c r="AX2007" s="13" t="s">
        <v>74</v>
      </c>
      <c r="AY2007" s="210" t="s">
        <v>197</v>
      </c>
    </row>
    <row r="2008" spans="1:65" s="16" customFormat="1" ht="11.25">
      <c r="B2008" s="232"/>
      <c r="C2008" s="233"/>
      <c r="D2008" s="201" t="s">
        <v>213</v>
      </c>
      <c r="E2008" s="234" t="s">
        <v>28</v>
      </c>
      <c r="F2008" s="235" t="s">
        <v>416</v>
      </c>
      <c r="G2008" s="233"/>
      <c r="H2008" s="236">
        <v>146.46</v>
      </c>
      <c r="I2008" s="237"/>
      <c r="J2008" s="233"/>
      <c r="K2008" s="233"/>
      <c r="L2008" s="238"/>
      <c r="M2008" s="239"/>
      <c r="N2008" s="240"/>
      <c r="O2008" s="240"/>
      <c r="P2008" s="240"/>
      <c r="Q2008" s="240"/>
      <c r="R2008" s="240"/>
      <c r="S2008" s="240"/>
      <c r="T2008" s="241"/>
      <c r="AT2008" s="242" t="s">
        <v>213</v>
      </c>
      <c r="AU2008" s="242" t="s">
        <v>84</v>
      </c>
      <c r="AV2008" s="16" t="s">
        <v>160</v>
      </c>
      <c r="AW2008" s="16" t="s">
        <v>35</v>
      </c>
      <c r="AX2008" s="16" t="s">
        <v>74</v>
      </c>
      <c r="AY2008" s="242" t="s">
        <v>197</v>
      </c>
    </row>
    <row r="2009" spans="1:65" s="15" customFormat="1" ht="11.25">
      <c r="B2009" s="222"/>
      <c r="C2009" s="223"/>
      <c r="D2009" s="201" t="s">
        <v>213</v>
      </c>
      <c r="E2009" s="224" t="s">
        <v>28</v>
      </c>
      <c r="F2009" s="225" t="s">
        <v>2262</v>
      </c>
      <c r="G2009" s="223"/>
      <c r="H2009" s="224" t="s">
        <v>28</v>
      </c>
      <c r="I2009" s="226"/>
      <c r="J2009" s="223"/>
      <c r="K2009" s="223"/>
      <c r="L2009" s="227"/>
      <c r="M2009" s="228"/>
      <c r="N2009" s="229"/>
      <c r="O2009" s="229"/>
      <c r="P2009" s="229"/>
      <c r="Q2009" s="229"/>
      <c r="R2009" s="229"/>
      <c r="S2009" s="229"/>
      <c r="T2009" s="230"/>
      <c r="AT2009" s="231" t="s">
        <v>213</v>
      </c>
      <c r="AU2009" s="231" t="s">
        <v>84</v>
      </c>
      <c r="AV2009" s="15" t="s">
        <v>82</v>
      </c>
      <c r="AW2009" s="15" t="s">
        <v>35</v>
      </c>
      <c r="AX2009" s="15" t="s">
        <v>74</v>
      </c>
      <c r="AY2009" s="231" t="s">
        <v>197</v>
      </c>
    </row>
    <row r="2010" spans="1:65" s="15" customFormat="1" ht="11.25">
      <c r="B2010" s="222"/>
      <c r="C2010" s="223"/>
      <c r="D2010" s="201" t="s">
        <v>213</v>
      </c>
      <c r="E2010" s="224" t="s">
        <v>28</v>
      </c>
      <c r="F2010" s="225" t="s">
        <v>2482</v>
      </c>
      <c r="G2010" s="223"/>
      <c r="H2010" s="224" t="s">
        <v>28</v>
      </c>
      <c r="I2010" s="226"/>
      <c r="J2010" s="223"/>
      <c r="K2010" s="223"/>
      <c r="L2010" s="227"/>
      <c r="M2010" s="228"/>
      <c r="N2010" s="229"/>
      <c r="O2010" s="229"/>
      <c r="P2010" s="229"/>
      <c r="Q2010" s="229"/>
      <c r="R2010" s="229"/>
      <c r="S2010" s="229"/>
      <c r="T2010" s="230"/>
      <c r="AT2010" s="231" t="s">
        <v>213</v>
      </c>
      <c r="AU2010" s="231" t="s">
        <v>84</v>
      </c>
      <c r="AV2010" s="15" t="s">
        <v>82</v>
      </c>
      <c r="AW2010" s="15" t="s">
        <v>35</v>
      </c>
      <c r="AX2010" s="15" t="s">
        <v>74</v>
      </c>
      <c r="AY2010" s="231" t="s">
        <v>197</v>
      </c>
    </row>
    <row r="2011" spans="1:65" s="13" customFormat="1" ht="11.25">
      <c r="B2011" s="199"/>
      <c r="C2011" s="200"/>
      <c r="D2011" s="201" t="s">
        <v>213</v>
      </c>
      <c r="E2011" s="202" t="s">
        <v>28</v>
      </c>
      <c r="F2011" s="203" t="s">
        <v>2483</v>
      </c>
      <c r="G2011" s="200"/>
      <c r="H2011" s="204">
        <v>67</v>
      </c>
      <c r="I2011" s="205"/>
      <c r="J2011" s="200"/>
      <c r="K2011" s="200"/>
      <c r="L2011" s="206"/>
      <c r="M2011" s="207"/>
      <c r="N2011" s="208"/>
      <c r="O2011" s="208"/>
      <c r="P2011" s="208"/>
      <c r="Q2011" s="208"/>
      <c r="R2011" s="208"/>
      <c r="S2011" s="208"/>
      <c r="T2011" s="209"/>
      <c r="AT2011" s="210" t="s">
        <v>213</v>
      </c>
      <c r="AU2011" s="210" t="s">
        <v>84</v>
      </c>
      <c r="AV2011" s="13" t="s">
        <v>84</v>
      </c>
      <c r="AW2011" s="13" t="s">
        <v>35</v>
      </c>
      <c r="AX2011" s="13" t="s">
        <v>74</v>
      </c>
      <c r="AY2011" s="210" t="s">
        <v>197</v>
      </c>
    </row>
    <row r="2012" spans="1:65" s="13" customFormat="1" ht="11.25">
      <c r="B2012" s="199"/>
      <c r="C2012" s="200"/>
      <c r="D2012" s="201" t="s">
        <v>213</v>
      </c>
      <c r="E2012" s="202" t="s">
        <v>28</v>
      </c>
      <c r="F2012" s="203" t="s">
        <v>2484</v>
      </c>
      <c r="G2012" s="200"/>
      <c r="H2012" s="204">
        <v>30</v>
      </c>
      <c r="I2012" s="205"/>
      <c r="J2012" s="200"/>
      <c r="K2012" s="200"/>
      <c r="L2012" s="206"/>
      <c r="M2012" s="207"/>
      <c r="N2012" s="208"/>
      <c r="O2012" s="208"/>
      <c r="P2012" s="208"/>
      <c r="Q2012" s="208"/>
      <c r="R2012" s="208"/>
      <c r="S2012" s="208"/>
      <c r="T2012" s="209"/>
      <c r="AT2012" s="210" t="s">
        <v>213</v>
      </c>
      <c r="AU2012" s="210" t="s">
        <v>84</v>
      </c>
      <c r="AV2012" s="13" t="s">
        <v>84</v>
      </c>
      <c r="AW2012" s="13" t="s">
        <v>35</v>
      </c>
      <c r="AX2012" s="13" t="s">
        <v>74</v>
      </c>
      <c r="AY2012" s="210" t="s">
        <v>197</v>
      </c>
    </row>
    <row r="2013" spans="1:65" s="15" customFormat="1" ht="11.25">
      <c r="B2013" s="222"/>
      <c r="C2013" s="223"/>
      <c r="D2013" s="201" t="s">
        <v>213</v>
      </c>
      <c r="E2013" s="224" t="s">
        <v>28</v>
      </c>
      <c r="F2013" s="225" t="s">
        <v>2485</v>
      </c>
      <c r="G2013" s="223"/>
      <c r="H2013" s="224" t="s">
        <v>28</v>
      </c>
      <c r="I2013" s="226"/>
      <c r="J2013" s="223"/>
      <c r="K2013" s="223"/>
      <c r="L2013" s="227"/>
      <c r="M2013" s="228"/>
      <c r="N2013" s="229"/>
      <c r="O2013" s="229"/>
      <c r="P2013" s="229"/>
      <c r="Q2013" s="229"/>
      <c r="R2013" s="229"/>
      <c r="S2013" s="229"/>
      <c r="T2013" s="230"/>
      <c r="AT2013" s="231" t="s">
        <v>213</v>
      </c>
      <c r="AU2013" s="231" t="s">
        <v>84</v>
      </c>
      <c r="AV2013" s="15" t="s">
        <v>82</v>
      </c>
      <c r="AW2013" s="15" t="s">
        <v>35</v>
      </c>
      <c r="AX2013" s="15" t="s">
        <v>74</v>
      </c>
      <c r="AY2013" s="231" t="s">
        <v>197</v>
      </c>
    </row>
    <row r="2014" spans="1:65" s="13" customFormat="1" ht="11.25">
      <c r="B2014" s="199"/>
      <c r="C2014" s="200"/>
      <c r="D2014" s="201" t="s">
        <v>213</v>
      </c>
      <c r="E2014" s="202" t="s">
        <v>28</v>
      </c>
      <c r="F2014" s="203" t="s">
        <v>2486</v>
      </c>
      <c r="G2014" s="200"/>
      <c r="H2014" s="204">
        <v>4</v>
      </c>
      <c r="I2014" s="205"/>
      <c r="J2014" s="200"/>
      <c r="K2014" s="200"/>
      <c r="L2014" s="206"/>
      <c r="M2014" s="207"/>
      <c r="N2014" s="208"/>
      <c r="O2014" s="208"/>
      <c r="P2014" s="208"/>
      <c r="Q2014" s="208"/>
      <c r="R2014" s="208"/>
      <c r="S2014" s="208"/>
      <c r="T2014" s="209"/>
      <c r="AT2014" s="210" t="s">
        <v>213</v>
      </c>
      <c r="AU2014" s="210" t="s">
        <v>84</v>
      </c>
      <c r="AV2014" s="13" t="s">
        <v>84</v>
      </c>
      <c r="AW2014" s="13" t="s">
        <v>35</v>
      </c>
      <c r="AX2014" s="13" t="s">
        <v>74</v>
      </c>
      <c r="AY2014" s="210" t="s">
        <v>197</v>
      </c>
    </row>
    <row r="2015" spans="1:65" s="13" customFormat="1" ht="11.25">
      <c r="B2015" s="199"/>
      <c r="C2015" s="200"/>
      <c r="D2015" s="201" t="s">
        <v>213</v>
      </c>
      <c r="E2015" s="202" t="s">
        <v>28</v>
      </c>
      <c r="F2015" s="203" t="s">
        <v>2487</v>
      </c>
      <c r="G2015" s="200"/>
      <c r="H2015" s="204">
        <v>3.7349999999999999</v>
      </c>
      <c r="I2015" s="205"/>
      <c r="J2015" s="200"/>
      <c r="K2015" s="200"/>
      <c r="L2015" s="206"/>
      <c r="M2015" s="207"/>
      <c r="N2015" s="208"/>
      <c r="O2015" s="208"/>
      <c r="P2015" s="208"/>
      <c r="Q2015" s="208"/>
      <c r="R2015" s="208"/>
      <c r="S2015" s="208"/>
      <c r="T2015" s="209"/>
      <c r="AT2015" s="210" t="s">
        <v>213</v>
      </c>
      <c r="AU2015" s="210" t="s">
        <v>84</v>
      </c>
      <c r="AV2015" s="13" t="s">
        <v>84</v>
      </c>
      <c r="AW2015" s="13" t="s">
        <v>35</v>
      </c>
      <c r="AX2015" s="13" t="s">
        <v>74</v>
      </c>
      <c r="AY2015" s="210" t="s">
        <v>197</v>
      </c>
    </row>
    <row r="2016" spans="1:65" s="16" customFormat="1" ht="11.25">
      <c r="B2016" s="232"/>
      <c r="C2016" s="233"/>
      <c r="D2016" s="201" t="s">
        <v>213</v>
      </c>
      <c r="E2016" s="234" t="s">
        <v>28</v>
      </c>
      <c r="F2016" s="235" t="s">
        <v>416</v>
      </c>
      <c r="G2016" s="233"/>
      <c r="H2016" s="236">
        <v>104.735</v>
      </c>
      <c r="I2016" s="237"/>
      <c r="J2016" s="233"/>
      <c r="K2016" s="233"/>
      <c r="L2016" s="238"/>
      <c r="M2016" s="239"/>
      <c r="N2016" s="240"/>
      <c r="O2016" s="240"/>
      <c r="P2016" s="240"/>
      <c r="Q2016" s="240"/>
      <c r="R2016" s="240"/>
      <c r="S2016" s="240"/>
      <c r="T2016" s="241"/>
      <c r="AT2016" s="242" t="s">
        <v>213</v>
      </c>
      <c r="AU2016" s="242" t="s">
        <v>84</v>
      </c>
      <c r="AV2016" s="16" t="s">
        <v>160</v>
      </c>
      <c r="AW2016" s="16" t="s">
        <v>35</v>
      </c>
      <c r="AX2016" s="16" t="s">
        <v>74</v>
      </c>
      <c r="AY2016" s="242" t="s">
        <v>197</v>
      </c>
    </row>
    <row r="2017" spans="1:65" s="14" customFormat="1" ht="11.25">
      <c r="B2017" s="211"/>
      <c r="C2017" s="212"/>
      <c r="D2017" s="201" t="s">
        <v>213</v>
      </c>
      <c r="E2017" s="213" t="s">
        <v>28</v>
      </c>
      <c r="F2017" s="214" t="s">
        <v>226</v>
      </c>
      <c r="G2017" s="212"/>
      <c r="H2017" s="215">
        <v>251.19499999999999</v>
      </c>
      <c r="I2017" s="216"/>
      <c r="J2017" s="212"/>
      <c r="K2017" s="212"/>
      <c r="L2017" s="217"/>
      <c r="M2017" s="218"/>
      <c r="N2017" s="219"/>
      <c r="O2017" s="219"/>
      <c r="P2017" s="219"/>
      <c r="Q2017" s="219"/>
      <c r="R2017" s="219"/>
      <c r="S2017" s="219"/>
      <c r="T2017" s="220"/>
      <c r="AT2017" s="221" t="s">
        <v>213</v>
      </c>
      <c r="AU2017" s="221" t="s">
        <v>84</v>
      </c>
      <c r="AV2017" s="14" t="s">
        <v>204</v>
      </c>
      <c r="AW2017" s="14" t="s">
        <v>35</v>
      </c>
      <c r="AX2017" s="14" t="s">
        <v>82</v>
      </c>
      <c r="AY2017" s="221" t="s">
        <v>197</v>
      </c>
    </row>
    <row r="2018" spans="1:65" s="2" customFormat="1" ht="16.5" customHeight="1">
      <c r="A2018" s="37"/>
      <c r="B2018" s="38"/>
      <c r="C2018" s="247" t="s">
        <v>2659</v>
      </c>
      <c r="D2018" s="247" t="s">
        <v>519</v>
      </c>
      <c r="E2018" s="248" t="s">
        <v>2660</v>
      </c>
      <c r="F2018" s="249" t="s">
        <v>2661</v>
      </c>
      <c r="G2018" s="250" t="s">
        <v>265</v>
      </c>
      <c r="H2018" s="251">
        <v>263.755</v>
      </c>
      <c r="I2018" s="252"/>
      <c r="J2018" s="253">
        <f>ROUND(I2018*H2018,2)</f>
        <v>0</v>
      </c>
      <c r="K2018" s="249" t="s">
        <v>203</v>
      </c>
      <c r="L2018" s="254"/>
      <c r="M2018" s="255" t="s">
        <v>28</v>
      </c>
      <c r="N2018" s="256" t="s">
        <v>45</v>
      </c>
      <c r="O2018" s="67"/>
      <c r="P2018" s="190">
        <f>O2018*H2018</f>
        <v>0</v>
      </c>
      <c r="Q2018" s="190">
        <v>3.8000000000000002E-4</v>
      </c>
      <c r="R2018" s="190">
        <f>Q2018*H2018</f>
        <v>0.10022690000000001</v>
      </c>
      <c r="S2018" s="190">
        <v>0</v>
      </c>
      <c r="T2018" s="191">
        <f>S2018*H2018</f>
        <v>0</v>
      </c>
      <c r="U2018" s="37"/>
      <c r="V2018" s="37"/>
      <c r="W2018" s="37"/>
      <c r="X2018" s="37"/>
      <c r="Y2018" s="37"/>
      <c r="Z2018" s="37"/>
      <c r="AA2018" s="37"/>
      <c r="AB2018" s="37"/>
      <c r="AC2018" s="37"/>
      <c r="AD2018" s="37"/>
      <c r="AE2018" s="37"/>
      <c r="AR2018" s="192" t="s">
        <v>365</v>
      </c>
      <c r="AT2018" s="192" t="s">
        <v>519</v>
      </c>
      <c r="AU2018" s="192" t="s">
        <v>84</v>
      </c>
      <c r="AY2018" s="20" t="s">
        <v>197</v>
      </c>
      <c r="BE2018" s="193">
        <f>IF(N2018="základní",J2018,0)</f>
        <v>0</v>
      </c>
      <c r="BF2018" s="193">
        <f>IF(N2018="snížená",J2018,0)</f>
        <v>0</v>
      </c>
      <c r="BG2018" s="193">
        <f>IF(N2018="zákl. přenesená",J2018,0)</f>
        <v>0</v>
      </c>
      <c r="BH2018" s="193">
        <f>IF(N2018="sníž. přenesená",J2018,0)</f>
        <v>0</v>
      </c>
      <c r="BI2018" s="193">
        <f>IF(N2018="nulová",J2018,0)</f>
        <v>0</v>
      </c>
      <c r="BJ2018" s="20" t="s">
        <v>82</v>
      </c>
      <c r="BK2018" s="193">
        <f>ROUND(I2018*H2018,2)</f>
        <v>0</v>
      </c>
      <c r="BL2018" s="20" t="s">
        <v>283</v>
      </c>
      <c r="BM2018" s="192" t="s">
        <v>2662</v>
      </c>
    </row>
    <row r="2019" spans="1:65" s="13" customFormat="1" ht="11.25">
      <c r="B2019" s="199"/>
      <c r="C2019" s="200"/>
      <c r="D2019" s="201" t="s">
        <v>213</v>
      </c>
      <c r="E2019" s="200"/>
      <c r="F2019" s="203" t="s">
        <v>2663</v>
      </c>
      <c r="G2019" s="200"/>
      <c r="H2019" s="204">
        <v>263.755</v>
      </c>
      <c r="I2019" s="205"/>
      <c r="J2019" s="200"/>
      <c r="K2019" s="200"/>
      <c r="L2019" s="206"/>
      <c r="M2019" s="207"/>
      <c r="N2019" s="208"/>
      <c r="O2019" s="208"/>
      <c r="P2019" s="208"/>
      <c r="Q2019" s="208"/>
      <c r="R2019" s="208"/>
      <c r="S2019" s="208"/>
      <c r="T2019" s="209"/>
      <c r="AT2019" s="210" t="s">
        <v>213</v>
      </c>
      <c r="AU2019" s="210" t="s">
        <v>84</v>
      </c>
      <c r="AV2019" s="13" t="s">
        <v>84</v>
      </c>
      <c r="AW2019" s="13" t="s">
        <v>4</v>
      </c>
      <c r="AX2019" s="13" t="s">
        <v>82</v>
      </c>
      <c r="AY2019" s="210" t="s">
        <v>197</v>
      </c>
    </row>
    <row r="2020" spans="1:65" s="2" customFormat="1" ht="33" customHeight="1">
      <c r="A2020" s="37"/>
      <c r="B2020" s="38"/>
      <c r="C2020" s="181" t="s">
        <v>2664</v>
      </c>
      <c r="D2020" s="181" t="s">
        <v>199</v>
      </c>
      <c r="E2020" s="182" t="s">
        <v>2665</v>
      </c>
      <c r="F2020" s="183" t="s">
        <v>2666</v>
      </c>
      <c r="G2020" s="184" t="s">
        <v>202</v>
      </c>
      <c r="H2020" s="185">
        <v>1112.663</v>
      </c>
      <c r="I2020" s="186"/>
      <c r="J2020" s="187">
        <f>ROUND(I2020*H2020,2)</f>
        <v>0</v>
      </c>
      <c r="K2020" s="183" t="s">
        <v>203</v>
      </c>
      <c r="L2020" s="42"/>
      <c r="M2020" s="188" t="s">
        <v>28</v>
      </c>
      <c r="N2020" s="189" t="s">
        <v>45</v>
      </c>
      <c r="O2020" s="67"/>
      <c r="P2020" s="190">
        <f>O2020*H2020</f>
        <v>0</v>
      </c>
      <c r="Q2020" s="190">
        <v>8.0000000000000007E-5</v>
      </c>
      <c r="R2020" s="190">
        <f>Q2020*H2020</f>
        <v>8.9013040000000002E-2</v>
      </c>
      <c r="S2020" s="190">
        <v>0</v>
      </c>
      <c r="T2020" s="191">
        <f>S2020*H2020</f>
        <v>0</v>
      </c>
      <c r="U2020" s="37"/>
      <c r="V2020" s="37"/>
      <c r="W2020" s="37"/>
      <c r="X2020" s="37"/>
      <c r="Y2020" s="37"/>
      <c r="Z2020" s="37"/>
      <c r="AA2020" s="37"/>
      <c r="AB2020" s="37"/>
      <c r="AC2020" s="37"/>
      <c r="AD2020" s="37"/>
      <c r="AE2020" s="37"/>
      <c r="AR2020" s="192" t="s">
        <v>283</v>
      </c>
      <c r="AT2020" s="192" t="s">
        <v>199</v>
      </c>
      <c r="AU2020" s="192" t="s">
        <v>84</v>
      </c>
      <c r="AY2020" s="20" t="s">
        <v>197</v>
      </c>
      <c r="BE2020" s="193">
        <f>IF(N2020="základní",J2020,0)</f>
        <v>0</v>
      </c>
      <c r="BF2020" s="193">
        <f>IF(N2020="snížená",J2020,0)</f>
        <v>0</v>
      </c>
      <c r="BG2020" s="193">
        <f>IF(N2020="zákl. přenesená",J2020,0)</f>
        <v>0</v>
      </c>
      <c r="BH2020" s="193">
        <f>IF(N2020="sníž. přenesená",J2020,0)</f>
        <v>0</v>
      </c>
      <c r="BI2020" s="193">
        <f>IF(N2020="nulová",J2020,0)</f>
        <v>0</v>
      </c>
      <c r="BJ2020" s="20" t="s">
        <v>82</v>
      </c>
      <c r="BK2020" s="193">
        <f>ROUND(I2020*H2020,2)</f>
        <v>0</v>
      </c>
      <c r="BL2020" s="20" t="s">
        <v>283</v>
      </c>
      <c r="BM2020" s="192" t="s">
        <v>2667</v>
      </c>
    </row>
    <row r="2021" spans="1:65" s="2" customFormat="1" ht="11.25">
      <c r="A2021" s="37"/>
      <c r="B2021" s="38"/>
      <c r="C2021" s="39"/>
      <c r="D2021" s="194" t="s">
        <v>206</v>
      </c>
      <c r="E2021" s="39"/>
      <c r="F2021" s="195" t="s">
        <v>2668</v>
      </c>
      <c r="G2021" s="39"/>
      <c r="H2021" s="39"/>
      <c r="I2021" s="196"/>
      <c r="J2021" s="39"/>
      <c r="K2021" s="39"/>
      <c r="L2021" s="42"/>
      <c r="M2021" s="197"/>
      <c r="N2021" s="198"/>
      <c r="O2021" s="67"/>
      <c r="P2021" s="67"/>
      <c r="Q2021" s="67"/>
      <c r="R2021" s="67"/>
      <c r="S2021" s="67"/>
      <c r="T2021" s="68"/>
      <c r="U2021" s="37"/>
      <c r="V2021" s="37"/>
      <c r="W2021" s="37"/>
      <c r="X2021" s="37"/>
      <c r="Y2021" s="37"/>
      <c r="Z2021" s="37"/>
      <c r="AA2021" s="37"/>
      <c r="AB2021" s="37"/>
      <c r="AC2021" s="37"/>
      <c r="AD2021" s="37"/>
      <c r="AE2021" s="37"/>
      <c r="AT2021" s="20" t="s">
        <v>206</v>
      </c>
      <c r="AU2021" s="20" t="s">
        <v>84</v>
      </c>
    </row>
    <row r="2022" spans="1:65" s="15" customFormat="1" ht="11.25">
      <c r="B2022" s="222"/>
      <c r="C2022" s="223"/>
      <c r="D2022" s="201" t="s">
        <v>213</v>
      </c>
      <c r="E2022" s="224" t="s">
        <v>28</v>
      </c>
      <c r="F2022" s="225" t="s">
        <v>724</v>
      </c>
      <c r="G2022" s="223"/>
      <c r="H2022" s="224" t="s">
        <v>28</v>
      </c>
      <c r="I2022" s="226"/>
      <c r="J2022" s="223"/>
      <c r="K2022" s="223"/>
      <c r="L2022" s="227"/>
      <c r="M2022" s="228"/>
      <c r="N2022" s="229"/>
      <c r="O2022" s="229"/>
      <c r="P2022" s="229"/>
      <c r="Q2022" s="229"/>
      <c r="R2022" s="229"/>
      <c r="S2022" s="229"/>
      <c r="T2022" s="230"/>
      <c r="AT2022" s="231" t="s">
        <v>213</v>
      </c>
      <c r="AU2022" s="231" t="s">
        <v>84</v>
      </c>
      <c r="AV2022" s="15" t="s">
        <v>82</v>
      </c>
      <c r="AW2022" s="15" t="s">
        <v>35</v>
      </c>
      <c r="AX2022" s="15" t="s">
        <v>74</v>
      </c>
      <c r="AY2022" s="231" t="s">
        <v>197</v>
      </c>
    </row>
    <row r="2023" spans="1:65" s="15" customFormat="1" ht="11.25">
      <c r="B2023" s="222"/>
      <c r="C2023" s="223"/>
      <c r="D2023" s="201" t="s">
        <v>213</v>
      </c>
      <c r="E2023" s="224" t="s">
        <v>28</v>
      </c>
      <c r="F2023" s="225" t="s">
        <v>2272</v>
      </c>
      <c r="G2023" s="223"/>
      <c r="H2023" s="224" t="s">
        <v>28</v>
      </c>
      <c r="I2023" s="226"/>
      <c r="J2023" s="223"/>
      <c r="K2023" s="223"/>
      <c r="L2023" s="227"/>
      <c r="M2023" s="228"/>
      <c r="N2023" s="229"/>
      <c r="O2023" s="229"/>
      <c r="P2023" s="229"/>
      <c r="Q2023" s="229"/>
      <c r="R2023" s="229"/>
      <c r="S2023" s="229"/>
      <c r="T2023" s="230"/>
      <c r="AT2023" s="231" t="s">
        <v>213</v>
      </c>
      <c r="AU2023" s="231" t="s">
        <v>84</v>
      </c>
      <c r="AV2023" s="15" t="s">
        <v>82</v>
      </c>
      <c r="AW2023" s="15" t="s">
        <v>35</v>
      </c>
      <c r="AX2023" s="15" t="s">
        <v>74</v>
      </c>
      <c r="AY2023" s="231" t="s">
        <v>197</v>
      </c>
    </row>
    <row r="2024" spans="1:65" s="13" customFormat="1" ht="11.25">
      <c r="B2024" s="199"/>
      <c r="C2024" s="200"/>
      <c r="D2024" s="201" t="s">
        <v>213</v>
      </c>
      <c r="E2024" s="202" t="s">
        <v>28</v>
      </c>
      <c r="F2024" s="203" t="s">
        <v>2273</v>
      </c>
      <c r="G2024" s="200"/>
      <c r="H2024" s="204">
        <v>1277.5350000000001</v>
      </c>
      <c r="I2024" s="205"/>
      <c r="J2024" s="200"/>
      <c r="K2024" s="200"/>
      <c r="L2024" s="206"/>
      <c r="M2024" s="207"/>
      <c r="N2024" s="208"/>
      <c r="O2024" s="208"/>
      <c r="P2024" s="208"/>
      <c r="Q2024" s="208"/>
      <c r="R2024" s="208"/>
      <c r="S2024" s="208"/>
      <c r="T2024" s="209"/>
      <c r="AT2024" s="210" t="s">
        <v>213</v>
      </c>
      <c r="AU2024" s="210" t="s">
        <v>84</v>
      </c>
      <c r="AV2024" s="13" t="s">
        <v>84</v>
      </c>
      <c r="AW2024" s="13" t="s">
        <v>35</v>
      </c>
      <c r="AX2024" s="13" t="s">
        <v>74</v>
      </c>
      <c r="AY2024" s="210" t="s">
        <v>197</v>
      </c>
    </row>
    <row r="2025" spans="1:65" s="15" customFormat="1" ht="11.25">
      <c r="B2025" s="222"/>
      <c r="C2025" s="223"/>
      <c r="D2025" s="201" t="s">
        <v>213</v>
      </c>
      <c r="E2025" s="224" t="s">
        <v>28</v>
      </c>
      <c r="F2025" s="225" t="s">
        <v>2669</v>
      </c>
      <c r="G2025" s="223"/>
      <c r="H2025" s="224" t="s">
        <v>28</v>
      </c>
      <c r="I2025" s="226"/>
      <c r="J2025" s="223"/>
      <c r="K2025" s="223"/>
      <c r="L2025" s="227"/>
      <c r="M2025" s="228"/>
      <c r="N2025" s="229"/>
      <c r="O2025" s="229"/>
      <c r="P2025" s="229"/>
      <c r="Q2025" s="229"/>
      <c r="R2025" s="229"/>
      <c r="S2025" s="229"/>
      <c r="T2025" s="230"/>
      <c r="AT2025" s="231" t="s">
        <v>213</v>
      </c>
      <c r="AU2025" s="231" t="s">
        <v>84</v>
      </c>
      <c r="AV2025" s="15" t="s">
        <v>82</v>
      </c>
      <c r="AW2025" s="15" t="s">
        <v>35</v>
      </c>
      <c r="AX2025" s="15" t="s">
        <v>74</v>
      </c>
      <c r="AY2025" s="231" t="s">
        <v>197</v>
      </c>
    </row>
    <row r="2026" spans="1:65" s="13" customFormat="1" ht="11.25">
      <c r="B2026" s="199"/>
      <c r="C2026" s="200"/>
      <c r="D2026" s="201" t="s">
        <v>213</v>
      </c>
      <c r="E2026" s="202" t="s">
        <v>28</v>
      </c>
      <c r="F2026" s="203" t="s">
        <v>2670</v>
      </c>
      <c r="G2026" s="200"/>
      <c r="H2026" s="204">
        <v>-164.87200000000001</v>
      </c>
      <c r="I2026" s="205"/>
      <c r="J2026" s="200"/>
      <c r="K2026" s="200"/>
      <c r="L2026" s="206"/>
      <c r="M2026" s="207"/>
      <c r="N2026" s="208"/>
      <c r="O2026" s="208"/>
      <c r="P2026" s="208"/>
      <c r="Q2026" s="208"/>
      <c r="R2026" s="208"/>
      <c r="S2026" s="208"/>
      <c r="T2026" s="209"/>
      <c r="AT2026" s="210" t="s">
        <v>213</v>
      </c>
      <c r="AU2026" s="210" t="s">
        <v>84</v>
      </c>
      <c r="AV2026" s="13" t="s">
        <v>84</v>
      </c>
      <c r="AW2026" s="13" t="s">
        <v>35</v>
      </c>
      <c r="AX2026" s="13" t="s">
        <v>74</v>
      </c>
      <c r="AY2026" s="210" t="s">
        <v>197</v>
      </c>
    </row>
    <row r="2027" spans="1:65" s="14" customFormat="1" ht="11.25">
      <c r="B2027" s="211"/>
      <c r="C2027" s="212"/>
      <c r="D2027" s="201" t="s">
        <v>213</v>
      </c>
      <c r="E2027" s="213" t="s">
        <v>28</v>
      </c>
      <c r="F2027" s="214" t="s">
        <v>226</v>
      </c>
      <c r="G2027" s="212"/>
      <c r="H2027" s="215">
        <v>1112.663</v>
      </c>
      <c r="I2027" s="216"/>
      <c r="J2027" s="212"/>
      <c r="K2027" s="212"/>
      <c r="L2027" s="217"/>
      <c r="M2027" s="218"/>
      <c r="N2027" s="219"/>
      <c r="O2027" s="219"/>
      <c r="P2027" s="219"/>
      <c r="Q2027" s="219"/>
      <c r="R2027" s="219"/>
      <c r="S2027" s="219"/>
      <c r="T2027" s="220"/>
      <c r="AT2027" s="221" t="s">
        <v>213</v>
      </c>
      <c r="AU2027" s="221" t="s">
        <v>84</v>
      </c>
      <c r="AV2027" s="14" t="s">
        <v>204</v>
      </c>
      <c r="AW2027" s="14" t="s">
        <v>35</v>
      </c>
      <c r="AX2027" s="14" t="s">
        <v>82</v>
      </c>
      <c r="AY2027" s="221" t="s">
        <v>197</v>
      </c>
    </row>
    <row r="2028" spans="1:65" s="2" customFormat="1" ht="24.2" customHeight="1">
      <c r="A2028" s="37"/>
      <c r="B2028" s="38"/>
      <c r="C2028" s="181" t="s">
        <v>2671</v>
      </c>
      <c r="D2028" s="181" t="s">
        <v>199</v>
      </c>
      <c r="E2028" s="182" t="s">
        <v>2672</v>
      </c>
      <c r="F2028" s="183" t="s">
        <v>2673</v>
      </c>
      <c r="G2028" s="184" t="s">
        <v>202</v>
      </c>
      <c r="H2028" s="185">
        <v>164.87200000000001</v>
      </c>
      <c r="I2028" s="186"/>
      <c r="J2028" s="187">
        <f>ROUND(I2028*H2028,2)</f>
        <v>0</v>
      </c>
      <c r="K2028" s="183" t="s">
        <v>203</v>
      </c>
      <c r="L2028" s="42"/>
      <c r="M2028" s="188" t="s">
        <v>28</v>
      </c>
      <c r="N2028" s="189" t="s">
        <v>45</v>
      </c>
      <c r="O2028" s="67"/>
      <c r="P2028" s="190">
        <f>O2028*H2028</f>
        <v>0</v>
      </c>
      <c r="Q2028" s="190">
        <v>8.0000000000000007E-5</v>
      </c>
      <c r="R2028" s="190">
        <f>Q2028*H2028</f>
        <v>1.3189760000000002E-2</v>
      </c>
      <c r="S2028" s="190">
        <v>0</v>
      </c>
      <c r="T2028" s="191">
        <f>S2028*H2028</f>
        <v>0</v>
      </c>
      <c r="U2028" s="37"/>
      <c r="V2028" s="37"/>
      <c r="W2028" s="37"/>
      <c r="X2028" s="37"/>
      <c r="Y2028" s="37"/>
      <c r="Z2028" s="37"/>
      <c r="AA2028" s="37"/>
      <c r="AB2028" s="37"/>
      <c r="AC2028" s="37"/>
      <c r="AD2028" s="37"/>
      <c r="AE2028" s="37"/>
      <c r="AR2028" s="192" t="s">
        <v>283</v>
      </c>
      <c r="AT2028" s="192" t="s">
        <v>199</v>
      </c>
      <c r="AU2028" s="192" t="s">
        <v>84</v>
      </c>
      <c r="AY2028" s="20" t="s">
        <v>197</v>
      </c>
      <c r="BE2028" s="193">
        <f>IF(N2028="základní",J2028,0)</f>
        <v>0</v>
      </c>
      <c r="BF2028" s="193">
        <f>IF(N2028="snížená",J2028,0)</f>
        <v>0</v>
      </c>
      <c r="BG2028" s="193">
        <f>IF(N2028="zákl. přenesená",J2028,0)</f>
        <v>0</v>
      </c>
      <c r="BH2028" s="193">
        <f>IF(N2028="sníž. přenesená",J2028,0)</f>
        <v>0</v>
      </c>
      <c r="BI2028" s="193">
        <f>IF(N2028="nulová",J2028,0)</f>
        <v>0</v>
      </c>
      <c r="BJ2028" s="20" t="s">
        <v>82</v>
      </c>
      <c r="BK2028" s="193">
        <f>ROUND(I2028*H2028,2)</f>
        <v>0</v>
      </c>
      <c r="BL2028" s="20" t="s">
        <v>283</v>
      </c>
      <c r="BM2028" s="192" t="s">
        <v>2674</v>
      </c>
    </row>
    <row r="2029" spans="1:65" s="2" customFormat="1" ht="11.25">
      <c r="A2029" s="37"/>
      <c r="B2029" s="38"/>
      <c r="C2029" s="39"/>
      <c r="D2029" s="194" t="s">
        <v>206</v>
      </c>
      <c r="E2029" s="39"/>
      <c r="F2029" s="195" t="s">
        <v>2675</v>
      </c>
      <c r="G2029" s="39"/>
      <c r="H2029" s="39"/>
      <c r="I2029" s="196"/>
      <c r="J2029" s="39"/>
      <c r="K2029" s="39"/>
      <c r="L2029" s="42"/>
      <c r="M2029" s="197"/>
      <c r="N2029" s="198"/>
      <c r="O2029" s="67"/>
      <c r="P2029" s="67"/>
      <c r="Q2029" s="67"/>
      <c r="R2029" s="67"/>
      <c r="S2029" s="67"/>
      <c r="T2029" s="68"/>
      <c r="U2029" s="37"/>
      <c r="V2029" s="37"/>
      <c r="W2029" s="37"/>
      <c r="X2029" s="37"/>
      <c r="Y2029" s="37"/>
      <c r="Z2029" s="37"/>
      <c r="AA2029" s="37"/>
      <c r="AB2029" s="37"/>
      <c r="AC2029" s="37"/>
      <c r="AD2029" s="37"/>
      <c r="AE2029" s="37"/>
      <c r="AT2029" s="20" t="s">
        <v>206</v>
      </c>
      <c r="AU2029" s="20" t="s">
        <v>84</v>
      </c>
    </row>
    <row r="2030" spans="1:65" s="15" customFormat="1" ht="11.25">
      <c r="B2030" s="222"/>
      <c r="C2030" s="223"/>
      <c r="D2030" s="201" t="s">
        <v>213</v>
      </c>
      <c r="E2030" s="224" t="s">
        <v>28</v>
      </c>
      <c r="F2030" s="225" t="s">
        <v>724</v>
      </c>
      <c r="G2030" s="223"/>
      <c r="H2030" s="224" t="s">
        <v>28</v>
      </c>
      <c r="I2030" s="226"/>
      <c r="J2030" s="223"/>
      <c r="K2030" s="223"/>
      <c r="L2030" s="227"/>
      <c r="M2030" s="228"/>
      <c r="N2030" s="229"/>
      <c r="O2030" s="229"/>
      <c r="P2030" s="229"/>
      <c r="Q2030" s="229"/>
      <c r="R2030" s="229"/>
      <c r="S2030" s="229"/>
      <c r="T2030" s="230"/>
      <c r="AT2030" s="231" t="s">
        <v>213</v>
      </c>
      <c r="AU2030" s="231" t="s">
        <v>84</v>
      </c>
      <c r="AV2030" s="15" t="s">
        <v>82</v>
      </c>
      <c r="AW2030" s="15" t="s">
        <v>35</v>
      </c>
      <c r="AX2030" s="15" t="s">
        <v>74</v>
      </c>
      <c r="AY2030" s="231" t="s">
        <v>197</v>
      </c>
    </row>
    <row r="2031" spans="1:65" s="15" customFormat="1" ht="11.25">
      <c r="B2031" s="222"/>
      <c r="C2031" s="223"/>
      <c r="D2031" s="201" t="s">
        <v>213</v>
      </c>
      <c r="E2031" s="224" t="s">
        <v>28</v>
      </c>
      <c r="F2031" s="225" t="s">
        <v>2272</v>
      </c>
      <c r="G2031" s="223"/>
      <c r="H2031" s="224" t="s">
        <v>28</v>
      </c>
      <c r="I2031" s="226"/>
      <c r="J2031" s="223"/>
      <c r="K2031" s="223"/>
      <c r="L2031" s="227"/>
      <c r="M2031" s="228"/>
      <c r="N2031" s="229"/>
      <c r="O2031" s="229"/>
      <c r="P2031" s="229"/>
      <c r="Q2031" s="229"/>
      <c r="R2031" s="229"/>
      <c r="S2031" s="229"/>
      <c r="T2031" s="230"/>
      <c r="AT2031" s="231" t="s">
        <v>213</v>
      </c>
      <c r="AU2031" s="231" t="s">
        <v>84</v>
      </c>
      <c r="AV2031" s="15" t="s">
        <v>82</v>
      </c>
      <c r="AW2031" s="15" t="s">
        <v>35</v>
      </c>
      <c r="AX2031" s="15" t="s">
        <v>74</v>
      </c>
      <c r="AY2031" s="231" t="s">
        <v>197</v>
      </c>
    </row>
    <row r="2032" spans="1:65" s="15" customFormat="1" ht="11.25">
      <c r="B2032" s="222"/>
      <c r="C2032" s="223"/>
      <c r="D2032" s="201" t="s">
        <v>213</v>
      </c>
      <c r="E2032" s="224" t="s">
        <v>28</v>
      </c>
      <c r="F2032" s="225" t="s">
        <v>2676</v>
      </c>
      <c r="G2032" s="223"/>
      <c r="H2032" s="224" t="s">
        <v>28</v>
      </c>
      <c r="I2032" s="226"/>
      <c r="J2032" s="223"/>
      <c r="K2032" s="223"/>
      <c r="L2032" s="227"/>
      <c r="M2032" s="228"/>
      <c r="N2032" s="229"/>
      <c r="O2032" s="229"/>
      <c r="P2032" s="229"/>
      <c r="Q2032" s="229"/>
      <c r="R2032" s="229"/>
      <c r="S2032" s="229"/>
      <c r="T2032" s="230"/>
      <c r="AT2032" s="231" t="s">
        <v>213</v>
      </c>
      <c r="AU2032" s="231" t="s">
        <v>84</v>
      </c>
      <c r="AV2032" s="15" t="s">
        <v>82</v>
      </c>
      <c r="AW2032" s="15" t="s">
        <v>35</v>
      </c>
      <c r="AX2032" s="15" t="s">
        <v>74</v>
      </c>
      <c r="AY2032" s="231" t="s">
        <v>197</v>
      </c>
    </row>
    <row r="2033" spans="1:65" s="13" customFormat="1" ht="11.25">
      <c r="B2033" s="199"/>
      <c r="C2033" s="200"/>
      <c r="D2033" s="201" t="s">
        <v>213</v>
      </c>
      <c r="E2033" s="202" t="s">
        <v>28</v>
      </c>
      <c r="F2033" s="203" t="s">
        <v>2677</v>
      </c>
      <c r="G2033" s="200"/>
      <c r="H2033" s="204">
        <v>164.87200000000001</v>
      </c>
      <c r="I2033" s="205"/>
      <c r="J2033" s="200"/>
      <c r="K2033" s="200"/>
      <c r="L2033" s="206"/>
      <c r="M2033" s="207"/>
      <c r="N2033" s="208"/>
      <c r="O2033" s="208"/>
      <c r="P2033" s="208"/>
      <c r="Q2033" s="208"/>
      <c r="R2033" s="208"/>
      <c r="S2033" s="208"/>
      <c r="T2033" s="209"/>
      <c r="AT2033" s="210" t="s">
        <v>213</v>
      </c>
      <c r="AU2033" s="210" t="s">
        <v>84</v>
      </c>
      <c r="AV2033" s="13" t="s">
        <v>84</v>
      </c>
      <c r="AW2033" s="13" t="s">
        <v>35</v>
      </c>
      <c r="AX2033" s="13" t="s">
        <v>82</v>
      </c>
      <c r="AY2033" s="210" t="s">
        <v>197</v>
      </c>
    </row>
    <row r="2034" spans="1:65" s="2" customFormat="1" ht="24.2" customHeight="1">
      <c r="A2034" s="37"/>
      <c r="B2034" s="38"/>
      <c r="C2034" s="181" t="s">
        <v>2678</v>
      </c>
      <c r="D2034" s="181" t="s">
        <v>199</v>
      </c>
      <c r="E2034" s="182" t="s">
        <v>2679</v>
      </c>
      <c r="F2034" s="183" t="s">
        <v>2680</v>
      </c>
      <c r="G2034" s="184" t="s">
        <v>202</v>
      </c>
      <c r="H2034" s="185">
        <v>306</v>
      </c>
      <c r="I2034" s="186"/>
      <c r="J2034" s="187">
        <f>ROUND(I2034*H2034,2)</f>
        <v>0</v>
      </c>
      <c r="K2034" s="183" t="s">
        <v>203</v>
      </c>
      <c r="L2034" s="42"/>
      <c r="M2034" s="188" t="s">
        <v>28</v>
      </c>
      <c r="N2034" s="189" t="s">
        <v>45</v>
      </c>
      <c r="O2034" s="67"/>
      <c r="P2034" s="190">
        <f>O2034*H2034</f>
        <v>0</v>
      </c>
      <c r="Q2034" s="190">
        <v>1E-4</v>
      </c>
      <c r="R2034" s="190">
        <f>Q2034*H2034</f>
        <v>3.0600000000000002E-2</v>
      </c>
      <c r="S2034" s="190">
        <v>0</v>
      </c>
      <c r="T2034" s="191">
        <f>S2034*H2034</f>
        <v>0</v>
      </c>
      <c r="U2034" s="37"/>
      <c r="V2034" s="37"/>
      <c r="W2034" s="37"/>
      <c r="X2034" s="37"/>
      <c r="Y2034" s="37"/>
      <c r="Z2034" s="37"/>
      <c r="AA2034" s="37"/>
      <c r="AB2034" s="37"/>
      <c r="AC2034" s="37"/>
      <c r="AD2034" s="37"/>
      <c r="AE2034" s="37"/>
      <c r="AR2034" s="192" t="s">
        <v>283</v>
      </c>
      <c r="AT2034" s="192" t="s">
        <v>199</v>
      </c>
      <c r="AU2034" s="192" t="s">
        <v>84</v>
      </c>
      <c r="AY2034" s="20" t="s">
        <v>197</v>
      </c>
      <c r="BE2034" s="193">
        <f>IF(N2034="základní",J2034,0)</f>
        <v>0</v>
      </c>
      <c r="BF2034" s="193">
        <f>IF(N2034="snížená",J2034,0)</f>
        <v>0</v>
      </c>
      <c r="BG2034" s="193">
        <f>IF(N2034="zákl. přenesená",J2034,0)</f>
        <v>0</v>
      </c>
      <c r="BH2034" s="193">
        <f>IF(N2034="sníž. přenesená",J2034,0)</f>
        <v>0</v>
      </c>
      <c r="BI2034" s="193">
        <f>IF(N2034="nulová",J2034,0)</f>
        <v>0</v>
      </c>
      <c r="BJ2034" s="20" t="s">
        <v>82</v>
      </c>
      <c r="BK2034" s="193">
        <f>ROUND(I2034*H2034,2)</f>
        <v>0</v>
      </c>
      <c r="BL2034" s="20" t="s">
        <v>283</v>
      </c>
      <c r="BM2034" s="192" t="s">
        <v>2681</v>
      </c>
    </row>
    <row r="2035" spans="1:65" s="2" customFormat="1" ht="11.25">
      <c r="A2035" s="37"/>
      <c r="B2035" s="38"/>
      <c r="C2035" s="39"/>
      <c r="D2035" s="194" t="s">
        <v>206</v>
      </c>
      <c r="E2035" s="39"/>
      <c r="F2035" s="195" t="s">
        <v>2682</v>
      </c>
      <c r="G2035" s="39"/>
      <c r="H2035" s="39"/>
      <c r="I2035" s="196"/>
      <c r="J2035" s="39"/>
      <c r="K2035" s="39"/>
      <c r="L2035" s="42"/>
      <c r="M2035" s="197"/>
      <c r="N2035" s="198"/>
      <c r="O2035" s="67"/>
      <c r="P2035" s="67"/>
      <c r="Q2035" s="67"/>
      <c r="R2035" s="67"/>
      <c r="S2035" s="67"/>
      <c r="T2035" s="68"/>
      <c r="U2035" s="37"/>
      <c r="V2035" s="37"/>
      <c r="W2035" s="37"/>
      <c r="X2035" s="37"/>
      <c r="Y2035" s="37"/>
      <c r="Z2035" s="37"/>
      <c r="AA2035" s="37"/>
      <c r="AB2035" s="37"/>
      <c r="AC2035" s="37"/>
      <c r="AD2035" s="37"/>
      <c r="AE2035" s="37"/>
      <c r="AT2035" s="20" t="s">
        <v>206</v>
      </c>
      <c r="AU2035" s="20" t="s">
        <v>84</v>
      </c>
    </row>
    <row r="2036" spans="1:65" s="15" customFormat="1" ht="11.25">
      <c r="B2036" s="222"/>
      <c r="C2036" s="223"/>
      <c r="D2036" s="201" t="s">
        <v>213</v>
      </c>
      <c r="E2036" s="224" t="s">
        <v>28</v>
      </c>
      <c r="F2036" s="225" t="s">
        <v>724</v>
      </c>
      <c r="G2036" s="223"/>
      <c r="H2036" s="224" t="s">
        <v>28</v>
      </c>
      <c r="I2036" s="226"/>
      <c r="J2036" s="223"/>
      <c r="K2036" s="223"/>
      <c r="L2036" s="227"/>
      <c r="M2036" s="228"/>
      <c r="N2036" s="229"/>
      <c r="O2036" s="229"/>
      <c r="P2036" s="229"/>
      <c r="Q2036" s="229"/>
      <c r="R2036" s="229"/>
      <c r="S2036" s="229"/>
      <c r="T2036" s="230"/>
      <c r="AT2036" s="231" t="s">
        <v>213</v>
      </c>
      <c r="AU2036" s="231" t="s">
        <v>84</v>
      </c>
      <c r="AV2036" s="15" t="s">
        <v>82</v>
      </c>
      <c r="AW2036" s="15" t="s">
        <v>35</v>
      </c>
      <c r="AX2036" s="15" t="s">
        <v>74</v>
      </c>
      <c r="AY2036" s="231" t="s">
        <v>197</v>
      </c>
    </row>
    <row r="2037" spans="1:65" s="15" customFormat="1" ht="11.25">
      <c r="B2037" s="222"/>
      <c r="C2037" s="223"/>
      <c r="D2037" s="201" t="s">
        <v>213</v>
      </c>
      <c r="E2037" s="224" t="s">
        <v>28</v>
      </c>
      <c r="F2037" s="225" t="s">
        <v>2262</v>
      </c>
      <c r="G2037" s="223"/>
      <c r="H2037" s="224" t="s">
        <v>28</v>
      </c>
      <c r="I2037" s="226"/>
      <c r="J2037" s="223"/>
      <c r="K2037" s="223"/>
      <c r="L2037" s="227"/>
      <c r="M2037" s="228"/>
      <c r="N2037" s="229"/>
      <c r="O2037" s="229"/>
      <c r="P2037" s="229"/>
      <c r="Q2037" s="229"/>
      <c r="R2037" s="229"/>
      <c r="S2037" s="229"/>
      <c r="T2037" s="230"/>
      <c r="AT2037" s="231" t="s">
        <v>213</v>
      </c>
      <c r="AU2037" s="231" t="s">
        <v>84</v>
      </c>
      <c r="AV2037" s="15" t="s">
        <v>82</v>
      </c>
      <c r="AW2037" s="15" t="s">
        <v>35</v>
      </c>
      <c r="AX2037" s="15" t="s">
        <v>74</v>
      </c>
      <c r="AY2037" s="231" t="s">
        <v>197</v>
      </c>
    </row>
    <row r="2038" spans="1:65" s="13" customFormat="1" ht="11.25">
      <c r="B2038" s="199"/>
      <c r="C2038" s="200"/>
      <c r="D2038" s="201" t="s">
        <v>213</v>
      </c>
      <c r="E2038" s="202" t="s">
        <v>28</v>
      </c>
      <c r="F2038" s="203" t="s">
        <v>2683</v>
      </c>
      <c r="G2038" s="200"/>
      <c r="H2038" s="204">
        <v>306</v>
      </c>
      <c r="I2038" s="205"/>
      <c r="J2038" s="200"/>
      <c r="K2038" s="200"/>
      <c r="L2038" s="206"/>
      <c r="M2038" s="207"/>
      <c r="N2038" s="208"/>
      <c r="O2038" s="208"/>
      <c r="P2038" s="208"/>
      <c r="Q2038" s="208"/>
      <c r="R2038" s="208"/>
      <c r="S2038" s="208"/>
      <c r="T2038" s="209"/>
      <c r="AT2038" s="210" t="s">
        <v>213</v>
      </c>
      <c r="AU2038" s="210" t="s">
        <v>84</v>
      </c>
      <c r="AV2038" s="13" t="s">
        <v>84</v>
      </c>
      <c r="AW2038" s="13" t="s">
        <v>35</v>
      </c>
      <c r="AX2038" s="13" t="s">
        <v>82</v>
      </c>
      <c r="AY2038" s="210" t="s">
        <v>197</v>
      </c>
    </row>
    <row r="2039" spans="1:65" s="2" customFormat="1" ht="24.2" customHeight="1">
      <c r="A2039" s="37"/>
      <c r="B2039" s="38"/>
      <c r="C2039" s="181" t="s">
        <v>2684</v>
      </c>
      <c r="D2039" s="181" t="s">
        <v>199</v>
      </c>
      <c r="E2039" s="182" t="s">
        <v>2685</v>
      </c>
      <c r="F2039" s="183" t="s">
        <v>2686</v>
      </c>
      <c r="G2039" s="184" t="s">
        <v>202</v>
      </c>
      <c r="H2039" s="185">
        <v>470.87200000000001</v>
      </c>
      <c r="I2039" s="186"/>
      <c r="J2039" s="187">
        <f>ROUND(I2039*H2039,2)</f>
        <v>0</v>
      </c>
      <c r="K2039" s="183" t="s">
        <v>203</v>
      </c>
      <c r="L2039" s="42"/>
      <c r="M2039" s="188" t="s">
        <v>28</v>
      </c>
      <c r="N2039" s="189" t="s">
        <v>45</v>
      </c>
      <c r="O2039" s="67"/>
      <c r="P2039" s="190">
        <f>O2039*H2039</f>
        <v>0</v>
      </c>
      <c r="Q2039" s="190">
        <v>1.2E-4</v>
      </c>
      <c r="R2039" s="190">
        <f>Q2039*H2039</f>
        <v>5.6504640000000002E-2</v>
      </c>
      <c r="S2039" s="190">
        <v>0</v>
      </c>
      <c r="T2039" s="191">
        <f>S2039*H2039</f>
        <v>0</v>
      </c>
      <c r="U2039" s="37"/>
      <c r="V2039" s="37"/>
      <c r="W2039" s="37"/>
      <c r="X2039" s="37"/>
      <c r="Y2039" s="37"/>
      <c r="Z2039" s="37"/>
      <c r="AA2039" s="37"/>
      <c r="AB2039" s="37"/>
      <c r="AC2039" s="37"/>
      <c r="AD2039" s="37"/>
      <c r="AE2039" s="37"/>
      <c r="AR2039" s="192" t="s">
        <v>283</v>
      </c>
      <c r="AT2039" s="192" t="s">
        <v>199</v>
      </c>
      <c r="AU2039" s="192" t="s">
        <v>84</v>
      </c>
      <c r="AY2039" s="20" t="s">
        <v>197</v>
      </c>
      <c r="BE2039" s="193">
        <f>IF(N2039="základní",J2039,0)</f>
        <v>0</v>
      </c>
      <c r="BF2039" s="193">
        <f>IF(N2039="snížená",J2039,0)</f>
        <v>0</v>
      </c>
      <c r="BG2039" s="193">
        <f>IF(N2039="zákl. přenesená",J2039,0)</f>
        <v>0</v>
      </c>
      <c r="BH2039" s="193">
        <f>IF(N2039="sníž. přenesená",J2039,0)</f>
        <v>0</v>
      </c>
      <c r="BI2039" s="193">
        <f>IF(N2039="nulová",J2039,0)</f>
        <v>0</v>
      </c>
      <c r="BJ2039" s="20" t="s">
        <v>82</v>
      </c>
      <c r="BK2039" s="193">
        <f>ROUND(I2039*H2039,2)</f>
        <v>0</v>
      </c>
      <c r="BL2039" s="20" t="s">
        <v>283</v>
      </c>
      <c r="BM2039" s="192" t="s">
        <v>2687</v>
      </c>
    </row>
    <row r="2040" spans="1:65" s="2" customFormat="1" ht="11.25">
      <c r="A2040" s="37"/>
      <c r="B2040" s="38"/>
      <c r="C2040" s="39"/>
      <c r="D2040" s="194" t="s">
        <v>206</v>
      </c>
      <c r="E2040" s="39"/>
      <c r="F2040" s="195" t="s">
        <v>2688</v>
      </c>
      <c r="G2040" s="39"/>
      <c r="H2040" s="39"/>
      <c r="I2040" s="196"/>
      <c r="J2040" s="39"/>
      <c r="K2040" s="39"/>
      <c r="L2040" s="42"/>
      <c r="M2040" s="197"/>
      <c r="N2040" s="198"/>
      <c r="O2040" s="67"/>
      <c r="P2040" s="67"/>
      <c r="Q2040" s="67"/>
      <c r="R2040" s="67"/>
      <c r="S2040" s="67"/>
      <c r="T2040" s="68"/>
      <c r="U2040" s="37"/>
      <c r="V2040" s="37"/>
      <c r="W2040" s="37"/>
      <c r="X2040" s="37"/>
      <c r="Y2040" s="37"/>
      <c r="Z2040" s="37"/>
      <c r="AA2040" s="37"/>
      <c r="AB2040" s="37"/>
      <c r="AC2040" s="37"/>
      <c r="AD2040" s="37"/>
      <c r="AE2040" s="37"/>
      <c r="AT2040" s="20" t="s">
        <v>206</v>
      </c>
      <c r="AU2040" s="20" t="s">
        <v>84</v>
      </c>
    </row>
    <row r="2041" spans="1:65" s="15" customFormat="1" ht="11.25">
      <c r="B2041" s="222"/>
      <c r="C2041" s="223"/>
      <c r="D2041" s="201" t="s">
        <v>213</v>
      </c>
      <c r="E2041" s="224" t="s">
        <v>28</v>
      </c>
      <c r="F2041" s="225" t="s">
        <v>724</v>
      </c>
      <c r="G2041" s="223"/>
      <c r="H2041" s="224" t="s">
        <v>28</v>
      </c>
      <c r="I2041" s="226"/>
      <c r="J2041" s="223"/>
      <c r="K2041" s="223"/>
      <c r="L2041" s="227"/>
      <c r="M2041" s="228"/>
      <c r="N2041" s="229"/>
      <c r="O2041" s="229"/>
      <c r="P2041" s="229"/>
      <c r="Q2041" s="229"/>
      <c r="R2041" s="229"/>
      <c r="S2041" s="229"/>
      <c r="T2041" s="230"/>
      <c r="AT2041" s="231" t="s">
        <v>213</v>
      </c>
      <c r="AU2041" s="231" t="s">
        <v>84</v>
      </c>
      <c r="AV2041" s="15" t="s">
        <v>82</v>
      </c>
      <c r="AW2041" s="15" t="s">
        <v>35</v>
      </c>
      <c r="AX2041" s="15" t="s">
        <v>74</v>
      </c>
      <c r="AY2041" s="231" t="s">
        <v>197</v>
      </c>
    </row>
    <row r="2042" spans="1:65" s="15" customFormat="1" ht="11.25">
      <c r="B2042" s="222"/>
      <c r="C2042" s="223"/>
      <c r="D2042" s="201" t="s">
        <v>213</v>
      </c>
      <c r="E2042" s="224" t="s">
        <v>28</v>
      </c>
      <c r="F2042" s="225" t="s">
        <v>2272</v>
      </c>
      <c r="G2042" s="223"/>
      <c r="H2042" s="224" t="s">
        <v>28</v>
      </c>
      <c r="I2042" s="226"/>
      <c r="J2042" s="223"/>
      <c r="K2042" s="223"/>
      <c r="L2042" s="227"/>
      <c r="M2042" s="228"/>
      <c r="N2042" s="229"/>
      <c r="O2042" s="229"/>
      <c r="P2042" s="229"/>
      <c r="Q2042" s="229"/>
      <c r="R2042" s="229"/>
      <c r="S2042" s="229"/>
      <c r="T2042" s="230"/>
      <c r="AT2042" s="231" t="s">
        <v>213</v>
      </c>
      <c r="AU2042" s="231" t="s">
        <v>84</v>
      </c>
      <c r="AV2042" s="15" t="s">
        <v>82</v>
      </c>
      <c r="AW2042" s="15" t="s">
        <v>35</v>
      </c>
      <c r="AX2042" s="15" t="s">
        <v>74</v>
      </c>
      <c r="AY2042" s="231" t="s">
        <v>197</v>
      </c>
    </row>
    <row r="2043" spans="1:65" s="15" customFormat="1" ht="11.25">
      <c r="B2043" s="222"/>
      <c r="C2043" s="223"/>
      <c r="D2043" s="201" t="s">
        <v>213</v>
      </c>
      <c r="E2043" s="224" t="s">
        <v>28</v>
      </c>
      <c r="F2043" s="225" t="s">
        <v>2689</v>
      </c>
      <c r="G2043" s="223"/>
      <c r="H2043" s="224" t="s">
        <v>28</v>
      </c>
      <c r="I2043" s="226"/>
      <c r="J2043" s="223"/>
      <c r="K2043" s="223"/>
      <c r="L2043" s="227"/>
      <c r="M2043" s="228"/>
      <c r="N2043" s="229"/>
      <c r="O2043" s="229"/>
      <c r="P2043" s="229"/>
      <c r="Q2043" s="229"/>
      <c r="R2043" s="229"/>
      <c r="S2043" s="229"/>
      <c r="T2043" s="230"/>
      <c r="AT2043" s="231" t="s">
        <v>213</v>
      </c>
      <c r="AU2043" s="231" t="s">
        <v>84</v>
      </c>
      <c r="AV2043" s="15" t="s">
        <v>82</v>
      </c>
      <c r="AW2043" s="15" t="s">
        <v>35</v>
      </c>
      <c r="AX2043" s="15" t="s">
        <v>74</v>
      </c>
      <c r="AY2043" s="231" t="s">
        <v>197</v>
      </c>
    </row>
    <row r="2044" spans="1:65" s="13" customFormat="1" ht="11.25">
      <c r="B2044" s="199"/>
      <c r="C2044" s="200"/>
      <c r="D2044" s="201" t="s">
        <v>213</v>
      </c>
      <c r="E2044" s="202" t="s">
        <v>28</v>
      </c>
      <c r="F2044" s="203" t="s">
        <v>2690</v>
      </c>
      <c r="G2044" s="200"/>
      <c r="H2044" s="204">
        <v>164.87200000000001</v>
      </c>
      <c r="I2044" s="205"/>
      <c r="J2044" s="200"/>
      <c r="K2044" s="200"/>
      <c r="L2044" s="206"/>
      <c r="M2044" s="207"/>
      <c r="N2044" s="208"/>
      <c r="O2044" s="208"/>
      <c r="P2044" s="208"/>
      <c r="Q2044" s="208"/>
      <c r="R2044" s="208"/>
      <c r="S2044" s="208"/>
      <c r="T2044" s="209"/>
      <c r="AT2044" s="210" t="s">
        <v>213</v>
      </c>
      <c r="AU2044" s="210" t="s">
        <v>84</v>
      </c>
      <c r="AV2044" s="13" t="s">
        <v>84</v>
      </c>
      <c r="AW2044" s="13" t="s">
        <v>35</v>
      </c>
      <c r="AX2044" s="13" t="s">
        <v>74</v>
      </c>
      <c r="AY2044" s="210" t="s">
        <v>197</v>
      </c>
    </row>
    <row r="2045" spans="1:65" s="15" customFormat="1" ht="11.25">
      <c r="B2045" s="222"/>
      <c r="C2045" s="223"/>
      <c r="D2045" s="201" t="s">
        <v>213</v>
      </c>
      <c r="E2045" s="224" t="s">
        <v>28</v>
      </c>
      <c r="F2045" s="225" t="s">
        <v>2262</v>
      </c>
      <c r="G2045" s="223"/>
      <c r="H2045" s="224" t="s">
        <v>28</v>
      </c>
      <c r="I2045" s="226"/>
      <c r="J2045" s="223"/>
      <c r="K2045" s="223"/>
      <c r="L2045" s="227"/>
      <c r="M2045" s="228"/>
      <c r="N2045" s="229"/>
      <c r="O2045" s="229"/>
      <c r="P2045" s="229"/>
      <c r="Q2045" s="229"/>
      <c r="R2045" s="229"/>
      <c r="S2045" s="229"/>
      <c r="T2045" s="230"/>
      <c r="AT2045" s="231" t="s">
        <v>213</v>
      </c>
      <c r="AU2045" s="231" t="s">
        <v>84</v>
      </c>
      <c r="AV2045" s="15" t="s">
        <v>82</v>
      </c>
      <c r="AW2045" s="15" t="s">
        <v>35</v>
      </c>
      <c r="AX2045" s="15" t="s">
        <v>74</v>
      </c>
      <c r="AY2045" s="231" t="s">
        <v>197</v>
      </c>
    </row>
    <row r="2046" spans="1:65" s="13" customFormat="1" ht="11.25">
      <c r="B2046" s="199"/>
      <c r="C2046" s="200"/>
      <c r="D2046" s="201" t="s">
        <v>213</v>
      </c>
      <c r="E2046" s="202" t="s">
        <v>28</v>
      </c>
      <c r="F2046" s="203" t="s">
        <v>2683</v>
      </c>
      <c r="G2046" s="200"/>
      <c r="H2046" s="204">
        <v>306</v>
      </c>
      <c r="I2046" s="205"/>
      <c r="J2046" s="200"/>
      <c r="K2046" s="200"/>
      <c r="L2046" s="206"/>
      <c r="M2046" s="207"/>
      <c r="N2046" s="208"/>
      <c r="O2046" s="208"/>
      <c r="P2046" s="208"/>
      <c r="Q2046" s="208"/>
      <c r="R2046" s="208"/>
      <c r="S2046" s="208"/>
      <c r="T2046" s="209"/>
      <c r="AT2046" s="210" t="s">
        <v>213</v>
      </c>
      <c r="AU2046" s="210" t="s">
        <v>84</v>
      </c>
      <c r="AV2046" s="13" t="s">
        <v>84</v>
      </c>
      <c r="AW2046" s="13" t="s">
        <v>35</v>
      </c>
      <c r="AX2046" s="13" t="s">
        <v>74</v>
      </c>
      <c r="AY2046" s="210" t="s">
        <v>197</v>
      </c>
    </row>
    <row r="2047" spans="1:65" s="14" customFormat="1" ht="11.25">
      <c r="B2047" s="211"/>
      <c r="C2047" s="212"/>
      <c r="D2047" s="201" t="s">
        <v>213</v>
      </c>
      <c r="E2047" s="213" t="s">
        <v>28</v>
      </c>
      <c r="F2047" s="214" t="s">
        <v>226</v>
      </c>
      <c r="G2047" s="212"/>
      <c r="H2047" s="215">
        <v>470.87200000000001</v>
      </c>
      <c r="I2047" s="216"/>
      <c r="J2047" s="212"/>
      <c r="K2047" s="212"/>
      <c r="L2047" s="217"/>
      <c r="M2047" s="218"/>
      <c r="N2047" s="219"/>
      <c r="O2047" s="219"/>
      <c r="P2047" s="219"/>
      <c r="Q2047" s="219"/>
      <c r="R2047" s="219"/>
      <c r="S2047" s="219"/>
      <c r="T2047" s="220"/>
      <c r="AT2047" s="221" t="s">
        <v>213</v>
      </c>
      <c r="AU2047" s="221" t="s">
        <v>84</v>
      </c>
      <c r="AV2047" s="14" t="s">
        <v>204</v>
      </c>
      <c r="AW2047" s="14" t="s">
        <v>35</v>
      </c>
      <c r="AX2047" s="14" t="s">
        <v>82</v>
      </c>
      <c r="AY2047" s="221" t="s">
        <v>197</v>
      </c>
    </row>
    <row r="2048" spans="1:65" s="2" customFormat="1" ht="16.5" customHeight="1">
      <c r="A2048" s="37"/>
      <c r="B2048" s="38"/>
      <c r="C2048" s="247" t="s">
        <v>2691</v>
      </c>
      <c r="D2048" s="247" t="s">
        <v>519</v>
      </c>
      <c r="E2048" s="248" t="s">
        <v>2692</v>
      </c>
      <c r="F2048" s="249" t="s">
        <v>2693</v>
      </c>
      <c r="G2048" s="250" t="s">
        <v>409</v>
      </c>
      <c r="H2048" s="251">
        <v>12.118</v>
      </c>
      <c r="I2048" s="252"/>
      <c r="J2048" s="253">
        <f>ROUND(I2048*H2048,2)</f>
        <v>0</v>
      </c>
      <c r="K2048" s="249" t="s">
        <v>203</v>
      </c>
      <c r="L2048" s="254"/>
      <c r="M2048" s="255" t="s">
        <v>28</v>
      </c>
      <c r="N2048" s="256" t="s">
        <v>45</v>
      </c>
      <c r="O2048" s="67"/>
      <c r="P2048" s="190">
        <f>O2048*H2048</f>
        <v>0</v>
      </c>
      <c r="Q2048" s="190">
        <v>0.03</v>
      </c>
      <c r="R2048" s="190">
        <f>Q2048*H2048</f>
        <v>0.36353999999999997</v>
      </c>
      <c r="S2048" s="190">
        <v>0</v>
      </c>
      <c r="T2048" s="191">
        <f>S2048*H2048</f>
        <v>0</v>
      </c>
      <c r="U2048" s="37"/>
      <c r="V2048" s="37"/>
      <c r="W2048" s="37"/>
      <c r="X2048" s="37"/>
      <c r="Y2048" s="37"/>
      <c r="Z2048" s="37"/>
      <c r="AA2048" s="37"/>
      <c r="AB2048" s="37"/>
      <c r="AC2048" s="37"/>
      <c r="AD2048" s="37"/>
      <c r="AE2048" s="37"/>
      <c r="AR2048" s="192" t="s">
        <v>365</v>
      </c>
      <c r="AT2048" s="192" t="s">
        <v>519</v>
      </c>
      <c r="AU2048" s="192" t="s">
        <v>84</v>
      </c>
      <c r="AY2048" s="20" t="s">
        <v>197</v>
      </c>
      <c r="BE2048" s="193">
        <f>IF(N2048="základní",J2048,0)</f>
        <v>0</v>
      </c>
      <c r="BF2048" s="193">
        <f>IF(N2048="snížená",J2048,0)</f>
        <v>0</v>
      </c>
      <c r="BG2048" s="193">
        <f>IF(N2048="zákl. přenesená",J2048,0)</f>
        <v>0</v>
      </c>
      <c r="BH2048" s="193">
        <f>IF(N2048="sníž. přenesená",J2048,0)</f>
        <v>0</v>
      </c>
      <c r="BI2048" s="193">
        <f>IF(N2048="nulová",J2048,0)</f>
        <v>0</v>
      </c>
      <c r="BJ2048" s="20" t="s">
        <v>82</v>
      </c>
      <c r="BK2048" s="193">
        <f>ROUND(I2048*H2048,2)</f>
        <v>0</v>
      </c>
      <c r="BL2048" s="20" t="s">
        <v>283</v>
      </c>
      <c r="BM2048" s="192" t="s">
        <v>2694</v>
      </c>
    </row>
    <row r="2049" spans="1:65" s="15" customFormat="1" ht="11.25">
      <c r="B2049" s="222"/>
      <c r="C2049" s="223"/>
      <c r="D2049" s="201" t="s">
        <v>213</v>
      </c>
      <c r="E2049" s="224" t="s">
        <v>28</v>
      </c>
      <c r="F2049" s="225" t="s">
        <v>2689</v>
      </c>
      <c r="G2049" s="223"/>
      <c r="H2049" s="224" t="s">
        <v>28</v>
      </c>
      <c r="I2049" s="226"/>
      <c r="J2049" s="223"/>
      <c r="K2049" s="223"/>
      <c r="L2049" s="227"/>
      <c r="M2049" s="228"/>
      <c r="N2049" s="229"/>
      <c r="O2049" s="229"/>
      <c r="P2049" s="229"/>
      <c r="Q2049" s="229"/>
      <c r="R2049" s="229"/>
      <c r="S2049" s="229"/>
      <c r="T2049" s="230"/>
      <c r="AT2049" s="231" t="s">
        <v>213</v>
      </c>
      <c r="AU2049" s="231" t="s">
        <v>84</v>
      </c>
      <c r="AV2049" s="15" t="s">
        <v>82</v>
      </c>
      <c r="AW2049" s="15" t="s">
        <v>35</v>
      </c>
      <c r="AX2049" s="15" t="s">
        <v>74</v>
      </c>
      <c r="AY2049" s="231" t="s">
        <v>197</v>
      </c>
    </row>
    <row r="2050" spans="1:65" s="13" customFormat="1" ht="11.25">
      <c r="B2050" s="199"/>
      <c r="C2050" s="200"/>
      <c r="D2050" s="201" t="s">
        <v>213</v>
      </c>
      <c r="E2050" s="202" t="s">
        <v>28</v>
      </c>
      <c r="F2050" s="203" t="s">
        <v>2695</v>
      </c>
      <c r="G2050" s="200"/>
      <c r="H2050" s="204">
        <v>11.541</v>
      </c>
      <c r="I2050" s="205"/>
      <c r="J2050" s="200"/>
      <c r="K2050" s="200"/>
      <c r="L2050" s="206"/>
      <c r="M2050" s="207"/>
      <c r="N2050" s="208"/>
      <c r="O2050" s="208"/>
      <c r="P2050" s="208"/>
      <c r="Q2050" s="208"/>
      <c r="R2050" s="208"/>
      <c r="S2050" s="208"/>
      <c r="T2050" s="209"/>
      <c r="AT2050" s="210" t="s">
        <v>213</v>
      </c>
      <c r="AU2050" s="210" t="s">
        <v>84</v>
      </c>
      <c r="AV2050" s="13" t="s">
        <v>84</v>
      </c>
      <c r="AW2050" s="13" t="s">
        <v>35</v>
      </c>
      <c r="AX2050" s="13" t="s">
        <v>82</v>
      </c>
      <c r="AY2050" s="210" t="s">
        <v>197</v>
      </c>
    </row>
    <row r="2051" spans="1:65" s="13" customFormat="1" ht="11.25">
      <c r="B2051" s="199"/>
      <c r="C2051" s="200"/>
      <c r="D2051" s="201" t="s">
        <v>213</v>
      </c>
      <c r="E2051" s="200"/>
      <c r="F2051" s="203" t="s">
        <v>2696</v>
      </c>
      <c r="G2051" s="200"/>
      <c r="H2051" s="204">
        <v>12.118</v>
      </c>
      <c r="I2051" s="205"/>
      <c r="J2051" s="200"/>
      <c r="K2051" s="200"/>
      <c r="L2051" s="206"/>
      <c r="M2051" s="207"/>
      <c r="N2051" s="208"/>
      <c r="O2051" s="208"/>
      <c r="P2051" s="208"/>
      <c r="Q2051" s="208"/>
      <c r="R2051" s="208"/>
      <c r="S2051" s="208"/>
      <c r="T2051" s="209"/>
      <c r="AT2051" s="210" t="s">
        <v>213</v>
      </c>
      <c r="AU2051" s="210" t="s">
        <v>84</v>
      </c>
      <c r="AV2051" s="13" t="s">
        <v>84</v>
      </c>
      <c r="AW2051" s="13" t="s">
        <v>4</v>
      </c>
      <c r="AX2051" s="13" t="s">
        <v>82</v>
      </c>
      <c r="AY2051" s="210" t="s">
        <v>197</v>
      </c>
    </row>
    <row r="2052" spans="1:65" s="2" customFormat="1" ht="16.5" customHeight="1">
      <c r="A2052" s="37"/>
      <c r="B2052" s="38"/>
      <c r="C2052" s="247" t="s">
        <v>2697</v>
      </c>
      <c r="D2052" s="247" t="s">
        <v>519</v>
      </c>
      <c r="E2052" s="248" t="s">
        <v>2698</v>
      </c>
      <c r="F2052" s="249" t="s">
        <v>2699</v>
      </c>
      <c r="G2052" s="250" t="s">
        <v>409</v>
      </c>
      <c r="H2052" s="251">
        <v>35.343000000000004</v>
      </c>
      <c r="I2052" s="252"/>
      <c r="J2052" s="253">
        <f>ROUND(I2052*H2052,2)</f>
        <v>0</v>
      </c>
      <c r="K2052" s="249" t="s">
        <v>203</v>
      </c>
      <c r="L2052" s="254"/>
      <c r="M2052" s="255" t="s">
        <v>28</v>
      </c>
      <c r="N2052" s="256" t="s">
        <v>45</v>
      </c>
      <c r="O2052" s="67"/>
      <c r="P2052" s="190">
        <f>O2052*H2052</f>
        <v>0</v>
      </c>
      <c r="Q2052" s="190">
        <v>2.5000000000000001E-2</v>
      </c>
      <c r="R2052" s="190">
        <f>Q2052*H2052</f>
        <v>0.88357500000000011</v>
      </c>
      <c r="S2052" s="190">
        <v>0</v>
      </c>
      <c r="T2052" s="191">
        <f>S2052*H2052</f>
        <v>0</v>
      </c>
      <c r="U2052" s="37"/>
      <c r="V2052" s="37"/>
      <c r="W2052" s="37"/>
      <c r="X2052" s="37"/>
      <c r="Y2052" s="37"/>
      <c r="Z2052" s="37"/>
      <c r="AA2052" s="37"/>
      <c r="AB2052" s="37"/>
      <c r="AC2052" s="37"/>
      <c r="AD2052" s="37"/>
      <c r="AE2052" s="37"/>
      <c r="AR2052" s="192" t="s">
        <v>365</v>
      </c>
      <c r="AT2052" s="192" t="s">
        <v>519</v>
      </c>
      <c r="AU2052" s="192" t="s">
        <v>84</v>
      </c>
      <c r="AY2052" s="20" t="s">
        <v>197</v>
      </c>
      <c r="BE2052" s="193">
        <f>IF(N2052="základní",J2052,0)</f>
        <v>0</v>
      </c>
      <c r="BF2052" s="193">
        <f>IF(N2052="snížená",J2052,0)</f>
        <v>0</v>
      </c>
      <c r="BG2052" s="193">
        <f>IF(N2052="zákl. přenesená",J2052,0)</f>
        <v>0</v>
      </c>
      <c r="BH2052" s="193">
        <f>IF(N2052="sníž. přenesená",J2052,0)</f>
        <v>0</v>
      </c>
      <c r="BI2052" s="193">
        <f>IF(N2052="nulová",J2052,0)</f>
        <v>0</v>
      </c>
      <c r="BJ2052" s="20" t="s">
        <v>82</v>
      </c>
      <c r="BK2052" s="193">
        <f>ROUND(I2052*H2052,2)</f>
        <v>0</v>
      </c>
      <c r="BL2052" s="20" t="s">
        <v>283</v>
      </c>
      <c r="BM2052" s="192" t="s">
        <v>2700</v>
      </c>
    </row>
    <row r="2053" spans="1:65" s="13" customFormat="1" ht="11.25">
      <c r="B2053" s="199"/>
      <c r="C2053" s="200"/>
      <c r="D2053" s="201" t="s">
        <v>213</v>
      </c>
      <c r="E2053" s="202" t="s">
        <v>28</v>
      </c>
      <c r="F2053" s="203" t="s">
        <v>2701</v>
      </c>
      <c r="G2053" s="200"/>
      <c r="H2053" s="204">
        <v>33.659999999999997</v>
      </c>
      <c r="I2053" s="205"/>
      <c r="J2053" s="200"/>
      <c r="K2053" s="200"/>
      <c r="L2053" s="206"/>
      <c r="M2053" s="207"/>
      <c r="N2053" s="208"/>
      <c r="O2053" s="208"/>
      <c r="P2053" s="208"/>
      <c r="Q2053" s="208"/>
      <c r="R2053" s="208"/>
      <c r="S2053" s="208"/>
      <c r="T2053" s="209"/>
      <c r="AT2053" s="210" t="s">
        <v>213</v>
      </c>
      <c r="AU2053" s="210" t="s">
        <v>84</v>
      </c>
      <c r="AV2053" s="13" t="s">
        <v>84</v>
      </c>
      <c r="AW2053" s="13" t="s">
        <v>35</v>
      </c>
      <c r="AX2053" s="13" t="s">
        <v>82</v>
      </c>
      <c r="AY2053" s="210" t="s">
        <v>197</v>
      </c>
    </row>
    <row r="2054" spans="1:65" s="13" customFormat="1" ht="11.25">
      <c r="B2054" s="199"/>
      <c r="C2054" s="200"/>
      <c r="D2054" s="201" t="s">
        <v>213</v>
      </c>
      <c r="E2054" s="200"/>
      <c r="F2054" s="203" t="s">
        <v>2702</v>
      </c>
      <c r="G2054" s="200"/>
      <c r="H2054" s="204">
        <v>35.343000000000004</v>
      </c>
      <c r="I2054" s="205"/>
      <c r="J2054" s="200"/>
      <c r="K2054" s="200"/>
      <c r="L2054" s="206"/>
      <c r="M2054" s="207"/>
      <c r="N2054" s="208"/>
      <c r="O2054" s="208"/>
      <c r="P2054" s="208"/>
      <c r="Q2054" s="208"/>
      <c r="R2054" s="208"/>
      <c r="S2054" s="208"/>
      <c r="T2054" s="209"/>
      <c r="AT2054" s="210" t="s">
        <v>213</v>
      </c>
      <c r="AU2054" s="210" t="s">
        <v>84</v>
      </c>
      <c r="AV2054" s="13" t="s">
        <v>84</v>
      </c>
      <c r="AW2054" s="13" t="s">
        <v>4</v>
      </c>
      <c r="AX2054" s="13" t="s">
        <v>82</v>
      </c>
      <c r="AY2054" s="210" t="s">
        <v>197</v>
      </c>
    </row>
    <row r="2055" spans="1:65" s="2" customFormat="1" ht="24.2" customHeight="1">
      <c r="A2055" s="37"/>
      <c r="B2055" s="38"/>
      <c r="C2055" s="181" t="s">
        <v>2703</v>
      </c>
      <c r="D2055" s="181" t="s">
        <v>199</v>
      </c>
      <c r="E2055" s="182" t="s">
        <v>2704</v>
      </c>
      <c r="F2055" s="183" t="s">
        <v>2705</v>
      </c>
      <c r="G2055" s="184" t="s">
        <v>265</v>
      </c>
      <c r="H2055" s="185">
        <v>8</v>
      </c>
      <c r="I2055" s="186"/>
      <c r="J2055" s="187">
        <f>ROUND(I2055*H2055,2)</f>
        <v>0</v>
      </c>
      <c r="K2055" s="183" t="s">
        <v>203</v>
      </c>
      <c r="L2055" s="42"/>
      <c r="M2055" s="188" t="s">
        <v>28</v>
      </c>
      <c r="N2055" s="189" t="s">
        <v>45</v>
      </c>
      <c r="O2055" s="67"/>
      <c r="P2055" s="190">
        <f>O2055*H2055</f>
        <v>0</v>
      </c>
      <c r="Q2055" s="190">
        <v>1.6000000000000001E-4</v>
      </c>
      <c r="R2055" s="190">
        <f>Q2055*H2055</f>
        <v>1.2800000000000001E-3</v>
      </c>
      <c r="S2055" s="190">
        <v>0</v>
      </c>
      <c r="T2055" s="191">
        <f>S2055*H2055</f>
        <v>0</v>
      </c>
      <c r="U2055" s="37"/>
      <c r="V2055" s="37"/>
      <c r="W2055" s="37"/>
      <c r="X2055" s="37"/>
      <c r="Y2055" s="37"/>
      <c r="Z2055" s="37"/>
      <c r="AA2055" s="37"/>
      <c r="AB2055" s="37"/>
      <c r="AC2055" s="37"/>
      <c r="AD2055" s="37"/>
      <c r="AE2055" s="37"/>
      <c r="AR2055" s="192" t="s">
        <v>283</v>
      </c>
      <c r="AT2055" s="192" t="s">
        <v>199</v>
      </c>
      <c r="AU2055" s="192" t="s">
        <v>84</v>
      </c>
      <c r="AY2055" s="20" t="s">
        <v>197</v>
      </c>
      <c r="BE2055" s="193">
        <f>IF(N2055="základní",J2055,0)</f>
        <v>0</v>
      </c>
      <c r="BF2055" s="193">
        <f>IF(N2055="snížená",J2055,0)</f>
        <v>0</v>
      </c>
      <c r="BG2055" s="193">
        <f>IF(N2055="zákl. přenesená",J2055,0)</f>
        <v>0</v>
      </c>
      <c r="BH2055" s="193">
        <f>IF(N2055="sníž. přenesená",J2055,0)</f>
        <v>0</v>
      </c>
      <c r="BI2055" s="193">
        <f>IF(N2055="nulová",J2055,0)</f>
        <v>0</v>
      </c>
      <c r="BJ2055" s="20" t="s">
        <v>82</v>
      </c>
      <c r="BK2055" s="193">
        <f>ROUND(I2055*H2055,2)</f>
        <v>0</v>
      </c>
      <c r="BL2055" s="20" t="s">
        <v>283</v>
      </c>
      <c r="BM2055" s="192" t="s">
        <v>2706</v>
      </c>
    </row>
    <row r="2056" spans="1:65" s="2" customFormat="1" ht="11.25">
      <c r="A2056" s="37"/>
      <c r="B2056" s="38"/>
      <c r="C2056" s="39"/>
      <c r="D2056" s="194" t="s">
        <v>206</v>
      </c>
      <c r="E2056" s="39"/>
      <c r="F2056" s="195" t="s">
        <v>2707</v>
      </c>
      <c r="G2056" s="39"/>
      <c r="H2056" s="39"/>
      <c r="I2056" s="196"/>
      <c r="J2056" s="39"/>
      <c r="K2056" s="39"/>
      <c r="L2056" s="42"/>
      <c r="M2056" s="197"/>
      <c r="N2056" s="198"/>
      <c r="O2056" s="67"/>
      <c r="P2056" s="67"/>
      <c r="Q2056" s="67"/>
      <c r="R2056" s="67"/>
      <c r="S2056" s="67"/>
      <c r="T2056" s="68"/>
      <c r="U2056" s="37"/>
      <c r="V2056" s="37"/>
      <c r="W2056" s="37"/>
      <c r="X2056" s="37"/>
      <c r="Y2056" s="37"/>
      <c r="Z2056" s="37"/>
      <c r="AA2056" s="37"/>
      <c r="AB2056" s="37"/>
      <c r="AC2056" s="37"/>
      <c r="AD2056" s="37"/>
      <c r="AE2056" s="37"/>
      <c r="AT2056" s="20" t="s">
        <v>206</v>
      </c>
      <c r="AU2056" s="20" t="s">
        <v>84</v>
      </c>
    </row>
    <row r="2057" spans="1:65" s="15" customFormat="1" ht="11.25">
      <c r="B2057" s="222"/>
      <c r="C2057" s="223"/>
      <c r="D2057" s="201" t="s">
        <v>213</v>
      </c>
      <c r="E2057" s="224" t="s">
        <v>28</v>
      </c>
      <c r="F2057" s="225" t="s">
        <v>724</v>
      </c>
      <c r="G2057" s="223"/>
      <c r="H2057" s="224" t="s">
        <v>28</v>
      </c>
      <c r="I2057" s="226"/>
      <c r="J2057" s="223"/>
      <c r="K2057" s="223"/>
      <c r="L2057" s="227"/>
      <c r="M2057" s="228"/>
      <c r="N2057" s="229"/>
      <c r="O2057" s="229"/>
      <c r="P2057" s="229"/>
      <c r="Q2057" s="229"/>
      <c r="R2057" s="229"/>
      <c r="S2057" s="229"/>
      <c r="T2057" s="230"/>
      <c r="AT2057" s="231" t="s">
        <v>213</v>
      </c>
      <c r="AU2057" s="231" t="s">
        <v>84</v>
      </c>
      <c r="AV2057" s="15" t="s">
        <v>82</v>
      </c>
      <c r="AW2057" s="15" t="s">
        <v>35</v>
      </c>
      <c r="AX2057" s="15" t="s">
        <v>74</v>
      </c>
      <c r="AY2057" s="231" t="s">
        <v>197</v>
      </c>
    </row>
    <row r="2058" spans="1:65" s="15" customFormat="1" ht="11.25">
      <c r="B2058" s="222"/>
      <c r="C2058" s="223"/>
      <c r="D2058" s="201" t="s">
        <v>213</v>
      </c>
      <c r="E2058" s="224" t="s">
        <v>28</v>
      </c>
      <c r="F2058" s="225" t="s">
        <v>2262</v>
      </c>
      <c r="G2058" s="223"/>
      <c r="H2058" s="224" t="s">
        <v>28</v>
      </c>
      <c r="I2058" s="226"/>
      <c r="J2058" s="223"/>
      <c r="K2058" s="223"/>
      <c r="L2058" s="227"/>
      <c r="M2058" s="228"/>
      <c r="N2058" s="229"/>
      <c r="O2058" s="229"/>
      <c r="P2058" s="229"/>
      <c r="Q2058" s="229"/>
      <c r="R2058" s="229"/>
      <c r="S2058" s="229"/>
      <c r="T2058" s="230"/>
      <c r="AT2058" s="231" t="s">
        <v>213</v>
      </c>
      <c r="AU2058" s="231" t="s">
        <v>84</v>
      </c>
      <c r="AV2058" s="15" t="s">
        <v>82</v>
      </c>
      <c r="AW2058" s="15" t="s">
        <v>35</v>
      </c>
      <c r="AX2058" s="15" t="s">
        <v>74</v>
      </c>
      <c r="AY2058" s="231" t="s">
        <v>197</v>
      </c>
    </row>
    <row r="2059" spans="1:65" s="15" customFormat="1" ht="11.25">
      <c r="B2059" s="222"/>
      <c r="C2059" s="223"/>
      <c r="D2059" s="201" t="s">
        <v>213</v>
      </c>
      <c r="E2059" s="224" t="s">
        <v>28</v>
      </c>
      <c r="F2059" s="225" t="s">
        <v>2485</v>
      </c>
      <c r="G2059" s="223"/>
      <c r="H2059" s="224" t="s">
        <v>28</v>
      </c>
      <c r="I2059" s="226"/>
      <c r="J2059" s="223"/>
      <c r="K2059" s="223"/>
      <c r="L2059" s="227"/>
      <c r="M2059" s="228"/>
      <c r="N2059" s="229"/>
      <c r="O2059" s="229"/>
      <c r="P2059" s="229"/>
      <c r="Q2059" s="229"/>
      <c r="R2059" s="229"/>
      <c r="S2059" s="229"/>
      <c r="T2059" s="230"/>
      <c r="AT2059" s="231" t="s">
        <v>213</v>
      </c>
      <c r="AU2059" s="231" t="s">
        <v>84</v>
      </c>
      <c r="AV2059" s="15" t="s">
        <v>82</v>
      </c>
      <c r="AW2059" s="15" t="s">
        <v>35</v>
      </c>
      <c r="AX2059" s="15" t="s">
        <v>74</v>
      </c>
      <c r="AY2059" s="231" t="s">
        <v>197</v>
      </c>
    </row>
    <row r="2060" spans="1:65" s="13" customFormat="1" ht="11.25">
      <c r="B2060" s="199"/>
      <c r="C2060" s="200"/>
      <c r="D2060" s="201" t="s">
        <v>213</v>
      </c>
      <c r="E2060" s="202" t="s">
        <v>28</v>
      </c>
      <c r="F2060" s="203" t="s">
        <v>2708</v>
      </c>
      <c r="G2060" s="200"/>
      <c r="H2060" s="204">
        <v>8</v>
      </c>
      <c r="I2060" s="205"/>
      <c r="J2060" s="200"/>
      <c r="K2060" s="200"/>
      <c r="L2060" s="206"/>
      <c r="M2060" s="207"/>
      <c r="N2060" s="208"/>
      <c r="O2060" s="208"/>
      <c r="P2060" s="208"/>
      <c r="Q2060" s="208"/>
      <c r="R2060" s="208"/>
      <c r="S2060" s="208"/>
      <c r="T2060" s="209"/>
      <c r="AT2060" s="210" t="s">
        <v>213</v>
      </c>
      <c r="AU2060" s="210" t="s">
        <v>84</v>
      </c>
      <c r="AV2060" s="13" t="s">
        <v>84</v>
      </c>
      <c r="AW2060" s="13" t="s">
        <v>35</v>
      </c>
      <c r="AX2060" s="13" t="s">
        <v>82</v>
      </c>
      <c r="AY2060" s="210" t="s">
        <v>197</v>
      </c>
    </row>
    <row r="2061" spans="1:65" s="2" customFormat="1" ht="16.5" customHeight="1">
      <c r="A2061" s="37"/>
      <c r="B2061" s="38"/>
      <c r="C2061" s="247" t="s">
        <v>2709</v>
      </c>
      <c r="D2061" s="247" t="s">
        <v>519</v>
      </c>
      <c r="E2061" s="248" t="s">
        <v>2698</v>
      </c>
      <c r="F2061" s="249" t="s">
        <v>2699</v>
      </c>
      <c r="G2061" s="250" t="s">
        <v>409</v>
      </c>
      <c r="H2061" s="251">
        <v>0.39900000000000002</v>
      </c>
      <c r="I2061" s="252"/>
      <c r="J2061" s="253">
        <f>ROUND(I2061*H2061,2)</f>
        <v>0</v>
      </c>
      <c r="K2061" s="249" t="s">
        <v>203</v>
      </c>
      <c r="L2061" s="254"/>
      <c r="M2061" s="255" t="s">
        <v>28</v>
      </c>
      <c r="N2061" s="256" t="s">
        <v>45</v>
      </c>
      <c r="O2061" s="67"/>
      <c r="P2061" s="190">
        <f>O2061*H2061</f>
        <v>0</v>
      </c>
      <c r="Q2061" s="190">
        <v>2.5000000000000001E-2</v>
      </c>
      <c r="R2061" s="190">
        <f>Q2061*H2061</f>
        <v>9.9750000000000012E-3</v>
      </c>
      <c r="S2061" s="190">
        <v>0</v>
      </c>
      <c r="T2061" s="191">
        <f>S2061*H2061</f>
        <v>0</v>
      </c>
      <c r="U2061" s="37"/>
      <c r="V2061" s="37"/>
      <c r="W2061" s="37"/>
      <c r="X2061" s="37"/>
      <c r="Y2061" s="37"/>
      <c r="Z2061" s="37"/>
      <c r="AA2061" s="37"/>
      <c r="AB2061" s="37"/>
      <c r="AC2061" s="37"/>
      <c r="AD2061" s="37"/>
      <c r="AE2061" s="37"/>
      <c r="AR2061" s="192" t="s">
        <v>365</v>
      </c>
      <c r="AT2061" s="192" t="s">
        <v>519</v>
      </c>
      <c r="AU2061" s="192" t="s">
        <v>84</v>
      </c>
      <c r="AY2061" s="20" t="s">
        <v>197</v>
      </c>
      <c r="BE2061" s="193">
        <f>IF(N2061="základní",J2061,0)</f>
        <v>0</v>
      </c>
      <c r="BF2061" s="193">
        <f>IF(N2061="snížená",J2061,0)</f>
        <v>0</v>
      </c>
      <c r="BG2061" s="193">
        <f>IF(N2061="zákl. přenesená",J2061,0)</f>
        <v>0</v>
      </c>
      <c r="BH2061" s="193">
        <f>IF(N2061="sníž. přenesená",J2061,0)</f>
        <v>0</v>
      </c>
      <c r="BI2061" s="193">
        <f>IF(N2061="nulová",J2061,0)</f>
        <v>0</v>
      </c>
      <c r="BJ2061" s="20" t="s">
        <v>82</v>
      </c>
      <c r="BK2061" s="193">
        <f>ROUND(I2061*H2061,2)</f>
        <v>0</v>
      </c>
      <c r="BL2061" s="20" t="s">
        <v>283</v>
      </c>
      <c r="BM2061" s="192" t="s">
        <v>2710</v>
      </c>
    </row>
    <row r="2062" spans="1:65" s="13" customFormat="1" ht="11.25">
      <c r="B2062" s="199"/>
      <c r="C2062" s="200"/>
      <c r="D2062" s="201" t="s">
        <v>213</v>
      </c>
      <c r="E2062" s="202" t="s">
        <v>28</v>
      </c>
      <c r="F2062" s="203" t="s">
        <v>2711</v>
      </c>
      <c r="G2062" s="200"/>
      <c r="H2062" s="204">
        <v>0.38</v>
      </c>
      <c r="I2062" s="205"/>
      <c r="J2062" s="200"/>
      <c r="K2062" s="200"/>
      <c r="L2062" s="206"/>
      <c r="M2062" s="207"/>
      <c r="N2062" s="208"/>
      <c r="O2062" s="208"/>
      <c r="P2062" s="208"/>
      <c r="Q2062" s="208"/>
      <c r="R2062" s="208"/>
      <c r="S2062" s="208"/>
      <c r="T2062" s="209"/>
      <c r="AT2062" s="210" t="s">
        <v>213</v>
      </c>
      <c r="AU2062" s="210" t="s">
        <v>84</v>
      </c>
      <c r="AV2062" s="13" t="s">
        <v>84</v>
      </c>
      <c r="AW2062" s="13" t="s">
        <v>35</v>
      </c>
      <c r="AX2062" s="13" t="s">
        <v>82</v>
      </c>
      <c r="AY2062" s="210" t="s">
        <v>197</v>
      </c>
    </row>
    <row r="2063" spans="1:65" s="13" customFormat="1" ht="11.25">
      <c r="B2063" s="199"/>
      <c r="C2063" s="200"/>
      <c r="D2063" s="201" t="s">
        <v>213</v>
      </c>
      <c r="E2063" s="200"/>
      <c r="F2063" s="203" t="s">
        <v>2712</v>
      </c>
      <c r="G2063" s="200"/>
      <c r="H2063" s="204">
        <v>0.39900000000000002</v>
      </c>
      <c r="I2063" s="205"/>
      <c r="J2063" s="200"/>
      <c r="K2063" s="200"/>
      <c r="L2063" s="206"/>
      <c r="M2063" s="207"/>
      <c r="N2063" s="208"/>
      <c r="O2063" s="208"/>
      <c r="P2063" s="208"/>
      <c r="Q2063" s="208"/>
      <c r="R2063" s="208"/>
      <c r="S2063" s="208"/>
      <c r="T2063" s="209"/>
      <c r="AT2063" s="210" t="s">
        <v>213</v>
      </c>
      <c r="AU2063" s="210" t="s">
        <v>84</v>
      </c>
      <c r="AV2063" s="13" t="s">
        <v>84</v>
      </c>
      <c r="AW2063" s="13" t="s">
        <v>4</v>
      </c>
      <c r="AX2063" s="13" t="s">
        <v>82</v>
      </c>
      <c r="AY2063" s="210" t="s">
        <v>197</v>
      </c>
    </row>
    <row r="2064" spans="1:65" s="2" customFormat="1" ht="24.2" customHeight="1">
      <c r="A2064" s="37"/>
      <c r="B2064" s="38"/>
      <c r="C2064" s="181" t="s">
        <v>2713</v>
      </c>
      <c r="D2064" s="181" t="s">
        <v>199</v>
      </c>
      <c r="E2064" s="182" t="s">
        <v>2714</v>
      </c>
      <c r="F2064" s="183" t="s">
        <v>2715</v>
      </c>
      <c r="G2064" s="184" t="s">
        <v>202</v>
      </c>
      <c r="H2064" s="185">
        <v>1068.8130000000001</v>
      </c>
      <c r="I2064" s="186"/>
      <c r="J2064" s="187">
        <f>ROUND(I2064*H2064,2)</f>
        <v>0</v>
      </c>
      <c r="K2064" s="183" t="s">
        <v>203</v>
      </c>
      <c r="L2064" s="42"/>
      <c r="M2064" s="188" t="s">
        <v>28</v>
      </c>
      <c r="N2064" s="189" t="s">
        <v>45</v>
      </c>
      <c r="O2064" s="67"/>
      <c r="P2064" s="190">
        <f>O2064*H2064</f>
        <v>0</v>
      </c>
      <c r="Q2064" s="190">
        <v>1.0000000000000001E-5</v>
      </c>
      <c r="R2064" s="190">
        <f>Q2064*H2064</f>
        <v>1.0688130000000002E-2</v>
      </c>
      <c r="S2064" s="190">
        <v>0</v>
      </c>
      <c r="T2064" s="191">
        <f>S2064*H2064</f>
        <v>0</v>
      </c>
      <c r="U2064" s="37"/>
      <c r="V2064" s="37"/>
      <c r="W2064" s="37"/>
      <c r="X2064" s="37"/>
      <c r="Y2064" s="37"/>
      <c r="Z2064" s="37"/>
      <c r="AA2064" s="37"/>
      <c r="AB2064" s="37"/>
      <c r="AC2064" s="37"/>
      <c r="AD2064" s="37"/>
      <c r="AE2064" s="37"/>
      <c r="AR2064" s="192" t="s">
        <v>283</v>
      </c>
      <c r="AT2064" s="192" t="s">
        <v>199</v>
      </c>
      <c r="AU2064" s="192" t="s">
        <v>84</v>
      </c>
      <c r="AY2064" s="20" t="s">
        <v>197</v>
      </c>
      <c r="BE2064" s="193">
        <f>IF(N2064="základní",J2064,0)</f>
        <v>0</v>
      </c>
      <c r="BF2064" s="193">
        <f>IF(N2064="snížená",J2064,0)</f>
        <v>0</v>
      </c>
      <c r="BG2064" s="193">
        <f>IF(N2064="zákl. přenesená",J2064,0)</f>
        <v>0</v>
      </c>
      <c r="BH2064" s="193">
        <f>IF(N2064="sníž. přenesená",J2064,0)</f>
        <v>0</v>
      </c>
      <c r="BI2064" s="193">
        <f>IF(N2064="nulová",J2064,0)</f>
        <v>0</v>
      </c>
      <c r="BJ2064" s="20" t="s">
        <v>82</v>
      </c>
      <c r="BK2064" s="193">
        <f>ROUND(I2064*H2064,2)</f>
        <v>0</v>
      </c>
      <c r="BL2064" s="20" t="s">
        <v>283</v>
      </c>
      <c r="BM2064" s="192" t="s">
        <v>2716</v>
      </c>
    </row>
    <row r="2065" spans="1:65" s="2" customFormat="1" ht="11.25">
      <c r="A2065" s="37"/>
      <c r="B2065" s="38"/>
      <c r="C2065" s="39"/>
      <c r="D2065" s="194" t="s">
        <v>206</v>
      </c>
      <c r="E2065" s="39"/>
      <c r="F2065" s="195" t="s">
        <v>2717</v>
      </c>
      <c r="G2065" s="39"/>
      <c r="H2065" s="39"/>
      <c r="I2065" s="196"/>
      <c r="J2065" s="39"/>
      <c r="K2065" s="39"/>
      <c r="L2065" s="42"/>
      <c r="M2065" s="197"/>
      <c r="N2065" s="198"/>
      <c r="O2065" s="67"/>
      <c r="P2065" s="67"/>
      <c r="Q2065" s="67"/>
      <c r="R2065" s="67"/>
      <c r="S2065" s="67"/>
      <c r="T2065" s="68"/>
      <c r="U2065" s="37"/>
      <c r="V2065" s="37"/>
      <c r="W2065" s="37"/>
      <c r="X2065" s="37"/>
      <c r="Y2065" s="37"/>
      <c r="Z2065" s="37"/>
      <c r="AA2065" s="37"/>
      <c r="AB2065" s="37"/>
      <c r="AC2065" s="37"/>
      <c r="AD2065" s="37"/>
      <c r="AE2065" s="37"/>
      <c r="AT2065" s="20" t="s">
        <v>206</v>
      </c>
      <c r="AU2065" s="20" t="s">
        <v>84</v>
      </c>
    </row>
    <row r="2066" spans="1:65" s="15" customFormat="1" ht="11.25">
      <c r="B2066" s="222"/>
      <c r="C2066" s="223"/>
      <c r="D2066" s="201" t="s">
        <v>213</v>
      </c>
      <c r="E2066" s="224" t="s">
        <v>28</v>
      </c>
      <c r="F2066" s="225" t="s">
        <v>724</v>
      </c>
      <c r="G2066" s="223"/>
      <c r="H2066" s="224" t="s">
        <v>28</v>
      </c>
      <c r="I2066" s="226"/>
      <c r="J2066" s="223"/>
      <c r="K2066" s="223"/>
      <c r="L2066" s="227"/>
      <c r="M2066" s="228"/>
      <c r="N2066" s="229"/>
      <c r="O2066" s="229"/>
      <c r="P2066" s="229"/>
      <c r="Q2066" s="229"/>
      <c r="R2066" s="229"/>
      <c r="S2066" s="229"/>
      <c r="T2066" s="230"/>
      <c r="AT2066" s="231" t="s">
        <v>213</v>
      </c>
      <c r="AU2066" s="231" t="s">
        <v>84</v>
      </c>
      <c r="AV2066" s="15" t="s">
        <v>82</v>
      </c>
      <c r="AW2066" s="15" t="s">
        <v>35</v>
      </c>
      <c r="AX2066" s="15" t="s">
        <v>74</v>
      </c>
      <c r="AY2066" s="231" t="s">
        <v>197</v>
      </c>
    </row>
    <row r="2067" spans="1:65" s="15" customFormat="1" ht="11.25">
      <c r="B2067" s="222"/>
      <c r="C2067" s="223"/>
      <c r="D2067" s="201" t="s">
        <v>213</v>
      </c>
      <c r="E2067" s="224" t="s">
        <v>28</v>
      </c>
      <c r="F2067" s="225" t="s">
        <v>1577</v>
      </c>
      <c r="G2067" s="223"/>
      <c r="H2067" s="224" t="s">
        <v>28</v>
      </c>
      <c r="I2067" s="226"/>
      <c r="J2067" s="223"/>
      <c r="K2067" s="223"/>
      <c r="L2067" s="227"/>
      <c r="M2067" s="228"/>
      <c r="N2067" s="229"/>
      <c r="O2067" s="229"/>
      <c r="P2067" s="229"/>
      <c r="Q2067" s="229"/>
      <c r="R2067" s="229"/>
      <c r="S2067" s="229"/>
      <c r="T2067" s="230"/>
      <c r="AT2067" s="231" t="s">
        <v>213</v>
      </c>
      <c r="AU2067" s="231" t="s">
        <v>84</v>
      </c>
      <c r="AV2067" s="15" t="s">
        <v>82</v>
      </c>
      <c r="AW2067" s="15" t="s">
        <v>35</v>
      </c>
      <c r="AX2067" s="15" t="s">
        <v>74</v>
      </c>
      <c r="AY2067" s="231" t="s">
        <v>197</v>
      </c>
    </row>
    <row r="2068" spans="1:65" s="13" customFormat="1" ht="11.25">
      <c r="B2068" s="199"/>
      <c r="C2068" s="200"/>
      <c r="D2068" s="201" t="s">
        <v>213</v>
      </c>
      <c r="E2068" s="202" t="s">
        <v>28</v>
      </c>
      <c r="F2068" s="203" t="s">
        <v>2718</v>
      </c>
      <c r="G2068" s="200"/>
      <c r="H2068" s="204">
        <v>1068.8130000000001</v>
      </c>
      <c r="I2068" s="205"/>
      <c r="J2068" s="200"/>
      <c r="K2068" s="200"/>
      <c r="L2068" s="206"/>
      <c r="M2068" s="207"/>
      <c r="N2068" s="208"/>
      <c r="O2068" s="208"/>
      <c r="P2068" s="208"/>
      <c r="Q2068" s="208"/>
      <c r="R2068" s="208"/>
      <c r="S2068" s="208"/>
      <c r="T2068" s="209"/>
      <c r="AT2068" s="210" t="s">
        <v>213</v>
      </c>
      <c r="AU2068" s="210" t="s">
        <v>84</v>
      </c>
      <c r="AV2068" s="13" t="s">
        <v>84</v>
      </c>
      <c r="AW2068" s="13" t="s">
        <v>35</v>
      </c>
      <c r="AX2068" s="13" t="s">
        <v>82</v>
      </c>
      <c r="AY2068" s="210" t="s">
        <v>197</v>
      </c>
    </row>
    <row r="2069" spans="1:65" s="2" customFormat="1" ht="16.5" customHeight="1">
      <c r="A2069" s="37"/>
      <c r="B2069" s="38"/>
      <c r="C2069" s="247" t="s">
        <v>2719</v>
      </c>
      <c r="D2069" s="247" t="s">
        <v>519</v>
      </c>
      <c r="E2069" s="248" t="s">
        <v>2720</v>
      </c>
      <c r="F2069" s="249" t="s">
        <v>2721</v>
      </c>
      <c r="G2069" s="250" t="s">
        <v>202</v>
      </c>
      <c r="H2069" s="251">
        <v>1305.021</v>
      </c>
      <c r="I2069" s="252"/>
      <c r="J2069" s="253">
        <f>ROUND(I2069*H2069,2)</f>
        <v>0</v>
      </c>
      <c r="K2069" s="249" t="s">
        <v>203</v>
      </c>
      <c r="L2069" s="254"/>
      <c r="M2069" s="255" t="s">
        <v>28</v>
      </c>
      <c r="N2069" s="256" t="s">
        <v>45</v>
      </c>
      <c r="O2069" s="67"/>
      <c r="P2069" s="190">
        <f>O2069*H2069</f>
        <v>0</v>
      </c>
      <c r="Q2069" s="190">
        <v>1.2999999999999999E-4</v>
      </c>
      <c r="R2069" s="190">
        <f>Q2069*H2069</f>
        <v>0.16965272999999997</v>
      </c>
      <c r="S2069" s="190">
        <v>0</v>
      </c>
      <c r="T2069" s="191">
        <f>S2069*H2069</f>
        <v>0</v>
      </c>
      <c r="U2069" s="37"/>
      <c r="V2069" s="37"/>
      <c r="W2069" s="37"/>
      <c r="X2069" s="37"/>
      <c r="Y2069" s="37"/>
      <c r="Z2069" s="37"/>
      <c r="AA2069" s="37"/>
      <c r="AB2069" s="37"/>
      <c r="AC2069" s="37"/>
      <c r="AD2069" s="37"/>
      <c r="AE2069" s="37"/>
      <c r="AR2069" s="192" t="s">
        <v>365</v>
      </c>
      <c r="AT2069" s="192" t="s">
        <v>519</v>
      </c>
      <c r="AU2069" s="192" t="s">
        <v>84</v>
      </c>
      <c r="AY2069" s="20" t="s">
        <v>197</v>
      </c>
      <c r="BE2069" s="193">
        <f>IF(N2069="základní",J2069,0)</f>
        <v>0</v>
      </c>
      <c r="BF2069" s="193">
        <f>IF(N2069="snížená",J2069,0)</f>
        <v>0</v>
      </c>
      <c r="BG2069" s="193">
        <f>IF(N2069="zákl. přenesená",J2069,0)</f>
        <v>0</v>
      </c>
      <c r="BH2069" s="193">
        <f>IF(N2069="sníž. přenesená",J2069,0)</f>
        <v>0</v>
      </c>
      <c r="BI2069" s="193">
        <f>IF(N2069="nulová",J2069,0)</f>
        <v>0</v>
      </c>
      <c r="BJ2069" s="20" t="s">
        <v>82</v>
      </c>
      <c r="BK2069" s="193">
        <f>ROUND(I2069*H2069,2)</f>
        <v>0</v>
      </c>
      <c r="BL2069" s="20" t="s">
        <v>283</v>
      </c>
      <c r="BM2069" s="192" t="s">
        <v>2722</v>
      </c>
    </row>
    <row r="2070" spans="1:65" s="13" customFormat="1" ht="11.25">
      <c r="B2070" s="199"/>
      <c r="C2070" s="200"/>
      <c r="D2070" s="201" t="s">
        <v>213</v>
      </c>
      <c r="E2070" s="200"/>
      <c r="F2070" s="203" t="s">
        <v>2723</v>
      </c>
      <c r="G2070" s="200"/>
      <c r="H2070" s="204">
        <v>1305.021</v>
      </c>
      <c r="I2070" s="205"/>
      <c r="J2070" s="200"/>
      <c r="K2070" s="200"/>
      <c r="L2070" s="206"/>
      <c r="M2070" s="207"/>
      <c r="N2070" s="208"/>
      <c r="O2070" s="208"/>
      <c r="P2070" s="208"/>
      <c r="Q2070" s="208"/>
      <c r="R2070" s="208"/>
      <c r="S2070" s="208"/>
      <c r="T2070" s="209"/>
      <c r="AT2070" s="210" t="s">
        <v>213</v>
      </c>
      <c r="AU2070" s="210" t="s">
        <v>84</v>
      </c>
      <c r="AV2070" s="13" t="s">
        <v>84</v>
      </c>
      <c r="AW2070" s="13" t="s">
        <v>4</v>
      </c>
      <c r="AX2070" s="13" t="s">
        <v>82</v>
      </c>
      <c r="AY2070" s="210" t="s">
        <v>197</v>
      </c>
    </row>
    <row r="2071" spans="1:65" s="2" customFormat="1" ht="24.2" customHeight="1">
      <c r="A2071" s="37"/>
      <c r="B2071" s="38"/>
      <c r="C2071" s="181" t="s">
        <v>2724</v>
      </c>
      <c r="D2071" s="181" t="s">
        <v>199</v>
      </c>
      <c r="E2071" s="182" t="s">
        <v>2725</v>
      </c>
      <c r="F2071" s="183" t="s">
        <v>2726</v>
      </c>
      <c r="G2071" s="184" t="s">
        <v>210</v>
      </c>
      <c r="H2071" s="185">
        <v>6</v>
      </c>
      <c r="I2071" s="186"/>
      <c r="J2071" s="187">
        <f>ROUND(I2071*H2071,2)</f>
        <v>0</v>
      </c>
      <c r="K2071" s="183" t="s">
        <v>203</v>
      </c>
      <c r="L2071" s="42"/>
      <c r="M2071" s="188" t="s">
        <v>28</v>
      </c>
      <c r="N2071" s="189" t="s">
        <v>45</v>
      </c>
      <c r="O2071" s="67"/>
      <c r="P2071" s="190">
        <f>O2071*H2071</f>
        <v>0</v>
      </c>
      <c r="Q2071" s="190">
        <v>0</v>
      </c>
      <c r="R2071" s="190">
        <f>Q2071*H2071</f>
        <v>0</v>
      </c>
      <c r="S2071" s="190">
        <v>0</v>
      </c>
      <c r="T2071" s="191">
        <f>S2071*H2071</f>
        <v>0</v>
      </c>
      <c r="U2071" s="37"/>
      <c r="V2071" s="37"/>
      <c r="W2071" s="37"/>
      <c r="X2071" s="37"/>
      <c r="Y2071" s="37"/>
      <c r="Z2071" s="37"/>
      <c r="AA2071" s="37"/>
      <c r="AB2071" s="37"/>
      <c r="AC2071" s="37"/>
      <c r="AD2071" s="37"/>
      <c r="AE2071" s="37"/>
      <c r="AR2071" s="192" t="s">
        <v>283</v>
      </c>
      <c r="AT2071" s="192" t="s">
        <v>199</v>
      </c>
      <c r="AU2071" s="192" t="s">
        <v>84</v>
      </c>
      <c r="AY2071" s="20" t="s">
        <v>197</v>
      </c>
      <c r="BE2071" s="193">
        <f>IF(N2071="základní",J2071,0)</f>
        <v>0</v>
      </c>
      <c r="BF2071" s="193">
        <f>IF(N2071="snížená",J2071,0)</f>
        <v>0</v>
      </c>
      <c r="BG2071" s="193">
        <f>IF(N2071="zákl. přenesená",J2071,0)</f>
        <v>0</v>
      </c>
      <c r="BH2071" s="193">
        <f>IF(N2071="sníž. přenesená",J2071,0)</f>
        <v>0</v>
      </c>
      <c r="BI2071" s="193">
        <f>IF(N2071="nulová",J2071,0)</f>
        <v>0</v>
      </c>
      <c r="BJ2071" s="20" t="s">
        <v>82</v>
      </c>
      <c r="BK2071" s="193">
        <f>ROUND(I2071*H2071,2)</f>
        <v>0</v>
      </c>
      <c r="BL2071" s="20" t="s">
        <v>283</v>
      </c>
      <c r="BM2071" s="192" t="s">
        <v>2727</v>
      </c>
    </row>
    <row r="2072" spans="1:65" s="2" customFormat="1" ht="11.25">
      <c r="A2072" s="37"/>
      <c r="B2072" s="38"/>
      <c r="C2072" s="39"/>
      <c r="D2072" s="194" t="s">
        <v>206</v>
      </c>
      <c r="E2072" s="39"/>
      <c r="F2072" s="195" t="s">
        <v>2728</v>
      </c>
      <c r="G2072" s="39"/>
      <c r="H2072" s="39"/>
      <c r="I2072" s="196"/>
      <c r="J2072" s="39"/>
      <c r="K2072" s="39"/>
      <c r="L2072" s="42"/>
      <c r="M2072" s="197"/>
      <c r="N2072" s="198"/>
      <c r="O2072" s="67"/>
      <c r="P2072" s="67"/>
      <c r="Q2072" s="67"/>
      <c r="R2072" s="67"/>
      <c r="S2072" s="67"/>
      <c r="T2072" s="68"/>
      <c r="U2072" s="37"/>
      <c r="V2072" s="37"/>
      <c r="W2072" s="37"/>
      <c r="X2072" s="37"/>
      <c r="Y2072" s="37"/>
      <c r="Z2072" s="37"/>
      <c r="AA2072" s="37"/>
      <c r="AB2072" s="37"/>
      <c r="AC2072" s="37"/>
      <c r="AD2072" s="37"/>
      <c r="AE2072" s="37"/>
      <c r="AT2072" s="20" t="s">
        <v>206</v>
      </c>
      <c r="AU2072" s="20" t="s">
        <v>84</v>
      </c>
    </row>
    <row r="2073" spans="1:65" s="15" customFormat="1" ht="11.25">
      <c r="B2073" s="222"/>
      <c r="C2073" s="223"/>
      <c r="D2073" s="201" t="s">
        <v>213</v>
      </c>
      <c r="E2073" s="224" t="s">
        <v>28</v>
      </c>
      <c r="F2073" s="225" t="s">
        <v>1965</v>
      </c>
      <c r="G2073" s="223"/>
      <c r="H2073" s="224" t="s">
        <v>28</v>
      </c>
      <c r="I2073" s="226"/>
      <c r="J2073" s="223"/>
      <c r="K2073" s="223"/>
      <c r="L2073" s="227"/>
      <c r="M2073" s="228"/>
      <c r="N2073" s="229"/>
      <c r="O2073" s="229"/>
      <c r="P2073" s="229"/>
      <c r="Q2073" s="229"/>
      <c r="R2073" s="229"/>
      <c r="S2073" s="229"/>
      <c r="T2073" s="230"/>
      <c r="AT2073" s="231" t="s">
        <v>213</v>
      </c>
      <c r="AU2073" s="231" t="s">
        <v>84</v>
      </c>
      <c r="AV2073" s="15" t="s">
        <v>82</v>
      </c>
      <c r="AW2073" s="15" t="s">
        <v>35</v>
      </c>
      <c r="AX2073" s="15" t="s">
        <v>74</v>
      </c>
      <c r="AY2073" s="231" t="s">
        <v>197</v>
      </c>
    </row>
    <row r="2074" spans="1:65" s="13" customFormat="1" ht="11.25">
      <c r="B2074" s="199"/>
      <c r="C2074" s="200"/>
      <c r="D2074" s="201" t="s">
        <v>213</v>
      </c>
      <c r="E2074" s="202" t="s">
        <v>28</v>
      </c>
      <c r="F2074" s="203" t="s">
        <v>2729</v>
      </c>
      <c r="G2074" s="200"/>
      <c r="H2074" s="204">
        <v>1</v>
      </c>
      <c r="I2074" s="205"/>
      <c r="J2074" s="200"/>
      <c r="K2074" s="200"/>
      <c r="L2074" s="206"/>
      <c r="M2074" s="207"/>
      <c r="N2074" s="208"/>
      <c r="O2074" s="208"/>
      <c r="P2074" s="208"/>
      <c r="Q2074" s="208"/>
      <c r="R2074" s="208"/>
      <c r="S2074" s="208"/>
      <c r="T2074" s="209"/>
      <c r="AT2074" s="210" t="s">
        <v>213</v>
      </c>
      <c r="AU2074" s="210" t="s">
        <v>84</v>
      </c>
      <c r="AV2074" s="13" t="s">
        <v>84</v>
      </c>
      <c r="AW2074" s="13" t="s">
        <v>35</v>
      </c>
      <c r="AX2074" s="13" t="s">
        <v>74</v>
      </c>
      <c r="AY2074" s="210" t="s">
        <v>197</v>
      </c>
    </row>
    <row r="2075" spans="1:65" s="13" customFormat="1" ht="11.25">
      <c r="B2075" s="199"/>
      <c r="C2075" s="200"/>
      <c r="D2075" s="201" t="s">
        <v>213</v>
      </c>
      <c r="E2075" s="202" t="s">
        <v>28</v>
      </c>
      <c r="F2075" s="203" t="s">
        <v>2730</v>
      </c>
      <c r="G2075" s="200"/>
      <c r="H2075" s="204">
        <v>5</v>
      </c>
      <c r="I2075" s="205"/>
      <c r="J2075" s="200"/>
      <c r="K2075" s="200"/>
      <c r="L2075" s="206"/>
      <c r="M2075" s="207"/>
      <c r="N2075" s="208"/>
      <c r="O2075" s="208"/>
      <c r="P2075" s="208"/>
      <c r="Q2075" s="208"/>
      <c r="R2075" s="208"/>
      <c r="S2075" s="208"/>
      <c r="T2075" s="209"/>
      <c r="AT2075" s="210" t="s">
        <v>213</v>
      </c>
      <c r="AU2075" s="210" t="s">
        <v>84</v>
      </c>
      <c r="AV2075" s="13" t="s">
        <v>84</v>
      </c>
      <c r="AW2075" s="13" t="s">
        <v>35</v>
      </c>
      <c r="AX2075" s="13" t="s">
        <v>74</v>
      </c>
      <c r="AY2075" s="210" t="s">
        <v>197</v>
      </c>
    </row>
    <row r="2076" spans="1:65" s="14" customFormat="1" ht="11.25">
      <c r="B2076" s="211"/>
      <c r="C2076" s="212"/>
      <c r="D2076" s="201" t="s">
        <v>213</v>
      </c>
      <c r="E2076" s="213" t="s">
        <v>28</v>
      </c>
      <c r="F2076" s="214" t="s">
        <v>226</v>
      </c>
      <c r="G2076" s="212"/>
      <c r="H2076" s="215">
        <v>6</v>
      </c>
      <c r="I2076" s="216"/>
      <c r="J2076" s="212"/>
      <c r="K2076" s="212"/>
      <c r="L2076" s="217"/>
      <c r="M2076" s="218"/>
      <c r="N2076" s="219"/>
      <c r="O2076" s="219"/>
      <c r="P2076" s="219"/>
      <c r="Q2076" s="219"/>
      <c r="R2076" s="219"/>
      <c r="S2076" s="219"/>
      <c r="T2076" s="220"/>
      <c r="AT2076" s="221" t="s">
        <v>213</v>
      </c>
      <c r="AU2076" s="221" t="s">
        <v>84</v>
      </c>
      <c r="AV2076" s="14" t="s">
        <v>204</v>
      </c>
      <c r="AW2076" s="14" t="s">
        <v>35</v>
      </c>
      <c r="AX2076" s="14" t="s">
        <v>82</v>
      </c>
      <c r="AY2076" s="221" t="s">
        <v>197</v>
      </c>
    </row>
    <row r="2077" spans="1:65" s="2" customFormat="1" ht="16.5" customHeight="1">
      <c r="A2077" s="37"/>
      <c r="B2077" s="38"/>
      <c r="C2077" s="247" t="s">
        <v>2731</v>
      </c>
      <c r="D2077" s="247" t="s">
        <v>519</v>
      </c>
      <c r="E2077" s="248" t="s">
        <v>2732</v>
      </c>
      <c r="F2077" s="249" t="s">
        <v>2733</v>
      </c>
      <c r="G2077" s="250" t="s">
        <v>210</v>
      </c>
      <c r="H2077" s="251">
        <v>1</v>
      </c>
      <c r="I2077" s="252"/>
      <c r="J2077" s="253">
        <f>ROUND(I2077*H2077,2)</f>
        <v>0</v>
      </c>
      <c r="K2077" s="249" t="s">
        <v>203</v>
      </c>
      <c r="L2077" s="254"/>
      <c r="M2077" s="255" t="s">
        <v>28</v>
      </c>
      <c r="N2077" s="256" t="s">
        <v>45</v>
      </c>
      <c r="O2077" s="67"/>
      <c r="P2077" s="190">
        <f>O2077*H2077</f>
        <v>0</v>
      </c>
      <c r="Q2077" s="190">
        <v>1.1000000000000001E-3</v>
      </c>
      <c r="R2077" s="190">
        <f>Q2077*H2077</f>
        <v>1.1000000000000001E-3</v>
      </c>
      <c r="S2077" s="190">
        <v>0</v>
      </c>
      <c r="T2077" s="191">
        <f>S2077*H2077</f>
        <v>0</v>
      </c>
      <c r="U2077" s="37"/>
      <c r="V2077" s="37"/>
      <c r="W2077" s="37"/>
      <c r="X2077" s="37"/>
      <c r="Y2077" s="37"/>
      <c r="Z2077" s="37"/>
      <c r="AA2077" s="37"/>
      <c r="AB2077" s="37"/>
      <c r="AC2077" s="37"/>
      <c r="AD2077" s="37"/>
      <c r="AE2077" s="37"/>
      <c r="AR2077" s="192" t="s">
        <v>365</v>
      </c>
      <c r="AT2077" s="192" t="s">
        <v>519</v>
      </c>
      <c r="AU2077" s="192" t="s">
        <v>84</v>
      </c>
      <c r="AY2077" s="20" t="s">
        <v>197</v>
      </c>
      <c r="BE2077" s="193">
        <f>IF(N2077="základní",J2077,0)</f>
        <v>0</v>
      </c>
      <c r="BF2077" s="193">
        <f>IF(N2077="snížená",J2077,0)</f>
        <v>0</v>
      </c>
      <c r="BG2077" s="193">
        <f>IF(N2077="zákl. přenesená",J2077,0)</f>
        <v>0</v>
      </c>
      <c r="BH2077" s="193">
        <f>IF(N2077="sníž. přenesená",J2077,0)</f>
        <v>0</v>
      </c>
      <c r="BI2077" s="193">
        <f>IF(N2077="nulová",J2077,0)</f>
        <v>0</v>
      </c>
      <c r="BJ2077" s="20" t="s">
        <v>82</v>
      </c>
      <c r="BK2077" s="193">
        <f>ROUND(I2077*H2077,2)</f>
        <v>0</v>
      </c>
      <c r="BL2077" s="20" t="s">
        <v>283</v>
      </c>
      <c r="BM2077" s="192" t="s">
        <v>2734</v>
      </c>
    </row>
    <row r="2078" spans="1:65" s="2" customFormat="1" ht="16.5" customHeight="1">
      <c r="A2078" s="37"/>
      <c r="B2078" s="38"/>
      <c r="C2078" s="247" t="s">
        <v>2735</v>
      </c>
      <c r="D2078" s="247" t="s">
        <v>519</v>
      </c>
      <c r="E2078" s="248" t="s">
        <v>2736</v>
      </c>
      <c r="F2078" s="249" t="s">
        <v>2737</v>
      </c>
      <c r="G2078" s="250" t="s">
        <v>210</v>
      </c>
      <c r="H2078" s="251">
        <v>5</v>
      </c>
      <c r="I2078" s="252"/>
      <c r="J2078" s="253">
        <f>ROUND(I2078*H2078,2)</f>
        <v>0</v>
      </c>
      <c r="K2078" s="249" t="s">
        <v>203</v>
      </c>
      <c r="L2078" s="254"/>
      <c r="M2078" s="255" t="s">
        <v>28</v>
      </c>
      <c r="N2078" s="256" t="s">
        <v>45</v>
      </c>
      <c r="O2078" s="67"/>
      <c r="P2078" s="190">
        <f>O2078*H2078</f>
        <v>0</v>
      </c>
      <c r="Q2078" s="190">
        <v>1.3600000000000001E-3</v>
      </c>
      <c r="R2078" s="190">
        <f>Q2078*H2078</f>
        <v>6.8000000000000005E-3</v>
      </c>
      <c r="S2078" s="190">
        <v>0</v>
      </c>
      <c r="T2078" s="191">
        <f>S2078*H2078</f>
        <v>0</v>
      </c>
      <c r="U2078" s="37"/>
      <c r="V2078" s="37"/>
      <c r="W2078" s="37"/>
      <c r="X2078" s="37"/>
      <c r="Y2078" s="37"/>
      <c r="Z2078" s="37"/>
      <c r="AA2078" s="37"/>
      <c r="AB2078" s="37"/>
      <c r="AC2078" s="37"/>
      <c r="AD2078" s="37"/>
      <c r="AE2078" s="37"/>
      <c r="AR2078" s="192" t="s">
        <v>365</v>
      </c>
      <c r="AT2078" s="192" t="s">
        <v>519</v>
      </c>
      <c r="AU2078" s="192" t="s">
        <v>84</v>
      </c>
      <c r="AY2078" s="20" t="s">
        <v>197</v>
      </c>
      <c r="BE2078" s="193">
        <f>IF(N2078="základní",J2078,0)</f>
        <v>0</v>
      </c>
      <c r="BF2078" s="193">
        <f>IF(N2078="snížená",J2078,0)</f>
        <v>0</v>
      </c>
      <c r="BG2078" s="193">
        <f>IF(N2078="zákl. přenesená",J2078,0)</f>
        <v>0</v>
      </c>
      <c r="BH2078" s="193">
        <f>IF(N2078="sníž. přenesená",J2078,0)</f>
        <v>0</v>
      </c>
      <c r="BI2078" s="193">
        <f>IF(N2078="nulová",J2078,0)</f>
        <v>0</v>
      </c>
      <c r="BJ2078" s="20" t="s">
        <v>82</v>
      </c>
      <c r="BK2078" s="193">
        <f>ROUND(I2078*H2078,2)</f>
        <v>0</v>
      </c>
      <c r="BL2078" s="20" t="s">
        <v>283</v>
      </c>
      <c r="BM2078" s="192" t="s">
        <v>2738</v>
      </c>
    </row>
    <row r="2079" spans="1:65" s="2" customFormat="1" ht="24.2" customHeight="1">
      <c r="A2079" s="37"/>
      <c r="B2079" s="38"/>
      <c r="C2079" s="181" t="s">
        <v>2739</v>
      </c>
      <c r="D2079" s="181" t="s">
        <v>199</v>
      </c>
      <c r="E2079" s="182" t="s">
        <v>2740</v>
      </c>
      <c r="F2079" s="183" t="s">
        <v>2741</v>
      </c>
      <c r="G2079" s="184" t="s">
        <v>428</v>
      </c>
      <c r="H2079" s="185">
        <v>37.837000000000003</v>
      </c>
      <c r="I2079" s="186"/>
      <c r="J2079" s="187">
        <f>ROUND(I2079*H2079,2)</f>
        <v>0</v>
      </c>
      <c r="K2079" s="183" t="s">
        <v>203</v>
      </c>
      <c r="L2079" s="42"/>
      <c r="M2079" s="188" t="s">
        <v>28</v>
      </c>
      <c r="N2079" s="189" t="s">
        <v>45</v>
      </c>
      <c r="O2079" s="67"/>
      <c r="P2079" s="190">
        <f>O2079*H2079</f>
        <v>0</v>
      </c>
      <c r="Q2079" s="190">
        <v>0</v>
      </c>
      <c r="R2079" s="190">
        <f>Q2079*H2079</f>
        <v>0</v>
      </c>
      <c r="S2079" s="190">
        <v>0</v>
      </c>
      <c r="T2079" s="191">
        <f>S2079*H2079</f>
        <v>0</v>
      </c>
      <c r="U2079" s="37"/>
      <c r="V2079" s="37"/>
      <c r="W2079" s="37"/>
      <c r="X2079" s="37"/>
      <c r="Y2079" s="37"/>
      <c r="Z2079" s="37"/>
      <c r="AA2079" s="37"/>
      <c r="AB2079" s="37"/>
      <c r="AC2079" s="37"/>
      <c r="AD2079" s="37"/>
      <c r="AE2079" s="37"/>
      <c r="AR2079" s="192" t="s">
        <v>283</v>
      </c>
      <c r="AT2079" s="192" t="s">
        <v>199</v>
      </c>
      <c r="AU2079" s="192" t="s">
        <v>84</v>
      </c>
      <c r="AY2079" s="20" t="s">
        <v>197</v>
      </c>
      <c r="BE2079" s="193">
        <f>IF(N2079="základní",J2079,0)</f>
        <v>0</v>
      </c>
      <c r="BF2079" s="193">
        <f>IF(N2079="snížená",J2079,0)</f>
        <v>0</v>
      </c>
      <c r="BG2079" s="193">
        <f>IF(N2079="zákl. přenesená",J2079,0)</f>
        <v>0</v>
      </c>
      <c r="BH2079" s="193">
        <f>IF(N2079="sníž. přenesená",J2079,0)</f>
        <v>0</v>
      </c>
      <c r="BI2079" s="193">
        <f>IF(N2079="nulová",J2079,0)</f>
        <v>0</v>
      </c>
      <c r="BJ2079" s="20" t="s">
        <v>82</v>
      </c>
      <c r="BK2079" s="193">
        <f>ROUND(I2079*H2079,2)</f>
        <v>0</v>
      </c>
      <c r="BL2079" s="20" t="s">
        <v>283</v>
      </c>
      <c r="BM2079" s="192" t="s">
        <v>2742</v>
      </c>
    </row>
    <row r="2080" spans="1:65" s="2" customFormat="1" ht="11.25">
      <c r="A2080" s="37"/>
      <c r="B2080" s="38"/>
      <c r="C2080" s="39"/>
      <c r="D2080" s="194" t="s">
        <v>206</v>
      </c>
      <c r="E2080" s="39"/>
      <c r="F2080" s="195" t="s">
        <v>2743</v>
      </c>
      <c r="G2080" s="39"/>
      <c r="H2080" s="39"/>
      <c r="I2080" s="196"/>
      <c r="J2080" s="39"/>
      <c r="K2080" s="39"/>
      <c r="L2080" s="42"/>
      <c r="M2080" s="197"/>
      <c r="N2080" s="198"/>
      <c r="O2080" s="67"/>
      <c r="P2080" s="67"/>
      <c r="Q2080" s="67"/>
      <c r="R2080" s="67"/>
      <c r="S2080" s="67"/>
      <c r="T2080" s="68"/>
      <c r="U2080" s="37"/>
      <c r="V2080" s="37"/>
      <c r="W2080" s="37"/>
      <c r="X2080" s="37"/>
      <c r="Y2080" s="37"/>
      <c r="Z2080" s="37"/>
      <c r="AA2080" s="37"/>
      <c r="AB2080" s="37"/>
      <c r="AC2080" s="37"/>
      <c r="AD2080" s="37"/>
      <c r="AE2080" s="37"/>
      <c r="AT2080" s="20" t="s">
        <v>206</v>
      </c>
      <c r="AU2080" s="20" t="s">
        <v>84</v>
      </c>
    </row>
    <row r="2081" spans="1:65" s="2" customFormat="1" ht="37.9" customHeight="1">
      <c r="A2081" s="37"/>
      <c r="B2081" s="38"/>
      <c r="C2081" s="181" t="s">
        <v>2744</v>
      </c>
      <c r="D2081" s="181" t="s">
        <v>199</v>
      </c>
      <c r="E2081" s="182" t="s">
        <v>2745</v>
      </c>
      <c r="F2081" s="183" t="s">
        <v>2746</v>
      </c>
      <c r="G2081" s="184" t="s">
        <v>428</v>
      </c>
      <c r="H2081" s="185">
        <v>37.837000000000003</v>
      </c>
      <c r="I2081" s="186"/>
      <c r="J2081" s="187">
        <f>ROUND(I2081*H2081,2)</f>
        <v>0</v>
      </c>
      <c r="K2081" s="183" t="s">
        <v>203</v>
      </c>
      <c r="L2081" s="42"/>
      <c r="M2081" s="188" t="s">
        <v>28</v>
      </c>
      <c r="N2081" s="189" t="s">
        <v>45</v>
      </c>
      <c r="O2081" s="67"/>
      <c r="P2081" s="190">
        <f>O2081*H2081</f>
        <v>0</v>
      </c>
      <c r="Q2081" s="190">
        <v>0</v>
      </c>
      <c r="R2081" s="190">
        <f>Q2081*H2081</f>
        <v>0</v>
      </c>
      <c r="S2081" s="190">
        <v>0</v>
      </c>
      <c r="T2081" s="191">
        <f>S2081*H2081</f>
        <v>0</v>
      </c>
      <c r="U2081" s="37"/>
      <c r="V2081" s="37"/>
      <c r="W2081" s="37"/>
      <c r="X2081" s="37"/>
      <c r="Y2081" s="37"/>
      <c r="Z2081" s="37"/>
      <c r="AA2081" s="37"/>
      <c r="AB2081" s="37"/>
      <c r="AC2081" s="37"/>
      <c r="AD2081" s="37"/>
      <c r="AE2081" s="37"/>
      <c r="AR2081" s="192" t="s">
        <v>283</v>
      </c>
      <c r="AT2081" s="192" t="s">
        <v>199</v>
      </c>
      <c r="AU2081" s="192" t="s">
        <v>84</v>
      </c>
      <c r="AY2081" s="20" t="s">
        <v>197</v>
      </c>
      <c r="BE2081" s="193">
        <f>IF(N2081="základní",J2081,0)</f>
        <v>0</v>
      </c>
      <c r="BF2081" s="193">
        <f>IF(N2081="snížená",J2081,0)</f>
        <v>0</v>
      </c>
      <c r="BG2081" s="193">
        <f>IF(N2081="zákl. přenesená",J2081,0)</f>
        <v>0</v>
      </c>
      <c r="BH2081" s="193">
        <f>IF(N2081="sníž. přenesená",J2081,0)</f>
        <v>0</v>
      </c>
      <c r="BI2081" s="193">
        <f>IF(N2081="nulová",J2081,0)</f>
        <v>0</v>
      </c>
      <c r="BJ2081" s="20" t="s">
        <v>82</v>
      </c>
      <c r="BK2081" s="193">
        <f>ROUND(I2081*H2081,2)</f>
        <v>0</v>
      </c>
      <c r="BL2081" s="20" t="s">
        <v>283</v>
      </c>
      <c r="BM2081" s="192" t="s">
        <v>2747</v>
      </c>
    </row>
    <row r="2082" spans="1:65" s="2" customFormat="1" ht="11.25">
      <c r="A2082" s="37"/>
      <c r="B2082" s="38"/>
      <c r="C2082" s="39"/>
      <c r="D2082" s="194" t="s">
        <v>206</v>
      </c>
      <c r="E2082" s="39"/>
      <c r="F2082" s="195" t="s">
        <v>2748</v>
      </c>
      <c r="G2082" s="39"/>
      <c r="H2082" s="39"/>
      <c r="I2082" s="196"/>
      <c r="J2082" s="39"/>
      <c r="K2082" s="39"/>
      <c r="L2082" s="42"/>
      <c r="M2082" s="197"/>
      <c r="N2082" s="198"/>
      <c r="O2082" s="67"/>
      <c r="P2082" s="67"/>
      <c r="Q2082" s="67"/>
      <c r="R2082" s="67"/>
      <c r="S2082" s="67"/>
      <c r="T2082" s="68"/>
      <c r="U2082" s="37"/>
      <c r="V2082" s="37"/>
      <c r="W2082" s="37"/>
      <c r="X2082" s="37"/>
      <c r="Y2082" s="37"/>
      <c r="Z2082" s="37"/>
      <c r="AA2082" s="37"/>
      <c r="AB2082" s="37"/>
      <c r="AC2082" s="37"/>
      <c r="AD2082" s="37"/>
      <c r="AE2082" s="37"/>
      <c r="AT2082" s="20" t="s">
        <v>206</v>
      </c>
      <c r="AU2082" s="20" t="s">
        <v>84</v>
      </c>
    </row>
    <row r="2083" spans="1:65" s="12" customFormat="1" ht="22.9" customHeight="1">
      <c r="B2083" s="165"/>
      <c r="C2083" s="166"/>
      <c r="D2083" s="167" t="s">
        <v>73</v>
      </c>
      <c r="E2083" s="179" t="s">
        <v>2749</v>
      </c>
      <c r="F2083" s="179" t="s">
        <v>2750</v>
      </c>
      <c r="G2083" s="166"/>
      <c r="H2083" s="166"/>
      <c r="I2083" s="169"/>
      <c r="J2083" s="180">
        <f>BK2083</f>
        <v>0</v>
      </c>
      <c r="K2083" s="166"/>
      <c r="L2083" s="171"/>
      <c r="M2083" s="172"/>
      <c r="N2083" s="173"/>
      <c r="O2083" s="173"/>
      <c r="P2083" s="174">
        <f>SUM(P2084:P2112)</f>
        <v>0</v>
      </c>
      <c r="Q2083" s="173"/>
      <c r="R2083" s="174">
        <f>SUM(R2084:R2112)</f>
        <v>10.447921640000001</v>
      </c>
      <c r="S2083" s="173"/>
      <c r="T2083" s="175">
        <f>SUM(T2084:T2112)</f>
        <v>0</v>
      </c>
      <c r="AR2083" s="176" t="s">
        <v>84</v>
      </c>
      <c r="AT2083" s="177" t="s">
        <v>73</v>
      </c>
      <c r="AU2083" s="177" t="s">
        <v>82</v>
      </c>
      <c r="AY2083" s="176" t="s">
        <v>197</v>
      </c>
      <c r="BK2083" s="178">
        <f>SUM(BK2084:BK2112)</f>
        <v>0</v>
      </c>
    </row>
    <row r="2084" spans="1:65" s="2" customFormat="1" ht="24.2" customHeight="1">
      <c r="A2084" s="37"/>
      <c r="B2084" s="38"/>
      <c r="C2084" s="181" t="s">
        <v>2751</v>
      </c>
      <c r="D2084" s="181" t="s">
        <v>199</v>
      </c>
      <c r="E2084" s="182" t="s">
        <v>2752</v>
      </c>
      <c r="F2084" s="183" t="s">
        <v>2753</v>
      </c>
      <c r="G2084" s="184" t="s">
        <v>202</v>
      </c>
      <c r="H2084" s="185">
        <v>103.36199999999999</v>
      </c>
      <c r="I2084" s="186"/>
      <c r="J2084" s="187">
        <f>ROUND(I2084*H2084,2)</f>
        <v>0</v>
      </c>
      <c r="K2084" s="183" t="s">
        <v>203</v>
      </c>
      <c r="L2084" s="42"/>
      <c r="M2084" s="188" t="s">
        <v>28</v>
      </c>
      <c r="N2084" s="189" t="s">
        <v>45</v>
      </c>
      <c r="O2084" s="67"/>
      <c r="P2084" s="190">
        <f>O2084*H2084</f>
        <v>0</v>
      </c>
      <c r="Q2084" s="190">
        <v>1.6219999999999998E-2</v>
      </c>
      <c r="R2084" s="190">
        <f>Q2084*H2084</f>
        <v>1.6765316399999997</v>
      </c>
      <c r="S2084" s="190">
        <v>0</v>
      </c>
      <c r="T2084" s="191">
        <f>S2084*H2084</f>
        <v>0</v>
      </c>
      <c r="U2084" s="37"/>
      <c r="V2084" s="37"/>
      <c r="W2084" s="37"/>
      <c r="X2084" s="37"/>
      <c r="Y2084" s="37"/>
      <c r="Z2084" s="37"/>
      <c r="AA2084" s="37"/>
      <c r="AB2084" s="37"/>
      <c r="AC2084" s="37"/>
      <c r="AD2084" s="37"/>
      <c r="AE2084" s="37"/>
      <c r="AR2084" s="192" t="s">
        <v>283</v>
      </c>
      <c r="AT2084" s="192" t="s">
        <v>199</v>
      </c>
      <c r="AU2084" s="192" t="s">
        <v>84</v>
      </c>
      <c r="AY2084" s="20" t="s">
        <v>197</v>
      </c>
      <c r="BE2084" s="193">
        <f>IF(N2084="základní",J2084,0)</f>
        <v>0</v>
      </c>
      <c r="BF2084" s="193">
        <f>IF(N2084="snížená",J2084,0)</f>
        <v>0</v>
      </c>
      <c r="BG2084" s="193">
        <f>IF(N2084="zákl. přenesená",J2084,0)</f>
        <v>0</v>
      </c>
      <c r="BH2084" s="193">
        <f>IF(N2084="sníž. přenesená",J2084,0)</f>
        <v>0</v>
      </c>
      <c r="BI2084" s="193">
        <f>IF(N2084="nulová",J2084,0)</f>
        <v>0</v>
      </c>
      <c r="BJ2084" s="20" t="s">
        <v>82</v>
      </c>
      <c r="BK2084" s="193">
        <f>ROUND(I2084*H2084,2)</f>
        <v>0</v>
      </c>
      <c r="BL2084" s="20" t="s">
        <v>283</v>
      </c>
      <c r="BM2084" s="192" t="s">
        <v>2754</v>
      </c>
    </row>
    <row r="2085" spans="1:65" s="2" customFormat="1" ht="11.25">
      <c r="A2085" s="37"/>
      <c r="B2085" s="38"/>
      <c r="C2085" s="39"/>
      <c r="D2085" s="194" t="s">
        <v>206</v>
      </c>
      <c r="E2085" s="39"/>
      <c r="F2085" s="195" t="s">
        <v>2755</v>
      </c>
      <c r="G2085" s="39"/>
      <c r="H2085" s="39"/>
      <c r="I2085" s="196"/>
      <c r="J2085" s="39"/>
      <c r="K2085" s="39"/>
      <c r="L2085" s="42"/>
      <c r="M2085" s="197"/>
      <c r="N2085" s="198"/>
      <c r="O2085" s="67"/>
      <c r="P2085" s="67"/>
      <c r="Q2085" s="67"/>
      <c r="R2085" s="67"/>
      <c r="S2085" s="67"/>
      <c r="T2085" s="68"/>
      <c r="U2085" s="37"/>
      <c r="V2085" s="37"/>
      <c r="W2085" s="37"/>
      <c r="X2085" s="37"/>
      <c r="Y2085" s="37"/>
      <c r="Z2085" s="37"/>
      <c r="AA2085" s="37"/>
      <c r="AB2085" s="37"/>
      <c r="AC2085" s="37"/>
      <c r="AD2085" s="37"/>
      <c r="AE2085" s="37"/>
      <c r="AT2085" s="20" t="s">
        <v>206</v>
      </c>
      <c r="AU2085" s="20" t="s">
        <v>84</v>
      </c>
    </row>
    <row r="2086" spans="1:65" s="15" customFormat="1" ht="11.25">
      <c r="B2086" s="222"/>
      <c r="C2086" s="223"/>
      <c r="D2086" s="201" t="s">
        <v>213</v>
      </c>
      <c r="E2086" s="224" t="s">
        <v>28</v>
      </c>
      <c r="F2086" s="225" t="s">
        <v>2372</v>
      </c>
      <c r="G2086" s="223"/>
      <c r="H2086" s="224" t="s">
        <v>28</v>
      </c>
      <c r="I2086" s="226"/>
      <c r="J2086" s="223"/>
      <c r="K2086" s="223"/>
      <c r="L2086" s="227"/>
      <c r="M2086" s="228"/>
      <c r="N2086" s="229"/>
      <c r="O2086" s="229"/>
      <c r="P2086" s="229"/>
      <c r="Q2086" s="229"/>
      <c r="R2086" s="229"/>
      <c r="S2086" s="229"/>
      <c r="T2086" s="230"/>
      <c r="AT2086" s="231" t="s">
        <v>213</v>
      </c>
      <c r="AU2086" s="231" t="s">
        <v>84</v>
      </c>
      <c r="AV2086" s="15" t="s">
        <v>82</v>
      </c>
      <c r="AW2086" s="15" t="s">
        <v>35</v>
      </c>
      <c r="AX2086" s="15" t="s">
        <v>74</v>
      </c>
      <c r="AY2086" s="231" t="s">
        <v>197</v>
      </c>
    </row>
    <row r="2087" spans="1:65" s="13" customFormat="1" ht="11.25">
      <c r="B2087" s="199"/>
      <c r="C2087" s="200"/>
      <c r="D2087" s="201" t="s">
        <v>213</v>
      </c>
      <c r="E2087" s="202" t="s">
        <v>28</v>
      </c>
      <c r="F2087" s="203" t="s">
        <v>2756</v>
      </c>
      <c r="G2087" s="200"/>
      <c r="H2087" s="204">
        <v>34.362000000000002</v>
      </c>
      <c r="I2087" s="205"/>
      <c r="J2087" s="200"/>
      <c r="K2087" s="200"/>
      <c r="L2087" s="206"/>
      <c r="M2087" s="207"/>
      <c r="N2087" s="208"/>
      <c r="O2087" s="208"/>
      <c r="P2087" s="208"/>
      <c r="Q2087" s="208"/>
      <c r="R2087" s="208"/>
      <c r="S2087" s="208"/>
      <c r="T2087" s="209"/>
      <c r="AT2087" s="210" t="s">
        <v>213</v>
      </c>
      <c r="AU2087" s="210" t="s">
        <v>84</v>
      </c>
      <c r="AV2087" s="13" t="s">
        <v>84</v>
      </c>
      <c r="AW2087" s="13" t="s">
        <v>35</v>
      </c>
      <c r="AX2087" s="13" t="s">
        <v>74</v>
      </c>
      <c r="AY2087" s="210" t="s">
        <v>197</v>
      </c>
    </row>
    <row r="2088" spans="1:65" s="13" customFormat="1" ht="11.25">
      <c r="B2088" s="199"/>
      <c r="C2088" s="200"/>
      <c r="D2088" s="201" t="s">
        <v>213</v>
      </c>
      <c r="E2088" s="202" t="s">
        <v>28</v>
      </c>
      <c r="F2088" s="203" t="s">
        <v>2757</v>
      </c>
      <c r="G2088" s="200"/>
      <c r="H2088" s="204">
        <v>69</v>
      </c>
      <c r="I2088" s="205"/>
      <c r="J2088" s="200"/>
      <c r="K2088" s="200"/>
      <c r="L2088" s="206"/>
      <c r="M2088" s="207"/>
      <c r="N2088" s="208"/>
      <c r="O2088" s="208"/>
      <c r="P2088" s="208"/>
      <c r="Q2088" s="208"/>
      <c r="R2088" s="208"/>
      <c r="S2088" s="208"/>
      <c r="T2088" s="209"/>
      <c r="AT2088" s="210" t="s">
        <v>213</v>
      </c>
      <c r="AU2088" s="210" t="s">
        <v>84</v>
      </c>
      <c r="AV2088" s="13" t="s">
        <v>84</v>
      </c>
      <c r="AW2088" s="13" t="s">
        <v>35</v>
      </c>
      <c r="AX2088" s="13" t="s">
        <v>74</v>
      </c>
      <c r="AY2088" s="210" t="s">
        <v>197</v>
      </c>
    </row>
    <row r="2089" spans="1:65" s="14" customFormat="1" ht="11.25">
      <c r="B2089" s="211"/>
      <c r="C2089" s="212"/>
      <c r="D2089" s="201" t="s">
        <v>213</v>
      </c>
      <c r="E2089" s="213" t="s">
        <v>28</v>
      </c>
      <c r="F2089" s="214" t="s">
        <v>226</v>
      </c>
      <c r="G2089" s="212"/>
      <c r="H2089" s="215">
        <v>103.36199999999999</v>
      </c>
      <c r="I2089" s="216"/>
      <c r="J2089" s="212"/>
      <c r="K2089" s="212"/>
      <c r="L2089" s="217"/>
      <c r="M2089" s="218"/>
      <c r="N2089" s="219"/>
      <c r="O2089" s="219"/>
      <c r="P2089" s="219"/>
      <c r="Q2089" s="219"/>
      <c r="R2089" s="219"/>
      <c r="S2089" s="219"/>
      <c r="T2089" s="220"/>
      <c r="AT2089" s="221" t="s">
        <v>213</v>
      </c>
      <c r="AU2089" s="221" t="s">
        <v>84</v>
      </c>
      <c r="AV2089" s="14" t="s">
        <v>204</v>
      </c>
      <c r="AW2089" s="14" t="s">
        <v>35</v>
      </c>
      <c r="AX2089" s="14" t="s">
        <v>82</v>
      </c>
      <c r="AY2089" s="221" t="s">
        <v>197</v>
      </c>
    </row>
    <row r="2090" spans="1:65" s="2" customFormat="1" ht="16.5" customHeight="1">
      <c r="A2090" s="37"/>
      <c r="B2090" s="38"/>
      <c r="C2090" s="181" t="s">
        <v>2758</v>
      </c>
      <c r="D2090" s="181" t="s">
        <v>199</v>
      </c>
      <c r="E2090" s="182" t="s">
        <v>2759</v>
      </c>
      <c r="F2090" s="183" t="s">
        <v>2760</v>
      </c>
      <c r="G2090" s="184" t="s">
        <v>202</v>
      </c>
      <c r="H2090" s="185">
        <v>1103</v>
      </c>
      <c r="I2090" s="186"/>
      <c r="J2090" s="187">
        <f>ROUND(I2090*H2090,2)</f>
        <v>0</v>
      </c>
      <c r="K2090" s="183" t="s">
        <v>203</v>
      </c>
      <c r="L2090" s="42"/>
      <c r="M2090" s="188" t="s">
        <v>28</v>
      </c>
      <c r="N2090" s="189" t="s">
        <v>45</v>
      </c>
      <c r="O2090" s="67"/>
      <c r="P2090" s="190">
        <f>O2090*H2090</f>
        <v>0</v>
      </c>
      <c r="Q2090" s="190">
        <v>0</v>
      </c>
      <c r="R2090" s="190">
        <f>Q2090*H2090</f>
        <v>0</v>
      </c>
      <c r="S2090" s="190">
        <v>0</v>
      </c>
      <c r="T2090" s="191">
        <f>S2090*H2090</f>
        <v>0</v>
      </c>
      <c r="U2090" s="37"/>
      <c r="V2090" s="37"/>
      <c r="W2090" s="37"/>
      <c r="X2090" s="37"/>
      <c r="Y2090" s="37"/>
      <c r="Z2090" s="37"/>
      <c r="AA2090" s="37"/>
      <c r="AB2090" s="37"/>
      <c r="AC2090" s="37"/>
      <c r="AD2090" s="37"/>
      <c r="AE2090" s="37"/>
      <c r="AR2090" s="192" t="s">
        <v>283</v>
      </c>
      <c r="AT2090" s="192" t="s">
        <v>199</v>
      </c>
      <c r="AU2090" s="192" t="s">
        <v>84</v>
      </c>
      <c r="AY2090" s="20" t="s">
        <v>197</v>
      </c>
      <c r="BE2090" s="193">
        <f>IF(N2090="základní",J2090,0)</f>
        <v>0</v>
      </c>
      <c r="BF2090" s="193">
        <f>IF(N2090="snížená",J2090,0)</f>
        <v>0</v>
      </c>
      <c r="BG2090" s="193">
        <f>IF(N2090="zákl. přenesená",J2090,0)</f>
        <v>0</v>
      </c>
      <c r="BH2090" s="193">
        <f>IF(N2090="sníž. přenesená",J2090,0)</f>
        <v>0</v>
      </c>
      <c r="BI2090" s="193">
        <f>IF(N2090="nulová",J2090,0)</f>
        <v>0</v>
      </c>
      <c r="BJ2090" s="20" t="s">
        <v>82</v>
      </c>
      <c r="BK2090" s="193">
        <f>ROUND(I2090*H2090,2)</f>
        <v>0</v>
      </c>
      <c r="BL2090" s="20" t="s">
        <v>283</v>
      </c>
      <c r="BM2090" s="192" t="s">
        <v>2761</v>
      </c>
    </row>
    <row r="2091" spans="1:65" s="2" customFormat="1" ht="11.25">
      <c r="A2091" s="37"/>
      <c r="B2091" s="38"/>
      <c r="C2091" s="39"/>
      <c r="D2091" s="194" t="s">
        <v>206</v>
      </c>
      <c r="E2091" s="39"/>
      <c r="F2091" s="195" t="s">
        <v>2762</v>
      </c>
      <c r="G2091" s="39"/>
      <c r="H2091" s="39"/>
      <c r="I2091" s="196"/>
      <c r="J2091" s="39"/>
      <c r="K2091" s="39"/>
      <c r="L2091" s="42"/>
      <c r="M2091" s="197"/>
      <c r="N2091" s="198"/>
      <c r="O2091" s="67"/>
      <c r="P2091" s="67"/>
      <c r="Q2091" s="67"/>
      <c r="R2091" s="67"/>
      <c r="S2091" s="67"/>
      <c r="T2091" s="68"/>
      <c r="U2091" s="37"/>
      <c r="V2091" s="37"/>
      <c r="W2091" s="37"/>
      <c r="X2091" s="37"/>
      <c r="Y2091" s="37"/>
      <c r="Z2091" s="37"/>
      <c r="AA2091" s="37"/>
      <c r="AB2091" s="37"/>
      <c r="AC2091" s="37"/>
      <c r="AD2091" s="37"/>
      <c r="AE2091" s="37"/>
      <c r="AT2091" s="20" t="s">
        <v>206</v>
      </c>
      <c r="AU2091" s="20" t="s">
        <v>84</v>
      </c>
    </row>
    <row r="2092" spans="1:65" s="15" customFormat="1" ht="11.25">
      <c r="B2092" s="222"/>
      <c r="C2092" s="223"/>
      <c r="D2092" s="201" t="s">
        <v>213</v>
      </c>
      <c r="E2092" s="224" t="s">
        <v>28</v>
      </c>
      <c r="F2092" s="225" t="s">
        <v>412</v>
      </c>
      <c r="G2092" s="223"/>
      <c r="H2092" s="224" t="s">
        <v>28</v>
      </c>
      <c r="I2092" s="226"/>
      <c r="J2092" s="223"/>
      <c r="K2092" s="223"/>
      <c r="L2092" s="227"/>
      <c r="M2092" s="228"/>
      <c r="N2092" s="229"/>
      <c r="O2092" s="229"/>
      <c r="P2092" s="229"/>
      <c r="Q2092" s="229"/>
      <c r="R2092" s="229"/>
      <c r="S2092" s="229"/>
      <c r="T2092" s="230"/>
      <c r="AT2092" s="231" t="s">
        <v>213</v>
      </c>
      <c r="AU2092" s="231" t="s">
        <v>84</v>
      </c>
      <c r="AV2092" s="15" t="s">
        <v>82</v>
      </c>
      <c r="AW2092" s="15" t="s">
        <v>35</v>
      </c>
      <c r="AX2092" s="15" t="s">
        <v>74</v>
      </c>
      <c r="AY2092" s="231" t="s">
        <v>197</v>
      </c>
    </row>
    <row r="2093" spans="1:65" s="15" customFormat="1" ht="11.25">
      <c r="B2093" s="222"/>
      <c r="C2093" s="223"/>
      <c r="D2093" s="201" t="s">
        <v>213</v>
      </c>
      <c r="E2093" s="224" t="s">
        <v>28</v>
      </c>
      <c r="F2093" s="225" t="s">
        <v>2763</v>
      </c>
      <c r="G2093" s="223"/>
      <c r="H2093" s="224" t="s">
        <v>28</v>
      </c>
      <c r="I2093" s="226"/>
      <c r="J2093" s="223"/>
      <c r="K2093" s="223"/>
      <c r="L2093" s="227"/>
      <c r="M2093" s="228"/>
      <c r="N2093" s="229"/>
      <c r="O2093" s="229"/>
      <c r="P2093" s="229"/>
      <c r="Q2093" s="229"/>
      <c r="R2093" s="229"/>
      <c r="S2093" s="229"/>
      <c r="T2093" s="230"/>
      <c r="AT2093" s="231" t="s">
        <v>213</v>
      </c>
      <c r="AU2093" s="231" t="s">
        <v>84</v>
      </c>
      <c r="AV2093" s="15" t="s">
        <v>82</v>
      </c>
      <c r="AW2093" s="15" t="s">
        <v>35</v>
      </c>
      <c r="AX2093" s="15" t="s">
        <v>74</v>
      </c>
      <c r="AY2093" s="231" t="s">
        <v>197</v>
      </c>
    </row>
    <row r="2094" spans="1:65" s="13" customFormat="1" ht="11.25">
      <c r="B2094" s="199"/>
      <c r="C2094" s="200"/>
      <c r="D2094" s="201" t="s">
        <v>213</v>
      </c>
      <c r="E2094" s="202" t="s">
        <v>28</v>
      </c>
      <c r="F2094" s="203" t="s">
        <v>538</v>
      </c>
      <c r="G2094" s="200"/>
      <c r="H2094" s="204">
        <v>1103</v>
      </c>
      <c r="I2094" s="205"/>
      <c r="J2094" s="200"/>
      <c r="K2094" s="200"/>
      <c r="L2094" s="206"/>
      <c r="M2094" s="207"/>
      <c r="N2094" s="208"/>
      <c r="O2094" s="208"/>
      <c r="P2094" s="208"/>
      <c r="Q2094" s="208"/>
      <c r="R2094" s="208"/>
      <c r="S2094" s="208"/>
      <c r="T2094" s="209"/>
      <c r="AT2094" s="210" t="s">
        <v>213</v>
      </c>
      <c r="AU2094" s="210" t="s">
        <v>84</v>
      </c>
      <c r="AV2094" s="13" t="s">
        <v>84</v>
      </c>
      <c r="AW2094" s="13" t="s">
        <v>35</v>
      </c>
      <c r="AX2094" s="13" t="s">
        <v>82</v>
      </c>
      <c r="AY2094" s="210" t="s">
        <v>197</v>
      </c>
    </row>
    <row r="2095" spans="1:65" s="2" customFormat="1" ht="11.25">
      <c r="A2095" s="37"/>
      <c r="B2095" s="38"/>
      <c r="C2095" s="39"/>
      <c r="D2095" s="201" t="s">
        <v>1650</v>
      </c>
      <c r="E2095" s="39"/>
      <c r="F2095" s="257" t="s">
        <v>2555</v>
      </c>
      <c r="G2095" s="39"/>
      <c r="H2095" s="39"/>
      <c r="I2095" s="39"/>
      <c r="J2095" s="39"/>
      <c r="K2095" s="39"/>
      <c r="L2095" s="42"/>
      <c r="M2095" s="197"/>
      <c r="N2095" s="198"/>
      <c r="O2095" s="67"/>
      <c r="P2095" s="67"/>
      <c r="Q2095" s="67"/>
      <c r="R2095" s="67"/>
      <c r="S2095" s="67"/>
      <c r="T2095" s="68"/>
      <c r="U2095" s="37"/>
      <c r="V2095" s="37"/>
      <c r="W2095" s="37"/>
      <c r="X2095" s="37"/>
      <c r="Y2095" s="37"/>
      <c r="Z2095" s="37"/>
      <c r="AA2095" s="37"/>
      <c r="AB2095" s="37"/>
      <c r="AC2095" s="37"/>
      <c r="AD2095" s="37"/>
      <c r="AE2095" s="37"/>
      <c r="AU2095" s="20" t="s">
        <v>84</v>
      </c>
    </row>
    <row r="2096" spans="1:65" s="2" customFormat="1" ht="11.25">
      <c r="A2096" s="37"/>
      <c r="B2096" s="38"/>
      <c r="C2096" s="39"/>
      <c r="D2096" s="201" t="s">
        <v>1650</v>
      </c>
      <c r="E2096" s="39"/>
      <c r="F2096" s="258" t="s">
        <v>2556</v>
      </c>
      <c r="G2096" s="39"/>
      <c r="H2096" s="259">
        <v>1103</v>
      </c>
      <c r="I2096" s="39"/>
      <c r="J2096" s="39"/>
      <c r="K2096" s="39"/>
      <c r="L2096" s="42"/>
      <c r="M2096" s="197"/>
      <c r="N2096" s="198"/>
      <c r="O2096" s="67"/>
      <c r="P2096" s="67"/>
      <c r="Q2096" s="67"/>
      <c r="R2096" s="67"/>
      <c r="S2096" s="67"/>
      <c r="T2096" s="68"/>
      <c r="U2096" s="37"/>
      <c r="V2096" s="37"/>
      <c r="W2096" s="37"/>
      <c r="X2096" s="37"/>
      <c r="Y2096" s="37"/>
      <c r="Z2096" s="37"/>
      <c r="AA2096" s="37"/>
      <c r="AB2096" s="37"/>
      <c r="AC2096" s="37"/>
      <c r="AD2096" s="37"/>
      <c r="AE2096" s="37"/>
      <c r="AU2096" s="20" t="s">
        <v>84</v>
      </c>
    </row>
    <row r="2097" spans="1:65" s="2" customFormat="1" ht="16.5" customHeight="1">
      <c r="A2097" s="37"/>
      <c r="B2097" s="38"/>
      <c r="C2097" s="247" t="s">
        <v>2764</v>
      </c>
      <c r="D2097" s="247" t="s">
        <v>519</v>
      </c>
      <c r="E2097" s="248" t="s">
        <v>2765</v>
      </c>
      <c r="F2097" s="249" t="s">
        <v>2766</v>
      </c>
      <c r="G2097" s="250" t="s">
        <v>409</v>
      </c>
      <c r="H2097" s="251">
        <v>12.177</v>
      </c>
      <c r="I2097" s="252"/>
      <c r="J2097" s="253">
        <f>ROUND(I2097*H2097,2)</f>
        <v>0</v>
      </c>
      <c r="K2097" s="249" t="s">
        <v>203</v>
      </c>
      <c r="L2097" s="254"/>
      <c r="M2097" s="255" t="s">
        <v>28</v>
      </c>
      <c r="N2097" s="256" t="s">
        <v>45</v>
      </c>
      <c r="O2097" s="67"/>
      <c r="P2097" s="190">
        <f>O2097*H2097</f>
        <v>0</v>
      </c>
      <c r="Q2097" s="190">
        <v>0.55000000000000004</v>
      </c>
      <c r="R2097" s="190">
        <f>Q2097*H2097</f>
        <v>6.6973500000000001</v>
      </c>
      <c r="S2097" s="190">
        <v>0</v>
      </c>
      <c r="T2097" s="191">
        <f>S2097*H2097</f>
        <v>0</v>
      </c>
      <c r="U2097" s="37"/>
      <c r="V2097" s="37"/>
      <c r="W2097" s="37"/>
      <c r="X2097" s="37"/>
      <c r="Y2097" s="37"/>
      <c r="Z2097" s="37"/>
      <c r="AA2097" s="37"/>
      <c r="AB2097" s="37"/>
      <c r="AC2097" s="37"/>
      <c r="AD2097" s="37"/>
      <c r="AE2097" s="37"/>
      <c r="AR2097" s="192" t="s">
        <v>365</v>
      </c>
      <c r="AT2097" s="192" t="s">
        <v>519</v>
      </c>
      <c r="AU2097" s="192" t="s">
        <v>84</v>
      </c>
      <c r="AY2097" s="20" t="s">
        <v>197</v>
      </c>
      <c r="BE2097" s="193">
        <f>IF(N2097="základní",J2097,0)</f>
        <v>0</v>
      </c>
      <c r="BF2097" s="193">
        <f>IF(N2097="snížená",J2097,0)</f>
        <v>0</v>
      </c>
      <c r="BG2097" s="193">
        <f>IF(N2097="zákl. přenesená",J2097,0)</f>
        <v>0</v>
      </c>
      <c r="BH2097" s="193">
        <f>IF(N2097="sníž. přenesená",J2097,0)</f>
        <v>0</v>
      </c>
      <c r="BI2097" s="193">
        <f>IF(N2097="nulová",J2097,0)</f>
        <v>0</v>
      </c>
      <c r="BJ2097" s="20" t="s">
        <v>82</v>
      </c>
      <c r="BK2097" s="193">
        <f>ROUND(I2097*H2097,2)</f>
        <v>0</v>
      </c>
      <c r="BL2097" s="20" t="s">
        <v>283</v>
      </c>
      <c r="BM2097" s="192" t="s">
        <v>2767</v>
      </c>
    </row>
    <row r="2098" spans="1:65" s="15" customFormat="1" ht="22.5">
      <c r="B2098" s="222"/>
      <c r="C2098" s="223"/>
      <c r="D2098" s="201" t="s">
        <v>213</v>
      </c>
      <c r="E2098" s="224" t="s">
        <v>28</v>
      </c>
      <c r="F2098" s="225" t="s">
        <v>2768</v>
      </c>
      <c r="G2098" s="223"/>
      <c r="H2098" s="224" t="s">
        <v>28</v>
      </c>
      <c r="I2098" s="226"/>
      <c r="J2098" s="223"/>
      <c r="K2098" s="223"/>
      <c r="L2098" s="227"/>
      <c r="M2098" s="228"/>
      <c r="N2098" s="229"/>
      <c r="O2098" s="229"/>
      <c r="P2098" s="229"/>
      <c r="Q2098" s="229"/>
      <c r="R2098" s="229"/>
      <c r="S2098" s="229"/>
      <c r="T2098" s="230"/>
      <c r="AT2098" s="231" t="s">
        <v>213</v>
      </c>
      <c r="AU2098" s="231" t="s">
        <v>84</v>
      </c>
      <c r="AV2098" s="15" t="s">
        <v>82</v>
      </c>
      <c r="AW2098" s="15" t="s">
        <v>35</v>
      </c>
      <c r="AX2098" s="15" t="s">
        <v>74</v>
      </c>
      <c r="AY2098" s="231" t="s">
        <v>197</v>
      </c>
    </row>
    <row r="2099" spans="1:65" s="15" customFormat="1" ht="11.25">
      <c r="B2099" s="222"/>
      <c r="C2099" s="223"/>
      <c r="D2099" s="201" t="s">
        <v>213</v>
      </c>
      <c r="E2099" s="224" t="s">
        <v>28</v>
      </c>
      <c r="F2099" s="225" t="s">
        <v>2769</v>
      </c>
      <c r="G2099" s="223"/>
      <c r="H2099" s="224" t="s">
        <v>28</v>
      </c>
      <c r="I2099" s="226"/>
      <c r="J2099" s="223"/>
      <c r="K2099" s="223"/>
      <c r="L2099" s="227"/>
      <c r="M2099" s="228"/>
      <c r="N2099" s="229"/>
      <c r="O2099" s="229"/>
      <c r="P2099" s="229"/>
      <c r="Q2099" s="229"/>
      <c r="R2099" s="229"/>
      <c r="S2099" s="229"/>
      <c r="T2099" s="230"/>
      <c r="AT2099" s="231" t="s">
        <v>213</v>
      </c>
      <c r="AU2099" s="231" t="s">
        <v>84</v>
      </c>
      <c r="AV2099" s="15" t="s">
        <v>82</v>
      </c>
      <c r="AW2099" s="15" t="s">
        <v>35</v>
      </c>
      <c r="AX2099" s="15" t="s">
        <v>74</v>
      </c>
      <c r="AY2099" s="231" t="s">
        <v>197</v>
      </c>
    </row>
    <row r="2100" spans="1:65" s="13" customFormat="1" ht="11.25">
      <c r="B2100" s="199"/>
      <c r="C2100" s="200"/>
      <c r="D2100" s="201" t="s">
        <v>213</v>
      </c>
      <c r="E2100" s="202" t="s">
        <v>28</v>
      </c>
      <c r="F2100" s="203" t="s">
        <v>2770</v>
      </c>
      <c r="G2100" s="200"/>
      <c r="H2100" s="204">
        <v>10.589</v>
      </c>
      <c r="I2100" s="205"/>
      <c r="J2100" s="200"/>
      <c r="K2100" s="200"/>
      <c r="L2100" s="206"/>
      <c r="M2100" s="207"/>
      <c r="N2100" s="208"/>
      <c r="O2100" s="208"/>
      <c r="P2100" s="208"/>
      <c r="Q2100" s="208"/>
      <c r="R2100" s="208"/>
      <c r="S2100" s="208"/>
      <c r="T2100" s="209"/>
      <c r="AT2100" s="210" t="s">
        <v>213</v>
      </c>
      <c r="AU2100" s="210" t="s">
        <v>84</v>
      </c>
      <c r="AV2100" s="13" t="s">
        <v>84</v>
      </c>
      <c r="AW2100" s="13" t="s">
        <v>35</v>
      </c>
      <c r="AX2100" s="13" t="s">
        <v>82</v>
      </c>
      <c r="AY2100" s="210" t="s">
        <v>197</v>
      </c>
    </row>
    <row r="2101" spans="1:65" s="13" customFormat="1" ht="11.25">
      <c r="B2101" s="199"/>
      <c r="C2101" s="200"/>
      <c r="D2101" s="201" t="s">
        <v>213</v>
      </c>
      <c r="E2101" s="200"/>
      <c r="F2101" s="203" t="s">
        <v>2771</v>
      </c>
      <c r="G2101" s="200"/>
      <c r="H2101" s="204">
        <v>12.177</v>
      </c>
      <c r="I2101" s="205"/>
      <c r="J2101" s="200"/>
      <c r="K2101" s="200"/>
      <c r="L2101" s="206"/>
      <c r="M2101" s="207"/>
      <c r="N2101" s="208"/>
      <c r="O2101" s="208"/>
      <c r="P2101" s="208"/>
      <c r="Q2101" s="208"/>
      <c r="R2101" s="208"/>
      <c r="S2101" s="208"/>
      <c r="T2101" s="209"/>
      <c r="AT2101" s="210" t="s">
        <v>213</v>
      </c>
      <c r="AU2101" s="210" t="s">
        <v>84</v>
      </c>
      <c r="AV2101" s="13" t="s">
        <v>84</v>
      </c>
      <c r="AW2101" s="13" t="s">
        <v>4</v>
      </c>
      <c r="AX2101" s="13" t="s">
        <v>82</v>
      </c>
      <c r="AY2101" s="210" t="s">
        <v>197</v>
      </c>
    </row>
    <row r="2102" spans="1:65" s="2" customFormat="1" ht="16.5" customHeight="1">
      <c r="A2102" s="37"/>
      <c r="B2102" s="38"/>
      <c r="C2102" s="247" t="s">
        <v>2772</v>
      </c>
      <c r="D2102" s="247" t="s">
        <v>519</v>
      </c>
      <c r="E2102" s="248" t="s">
        <v>2773</v>
      </c>
      <c r="F2102" s="249" t="s">
        <v>2774</v>
      </c>
      <c r="G2102" s="250" t="s">
        <v>409</v>
      </c>
      <c r="H2102" s="251">
        <v>3.41</v>
      </c>
      <c r="I2102" s="252"/>
      <c r="J2102" s="253">
        <f>ROUND(I2102*H2102,2)</f>
        <v>0</v>
      </c>
      <c r="K2102" s="249" t="s">
        <v>203</v>
      </c>
      <c r="L2102" s="254"/>
      <c r="M2102" s="255" t="s">
        <v>28</v>
      </c>
      <c r="N2102" s="256" t="s">
        <v>45</v>
      </c>
      <c r="O2102" s="67"/>
      <c r="P2102" s="190">
        <f>O2102*H2102</f>
        <v>0</v>
      </c>
      <c r="Q2102" s="190">
        <v>0.55000000000000004</v>
      </c>
      <c r="R2102" s="190">
        <f>Q2102*H2102</f>
        <v>1.8755000000000002</v>
      </c>
      <c r="S2102" s="190">
        <v>0</v>
      </c>
      <c r="T2102" s="191">
        <f>S2102*H2102</f>
        <v>0</v>
      </c>
      <c r="U2102" s="37"/>
      <c r="V2102" s="37"/>
      <c r="W2102" s="37"/>
      <c r="X2102" s="37"/>
      <c r="Y2102" s="37"/>
      <c r="Z2102" s="37"/>
      <c r="AA2102" s="37"/>
      <c r="AB2102" s="37"/>
      <c r="AC2102" s="37"/>
      <c r="AD2102" s="37"/>
      <c r="AE2102" s="37"/>
      <c r="AR2102" s="192" t="s">
        <v>365</v>
      </c>
      <c r="AT2102" s="192" t="s">
        <v>519</v>
      </c>
      <c r="AU2102" s="192" t="s">
        <v>84</v>
      </c>
      <c r="AY2102" s="20" t="s">
        <v>197</v>
      </c>
      <c r="BE2102" s="193">
        <f>IF(N2102="základní",J2102,0)</f>
        <v>0</v>
      </c>
      <c r="BF2102" s="193">
        <f>IF(N2102="snížená",J2102,0)</f>
        <v>0</v>
      </c>
      <c r="BG2102" s="193">
        <f>IF(N2102="zákl. přenesená",J2102,0)</f>
        <v>0</v>
      </c>
      <c r="BH2102" s="193">
        <f>IF(N2102="sníž. přenesená",J2102,0)</f>
        <v>0</v>
      </c>
      <c r="BI2102" s="193">
        <f>IF(N2102="nulová",J2102,0)</f>
        <v>0</v>
      </c>
      <c r="BJ2102" s="20" t="s">
        <v>82</v>
      </c>
      <c r="BK2102" s="193">
        <f>ROUND(I2102*H2102,2)</f>
        <v>0</v>
      </c>
      <c r="BL2102" s="20" t="s">
        <v>283</v>
      </c>
      <c r="BM2102" s="192" t="s">
        <v>2775</v>
      </c>
    </row>
    <row r="2103" spans="1:65" s="15" customFormat="1" ht="22.5">
      <c r="B2103" s="222"/>
      <c r="C2103" s="223"/>
      <c r="D2103" s="201" t="s">
        <v>213</v>
      </c>
      <c r="E2103" s="224" t="s">
        <v>28</v>
      </c>
      <c r="F2103" s="225" t="s">
        <v>2768</v>
      </c>
      <c r="G2103" s="223"/>
      <c r="H2103" s="224" t="s">
        <v>28</v>
      </c>
      <c r="I2103" s="226"/>
      <c r="J2103" s="223"/>
      <c r="K2103" s="223"/>
      <c r="L2103" s="227"/>
      <c r="M2103" s="228"/>
      <c r="N2103" s="229"/>
      <c r="O2103" s="229"/>
      <c r="P2103" s="229"/>
      <c r="Q2103" s="229"/>
      <c r="R2103" s="229"/>
      <c r="S2103" s="229"/>
      <c r="T2103" s="230"/>
      <c r="AT2103" s="231" t="s">
        <v>213</v>
      </c>
      <c r="AU2103" s="231" t="s">
        <v>84</v>
      </c>
      <c r="AV2103" s="15" t="s">
        <v>82</v>
      </c>
      <c r="AW2103" s="15" t="s">
        <v>35</v>
      </c>
      <c r="AX2103" s="15" t="s">
        <v>74</v>
      </c>
      <c r="AY2103" s="231" t="s">
        <v>197</v>
      </c>
    </row>
    <row r="2104" spans="1:65" s="15" customFormat="1" ht="11.25">
      <c r="B2104" s="222"/>
      <c r="C2104" s="223"/>
      <c r="D2104" s="201" t="s">
        <v>213</v>
      </c>
      <c r="E2104" s="224" t="s">
        <v>28</v>
      </c>
      <c r="F2104" s="225" t="s">
        <v>2769</v>
      </c>
      <c r="G2104" s="223"/>
      <c r="H2104" s="224" t="s">
        <v>28</v>
      </c>
      <c r="I2104" s="226"/>
      <c r="J2104" s="223"/>
      <c r="K2104" s="223"/>
      <c r="L2104" s="227"/>
      <c r="M2104" s="228"/>
      <c r="N2104" s="229"/>
      <c r="O2104" s="229"/>
      <c r="P2104" s="229"/>
      <c r="Q2104" s="229"/>
      <c r="R2104" s="229"/>
      <c r="S2104" s="229"/>
      <c r="T2104" s="230"/>
      <c r="AT2104" s="231" t="s">
        <v>213</v>
      </c>
      <c r="AU2104" s="231" t="s">
        <v>84</v>
      </c>
      <c r="AV2104" s="15" t="s">
        <v>82</v>
      </c>
      <c r="AW2104" s="15" t="s">
        <v>35</v>
      </c>
      <c r="AX2104" s="15" t="s">
        <v>74</v>
      </c>
      <c r="AY2104" s="231" t="s">
        <v>197</v>
      </c>
    </row>
    <row r="2105" spans="1:65" s="13" customFormat="1" ht="11.25">
      <c r="B2105" s="199"/>
      <c r="C2105" s="200"/>
      <c r="D2105" s="201" t="s">
        <v>213</v>
      </c>
      <c r="E2105" s="202" t="s">
        <v>28</v>
      </c>
      <c r="F2105" s="203" t="s">
        <v>2776</v>
      </c>
      <c r="G2105" s="200"/>
      <c r="H2105" s="204">
        <v>2.9649999999999999</v>
      </c>
      <c r="I2105" s="205"/>
      <c r="J2105" s="200"/>
      <c r="K2105" s="200"/>
      <c r="L2105" s="206"/>
      <c r="M2105" s="207"/>
      <c r="N2105" s="208"/>
      <c r="O2105" s="208"/>
      <c r="P2105" s="208"/>
      <c r="Q2105" s="208"/>
      <c r="R2105" s="208"/>
      <c r="S2105" s="208"/>
      <c r="T2105" s="209"/>
      <c r="AT2105" s="210" t="s">
        <v>213</v>
      </c>
      <c r="AU2105" s="210" t="s">
        <v>84</v>
      </c>
      <c r="AV2105" s="13" t="s">
        <v>84</v>
      </c>
      <c r="AW2105" s="13" t="s">
        <v>35</v>
      </c>
      <c r="AX2105" s="13" t="s">
        <v>82</v>
      </c>
      <c r="AY2105" s="210" t="s">
        <v>197</v>
      </c>
    </row>
    <row r="2106" spans="1:65" s="13" customFormat="1" ht="11.25">
      <c r="B2106" s="199"/>
      <c r="C2106" s="200"/>
      <c r="D2106" s="201" t="s">
        <v>213</v>
      </c>
      <c r="E2106" s="200"/>
      <c r="F2106" s="203" t="s">
        <v>2777</v>
      </c>
      <c r="G2106" s="200"/>
      <c r="H2106" s="204">
        <v>3.41</v>
      </c>
      <c r="I2106" s="205"/>
      <c r="J2106" s="200"/>
      <c r="K2106" s="200"/>
      <c r="L2106" s="206"/>
      <c r="M2106" s="207"/>
      <c r="N2106" s="208"/>
      <c r="O2106" s="208"/>
      <c r="P2106" s="208"/>
      <c r="Q2106" s="208"/>
      <c r="R2106" s="208"/>
      <c r="S2106" s="208"/>
      <c r="T2106" s="209"/>
      <c r="AT2106" s="210" t="s">
        <v>213</v>
      </c>
      <c r="AU2106" s="210" t="s">
        <v>84</v>
      </c>
      <c r="AV2106" s="13" t="s">
        <v>84</v>
      </c>
      <c r="AW2106" s="13" t="s">
        <v>4</v>
      </c>
      <c r="AX2106" s="13" t="s">
        <v>82</v>
      </c>
      <c r="AY2106" s="210" t="s">
        <v>197</v>
      </c>
    </row>
    <row r="2107" spans="1:65" s="2" customFormat="1" ht="16.5" customHeight="1">
      <c r="A2107" s="37"/>
      <c r="B2107" s="38"/>
      <c r="C2107" s="181" t="s">
        <v>2778</v>
      </c>
      <c r="D2107" s="181" t="s">
        <v>199</v>
      </c>
      <c r="E2107" s="182" t="s">
        <v>2779</v>
      </c>
      <c r="F2107" s="183" t="s">
        <v>2780</v>
      </c>
      <c r="G2107" s="184" t="s">
        <v>202</v>
      </c>
      <c r="H2107" s="185">
        <v>1103</v>
      </c>
      <c r="I2107" s="186"/>
      <c r="J2107" s="187">
        <f>ROUND(I2107*H2107,2)</f>
        <v>0</v>
      </c>
      <c r="K2107" s="183" t="s">
        <v>203</v>
      </c>
      <c r="L2107" s="42"/>
      <c r="M2107" s="188" t="s">
        <v>28</v>
      </c>
      <c r="N2107" s="189" t="s">
        <v>45</v>
      </c>
      <c r="O2107" s="67"/>
      <c r="P2107" s="190">
        <f>O2107*H2107</f>
        <v>0</v>
      </c>
      <c r="Q2107" s="190">
        <v>1.8000000000000001E-4</v>
      </c>
      <c r="R2107" s="190">
        <f>Q2107*H2107</f>
        <v>0.19854000000000002</v>
      </c>
      <c r="S2107" s="190">
        <v>0</v>
      </c>
      <c r="T2107" s="191">
        <f>S2107*H2107</f>
        <v>0</v>
      </c>
      <c r="U2107" s="37"/>
      <c r="V2107" s="37"/>
      <c r="W2107" s="37"/>
      <c r="X2107" s="37"/>
      <c r="Y2107" s="37"/>
      <c r="Z2107" s="37"/>
      <c r="AA2107" s="37"/>
      <c r="AB2107" s="37"/>
      <c r="AC2107" s="37"/>
      <c r="AD2107" s="37"/>
      <c r="AE2107" s="37"/>
      <c r="AR2107" s="192" t="s">
        <v>283</v>
      </c>
      <c r="AT2107" s="192" t="s">
        <v>199</v>
      </c>
      <c r="AU2107" s="192" t="s">
        <v>84</v>
      </c>
      <c r="AY2107" s="20" t="s">
        <v>197</v>
      </c>
      <c r="BE2107" s="193">
        <f>IF(N2107="základní",J2107,0)</f>
        <v>0</v>
      </c>
      <c r="BF2107" s="193">
        <f>IF(N2107="snížená",J2107,0)</f>
        <v>0</v>
      </c>
      <c r="BG2107" s="193">
        <f>IF(N2107="zákl. přenesená",J2107,0)</f>
        <v>0</v>
      </c>
      <c r="BH2107" s="193">
        <f>IF(N2107="sníž. přenesená",J2107,0)</f>
        <v>0</v>
      </c>
      <c r="BI2107" s="193">
        <f>IF(N2107="nulová",J2107,0)</f>
        <v>0</v>
      </c>
      <c r="BJ2107" s="20" t="s">
        <v>82</v>
      </c>
      <c r="BK2107" s="193">
        <f>ROUND(I2107*H2107,2)</f>
        <v>0</v>
      </c>
      <c r="BL2107" s="20" t="s">
        <v>283</v>
      </c>
      <c r="BM2107" s="192" t="s">
        <v>2781</v>
      </c>
    </row>
    <row r="2108" spans="1:65" s="2" customFormat="1" ht="11.25">
      <c r="A2108" s="37"/>
      <c r="B2108" s="38"/>
      <c r="C2108" s="39"/>
      <c r="D2108" s="194" t="s">
        <v>206</v>
      </c>
      <c r="E2108" s="39"/>
      <c r="F2108" s="195" t="s">
        <v>2782</v>
      </c>
      <c r="G2108" s="39"/>
      <c r="H2108" s="39"/>
      <c r="I2108" s="196"/>
      <c r="J2108" s="39"/>
      <c r="K2108" s="39"/>
      <c r="L2108" s="42"/>
      <c r="M2108" s="197"/>
      <c r="N2108" s="198"/>
      <c r="O2108" s="67"/>
      <c r="P2108" s="67"/>
      <c r="Q2108" s="67"/>
      <c r="R2108" s="67"/>
      <c r="S2108" s="67"/>
      <c r="T2108" s="68"/>
      <c r="U2108" s="37"/>
      <c r="V2108" s="37"/>
      <c r="W2108" s="37"/>
      <c r="X2108" s="37"/>
      <c r="Y2108" s="37"/>
      <c r="Z2108" s="37"/>
      <c r="AA2108" s="37"/>
      <c r="AB2108" s="37"/>
      <c r="AC2108" s="37"/>
      <c r="AD2108" s="37"/>
      <c r="AE2108" s="37"/>
      <c r="AT2108" s="20" t="s">
        <v>206</v>
      </c>
      <c r="AU2108" s="20" t="s">
        <v>84</v>
      </c>
    </row>
    <row r="2109" spans="1:65" s="2" customFormat="1" ht="24.2" customHeight="1">
      <c r="A2109" s="37"/>
      <c r="B2109" s="38"/>
      <c r="C2109" s="181" t="s">
        <v>2783</v>
      </c>
      <c r="D2109" s="181" t="s">
        <v>199</v>
      </c>
      <c r="E2109" s="182" t="s">
        <v>2784</v>
      </c>
      <c r="F2109" s="183" t="s">
        <v>2785</v>
      </c>
      <c r="G2109" s="184" t="s">
        <v>428</v>
      </c>
      <c r="H2109" s="185">
        <v>10.448</v>
      </c>
      <c r="I2109" s="186"/>
      <c r="J2109" s="187">
        <f>ROUND(I2109*H2109,2)</f>
        <v>0</v>
      </c>
      <c r="K2109" s="183" t="s">
        <v>203</v>
      </c>
      <c r="L2109" s="42"/>
      <c r="M2109" s="188" t="s">
        <v>28</v>
      </c>
      <c r="N2109" s="189" t="s">
        <v>45</v>
      </c>
      <c r="O2109" s="67"/>
      <c r="P2109" s="190">
        <f>O2109*H2109</f>
        <v>0</v>
      </c>
      <c r="Q2109" s="190">
        <v>0</v>
      </c>
      <c r="R2109" s="190">
        <f>Q2109*H2109</f>
        <v>0</v>
      </c>
      <c r="S2109" s="190">
        <v>0</v>
      </c>
      <c r="T2109" s="191">
        <f>S2109*H2109</f>
        <v>0</v>
      </c>
      <c r="U2109" s="37"/>
      <c r="V2109" s="37"/>
      <c r="W2109" s="37"/>
      <c r="X2109" s="37"/>
      <c r="Y2109" s="37"/>
      <c r="Z2109" s="37"/>
      <c r="AA2109" s="37"/>
      <c r="AB2109" s="37"/>
      <c r="AC2109" s="37"/>
      <c r="AD2109" s="37"/>
      <c r="AE2109" s="37"/>
      <c r="AR2109" s="192" t="s">
        <v>283</v>
      </c>
      <c r="AT2109" s="192" t="s">
        <v>199</v>
      </c>
      <c r="AU2109" s="192" t="s">
        <v>84</v>
      </c>
      <c r="AY2109" s="20" t="s">
        <v>197</v>
      </c>
      <c r="BE2109" s="193">
        <f>IF(N2109="základní",J2109,0)</f>
        <v>0</v>
      </c>
      <c r="BF2109" s="193">
        <f>IF(N2109="snížená",J2109,0)</f>
        <v>0</v>
      </c>
      <c r="BG2109" s="193">
        <f>IF(N2109="zákl. přenesená",J2109,0)</f>
        <v>0</v>
      </c>
      <c r="BH2109" s="193">
        <f>IF(N2109="sníž. přenesená",J2109,0)</f>
        <v>0</v>
      </c>
      <c r="BI2109" s="193">
        <f>IF(N2109="nulová",J2109,0)</f>
        <v>0</v>
      </c>
      <c r="BJ2109" s="20" t="s">
        <v>82</v>
      </c>
      <c r="BK2109" s="193">
        <f>ROUND(I2109*H2109,2)</f>
        <v>0</v>
      </c>
      <c r="BL2109" s="20" t="s">
        <v>283</v>
      </c>
      <c r="BM2109" s="192" t="s">
        <v>2786</v>
      </c>
    </row>
    <row r="2110" spans="1:65" s="2" customFormat="1" ht="11.25">
      <c r="A2110" s="37"/>
      <c r="B2110" s="38"/>
      <c r="C2110" s="39"/>
      <c r="D2110" s="194" t="s">
        <v>206</v>
      </c>
      <c r="E2110" s="39"/>
      <c r="F2110" s="195" t="s">
        <v>2787</v>
      </c>
      <c r="G2110" s="39"/>
      <c r="H2110" s="39"/>
      <c r="I2110" s="196"/>
      <c r="J2110" s="39"/>
      <c r="K2110" s="39"/>
      <c r="L2110" s="42"/>
      <c r="M2110" s="197"/>
      <c r="N2110" s="198"/>
      <c r="O2110" s="67"/>
      <c r="P2110" s="67"/>
      <c r="Q2110" s="67"/>
      <c r="R2110" s="67"/>
      <c r="S2110" s="67"/>
      <c r="T2110" s="68"/>
      <c r="U2110" s="37"/>
      <c r="V2110" s="37"/>
      <c r="W2110" s="37"/>
      <c r="X2110" s="37"/>
      <c r="Y2110" s="37"/>
      <c r="Z2110" s="37"/>
      <c r="AA2110" s="37"/>
      <c r="AB2110" s="37"/>
      <c r="AC2110" s="37"/>
      <c r="AD2110" s="37"/>
      <c r="AE2110" s="37"/>
      <c r="AT2110" s="20" t="s">
        <v>206</v>
      </c>
      <c r="AU2110" s="20" t="s">
        <v>84</v>
      </c>
    </row>
    <row r="2111" spans="1:65" s="2" customFormat="1" ht="37.9" customHeight="1">
      <c r="A2111" s="37"/>
      <c r="B2111" s="38"/>
      <c r="C2111" s="181" t="s">
        <v>2788</v>
      </c>
      <c r="D2111" s="181" t="s">
        <v>199</v>
      </c>
      <c r="E2111" s="182" t="s">
        <v>2789</v>
      </c>
      <c r="F2111" s="183" t="s">
        <v>2790</v>
      </c>
      <c r="G2111" s="184" t="s">
        <v>428</v>
      </c>
      <c r="H2111" s="185">
        <v>10.448</v>
      </c>
      <c r="I2111" s="186"/>
      <c r="J2111" s="187">
        <f>ROUND(I2111*H2111,2)</f>
        <v>0</v>
      </c>
      <c r="K2111" s="183" t="s">
        <v>203</v>
      </c>
      <c r="L2111" s="42"/>
      <c r="M2111" s="188" t="s">
        <v>28</v>
      </c>
      <c r="N2111" s="189" t="s">
        <v>45</v>
      </c>
      <c r="O2111" s="67"/>
      <c r="P2111" s="190">
        <f>O2111*H2111</f>
        <v>0</v>
      </c>
      <c r="Q2111" s="190">
        <v>0</v>
      </c>
      <c r="R2111" s="190">
        <f>Q2111*H2111</f>
        <v>0</v>
      </c>
      <c r="S2111" s="190">
        <v>0</v>
      </c>
      <c r="T2111" s="191">
        <f>S2111*H2111</f>
        <v>0</v>
      </c>
      <c r="U2111" s="37"/>
      <c r="V2111" s="37"/>
      <c r="W2111" s="37"/>
      <c r="X2111" s="37"/>
      <c r="Y2111" s="37"/>
      <c r="Z2111" s="37"/>
      <c r="AA2111" s="37"/>
      <c r="AB2111" s="37"/>
      <c r="AC2111" s="37"/>
      <c r="AD2111" s="37"/>
      <c r="AE2111" s="37"/>
      <c r="AR2111" s="192" t="s">
        <v>283</v>
      </c>
      <c r="AT2111" s="192" t="s">
        <v>199</v>
      </c>
      <c r="AU2111" s="192" t="s">
        <v>84</v>
      </c>
      <c r="AY2111" s="20" t="s">
        <v>197</v>
      </c>
      <c r="BE2111" s="193">
        <f>IF(N2111="základní",J2111,0)</f>
        <v>0</v>
      </c>
      <c r="BF2111" s="193">
        <f>IF(N2111="snížená",J2111,0)</f>
        <v>0</v>
      </c>
      <c r="BG2111" s="193">
        <f>IF(N2111="zákl. přenesená",J2111,0)</f>
        <v>0</v>
      </c>
      <c r="BH2111" s="193">
        <f>IF(N2111="sníž. přenesená",J2111,0)</f>
        <v>0</v>
      </c>
      <c r="BI2111" s="193">
        <f>IF(N2111="nulová",J2111,0)</f>
        <v>0</v>
      </c>
      <c r="BJ2111" s="20" t="s">
        <v>82</v>
      </c>
      <c r="BK2111" s="193">
        <f>ROUND(I2111*H2111,2)</f>
        <v>0</v>
      </c>
      <c r="BL2111" s="20" t="s">
        <v>283</v>
      </c>
      <c r="BM2111" s="192" t="s">
        <v>2791</v>
      </c>
    </row>
    <row r="2112" spans="1:65" s="2" customFormat="1" ht="11.25">
      <c r="A2112" s="37"/>
      <c r="B2112" s="38"/>
      <c r="C2112" s="39"/>
      <c r="D2112" s="194" t="s">
        <v>206</v>
      </c>
      <c r="E2112" s="39"/>
      <c r="F2112" s="195" t="s">
        <v>2792</v>
      </c>
      <c r="G2112" s="39"/>
      <c r="H2112" s="39"/>
      <c r="I2112" s="196"/>
      <c r="J2112" s="39"/>
      <c r="K2112" s="39"/>
      <c r="L2112" s="42"/>
      <c r="M2112" s="197"/>
      <c r="N2112" s="198"/>
      <c r="O2112" s="67"/>
      <c r="P2112" s="67"/>
      <c r="Q2112" s="67"/>
      <c r="R2112" s="67"/>
      <c r="S2112" s="67"/>
      <c r="T2112" s="68"/>
      <c r="U2112" s="37"/>
      <c r="V2112" s="37"/>
      <c r="W2112" s="37"/>
      <c r="X2112" s="37"/>
      <c r="Y2112" s="37"/>
      <c r="Z2112" s="37"/>
      <c r="AA2112" s="37"/>
      <c r="AB2112" s="37"/>
      <c r="AC2112" s="37"/>
      <c r="AD2112" s="37"/>
      <c r="AE2112" s="37"/>
      <c r="AT2112" s="20" t="s">
        <v>206</v>
      </c>
      <c r="AU2112" s="20" t="s">
        <v>84</v>
      </c>
    </row>
    <row r="2113" spans="1:65" s="12" customFormat="1" ht="22.9" customHeight="1">
      <c r="B2113" s="165"/>
      <c r="C2113" s="166"/>
      <c r="D2113" s="167" t="s">
        <v>73</v>
      </c>
      <c r="E2113" s="179" t="s">
        <v>2793</v>
      </c>
      <c r="F2113" s="179" t="s">
        <v>2794</v>
      </c>
      <c r="G2113" s="166"/>
      <c r="H2113" s="166"/>
      <c r="I2113" s="169"/>
      <c r="J2113" s="180">
        <f>BK2113</f>
        <v>0</v>
      </c>
      <c r="K2113" s="166"/>
      <c r="L2113" s="171"/>
      <c r="M2113" s="172"/>
      <c r="N2113" s="173"/>
      <c r="O2113" s="173"/>
      <c r="P2113" s="174">
        <f>SUM(P2114:P2261)</f>
        <v>0</v>
      </c>
      <c r="Q2113" s="173"/>
      <c r="R2113" s="174">
        <f>SUM(R2114:R2261)</f>
        <v>27.372747300000004</v>
      </c>
      <c r="S2113" s="173"/>
      <c r="T2113" s="175">
        <f>SUM(T2114:T2261)</f>
        <v>0</v>
      </c>
      <c r="AR2113" s="176" t="s">
        <v>84</v>
      </c>
      <c r="AT2113" s="177" t="s">
        <v>73</v>
      </c>
      <c r="AU2113" s="177" t="s">
        <v>82</v>
      </c>
      <c r="AY2113" s="176" t="s">
        <v>197</v>
      </c>
      <c r="BK2113" s="178">
        <f>SUM(BK2114:BK2261)</f>
        <v>0</v>
      </c>
    </row>
    <row r="2114" spans="1:65" s="2" customFormat="1" ht="33" customHeight="1">
      <c r="A2114" s="37"/>
      <c r="B2114" s="38"/>
      <c r="C2114" s="181" t="s">
        <v>2795</v>
      </c>
      <c r="D2114" s="181" t="s">
        <v>199</v>
      </c>
      <c r="E2114" s="182" t="s">
        <v>2796</v>
      </c>
      <c r="F2114" s="183" t="s">
        <v>2797</v>
      </c>
      <c r="G2114" s="184" t="s">
        <v>202</v>
      </c>
      <c r="H2114" s="185">
        <v>92.625</v>
      </c>
      <c r="I2114" s="186"/>
      <c r="J2114" s="187">
        <f>ROUND(I2114*H2114,2)</f>
        <v>0</v>
      </c>
      <c r="K2114" s="183" t="s">
        <v>203</v>
      </c>
      <c r="L2114" s="42"/>
      <c r="M2114" s="188" t="s">
        <v>28</v>
      </c>
      <c r="N2114" s="189" t="s">
        <v>45</v>
      </c>
      <c r="O2114" s="67"/>
      <c r="P2114" s="190">
        <f>O2114*H2114</f>
        <v>0</v>
      </c>
      <c r="Q2114" s="190">
        <v>1.214E-2</v>
      </c>
      <c r="R2114" s="190">
        <f>Q2114*H2114</f>
        <v>1.1244675</v>
      </c>
      <c r="S2114" s="190">
        <v>0</v>
      </c>
      <c r="T2114" s="191">
        <f>S2114*H2114</f>
        <v>0</v>
      </c>
      <c r="U2114" s="37"/>
      <c r="V2114" s="37"/>
      <c r="W2114" s="37"/>
      <c r="X2114" s="37"/>
      <c r="Y2114" s="37"/>
      <c r="Z2114" s="37"/>
      <c r="AA2114" s="37"/>
      <c r="AB2114" s="37"/>
      <c r="AC2114" s="37"/>
      <c r="AD2114" s="37"/>
      <c r="AE2114" s="37"/>
      <c r="AR2114" s="192" t="s">
        <v>283</v>
      </c>
      <c r="AT2114" s="192" t="s">
        <v>199</v>
      </c>
      <c r="AU2114" s="192" t="s">
        <v>84</v>
      </c>
      <c r="AY2114" s="20" t="s">
        <v>197</v>
      </c>
      <c r="BE2114" s="193">
        <f>IF(N2114="základní",J2114,0)</f>
        <v>0</v>
      </c>
      <c r="BF2114" s="193">
        <f>IF(N2114="snížená",J2114,0)</f>
        <v>0</v>
      </c>
      <c r="BG2114" s="193">
        <f>IF(N2114="zákl. přenesená",J2114,0)</f>
        <v>0</v>
      </c>
      <c r="BH2114" s="193">
        <f>IF(N2114="sníž. přenesená",J2114,0)</f>
        <v>0</v>
      </c>
      <c r="BI2114" s="193">
        <f>IF(N2114="nulová",J2114,0)</f>
        <v>0</v>
      </c>
      <c r="BJ2114" s="20" t="s">
        <v>82</v>
      </c>
      <c r="BK2114" s="193">
        <f>ROUND(I2114*H2114,2)</f>
        <v>0</v>
      </c>
      <c r="BL2114" s="20" t="s">
        <v>283</v>
      </c>
      <c r="BM2114" s="192" t="s">
        <v>2798</v>
      </c>
    </row>
    <row r="2115" spans="1:65" s="2" customFormat="1" ht="11.25">
      <c r="A2115" s="37"/>
      <c r="B2115" s="38"/>
      <c r="C2115" s="39"/>
      <c r="D2115" s="194" t="s">
        <v>206</v>
      </c>
      <c r="E2115" s="39"/>
      <c r="F2115" s="195" t="s">
        <v>2799</v>
      </c>
      <c r="G2115" s="39"/>
      <c r="H2115" s="39"/>
      <c r="I2115" s="196"/>
      <c r="J2115" s="39"/>
      <c r="K2115" s="39"/>
      <c r="L2115" s="42"/>
      <c r="M2115" s="197"/>
      <c r="N2115" s="198"/>
      <c r="O2115" s="67"/>
      <c r="P2115" s="67"/>
      <c r="Q2115" s="67"/>
      <c r="R2115" s="67"/>
      <c r="S2115" s="67"/>
      <c r="T2115" s="68"/>
      <c r="U2115" s="37"/>
      <c r="V2115" s="37"/>
      <c r="W2115" s="37"/>
      <c r="X2115" s="37"/>
      <c r="Y2115" s="37"/>
      <c r="Z2115" s="37"/>
      <c r="AA2115" s="37"/>
      <c r="AB2115" s="37"/>
      <c r="AC2115" s="37"/>
      <c r="AD2115" s="37"/>
      <c r="AE2115" s="37"/>
      <c r="AT2115" s="20" t="s">
        <v>206</v>
      </c>
      <c r="AU2115" s="20" t="s">
        <v>84</v>
      </c>
    </row>
    <row r="2116" spans="1:65" s="15" customFormat="1" ht="11.25">
      <c r="B2116" s="222"/>
      <c r="C2116" s="223"/>
      <c r="D2116" s="201" t="s">
        <v>213</v>
      </c>
      <c r="E2116" s="224" t="s">
        <v>28</v>
      </c>
      <c r="F2116" s="225" t="s">
        <v>724</v>
      </c>
      <c r="G2116" s="223"/>
      <c r="H2116" s="224" t="s">
        <v>28</v>
      </c>
      <c r="I2116" s="226"/>
      <c r="J2116" s="223"/>
      <c r="K2116" s="223"/>
      <c r="L2116" s="227"/>
      <c r="M2116" s="228"/>
      <c r="N2116" s="229"/>
      <c r="O2116" s="229"/>
      <c r="P2116" s="229"/>
      <c r="Q2116" s="229"/>
      <c r="R2116" s="229"/>
      <c r="S2116" s="229"/>
      <c r="T2116" s="230"/>
      <c r="AT2116" s="231" t="s">
        <v>213</v>
      </c>
      <c r="AU2116" s="231" t="s">
        <v>84</v>
      </c>
      <c r="AV2116" s="15" t="s">
        <v>82</v>
      </c>
      <c r="AW2116" s="15" t="s">
        <v>35</v>
      </c>
      <c r="AX2116" s="15" t="s">
        <v>74</v>
      </c>
      <c r="AY2116" s="231" t="s">
        <v>197</v>
      </c>
    </row>
    <row r="2117" spans="1:65" s="15" customFormat="1" ht="11.25">
      <c r="B2117" s="222"/>
      <c r="C2117" s="223"/>
      <c r="D2117" s="201" t="s">
        <v>213</v>
      </c>
      <c r="E2117" s="224" t="s">
        <v>28</v>
      </c>
      <c r="F2117" s="225" t="s">
        <v>989</v>
      </c>
      <c r="G2117" s="223"/>
      <c r="H2117" s="224" t="s">
        <v>28</v>
      </c>
      <c r="I2117" s="226"/>
      <c r="J2117" s="223"/>
      <c r="K2117" s="223"/>
      <c r="L2117" s="227"/>
      <c r="M2117" s="228"/>
      <c r="N2117" s="229"/>
      <c r="O2117" s="229"/>
      <c r="P2117" s="229"/>
      <c r="Q2117" s="229"/>
      <c r="R2117" s="229"/>
      <c r="S2117" s="229"/>
      <c r="T2117" s="230"/>
      <c r="AT2117" s="231" t="s">
        <v>213</v>
      </c>
      <c r="AU2117" s="231" t="s">
        <v>84</v>
      </c>
      <c r="AV2117" s="15" t="s">
        <v>82</v>
      </c>
      <c r="AW2117" s="15" t="s">
        <v>35</v>
      </c>
      <c r="AX2117" s="15" t="s">
        <v>74</v>
      </c>
      <c r="AY2117" s="231" t="s">
        <v>197</v>
      </c>
    </row>
    <row r="2118" spans="1:65" s="13" customFormat="1" ht="11.25">
      <c r="B2118" s="199"/>
      <c r="C2118" s="200"/>
      <c r="D2118" s="201" t="s">
        <v>213</v>
      </c>
      <c r="E2118" s="202" t="s">
        <v>28</v>
      </c>
      <c r="F2118" s="203" t="s">
        <v>2800</v>
      </c>
      <c r="G2118" s="200"/>
      <c r="H2118" s="204">
        <v>20.475000000000001</v>
      </c>
      <c r="I2118" s="205"/>
      <c r="J2118" s="200"/>
      <c r="K2118" s="200"/>
      <c r="L2118" s="206"/>
      <c r="M2118" s="207"/>
      <c r="N2118" s="208"/>
      <c r="O2118" s="208"/>
      <c r="P2118" s="208"/>
      <c r="Q2118" s="208"/>
      <c r="R2118" s="208"/>
      <c r="S2118" s="208"/>
      <c r="T2118" s="209"/>
      <c r="AT2118" s="210" t="s">
        <v>213</v>
      </c>
      <c r="AU2118" s="210" t="s">
        <v>84</v>
      </c>
      <c r="AV2118" s="13" t="s">
        <v>84</v>
      </c>
      <c r="AW2118" s="13" t="s">
        <v>35</v>
      </c>
      <c r="AX2118" s="13" t="s">
        <v>74</v>
      </c>
      <c r="AY2118" s="210" t="s">
        <v>197</v>
      </c>
    </row>
    <row r="2119" spans="1:65" s="13" customFormat="1" ht="11.25">
      <c r="B2119" s="199"/>
      <c r="C2119" s="200"/>
      <c r="D2119" s="201" t="s">
        <v>213</v>
      </c>
      <c r="E2119" s="202" t="s">
        <v>28</v>
      </c>
      <c r="F2119" s="203" t="s">
        <v>2801</v>
      </c>
      <c r="G2119" s="200"/>
      <c r="H2119" s="204">
        <v>1.2</v>
      </c>
      <c r="I2119" s="205"/>
      <c r="J2119" s="200"/>
      <c r="K2119" s="200"/>
      <c r="L2119" s="206"/>
      <c r="M2119" s="207"/>
      <c r="N2119" s="208"/>
      <c r="O2119" s="208"/>
      <c r="P2119" s="208"/>
      <c r="Q2119" s="208"/>
      <c r="R2119" s="208"/>
      <c r="S2119" s="208"/>
      <c r="T2119" s="209"/>
      <c r="AT2119" s="210" t="s">
        <v>213</v>
      </c>
      <c r="AU2119" s="210" t="s">
        <v>84</v>
      </c>
      <c r="AV2119" s="13" t="s">
        <v>84</v>
      </c>
      <c r="AW2119" s="13" t="s">
        <v>35</v>
      </c>
      <c r="AX2119" s="13" t="s">
        <v>74</v>
      </c>
      <c r="AY2119" s="210" t="s">
        <v>197</v>
      </c>
    </row>
    <row r="2120" spans="1:65" s="13" customFormat="1" ht="11.25">
      <c r="B2120" s="199"/>
      <c r="C2120" s="200"/>
      <c r="D2120" s="201" t="s">
        <v>213</v>
      </c>
      <c r="E2120" s="202" t="s">
        <v>28</v>
      </c>
      <c r="F2120" s="203" t="s">
        <v>2802</v>
      </c>
      <c r="G2120" s="200"/>
      <c r="H2120" s="204">
        <v>7.8</v>
      </c>
      <c r="I2120" s="205"/>
      <c r="J2120" s="200"/>
      <c r="K2120" s="200"/>
      <c r="L2120" s="206"/>
      <c r="M2120" s="207"/>
      <c r="N2120" s="208"/>
      <c r="O2120" s="208"/>
      <c r="P2120" s="208"/>
      <c r="Q2120" s="208"/>
      <c r="R2120" s="208"/>
      <c r="S2120" s="208"/>
      <c r="T2120" s="209"/>
      <c r="AT2120" s="210" t="s">
        <v>213</v>
      </c>
      <c r="AU2120" s="210" t="s">
        <v>84</v>
      </c>
      <c r="AV2120" s="13" t="s">
        <v>84</v>
      </c>
      <c r="AW2120" s="13" t="s">
        <v>35</v>
      </c>
      <c r="AX2120" s="13" t="s">
        <v>74</v>
      </c>
      <c r="AY2120" s="210" t="s">
        <v>197</v>
      </c>
    </row>
    <row r="2121" spans="1:65" s="13" customFormat="1" ht="11.25">
      <c r="B2121" s="199"/>
      <c r="C2121" s="200"/>
      <c r="D2121" s="201" t="s">
        <v>213</v>
      </c>
      <c r="E2121" s="202" t="s">
        <v>28</v>
      </c>
      <c r="F2121" s="203" t="s">
        <v>2803</v>
      </c>
      <c r="G2121" s="200"/>
      <c r="H2121" s="204">
        <v>7.62</v>
      </c>
      <c r="I2121" s="205"/>
      <c r="J2121" s="200"/>
      <c r="K2121" s="200"/>
      <c r="L2121" s="206"/>
      <c r="M2121" s="207"/>
      <c r="N2121" s="208"/>
      <c r="O2121" s="208"/>
      <c r="P2121" s="208"/>
      <c r="Q2121" s="208"/>
      <c r="R2121" s="208"/>
      <c r="S2121" s="208"/>
      <c r="T2121" s="209"/>
      <c r="AT2121" s="210" t="s">
        <v>213</v>
      </c>
      <c r="AU2121" s="210" t="s">
        <v>84</v>
      </c>
      <c r="AV2121" s="13" t="s">
        <v>84</v>
      </c>
      <c r="AW2121" s="13" t="s">
        <v>35</v>
      </c>
      <c r="AX2121" s="13" t="s">
        <v>74</v>
      </c>
      <c r="AY2121" s="210" t="s">
        <v>197</v>
      </c>
    </row>
    <row r="2122" spans="1:65" s="13" customFormat="1" ht="11.25">
      <c r="B2122" s="199"/>
      <c r="C2122" s="200"/>
      <c r="D2122" s="201" t="s">
        <v>213</v>
      </c>
      <c r="E2122" s="202" t="s">
        <v>28</v>
      </c>
      <c r="F2122" s="203" t="s">
        <v>2804</v>
      </c>
      <c r="G2122" s="200"/>
      <c r="H2122" s="204">
        <v>14.85</v>
      </c>
      <c r="I2122" s="205"/>
      <c r="J2122" s="200"/>
      <c r="K2122" s="200"/>
      <c r="L2122" s="206"/>
      <c r="M2122" s="207"/>
      <c r="N2122" s="208"/>
      <c r="O2122" s="208"/>
      <c r="P2122" s="208"/>
      <c r="Q2122" s="208"/>
      <c r="R2122" s="208"/>
      <c r="S2122" s="208"/>
      <c r="T2122" s="209"/>
      <c r="AT2122" s="210" t="s">
        <v>213</v>
      </c>
      <c r="AU2122" s="210" t="s">
        <v>84</v>
      </c>
      <c r="AV2122" s="13" t="s">
        <v>84</v>
      </c>
      <c r="AW2122" s="13" t="s">
        <v>35</v>
      </c>
      <c r="AX2122" s="13" t="s">
        <v>74</v>
      </c>
      <c r="AY2122" s="210" t="s">
        <v>197</v>
      </c>
    </row>
    <row r="2123" spans="1:65" s="16" customFormat="1" ht="11.25">
      <c r="B2123" s="232"/>
      <c r="C2123" s="233"/>
      <c r="D2123" s="201" t="s">
        <v>213</v>
      </c>
      <c r="E2123" s="234" t="s">
        <v>28</v>
      </c>
      <c r="F2123" s="235" t="s">
        <v>416</v>
      </c>
      <c r="G2123" s="233"/>
      <c r="H2123" s="236">
        <v>51.945</v>
      </c>
      <c r="I2123" s="237"/>
      <c r="J2123" s="233"/>
      <c r="K2123" s="233"/>
      <c r="L2123" s="238"/>
      <c r="M2123" s="239"/>
      <c r="N2123" s="240"/>
      <c r="O2123" s="240"/>
      <c r="P2123" s="240"/>
      <c r="Q2123" s="240"/>
      <c r="R2123" s="240"/>
      <c r="S2123" s="240"/>
      <c r="T2123" s="241"/>
      <c r="AT2123" s="242" t="s">
        <v>213</v>
      </c>
      <c r="AU2123" s="242" t="s">
        <v>84</v>
      </c>
      <c r="AV2123" s="16" t="s">
        <v>160</v>
      </c>
      <c r="AW2123" s="16" t="s">
        <v>35</v>
      </c>
      <c r="AX2123" s="16" t="s">
        <v>74</v>
      </c>
      <c r="AY2123" s="242" t="s">
        <v>197</v>
      </c>
    </row>
    <row r="2124" spans="1:65" s="15" customFormat="1" ht="11.25">
      <c r="B2124" s="222"/>
      <c r="C2124" s="223"/>
      <c r="D2124" s="201" t="s">
        <v>213</v>
      </c>
      <c r="E2124" s="224" t="s">
        <v>28</v>
      </c>
      <c r="F2124" s="225" t="s">
        <v>1001</v>
      </c>
      <c r="G2124" s="223"/>
      <c r="H2124" s="224" t="s">
        <v>28</v>
      </c>
      <c r="I2124" s="226"/>
      <c r="J2124" s="223"/>
      <c r="K2124" s="223"/>
      <c r="L2124" s="227"/>
      <c r="M2124" s="228"/>
      <c r="N2124" s="229"/>
      <c r="O2124" s="229"/>
      <c r="P2124" s="229"/>
      <c r="Q2124" s="229"/>
      <c r="R2124" s="229"/>
      <c r="S2124" s="229"/>
      <c r="T2124" s="230"/>
      <c r="AT2124" s="231" t="s">
        <v>213</v>
      </c>
      <c r="AU2124" s="231" t="s">
        <v>84</v>
      </c>
      <c r="AV2124" s="15" t="s">
        <v>82</v>
      </c>
      <c r="AW2124" s="15" t="s">
        <v>35</v>
      </c>
      <c r="AX2124" s="15" t="s">
        <v>74</v>
      </c>
      <c r="AY2124" s="231" t="s">
        <v>197</v>
      </c>
    </row>
    <row r="2125" spans="1:65" s="13" customFormat="1" ht="11.25">
      <c r="B2125" s="199"/>
      <c r="C2125" s="200"/>
      <c r="D2125" s="201" t="s">
        <v>213</v>
      </c>
      <c r="E2125" s="202" t="s">
        <v>28</v>
      </c>
      <c r="F2125" s="203" t="s">
        <v>2805</v>
      </c>
      <c r="G2125" s="200"/>
      <c r="H2125" s="204">
        <v>18.3</v>
      </c>
      <c r="I2125" s="205"/>
      <c r="J2125" s="200"/>
      <c r="K2125" s="200"/>
      <c r="L2125" s="206"/>
      <c r="M2125" s="207"/>
      <c r="N2125" s="208"/>
      <c r="O2125" s="208"/>
      <c r="P2125" s="208"/>
      <c r="Q2125" s="208"/>
      <c r="R2125" s="208"/>
      <c r="S2125" s="208"/>
      <c r="T2125" s="209"/>
      <c r="AT2125" s="210" t="s">
        <v>213</v>
      </c>
      <c r="AU2125" s="210" t="s">
        <v>84</v>
      </c>
      <c r="AV2125" s="13" t="s">
        <v>84</v>
      </c>
      <c r="AW2125" s="13" t="s">
        <v>35</v>
      </c>
      <c r="AX2125" s="13" t="s">
        <v>74</v>
      </c>
      <c r="AY2125" s="210" t="s">
        <v>197</v>
      </c>
    </row>
    <row r="2126" spans="1:65" s="13" customFormat="1" ht="11.25">
      <c r="B2126" s="199"/>
      <c r="C2126" s="200"/>
      <c r="D2126" s="201" t="s">
        <v>213</v>
      </c>
      <c r="E2126" s="202" t="s">
        <v>28</v>
      </c>
      <c r="F2126" s="203" t="s">
        <v>2806</v>
      </c>
      <c r="G2126" s="200"/>
      <c r="H2126" s="204">
        <v>2.5499999999999998</v>
      </c>
      <c r="I2126" s="205"/>
      <c r="J2126" s="200"/>
      <c r="K2126" s="200"/>
      <c r="L2126" s="206"/>
      <c r="M2126" s="207"/>
      <c r="N2126" s="208"/>
      <c r="O2126" s="208"/>
      <c r="P2126" s="208"/>
      <c r="Q2126" s="208"/>
      <c r="R2126" s="208"/>
      <c r="S2126" s="208"/>
      <c r="T2126" s="209"/>
      <c r="AT2126" s="210" t="s">
        <v>213</v>
      </c>
      <c r="AU2126" s="210" t="s">
        <v>84</v>
      </c>
      <c r="AV2126" s="13" t="s">
        <v>84</v>
      </c>
      <c r="AW2126" s="13" t="s">
        <v>35</v>
      </c>
      <c r="AX2126" s="13" t="s">
        <v>74</v>
      </c>
      <c r="AY2126" s="210" t="s">
        <v>197</v>
      </c>
    </row>
    <row r="2127" spans="1:65" s="13" customFormat="1" ht="11.25">
      <c r="B2127" s="199"/>
      <c r="C2127" s="200"/>
      <c r="D2127" s="201" t="s">
        <v>213</v>
      </c>
      <c r="E2127" s="202" t="s">
        <v>28</v>
      </c>
      <c r="F2127" s="203" t="s">
        <v>2807</v>
      </c>
      <c r="G2127" s="200"/>
      <c r="H2127" s="204">
        <v>4.05</v>
      </c>
      <c r="I2127" s="205"/>
      <c r="J2127" s="200"/>
      <c r="K2127" s="200"/>
      <c r="L2127" s="206"/>
      <c r="M2127" s="207"/>
      <c r="N2127" s="208"/>
      <c r="O2127" s="208"/>
      <c r="P2127" s="208"/>
      <c r="Q2127" s="208"/>
      <c r="R2127" s="208"/>
      <c r="S2127" s="208"/>
      <c r="T2127" s="209"/>
      <c r="AT2127" s="210" t="s">
        <v>213</v>
      </c>
      <c r="AU2127" s="210" t="s">
        <v>84</v>
      </c>
      <c r="AV2127" s="13" t="s">
        <v>84</v>
      </c>
      <c r="AW2127" s="13" t="s">
        <v>35</v>
      </c>
      <c r="AX2127" s="13" t="s">
        <v>74</v>
      </c>
      <c r="AY2127" s="210" t="s">
        <v>197</v>
      </c>
    </row>
    <row r="2128" spans="1:65" s="13" customFormat="1" ht="11.25">
      <c r="B2128" s="199"/>
      <c r="C2128" s="200"/>
      <c r="D2128" s="201" t="s">
        <v>213</v>
      </c>
      <c r="E2128" s="202" t="s">
        <v>28</v>
      </c>
      <c r="F2128" s="203" t="s">
        <v>2808</v>
      </c>
      <c r="G2128" s="200"/>
      <c r="H2128" s="204">
        <v>5.85</v>
      </c>
      <c r="I2128" s="205"/>
      <c r="J2128" s="200"/>
      <c r="K2128" s="200"/>
      <c r="L2128" s="206"/>
      <c r="M2128" s="207"/>
      <c r="N2128" s="208"/>
      <c r="O2128" s="208"/>
      <c r="P2128" s="208"/>
      <c r="Q2128" s="208"/>
      <c r="R2128" s="208"/>
      <c r="S2128" s="208"/>
      <c r="T2128" s="209"/>
      <c r="AT2128" s="210" t="s">
        <v>213</v>
      </c>
      <c r="AU2128" s="210" t="s">
        <v>84</v>
      </c>
      <c r="AV2128" s="13" t="s">
        <v>84</v>
      </c>
      <c r="AW2128" s="13" t="s">
        <v>35</v>
      </c>
      <c r="AX2128" s="13" t="s">
        <v>74</v>
      </c>
      <c r="AY2128" s="210" t="s">
        <v>197</v>
      </c>
    </row>
    <row r="2129" spans="1:65" s="13" customFormat="1" ht="11.25">
      <c r="B2129" s="199"/>
      <c r="C2129" s="200"/>
      <c r="D2129" s="201" t="s">
        <v>213</v>
      </c>
      <c r="E2129" s="202" t="s">
        <v>28</v>
      </c>
      <c r="F2129" s="203" t="s">
        <v>2809</v>
      </c>
      <c r="G2129" s="200"/>
      <c r="H2129" s="204">
        <v>2.7</v>
      </c>
      <c r="I2129" s="205"/>
      <c r="J2129" s="200"/>
      <c r="K2129" s="200"/>
      <c r="L2129" s="206"/>
      <c r="M2129" s="207"/>
      <c r="N2129" s="208"/>
      <c r="O2129" s="208"/>
      <c r="P2129" s="208"/>
      <c r="Q2129" s="208"/>
      <c r="R2129" s="208"/>
      <c r="S2129" s="208"/>
      <c r="T2129" s="209"/>
      <c r="AT2129" s="210" t="s">
        <v>213</v>
      </c>
      <c r="AU2129" s="210" t="s">
        <v>84</v>
      </c>
      <c r="AV2129" s="13" t="s">
        <v>84</v>
      </c>
      <c r="AW2129" s="13" t="s">
        <v>35</v>
      </c>
      <c r="AX2129" s="13" t="s">
        <v>74</v>
      </c>
      <c r="AY2129" s="210" t="s">
        <v>197</v>
      </c>
    </row>
    <row r="2130" spans="1:65" s="13" customFormat="1" ht="11.25">
      <c r="B2130" s="199"/>
      <c r="C2130" s="200"/>
      <c r="D2130" s="201" t="s">
        <v>213</v>
      </c>
      <c r="E2130" s="202" t="s">
        <v>28</v>
      </c>
      <c r="F2130" s="203" t="s">
        <v>2810</v>
      </c>
      <c r="G2130" s="200"/>
      <c r="H2130" s="204">
        <v>2.37</v>
      </c>
      <c r="I2130" s="205"/>
      <c r="J2130" s="200"/>
      <c r="K2130" s="200"/>
      <c r="L2130" s="206"/>
      <c r="M2130" s="207"/>
      <c r="N2130" s="208"/>
      <c r="O2130" s="208"/>
      <c r="P2130" s="208"/>
      <c r="Q2130" s="208"/>
      <c r="R2130" s="208"/>
      <c r="S2130" s="208"/>
      <c r="T2130" s="209"/>
      <c r="AT2130" s="210" t="s">
        <v>213</v>
      </c>
      <c r="AU2130" s="210" t="s">
        <v>84</v>
      </c>
      <c r="AV2130" s="13" t="s">
        <v>84</v>
      </c>
      <c r="AW2130" s="13" t="s">
        <v>35</v>
      </c>
      <c r="AX2130" s="13" t="s">
        <v>74</v>
      </c>
      <c r="AY2130" s="210" t="s">
        <v>197</v>
      </c>
    </row>
    <row r="2131" spans="1:65" s="13" customFormat="1" ht="11.25">
      <c r="B2131" s="199"/>
      <c r="C2131" s="200"/>
      <c r="D2131" s="201" t="s">
        <v>213</v>
      </c>
      <c r="E2131" s="202" t="s">
        <v>28</v>
      </c>
      <c r="F2131" s="203" t="s">
        <v>2811</v>
      </c>
      <c r="G2131" s="200"/>
      <c r="H2131" s="204">
        <v>4.8600000000000003</v>
      </c>
      <c r="I2131" s="205"/>
      <c r="J2131" s="200"/>
      <c r="K2131" s="200"/>
      <c r="L2131" s="206"/>
      <c r="M2131" s="207"/>
      <c r="N2131" s="208"/>
      <c r="O2131" s="208"/>
      <c r="P2131" s="208"/>
      <c r="Q2131" s="208"/>
      <c r="R2131" s="208"/>
      <c r="S2131" s="208"/>
      <c r="T2131" s="209"/>
      <c r="AT2131" s="210" t="s">
        <v>213</v>
      </c>
      <c r="AU2131" s="210" t="s">
        <v>84</v>
      </c>
      <c r="AV2131" s="13" t="s">
        <v>84</v>
      </c>
      <c r="AW2131" s="13" t="s">
        <v>35</v>
      </c>
      <c r="AX2131" s="13" t="s">
        <v>74</v>
      </c>
      <c r="AY2131" s="210" t="s">
        <v>197</v>
      </c>
    </row>
    <row r="2132" spans="1:65" s="16" customFormat="1" ht="11.25">
      <c r="B2132" s="232"/>
      <c r="C2132" s="233"/>
      <c r="D2132" s="201" t="s">
        <v>213</v>
      </c>
      <c r="E2132" s="234" t="s">
        <v>28</v>
      </c>
      <c r="F2132" s="235" t="s">
        <v>416</v>
      </c>
      <c r="G2132" s="233"/>
      <c r="H2132" s="236">
        <v>40.68</v>
      </c>
      <c r="I2132" s="237"/>
      <c r="J2132" s="233"/>
      <c r="K2132" s="233"/>
      <c r="L2132" s="238"/>
      <c r="M2132" s="239"/>
      <c r="N2132" s="240"/>
      <c r="O2132" s="240"/>
      <c r="P2132" s="240"/>
      <c r="Q2132" s="240"/>
      <c r="R2132" s="240"/>
      <c r="S2132" s="240"/>
      <c r="T2132" s="241"/>
      <c r="AT2132" s="242" t="s">
        <v>213</v>
      </c>
      <c r="AU2132" s="242" t="s">
        <v>84</v>
      </c>
      <c r="AV2132" s="16" t="s">
        <v>160</v>
      </c>
      <c r="AW2132" s="16" t="s">
        <v>35</v>
      </c>
      <c r="AX2132" s="16" t="s">
        <v>74</v>
      </c>
      <c r="AY2132" s="242" t="s">
        <v>197</v>
      </c>
    </row>
    <row r="2133" spans="1:65" s="14" customFormat="1" ht="11.25">
      <c r="B2133" s="211"/>
      <c r="C2133" s="212"/>
      <c r="D2133" s="201" t="s">
        <v>213</v>
      </c>
      <c r="E2133" s="213" t="s">
        <v>28</v>
      </c>
      <c r="F2133" s="214" t="s">
        <v>226</v>
      </c>
      <c r="G2133" s="212"/>
      <c r="H2133" s="215">
        <v>92.625</v>
      </c>
      <c r="I2133" s="216"/>
      <c r="J2133" s="212"/>
      <c r="K2133" s="212"/>
      <c r="L2133" s="217"/>
      <c r="M2133" s="218"/>
      <c r="N2133" s="219"/>
      <c r="O2133" s="219"/>
      <c r="P2133" s="219"/>
      <c r="Q2133" s="219"/>
      <c r="R2133" s="219"/>
      <c r="S2133" s="219"/>
      <c r="T2133" s="220"/>
      <c r="AT2133" s="221" t="s">
        <v>213</v>
      </c>
      <c r="AU2133" s="221" t="s">
        <v>84</v>
      </c>
      <c r="AV2133" s="14" t="s">
        <v>204</v>
      </c>
      <c r="AW2133" s="14" t="s">
        <v>35</v>
      </c>
      <c r="AX2133" s="14" t="s">
        <v>82</v>
      </c>
      <c r="AY2133" s="221" t="s">
        <v>197</v>
      </c>
    </row>
    <row r="2134" spans="1:65" s="2" customFormat="1" ht="24.2" customHeight="1">
      <c r="A2134" s="37"/>
      <c r="B2134" s="38"/>
      <c r="C2134" s="181" t="s">
        <v>2812</v>
      </c>
      <c r="D2134" s="181" t="s">
        <v>199</v>
      </c>
      <c r="E2134" s="182" t="s">
        <v>2813</v>
      </c>
      <c r="F2134" s="183" t="s">
        <v>2814</v>
      </c>
      <c r="G2134" s="184" t="s">
        <v>265</v>
      </c>
      <c r="H2134" s="185">
        <v>36</v>
      </c>
      <c r="I2134" s="186"/>
      <c r="J2134" s="187">
        <f>ROUND(I2134*H2134,2)</f>
        <v>0</v>
      </c>
      <c r="K2134" s="183" t="s">
        <v>203</v>
      </c>
      <c r="L2134" s="42"/>
      <c r="M2134" s="188" t="s">
        <v>28</v>
      </c>
      <c r="N2134" s="189" t="s">
        <v>45</v>
      </c>
      <c r="O2134" s="67"/>
      <c r="P2134" s="190">
        <f>O2134*H2134</f>
        <v>0</v>
      </c>
      <c r="Q2134" s="190">
        <v>9.1E-4</v>
      </c>
      <c r="R2134" s="190">
        <f>Q2134*H2134</f>
        <v>3.2759999999999997E-2</v>
      </c>
      <c r="S2134" s="190">
        <v>0</v>
      </c>
      <c r="T2134" s="191">
        <f>S2134*H2134</f>
        <v>0</v>
      </c>
      <c r="U2134" s="37"/>
      <c r="V2134" s="37"/>
      <c r="W2134" s="37"/>
      <c r="X2134" s="37"/>
      <c r="Y2134" s="37"/>
      <c r="Z2134" s="37"/>
      <c r="AA2134" s="37"/>
      <c r="AB2134" s="37"/>
      <c r="AC2134" s="37"/>
      <c r="AD2134" s="37"/>
      <c r="AE2134" s="37"/>
      <c r="AR2134" s="192" t="s">
        <v>283</v>
      </c>
      <c r="AT2134" s="192" t="s">
        <v>199</v>
      </c>
      <c r="AU2134" s="192" t="s">
        <v>84</v>
      </c>
      <c r="AY2134" s="20" t="s">
        <v>197</v>
      </c>
      <c r="BE2134" s="193">
        <f>IF(N2134="základní",J2134,0)</f>
        <v>0</v>
      </c>
      <c r="BF2134" s="193">
        <f>IF(N2134="snížená",J2134,0)</f>
        <v>0</v>
      </c>
      <c r="BG2134" s="193">
        <f>IF(N2134="zákl. přenesená",J2134,0)</f>
        <v>0</v>
      </c>
      <c r="BH2134" s="193">
        <f>IF(N2134="sníž. přenesená",J2134,0)</f>
        <v>0</v>
      </c>
      <c r="BI2134" s="193">
        <f>IF(N2134="nulová",J2134,0)</f>
        <v>0</v>
      </c>
      <c r="BJ2134" s="20" t="s">
        <v>82</v>
      </c>
      <c r="BK2134" s="193">
        <f>ROUND(I2134*H2134,2)</f>
        <v>0</v>
      </c>
      <c r="BL2134" s="20" t="s">
        <v>283</v>
      </c>
      <c r="BM2134" s="192" t="s">
        <v>2815</v>
      </c>
    </row>
    <row r="2135" spans="1:65" s="2" customFormat="1" ht="11.25">
      <c r="A2135" s="37"/>
      <c r="B2135" s="38"/>
      <c r="C2135" s="39"/>
      <c r="D2135" s="194" t="s">
        <v>206</v>
      </c>
      <c r="E2135" s="39"/>
      <c r="F2135" s="195" t="s">
        <v>2816</v>
      </c>
      <c r="G2135" s="39"/>
      <c r="H2135" s="39"/>
      <c r="I2135" s="196"/>
      <c r="J2135" s="39"/>
      <c r="K2135" s="39"/>
      <c r="L2135" s="42"/>
      <c r="M2135" s="197"/>
      <c r="N2135" s="198"/>
      <c r="O2135" s="67"/>
      <c r="P2135" s="67"/>
      <c r="Q2135" s="67"/>
      <c r="R2135" s="67"/>
      <c r="S2135" s="67"/>
      <c r="T2135" s="68"/>
      <c r="U2135" s="37"/>
      <c r="V2135" s="37"/>
      <c r="W2135" s="37"/>
      <c r="X2135" s="37"/>
      <c r="Y2135" s="37"/>
      <c r="Z2135" s="37"/>
      <c r="AA2135" s="37"/>
      <c r="AB2135" s="37"/>
      <c r="AC2135" s="37"/>
      <c r="AD2135" s="37"/>
      <c r="AE2135" s="37"/>
      <c r="AT2135" s="20" t="s">
        <v>206</v>
      </c>
      <c r="AU2135" s="20" t="s">
        <v>84</v>
      </c>
    </row>
    <row r="2136" spans="1:65" s="15" customFormat="1" ht="11.25">
      <c r="B2136" s="222"/>
      <c r="C2136" s="223"/>
      <c r="D2136" s="201" t="s">
        <v>213</v>
      </c>
      <c r="E2136" s="224" t="s">
        <v>28</v>
      </c>
      <c r="F2136" s="225" t="s">
        <v>724</v>
      </c>
      <c r="G2136" s="223"/>
      <c r="H2136" s="224" t="s">
        <v>28</v>
      </c>
      <c r="I2136" s="226"/>
      <c r="J2136" s="223"/>
      <c r="K2136" s="223"/>
      <c r="L2136" s="227"/>
      <c r="M2136" s="228"/>
      <c r="N2136" s="229"/>
      <c r="O2136" s="229"/>
      <c r="P2136" s="229"/>
      <c r="Q2136" s="229"/>
      <c r="R2136" s="229"/>
      <c r="S2136" s="229"/>
      <c r="T2136" s="230"/>
      <c r="AT2136" s="231" t="s">
        <v>213</v>
      </c>
      <c r="AU2136" s="231" t="s">
        <v>84</v>
      </c>
      <c r="AV2136" s="15" t="s">
        <v>82</v>
      </c>
      <c r="AW2136" s="15" t="s">
        <v>35</v>
      </c>
      <c r="AX2136" s="15" t="s">
        <v>74</v>
      </c>
      <c r="AY2136" s="231" t="s">
        <v>197</v>
      </c>
    </row>
    <row r="2137" spans="1:65" s="15" customFormat="1" ht="11.25">
      <c r="B2137" s="222"/>
      <c r="C2137" s="223"/>
      <c r="D2137" s="201" t="s">
        <v>213</v>
      </c>
      <c r="E2137" s="224" t="s">
        <v>28</v>
      </c>
      <c r="F2137" s="225" t="s">
        <v>2817</v>
      </c>
      <c r="G2137" s="223"/>
      <c r="H2137" s="224" t="s">
        <v>28</v>
      </c>
      <c r="I2137" s="226"/>
      <c r="J2137" s="223"/>
      <c r="K2137" s="223"/>
      <c r="L2137" s="227"/>
      <c r="M2137" s="228"/>
      <c r="N2137" s="229"/>
      <c r="O2137" s="229"/>
      <c r="P2137" s="229"/>
      <c r="Q2137" s="229"/>
      <c r="R2137" s="229"/>
      <c r="S2137" s="229"/>
      <c r="T2137" s="230"/>
      <c r="AT2137" s="231" t="s">
        <v>213</v>
      </c>
      <c r="AU2137" s="231" t="s">
        <v>84</v>
      </c>
      <c r="AV2137" s="15" t="s">
        <v>82</v>
      </c>
      <c r="AW2137" s="15" t="s">
        <v>35</v>
      </c>
      <c r="AX2137" s="15" t="s">
        <v>74</v>
      </c>
      <c r="AY2137" s="231" t="s">
        <v>197</v>
      </c>
    </row>
    <row r="2138" spans="1:65" s="13" customFormat="1" ht="11.25">
      <c r="B2138" s="199"/>
      <c r="C2138" s="200"/>
      <c r="D2138" s="201" t="s">
        <v>213</v>
      </c>
      <c r="E2138" s="202" t="s">
        <v>28</v>
      </c>
      <c r="F2138" s="203" t="s">
        <v>2818</v>
      </c>
      <c r="G2138" s="200"/>
      <c r="H2138" s="204">
        <v>21</v>
      </c>
      <c r="I2138" s="205"/>
      <c r="J2138" s="200"/>
      <c r="K2138" s="200"/>
      <c r="L2138" s="206"/>
      <c r="M2138" s="207"/>
      <c r="N2138" s="208"/>
      <c r="O2138" s="208"/>
      <c r="P2138" s="208"/>
      <c r="Q2138" s="208"/>
      <c r="R2138" s="208"/>
      <c r="S2138" s="208"/>
      <c r="T2138" s="209"/>
      <c r="AT2138" s="210" t="s">
        <v>213</v>
      </c>
      <c r="AU2138" s="210" t="s">
        <v>84</v>
      </c>
      <c r="AV2138" s="13" t="s">
        <v>84</v>
      </c>
      <c r="AW2138" s="13" t="s">
        <v>35</v>
      </c>
      <c r="AX2138" s="13" t="s">
        <v>74</v>
      </c>
      <c r="AY2138" s="210" t="s">
        <v>197</v>
      </c>
    </row>
    <row r="2139" spans="1:65" s="15" customFormat="1" ht="11.25">
      <c r="B2139" s="222"/>
      <c r="C2139" s="223"/>
      <c r="D2139" s="201" t="s">
        <v>213</v>
      </c>
      <c r="E2139" s="224" t="s">
        <v>28</v>
      </c>
      <c r="F2139" s="225" t="s">
        <v>2819</v>
      </c>
      <c r="G2139" s="223"/>
      <c r="H2139" s="224" t="s">
        <v>28</v>
      </c>
      <c r="I2139" s="226"/>
      <c r="J2139" s="223"/>
      <c r="K2139" s="223"/>
      <c r="L2139" s="227"/>
      <c r="M2139" s="228"/>
      <c r="N2139" s="229"/>
      <c r="O2139" s="229"/>
      <c r="P2139" s="229"/>
      <c r="Q2139" s="229"/>
      <c r="R2139" s="229"/>
      <c r="S2139" s="229"/>
      <c r="T2139" s="230"/>
      <c r="AT2139" s="231" t="s">
        <v>213</v>
      </c>
      <c r="AU2139" s="231" t="s">
        <v>84</v>
      </c>
      <c r="AV2139" s="15" t="s">
        <v>82</v>
      </c>
      <c r="AW2139" s="15" t="s">
        <v>35</v>
      </c>
      <c r="AX2139" s="15" t="s">
        <v>74</v>
      </c>
      <c r="AY2139" s="231" t="s">
        <v>197</v>
      </c>
    </row>
    <row r="2140" spans="1:65" s="13" customFormat="1" ht="11.25">
      <c r="B2140" s="199"/>
      <c r="C2140" s="200"/>
      <c r="D2140" s="201" t="s">
        <v>213</v>
      </c>
      <c r="E2140" s="202" t="s">
        <v>28</v>
      </c>
      <c r="F2140" s="203" t="s">
        <v>2820</v>
      </c>
      <c r="G2140" s="200"/>
      <c r="H2140" s="204">
        <v>15</v>
      </c>
      <c r="I2140" s="205"/>
      <c r="J2140" s="200"/>
      <c r="K2140" s="200"/>
      <c r="L2140" s="206"/>
      <c r="M2140" s="207"/>
      <c r="N2140" s="208"/>
      <c r="O2140" s="208"/>
      <c r="P2140" s="208"/>
      <c r="Q2140" s="208"/>
      <c r="R2140" s="208"/>
      <c r="S2140" s="208"/>
      <c r="T2140" s="209"/>
      <c r="AT2140" s="210" t="s">
        <v>213</v>
      </c>
      <c r="AU2140" s="210" t="s">
        <v>84</v>
      </c>
      <c r="AV2140" s="13" t="s">
        <v>84</v>
      </c>
      <c r="AW2140" s="13" t="s">
        <v>35</v>
      </c>
      <c r="AX2140" s="13" t="s">
        <v>74</v>
      </c>
      <c r="AY2140" s="210" t="s">
        <v>197</v>
      </c>
    </row>
    <row r="2141" spans="1:65" s="14" customFormat="1" ht="11.25">
      <c r="B2141" s="211"/>
      <c r="C2141" s="212"/>
      <c r="D2141" s="201" t="s">
        <v>213</v>
      </c>
      <c r="E2141" s="213" t="s">
        <v>28</v>
      </c>
      <c r="F2141" s="214" t="s">
        <v>226</v>
      </c>
      <c r="G2141" s="212"/>
      <c r="H2141" s="215">
        <v>36</v>
      </c>
      <c r="I2141" s="216"/>
      <c r="J2141" s="212"/>
      <c r="K2141" s="212"/>
      <c r="L2141" s="217"/>
      <c r="M2141" s="218"/>
      <c r="N2141" s="219"/>
      <c r="O2141" s="219"/>
      <c r="P2141" s="219"/>
      <c r="Q2141" s="219"/>
      <c r="R2141" s="219"/>
      <c r="S2141" s="219"/>
      <c r="T2141" s="220"/>
      <c r="AT2141" s="221" t="s">
        <v>213</v>
      </c>
      <c r="AU2141" s="221" t="s">
        <v>84</v>
      </c>
      <c r="AV2141" s="14" t="s">
        <v>204</v>
      </c>
      <c r="AW2141" s="14" t="s">
        <v>35</v>
      </c>
      <c r="AX2141" s="14" t="s">
        <v>82</v>
      </c>
      <c r="AY2141" s="221" t="s">
        <v>197</v>
      </c>
    </row>
    <row r="2142" spans="1:65" s="2" customFormat="1" ht="24.2" customHeight="1">
      <c r="A2142" s="37"/>
      <c r="B2142" s="38"/>
      <c r="C2142" s="181" t="s">
        <v>2821</v>
      </c>
      <c r="D2142" s="181" t="s">
        <v>199</v>
      </c>
      <c r="E2142" s="182" t="s">
        <v>2822</v>
      </c>
      <c r="F2142" s="183" t="s">
        <v>2823</v>
      </c>
      <c r="G2142" s="184" t="s">
        <v>202</v>
      </c>
      <c r="H2142" s="185">
        <v>594.44200000000001</v>
      </c>
      <c r="I2142" s="186"/>
      <c r="J2142" s="187">
        <f>ROUND(I2142*H2142,2)</f>
        <v>0</v>
      </c>
      <c r="K2142" s="183" t="s">
        <v>203</v>
      </c>
      <c r="L2142" s="42"/>
      <c r="M2142" s="188" t="s">
        <v>28</v>
      </c>
      <c r="N2142" s="189" t="s">
        <v>45</v>
      </c>
      <c r="O2142" s="67"/>
      <c r="P2142" s="190">
        <f>O2142*H2142</f>
        <v>0</v>
      </c>
      <c r="Q2142" s="190">
        <v>1.2200000000000001E-2</v>
      </c>
      <c r="R2142" s="190">
        <f>Q2142*H2142</f>
        <v>7.2521924000000002</v>
      </c>
      <c r="S2142" s="190">
        <v>0</v>
      </c>
      <c r="T2142" s="191">
        <f>S2142*H2142</f>
        <v>0</v>
      </c>
      <c r="U2142" s="37"/>
      <c r="V2142" s="37"/>
      <c r="W2142" s="37"/>
      <c r="X2142" s="37"/>
      <c r="Y2142" s="37"/>
      <c r="Z2142" s="37"/>
      <c r="AA2142" s="37"/>
      <c r="AB2142" s="37"/>
      <c r="AC2142" s="37"/>
      <c r="AD2142" s="37"/>
      <c r="AE2142" s="37"/>
      <c r="AR2142" s="192" t="s">
        <v>204</v>
      </c>
      <c r="AT2142" s="192" t="s">
        <v>199</v>
      </c>
      <c r="AU2142" s="192" t="s">
        <v>84</v>
      </c>
      <c r="AY2142" s="20" t="s">
        <v>197</v>
      </c>
      <c r="BE2142" s="193">
        <f>IF(N2142="základní",J2142,0)</f>
        <v>0</v>
      </c>
      <c r="BF2142" s="193">
        <f>IF(N2142="snížená",J2142,0)</f>
        <v>0</v>
      </c>
      <c r="BG2142" s="193">
        <f>IF(N2142="zákl. přenesená",J2142,0)</f>
        <v>0</v>
      </c>
      <c r="BH2142" s="193">
        <f>IF(N2142="sníž. přenesená",J2142,0)</f>
        <v>0</v>
      </c>
      <c r="BI2142" s="193">
        <f>IF(N2142="nulová",J2142,0)</f>
        <v>0</v>
      </c>
      <c r="BJ2142" s="20" t="s">
        <v>82</v>
      </c>
      <c r="BK2142" s="193">
        <f>ROUND(I2142*H2142,2)</f>
        <v>0</v>
      </c>
      <c r="BL2142" s="20" t="s">
        <v>204</v>
      </c>
      <c r="BM2142" s="192" t="s">
        <v>2824</v>
      </c>
    </row>
    <row r="2143" spans="1:65" s="2" customFormat="1" ht="11.25">
      <c r="A2143" s="37"/>
      <c r="B2143" s="38"/>
      <c r="C2143" s="39"/>
      <c r="D2143" s="194" t="s">
        <v>206</v>
      </c>
      <c r="E2143" s="39"/>
      <c r="F2143" s="195" t="s">
        <v>2825</v>
      </c>
      <c r="G2143" s="39"/>
      <c r="H2143" s="39"/>
      <c r="I2143" s="196"/>
      <c r="J2143" s="39"/>
      <c r="K2143" s="39"/>
      <c r="L2143" s="42"/>
      <c r="M2143" s="197"/>
      <c r="N2143" s="198"/>
      <c r="O2143" s="67"/>
      <c r="P2143" s="67"/>
      <c r="Q2143" s="67"/>
      <c r="R2143" s="67"/>
      <c r="S2143" s="67"/>
      <c r="T2143" s="68"/>
      <c r="U2143" s="37"/>
      <c r="V2143" s="37"/>
      <c r="W2143" s="37"/>
      <c r="X2143" s="37"/>
      <c r="Y2143" s="37"/>
      <c r="Z2143" s="37"/>
      <c r="AA2143" s="37"/>
      <c r="AB2143" s="37"/>
      <c r="AC2143" s="37"/>
      <c r="AD2143" s="37"/>
      <c r="AE2143" s="37"/>
      <c r="AT2143" s="20" t="s">
        <v>206</v>
      </c>
      <c r="AU2143" s="20" t="s">
        <v>84</v>
      </c>
    </row>
    <row r="2144" spans="1:65" s="15" customFormat="1" ht="11.25">
      <c r="B2144" s="222"/>
      <c r="C2144" s="223"/>
      <c r="D2144" s="201" t="s">
        <v>213</v>
      </c>
      <c r="E2144" s="224" t="s">
        <v>28</v>
      </c>
      <c r="F2144" s="225" t="s">
        <v>724</v>
      </c>
      <c r="G2144" s="223"/>
      <c r="H2144" s="224" t="s">
        <v>28</v>
      </c>
      <c r="I2144" s="226"/>
      <c r="J2144" s="223"/>
      <c r="K2144" s="223"/>
      <c r="L2144" s="227"/>
      <c r="M2144" s="228"/>
      <c r="N2144" s="229"/>
      <c r="O2144" s="229"/>
      <c r="P2144" s="229"/>
      <c r="Q2144" s="229"/>
      <c r="R2144" s="229"/>
      <c r="S2144" s="229"/>
      <c r="T2144" s="230"/>
      <c r="AT2144" s="231" t="s">
        <v>213</v>
      </c>
      <c r="AU2144" s="231" t="s">
        <v>84</v>
      </c>
      <c r="AV2144" s="15" t="s">
        <v>82</v>
      </c>
      <c r="AW2144" s="15" t="s">
        <v>35</v>
      </c>
      <c r="AX2144" s="15" t="s">
        <v>74</v>
      </c>
      <c r="AY2144" s="231" t="s">
        <v>197</v>
      </c>
    </row>
    <row r="2145" spans="1:65" s="15" customFormat="1" ht="11.25">
      <c r="B2145" s="222"/>
      <c r="C2145" s="223"/>
      <c r="D2145" s="201" t="s">
        <v>213</v>
      </c>
      <c r="E2145" s="224" t="s">
        <v>28</v>
      </c>
      <c r="F2145" s="225" t="s">
        <v>2826</v>
      </c>
      <c r="G2145" s="223"/>
      <c r="H2145" s="224" t="s">
        <v>28</v>
      </c>
      <c r="I2145" s="226"/>
      <c r="J2145" s="223"/>
      <c r="K2145" s="223"/>
      <c r="L2145" s="227"/>
      <c r="M2145" s="228"/>
      <c r="N2145" s="229"/>
      <c r="O2145" s="229"/>
      <c r="P2145" s="229"/>
      <c r="Q2145" s="229"/>
      <c r="R2145" s="229"/>
      <c r="S2145" s="229"/>
      <c r="T2145" s="230"/>
      <c r="AT2145" s="231" t="s">
        <v>213</v>
      </c>
      <c r="AU2145" s="231" t="s">
        <v>84</v>
      </c>
      <c r="AV2145" s="15" t="s">
        <v>82</v>
      </c>
      <c r="AW2145" s="15" t="s">
        <v>35</v>
      </c>
      <c r="AX2145" s="15" t="s">
        <v>74</v>
      </c>
      <c r="AY2145" s="231" t="s">
        <v>197</v>
      </c>
    </row>
    <row r="2146" spans="1:65" s="15" customFormat="1" ht="11.25">
      <c r="B2146" s="222"/>
      <c r="C2146" s="223"/>
      <c r="D2146" s="201" t="s">
        <v>213</v>
      </c>
      <c r="E2146" s="224" t="s">
        <v>28</v>
      </c>
      <c r="F2146" s="225" t="s">
        <v>989</v>
      </c>
      <c r="G2146" s="223"/>
      <c r="H2146" s="224" t="s">
        <v>28</v>
      </c>
      <c r="I2146" s="226"/>
      <c r="J2146" s="223"/>
      <c r="K2146" s="223"/>
      <c r="L2146" s="227"/>
      <c r="M2146" s="228"/>
      <c r="N2146" s="229"/>
      <c r="O2146" s="229"/>
      <c r="P2146" s="229"/>
      <c r="Q2146" s="229"/>
      <c r="R2146" s="229"/>
      <c r="S2146" s="229"/>
      <c r="T2146" s="230"/>
      <c r="AT2146" s="231" t="s">
        <v>213</v>
      </c>
      <c r="AU2146" s="231" t="s">
        <v>84</v>
      </c>
      <c r="AV2146" s="15" t="s">
        <v>82</v>
      </c>
      <c r="AW2146" s="15" t="s">
        <v>35</v>
      </c>
      <c r="AX2146" s="15" t="s">
        <v>74</v>
      </c>
      <c r="AY2146" s="231" t="s">
        <v>197</v>
      </c>
    </row>
    <row r="2147" spans="1:65" s="13" customFormat="1" ht="11.25">
      <c r="B2147" s="199"/>
      <c r="C2147" s="200"/>
      <c r="D2147" s="201" t="s">
        <v>213</v>
      </c>
      <c r="E2147" s="202" t="s">
        <v>28</v>
      </c>
      <c r="F2147" s="203" t="s">
        <v>2827</v>
      </c>
      <c r="G2147" s="200"/>
      <c r="H2147" s="204">
        <v>5.04</v>
      </c>
      <c r="I2147" s="205"/>
      <c r="J2147" s="200"/>
      <c r="K2147" s="200"/>
      <c r="L2147" s="206"/>
      <c r="M2147" s="207"/>
      <c r="N2147" s="208"/>
      <c r="O2147" s="208"/>
      <c r="P2147" s="208"/>
      <c r="Q2147" s="208"/>
      <c r="R2147" s="208"/>
      <c r="S2147" s="208"/>
      <c r="T2147" s="209"/>
      <c r="AT2147" s="210" t="s">
        <v>213</v>
      </c>
      <c r="AU2147" s="210" t="s">
        <v>84</v>
      </c>
      <c r="AV2147" s="13" t="s">
        <v>84</v>
      </c>
      <c r="AW2147" s="13" t="s">
        <v>35</v>
      </c>
      <c r="AX2147" s="13" t="s">
        <v>74</v>
      </c>
      <c r="AY2147" s="210" t="s">
        <v>197</v>
      </c>
    </row>
    <row r="2148" spans="1:65" s="13" customFormat="1" ht="11.25">
      <c r="B2148" s="199"/>
      <c r="C2148" s="200"/>
      <c r="D2148" s="201" t="s">
        <v>213</v>
      </c>
      <c r="E2148" s="202" t="s">
        <v>28</v>
      </c>
      <c r="F2148" s="203" t="s">
        <v>2828</v>
      </c>
      <c r="G2148" s="200"/>
      <c r="H2148" s="204">
        <v>115.2</v>
      </c>
      <c r="I2148" s="205"/>
      <c r="J2148" s="200"/>
      <c r="K2148" s="200"/>
      <c r="L2148" s="206"/>
      <c r="M2148" s="207"/>
      <c r="N2148" s="208"/>
      <c r="O2148" s="208"/>
      <c r="P2148" s="208"/>
      <c r="Q2148" s="208"/>
      <c r="R2148" s="208"/>
      <c r="S2148" s="208"/>
      <c r="T2148" s="209"/>
      <c r="AT2148" s="210" t="s">
        <v>213</v>
      </c>
      <c r="AU2148" s="210" t="s">
        <v>84</v>
      </c>
      <c r="AV2148" s="13" t="s">
        <v>84</v>
      </c>
      <c r="AW2148" s="13" t="s">
        <v>35</v>
      </c>
      <c r="AX2148" s="13" t="s">
        <v>74</v>
      </c>
      <c r="AY2148" s="210" t="s">
        <v>197</v>
      </c>
    </row>
    <row r="2149" spans="1:65" s="16" customFormat="1" ht="11.25">
      <c r="B2149" s="232"/>
      <c r="C2149" s="233"/>
      <c r="D2149" s="201" t="s">
        <v>213</v>
      </c>
      <c r="E2149" s="234" t="s">
        <v>28</v>
      </c>
      <c r="F2149" s="235" t="s">
        <v>416</v>
      </c>
      <c r="G2149" s="233"/>
      <c r="H2149" s="236">
        <v>120.24</v>
      </c>
      <c r="I2149" s="237"/>
      <c r="J2149" s="233"/>
      <c r="K2149" s="233"/>
      <c r="L2149" s="238"/>
      <c r="M2149" s="239"/>
      <c r="N2149" s="240"/>
      <c r="O2149" s="240"/>
      <c r="P2149" s="240"/>
      <c r="Q2149" s="240"/>
      <c r="R2149" s="240"/>
      <c r="S2149" s="240"/>
      <c r="T2149" s="241"/>
      <c r="AT2149" s="242" t="s">
        <v>213</v>
      </c>
      <c r="AU2149" s="242" t="s">
        <v>84</v>
      </c>
      <c r="AV2149" s="16" t="s">
        <v>160</v>
      </c>
      <c r="AW2149" s="16" t="s">
        <v>35</v>
      </c>
      <c r="AX2149" s="16" t="s">
        <v>74</v>
      </c>
      <c r="AY2149" s="242" t="s">
        <v>197</v>
      </c>
    </row>
    <row r="2150" spans="1:65" s="15" customFormat="1" ht="11.25">
      <c r="B2150" s="222"/>
      <c r="C2150" s="223"/>
      <c r="D2150" s="201" t="s">
        <v>213</v>
      </c>
      <c r="E2150" s="224" t="s">
        <v>28</v>
      </c>
      <c r="F2150" s="225" t="s">
        <v>2829</v>
      </c>
      <c r="G2150" s="223"/>
      <c r="H2150" s="224" t="s">
        <v>28</v>
      </c>
      <c r="I2150" s="226"/>
      <c r="J2150" s="223"/>
      <c r="K2150" s="223"/>
      <c r="L2150" s="227"/>
      <c r="M2150" s="228"/>
      <c r="N2150" s="229"/>
      <c r="O2150" s="229"/>
      <c r="P2150" s="229"/>
      <c r="Q2150" s="229"/>
      <c r="R2150" s="229"/>
      <c r="S2150" s="229"/>
      <c r="T2150" s="230"/>
      <c r="AT2150" s="231" t="s">
        <v>213</v>
      </c>
      <c r="AU2150" s="231" t="s">
        <v>84</v>
      </c>
      <c r="AV2150" s="15" t="s">
        <v>82</v>
      </c>
      <c r="AW2150" s="15" t="s">
        <v>35</v>
      </c>
      <c r="AX2150" s="15" t="s">
        <v>74</v>
      </c>
      <c r="AY2150" s="231" t="s">
        <v>197</v>
      </c>
    </row>
    <row r="2151" spans="1:65" s="13" customFormat="1" ht="11.25">
      <c r="B2151" s="199"/>
      <c r="C2151" s="200"/>
      <c r="D2151" s="201" t="s">
        <v>213</v>
      </c>
      <c r="E2151" s="202" t="s">
        <v>28</v>
      </c>
      <c r="F2151" s="203" t="s">
        <v>2830</v>
      </c>
      <c r="G2151" s="200"/>
      <c r="H2151" s="204">
        <v>309.7</v>
      </c>
      <c r="I2151" s="205"/>
      <c r="J2151" s="200"/>
      <c r="K2151" s="200"/>
      <c r="L2151" s="206"/>
      <c r="M2151" s="207"/>
      <c r="N2151" s="208"/>
      <c r="O2151" s="208"/>
      <c r="P2151" s="208"/>
      <c r="Q2151" s="208"/>
      <c r="R2151" s="208"/>
      <c r="S2151" s="208"/>
      <c r="T2151" s="209"/>
      <c r="AT2151" s="210" t="s">
        <v>213</v>
      </c>
      <c r="AU2151" s="210" t="s">
        <v>84</v>
      </c>
      <c r="AV2151" s="13" t="s">
        <v>84</v>
      </c>
      <c r="AW2151" s="13" t="s">
        <v>35</v>
      </c>
      <c r="AX2151" s="13" t="s">
        <v>74</v>
      </c>
      <c r="AY2151" s="210" t="s">
        <v>197</v>
      </c>
    </row>
    <row r="2152" spans="1:65" s="13" customFormat="1" ht="11.25">
      <c r="B2152" s="199"/>
      <c r="C2152" s="200"/>
      <c r="D2152" s="201" t="s">
        <v>213</v>
      </c>
      <c r="E2152" s="202" t="s">
        <v>28</v>
      </c>
      <c r="F2152" s="203" t="s">
        <v>2831</v>
      </c>
      <c r="G2152" s="200"/>
      <c r="H2152" s="204">
        <v>164.50200000000001</v>
      </c>
      <c r="I2152" s="205"/>
      <c r="J2152" s="200"/>
      <c r="K2152" s="200"/>
      <c r="L2152" s="206"/>
      <c r="M2152" s="207"/>
      <c r="N2152" s="208"/>
      <c r="O2152" s="208"/>
      <c r="P2152" s="208"/>
      <c r="Q2152" s="208"/>
      <c r="R2152" s="208"/>
      <c r="S2152" s="208"/>
      <c r="T2152" s="209"/>
      <c r="AT2152" s="210" t="s">
        <v>213</v>
      </c>
      <c r="AU2152" s="210" t="s">
        <v>84</v>
      </c>
      <c r="AV2152" s="13" t="s">
        <v>84</v>
      </c>
      <c r="AW2152" s="13" t="s">
        <v>35</v>
      </c>
      <c r="AX2152" s="13" t="s">
        <v>74</v>
      </c>
      <c r="AY2152" s="210" t="s">
        <v>197</v>
      </c>
    </row>
    <row r="2153" spans="1:65" s="16" customFormat="1" ht="11.25">
      <c r="B2153" s="232"/>
      <c r="C2153" s="233"/>
      <c r="D2153" s="201" t="s">
        <v>213</v>
      </c>
      <c r="E2153" s="234" t="s">
        <v>28</v>
      </c>
      <c r="F2153" s="235" t="s">
        <v>416</v>
      </c>
      <c r="G2153" s="233"/>
      <c r="H2153" s="236">
        <v>474.202</v>
      </c>
      <c r="I2153" s="237"/>
      <c r="J2153" s="233"/>
      <c r="K2153" s="233"/>
      <c r="L2153" s="238"/>
      <c r="M2153" s="239"/>
      <c r="N2153" s="240"/>
      <c r="O2153" s="240"/>
      <c r="P2153" s="240"/>
      <c r="Q2153" s="240"/>
      <c r="R2153" s="240"/>
      <c r="S2153" s="240"/>
      <c r="T2153" s="241"/>
      <c r="AT2153" s="242" t="s">
        <v>213</v>
      </c>
      <c r="AU2153" s="242" t="s">
        <v>84</v>
      </c>
      <c r="AV2153" s="16" t="s">
        <v>160</v>
      </c>
      <c r="AW2153" s="16" t="s">
        <v>35</v>
      </c>
      <c r="AX2153" s="16" t="s">
        <v>74</v>
      </c>
      <c r="AY2153" s="242" t="s">
        <v>197</v>
      </c>
    </row>
    <row r="2154" spans="1:65" s="14" customFormat="1" ht="11.25">
      <c r="B2154" s="211"/>
      <c r="C2154" s="212"/>
      <c r="D2154" s="201" t="s">
        <v>213</v>
      </c>
      <c r="E2154" s="213" t="s">
        <v>28</v>
      </c>
      <c r="F2154" s="214" t="s">
        <v>226</v>
      </c>
      <c r="G2154" s="212"/>
      <c r="H2154" s="215">
        <v>594.44200000000001</v>
      </c>
      <c r="I2154" s="216"/>
      <c r="J2154" s="212"/>
      <c r="K2154" s="212"/>
      <c r="L2154" s="217"/>
      <c r="M2154" s="218"/>
      <c r="N2154" s="219"/>
      <c r="O2154" s="219"/>
      <c r="P2154" s="219"/>
      <c r="Q2154" s="219"/>
      <c r="R2154" s="219"/>
      <c r="S2154" s="219"/>
      <c r="T2154" s="220"/>
      <c r="AT2154" s="221" t="s">
        <v>213</v>
      </c>
      <c r="AU2154" s="221" t="s">
        <v>84</v>
      </c>
      <c r="AV2154" s="14" t="s">
        <v>204</v>
      </c>
      <c r="AW2154" s="14" t="s">
        <v>35</v>
      </c>
      <c r="AX2154" s="14" t="s">
        <v>82</v>
      </c>
      <c r="AY2154" s="221" t="s">
        <v>197</v>
      </c>
    </row>
    <row r="2155" spans="1:65" s="2" customFormat="1" ht="24.2" customHeight="1">
      <c r="A2155" s="37"/>
      <c r="B2155" s="38"/>
      <c r="C2155" s="181" t="s">
        <v>2832</v>
      </c>
      <c r="D2155" s="181" t="s">
        <v>199</v>
      </c>
      <c r="E2155" s="182" t="s">
        <v>2833</v>
      </c>
      <c r="F2155" s="183" t="s">
        <v>2834</v>
      </c>
      <c r="G2155" s="184" t="s">
        <v>202</v>
      </c>
      <c r="H2155" s="185">
        <v>767.72</v>
      </c>
      <c r="I2155" s="186"/>
      <c r="J2155" s="187">
        <f>ROUND(I2155*H2155,2)</f>
        <v>0</v>
      </c>
      <c r="K2155" s="183" t="s">
        <v>203</v>
      </c>
      <c r="L2155" s="42"/>
      <c r="M2155" s="188" t="s">
        <v>28</v>
      </c>
      <c r="N2155" s="189" t="s">
        <v>45</v>
      </c>
      <c r="O2155" s="67"/>
      <c r="P2155" s="190">
        <f>O2155*H2155</f>
        <v>0</v>
      </c>
      <c r="Q2155" s="190">
        <v>2.188E-2</v>
      </c>
      <c r="R2155" s="190">
        <f>Q2155*H2155</f>
        <v>16.797713600000002</v>
      </c>
      <c r="S2155" s="190">
        <v>0</v>
      </c>
      <c r="T2155" s="191">
        <f>S2155*H2155</f>
        <v>0</v>
      </c>
      <c r="U2155" s="37"/>
      <c r="V2155" s="37"/>
      <c r="W2155" s="37"/>
      <c r="X2155" s="37"/>
      <c r="Y2155" s="37"/>
      <c r="Z2155" s="37"/>
      <c r="AA2155" s="37"/>
      <c r="AB2155" s="37"/>
      <c r="AC2155" s="37"/>
      <c r="AD2155" s="37"/>
      <c r="AE2155" s="37"/>
      <c r="AR2155" s="192" t="s">
        <v>283</v>
      </c>
      <c r="AT2155" s="192" t="s">
        <v>199</v>
      </c>
      <c r="AU2155" s="192" t="s">
        <v>84</v>
      </c>
      <c r="AY2155" s="20" t="s">
        <v>197</v>
      </c>
      <c r="BE2155" s="193">
        <f>IF(N2155="základní",J2155,0)</f>
        <v>0</v>
      </c>
      <c r="BF2155" s="193">
        <f>IF(N2155="snížená",J2155,0)</f>
        <v>0</v>
      </c>
      <c r="BG2155" s="193">
        <f>IF(N2155="zákl. přenesená",J2155,0)</f>
        <v>0</v>
      </c>
      <c r="BH2155" s="193">
        <f>IF(N2155="sníž. přenesená",J2155,0)</f>
        <v>0</v>
      </c>
      <c r="BI2155" s="193">
        <f>IF(N2155="nulová",J2155,0)</f>
        <v>0</v>
      </c>
      <c r="BJ2155" s="20" t="s">
        <v>82</v>
      </c>
      <c r="BK2155" s="193">
        <f>ROUND(I2155*H2155,2)</f>
        <v>0</v>
      </c>
      <c r="BL2155" s="20" t="s">
        <v>283</v>
      </c>
      <c r="BM2155" s="192" t="s">
        <v>2835</v>
      </c>
    </row>
    <row r="2156" spans="1:65" s="2" customFormat="1" ht="11.25">
      <c r="A2156" s="37"/>
      <c r="B2156" s="38"/>
      <c r="C2156" s="39"/>
      <c r="D2156" s="194" t="s">
        <v>206</v>
      </c>
      <c r="E2156" s="39"/>
      <c r="F2156" s="195" t="s">
        <v>2836</v>
      </c>
      <c r="G2156" s="39"/>
      <c r="H2156" s="39"/>
      <c r="I2156" s="196"/>
      <c r="J2156" s="39"/>
      <c r="K2156" s="39"/>
      <c r="L2156" s="42"/>
      <c r="M2156" s="197"/>
      <c r="N2156" s="198"/>
      <c r="O2156" s="67"/>
      <c r="P2156" s="67"/>
      <c r="Q2156" s="67"/>
      <c r="R2156" s="67"/>
      <c r="S2156" s="67"/>
      <c r="T2156" s="68"/>
      <c r="U2156" s="37"/>
      <c r="V2156" s="37"/>
      <c r="W2156" s="37"/>
      <c r="X2156" s="37"/>
      <c r="Y2156" s="37"/>
      <c r="Z2156" s="37"/>
      <c r="AA2156" s="37"/>
      <c r="AB2156" s="37"/>
      <c r="AC2156" s="37"/>
      <c r="AD2156" s="37"/>
      <c r="AE2156" s="37"/>
      <c r="AT2156" s="20" t="s">
        <v>206</v>
      </c>
      <c r="AU2156" s="20" t="s">
        <v>84</v>
      </c>
    </row>
    <row r="2157" spans="1:65" s="15" customFormat="1" ht="11.25">
      <c r="B2157" s="222"/>
      <c r="C2157" s="223"/>
      <c r="D2157" s="201" t="s">
        <v>213</v>
      </c>
      <c r="E2157" s="224" t="s">
        <v>28</v>
      </c>
      <c r="F2157" s="225" t="s">
        <v>724</v>
      </c>
      <c r="G2157" s="223"/>
      <c r="H2157" s="224" t="s">
        <v>28</v>
      </c>
      <c r="I2157" s="226"/>
      <c r="J2157" s="223"/>
      <c r="K2157" s="223"/>
      <c r="L2157" s="227"/>
      <c r="M2157" s="228"/>
      <c r="N2157" s="229"/>
      <c r="O2157" s="229"/>
      <c r="P2157" s="229"/>
      <c r="Q2157" s="229"/>
      <c r="R2157" s="229"/>
      <c r="S2157" s="229"/>
      <c r="T2157" s="230"/>
      <c r="AT2157" s="231" t="s">
        <v>213</v>
      </c>
      <c r="AU2157" s="231" t="s">
        <v>84</v>
      </c>
      <c r="AV2157" s="15" t="s">
        <v>82</v>
      </c>
      <c r="AW2157" s="15" t="s">
        <v>35</v>
      </c>
      <c r="AX2157" s="15" t="s">
        <v>74</v>
      </c>
      <c r="AY2157" s="231" t="s">
        <v>197</v>
      </c>
    </row>
    <row r="2158" spans="1:65" s="15" customFormat="1" ht="11.25">
      <c r="B2158" s="222"/>
      <c r="C2158" s="223"/>
      <c r="D2158" s="201" t="s">
        <v>213</v>
      </c>
      <c r="E2158" s="224" t="s">
        <v>28</v>
      </c>
      <c r="F2158" s="225" t="s">
        <v>2837</v>
      </c>
      <c r="G2158" s="223"/>
      <c r="H2158" s="224" t="s">
        <v>28</v>
      </c>
      <c r="I2158" s="226"/>
      <c r="J2158" s="223"/>
      <c r="K2158" s="223"/>
      <c r="L2158" s="227"/>
      <c r="M2158" s="228"/>
      <c r="N2158" s="229"/>
      <c r="O2158" s="229"/>
      <c r="P2158" s="229"/>
      <c r="Q2158" s="229"/>
      <c r="R2158" s="229"/>
      <c r="S2158" s="229"/>
      <c r="T2158" s="230"/>
      <c r="AT2158" s="231" t="s">
        <v>213</v>
      </c>
      <c r="AU2158" s="231" t="s">
        <v>84</v>
      </c>
      <c r="AV2158" s="15" t="s">
        <v>82</v>
      </c>
      <c r="AW2158" s="15" t="s">
        <v>35</v>
      </c>
      <c r="AX2158" s="15" t="s">
        <v>74</v>
      </c>
      <c r="AY2158" s="231" t="s">
        <v>197</v>
      </c>
    </row>
    <row r="2159" spans="1:65" s="13" customFormat="1" ht="11.25">
      <c r="B2159" s="199"/>
      <c r="C2159" s="200"/>
      <c r="D2159" s="201" t="s">
        <v>213</v>
      </c>
      <c r="E2159" s="202" t="s">
        <v>28</v>
      </c>
      <c r="F2159" s="203" t="s">
        <v>2838</v>
      </c>
      <c r="G2159" s="200"/>
      <c r="H2159" s="204">
        <v>1271</v>
      </c>
      <c r="I2159" s="205"/>
      <c r="J2159" s="200"/>
      <c r="K2159" s="200"/>
      <c r="L2159" s="206"/>
      <c r="M2159" s="207"/>
      <c r="N2159" s="208"/>
      <c r="O2159" s="208"/>
      <c r="P2159" s="208"/>
      <c r="Q2159" s="208"/>
      <c r="R2159" s="208"/>
      <c r="S2159" s="208"/>
      <c r="T2159" s="209"/>
      <c r="AT2159" s="210" t="s">
        <v>213</v>
      </c>
      <c r="AU2159" s="210" t="s">
        <v>84</v>
      </c>
      <c r="AV2159" s="13" t="s">
        <v>84</v>
      </c>
      <c r="AW2159" s="13" t="s">
        <v>35</v>
      </c>
      <c r="AX2159" s="13" t="s">
        <v>74</v>
      </c>
      <c r="AY2159" s="210" t="s">
        <v>197</v>
      </c>
    </row>
    <row r="2160" spans="1:65" s="13" customFormat="1" ht="11.25">
      <c r="B2160" s="199"/>
      <c r="C2160" s="200"/>
      <c r="D2160" s="201" t="s">
        <v>213</v>
      </c>
      <c r="E2160" s="202" t="s">
        <v>28</v>
      </c>
      <c r="F2160" s="203" t="s">
        <v>2839</v>
      </c>
      <c r="G2160" s="200"/>
      <c r="H2160" s="204">
        <v>44.46</v>
      </c>
      <c r="I2160" s="205"/>
      <c r="J2160" s="200"/>
      <c r="K2160" s="200"/>
      <c r="L2160" s="206"/>
      <c r="M2160" s="207"/>
      <c r="N2160" s="208"/>
      <c r="O2160" s="208"/>
      <c r="P2160" s="208"/>
      <c r="Q2160" s="208"/>
      <c r="R2160" s="208"/>
      <c r="S2160" s="208"/>
      <c r="T2160" s="209"/>
      <c r="AT2160" s="210" t="s">
        <v>213</v>
      </c>
      <c r="AU2160" s="210" t="s">
        <v>84</v>
      </c>
      <c r="AV2160" s="13" t="s">
        <v>84</v>
      </c>
      <c r="AW2160" s="13" t="s">
        <v>35</v>
      </c>
      <c r="AX2160" s="13" t="s">
        <v>74</v>
      </c>
      <c r="AY2160" s="210" t="s">
        <v>197</v>
      </c>
    </row>
    <row r="2161" spans="1:65" s="13" customFormat="1" ht="11.25">
      <c r="B2161" s="199"/>
      <c r="C2161" s="200"/>
      <c r="D2161" s="201" t="s">
        <v>213</v>
      </c>
      <c r="E2161" s="202" t="s">
        <v>28</v>
      </c>
      <c r="F2161" s="203" t="s">
        <v>2840</v>
      </c>
      <c r="G2161" s="200"/>
      <c r="H2161" s="204">
        <v>-417.6</v>
      </c>
      <c r="I2161" s="205"/>
      <c r="J2161" s="200"/>
      <c r="K2161" s="200"/>
      <c r="L2161" s="206"/>
      <c r="M2161" s="207"/>
      <c r="N2161" s="208"/>
      <c r="O2161" s="208"/>
      <c r="P2161" s="208"/>
      <c r="Q2161" s="208"/>
      <c r="R2161" s="208"/>
      <c r="S2161" s="208"/>
      <c r="T2161" s="209"/>
      <c r="AT2161" s="210" t="s">
        <v>213</v>
      </c>
      <c r="AU2161" s="210" t="s">
        <v>84</v>
      </c>
      <c r="AV2161" s="13" t="s">
        <v>84</v>
      </c>
      <c r="AW2161" s="13" t="s">
        <v>35</v>
      </c>
      <c r="AX2161" s="13" t="s">
        <v>74</v>
      </c>
      <c r="AY2161" s="210" t="s">
        <v>197</v>
      </c>
    </row>
    <row r="2162" spans="1:65" s="13" customFormat="1" ht="11.25">
      <c r="B2162" s="199"/>
      <c r="C2162" s="200"/>
      <c r="D2162" s="201" t="s">
        <v>213</v>
      </c>
      <c r="E2162" s="202" t="s">
        <v>28</v>
      </c>
      <c r="F2162" s="203" t="s">
        <v>2841</v>
      </c>
      <c r="G2162" s="200"/>
      <c r="H2162" s="204">
        <v>-130.13999999999999</v>
      </c>
      <c r="I2162" s="205"/>
      <c r="J2162" s="200"/>
      <c r="K2162" s="200"/>
      <c r="L2162" s="206"/>
      <c r="M2162" s="207"/>
      <c r="N2162" s="208"/>
      <c r="O2162" s="208"/>
      <c r="P2162" s="208"/>
      <c r="Q2162" s="208"/>
      <c r="R2162" s="208"/>
      <c r="S2162" s="208"/>
      <c r="T2162" s="209"/>
      <c r="AT2162" s="210" t="s">
        <v>213</v>
      </c>
      <c r="AU2162" s="210" t="s">
        <v>84</v>
      </c>
      <c r="AV2162" s="13" t="s">
        <v>84</v>
      </c>
      <c r="AW2162" s="13" t="s">
        <v>35</v>
      </c>
      <c r="AX2162" s="13" t="s">
        <v>74</v>
      </c>
      <c r="AY2162" s="210" t="s">
        <v>197</v>
      </c>
    </row>
    <row r="2163" spans="1:65" s="14" customFormat="1" ht="11.25">
      <c r="B2163" s="211"/>
      <c r="C2163" s="212"/>
      <c r="D2163" s="201" t="s">
        <v>213</v>
      </c>
      <c r="E2163" s="213" t="s">
        <v>28</v>
      </c>
      <c r="F2163" s="214" t="s">
        <v>226</v>
      </c>
      <c r="G2163" s="212"/>
      <c r="H2163" s="215">
        <v>767.72</v>
      </c>
      <c r="I2163" s="216"/>
      <c r="J2163" s="212"/>
      <c r="K2163" s="212"/>
      <c r="L2163" s="217"/>
      <c r="M2163" s="218"/>
      <c r="N2163" s="219"/>
      <c r="O2163" s="219"/>
      <c r="P2163" s="219"/>
      <c r="Q2163" s="219"/>
      <c r="R2163" s="219"/>
      <c r="S2163" s="219"/>
      <c r="T2163" s="220"/>
      <c r="AT2163" s="221" t="s">
        <v>213</v>
      </c>
      <c r="AU2163" s="221" t="s">
        <v>84</v>
      </c>
      <c r="AV2163" s="14" t="s">
        <v>204</v>
      </c>
      <c r="AW2163" s="14" t="s">
        <v>35</v>
      </c>
      <c r="AX2163" s="14" t="s">
        <v>82</v>
      </c>
      <c r="AY2163" s="221" t="s">
        <v>197</v>
      </c>
    </row>
    <row r="2164" spans="1:65" s="2" customFormat="1" ht="24.2" customHeight="1">
      <c r="A2164" s="37"/>
      <c r="B2164" s="38"/>
      <c r="C2164" s="181" t="s">
        <v>2842</v>
      </c>
      <c r="D2164" s="181" t="s">
        <v>199</v>
      </c>
      <c r="E2164" s="182" t="s">
        <v>2843</v>
      </c>
      <c r="F2164" s="183" t="s">
        <v>2844</v>
      </c>
      <c r="G2164" s="184" t="s">
        <v>265</v>
      </c>
      <c r="H2164" s="185">
        <v>44.46</v>
      </c>
      <c r="I2164" s="186"/>
      <c r="J2164" s="187">
        <f>ROUND(I2164*H2164,2)</f>
        <v>0</v>
      </c>
      <c r="K2164" s="183" t="s">
        <v>203</v>
      </c>
      <c r="L2164" s="42"/>
      <c r="M2164" s="188" t="s">
        <v>28</v>
      </c>
      <c r="N2164" s="189" t="s">
        <v>45</v>
      </c>
      <c r="O2164" s="67"/>
      <c r="P2164" s="190">
        <f>O2164*H2164</f>
        <v>0</v>
      </c>
      <c r="Q2164" s="190">
        <v>6.6299999999999996E-3</v>
      </c>
      <c r="R2164" s="190">
        <f>Q2164*H2164</f>
        <v>0.29476979999999997</v>
      </c>
      <c r="S2164" s="190">
        <v>0</v>
      </c>
      <c r="T2164" s="191">
        <f>S2164*H2164</f>
        <v>0</v>
      </c>
      <c r="U2164" s="37"/>
      <c r="V2164" s="37"/>
      <c r="W2164" s="37"/>
      <c r="X2164" s="37"/>
      <c r="Y2164" s="37"/>
      <c r="Z2164" s="37"/>
      <c r="AA2164" s="37"/>
      <c r="AB2164" s="37"/>
      <c r="AC2164" s="37"/>
      <c r="AD2164" s="37"/>
      <c r="AE2164" s="37"/>
      <c r="AR2164" s="192" t="s">
        <v>283</v>
      </c>
      <c r="AT2164" s="192" t="s">
        <v>199</v>
      </c>
      <c r="AU2164" s="192" t="s">
        <v>84</v>
      </c>
      <c r="AY2164" s="20" t="s">
        <v>197</v>
      </c>
      <c r="BE2164" s="193">
        <f>IF(N2164="základní",J2164,0)</f>
        <v>0</v>
      </c>
      <c r="BF2164" s="193">
        <f>IF(N2164="snížená",J2164,0)</f>
        <v>0</v>
      </c>
      <c r="BG2164" s="193">
        <f>IF(N2164="zákl. přenesená",J2164,0)</f>
        <v>0</v>
      </c>
      <c r="BH2164" s="193">
        <f>IF(N2164="sníž. přenesená",J2164,0)</f>
        <v>0</v>
      </c>
      <c r="BI2164" s="193">
        <f>IF(N2164="nulová",J2164,0)</f>
        <v>0</v>
      </c>
      <c r="BJ2164" s="20" t="s">
        <v>82</v>
      </c>
      <c r="BK2164" s="193">
        <f>ROUND(I2164*H2164,2)</f>
        <v>0</v>
      </c>
      <c r="BL2164" s="20" t="s">
        <v>283</v>
      </c>
      <c r="BM2164" s="192" t="s">
        <v>2845</v>
      </c>
    </row>
    <row r="2165" spans="1:65" s="2" customFormat="1" ht="11.25">
      <c r="A2165" s="37"/>
      <c r="B2165" s="38"/>
      <c r="C2165" s="39"/>
      <c r="D2165" s="194" t="s">
        <v>206</v>
      </c>
      <c r="E2165" s="39"/>
      <c r="F2165" s="195" t="s">
        <v>2846</v>
      </c>
      <c r="G2165" s="39"/>
      <c r="H2165" s="39"/>
      <c r="I2165" s="196"/>
      <c r="J2165" s="39"/>
      <c r="K2165" s="39"/>
      <c r="L2165" s="42"/>
      <c r="M2165" s="197"/>
      <c r="N2165" s="198"/>
      <c r="O2165" s="67"/>
      <c r="P2165" s="67"/>
      <c r="Q2165" s="67"/>
      <c r="R2165" s="67"/>
      <c r="S2165" s="67"/>
      <c r="T2165" s="68"/>
      <c r="U2165" s="37"/>
      <c r="V2165" s="37"/>
      <c r="W2165" s="37"/>
      <c r="X2165" s="37"/>
      <c r="Y2165" s="37"/>
      <c r="Z2165" s="37"/>
      <c r="AA2165" s="37"/>
      <c r="AB2165" s="37"/>
      <c r="AC2165" s="37"/>
      <c r="AD2165" s="37"/>
      <c r="AE2165" s="37"/>
      <c r="AT2165" s="20" t="s">
        <v>206</v>
      </c>
      <c r="AU2165" s="20" t="s">
        <v>84</v>
      </c>
    </row>
    <row r="2166" spans="1:65" s="15" customFormat="1" ht="11.25">
      <c r="B2166" s="222"/>
      <c r="C2166" s="223"/>
      <c r="D2166" s="201" t="s">
        <v>213</v>
      </c>
      <c r="E2166" s="224" t="s">
        <v>28</v>
      </c>
      <c r="F2166" s="225" t="s">
        <v>724</v>
      </c>
      <c r="G2166" s="223"/>
      <c r="H2166" s="224" t="s">
        <v>28</v>
      </c>
      <c r="I2166" s="226"/>
      <c r="J2166" s="223"/>
      <c r="K2166" s="223"/>
      <c r="L2166" s="227"/>
      <c r="M2166" s="228"/>
      <c r="N2166" s="229"/>
      <c r="O2166" s="229"/>
      <c r="P2166" s="229"/>
      <c r="Q2166" s="229"/>
      <c r="R2166" s="229"/>
      <c r="S2166" s="229"/>
      <c r="T2166" s="230"/>
      <c r="AT2166" s="231" t="s">
        <v>213</v>
      </c>
      <c r="AU2166" s="231" t="s">
        <v>84</v>
      </c>
      <c r="AV2166" s="15" t="s">
        <v>82</v>
      </c>
      <c r="AW2166" s="15" t="s">
        <v>35</v>
      </c>
      <c r="AX2166" s="15" t="s">
        <v>74</v>
      </c>
      <c r="AY2166" s="231" t="s">
        <v>197</v>
      </c>
    </row>
    <row r="2167" spans="1:65" s="15" customFormat="1" ht="11.25">
      <c r="B2167" s="222"/>
      <c r="C2167" s="223"/>
      <c r="D2167" s="201" t="s">
        <v>213</v>
      </c>
      <c r="E2167" s="224" t="s">
        <v>28</v>
      </c>
      <c r="F2167" s="225" t="s">
        <v>2826</v>
      </c>
      <c r="G2167" s="223"/>
      <c r="H2167" s="224" t="s">
        <v>28</v>
      </c>
      <c r="I2167" s="226"/>
      <c r="J2167" s="223"/>
      <c r="K2167" s="223"/>
      <c r="L2167" s="227"/>
      <c r="M2167" s="228"/>
      <c r="N2167" s="229"/>
      <c r="O2167" s="229"/>
      <c r="P2167" s="229"/>
      <c r="Q2167" s="229"/>
      <c r="R2167" s="229"/>
      <c r="S2167" s="229"/>
      <c r="T2167" s="230"/>
      <c r="AT2167" s="231" t="s">
        <v>213</v>
      </c>
      <c r="AU2167" s="231" t="s">
        <v>84</v>
      </c>
      <c r="AV2167" s="15" t="s">
        <v>82</v>
      </c>
      <c r="AW2167" s="15" t="s">
        <v>35</v>
      </c>
      <c r="AX2167" s="15" t="s">
        <v>74</v>
      </c>
      <c r="AY2167" s="231" t="s">
        <v>197</v>
      </c>
    </row>
    <row r="2168" spans="1:65" s="15" customFormat="1" ht="11.25">
      <c r="B2168" s="222"/>
      <c r="C2168" s="223"/>
      <c r="D2168" s="201" t="s">
        <v>213</v>
      </c>
      <c r="E2168" s="224" t="s">
        <v>28</v>
      </c>
      <c r="F2168" s="225" t="s">
        <v>2847</v>
      </c>
      <c r="G2168" s="223"/>
      <c r="H2168" s="224" t="s">
        <v>28</v>
      </c>
      <c r="I2168" s="226"/>
      <c r="J2168" s="223"/>
      <c r="K2168" s="223"/>
      <c r="L2168" s="227"/>
      <c r="M2168" s="228"/>
      <c r="N2168" s="229"/>
      <c r="O2168" s="229"/>
      <c r="P2168" s="229"/>
      <c r="Q2168" s="229"/>
      <c r="R2168" s="229"/>
      <c r="S2168" s="229"/>
      <c r="T2168" s="230"/>
      <c r="AT2168" s="231" t="s">
        <v>213</v>
      </c>
      <c r="AU2168" s="231" t="s">
        <v>84</v>
      </c>
      <c r="AV2168" s="15" t="s">
        <v>82</v>
      </c>
      <c r="AW2168" s="15" t="s">
        <v>35</v>
      </c>
      <c r="AX2168" s="15" t="s">
        <v>74</v>
      </c>
      <c r="AY2168" s="231" t="s">
        <v>197</v>
      </c>
    </row>
    <row r="2169" spans="1:65" s="13" customFormat="1" ht="11.25">
      <c r="B2169" s="199"/>
      <c r="C2169" s="200"/>
      <c r="D2169" s="201" t="s">
        <v>213</v>
      </c>
      <c r="E2169" s="202" t="s">
        <v>28</v>
      </c>
      <c r="F2169" s="203" t="s">
        <v>2848</v>
      </c>
      <c r="G2169" s="200"/>
      <c r="H2169" s="204">
        <v>44.46</v>
      </c>
      <c r="I2169" s="205"/>
      <c r="J2169" s="200"/>
      <c r="K2169" s="200"/>
      <c r="L2169" s="206"/>
      <c r="M2169" s="207"/>
      <c r="N2169" s="208"/>
      <c r="O2169" s="208"/>
      <c r="P2169" s="208"/>
      <c r="Q2169" s="208"/>
      <c r="R2169" s="208"/>
      <c r="S2169" s="208"/>
      <c r="T2169" s="209"/>
      <c r="AT2169" s="210" t="s">
        <v>213</v>
      </c>
      <c r="AU2169" s="210" t="s">
        <v>84</v>
      </c>
      <c r="AV2169" s="13" t="s">
        <v>84</v>
      </c>
      <c r="AW2169" s="13" t="s">
        <v>35</v>
      </c>
      <c r="AX2169" s="13" t="s">
        <v>82</v>
      </c>
      <c r="AY2169" s="210" t="s">
        <v>197</v>
      </c>
    </row>
    <row r="2170" spans="1:65" s="2" customFormat="1" ht="16.5" customHeight="1">
      <c r="A2170" s="37"/>
      <c r="B2170" s="38"/>
      <c r="C2170" s="181" t="s">
        <v>2849</v>
      </c>
      <c r="D2170" s="181" t="s">
        <v>199</v>
      </c>
      <c r="E2170" s="182" t="s">
        <v>2850</v>
      </c>
      <c r="F2170" s="183" t="s">
        <v>2851</v>
      </c>
      <c r="G2170" s="184" t="s">
        <v>202</v>
      </c>
      <c r="H2170" s="185">
        <v>328.11500000000001</v>
      </c>
      <c r="I2170" s="186"/>
      <c r="J2170" s="187">
        <f>ROUND(I2170*H2170,2)</f>
        <v>0</v>
      </c>
      <c r="K2170" s="183" t="s">
        <v>203</v>
      </c>
      <c r="L2170" s="42"/>
      <c r="M2170" s="188" t="s">
        <v>28</v>
      </c>
      <c r="N2170" s="189" t="s">
        <v>45</v>
      </c>
      <c r="O2170" s="67"/>
      <c r="P2170" s="190">
        <f>O2170*H2170</f>
        <v>0</v>
      </c>
      <c r="Q2170" s="190">
        <v>1E-4</v>
      </c>
      <c r="R2170" s="190">
        <f>Q2170*H2170</f>
        <v>3.28115E-2</v>
      </c>
      <c r="S2170" s="190">
        <v>0</v>
      </c>
      <c r="T2170" s="191">
        <f>S2170*H2170</f>
        <v>0</v>
      </c>
      <c r="U2170" s="37"/>
      <c r="V2170" s="37"/>
      <c r="W2170" s="37"/>
      <c r="X2170" s="37"/>
      <c r="Y2170" s="37"/>
      <c r="Z2170" s="37"/>
      <c r="AA2170" s="37"/>
      <c r="AB2170" s="37"/>
      <c r="AC2170" s="37"/>
      <c r="AD2170" s="37"/>
      <c r="AE2170" s="37"/>
      <c r="AR2170" s="192" t="s">
        <v>283</v>
      </c>
      <c r="AT2170" s="192" t="s">
        <v>199</v>
      </c>
      <c r="AU2170" s="192" t="s">
        <v>84</v>
      </c>
      <c r="AY2170" s="20" t="s">
        <v>197</v>
      </c>
      <c r="BE2170" s="193">
        <f>IF(N2170="základní",J2170,0)</f>
        <v>0</v>
      </c>
      <c r="BF2170" s="193">
        <f>IF(N2170="snížená",J2170,0)</f>
        <v>0</v>
      </c>
      <c r="BG2170" s="193">
        <f>IF(N2170="zákl. přenesená",J2170,0)</f>
        <v>0</v>
      </c>
      <c r="BH2170" s="193">
        <f>IF(N2170="sníž. přenesená",J2170,0)</f>
        <v>0</v>
      </c>
      <c r="BI2170" s="193">
        <f>IF(N2170="nulová",J2170,0)</f>
        <v>0</v>
      </c>
      <c r="BJ2170" s="20" t="s">
        <v>82</v>
      </c>
      <c r="BK2170" s="193">
        <f>ROUND(I2170*H2170,2)</f>
        <v>0</v>
      </c>
      <c r="BL2170" s="20" t="s">
        <v>283</v>
      </c>
      <c r="BM2170" s="192" t="s">
        <v>2852</v>
      </c>
    </row>
    <row r="2171" spans="1:65" s="2" customFormat="1" ht="11.25">
      <c r="A2171" s="37"/>
      <c r="B2171" s="38"/>
      <c r="C2171" s="39"/>
      <c r="D2171" s="194" t="s">
        <v>206</v>
      </c>
      <c r="E2171" s="39"/>
      <c r="F2171" s="195" t="s">
        <v>2853</v>
      </c>
      <c r="G2171" s="39"/>
      <c r="H2171" s="39"/>
      <c r="I2171" s="196"/>
      <c r="J2171" s="39"/>
      <c r="K2171" s="39"/>
      <c r="L2171" s="42"/>
      <c r="M2171" s="197"/>
      <c r="N2171" s="198"/>
      <c r="O2171" s="67"/>
      <c r="P2171" s="67"/>
      <c r="Q2171" s="67"/>
      <c r="R2171" s="67"/>
      <c r="S2171" s="67"/>
      <c r="T2171" s="68"/>
      <c r="U2171" s="37"/>
      <c r="V2171" s="37"/>
      <c r="W2171" s="37"/>
      <c r="X2171" s="37"/>
      <c r="Y2171" s="37"/>
      <c r="Z2171" s="37"/>
      <c r="AA2171" s="37"/>
      <c r="AB2171" s="37"/>
      <c r="AC2171" s="37"/>
      <c r="AD2171" s="37"/>
      <c r="AE2171" s="37"/>
      <c r="AT2171" s="20" t="s">
        <v>206</v>
      </c>
      <c r="AU2171" s="20" t="s">
        <v>84</v>
      </c>
    </row>
    <row r="2172" spans="1:65" s="15" customFormat="1" ht="11.25">
      <c r="B2172" s="222"/>
      <c r="C2172" s="223"/>
      <c r="D2172" s="201" t="s">
        <v>213</v>
      </c>
      <c r="E2172" s="224" t="s">
        <v>28</v>
      </c>
      <c r="F2172" s="225" t="s">
        <v>724</v>
      </c>
      <c r="G2172" s="223"/>
      <c r="H2172" s="224" t="s">
        <v>28</v>
      </c>
      <c r="I2172" s="226"/>
      <c r="J2172" s="223"/>
      <c r="K2172" s="223"/>
      <c r="L2172" s="227"/>
      <c r="M2172" s="228"/>
      <c r="N2172" s="229"/>
      <c r="O2172" s="229"/>
      <c r="P2172" s="229"/>
      <c r="Q2172" s="229"/>
      <c r="R2172" s="229"/>
      <c r="S2172" s="229"/>
      <c r="T2172" s="230"/>
      <c r="AT2172" s="231" t="s">
        <v>213</v>
      </c>
      <c r="AU2172" s="231" t="s">
        <v>84</v>
      </c>
      <c r="AV2172" s="15" t="s">
        <v>82</v>
      </c>
      <c r="AW2172" s="15" t="s">
        <v>35</v>
      </c>
      <c r="AX2172" s="15" t="s">
        <v>74</v>
      </c>
      <c r="AY2172" s="231" t="s">
        <v>197</v>
      </c>
    </row>
    <row r="2173" spans="1:65" s="15" customFormat="1" ht="11.25">
      <c r="B2173" s="222"/>
      <c r="C2173" s="223"/>
      <c r="D2173" s="201" t="s">
        <v>213</v>
      </c>
      <c r="E2173" s="224" t="s">
        <v>28</v>
      </c>
      <c r="F2173" s="225" t="s">
        <v>2826</v>
      </c>
      <c r="G2173" s="223"/>
      <c r="H2173" s="224" t="s">
        <v>28</v>
      </c>
      <c r="I2173" s="226"/>
      <c r="J2173" s="223"/>
      <c r="K2173" s="223"/>
      <c r="L2173" s="227"/>
      <c r="M2173" s="228"/>
      <c r="N2173" s="229"/>
      <c r="O2173" s="229"/>
      <c r="P2173" s="229"/>
      <c r="Q2173" s="229"/>
      <c r="R2173" s="229"/>
      <c r="S2173" s="229"/>
      <c r="T2173" s="230"/>
      <c r="AT2173" s="231" t="s">
        <v>213</v>
      </c>
      <c r="AU2173" s="231" t="s">
        <v>84</v>
      </c>
      <c r="AV2173" s="15" t="s">
        <v>82</v>
      </c>
      <c r="AW2173" s="15" t="s">
        <v>35</v>
      </c>
      <c r="AX2173" s="15" t="s">
        <v>74</v>
      </c>
      <c r="AY2173" s="231" t="s">
        <v>197</v>
      </c>
    </row>
    <row r="2174" spans="1:65" s="15" customFormat="1" ht="11.25">
      <c r="B2174" s="222"/>
      <c r="C2174" s="223"/>
      <c r="D2174" s="201" t="s">
        <v>213</v>
      </c>
      <c r="E2174" s="224" t="s">
        <v>28</v>
      </c>
      <c r="F2174" s="225" t="s">
        <v>2847</v>
      </c>
      <c r="G2174" s="223"/>
      <c r="H2174" s="224" t="s">
        <v>28</v>
      </c>
      <c r="I2174" s="226"/>
      <c r="J2174" s="223"/>
      <c r="K2174" s="223"/>
      <c r="L2174" s="227"/>
      <c r="M2174" s="228"/>
      <c r="N2174" s="229"/>
      <c r="O2174" s="229"/>
      <c r="P2174" s="229"/>
      <c r="Q2174" s="229"/>
      <c r="R2174" s="229"/>
      <c r="S2174" s="229"/>
      <c r="T2174" s="230"/>
      <c r="AT2174" s="231" t="s">
        <v>213</v>
      </c>
      <c r="AU2174" s="231" t="s">
        <v>84</v>
      </c>
      <c r="AV2174" s="15" t="s">
        <v>82</v>
      </c>
      <c r="AW2174" s="15" t="s">
        <v>35</v>
      </c>
      <c r="AX2174" s="15" t="s">
        <v>74</v>
      </c>
      <c r="AY2174" s="231" t="s">
        <v>197</v>
      </c>
    </row>
    <row r="2175" spans="1:65" s="13" customFormat="1" ht="11.25">
      <c r="B2175" s="199"/>
      <c r="C2175" s="200"/>
      <c r="D2175" s="201" t="s">
        <v>213</v>
      </c>
      <c r="E2175" s="202" t="s">
        <v>28</v>
      </c>
      <c r="F2175" s="203" t="s">
        <v>2831</v>
      </c>
      <c r="G2175" s="200"/>
      <c r="H2175" s="204">
        <v>164.50200000000001</v>
      </c>
      <c r="I2175" s="205"/>
      <c r="J2175" s="200"/>
      <c r="K2175" s="200"/>
      <c r="L2175" s="206"/>
      <c r="M2175" s="207"/>
      <c r="N2175" s="208"/>
      <c r="O2175" s="208"/>
      <c r="P2175" s="208"/>
      <c r="Q2175" s="208"/>
      <c r="R2175" s="208"/>
      <c r="S2175" s="208"/>
      <c r="T2175" s="209"/>
      <c r="AT2175" s="210" t="s">
        <v>213</v>
      </c>
      <c r="AU2175" s="210" t="s">
        <v>84</v>
      </c>
      <c r="AV2175" s="13" t="s">
        <v>84</v>
      </c>
      <c r="AW2175" s="13" t="s">
        <v>35</v>
      </c>
      <c r="AX2175" s="13" t="s">
        <v>74</v>
      </c>
      <c r="AY2175" s="210" t="s">
        <v>197</v>
      </c>
    </row>
    <row r="2176" spans="1:65" s="15" customFormat="1" ht="11.25">
      <c r="B2176" s="222"/>
      <c r="C2176" s="223"/>
      <c r="D2176" s="201" t="s">
        <v>213</v>
      </c>
      <c r="E2176" s="224" t="s">
        <v>28</v>
      </c>
      <c r="F2176" s="225" t="s">
        <v>2854</v>
      </c>
      <c r="G2176" s="223"/>
      <c r="H2176" s="224" t="s">
        <v>28</v>
      </c>
      <c r="I2176" s="226"/>
      <c r="J2176" s="223"/>
      <c r="K2176" s="223"/>
      <c r="L2176" s="227"/>
      <c r="M2176" s="228"/>
      <c r="N2176" s="229"/>
      <c r="O2176" s="229"/>
      <c r="P2176" s="229"/>
      <c r="Q2176" s="229"/>
      <c r="R2176" s="229"/>
      <c r="S2176" s="229"/>
      <c r="T2176" s="230"/>
      <c r="AT2176" s="231" t="s">
        <v>213</v>
      </c>
      <c r="AU2176" s="231" t="s">
        <v>84</v>
      </c>
      <c r="AV2176" s="15" t="s">
        <v>82</v>
      </c>
      <c r="AW2176" s="15" t="s">
        <v>35</v>
      </c>
      <c r="AX2176" s="15" t="s">
        <v>74</v>
      </c>
      <c r="AY2176" s="231" t="s">
        <v>197</v>
      </c>
    </row>
    <row r="2177" spans="1:65" s="13" customFormat="1" ht="11.25">
      <c r="B2177" s="199"/>
      <c r="C2177" s="200"/>
      <c r="D2177" s="201" t="s">
        <v>213</v>
      </c>
      <c r="E2177" s="202" t="s">
        <v>28</v>
      </c>
      <c r="F2177" s="203" t="s">
        <v>2855</v>
      </c>
      <c r="G2177" s="200"/>
      <c r="H2177" s="204">
        <v>163.613</v>
      </c>
      <c r="I2177" s="205"/>
      <c r="J2177" s="200"/>
      <c r="K2177" s="200"/>
      <c r="L2177" s="206"/>
      <c r="M2177" s="207"/>
      <c r="N2177" s="208"/>
      <c r="O2177" s="208"/>
      <c r="P2177" s="208"/>
      <c r="Q2177" s="208"/>
      <c r="R2177" s="208"/>
      <c r="S2177" s="208"/>
      <c r="T2177" s="209"/>
      <c r="AT2177" s="210" t="s">
        <v>213</v>
      </c>
      <c r="AU2177" s="210" t="s">
        <v>84</v>
      </c>
      <c r="AV2177" s="13" t="s">
        <v>84</v>
      </c>
      <c r="AW2177" s="13" t="s">
        <v>35</v>
      </c>
      <c r="AX2177" s="13" t="s">
        <v>74</v>
      </c>
      <c r="AY2177" s="210" t="s">
        <v>197</v>
      </c>
    </row>
    <row r="2178" spans="1:65" s="14" customFormat="1" ht="11.25">
      <c r="B2178" s="211"/>
      <c r="C2178" s="212"/>
      <c r="D2178" s="201" t="s">
        <v>213</v>
      </c>
      <c r="E2178" s="213" t="s">
        <v>28</v>
      </c>
      <c r="F2178" s="214" t="s">
        <v>226</v>
      </c>
      <c r="G2178" s="212"/>
      <c r="H2178" s="215">
        <v>328.11500000000001</v>
      </c>
      <c r="I2178" s="216"/>
      <c r="J2178" s="212"/>
      <c r="K2178" s="212"/>
      <c r="L2178" s="217"/>
      <c r="M2178" s="218"/>
      <c r="N2178" s="219"/>
      <c r="O2178" s="219"/>
      <c r="P2178" s="219"/>
      <c r="Q2178" s="219"/>
      <c r="R2178" s="219"/>
      <c r="S2178" s="219"/>
      <c r="T2178" s="220"/>
      <c r="AT2178" s="221" t="s">
        <v>213</v>
      </c>
      <c r="AU2178" s="221" t="s">
        <v>84</v>
      </c>
      <c r="AV2178" s="14" t="s">
        <v>204</v>
      </c>
      <c r="AW2178" s="14" t="s">
        <v>35</v>
      </c>
      <c r="AX2178" s="14" t="s">
        <v>82</v>
      </c>
      <c r="AY2178" s="221" t="s">
        <v>197</v>
      </c>
    </row>
    <row r="2179" spans="1:65" s="2" customFormat="1" ht="24.2" customHeight="1">
      <c r="A2179" s="37"/>
      <c r="B2179" s="38"/>
      <c r="C2179" s="181" t="s">
        <v>2856</v>
      </c>
      <c r="D2179" s="181" t="s">
        <v>199</v>
      </c>
      <c r="E2179" s="182" t="s">
        <v>2857</v>
      </c>
      <c r="F2179" s="183" t="s">
        <v>2858</v>
      </c>
      <c r="G2179" s="184" t="s">
        <v>265</v>
      </c>
      <c r="H2179" s="185">
        <v>5.95</v>
      </c>
      <c r="I2179" s="186"/>
      <c r="J2179" s="187">
        <f>ROUND(I2179*H2179,2)</f>
        <v>0</v>
      </c>
      <c r="K2179" s="183" t="s">
        <v>203</v>
      </c>
      <c r="L2179" s="42"/>
      <c r="M2179" s="188" t="s">
        <v>28</v>
      </c>
      <c r="N2179" s="189" t="s">
        <v>45</v>
      </c>
      <c r="O2179" s="67"/>
      <c r="P2179" s="190">
        <f>O2179*H2179</f>
        <v>0</v>
      </c>
      <c r="Q2179" s="190">
        <v>5.0299999999999997E-3</v>
      </c>
      <c r="R2179" s="190">
        <f>Q2179*H2179</f>
        <v>2.99285E-2</v>
      </c>
      <c r="S2179" s="190">
        <v>0</v>
      </c>
      <c r="T2179" s="191">
        <f>S2179*H2179</f>
        <v>0</v>
      </c>
      <c r="U2179" s="37"/>
      <c r="V2179" s="37"/>
      <c r="W2179" s="37"/>
      <c r="X2179" s="37"/>
      <c r="Y2179" s="37"/>
      <c r="Z2179" s="37"/>
      <c r="AA2179" s="37"/>
      <c r="AB2179" s="37"/>
      <c r="AC2179" s="37"/>
      <c r="AD2179" s="37"/>
      <c r="AE2179" s="37"/>
      <c r="AR2179" s="192" t="s">
        <v>283</v>
      </c>
      <c r="AT2179" s="192" t="s">
        <v>199</v>
      </c>
      <c r="AU2179" s="192" t="s">
        <v>84</v>
      </c>
      <c r="AY2179" s="20" t="s">
        <v>197</v>
      </c>
      <c r="BE2179" s="193">
        <f>IF(N2179="základní",J2179,0)</f>
        <v>0</v>
      </c>
      <c r="BF2179" s="193">
        <f>IF(N2179="snížená",J2179,0)</f>
        <v>0</v>
      </c>
      <c r="BG2179" s="193">
        <f>IF(N2179="zákl. přenesená",J2179,0)</f>
        <v>0</v>
      </c>
      <c r="BH2179" s="193">
        <f>IF(N2179="sníž. přenesená",J2179,0)</f>
        <v>0</v>
      </c>
      <c r="BI2179" s="193">
        <f>IF(N2179="nulová",J2179,0)</f>
        <v>0</v>
      </c>
      <c r="BJ2179" s="20" t="s">
        <v>82</v>
      </c>
      <c r="BK2179" s="193">
        <f>ROUND(I2179*H2179,2)</f>
        <v>0</v>
      </c>
      <c r="BL2179" s="20" t="s">
        <v>283</v>
      </c>
      <c r="BM2179" s="192" t="s">
        <v>2859</v>
      </c>
    </row>
    <row r="2180" spans="1:65" s="2" customFormat="1" ht="11.25">
      <c r="A2180" s="37"/>
      <c r="B2180" s="38"/>
      <c r="C2180" s="39"/>
      <c r="D2180" s="194" t="s">
        <v>206</v>
      </c>
      <c r="E2180" s="39"/>
      <c r="F2180" s="195" t="s">
        <v>2860</v>
      </c>
      <c r="G2180" s="39"/>
      <c r="H2180" s="39"/>
      <c r="I2180" s="196"/>
      <c r="J2180" s="39"/>
      <c r="K2180" s="39"/>
      <c r="L2180" s="42"/>
      <c r="M2180" s="197"/>
      <c r="N2180" s="198"/>
      <c r="O2180" s="67"/>
      <c r="P2180" s="67"/>
      <c r="Q2180" s="67"/>
      <c r="R2180" s="67"/>
      <c r="S2180" s="67"/>
      <c r="T2180" s="68"/>
      <c r="U2180" s="37"/>
      <c r="V2180" s="37"/>
      <c r="W2180" s="37"/>
      <c r="X2180" s="37"/>
      <c r="Y2180" s="37"/>
      <c r="Z2180" s="37"/>
      <c r="AA2180" s="37"/>
      <c r="AB2180" s="37"/>
      <c r="AC2180" s="37"/>
      <c r="AD2180" s="37"/>
      <c r="AE2180" s="37"/>
      <c r="AT2180" s="20" t="s">
        <v>206</v>
      </c>
      <c r="AU2180" s="20" t="s">
        <v>84</v>
      </c>
    </row>
    <row r="2181" spans="1:65" s="15" customFormat="1" ht="11.25">
      <c r="B2181" s="222"/>
      <c r="C2181" s="223"/>
      <c r="D2181" s="201" t="s">
        <v>213</v>
      </c>
      <c r="E2181" s="224" t="s">
        <v>28</v>
      </c>
      <c r="F2181" s="225" t="s">
        <v>724</v>
      </c>
      <c r="G2181" s="223"/>
      <c r="H2181" s="224" t="s">
        <v>28</v>
      </c>
      <c r="I2181" s="226"/>
      <c r="J2181" s="223"/>
      <c r="K2181" s="223"/>
      <c r="L2181" s="227"/>
      <c r="M2181" s="228"/>
      <c r="N2181" s="229"/>
      <c r="O2181" s="229"/>
      <c r="P2181" s="229"/>
      <c r="Q2181" s="229"/>
      <c r="R2181" s="229"/>
      <c r="S2181" s="229"/>
      <c r="T2181" s="230"/>
      <c r="AT2181" s="231" t="s">
        <v>213</v>
      </c>
      <c r="AU2181" s="231" t="s">
        <v>84</v>
      </c>
      <c r="AV2181" s="15" t="s">
        <v>82</v>
      </c>
      <c r="AW2181" s="15" t="s">
        <v>35</v>
      </c>
      <c r="AX2181" s="15" t="s">
        <v>74</v>
      </c>
      <c r="AY2181" s="231" t="s">
        <v>197</v>
      </c>
    </row>
    <row r="2182" spans="1:65" s="15" customFormat="1" ht="11.25">
      <c r="B2182" s="222"/>
      <c r="C2182" s="223"/>
      <c r="D2182" s="201" t="s">
        <v>213</v>
      </c>
      <c r="E2182" s="224" t="s">
        <v>28</v>
      </c>
      <c r="F2182" s="225" t="s">
        <v>2826</v>
      </c>
      <c r="G2182" s="223"/>
      <c r="H2182" s="224" t="s">
        <v>28</v>
      </c>
      <c r="I2182" s="226"/>
      <c r="J2182" s="223"/>
      <c r="K2182" s="223"/>
      <c r="L2182" s="227"/>
      <c r="M2182" s="228"/>
      <c r="N2182" s="229"/>
      <c r="O2182" s="229"/>
      <c r="P2182" s="229"/>
      <c r="Q2182" s="229"/>
      <c r="R2182" s="229"/>
      <c r="S2182" s="229"/>
      <c r="T2182" s="230"/>
      <c r="AT2182" s="231" t="s">
        <v>213</v>
      </c>
      <c r="AU2182" s="231" t="s">
        <v>84</v>
      </c>
      <c r="AV2182" s="15" t="s">
        <v>82</v>
      </c>
      <c r="AW2182" s="15" t="s">
        <v>35</v>
      </c>
      <c r="AX2182" s="15" t="s">
        <v>74</v>
      </c>
      <c r="AY2182" s="231" t="s">
        <v>197</v>
      </c>
    </row>
    <row r="2183" spans="1:65" s="13" customFormat="1" ht="11.25">
      <c r="B2183" s="199"/>
      <c r="C2183" s="200"/>
      <c r="D2183" s="201" t="s">
        <v>213</v>
      </c>
      <c r="E2183" s="202" t="s">
        <v>28</v>
      </c>
      <c r="F2183" s="203" t="s">
        <v>2861</v>
      </c>
      <c r="G2183" s="200"/>
      <c r="H2183" s="204">
        <v>5.95</v>
      </c>
      <c r="I2183" s="205"/>
      <c r="J2183" s="200"/>
      <c r="K2183" s="200"/>
      <c r="L2183" s="206"/>
      <c r="M2183" s="207"/>
      <c r="N2183" s="208"/>
      <c r="O2183" s="208"/>
      <c r="P2183" s="208"/>
      <c r="Q2183" s="208"/>
      <c r="R2183" s="208"/>
      <c r="S2183" s="208"/>
      <c r="T2183" s="209"/>
      <c r="AT2183" s="210" t="s">
        <v>213</v>
      </c>
      <c r="AU2183" s="210" t="s">
        <v>84</v>
      </c>
      <c r="AV2183" s="13" t="s">
        <v>84</v>
      </c>
      <c r="AW2183" s="13" t="s">
        <v>35</v>
      </c>
      <c r="AX2183" s="13" t="s">
        <v>82</v>
      </c>
      <c r="AY2183" s="210" t="s">
        <v>197</v>
      </c>
    </row>
    <row r="2184" spans="1:65" s="2" customFormat="1" ht="24.2" customHeight="1">
      <c r="A2184" s="37"/>
      <c r="B2184" s="38"/>
      <c r="C2184" s="181" t="s">
        <v>2862</v>
      </c>
      <c r="D2184" s="181" t="s">
        <v>199</v>
      </c>
      <c r="E2184" s="182" t="s">
        <v>2863</v>
      </c>
      <c r="F2184" s="183" t="s">
        <v>2864</v>
      </c>
      <c r="G2184" s="184" t="s">
        <v>210</v>
      </c>
      <c r="H2184" s="185">
        <v>10</v>
      </c>
      <c r="I2184" s="186"/>
      <c r="J2184" s="187">
        <f>ROUND(I2184*H2184,2)</f>
        <v>0</v>
      </c>
      <c r="K2184" s="183" t="s">
        <v>203</v>
      </c>
      <c r="L2184" s="42"/>
      <c r="M2184" s="188" t="s">
        <v>28</v>
      </c>
      <c r="N2184" s="189" t="s">
        <v>45</v>
      </c>
      <c r="O2184" s="67"/>
      <c r="P2184" s="190">
        <f>O2184*H2184</f>
        <v>0</v>
      </c>
      <c r="Q2184" s="190">
        <v>3.0000000000000001E-5</v>
      </c>
      <c r="R2184" s="190">
        <f>Q2184*H2184</f>
        <v>3.0000000000000003E-4</v>
      </c>
      <c r="S2184" s="190">
        <v>0</v>
      </c>
      <c r="T2184" s="191">
        <f>S2184*H2184</f>
        <v>0</v>
      </c>
      <c r="U2184" s="37"/>
      <c r="V2184" s="37"/>
      <c r="W2184" s="37"/>
      <c r="X2184" s="37"/>
      <c r="Y2184" s="37"/>
      <c r="Z2184" s="37"/>
      <c r="AA2184" s="37"/>
      <c r="AB2184" s="37"/>
      <c r="AC2184" s="37"/>
      <c r="AD2184" s="37"/>
      <c r="AE2184" s="37"/>
      <c r="AR2184" s="192" t="s">
        <v>283</v>
      </c>
      <c r="AT2184" s="192" t="s">
        <v>199</v>
      </c>
      <c r="AU2184" s="192" t="s">
        <v>84</v>
      </c>
      <c r="AY2184" s="20" t="s">
        <v>197</v>
      </c>
      <c r="BE2184" s="193">
        <f>IF(N2184="základní",J2184,0)</f>
        <v>0</v>
      </c>
      <c r="BF2184" s="193">
        <f>IF(N2184="snížená",J2184,0)</f>
        <v>0</v>
      </c>
      <c r="BG2184" s="193">
        <f>IF(N2184="zákl. přenesená",J2184,0)</f>
        <v>0</v>
      </c>
      <c r="BH2184" s="193">
        <f>IF(N2184="sníž. přenesená",J2184,0)</f>
        <v>0</v>
      </c>
      <c r="BI2184" s="193">
        <f>IF(N2184="nulová",J2184,0)</f>
        <v>0</v>
      </c>
      <c r="BJ2184" s="20" t="s">
        <v>82</v>
      </c>
      <c r="BK2184" s="193">
        <f>ROUND(I2184*H2184,2)</f>
        <v>0</v>
      </c>
      <c r="BL2184" s="20" t="s">
        <v>283</v>
      </c>
      <c r="BM2184" s="192" t="s">
        <v>2865</v>
      </c>
    </row>
    <row r="2185" spans="1:65" s="2" customFormat="1" ht="11.25">
      <c r="A2185" s="37"/>
      <c r="B2185" s="38"/>
      <c r="C2185" s="39"/>
      <c r="D2185" s="194" t="s">
        <v>206</v>
      </c>
      <c r="E2185" s="39"/>
      <c r="F2185" s="195" t="s">
        <v>2866</v>
      </c>
      <c r="G2185" s="39"/>
      <c r="H2185" s="39"/>
      <c r="I2185" s="196"/>
      <c r="J2185" s="39"/>
      <c r="K2185" s="39"/>
      <c r="L2185" s="42"/>
      <c r="M2185" s="197"/>
      <c r="N2185" s="198"/>
      <c r="O2185" s="67"/>
      <c r="P2185" s="67"/>
      <c r="Q2185" s="67"/>
      <c r="R2185" s="67"/>
      <c r="S2185" s="67"/>
      <c r="T2185" s="68"/>
      <c r="U2185" s="37"/>
      <c r="V2185" s="37"/>
      <c r="W2185" s="37"/>
      <c r="X2185" s="37"/>
      <c r="Y2185" s="37"/>
      <c r="Z2185" s="37"/>
      <c r="AA2185" s="37"/>
      <c r="AB2185" s="37"/>
      <c r="AC2185" s="37"/>
      <c r="AD2185" s="37"/>
      <c r="AE2185" s="37"/>
      <c r="AT2185" s="20" t="s">
        <v>206</v>
      </c>
      <c r="AU2185" s="20" t="s">
        <v>84</v>
      </c>
    </row>
    <row r="2186" spans="1:65" s="15" customFormat="1" ht="11.25">
      <c r="B2186" s="222"/>
      <c r="C2186" s="223"/>
      <c r="D2186" s="201" t="s">
        <v>213</v>
      </c>
      <c r="E2186" s="224" t="s">
        <v>28</v>
      </c>
      <c r="F2186" s="225" t="s">
        <v>1965</v>
      </c>
      <c r="G2186" s="223"/>
      <c r="H2186" s="224" t="s">
        <v>28</v>
      </c>
      <c r="I2186" s="226"/>
      <c r="J2186" s="223"/>
      <c r="K2186" s="223"/>
      <c r="L2186" s="227"/>
      <c r="M2186" s="228"/>
      <c r="N2186" s="229"/>
      <c r="O2186" s="229"/>
      <c r="P2186" s="229"/>
      <c r="Q2186" s="229"/>
      <c r="R2186" s="229"/>
      <c r="S2186" s="229"/>
      <c r="T2186" s="230"/>
      <c r="AT2186" s="231" t="s">
        <v>213</v>
      </c>
      <c r="AU2186" s="231" t="s">
        <v>84</v>
      </c>
      <c r="AV2186" s="15" t="s">
        <v>82</v>
      </c>
      <c r="AW2186" s="15" t="s">
        <v>35</v>
      </c>
      <c r="AX2186" s="15" t="s">
        <v>74</v>
      </c>
      <c r="AY2186" s="231" t="s">
        <v>197</v>
      </c>
    </row>
    <row r="2187" spans="1:65" s="13" customFormat="1" ht="11.25">
      <c r="B2187" s="199"/>
      <c r="C2187" s="200"/>
      <c r="D2187" s="201" t="s">
        <v>213</v>
      </c>
      <c r="E2187" s="202" t="s">
        <v>28</v>
      </c>
      <c r="F2187" s="203" t="s">
        <v>2867</v>
      </c>
      <c r="G2187" s="200"/>
      <c r="H2187" s="204">
        <v>10</v>
      </c>
      <c r="I2187" s="205"/>
      <c r="J2187" s="200"/>
      <c r="K2187" s="200"/>
      <c r="L2187" s="206"/>
      <c r="M2187" s="207"/>
      <c r="N2187" s="208"/>
      <c r="O2187" s="208"/>
      <c r="P2187" s="208"/>
      <c r="Q2187" s="208"/>
      <c r="R2187" s="208"/>
      <c r="S2187" s="208"/>
      <c r="T2187" s="209"/>
      <c r="AT2187" s="210" t="s">
        <v>213</v>
      </c>
      <c r="AU2187" s="210" t="s">
        <v>84</v>
      </c>
      <c r="AV2187" s="13" t="s">
        <v>84</v>
      </c>
      <c r="AW2187" s="13" t="s">
        <v>35</v>
      </c>
      <c r="AX2187" s="13" t="s">
        <v>82</v>
      </c>
      <c r="AY2187" s="210" t="s">
        <v>197</v>
      </c>
    </row>
    <row r="2188" spans="1:65" s="2" customFormat="1" ht="16.5" customHeight="1">
      <c r="A2188" s="37"/>
      <c r="B2188" s="38"/>
      <c r="C2188" s="247" t="s">
        <v>2868</v>
      </c>
      <c r="D2188" s="247" t="s">
        <v>519</v>
      </c>
      <c r="E2188" s="248" t="s">
        <v>2869</v>
      </c>
      <c r="F2188" s="249" t="s">
        <v>2870</v>
      </c>
      <c r="G2188" s="250" t="s">
        <v>210</v>
      </c>
      <c r="H2188" s="251">
        <v>10</v>
      </c>
      <c r="I2188" s="252"/>
      <c r="J2188" s="253">
        <f>ROUND(I2188*H2188,2)</f>
        <v>0</v>
      </c>
      <c r="K2188" s="249" t="s">
        <v>203</v>
      </c>
      <c r="L2188" s="254"/>
      <c r="M2188" s="255" t="s">
        <v>28</v>
      </c>
      <c r="N2188" s="256" t="s">
        <v>45</v>
      </c>
      <c r="O2188" s="67"/>
      <c r="P2188" s="190">
        <f>O2188*H2188</f>
        <v>0</v>
      </c>
      <c r="Q2188" s="190">
        <v>2.2000000000000001E-3</v>
      </c>
      <c r="R2188" s="190">
        <f>Q2188*H2188</f>
        <v>2.2000000000000002E-2</v>
      </c>
      <c r="S2188" s="190">
        <v>0</v>
      </c>
      <c r="T2188" s="191">
        <f>S2188*H2188</f>
        <v>0</v>
      </c>
      <c r="U2188" s="37"/>
      <c r="V2188" s="37"/>
      <c r="W2188" s="37"/>
      <c r="X2188" s="37"/>
      <c r="Y2188" s="37"/>
      <c r="Z2188" s="37"/>
      <c r="AA2188" s="37"/>
      <c r="AB2188" s="37"/>
      <c r="AC2188" s="37"/>
      <c r="AD2188" s="37"/>
      <c r="AE2188" s="37"/>
      <c r="AR2188" s="192" t="s">
        <v>365</v>
      </c>
      <c r="AT2188" s="192" t="s">
        <v>519</v>
      </c>
      <c r="AU2188" s="192" t="s">
        <v>84</v>
      </c>
      <c r="AY2188" s="20" t="s">
        <v>197</v>
      </c>
      <c r="BE2188" s="193">
        <f>IF(N2188="základní",J2188,0)</f>
        <v>0</v>
      </c>
      <c r="BF2188" s="193">
        <f>IF(N2188="snížená",J2188,0)</f>
        <v>0</v>
      </c>
      <c r="BG2188" s="193">
        <f>IF(N2188="zákl. přenesená",J2188,0)</f>
        <v>0</v>
      </c>
      <c r="BH2188" s="193">
        <f>IF(N2188="sníž. přenesená",J2188,0)</f>
        <v>0</v>
      </c>
      <c r="BI2188" s="193">
        <f>IF(N2188="nulová",J2188,0)</f>
        <v>0</v>
      </c>
      <c r="BJ2188" s="20" t="s">
        <v>82</v>
      </c>
      <c r="BK2188" s="193">
        <f>ROUND(I2188*H2188,2)</f>
        <v>0</v>
      </c>
      <c r="BL2188" s="20" t="s">
        <v>283</v>
      </c>
      <c r="BM2188" s="192" t="s">
        <v>2871</v>
      </c>
    </row>
    <row r="2189" spans="1:65" s="2" customFormat="1" ht="24.2" customHeight="1">
      <c r="A2189" s="37"/>
      <c r="B2189" s="38"/>
      <c r="C2189" s="181" t="s">
        <v>2872</v>
      </c>
      <c r="D2189" s="181" t="s">
        <v>199</v>
      </c>
      <c r="E2189" s="182" t="s">
        <v>2873</v>
      </c>
      <c r="F2189" s="183" t="s">
        <v>2874</v>
      </c>
      <c r="G2189" s="184" t="s">
        <v>210</v>
      </c>
      <c r="H2189" s="185">
        <v>2</v>
      </c>
      <c r="I2189" s="186"/>
      <c r="J2189" s="187">
        <f>ROUND(I2189*H2189,2)</f>
        <v>0</v>
      </c>
      <c r="K2189" s="183" t="s">
        <v>203</v>
      </c>
      <c r="L2189" s="42"/>
      <c r="M2189" s="188" t="s">
        <v>28</v>
      </c>
      <c r="N2189" s="189" t="s">
        <v>45</v>
      </c>
      <c r="O2189" s="67"/>
      <c r="P2189" s="190">
        <f>O2189*H2189</f>
        <v>0</v>
      </c>
      <c r="Q2189" s="190">
        <v>3.0000000000000001E-5</v>
      </c>
      <c r="R2189" s="190">
        <f>Q2189*H2189</f>
        <v>6.0000000000000002E-5</v>
      </c>
      <c r="S2189" s="190">
        <v>0</v>
      </c>
      <c r="T2189" s="191">
        <f>S2189*H2189</f>
        <v>0</v>
      </c>
      <c r="U2189" s="37"/>
      <c r="V2189" s="37"/>
      <c r="W2189" s="37"/>
      <c r="X2189" s="37"/>
      <c r="Y2189" s="37"/>
      <c r="Z2189" s="37"/>
      <c r="AA2189" s="37"/>
      <c r="AB2189" s="37"/>
      <c r="AC2189" s="37"/>
      <c r="AD2189" s="37"/>
      <c r="AE2189" s="37"/>
      <c r="AR2189" s="192" t="s">
        <v>283</v>
      </c>
      <c r="AT2189" s="192" t="s">
        <v>199</v>
      </c>
      <c r="AU2189" s="192" t="s">
        <v>84</v>
      </c>
      <c r="AY2189" s="20" t="s">
        <v>197</v>
      </c>
      <c r="BE2189" s="193">
        <f>IF(N2189="základní",J2189,0)</f>
        <v>0</v>
      </c>
      <c r="BF2189" s="193">
        <f>IF(N2189="snížená",J2189,0)</f>
        <v>0</v>
      </c>
      <c r="BG2189" s="193">
        <f>IF(N2189="zákl. přenesená",J2189,0)</f>
        <v>0</v>
      </c>
      <c r="BH2189" s="193">
        <f>IF(N2189="sníž. přenesená",J2189,0)</f>
        <v>0</v>
      </c>
      <c r="BI2189" s="193">
        <f>IF(N2189="nulová",J2189,0)</f>
        <v>0</v>
      </c>
      <c r="BJ2189" s="20" t="s">
        <v>82</v>
      </c>
      <c r="BK2189" s="193">
        <f>ROUND(I2189*H2189,2)</f>
        <v>0</v>
      </c>
      <c r="BL2189" s="20" t="s">
        <v>283</v>
      </c>
      <c r="BM2189" s="192" t="s">
        <v>2875</v>
      </c>
    </row>
    <row r="2190" spans="1:65" s="2" customFormat="1" ht="11.25">
      <c r="A2190" s="37"/>
      <c r="B2190" s="38"/>
      <c r="C2190" s="39"/>
      <c r="D2190" s="194" t="s">
        <v>206</v>
      </c>
      <c r="E2190" s="39"/>
      <c r="F2190" s="195" t="s">
        <v>2876</v>
      </c>
      <c r="G2190" s="39"/>
      <c r="H2190" s="39"/>
      <c r="I2190" s="196"/>
      <c r="J2190" s="39"/>
      <c r="K2190" s="39"/>
      <c r="L2190" s="42"/>
      <c r="M2190" s="197"/>
      <c r="N2190" s="198"/>
      <c r="O2190" s="67"/>
      <c r="P2190" s="67"/>
      <c r="Q2190" s="67"/>
      <c r="R2190" s="67"/>
      <c r="S2190" s="67"/>
      <c r="T2190" s="68"/>
      <c r="U2190" s="37"/>
      <c r="V2190" s="37"/>
      <c r="W2190" s="37"/>
      <c r="X2190" s="37"/>
      <c r="Y2190" s="37"/>
      <c r="Z2190" s="37"/>
      <c r="AA2190" s="37"/>
      <c r="AB2190" s="37"/>
      <c r="AC2190" s="37"/>
      <c r="AD2190" s="37"/>
      <c r="AE2190" s="37"/>
      <c r="AT2190" s="20" t="s">
        <v>206</v>
      </c>
      <c r="AU2190" s="20" t="s">
        <v>84</v>
      </c>
    </row>
    <row r="2191" spans="1:65" s="15" customFormat="1" ht="11.25">
      <c r="B2191" s="222"/>
      <c r="C2191" s="223"/>
      <c r="D2191" s="201" t="s">
        <v>213</v>
      </c>
      <c r="E2191" s="224" t="s">
        <v>28</v>
      </c>
      <c r="F2191" s="225" t="s">
        <v>1965</v>
      </c>
      <c r="G2191" s="223"/>
      <c r="H2191" s="224" t="s">
        <v>28</v>
      </c>
      <c r="I2191" s="226"/>
      <c r="J2191" s="223"/>
      <c r="K2191" s="223"/>
      <c r="L2191" s="227"/>
      <c r="M2191" s="228"/>
      <c r="N2191" s="229"/>
      <c r="O2191" s="229"/>
      <c r="P2191" s="229"/>
      <c r="Q2191" s="229"/>
      <c r="R2191" s="229"/>
      <c r="S2191" s="229"/>
      <c r="T2191" s="230"/>
      <c r="AT2191" s="231" t="s">
        <v>213</v>
      </c>
      <c r="AU2191" s="231" t="s">
        <v>84</v>
      </c>
      <c r="AV2191" s="15" t="s">
        <v>82</v>
      </c>
      <c r="AW2191" s="15" t="s">
        <v>35</v>
      </c>
      <c r="AX2191" s="15" t="s">
        <v>74</v>
      </c>
      <c r="AY2191" s="231" t="s">
        <v>197</v>
      </c>
    </row>
    <row r="2192" spans="1:65" s="13" customFormat="1" ht="11.25">
      <c r="B2192" s="199"/>
      <c r="C2192" s="200"/>
      <c r="D2192" s="201" t="s">
        <v>213</v>
      </c>
      <c r="E2192" s="202" t="s">
        <v>28</v>
      </c>
      <c r="F2192" s="203" t="s">
        <v>2877</v>
      </c>
      <c r="G2192" s="200"/>
      <c r="H2192" s="204">
        <v>2</v>
      </c>
      <c r="I2192" s="205"/>
      <c r="J2192" s="200"/>
      <c r="K2192" s="200"/>
      <c r="L2192" s="206"/>
      <c r="M2192" s="207"/>
      <c r="N2192" s="208"/>
      <c r="O2192" s="208"/>
      <c r="P2192" s="208"/>
      <c r="Q2192" s="208"/>
      <c r="R2192" s="208"/>
      <c r="S2192" s="208"/>
      <c r="T2192" s="209"/>
      <c r="AT2192" s="210" t="s">
        <v>213</v>
      </c>
      <c r="AU2192" s="210" t="s">
        <v>84</v>
      </c>
      <c r="AV2192" s="13" t="s">
        <v>84</v>
      </c>
      <c r="AW2192" s="13" t="s">
        <v>35</v>
      </c>
      <c r="AX2192" s="13" t="s">
        <v>82</v>
      </c>
      <c r="AY2192" s="210" t="s">
        <v>197</v>
      </c>
    </row>
    <row r="2193" spans="1:65" s="2" customFormat="1" ht="16.5" customHeight="1">
      <c r="A2193" s="37"/>
      <c r="B2193" s="38"/>
      <c r="C2193" s="247" t="s">
        <v>2878</v>
      </c>
      <c r="D2193" s="247" t="s">
        <v>519</v>
      </c>
      <c r="E2193" s="248" t="s">
        <v>2879</v>
      </c>
      <c r="F2193" s="249" t="s">
        <v>2880</v>
      </c>
      <c r="G2193" s="250" t="s">
        <v>210</v>
      </c>
      <c r="H2193" s="251">
        <v>2</v>
      </c>
      <c r="I2193" s="252"/>
      <c r="J2193" s="253">
        <f>ROUND(I2193*H2193,2)</f>
        <v>0</v>
      </c>
      <c r="K2193" s="249" t="s">
        <v>203</v>
      </c>
      <c r="L2193" s="254"/>
      <c r="M2193" s="255" t="s">
        <v>28</v>
      </c>
      <c r="N2193" s="256" t="s">
        <v>45</v>
      </c>
      <c r="O2193" s="67"/>
      <c r="P2193" s="190">
        <f>O2193*H2193</f>
        <v>0</v>
      </c>
      <c r="Q2193" s="190">
        <v>4.1999999999999997E-3</v>
      </c>
      <c r="R2193" s="190">
        <f>Q2193*H2193</f>
        <v>8.3999999999999995E-3</v>
      </c>
      <c r="S2193" s="190">
        <v>0</v>
      </c>
      <c r="T2193" s="191">
        <f>S2193*H2193</f>
        <v>0</v>
      </c>
      <c r="U2193" s="37"/>
      <c r="V2193" s="37"/>
      <c r="W2193" s="37"/>
      <c r="X2193" s="37"/>
      <c r="Y2193" s="37"/>
      <c r="Z2193" s="37"/>
      <c r="AA2193" s="37"/>
      <c r="AB2193" s="37"/>
      <c r="AC2193" s="37"/>
      <c r="AD2193" s="37"/>
      <c r="AE2193" s="37"/>
      <c r="AR2193" s="192" t="s">
        <v>365</v>
      </c>
      <c r="AT2193" s="192" t="s">
        <v>519</v>
      </c>
      <c r="AU2193" s="192" t="s">
        <v>84</v>
      </c>
      <c r="AY2193" s="20" t="s">
        <v>197</v>
      </c>
      <c r="BE2193" s="193">
        <f>IF(N2193="základní",J2193,0)</f>
        <v>0</v>
      </c>
      <c r="BF2193" s="193">
        <f>IF(N2193="snížená",J2193,0)</f>
        <v>0</v>
      </c>
      <c r="BG2193" s="193">
        <f>IF(N2193="zákl. přenesená",J2193,0)</f>
        <v>0</v>
      </c>
      <c r="BH2193" s="193">
        <f>IF(N2193="sníž. přenesená",J2193,0)</f>
        <v>0</v>
      </c>
      <c r="BI2193" s="193">
        <f>IF(N2193="nulová",J2193,0)</f>
        <v>0</v>
      </c>
      <c r="BJ2193" s="20" t="s">
        <v>82</v>
      </c>
      <c r="BK2193" s="193">
        <f>ROUND(I2193*H2193,2)</f>
        <v>0</v>
      </c>
      <c r="BL2193" s="20" t="s">
        <v>283</v>
      </c>
      <c r="BM2193" s="192" t="s">
        <v>2881</v>
      </c>
    </row>
    <row r="2194" spans="1:65" s="2" customFormat="1" ht="24.2" customHeight="1">
      <c r="A2194" s="37"/>
      <c r="B2194" s="38"/>
      <c r="C2194" s="181" t="s">
        <v>2882</v>
      </c>
      <c r="D2194" s="181" t="s">
        <v>199</v>
      </c>
      <c r="E2194" s="182" t="s">
        <v>2883</v>
      </c>
      <c r="F2194" s="183" t="s">
        <v>2884</v>
      </c>
      <c r="G2194" s="184" t="s">
        <v>265</v>
      </c>
      <c r="H2194" s="185">
        <v>47.95</v>
      </c>
      <c r="I2194" s="186"/>
      <c r="J2194" s="187">
        <f>ROUND(I2194*H2194,2)</f>
        <v>0</v>
      </c>
      <c r="K2194" s="183" t="s">
        <v>28</v>
      </c>
      <c r="L2194" s="42"/>
      <c r="M2194" s="188" t="s">
        <v>28</v>
      </c>
      <c r="N2194" s="189" t="s">
        <v>45</v>
      </c>
      <c r="O2194" s="67"/>
      <c r="P2194" s="190">
        <f>O2194*H2194</f>
        <v>0</v>
      </c>
      <c r="Q2194" s="190">
        <v>1.2999999999999999E-4</v>
      </c>
      <c r="R2194" s="190">
        <f>Q2194*H2194</f>
        <v>6.2334999999999995E-3</v>
      </c>
      <c r="S2194" s="190">
        <v>0</v>
      </c>
      <c r="T2194" s="191">
        <f>S2194*H2194</f>
        <v>0</v>
      </c>
      <c r="U2194" s="37"/>
      <c r="V2194" s="37"/>
      <c r="W2194" s="37"/>
      <c r="X2194" s="37"/>
      <c r="Y2194" s="37"/>
      <c r="Z2194" s="37"/>
      <c r="AA2194" s="37"/>
      <c r="AB2194" s="37"/>
      <c r="AC2194" s="37"/>
      <c r="AD2194" s="37"/>
      <c r="AE2194" s="37"/>
      <c r="AR2194" s="192" t="s">
        <v>283</v>
      </c>
      <c r="AT2194" s="192" t="s">
        <v>199</v>
      </c>
      <c r="AU2194" s="192" t="s">
        <v>84</v>
      </c>
      <c r="AY2194" s="20" t="s">
        <v>197</v>
      </c>
      <c r="BE2194" s="193">
        <f>IF(N2194="základní",J2194,0)</f>
        <v>0</v>
      </c>
      <c r="BF2194" s="193">
        <f>IF(N2194="snížená",J2194,0)</f>
        <v>0</v>
      </c>
      <c r="BG2194" s="193">
        <f>IF(N2194="zákl. přenesená",J2194,0)</f>
        <v>0</v>
      </c>
      <c r="BH2194" s="193">
        <f>IF(N2194="sníž. přenesená",J2194,0)</f>
        <v>0</v>
      </c>
      <c r="BI2194" s="193">
        <f>IF(N2194="nulová",J2194,0)</f>
        <v>0</v>
      </c>
      <c r="BJ2194" s="20" t="s">
        <v>82</v>
      </c>
      <c r="BK2194" s="193">
        <f>ROUND(I2194*H2194,2)</f>
        <v>0</v>
      </c>
      <c r="BL2194" s="20" t="s">
        <v>283</v>
      </c>
      <c r="BM2194" s="192" t="s">
        <v>2885</v>
      </c>
    </row>
    <row r="2195" spans="1:65" s="15" customFormat="1" ht="11.25">
      <c r="B2195" s="222"/>
      <c r="C2195" s="223"/>
      <c r="D2195" s="201" t="s">
        <v>213</v>
      </c>
      <c r="E2195" s="224" t="s">
        <v>28</v>
      </c>
      <c r="F2195" s="225" t="s">
        <v>2886</v>
      </c>
      <c r="G2195" s="223"/>
      <c r="H2195" s="224" t="s">
        <v>28</v>
      </c>
      <c r="I2195" s="226"/>
      <c r="J2195" s="223"/>
      <c r="K2195" s="223"/>
      <c r="L2195" s="227"/>
      <c r="M2195" s="228"/>
      <c r="N2195" s="229"/>
      <c r="O2195" s="229"/>
      <c r="P2195" s="229"/>
      <c r="Q2195" s="229"/>
      <c r="R2195" s="229"/>
      <c r="S2195" s="229"/>
      <c r="T2195" s="230"/>
      <c r="AT2195" s="231" t="s">
        <v>213</v>
      </c>
      <c r="AU2195" s="231" t="s">
        <v>84</v>
      </c>
      <c r="AV2195" s="15" t="s">
        <v>82</v>
      </c>
      <c r="AW2195" s="15" t="s">
        <v>35</v>
      </c>
      <c r="AX2195" s="15" t="s">
        <v>74</v>
      </c>
      <c r="AY2195" s="231" t="s">
        <v>197</v>
      </c>
    </row>
    <row r="2196" spans="1:65" s="15" customFormat="1" ht="11.25">
      <c r="B2196" s="222"/>
      <c r="C2196" s="223"/>
      <c r="D2196" s="201" t="s">
        <v>213</v>
      </c>
      <c r="E2196" s="224" t="s">
        <v>28</v>
      </c>
      <c r="F2196" s="225" t="s">
        <v>2887</v>
      </c>
      <c r="G2196" s="223"/>
      <c r="H2196" s="224" t="s">
        <v>28</v>
      </c>
      <c r="I2196" s="226"/>
      <c r="J2196" s="223"/>
      <c r="K2196" s="223"/>
      <c r="L2196" s="227"/>
      <c r="M2196" s="228"/>
      <c r="N2196" s="229"/>
      <c r="O2196" s="229"/>
      <c r="P2196" s="229"/>
      <c r="Q2196" s="229"/>
      <c r="R2196" s="229"/>
      <c r="S2196" s="229"/>
      <c r="T2196" s="230"/>
      <c r="AT2196" s="231" t="s">
        <v>213</v>
      </c>
      <c r="AU2196" s="231" t="s">
        <v>84</v>
      </c>
      <c r="AV2196" s="15" t="s">
        <v>82</v>
      </c>
      <c r="AW2196" s="15" t="s">
        <v>35</v>
      </c>
      <c r="AX2196" s="15" t="s">
        <v>74</v>
      </c>
      <c r="AY2196" s="231" t="s">
        <v>197</v>
      </c>
    </row>
    <row r="2197" spans="1:65" s="15" customFormat="1" ht="11.25">
      <c r="B2197" s="222"/>
      <c r="C2197" s="223"/>
      <c r="D2197" s="201" t="s">
        <v>213</v>
      </c>
      <c r="E2197" s="224" t="s">
        <v>28</v>
      </c>
      <c r="F2197" s="225" t="s">
        <v>822</v>
      </c>
      <c r="G2197" s="223"/>
      <c r="H2197" s="224" t="s">
        <v>28</v>
      </c>
      <c r="I2197" s="226"/>
      <c r="J2197" s="223"/>
      <c r="K2197" s="223"/>
      <c r="L2197" s="227"/>
      <c r="M2197" s="228"/>
      <c r="N2197" s="229"/>
      <c r="O2197" s="229"/>
      <c r="P2197" s="229"/>
      <c r="Q2197" s="229"/>
      <c r="R2197" s="229"/>
      <c r="S2197" s="229"/>
      <c r="T2197" s="230"/>
      <c r="AT2197" s="231" t="s">
        <v>213</v>
      </c>
      <c r="AU2197" s="231" t="s">
        <v>84</v>
      </c>
      <c r="AV2197" s="15" t="s">
        <v>82</v>
      </c>
      <c r="AW2197" s="15" t="s">
        <v>35</v>
      </c>
      <c r="AX2197" s="15" t="s">
        <v>74</v>
      </c>
      <c r="AY2197" s="231" t="s">
        <v>197</v>
      </c>
    </row>
    <row r="2198" spans="1:65" s="13" customFormat="1" ht="11.25">
      <c r="B2198" s="199"/>
      <c r="C2198" s="200"/>
      <c r="D2198" s="201" t="s">
        <v>213</v>
      </c>
      <c r="E2198" s="202" t="s">
        <v>28</v>
      </c>
      <c r="F2198" s="203" t="s">
        <v>2888</v>
      </c>
      <c r="G2198" s="200"/>
      <c r="H2198" s="204">
        <v>43.4</v>
      </c>
      <c r="I2198" s="205"/>
      <c r="J2198" s="200"/>
      <c r="K2198" s="200"/>
      <c r="L2198" s="206"/>
      <c r="M2198" s="207"/>
      <c r="N2198" s="208"/>
      <c r="O2198" s="208"/>
      <c r="P2198" s="208"/>
      <c r="Q2198" s="208"/>
      <c r="R2198" s="208"/>
      <c r="S2198" s="208"/>
      <c r="T2198" s="209"/>
      <c r="AT2198" s="210" t="s">
        <v>213</v>
      </c>
      <c r="AU2198" s="210" t="s">
        <v>84</v>
      </c>
      <c r="AV2198" s="13" t="s">
        <v>84</v>
      </c>
      <c r="AW2198" s="13" t="s">
        <v>35</v>
      </c>
      <c r="AX2198" s="13" t="s">
        <v>74</v>
      </c>
      <c r="AY2198" s="210" t="s">
        <v>197</v>
      </c>
    </row>
    <row r="2199" spans="1:65" s="13" customFormat="1" ht="11.25">
      <c r="B2199" s="199"/>
      <c r="C2199" s="200"/>
      <c r="D2199" s="201" t="s">
        <v>213</v>
      </c>
      <c r="E2199" s="202" t="s">
        <v>28</v>
      </c>
      <c r="F2199" s="203" t="s">
        <v>2889</v>
      </c>
      <c r="G2199" s="200"/>
      <c r="H2199" s="204">
        <v>4.55</v>
      </c>
      <c r="I2199" s="205"/>
      <c r="J2199" s="200"/>
      <c r="K2199" s="200"/>
      <c r="L2199" s="206"/>
      <c r="M2199" s="207"/>
      <c r="N2199" s="208"/>
      <c r="O2199" s="208"/>
      <c r="P2199" s="208"/>
      <c r="Q2199" s="208"/>
      <c r="R2199" s="208"/>
      <c r="S2199" s="208"/>
      <c r="T2199" s="209"/>
      <c r="AT2199" s="210" t="s">
        <v>213</v>
      </c>
      <c r="AU2199" s="210" t="s">
        <v>84</v>
      </c>
      <c r="AV2199" s="13" t="s">
        <v>84</v>
      </c>
      <c r="AW2199" s="13" t="s">
        <v>35</v>
      </c>
      <c r="AX2199" s="13" t="s">
        <v>74</v>
      </c>
      <c r="AY2199" s="210" t="s">
        <v>197</v>
      </c>
    </row>
    <row r="2200" spans="1:65" s="14" customFormat="1" ht="11.25">
      <c r="B2200" s="211"/>
      <c r="C2200" s="212"/>
      <c r="D2200" s="201" t="s">
        <v>213</v>
      </c>
      <c r="E2200" s="213" t="s">
        <v>28</v>
      </c>
      <c r="F2200" s="214" t="s">
        <v>226</v>
      </c>
      <c r="G2200" s="212"/>
      <c r="H2200" s="215">
        <v>47.95</v>
      </c>
      <c r="I2200" s="216"/>
      <c r="J2200" s="212"/>
      <c r="K2200" s="212"/>
      <c r="L2200" s="217"/>
      <c r="M2200" s="218"/>
      <c r="N2200" s="219"/>
      <c r="O2200" s="219"/>
      <c r="P2200" s="219"/>
      <c r="Q2200" s="219"/>
      <c r="R2200" s="219"/>
      <c r="S2200" s="219"/>
      <c r="T2200" s="220"/>
      <c r="AT2200" s="221" t="s">
        <v>213</v>
      </c>
      <c r="AU2200" s="221" t="s">
        <v>84</v>
      </c>
      <c r="AV2200" s="14" t="s">
        <v>204</v>
      </c>
      <c r="AW2200" s="14" t="s">
        <v>35</v>
      </c>
      <c r="AX2200" s="14" t="s">
        <v>82</v>
      </c>
      <c r="AY2200" s="221" t="s">
        <v>197</v>
      </c>
    </row>
    <row r="2201" spans="1:65" s="2" customFormat="1" ht="16.5" customHeight="1">
      <c r="A2201" s="37"/>
      <c r="B2201" s="38"/>
      <c r="C2201" s="247" t="s">
        <v>2890</v>
      </c>
      <c r="D2201" s="247" t="s">
        <v>519</v>
      </c>
      <c r="E2201" s="248" t="s">
        <v>2891</v>
      </c>
      <c r="F2201" s="249" t="s">
        <v>2892</v>
      </c>
      <c r="G2201" s="250" t="s">
        <v>202</v>
      </c>
      <c r="H2201" s="251">
        <v>15.723000000000001</v>
      </c>
      <c r="I2201" s="252"/>
      <c r="J2201" s="253">
        <f>ROUND(I2201*H2201,2)</f>
        <v>0</v>
      </c>
      <c r="K2201" s="249" t="s">
        <v>28</v>
      </c>
      <c r="L2201" s="254"/>
      <c r="M2201" s="255" t="s">
        <v>28</v>
      </c>
      <c r="N2201" s="256" t="s">
        <v>45</v>
      </c>
      <c r="O2201" s="67"/>
      <c r="P2201" s="190">
        <f>O2201*H2201</f>
        <v>0</v>
      </c>
      <c r="Q2201" s="190">
        <v>0</v>
      </c>
      <c r="R2201" s="190">
        <f>Q2201*H2201</f>
        <v>0</v>
      </c>
      <c r="S2201" s="190">
        <v>0</v>
      </c>
      <c r="T2201" s="191">
        <f>S2201*H2201</f>
        <v>0</v>
      </c>
      <c r="U2201" s="37"/>
      <c r="V2201" s="37"/>
      <c r="W2201" s="37"/>
      <c r="X2201" s="37"/>
      <c r="Y2201" s="37"/>
      <c r="Z2201" s="37"/>
      <c r="AA2201" s="37"/>
      <c r="AB2201" s="37"/>
      <c r="AC2201" s="37"/>
      <c r="AD2201" s="37"/>
      <c r="AE2201" s="37"/>
      <c r="AR2201" s="192" t="s">
        <v>365</v>
      </c>
      <c r="AT2201" s="192" t="s">
        <v>519</v>
      </c>
      <c r="AU2201" s="192" t="s">
        <v>84</v>
      </c>
      <c r="AY2201" s="20" t="s">
        <v>197</v>
      </c>
      <c r="BE2201" s="193">
        <f>IF(N2201="základní",J2201,0)</f>
        <v>0</v>
      </c>
      <c r="BF2201" s="193">
        <f>IF(N2201="snížená",J2201,0)</f>
        <v>0</v>
      </c>
      <c r="BG2201" s="193">
        <f>IF(N2201="zákl. přenesená",J2201,0)</f>
        <v>0</v>
      </c>
      <c r="BH2201" s="193">
        <f>IF(N2201="sníž. přenesená",J2201,0)</f>
        <v>0</v>
      </c>
      <c r="BI2201" s="193">
        <f>IF(N2201="nulová",J2201,0)</f>
        <v>0</v>
      </c>
      <c r="BJ2201" s="20" t="s">
        <v>82</v>
      </c>
      <c r="BK2201" s="193">
        <f>ROUND(I2201*H2201,2)</f>
        <v>0</v>
      </c>
      <c r="BL2201" s="20" t="s">
        <v>283</v>
      </c>
      <c r="BM2201" s="192" t="s">
        <v>2893</v>
      </c>
    </row>
    <row r="2202" spans="1:65" s="13" customFormat="1" ht="11.25">
      <c r="B2202" s="199"/>
      <c r="C2202" s="200"/>
      <c r="D2202" s="201" t="s">
        <v>213</v>
      </c>
      <c r="E2202" s="202" t="s">
        <v>28</v>
      </c>
      <c r="F2202" s="203" t="s">
        <v>2894</v>
      </c>
      <c r="G2202" s="200"/>
      <c r="H2202" s="204">
        <v>13.02</v>
      </c>
      <c r="I2202" s="205"/>
      <c r="J2202" s="200"/>
      <c r="K2202" s="200"/>
      <c r="L2202" s="206"/>
      <c r="M2202" s="207"/>
      <c r="N2202" s="208"/>
      <c r="O2202" s="208"/>
      <c r="P2202" s="208"/>
      <c r="Q2202" s="208"/>
      <c r="R2202" s="208"/>
      <c r="S2202" s="208"/>
      <c r="T2202" s="209"/>
      <c r="AT2202" s="210" t="s">
        <v>213</v>
      </c>
      <c r="AU2202" s="210" t="s">
        <v>84</v>
      </c>
      <c r="AV2202" s="13" t="s">
        <v>84</v>
      </c>
      <c r="AW2202" s="13" t="s">
        <v>35</v>
      </c>
      <c r="AX2202" s="13" t="s">
        <v>74</v>
      </c>
      <c r="AY2202" s="210" t="s">
        <v>197</v>
      </c>
    </row>
    <row r="2203" spans="1:65" s="13" customFormat="1" ht="11.25">
      <c r="B2203" s="199"/>
      <c r="C2203" s="200"/>
      <c r="D2203" s="201" t="s">
        <v>213</v>
      </c>
      <c r="E2203" s="202" t="s">
        <v>28</v>
      </c>
      <c r="F2203" s="203" t="s">
        <v>2895</v>
      </c>
      <c r="G2203" s="200"/>
      <c r="H2203" s="204">
        <v>1.274</v>
      </c>
      <c r="I2203" s="205"/>
      <c r="J2203" s="200"/>
      <c r="K2203" s="200"/>
      <c r="L2203" s="206"/>
      <c r="M2203" s="207"/>
      <c r="N2203" s="208"/>
      <c r="O2203" s="208"/>
      <c r="P2203" s="208"/>
      <c r="Q2203" s="208"/>
      <c r="R2203" s="208"/>
      <c r="S2203" s="208"/>
      <c r="T2203" s="209"/>
      <c r="AT2203" s="210" t="s">
        <v>213</v>
      </c>
      <c r="AU2203" s="210" t="s">
        <v>84</v>
      </c>
      <c r="AV2203" s="13" t="s">
        <v>84</v>
      </c>
      <c r="AW2203" s="13" t="s">
        <v>35</v>
      </c>
      <c r="AX2203" s="13" t="s">
        <v>74</v>
      </c>
      <c r="AY2203" s="210" t="s">
        <v>197</v>
      </c>
    </row>
    <row r="2204" spans="1:65" s="14" customFormat="1" ht="11.25">
      <c r="B2204" s="211"/>
      <c r="C2204" s="212"/>
      <c r="D2204" s="201" t="s">
        <v>213</v>
      </c>
      <c r="E2204" s="213" t="s">
        <v>28</v>
      </c>
      <c r="F2204" s="214" t="s">
        <v>226</v>
      </c>
      <c r="G2204" s="212"/>
      <c r="H2204" s="215">
        <v>14.294</v>
      </c>
      <c r="I2204" s="216"/>
      <c r="J2204" s="212"/>
      <c r="K2204" s="212"/>
      <c r="L2204" s="217"/>
      <c r="M2204" s="218"/>
      <c r="N2204" s="219"/>
      <c r="O2204" s="219"/>
      <c r="P2204" s="219"/>
      <c r="Q2204" s="219"/>
      <c r="R2204" s="219"/>
      <c r="S2204" s="219"/>
      <c r="T2204" s="220"/>
      <c r="AT2204" s="221" t="s">
        <v>213</v>
      </c>
      <c r="AU2204" s="221" t="s">
        <v>84</v>
      </c>
      <c r="AV2204" s="14" t="s">
        <v>204</v>
      </c>
      <c r="AW2204" s="14" t="s">
        <v>35</v>
      </c>
      <c r="AX2204" s="14" t="s">
        <v>82</v>
      </c>
      <c r="AY2204" s="221" t="s">
        <v>197</v>
      </c>
    </row>
    <row r="2205" spans="1:65" s="13" customFormat="1" ht="11.25">
      <c r="B2205" s="199"/>
      <c r="C2205" s="200"/>
      <c r="D2205" s="201" t="s">
        <v>213</v>
      </c>
      <c r="E2205" s="200"/>
      <c r="F2205" s="203" t="s">
        <v>2896</v>
      </c>
      <c r="G2205" s="200"/>
      <c r="H2205" s="204">
        <v>15.723000000000001</v>
      </c>
      <c r="I2205" s="205"/>
      <c r="J2205" s="200"/>
      <c r="K2205" s="200"/>
      <c r="L2205" s="206"/>
      <c r="M2205" s="207"/>
      <c r="N2205" s="208"/>
      <c r="O2205" s="208"/>
      <c r="P2205" s="208"/>
      <c r="Q2205" s="208"/>
      <c r="R2205" s="208"/>
      <c r="S2205" s="208"/>
      <c r="T2205" s="209"/>
      <c r="AT2205" s="210" t="s">
        <v>213</v>
      </c>
      <c r="AU2205" s="210" t="s">
        <v>84</v>
      </c>
      <c r="AV2205" s="13" t="s">
        <v>84</v>
      </c>
      <c r="AW2205" s="13" t="s">
        <v>4</v>
      </c>
      <c r="AX2205" s="13" t="s">
        <v>82</v>
      </c>
      <c r="AY2205" s="210" t="s">
        <v>197</v>
      </c>
    </row>
    <row r="2206" spans="1:65" s="2" customFormat="1" ht="24.2" customHeight="1">
      <c r="A2206" s="37"/>
      <c r="B2206" s="38"/>
      <c r="C2206" s="181" t="s">
        <v>2897</v>
      </c>
      <c r="D2206" s="181" t="s">
        <v>199</v>
      </c>
      <c r="E2206" s="182" t="s">
        <v>2898</v>
      </c>
      <c r="F2206" s="183" t="s">
        <v>2899</v>
      </c>
      <c r="G2206" s="184" t="s">
        <v>265</v>
      </c>
      <c r="H2206" s="185">
        <v>194.55</v>
      </c>
      <c r="I2206" s="186"/>
      <c r="J2206" s="187">
        <f>ROUND(I2206*H2206,2)</f>
        <v>0</v>
      </c>
      <c r="K2206" s="183" t="s">
        <v>28</v>
      </c>
      <c r="L2206" s="42"/>
      <c r="M2206" s="188" t="s">
        <v>28</v>
      </c>
      <c r="N2206" s="189" t="s">
        <v>45</v>
      </c>
      <c r="O2206" s="67"/>
      <c r="P2206" s="190">
        <f>O2206*H2206</f>
        <v>0</v>
      </c>
      <c r="Q2206" s="190">
        <v>1.2999999999999999E-4</v>
      </c>
      <c r="R2206" s="190">
        <f>Q2206*H2206</f>
        <v>2.5291499999999998E-2</v>
      </c>
      <c r="S2206" s="190">
        <v>0</v>
      </c>
      <c r="T2206" s="191">
        <f>S2206*H2206</f>
        <v>0</v>
      </c>
      <c r="U2206" s="37"/>
      <c r="V2206" s="37"/>
      <c r="W2206" s="37"/>
      <c r="X2206" s="37"/>
      <c r="Y2206" s="37"/>
      <c r="Z2206" s="37"/>
      <c r="AA2206" s="37"/>
      <c r="AB2206" s="37"/>
      <c r="AC2206" s="37"/>
      <c r="AD2206" s="37"/>
      <c r="AE2206" s="37"/>
      <c r="AR2206" s="192" t="s">
        <v>283</v>
      </c>
      <c r="AT2206" s="192" t="s">
        <v>199</v>
      </c>
      <c r="AU2206" s="192" t="s">
        <v>84</v>
      </c>
      <c r="AY2206" s="20" t="s">
        <v>197</v>
      </c>
      <c r="BE2206" s="193">
        <f>IF(N2206="základní",J2206,0)</f>
        <v>0</v>
      </c>
      <c r="BF2206" s="193">
        <f>IF(N2206="snížená",J2206,0)</f>
        <v>0</v>
      </c>
      <c r="BG2206" s="193">
        <f>IF(N2206="zákl. přenesená",J2206,0)</f>
        <v>0</v>
      </c>
      <c r="BH2206" s="193">
        <f>IF(N2206="sníž. přenesená",J2206,0)</f>
        <v>0</v>
      </c>
      <c r="BI2206" s="193">
        <f>IF(N2206="nulová",J2206,0)</f>
        <v>0</v>
      </c>
      <c r="BJ2206" s="20" t="s">
        <v>82</v>
      </c>
      <c r="BK2206" s="193">
        <f>ROUND(I2206*H2206,2)</f>
        <v>0</v>
      </c>
      <c r="BL2206" s="20" t="s">
        <v>283</v>
      </c>
      <c r="BM2206" s="192" t="s">
        <v>2900</v>
      </c>
    </row>
    <row r="2207" spans="1:65" s="15" customFormat="1" ht="11.25">
      <c r="B2207" s="222"/>
      <c r="C2207" s="223"/>
      <c r="D2207" s="201" t="s">
        <v>213</v>
      </c>
      <c r="E2207" s="224" t="s">
        <v>28</v>
      </c>
      <c r="F2207" s="225" t="s">
        <v>2886</v>
      </c>
      <c r="G2207" s="223"/>
      <c r="H2207" s="224" t="s">
        <v>28</v>
      </c>
      <c r="I2207" s="226"/>
      <c r="J2207" s="223"/>
      <c r="K2207" s="223"/>
      <c r="L2207" s="227"/>
      <c r="M2207" s="228"/>
      <c r="N2207" s="229"/>
      <c r="O2207" s="229"/>
      <c r="P2207" s="229"/>
      <c r="Q2207" s="229"/>
      <c r="R2207" s="229"/>
      <c r="S2207" s="229"/>
      <c r="T2207" s="230"/>
      <c r="AT2207" s="231" t="s">
        <v>213</v>
      </c>
      <c r="AU2207" s="231" t="s">
        <v>84</v>
      </c>
      <c r="AV2207" s="15" t="s">
        <v>82</v>
      </c>
      <c r="AW2207" s="15" t="s">
        <v>35</v>
      </c>
      <c r="AX2207" s="15" t="s">
        <v>74</v>
      </c>
      <c r="AY2207" s="231" t="s">
        <v>197</v>
      </c>
    </row>
    <row r="2208" spans="1:65" s="15" customFormat="1" ht="11.25">
      <c r="B2208" s="222"/>
      <c r="C2208" s="223"/>
      <c r="D2208" s="201" t="s">
        <v>213</v>
      </c>
      <c r="E2208" s="224" t="s">
        <v>28</v>
      </c>
      <c r="F2208" s="225" t="s">
        <v>2901</v>
      </c>
      <c r="G2208" s="223"/>
      <c r="H2208" s="224" t="s">
        <v>28</v>
      </c>
      <c r="I2208" s="226"/>
      <c r="J2208" s="223"/>
      <c r="K2208" s="223"/>
      <c r="L2208" s="227"/>
      <c r="M2208" s="228"/>
      <c r="N2208" s="229"/>
      <c r="O2208" s="229"/>
      <c r="P2208" s="229"/>
      <c r="Q2208" s="229"/>
      <c r="R2208" s="229"/>
      <c r="S2208" s="229"/>
      <c r="T2208" s="230"/>
      <c r="AT2208" s="231" t="s">
        <v>213</v>
      </c>
      <c r="AU2208" s="231" t="s">
        <v>84</v>
      </c>
      <c r="AV2208" s="15" t="s">
        <v>82</v>
      </c>
      <c r="AW2208" s="15" t="s">
        <v>35</v>
      </c>
      <c r="AX2208" s="15" t="s">
        <v>74</v>
      </c>
      <c r="AY2208" s="231" t="s">
        <v>197</v>
      </c>
    </row>
    <row r="2209" spans="1:65" s="15" customFormat="1" ht="11.25">
      <c r="B2209" s="222"/>
      <c r="C2209" s="223"/>
      <c r="D2209" s="201" t="s">
        <v>213</v>
      </c>
      <c r="E2209" s="224" t="s">
        <v>28</v>
      </c>
      <c r="F2209" s="225" t="s">
        <v>822</v>
      </c>
      <c r="G2209" s="223"/>
      <c r="H2209" s="224" t="s">
        <v>28</v>
      </c>
      <c r="I2209" s="226"/>
      <c r="J2209" s="223"/>
      <c r="K2209" s="223"/>
      <c r="L2209" s="227"/>
      <c r="M2209" s="228"/>
      <c r="N2209" s="229"/>
      <c r="O2209" s="229"/>
      <c r="P2209" s="229"/>
      <c r="Q2209" s="229"/>
      <c r="R2209" s="229"/>
      <c r="S2209" s="229"/>
      <c r="T2209" s="230"/>
      <c r="AT2209" s="231" t="s">
        <v>213</v>
      </c>
      <c r="AU2209" s="231" t="s">
        <v>84</v>
      </c>
      <c r="AV2209" s="15" t="s">
        <v>82</v>
      </c>
      <c r="AW2209" s="15" t="s">
        <v>35</v>
      </c>
      <c r="AX2209" s="15" t="s">
        <v>74</v>
      </c>
      <c r="AY2209" s="231" t="s">
        <v>197</v>
      </c>
    </row>
    <row r="2210" spans="1:65" s="13" customFormat="1" ht="11.25">
      <c r="B2210" s="199"/>
      <c r="C2210" s="200"/>
      <c r="D2210" s="201" t="s">
        <v>213</v>
      </c>
      <c r="E2210" s="202" t="s">
        <v>28</v>
      </c>
      <c r="F2210" s="203" t="s">
        <v>2902</v>
      </c>
      <c r="G2210" s="200"/>
      <c r="H2210" s="204">
        <v>190</v>
      </c>
      <c r="I2210" s="205"/>
      <c r="J2210" s="200"/>
      <c r="K2210" s="200"/>
      <c r="L2210" s="206"/>
      <c r="M2210" s="207"/>
      <c r="N2210" s="208"/>
      <c r="O2210" s="208"/>
      <c r="P2210" s="208"/>
      <c r="Q2210" s="208"/>
      <c r="R2210" s="208"/>
      <c r="S2210" s="208"/>
      <c r="T2210" s="209"/>
      <c r="AT2210" s="210" t="s">
        <v>213</v>
      </c>
      <c r="AU2210" s="210" t="s">
        <v>84</v>
      </c>
      <c r="AV2210" s="13" t="s">
        <v>84</v>
      </c>
      <c r="AW2210" s="13" t="s">
        <v>35</v>
      </c>
      <c r="AX2210" s="13" t="s">
        <v>74</v>
      </c>
      <c r="AY2210" s="210" t="s">
        <v>197</v>
      </c>
    </row>
    <row r="2211" spans="1:65" s="13" customFormat="1" ht="11.25">
      <c r="B2211" s="199"/>
      <c r="C2211" s="200"/>
      <c r="D2211" s="201" t="s">
        <v>213</v>
      </c>
      <c r="E2211" s="202" t="s">
        <v>28</v>
      </c>
      <c r="F2211" s="203" t="s">
        <v>2889</v>
      </c>
      <c r="G2211" s="200"/>
      <c r="H2211" s="204">
        <v>4.55</v>
      </c>
      <c r="I2211" s="205"/>
      <c r="J2211" s="200"/>
      <c r="K2211" s="200"/>
      <c r="L2211" s="206"/>
      <c r="M2211" s="207"/>
      <c r="N2211" s="208"/>
      <c r="O2211" s="208"/>
      <c r="P2211" s="208"/>
      <c r="Q2211" s="208"/>
      <c r="R2211" s="208"/>
      <c r="S2211" s="208"/>
      <c r="T2211" s="209"/>
      <c r="AT2211" s="210" t="s">
        <v>213</v>
      </c>
      <c r="AU2211" s="210" t="s">
        <v>84</v>
      </c>
      <c r="AV2211" s="13" t="s">
        <v>84</v>
      </c>
      <c r="AW2211" s="13" t="s">
        <v>35</v>
      </c>
      <c r="AX2211" s="13" t="s">
        <v>74</v>
      </c>
      <c r="AY2211" s="210" t="s">
        <v>197</v>
      </c>
    </row>
    <row r="2212" spans="1:65" s="14" customFormat="1" ht="11.25">
      <c r="B2212" s="211"/>
      <c r="C2212" s="212"/>
      <c r="D2212" s="201" t="s">
        <v>213</v>
      </c>
      <c r="E2212" s="213" t="s">
        <v>28</v>
      </c>
      <c r="F2212" s="214" t="s">
        <v>226</v>
      </c>
      <c r="G2212" s="212"/>
      <c r="H2212" s="215">
        <v>194.55</v>
      </c>
      <c r="I2212" s="216"/>
      <c r="J2212" s="212"/>
      <c r="K2212" s="212"/>
      <c r="L2212" s="217"/>
      <c r="M2212" s="218"/>
      <c r="N2212" s="219"/>
      <c r="O2212" s="219"/>
      <c r="P2212" s="219"/>
      <c r="Q2212" s="219"/>
      <c r="R2212" s="219"/>
      <c r="S2212" s="219"/>
      <c r="T2212" s="220"/>
      <c r="AT2212" s="221" t="s">
        <v>213</v>
      </c>
      <c r="AU2212" s="221" t="s">
        <v>84</v>
      </c>
      <c r="AV2212" s="14" t="s">
        <v>204</v>
      </c>
      <c r="AW2212" s="14" t="s">
        <v>35</v>
      </c>
      <c r="AX2212" s="14" t="s">
        <v>82</v>
      </c>
      <c r="AY2212" s="221" t="s">
        <v>197</v>
      </c>
    </row>
    <row r="2213" spans="1:65" s="2" customFormat="1" ht="16.5" customHeight="1">
      <c r="A2213" s="37"/>
      <c r="B2213" s="38"/>
      <c r="C2213" s="247" t="s">
        <v>2903</v>
      </c>
      <c r="D2213" s="247" t="s">
        <v>519</v>
      </c>
      <c r="E2213" s="248" t="s">
        <v>2904</v>
      </c>
      <c r="F2213" s="249" t="s">
        <v>2892</v>
      </c>
      <c r="G2213" s="250" t="s">
        <v>202</v>
      </c>
      <c r="H2213" s="251">
        <v>149.804</v>
      </c>
      <c r="I2213" s="252"/>
      <c r="J2213" s="253">
        <f>ROUND(I2213*H2213,2)</f>
        <v>0</v>
      </c>
      <c r="K2213" s="249" t="s">
        <v>28</v>
      </c>
      <c r="L2213" s="254"/>
      <c r="M2213" s="255" t="s">
        <v>28</v>
      </c>
      <c r="N2213" s="256" t="s">
        <v>45</v>
      </c>
      <c r="O2213" s="67"/>
      <c r="P2213" s="190">
        <f>O2213*H2213</f>
        <v>0</v>
      </c>
      <c r="Q2213" s="190">
        <v>0</v>
      </c>
      <c r="R2213" s="190">
        <f>Q2213*H2213</f>
        <v>0</v>
      </c>
      <c r="S2213" s="190">
        <v>0</v>
      </c>
      <c r="T2213" s="191">
        <f>S2213*H2213</f>
        <v>0</v>
      </c>
      <c r="U2213" s="37"/>
      <c r="V2213" s="37"/>
      <c r="W2213" s="37"/>
      <c r="X2213" s="37"/>
      <c r="Y2213" s="37"/>
      <c r="Z2213" s="37"/>
      <c r="AA2213" s="37"/>
      <c r="AB2213" s="37"/>
      <c r="AC2213" s="37"/>
      <c r="AD2213" s="37"/>
      <c r="AE2213" s="37"/>
      <c r="AR2213" s="192" t="s">
        <v>365</v>
      </c>
      <c r="AT2213" s="192" t="s">
        <v>519</v>
      </c>
      <c r="AU2213" s="192" t="s">
        <v>84</v>
      </c>
      <c r="AY2213" s="20" t="s">
        <v>197</v>
      </c>
      <c r="BE2213" s="193">
        <f>IF(N2213="základní",J2213,0)</f>
        <v>0</v>
      </c>
      <c r="BF2213" s="193">
        <f>IF(N2213="snížená",J2213,0)</f>
        <v>0</v>
      </c>
      <c r="BG2213" s="193">
        <f>IF(N2213="zákl. přenesená",J2213,0)</f>
        <v>0</v>
      </c>
      <c r="BH2213" s="193">
        <f>IF(N2213="sníž. přenesená",J2213,0)</f>
        <v>0</v>
      </c>
      <c r="BI2213" s="193">
        <f>IF(N2213="nulová",J2213,0)</f>
        <v>0</v>
      </c>
      <c r="BJ2213" s="20" t="s">
        <v>82</v>
      </c>
      <c r="BK2213" s="193">
        <f>ROUND(I2213*H2213,2)</f>
        <v>0</v>
      </c>
      <c r="BL2213" s="20" t="s">
        <v>283</v>
      </c>
      <c r="BM2213" s="192" t="s">
        <v>2905</v>
      </c>
    </row>
    <row r="2214" spans="1:65" s="13" customFormat="1" ht="11.25">
      <c r="B2214" s="199"/>
      <c r="C2214" s="200"/>
      <c r="D2214" s="201" t="s">
        <v>213</v>
      </c>
      <c r="E2214" s="202" t="s">
        <v>28</v>
      </c>
      <c r="F2214" s="203" t="s">
        <v>2906</v>
      </c>
      <c r="G2214" s="200"/>
      <c r="H2214" s="204">
        <v>133</v>
      </c>
      <c r="I2214" s="205"/>
      <c r="J2214" s="200"/>
      <c r="K2214" s="200"/>
      <c r="L2214" s="206"/>
      <c r="M2214" s="207"/>
      <c r="N2214" s="208"/>
      <c r="O2214" s="208"/>
      <c r="P2214" s="208"/>
      <c r="Q2214" s="208"/>
      <c r="R2214" s="208"/>
      <c r="S2214" s="208"/>
      <c r="T2214" s="209"/>
      <c r="AT2214" s="210" t="s">
        <v>213</v>
      </c>
      <c r="AU2214" s="210" t="s">
        <v>84</v>
      </c>
      <c r="AV2214" s="13" t="s">
        <v>84</v>
      </c>
      <c r="AW2214" s="13" t="s">
        <v>35</v>
      </c>
      <c r="AX2214" s="13" t="s">
        <v>74</v>
      </c>
      <c r="AY2214" s="210" t="s">
        <v>197</v>
      </c>
    </row>
    <row r="2215" spans="1:65" s="13" customFormat="1" ht="11.25">
      <c r="B2215" s="199"/>
      <c r="C2215" s="200"/>
      <c r="D2215" s="201" t="s">
        <v>213</v>
      </c>
      <c r="E2215" s="202" t="s">
        <v>28</v>
      </c>
      <c r="F2215" s="203" t="s">
        <v>2907</v>
      </c>
      <c r="G2215" s="200"/>
      <c r="H2215" s="204">
        <v>3.1850000000000001</v>
      </c>
      <c r="I2215" s="205"/>
      <c r="J2215" s="200"/>
      <c r="K2215" s="200"/>
      <c r="L2215" s="206"/>
      <c r="M2215" s="207"/>
      <c r="N2215" s="208"/>
      <c r="O2215" s="208"/>
      <c r="P2215" s="208"/>
      <c r="Q2215" s="208"/>
      <c r="R2215" s="208"/>
      <c r="S2215" s="208"/>
      <c r="T2215" s="209"/>
      <c r="AT2215" s="210" t="s">
        <v>213</v>
      </c>
      <c r="AU2215" s="210" t="s">
        <v>84</v>
      </c>
      <c r="AV2215" s="13" t="s">
        <v>84</v>
      </c>
      <c r="AW2215" s="13" t="s">
        <v>35</v>
      </c>
      <c r="AX2215" s="13" t="s">
        <v>74</v>
      </c>
      <c r="AY2215" s="210" t="s">
        <v>197</v>
      </c>
    </row>
    <row r="2216" spans="1:65" s="14" customFormat="1" ht="11.25">
      <c r="B2216" s="211"/>
      <c r="C2216" s="212"/>
      <c r="D2216" s="201" t="s">
        <v>213</v>
      </c>
      <c r="E2216" s="213" t="s">
        <v>28</v>
      </c>
      <c r="F2216" s="214" t="s">
        <v>226</v>
      </c>
      <c r="G2216" s="212"/>
      <c r="H2216" s="215">
        <v>136.185</v>
      </c>
      <c r="I2216" s="216"/>
      <c r="J2216" s="212"/>
      <c r="K2216" s="212"/>
      <c r="L2216" s="217"/>
      <c r="M2216" s="218"/>
      <c r="N2216" s="219"/>
      <c r="O2216" s="219"/>
      <c r="P2216" s="219"/>
      <c r="Q2216" s="219"/>
      <c r="R2216" s="219"/>
      <c r="S2216" s="219"/>
      <c r="T2216" s="220"/>
      <c r="AT2216" s="221" t="s">
        <v>213</v>
      </c>
      <c r="AU2216" s="221" t="s">
        <v>84</v>
      </c>
      <c r="AV2216" s="14" t="s">
        <v>204</v>
      </c>
      <c r="AW2216" s="14" t="s">
        <v>35</v>
      </c>
      <c r="AX2216" s="14" t="s">
        <v>82</v>
      </c>
      <c r="AY2216" s="221" t="s">
        <v>197</v>
      </c>
    </row>
    <row r="2217" spans="1:65" s="13" customFormat="1" ht="11.25">
      <c r="B2217" s="199"/>
      <c r="C2217" s="200"/>
      <c r="D2217" s="201" t="s">
        <v>213</v>
      </c>
      <c r="E2217" s="200"/>
      <c r="F2217" s="203" t="s">
        <v>2908</v>
      </c>
      <c r="G2217" s="200"/>
      <c r="H2217" s="204">
        <v>149.804</v>
      </c>
      <c r="I2217" s="205"/>
      <c r="J2217" s="200"/>
      <c r="K2217" s="200"/>
      <c r="L2217" s="206"/>
      <c r="M2217" s="207"/>
      <c r="N2217" s="208"/>
      <c r="O2217" s="208"/>
      <c r="P2217" s="208"/>
      <c r="Q2217" s="208"/>
      <c r="R2217" s="208"/>
      <c r="S2217" s="208"/>
      <c r="T2217" s="209"/>
      <c r="AT2217" s="210" t="s">
        <v>213</v>
      </c>
      <c r="AU2217" s="210" t="s">
        <v>84</v>
      </c>
      <c r="AV2217" s="13" t="s">
        <v>84</v>
      </c>
      <c r="AW2217" s="13" t="s">
        <v>4</v>
      </c>
      <c r="AX2217" s="13" t="s">
        <v>82</v>
      </c>
      <c r="AY2217" s="210" t="s">
        <v>197</v>
      </c>
    </row>
    <row r="2218" spans="1:65" s="2" customFormat="1" ht="21.75" customHeight="1">
      <c r="A2218" s="37"/>
      <c r="B2218" s="38"/>
      <c r="C2218" s="181" t="s">
        <v>2909</v>
      </c>
      <c r="D2218" s="181" t="s">
        <v>199</v>
      </c>
      <c r="E2218" s="182" t="s">
        <v>2910</v>
      </c>
      <c r="F2218" s="183" t="s">
        <v>2911</v>
      </c>
      <c r="G2218" s="184" t="s">
        <v>202</v>
      </c>
      <c r="H2218" s="185">
        <v>20.260000000000002</v>
      </c>
      <c r="I2218" s="186"/>
      <c r="J2218" s="187">
        <f>ROUND(I2218*H2218,2)</f>
        <v>0</v>
      </c>
      <c r="K2218" s="183" t="s">
        <v>203</v>
      </c>
      <c r="L2218" s="42"/>
      <c r="M2218" s="188" t="s">
        <v>28</v>
      </c>
      <c r="N2218" s="189" t="s">
        <v>45</v>
      </c>
      <c r="O2218" s="67"/>
      <c r="P2218" s="190">
        <f>O2218*H2218</f>
        <v>0</v>
      </c>
      <c r="Q2218" s="190">
        <v>3.6400000000000002E-2</v>
      </c>
      <c r="R2218" s="190">
        <f>Q2218*H2218</f>
        <v>0.73746400000000012</v>
      </c>
      <c r="S2218" s="190">
        <v>0</v>
      </c>
      <c r="T2218" s="191">
        <f>S2218*H2218</f>
        <v>0</v>
      </c>
      <c r="U2218" s="37"/>
      <c r="V2218" s="37"/>
      <c r="W2218" s="37"/>
      <c r="X2218" s="37"/>
      <c r="Y2218" s="37"/>
      <c r="Z2218" s="37"/>
      <c r="AA2218" s="37"/>
      <c r="AB2218" s="37"/>
      <c r="AC2218" s="37"/>
      <c r="AD2218" s="37"/>
      <c r="AE2218" s="37"/>
      <c r="AR2218" s="192" t="s">
        <v>283</v>
      </c>
      <c r="AT2218" s="192" t="s">
        <v>199</v>
      </c>
      <c r="AU2218" s="192" t="s">
        <v>84</v>
      </c>
      <c r="AY2218" s="20" t="s">
        <v>197</v>
      </c>
      <c r="BE2218" s="193">
        <f>IF(N2218="základní",J2218,0)</f>
        <v>0</v>
      </c>
      <c r="BF2218" s="193">
        <f>IF(N2218="snížená",J2218,0)</f>
        <v>0</v>
      </c>
      <c r="BG2218" s="193">
        <f>IF(N2218="zákl. přenesená",J2218,0)</f>
        <v>0</v>
      </c>
      <c r="BH2218" s="193">
        <f>IF(N2218="sníž. přenesená",J2218,0)</f>
        <v>0</v>
      </c>
      <c r="BI2218" s="193">
        <f>IF(N2218="nulová",J2218,0)</f>
        <v>0</v>
      </c>
      <c r="BJ2218" s="20" t="s">
        <v>82</v>
      </c>
      <c r="BK2218" s="193">
        <f>ROUND(I2218*H2218,2)</f>
        <v>0</v>
      </c>
      <c r="BL2218" s="20" t="s">
        <v>283</v>
      </c>
      <c r="BM2218" s="192" t="s">
        <v>2912</v>
      </c>
    </row>
    <row r="2219" spans="1:65" s="2" customFormat="1" ht="11.25">
      <c r="A2219" s="37"/>
      <c r="B2219" s="38"/>
      <c r="C2219" s="39"/>
      <c r="D2219" s="194" t="s">
        <v>206</v>
      </c>
      <c r="E2219" s="39"/>
      <c r="F2219" s="195" t="s">
        <v>2913</v>
      </c>
      <c r="G2219" s="39"/>
      <c r="H2219" s="39"/>
      <c r="I2219" s="196"/>
      <c r="J2219" s="39"/>
      <c r="K2219" s="39"/>
      <c r="L2219" s="42"/>
      <c r="M2219" s="197"/>
      <c r="N2219" s="198"/>
      <c r="O2219" s="67"/>
      <c r="P2219" s="67"/>
      <c r="Q2219" s="67"/>
      <c r="R2219" s="67"/>
      <c r="S2219" s="67"/>
      <c r="T2219" s="68"/>
      <c r="U2219" s="37"/>
      <c r="V2219" s="37"/>
      <c r="W2219" s="37"/>
      <c r="X2219" s="37"/>
      <c r="Y2219" s="37"/>
      <c r="Z2219" s="37"/>
      <c r="AA2219" s="37"/>
      <c r="AB2219" s="37"/>
      <c r="AC2219" s="37"/>
      <c r="AD2219" s="37"/>
      <c r="AE2219" s="37"/>
      <c r="AT2219" s="20" t="s">
        <v>206</v>
      </c>
      <c r="AU2219" s="20" t="s">
        <v>84</v>
      </c>
    </row>
    <row r="2220" spans="1:65" s="15" customFormat="1" ht="11.25">
      <c r="B2220" s="222"/>
      <c r="C2220" s="223"/>
      <c r="D2220" s="201" t="s">
        <v>213</v>
      </c>
      <c r="E2220" s="224" t="s">
        <v>28</v>
      </c>
      <c r="F2220" s="225" t="s">
        <v>1965</v>
      </c>
      <c r="G2220" s="223"/>
      <c r="H2220" s="224" t="s">
        <v>28</v>
      </c>
      <c r="I2220" s="226"/>
      <c r="J2220" s="223"/>
      <c r="K2220" s="223"/>
      <c r="L2220" s="227"/>
      <c r="M2220" s="228"/>
      <c r="N2220" s="229"/>
      <c r="O2220" s="229"/>
      <c r="P2220" s="229"/>
      <c r="Q2220" s="229"/>
      <c r="R2220" s="229"/>
      <c r="S2220" s="229"/>
      <c r="T2220" s="230"/>
      <c r="AT2220" s="231" t="s">
        <v>213</v>
      </c>
      <c r="AU2220" s="231" t="s">
        <v>84</v>
      </c>
      <c r="AV2220" s="15" t="s">
        <v>82</v>
      </c>
      <c r="AW2220" s="15" t="s">
        <v>35</v>
      </c>
      <c r="AX2220" s="15" t="s">
        <v>74</v>
      </c>
      <c r="AY2220" s="231" t="s">
        <v>197</v>
      </c>
    </row>
    <row r="2221" spans="1:65" s="15" customFormat="1" ht="11.25">
      <c r="B2221" s="222"/>
      <c r="C2221" s="223"/>
      <c r="D2221" s="201" t="s">
        <v>213</v>
      </c>
      <c r="E2221" s="224" t="s">
        <v>28</v>
      </c>
      <c r="F2221" s="225" t="s">
        <v>2914</v>
      </c>
      <c r="G2221" s="223"/>
      <c r="H2221" s="224" t="s">
        <v>28</v>
      </c>
      <c r="I2221" s="226"/>
      <c r="J2221" s="223"/>
      <c r="K2221" s="223"/>
      <c r="L2221" s="227"/>
      <c r="M2221" s="228"/>
      <c r="N2221" s="229"/>
      <c r="O2221" s="229"/>
      <c r="P2221" s="229"/>
      <c r="Q2221" s="229"/>
      <c r="R2221" s="229"/>
      <c r="S2221" s="229"/>
      <c r="T2221" s="230"/>
      <c r="AT2221" s="231" t="s">
        <v>213</v>
      </c>
      <c r="AU2221" s="231" t="s">
        <v>84</v>
      </c>
      <c r="AV2221" s="15" t="s">
        <v>82</v>
      </c>
      <c r="AW2221" s="15" t="s">
        <v>35</v>
      </c>
      <c r="AX2221" s="15" t="s">
        <v>74</v>
      </c>
      <c r="AY2221" s="231" t="s">
        <v>197</v>
      </c>
    </row>
    <row r="2222" spans="1:65" s="13" customFormat="1" ht="11.25">
      <c r="B2222" s="199"/>
      <c r="C2222" s="200"/>
      <c r="D2222" s="201" t="s">
        <v>213</v>
      </c>
      <c r="E2222" s="202" t="s">
        <v>28</v>
      </c>
      <c r="F2222" s="203" t="s">
        <v>2915</v>
      </c>
      <c r="G2222" s="200"/>
      <c r="H2222" s="204">
        <v>3.24</v>
      </c>
      <c r="I2222" s="205"/>
      <c r="J2222" s="200"/>
      <c r="K2222" s="200"/>
      <c r="L2222" s="206"/>
      <c r="M2222" s="207"/>
      <c r="N2222" s="208"/>
      <c r="O2222" s="208"/>
      <c r="P2222" s="208"/>
      <c r="Q2222" s="208"/>
      <c r="R2222" s="208"/>
      <c r="S2222" s="208"/>
      <c r="T2222" s="209"/>
      <c r="AT2222" s="210" t="s">
        <v>213</v>
      </c>
      <c r="AU2222" s="210" t="s">
        <v>84</v>
      </c>
      <c r="AV2222" s="13" t="s">
        <v>84</v>
      </c>
      <c r="AW2222" s="13" t="s">
        <v>35</v>
      </c>
      <c r="AX2222" s="13" t="s">
        <v>74</v>
      </c>
      <c r="AY2222" s="210" t="s">
        <v>197</v>
      </c>
    </row>
    <row r="2223" spans="1:65" s="13" customFormat="1" ht="11.25">
      <c r="B2223" s="199"/>
      <c r="C2223" s="200"/>
      <c r="D2223" s="201" t="s">
        <v>213</v>
      </c>
      <c r="E2223" s="202" t="s">
        <v>28</v>
      </c>
      <c r="F2223" s="203" t="s">
        <v>2916</v>
      </c>
      <c r="G2223" s="200"/>
      <c r="H2223" s="204">
        <v>6.16</v>
      </c>
      <c r="I2223" s="205"/>
      <c r="J2223" s="200"/>
      <c r="K2223" s="200"/>
      <c r="L2223" s="206"/>
      <c r="M2223" s="207"/>
      <c r="N2223" s="208"/>
      <c r="O2223" s="208"/>
      <c r="P2223" s="208"/>
      <c r="Q2223" s="208"/>
      <c r="R2223" s="208"/>
      <c r="S2223" s="208"/>
      <c r="T2223" s="209"/>
      <c r="AT2223" s="210" t="s">
        <v>213</v>
      </c>
      <c r="AU2223" s="210" t="s">
        <v>84</v>
      </c>
      <c r="AV2223" s="13" t="s">
        <v>84</v>
      </c>
      <c r="AW2223" s="13" t="s">
        <v>35</v>
      </c>
      <c r="AX2223" s="13" t="s">
        <v>74</v>
      </c>
      <c r="AY2223" s="210" t="s">
        <v>197</v>
      </c>
    </row>
    <row r="2224" spans="1:65" s="13" customFormat="1" ht="11.25">
      <c r="B2224" s="199"/>
      <c r="C2224" s="200"/>
      <c r="D2224" s="201" t="s">
        <v>213</v>
      </c>
      <c r="E2224" s="202" t="s">
        <v>28</v>
      </c>
      <c r="F2224" s="203" t="s">
        <v>2917</v>
      </c>
      <c r="G2224" s="200"/>
      <c r="H2224" s="204">
        <v>4.0599999999999996</v>
      </c>
      <c r="I2224" s="205"/>
      <c r="J2224" s="200"/>
      <c r="K2224" s="200"/>
      <c r="L2224" s="206"/>
      <c r="M2224" s="207"/>
      <c r="N2224" s="208"/>
      <c r="O2224" s="208"/>
      <c r="P2224" s="208"/>
      <c r="Q2224" s="208"/>
      <c r="R2224" s="208"/>
      <c r="S2224" s="208"/>
      <c r="T2224" s="209"/>
      <c r="AT2224" s="210" t="s">
        <v>213</v>
      </c>
      <c r="AU2224" s="210" t="s">
        <v>84</v>
      </c>
      <c r="AV2224" s="13" t="s">
        <v>84</v>
      </c>
      <c r="AW2224" s="13" t="s">
        <v>35</v>
      </c>
      <c r="AX2224" s="13" t="s">
        <v>74</v>
      </c>
      <c r="AY2224" s="210" t="s">
        <v>197</v>
      </c>
    </row>
    <row r="2225" spans="1:65" s="13" customFormat="1" ht="11.25">
      <c r="B2225" s="199"/>
      <c r="C2225" s="200"/>
      <c r="D2225" s="201" t="s">
        <v>213</v>
      </c>
      <c r="E2225" s="202" t="s">
        <v>28</v>
      </c>
      <c r="F2225" s="203" t="s">
        <v>2918</v>
      </c>
      <c r="G2225" s="200"/>
      <c r="H2225" s="204">
        <v>4.46</v>
      </c>
      <c r="I2225" s="205"/>
      <c r="J2225" s="200"/>
      <c r="K2225" s="200"/>
      <c r="L2225" s="206"/>
      <c r="M2225" s="207"/>
      <c r="N2225" s="208"/>
      <c r="O2225" s="208"/>
      <c r="P2225" s="208"/>
      <c r="Q2225" s="208"/>
      <c r="R2225" s="208"/>
      <c r="S2225" s="208"/>
      <c r="T2225" s="209"/>
      <c r="AT2225" s="210" t="s">
        <v>213</v>
      </c>
      <c r="AU2225" s="210" t="s">
        <v>84</v>
      </c>
      <c r="AV2225" s="13" t="s">
        <v>84</v>
      </c>
      <c r="AW2225" s="13" t="s">
        <v>35</v>
      </c>
      <c r="AX2225" s="13" t="s">
        <v>74</v>
      </c>
      <c r="AY2225" s="210" t="s">
        <v>197</v>
      </c>
    </row>
    <row r="2226" spans="1:65" s="13" customFormat="1" ht="11.25">
      <c r="B2226" s="199"/>
      <c r="C2226" s="200"/>
      <c r="D2226" s="201" t="s">
        <v>213</v>
      </c>
      <c r="E2226" s="202" t="s">
        <v>28</v>
      </c>
      <c r="F2226" s="203" t="s">
        <v>2919</v>
      </c>
      <c r="G2226" s="200"/>
      <c r="H2226" s="204">
        <v>2.34</v>
      </c>
      <c r="I2226" s="205"/>
      <c r="J2226" s="200"/>
      <c r="K2226" s="200"/>
      <c r="L2226" s="206"/>
      <c r="M2226" s="207"/>
      <c r="N2226" s="208"/>
      <c r="O2226" s="208"/>
      <c r="P2226" s="208"/>
      <c r="Q2226" s="208"/>
      <c r="R2226" s="208"/>
      <c r="S2226" s="208"/>
      <c r="T2226" s="209"/>
      <c r="AT2226" s="210" t="s">
        <v>213</v>
      </c>
      <c r="AU2226" s="210" t="s">
        <v>84</v>
      </c>
      <c r="AV2226" s="13" t="s">
        <v>84</v>
      </c>
      <c r="AW2226" s="13" t="s">
        <v>35</v>
      </c>
      <c r="AX2226" s="13" t="s">
        <v>74</v>
      </c>
      <c r="AY2226" s="210" t="s">
        <v>197</v>
      </c>
    </row>
    <row r="2227" spans="1:65" s="14" customFormat="1" ht="11.25">
      <c r="B2227" s="211"/>
      <c r="C2227" s="212"/>
      <c r="D2227" s="201" t="s">
        <v>213</v>
      </c>
      <c r="E2227" s="213" t="s">
        <v>28</v>
      </c>
      <c r="F2227" s="214" t="s">
        <v>226</v>
      </c>
      <c r="G2227" s="212"/>
      <c r="H2227" s="215">
        <v>20.260000000000002</v>
      </c>
      <c r="I2227" s="216"/>
      <c r="J2227" s="212"/>
      <c r="K2227" s="212"/>
      <c r="L2227" s="217"/>
      <c r="M2227" s="218"/>
      <c r="N2227" s="219"/>
      <c r="O2227" s="219"/>
      <c r="P2227" s="219"/>
      <c r="Q2227" s="219"/>
      <c r="R2227" s="219"/>
      <c r="S2227" s="219"/>
      <c r="T2227" s="220"/>
      <c r="AT2227" s="221" t="s">
        <v>213</v>
      </c>
      <c r="AU2227" s="221" t="s">
        <v>84</v>
      </c>
      <c r="AV2227" s="14" t="s">
        <v>204</v>
      </c>
      <c r="AW2227" s="14" t="s">
        <v>35</v>
      </c>
      <c r="AX2227" s="14" t="s">
        <v>82</v>
      </c>
      <c r="AY2227" s="221" t="s">
        <v>197</v>
      </c>
    </row>
    <row r="2228" spans="1:65" s="2" customFormat="1" ht="33" customHeight="1">
      <c r="A2228" s="37"/>
      <c r="B2228" s="38"/>
      <c r="C2228" s="181" t="s">
        <v>2920</v>
      </c>
      <c r="D2228" s="181" t="s">
        <v>199</v>
      </c>
      <c r="E2228" s="182" t="s">
        <v>2921</v>
      </c>
      <c r="F2228" s="183" t="s">
        <v>2922</v>
      </c>
      <c r="G2228" s="184" t="s">
        <v>210</v>
      </c>
      <c r="H2228" s="185">
        <v>9</v>
      </c>
      <c r="I2228" s="186"/>
      <c r="J2228" s="187">
        <f>ROUND(I2228*H2228,2)</f>
        <v>0</v>
      </c>
      <c r="K2228" s="183" t="s">
        <v>203</v>
      </c>
      <c r="L2228" s="42"/>
      <c r="M2228" s="188" t="s">
        <v>28</v>
      </c>
      <c r="N2228" s="189" t="s">
        <v>45</v>
      </c>
      <c r="O2228" s="67"/>
      <c r="P2228" s="190">
        <f>O2228*H2228</f>
        <v>0</v>
      </c>
      <c r="Q2228" s="190">
        <v>3.2149999999999998E-2</v>
      </c>
      <c r="R2228" s="190">
        <f>Q2228*H2228</f>
        <v>0.28935</v>
      </c>
      <c r="S2228" s="190">
        <v>0</v>
      </c>
      <c r="T2228" s="191">
        <f>S2228*H2228</f>
        <v>0</v>
      </c>
      <c r="U2228" s="37"/>
      <c r="V2228" s="37"/>
      <c r="W2228" s="37"/>
      <c r="X2228" s="37"/>
      <c r="Y2228" s="37"/>
      <c r="Z2228" s="37"/>
      <c r="AA2228" s="37"/>
      <c r="AB2228" s="37"/>
      <c r="AC2228" s="37"/>
      <c r="AD2228" s="37"/>
      <c r="AE2228" s="37"/>
      <c r="AR2228" s="192" t="s">
        <v>283</v>
      </c>
      <c r="AT2228" s="192" t="s">
        <v>199</v>
      </c>
      <c r="AU2228" s="192" t="s">
        <v>84</v>
      </c>
      <c r="AY2228" s="20" t="s">
        <v>197</v>
      </c>
      <c r="BE2228" s="193">
        <f>IF(N2228="základní",J2228,0)</f>
        <v>0</v>
      </c>
      <c r="BF2228" s="193">
        <f>IF(N2228="snížená",J2228,0)</f>
        <v>0</v>
      </c>
      <c r="BG2228" s="193">
        <f>IF(N2228="zákl. přenesená",J2228,0)</f>
        <v>0</v>
      </c>
      <c r="BH2228" s="193">
        <f>IF(N2228="sníž. přenesená",J2228,0)</f>
        <v>0</v>
      </c>
      <c r="BI2228" s="193">
        <f>IF(N2228="nulová",J2228,0)</f>
        <v>0</v>
      </c>
      <c r="BJ2228" s="20" t="s">
        <v>82</v>
      </c>
      <c r="BK2228" s="193">
        <f>ROUND(I2228*H2228,2)</f>
        <v>0</v>
      </c>
      <c r="BL2228" s="20" t="s">
        <v>283</v>
      </c>
      <c r="BM2228" s="192" t="s">
        <v>2923</v>
      </c>
    </row>
    <row r="2229" spans="1:65" s="2" customFormat="1" ht="11.25">
      <c r="A2229" s="37"/>
      <c r="B2229" s="38"/>
      <c r="C2229" s="39"/>
      <c r="D2229" s="194" t="s">
        <v>206</v>
      </c>
      <c r="E2229" s="39"/>
      <c r="F2229" s="195" t="s">
        <v>2924</v>
      </c>
      <c r="G2229" s="39"/>
      <c r="H2229" s="39"/>
      <c r="I2229" s="196"/>
      <c r="J2229" s="39"/>
      <c r="K2229" s="39"/>
      <c r="L2229" s="42"/>
      <c r="M2229" s="197"/>
      <c r="N2229" s="198"/>
      <c r="O2229" s="67"/>
      <c r="P2229" s="67"/>
      <c r="Q2229" s="67"/>
      <c r="R2229" s="67"/>
      <c r="S2229" s="67"/>
      <c r="T2229" s="68"/>
      <c r="U2229" s="37"/>
      <c r="V2229" s="37"/>
      <c r="W2229" s="37"/>
      <c r="X2229" s="37"/>
      <c r="Y2229" s="37"/>
      <c r="Z2229" s="37"/>
      <c r="AA2229" s="37"/>
      <c r="AB2229" s="37"/>
      <c r="AC2229" s="37"/>
      <c r="AD2229" s="37"/>
      <c r="AE2229" s="37"/>
      <c r="AT2229" s="20" t="s">
        <v>206</v>
      </c>
      <c r="AU2229" s="20" t="s">
        <v>84</v>
      </c>
    </row>
    <row r="2230" spans="1:65" s="15" customFormat="1" ht="11.25">
      <c r="B2230" s="222"/>
      <c r="C2230" s="223"/>
      <c r="D2230" s="201" t="s">
        <v>213</v>
      </c>
      <c r="E2230" s="224" t="s">
        <v>28</v>
      </c>
      <c r="F2230" s="225" t="s">
        <v>1965</v>
      </c>
      <c r="G2230" s="223"/>
      <c r="H2230" s="224" t="s">
        <v>28</v>
      </c>
      <c r="I2230" s="226"/>
      <c r="J2230" s="223"/>
      <c r="K2230" s="223"/>
      <c r="L2230" s="227"/>
      <c r="M2230" s="228"/>
      <c r="N2230" s="229"/>
      <c r="O2230" s="229"/>
      <c r="P2230" s="229"/>
      <c r="Q2230" s="229"/>
      <c r="R2230" s="229"/>
      <c r="S2230" s="229"/>
      <c r="T2230" s="230"/>
      <c r="AT2230" s="231" t="s">
        <v>213</v>
      </c>
      <c r="AU2230" s="231" t="s">
        <v>84</v>
      </c>
      <c r="AV2230" s="15" t="s">
        <v>82</v>
      </c>
      <c r="AW2230" s="15" t="s">
        <v>35</v>
      </c>
      <c r="AX2230" s="15" t="s">
        <v>74</v>
      </c>
      <c r="AY2230" s="231" t="s">
        <v>197</v>
      </c>
    </row>
    <row r="2231" spans="1:65" s="15" customFormat="1" ht="11.25">
      <c r="B2231" s="222"/>
      <c r="C2231" s="223"/>
      <c r="D2231" s="201" t="s">
        <v>213</v>
      </c>
      <c r="E2231" s="224" t="s">
        <v>28</v>
      </c>
      <c r="F2231" s="225" t="s">
        <v>2914</v>
      </c>
      <c r="G2231" s="223"/>
      <c r="H2231" s="224" t="s">
        <v>28</v>
      </c>
      <c r="I2231" s="226"/>
      <c r="J2231" s="223"/>
      <c r="K2231" s="223"/>
      <c r="L2231" s="227"/>
      <c r="M2231" s="228"/>
      <c r="N2231" s="229"/>
      <c r="O2231" s="229"/>
      <c r="P2231" s="229"/>
      <c r="Q2231" s="229"/>
      <c r="R2231" s="229"/>
      <c r="S2231" s="229"/>
      <c r="T2231" s="230"/>
      <c r="AT2231" s="231" t="s">
        <v>213</v>
      </c>
      <c r="AU2231" s="231" t="s">
        <v>84</v>
      </c>
      <c r="AV2231" s="15" t="s">
        <v>82</v>
      </c>
      <c r="AW2231" s="15" t="s">
        <v>35</v>
      </c>
      <c r="AX2231" s="15" t="s">
        <v>74</v>
      </c>
      <c r="AY2231" s="231" t="s">
        <v>197</v>
      </c>
    </row>
    <row r="2232" spans="1:65" s="13" customFormat="1" ht="11.25">
      <c r="B2232" s="199"/>
      <c r="C2232" s="200"/>
      <c r="D2232" s="201" t="s">
        <v>213</v>
      </c>
      <c r="E2232" s="202" t="s">
        <v>28</v>
      </c>
      <c r="F2232" s="203" t="s">
        <v>2925</v>
      </c>
      <c r="G2232" s="200"/>
      <c r="H2232" s="204">
        <v>2</v>
      </c>
      <c r="I2232" s="205"/>
      <c r="J2232" s="200"/>
      <c r="K2232" s="200"/>
      <c r="L2232" s="206"/>
      <c r="M2232" s="207"/>
      <c r="N2232" s="208"/>
      <c r="O2232" s="208"/>
      <c r="P2232" s="208"/>
      <c r="Q2232" s="208"/>
      <c r="R2232" s="208"/>
      <c r="S2232" s="208"/>
      <c r="T2232" s="209"/>
      <c r="AT2232" s="210" t="s">
        <v>213</v>
      </c>
      <c r="AU2232" s="210" t="s">
        <v>84</v>
      </c>
      <c r="AV2232" s="13" t="s">
        <v>84</v>
      </c>
      <c r="AW2232" s="13" t="s">
        <v>35</v>
      </c>
      <c r="AX2232" s="13" t="s">
        <v>74</v>
      </c>
      <c r="AY2232" s="210" t="s">
        <v>197</v>
      </c>
    </row>
    <row r="2233" spans="1:65" s="13" customFormat="1" ht="11.25">
      <c r="B2233" s="199"/>
      <c r="C2233" s="200"/>
      <c r="D2233" s="201" t="s">
        <v>213</v>
      </c>
      <c r="E2233" s="202" t="s">
        <v>28</v>
      </c>
      <c r="F2233" s="203" t="s">
        <v>2926</v>
      </c>
      <c r="G2233" s="200"/>
      <c r="H2233" s="204">
        <v>2</v>
      </c>
      <c r="I2233" s="205"/>
      <c r="J2233" s="200"/>
      <c r="K2233" s="200"/>
      <c r="L2233" s="206"/>
      <c r="M2233" s="207"/>
      <c r="N2233" s="208"/>
      <c r="O2233" s="208"/>
      <c r="P2233" s="208"/>
      <c r="Q2233" s="208"/>
      <c r="R2233" s="208"/>
      <c r="S2233" s="208"/>
      <c r="T2233" s="209"/>
      <c r="AT2233" s="210" t="s">
        <v>213</v>
      </c>
      <c r="AU2233" s="210" t="s">
        <v>84</v>
      </c>
      <c r="AV2233" s="13" t="s">
        <v>84</v>
      </c>
      <c r="AW2233" s="13" t="s">
        <v>35</v>
      </c>
      <c r="AX2233" s="13" t="s">
        <v>74</v>
      </c>
      <c r="AY2233" s="210" t="s">
        <v>197</v>
      </c>
    </row>
    <row r="2234" spans="1:65" s="13" customFormat="1" ht="11.25">
      <c r="B2234" s="199"/>
      <c r="C2234" s="200"/>
      <c r="D2234" s="201" t="s">
        <v>213</v>
      </c>
      <c r="E2234" s="202" t="s">
        <v>28</v>
      </c>
      <c r="F2234" s="203" t="s">
        <v>2927</v>
      </c>
      <c r="G2234" s="200"/>
      <c r="H2234" s="204">
        <v>2</v>
      </c>
      <c r="I2234" s="205"/>
      <c r="J2234" s="200"/>
      <c r="K2234" s="200"/>
      <c r="L2234" s="206"/>
      <c r="M2234" s="207"/>
      <c r="N2234" s="208"/>
      <c r="O2234" s="208"/>
      <c r="P2234" s="208"/>
      <c r="Q2234" s="208"/>
      <c r="R2234" s="208"/>
      <c r="S2234" s="208"/>
      <c r="T2234" s="209"/>
      <c r="AT2234" s="210" t="s">
        <v>213</v>
      </c>
      <c r="AU2234" s="210" t="s">
        <v>84</v>
      </c>
      <c r="AV2234" s="13" t="s">
        <v>84</v>
      </c>
      <c r="AW2234" s="13" t="s">
        <v>35</v>
      </c>
      <c r="AX2234" s="13" t="s">
        <v>74</v>
      </c>
      <c r="AY2234" s="210" t="s">
        <v>197</v>
      </c>
    </row>
    <row r="2235" spans="1:65" s="13" customFormat="1" ht="11.25">
      <c r="B2235" s="199"/>
      <c r="C2235" s="200"/>
      <c r="D2235" s="201" t="s">
        <v>213</v>
      </c>
      <c r="E2235" s="202" t="s">
        <v>28</v>
      </c>
      <c r="F2235" s="203" t="s">
        <v>2928</v>
      </c>
      <c r="G2235" s="200"/>
      <c r="H2235" s="204">
        <v>2</v>
      </c>
      <c r="I2235" s="205"/>
      <c r="J2235" s="200"/>
      <c r="K2235" s="200"/>
      <c r="L2235" s="206"/>
      <c r="M2235" s="207"/>
      <c r="N2235" s="208"/>
      <c r="O2235" s="208"/>
      <c r="P2235" s="208"/>
      <c r="Q2235" s="208"/>
      <c r="R2235" s="208"/>
      <c r="S2235" s="208"/>
      <c r="T2235" s="209"/>
      <c r="AT2235" s="210" t="s">
        <v>213</v>
      </c>
      <c r="AU2235" s="210" t="s">
        <v>84</v>
      </c>
      <c r="AV2235" s="13" t="s">
        <v>84</v>
      </c>
      <c r="AW2235" s="13" t="s">
        <v>35</v>
      </c>
      <c r="AX2235" s="13" t="s">
        <v>74</v>
      </c>
      <c r="AY2235" s="210" t="s">
        <v>197</v>
      </c>
    </row>
    <row r="2236" spans="1:65" s="13" customFormat="1" ht="11.25">
      <c r="B2236" s="199"/>
      <c r="C2236" s="200"/>
      <c r="D2236" s="201" t="s">
        <v>213</v>
      </c>
      <c r="E2236" s="202" t="s">
        <v>28</v>
      </c>
      <c r="F2236" s="203" t="s">
        <v>2929</v>
      </c>
      <c r="G2236" s="200"/>
      <c r="H2236" s="204">
        <v>1</v>
      </c>
      <c r="I2236" s="205"/>
      <c r="J2236" s="200"/>
      <c r="K2236" s="200"/>
      <c r="L2236" s="206"/>
      <c r="M2236" s="207"/>
      <c r="N2236" s="208"/>
      <c r="O2236" s="208"/>
      <c r="P2236" s="208"/>
      <c r="Q2236" s="208"/>
      <c r="R2236" s="208"/>
      <c r="S2236" s="208"/>
      <c r="T2236" s="209"/>
      <c r="AT2236" s="210" t="s">
        <v>213</v>
      </c>
      <c r="AU2236" s="210" t="s">
        <v>84</v>
      </c>
      <c r="AV2236" s="13" t="s">
        <v>84</v>
      </c>
      <c r="AW2236" s="13" t="s">
        <v>35</v>
      </c>
      <c r="AX2236" s="13" t="s">
        <v>74</v>
      </c>
      <c r="AY2236" s="210" t="s">
        <v>197</v>
      </c>
    </row>
    <row r="2237" spans="1:65" s="14" customFormat="1" ht="11.25">
      <c r="B2237" s="211"/>
      <c r="C2237" s="212"/>
      <c r="D2237" s="201" t="s">
        <v>213</v>
      </c>
      <c r="E2237" s="213" t="s">
        <v>28</v>
      </c>
      <c r="F2237" s="214" t="s">
        <v>226</v>
      </c>
      <c r="G2237" s="212"/>
      <c r="H2237" s="215">
        <v>9</v>
      </c>
      <c r="I2237" s="216"/>
      <c r="J2237" s="212"/>
      <c r="K2237" s="212"/>
      <c r="L2237" s="217"/>
      <c r="M2237" s="218"/>
      <c r="N2237" s="219"/>
      <c r="O2237" s="219"/>
      <c r="P2237" s="219"/>
      <c r="Q2237" s="219"/>
      <c r="R2237" s="219"/>
      <c r="S2237" s="219"/>
      <c r="T2237" s="220"/>
      <c r="AT2237" s="221" t="s">
        <v>213</v>
      </c>
      <c r="AU2237" s="221" t="s">
        <v>84</v>
      </c>
      <c r="AV2237" s="14" t="s">
        <v>204</v>
      </c>
      <c r="AW2237" s="14" t="s">
        <v>35</v>
      </c>
      <c r="AX2237" s="14" t="s">
        <v>82</v>
      </c>
      <c r="AY2237" s="221" t="s">
        <v>197</v>
      </c>
    </row>
    <row r="2238" spans="1:65" s="2" customFormat="1" ht="24.2" customHeight="1">
      <c r="A2238" s="37"/>
      <c r="B2238" s="38"/>
      <c r="C2238" s="181" t="s">
        <v>2930</v>
      </c>
      <c r="D2238" s="181" t="s">
        <v>199</v>
      </c>
      <c r="E2238" s="182" t="s">
        <v>2931</v>
      </c>
      <c r="F2238" s="183" t="s">
        <v>2932</v>
      </c>
      <c r="G2238" s="184" t="s">
        <v>202</v>
      </c>
      <c r="H2238" s="185">
        <v>97.3</v>
      </c>
      <c r="I2238" s="186"/>
      <c r="J2238" s="187">
        <f>ROUND(I2238*H2238,2)</f>
        <v>0</v>
      </c>
      <c r="K2238" s="183" t="s">
        <v>203</v>
      </c>
      <c r="L2238" s="42"/>
      <c r="M2238" s="188" t="s">
        <v>28</v>
      </c>
      <c r="N2238" s="189" t="s">
        <v>45</v>
      </c>
      <c r="O2238" s="67"/>
      <c r="P2238" s="190">
        <f>O2238*H2238</f>
        <v>0</v>
      </c>
      <c r="Q2238" s="190">
        <v>7.0499999999999998E-3</v>
      </c>
      <c r="R2238" s="190">
        <f>Q2238*H2238</f>
        <v>0.68596499999999994</v>
      </c>
      <c r="S2238" s="190">
        <v>0</v>
      </c>
      <c r="T2238" s="191">
        <f>S2238*H2238</f>
        <v>0</v>
      </c>
      <c r="U2238" s="37"/>
      <c r="V2238" s="37"/>
      <c r="W2238" s="37"/>
      <c r="X2238" s="37"/>
      <c r="Y2238" s="37"/>
      <c r="Z2238" s="37"/>
      <c r="AA2238" s="37"/>
      <c r="AB2238" s="37"/>
      <c r="AC2238" s="37"/>
      <c r="AD2238" s="37"/>
      <c r="AE2238" s="37"/>
      <c r="AR2238" s="192" t="s">
        <v>283</v>
      </c>
      <c r="AT2238" s="192" t="s">
        <v>199</v>
      </c>
      <c r="AU2238" s="192" t="s">
        <v>84</v>
      </c>
      <c r="AY2238" s="20" t="s">
        <v>197</v>
      </c>
      <c r="BE2238" s="193">
        <f>IF(N2238="základní",J2238,0)</f>
        <v>0</v>
      </c>
      <c r="BF2238" s="193">
        <f>IF(N2238="snížená",J2238,0)</f>
        <v>0</v>
      </c>
      <c r="BG2238" s="193">
        <f>IF(N2238="zákl. přenesená",J2238,0)</f>
        <v>0</v>
      </c>
      <c r="BH2238" s="193">
        <f>IF(N2238="sníž. přenesená",J2238,0)</f>
        <v>0</v>
      </c>
      <c r="BI2238" s="193">
        <f>IF(N2238="nulová",J2238,0)</f>
        <v>0</v>
      </c>
      <c r="BJ2238" s="20" t="s">
        <v>82</v>
      </c>
      <c r="BK2238" s="193">
        <f>ROUND(I2238*H2238,2)</f>
        <v>0</v>
      </c>
      <c r="BL2238" s="20" t="s">
        <v>283</v>
      </c>
      <c r="BM2238" s="192" t="s">
        <v>2933</v>
      </c>
    </row>
    <row r="2239" spans="1:65" s="2" customFormat="1" ht="11.25">
      <c r="A2239" s="37"/>
      <c r="B2239" s="38"/>
      <c r="C2239" s="39"/>
      <c r="D2239" s="194" t="s">
        <v>206</v>
      </c>
      <c r="E2239" s="39"/>
      <c r="F2239" s="195" t="s">
        <v>2934</v>
      </c>
      <c r="G2239" s="39"/>
      <c r="H2239" s="39"/>
      <c r="I2239" s="196"/>
      <c r="J2239" s="39"/>
      <c r="K2239" s="39"/>
      <c r="L2239" s="42"/>
      <c r="M2239" s="197"/>
      <c r="N2239" s="198"/>
      <c r="O2239" s="67"/>
      <c r="P2239" s="67"/>
      <c r="Q2239" s="67"/>
      <c r="R2239" s="67"/>
      <c r="S2239" s="67"/>
      <c r="T2239" s="68"/>
      <c r="U2239" s="37"/>
      <c r="V2239" s="37"/>
      <c r="W2239" s="37"/>
      <c r="X2239" s="37"/>
      <c r="Y2239" s="37"/>
      <c r="Z2239" s="37"/>
      <c r="AA2239" s="37"/>
      <c r="AB2239" s="37"/>
      <c r="AC2239" s="37"/>
      <c r="AD2239" s="37"/>
      <c r="AE2239" s="37"/>
      <c r="AT2239" s="20" t="s">
        <v>206</v>
      </c>
      <c r="AU2239" s="20" t="s">
        <v>84</v>
      </c>
    </row>
    <row r="2240" spans="1:65" s="15" customFormat="1" ht="11.25">
      <c r="B2240" s="222"/>
      <c r="C2240" s="223"/>
      <c r="D2240" s="201" t="s">
        <v>213</v>
      </c>
      <c r="E2240" s="224" t="s">
        <v>28</v>
      </c>
      <c r="F2240" s="225" t="s">
        <v>724</v>
      </c>
      <c r="G2240" s="223"/>
      <c r="H2240" s="224" t="s">
        <v>28</v>
      </c>
      <c r="I2240" s="226"/>
      <c r="J2240" s="223"/>
      <c r="K2240" s="223"/>
      <c r="L2240" s="227"/>
      <c r="M2240" s="228"/>
      <c r="N2240" s="229"/>
      <c r="O2240" s="229"/>
      <c r="P2240" s="229"/>
      <c r="Q2240" s="229"/>
      <c r="R2240" s="229"/>
      <c r="S2240" s="229"/>
      <c r="T2240" s="230"/>
      <c r="AT2240" s="231" t="s">
        <v>213</v>
      </c>
      <c r="AU2240" s="231" t="s">
        <v>84</v>
      </c>
      <c r="AV2240" s="15" t="s">
        <v>82</v>
      </c>
      <c r="AW2240" s="15" t="s">
        <v>35</v>
      </c>
      <c r="AX2240" s="15" t="s">
        <v>74</v>
      </c>
      <c r="AY2240" s="231" t="s">
        <v>197</v>
      </c>
    </row>
    <row r="2241" spans="1:65" s="15" customFormat="1" ht="11.25">
      <c r="B2241" s="222"/>
      <c r="C2241" s="223"/>
      <c r="D2241" s="201" t="s">
        <v>213</v>
      </c>
      <c r="E2241" s="224" t="s">
        <v>28</v>
      </c>
      <c r="F2241" s="225" t="s">
        <v>2935</v>
      </c>
      <c r="G2241" s="223"/>
      <c r="H2241" s="224" t="s">
        <v>28</v>
      </c>
      <c r="I2241" s="226"/>
      <c r="J2241" s="223"/>
      <c r="K2241" s="223"/>
      <c r="L2241" s="227"/>
      <c r="M2241" s="228"/>
      <c r="N2241" s="229"/>
      <c r="O2241" s="229"/>
      <c r="P2241" s="229"/>
      <c r="Q2241" s="229"/>
      <c r="R2241" s="229"/>
      <c r="S2241" s="229"/>
      <c r="T2241" s="230"/>
      <c r="AT2241" s="231" t="s">
        <v>213</v>
      </c>
      <c r="AU2241" s="231" t="s">
        <v>84</v>
      </c>
      <c r="AV2241" s="15" t="s">
        <v>82</v>
      </c>
      <c r="AW2241" s="15" t="s">
        <v>35</v>
      </c>
      <c r="AX2241" s="15" t="s">
        <v>74</v>
      </c>
      <c r="AY2241" s="231" t="s">
        <v>197</v>
      </c>
    </row>
    <row r="2242" spans="1:65" s="15" customFormat="1" ht="11.25">
      <c r="B2242" s="222"/>
      <c r="C2242" s="223"/>
      <c r="D2242" s="201" t="s">
        <v>213</v>
      </c>
      <c r="E2242" s="224" t="s">
        <v>28</v>
      </c>
      <c r="F2242" s="225" t="s">
        <v>2936</v>
      </c>
      <c r="G2242" s="223"/>
      <c r="H2242" s="224" t="s">
        <v>28</v>
      </c>
      <c r="I2242" s="226"/>
      <c r="J2242" s="223"/>
      <c r="K2242" s="223"/>
      <c r="L2242" s="227"/>
      <c r="M2242" s="228"/>
      <c r="N2242" s="229"/>
      <c r="O2242" s="229"/>
      <c r="P2242" s="229"/>
      <c r="Q2242" s="229"/>
      <c r="R2242" s="229"/>
      <c r="S2242" s="229"/>
      <c r="T2242" s="230"/>
      <c r="AT2242" s="231" t="s">
        <v>213</v>
      </c>
      <c r="AU2242" s="231" t="s">
        <v>84</v>
      </c>
      <c r="AV2242" s="15" t="s">
        <v>82</v>
      </c>
      <c r="AW2242" s="15" t="s">
        <v>35</v>
      </c>
      <c r="AX2242" s="15" t="s">
        <v>74</v>
      </c>
      <c r="AY2242" s="231" t="s">
        <v>197</v>
      </c>
    </row>
    <row r="2243" spans="1:65" s="13" customFormat="1" ht="11.25">
      <c r="B2243" s="199"/>
      <c r="C2243" s="200"/>
      <c r="D2243" s="201" t="s">
        <v>213</v>
      </c>
      <c r="E2243" s="202" t="s">
        <v>28</v>
      </c>
      <c r="F2243" s="203" t="s">
        <v>2937</v>
      </c>
      <c r="G2243" s="200"/>
      <c r="H2243" s="204">
        <v>52</v>
      </c>
      <c r="I2243" s="205"/>
      <c r="J2243" s="200"/>
      <c r="K2243" s="200"/>
      <c r="L2243" s="206"/>
      <c r="M2243" s="207"/>
      <c r="N2243" s="208"/>
      <c r="O2243" s="208"/>
      <c r="P2243" s="208"/>
      <c r="Q2243" s="208"/>
      <c r="R2243" s="208"/>
      <c r="S2243" s="208"/>
      <c r="T2243" s="209"/>
      <c r="AT2243" s="210" t="s">
        <v>213</v>
      </c>
      <c r="AU2243" s="210" t="s">
        <v>84</v>
      </c>
      <c r="AV2243" s="13" t="s">
        <v>84</v>
      </c>
      <c r="AW2243" s="13" t="s">
        <v>35</v>
      </c>
      <c r="AX2243" s="13" t="s">
        <v>74</v>
      </c>
      <c r="AY2243" s="210" t="s">
        <v>197</v>
      </c>
    </row>
    <row r="2244" spans="1:65" s="15" customFormat="1" ht="11.25">
      <c r="B2244" s="222"/>
      <c r="C2244" s="223"/>
      <c r="D2244" s="201" t="s">
        <v>213</v>
      </c>
      <c r="E2244" s="224" t="s">
        <v>28</v>
      </c>
      <c r="F2244" s="225" t="s">
        <v>2938</v>
      </c>
      <c r="G2244" s="223"/>
      <c r="H2244" s="224" t="s">
        <v>28</v>
      </c>
      <c r="I2244" s="226"/>
      <c r="J2244" s="223"/>
      <c r="K2244" s="223"/>
      <c r="L2244" s="227"/>
      <c r="M2244" s="228"/>
      <c r="N2244" s="229"/>
      <c r="O2244" s="229"/>
      <c r="P2244" s="229"/>
      <c r="Q2244" s="229"/>
      <c r="R2244" s="229"/>
      <c r="S2244" s="229"/>
      <c r="T2244" s="230"/>
      <c r="AT2244" s="231" t="s">
        <v>213</v>
      </c>
      <c r="AU2244" s="231" t="s">
        <v>84</v>
      </c>
      <c r="AV2244" s="15" t="s">
        <v>82</v>
      </c>
      <c r="AW2244" s="15" t="s">
        <v>35</v>
      </c>
      <c r="AX2244" s="15" t="s">
        <v>74</v>
      </c>
      <c r="AY2244" s="231" t="s">
        <v>197</v>
      </c>
    </row>
    <row r="2245" spans="1:65" s="13" customFormat="1" ht="11.25">
      <c r="B2245" s="199"/>
      <c r="C2245" s="200"/>
      <c r="D2245" s="201" t="s">
        <v>213</v>
      </c>
      <c r="E2245" s="202" t="s">
        <v>28</v>
      </c>
      <c r="F2245" s="203" t="s">
        <v>2939</v>
      </c>
      <c r="G2245" s="200"/>
      <c r="H2245" s="204">
        <v>45.3</v>
      </c>
      <c r="I2245" s="205"/>
      <c r="J2245" s="200"/>
      <c r="K2245" s="200"/>
      <c r="L2245" s="206"/>
      <c r="M2245" s="207"/>
      <c r="N2245" s="208"/>
      <c r="O2245" s="208"/>
      <c r="P2245" s="208"/>
      <c r="Q2245" s="208"/>
      <c r="R2245" s="208"/>
      <c r="S2245" s="208"/>
      <c r="T2245" s="209"/>
      <c r="AT2245" s="210" t="s">
        <v>213</v>
      </c>
      <c r="AU2245" s="210" t="s">
        <v>84</v>
      </c>
      <c r="AV2245" s="13" t="s">
        <v>84</v>
      </c>
      <c r="AW2245" s="13" t="s">
        <v>35</v>
      </c>
      <c r="AX2245" s="13" t="s">
        <v>74</v>
      </c>
      <c r="AY2245" s="210" t="s">
        <v>197</v>
      </c>
    </row>
    <row r="2246" spans="1:65" s="14" customFormat="1" ht="11.25">
      <c r="B2246" s="211"/>
      <c r="C2246" s="212"/>
      <c r="D2246" s="201" t="s">
        <v>213</v>
      </c>
      <c r="E2246" s="213" t="s">
        <v>28</v>
      </c>
      <c r="F2246" s="214" t="s">
        <v>226</v>
      </c>
      <c r="G2246" s="212"/>
      <c r="H2246" s="215">
        <v>97.3</v>
      </c>
      <c r="I2246" s="216"/>
      <c r="J2246" s="212"/>
      <c r="K2246" s="212"/>
      <c r="L2246" s="217"/>
      <c r="M2246" s="218"/>
      <c r="N2246" s="219"/>
      <c r="O2246" s="219"/>
      <c r="P2246" s="219"/>
      <c r="Q2246" s="219"/>
      <c r="R2246" s="219"/>
      <c r="S2246" s="219"/>
      <c r="T2246" s="220"/>
      <c r="AT2246" s="221" t="s">
        <v>213</v>
      </c>
      <c r="AU2246" s="221" t="s">
        <v>84</v>
      </c>
      <c r="AV2246" s="14" t="s">
        <v>204</v>
      </c>
      <c r="AW2246" s="14" t="s">
        <v>35</v>
      </c>
      <c r="AX2246" s="14" t="s">
        <v>82</v>
      </c>
      <c r="AY2246" s="221" t="s">
        <v>197</v>
      </c>
    </row>
    <row r="2247" spans="1:65" s="2" customFormat="1" ht="16.5" customHeight="1">
      <c r="A2247" s="37"/>
      <c r="B2247" s="38"/>
      <c r="C2247" s="247" t="s">
        <v>2940</v>
      </c>
      <c r="D2247" s="247" t="s">
        <v>519</v>
      </c>
      <c r="E2247" s="248" t="s">
        <v>2941</v>
      </c>
      <c r="F2247" s="249" t="s">
        <v>2942</v>
      </c>
      <c r="G2247" s="250" t="s">
        <v>202</v>
      </c>
      <c r="H2247" s="251">
        <v>107.03</v>
      </c>
      <c r="I2247" s="252"/>
      <c r="J2247" s="253">
        <f>ROUND(I2247*H2247,2)</f>
        <v>0</v>
      </c>
      <c r="K2247" s="249" t="s">
        <v>28</v>
      </c>
      <c r="L2247" s="254"/>
      <c r="M2247" s="255" t="s">
        <v>28</v>
      </c>
      <c r="N2247" s="256" t="s">
        <v>45</v>
      </c>
      <c r="O2247" s="67"/>
      <c r="P2247" s="190">
        <f>O2247*H2247</f>
        <v>0</v>
      </c>
      <c r="Q2247" s="190">
        <v>0</v>
      </c>
      <c r="R2247" s="190">
        <f>Q2247*H2247</f>
        <v>0</v>
      </c>
      <c r="S2247" s="190">
        <v>0</v>
      </c>
      <c r="T2247" s="191">
        <f>S2247*H2247</f>
        <v>0</v>
      </c>
      <c r="U2247" s="37"/>
      <c r="V2247" s="37"/>
      <c r="W2247" s="37"/>
      <c r="X2247" s="37"/>
      <c r="Y2247" s="37"/>
      <c r="Z2247" s="37"/>
      <c r="AA2247" s="37"/>
      <c r="AB2247" s="37"/>
      <c r="AC2247" s="37"/>
      <c r="AD2247" s="37"/>
      <c r="AE2247" s="37"/>
      <c r="AR2247" s="192" t="s">
        <v>365</v>
      </c>
      <c r="AT2247" s="192" t="s">
        <v>519</v>
      </c>
      <c r="AU2247" s="192" t="s">
        <v>84</v>
      </c>
      <c r="AY2247" s="20" t="s">
        <v>197</v>
      </c>
      <c r="BE2247" s="193">
        <f>IF(N2247="základní",J2247,0)</f>
        <v>0</v>
      </c>
      <c r="BF2247" s="193">
        <f>IF(N2247="snížená",J2247,0)</f>
        <v>0</v>
      </c>
      <c r="BG2247" s="193">
        <f>IF(N2247="zákl. přenesená",J2247,0)</f>
        <v>0</v>
      </c>
      <c r="BH2247" s="193">
        <f>IF(N2247="sníž. přenesená",J2247,0)</f>
        <v>0</v>
      </c>
      <c r="BI2247" s="193">
        <f>IF(N2247="nulová",J2247,0)</f>
        <v>0</v>
      </c>
      <c r="BJ2247" s="20" t="s">
        <v>82</v>
      </c>
      <c r="BK2247" s="193">
        <f>ROUND(I2247*H2247,2)</f>
        <v>0</v>
      </c>
      <c r="BL2247" s="20" t="s">
        <v>283</v>
      </c>
      <c r="BM2247" s="192" t="s">
        <v>2943</v>
      </c>
    </row>
    <row r="2248" spans="1:65" s="13" customFormat="1" ht="11.25">
      <c r="B2248" s="199"/>
      <c r="C2248" s="200"/>
      <c r="D2248" s="201" t="s">
        <v>213</v>
      </c>
      <c r="E2248" s="200"/>
      <c r="F2248" s="203" t="s">
        <v>2944</v>
      </c>
      <c r="G2248" s="200"/>
      <c r="H2248" s="204">
        <v>107.03</v>
      </c>
      <c r="I2248" s="205"/>
      <c r="J2248" s="200"/>
      <c r="K2248" s="200"/>
      <c r="L2248" s="206"/>
      <c r="M2248" s="207"/>
      <c r="N2248" s="208"/>
      <c r="O2248" s="208"/>
      <c r="P2248" s="208"/>
      <c r="Q2248" s="208"/>
      <c r="R2248" s="208"/>
      <c r="S2248" s="208"/>
      <c r="T2248" s="209"/>
      <c r="AT2248" s="210" t="s">
        <v>213</v>
      </c>
      <c r="AU2248" s="210" t="s">
        <v>84</v>
      </c>
      <c r="AV2248" s="13" t="s">
        <v>84</v>
      </c>
      <c r="AW2248" s="13" t="s">
        <v>4</v>
      </c>
      <c r="AX2248" s="13" t="s">
        <v>82</v>
      </c>
      <c r="AY2248" s="210" t="s">
        <v>197</v>
      </c>
    </row>
    <row r="2249" spans="1:65" s="2" customFormat="1" ht="16.5" customHeight="1">
      <c r="A2249" s="37"/>
      <c r="B2249" s="38"/>
      <c r="C2249" s="181" t="s">
        <v>2945</v>
      </c>
      <c r="D2249" s="181" t="s">
        <v>199</v>
      </c>
      <c r="E2249" s="182" t="s">
        <v>2946</v>
      </c>
      <c r="F2249" s="183" t="s">
        <v>2947</v>
      </c>
      <c r="G2249" s="184" t="s">
        <v>265</v>
      </c>
      <c r="H2249" s="185">
        <v>165.2</v>
      </c>
      <c r="I2249" s="186"/>
      <c r="J2249" s="187">
        <f>ROUND(I2249*H2249,2)</f>
        <v>0</v>
      </c>
      <c r="K2249" s="183" t="s">
        <v>203</v>
      </c>
      <c r="L2249" s="42"/>
      <c r="M2249" s="188" t="s">
        <v>28</v>
      </c>
      <c r="N2249" s="189" t="s">
        <v>45</v>
      </c>
      <c r="O2249" s="67"/>
      <c r="P2249" s="190">
        <f>O2249*H2249</f>
        <v>0</v>
      </c>
      <c r="Q2249" s="190">
        <v>2.0000000000000001E-4</v>
      </c>
      <c r="R2249" s="190">
        <f>Q2249*H2249</f>
        <v>3.304E-2</v>
      </c>
      <c r="S2249" s="190">
        <v>0</v>
      </c>
      <c r="T2249" s="191">
        <f>S2249*H2249</f>
        <v>0</v>
      </c>
      <c r="U2249" s="37"/>
      <c r="V2249" s="37"/>
      <c r="W2249" s="37"/>
      <c r="X2249" s="37"/>
      <c r="Y2249" s="37"/>
      <c r="Z2249" s="37"/>
      <c r="AA2249" s="37"/>
      <c r="AB2249" s="37"/>
      <c r="AC2249" s="37"/>
      <c r="AD2249" s="37"/>
      <c r="AE2249" s="37"/>
      <c r="AR2249" s="192" t="s">
        <v>283</v>
      </c>
      <c r="AT2249" s="192" t="s">
        <v>199</v>
      </c>
      <c r="AU2249" s="192" t="s">
        <v>84</v>
      </c>
      <c r="AY2249" s="20" t="s">
        <v>197</v>
      </c>
      <c r="BE2249" s="193">
        <f>IF(N2249="základní",J2249,0)</f>
        <v>0</v>
      </c>
      <c r="BF2249" s="193">
        <f>IF(N2249="snížená",J2249,0)</f>
        <v>0</v>
      </c>
      <c r="BG2249" s="193">
        <f>IF(N2249="zákl. přenesená",J2249,0)</f>
        <v>0</v>
      </c>
      <c r="BH2249" s="193">
        <f>IF(N2249="sníž. přenesená",J2249,0)</f>
        <v>0</v>
      </c>
      <c r="BI2249" s="193">
        <f>IF(N2249="nulová",J2249,0)</f>
        <v>0</v>
      </c>
      <c r="BJ2249" s="20" t="s">
        <v>82</v>
      </c>
      <c r="BK2249" s="193">
        <f>ROUND(I2249*H2249,2)</f>
        <v>0</v>
      </c>
      <c r="BL2249" s="20" t="s">
        <v>283</v>
      </c>
      <c r="BM2249" s="192" t="s">
        <v>2948</v>
      </c>
    </row>
    <row r="2250" spans="1:65" s="2" customFormat="1" ht="11.25">
      <c r="A2250" s="37"/>
      <c r="B2250" s="38"/>
      <c r="C2250" s="39"/>
      <c r="D2250" s="194" t="s">
        <v>206</v>
      </c>
      <c r="E2250" s="39"/>
      <c r="F2250" s="195" t="s">
        <v>2949</v>
      </c>
      <c r="G2250" s="39"/>
      <c r="H2250" s="39"/>
      <c r="I2250" s="196"/>
      <c r="J2250" s="39"/>
      <c r="K2250" s="39"/>
      <c r="L2250" s="42"/>
      <c r="M2250" s="197"/>
      <c r="N2250" s="198"/>
      <c r="O2250" s="67"/>
      <c r="P2250" s="67"/>
      <c r="Q2250" s="67"/>
      <c r="R2250" s="67"/>
      <c r="S2250" s="67"/>
      <c r="T2250" s="68"/>
      <c r="U2250" s="37"/>
      <c r="V2250" s="37"/>
      <c r="W2250" s="37"/>
      <c r="X2250" s="37"/>
      <c r="Y2250" s="37"/>
      <c r="Z2250" s="37"/>
      <c r="AA2250" s="37"/>
      <c r="AB2250" s="37"/>
      <c r="AC2250" s="37"/>
      <c r="AD2250" s="37"/>
      <c r="AE2250" s="37"/>
      <c r="AT2250" s="20" t="s">
        <v>206</v>
      </c>
      <c r="AU2250" s="20" t="s">
        <v>84</v>
      </c>
    </row>
    <row r="2251" spans="1:65" s="15" customFormat="1" ht="11.25">
      <c r="B2251" s="222"/>
      <c r="C2251" s="223"/>
      <c r="D2251" s="201" t="s">
        <v>213</v>
      </c>
      <c r="E2251" s="224" t="s">
        <v>28</v>
      </c>
      <c r="F2251" s="225" t="s">
        <v>724</v>
      </c>
      <c r="G2251" s="223"/>
      <c r="H2251" s="224" t="s">
        <v>28</v>
      </c>
      <c r="I2251" s="226"/>
      <c r="J2251" s="223"/>
      <c r="K2251" s="223"/>
      <c r="L2251" s="227"/>
      <c r="M2251" s="228"/>
      <c r="N2251" s="229"/>
      <c r="O2251" s="229"/>
      <c r="P2251" s="229"/>
      <c r="Q2251" s="229"/>
      <c r="R2251" s="229"/>
      <c r="S2251" s="229"/>
      <c r="T2251" s="230"/>
      <c r="AT2251" s="231" t="s">
        <v>213</v>
      </c>
      <c r="AU2251" s="231" t="s">
        <v>84</v>
      </c>
      <c r="AV2251" s="15" t="s">
        <v>82</v>
      </c>
      <c r="AW2251" s="15" t="s">
        <v>35</v>
      </c>
      <c r="AX2251" s="15" t="s">
        <v>74</v>
      </c>
      <c r="AY2251" s="231" t="s">
        <v>197</v>
      </c>
    </row>
    <row r="2252" spans="1:65" s="15" customFormat="1" ht="11.25">
      <c r="B2252" s="222"/>
      <c r="C2252" s="223"/>
      <c r="D2252" s="201" t="s">
        <v>213</v>
      </c>
      <c r="E2252" s="224" t="s">
        <v>28</v>
      </c>
      <c r="F2252" s="225" t="s">
        <v>2935</v>
      </c>
      <c r="G2252" s="223"/>
      <c r="H2252" s="224" t="s">
        <v>28</v>
      </c>
      <c r="I2252" s="226"/>
      <c r="J2252" s="223"/>
      <c r="K2252" s="223"/>
      <c r="L2252" s="227"/>
      <c r="M2252" s="228"/>
      <c r="N2252" s="229"/>
      <c r="O2252" s="229"/>
      <c r="P2252" s="229"/>
      <c r="Q2252" s="229"/>
      <c r="R2252" s="229"/>
      <c r="S2252" s="229"/>
      <c r="T2252" s="230"/>
      <c r="AT2252" s="231" t="s">
        <v>213</v>
      </c>
      <c r="AU2252" s="231" t="s">
        <v>84</v>
      </c>
      <c r="AV2252" s="15" t="s">
        <v>82</v>
      </c>
      <c r="AW2252" s="15" t="s">
        <v>35</v>
      </c>
      <c r="AX2252" s="15" t="s">
        <v>74</v>
      </c>
      <c r="AY2252" s="231" t="s">
        <v>197</v>
      </c>
    </row>
    <row r="2253" spans="1:65" s="15" customFormat="1" ht="11.25">
      <c r="B2253" s="222"/>
      <c r="C2253" s="223"/>
      <c r="D2253" s="201" t="s">
        <v>213</v>
      </c>
      <c r="E2253" s="224" t="s">
        <v>28</v>
      </c>
      <c r="F2253" s="225" t="s">
        <v>2936</v>
      </c>
      <c r="G2253" s="223"/>
      <c r="H2253" s="224" t="s">
        <v>28</v>
      </c>
      <c r="I2253" s="226"/>
      <c r="J2253" s="223"/>
      <c r="K2253" s="223"/>
      <c r="L2253" s="227"/>
      <c r="M2253" s="228"/>
      <c r="N2253" s="229"/>
      <c r="O2253" s="229"/>
      <c r="P2253" s="229"/>
      <c r="Q2253" s="229"/>
      <c r="R2253" s="229"/>
      <c r="S2253" s="229"/>
      <c r="T2253" s="230"/>
      <c r="AT2253" s="231" t="s">
        <v>213</v>
      </c>
      <c r="AU2253" s="231" t="s">
        <v>84</v>
      </c>
      <c r="AV2253" s="15" t="s">
        <v>82</v>
      </c>
      <c r="AW2253" s="15" t="s">
        <v>35</v>
      </c>
      <c r="AX2253" s="15" t="s">
        <v>74</v>
      </c>
      <c r="AY2253" s="231" t="s">
        <v>197</v>
      </c>
    </row>
    <row r="2254" spans="1:65" s="13" customFormat="1" ht="11.25">
      <c r="B2254" s="199"/>
      <c r="C2254" s="200"/>
      <c r="D2254" s="201" t="s">
        <v>213</v>
      </c>
      <c r="E2254" s="202" t="s">
        <v>28</v>
      </c>
      <c r="F2254" s="203" t="s">
        <v>2950</v>
      </c>
      <c r="G2254" s="200"/>
      <c r="H2254" s="204">
        <v>86.9</v>
      </c>
      <c r="I2254" s="205"/>
      <c r="J2254" s="200"/>
      <c r="K2254" s="200"/>
      <c r="L2254" s="206"/>
      <c r="M2254" s="207"/>
      <c r="N2254" s="208"/>
      <c r="O2254" s="208"/>
      <c r="P2254" s="208"/>
      <c r="Q2254" s="208"/>
      <c r="R2254" s="208"/>
      <c r="S2254" s="208"/>
      <c r="T2254" s="209"/>
      <c r="AT2254" s="210" t="s">
        <v>213</v>
      </c>
      <c r="AU2254" s="210" t="s">
        <v>84</v>
      </c>
      <c r="AV2254" s="13" t="s">
        <v>84</v>
      </c>
      <c r="AW2254" s="13" t="s">
        <v>35</v>
      </c>
      <c r="AX2254" s="13" t="s">
        <v>74</v>
      </c>
      <c r="AY2254" s="210" t="s">
        <v>197</v>
      </c>
    </row>
    <row r="2255" spans="1:65" s="15" customFormat="1" ht="11.25">
      <c r="B2255" s="222"/>
      <c r="C2255" s="223"/>
      <c r="D2255" s="201" t="s">
        <v>213</v>
      </c>
      <c r="E2255" s="224" t="s">
        <v>28</v>
      </c>
      <c r="F2255" s="225" t="s">
        <v>2938</v>
      </c>
      <c r="G2255" s="223"/>
      <c r="H2255" s="224" t="s">
        <v>28</v>
      </c>
      <c r="I2255" s="226"/>
      <c r="J2255" s="223"/>
      <c r="K2255" s="223"/>
      <c r="L2255" s="227"/>
      <c r="M2255" s="228"/>
      <c r="N2255" s="229"/>
      <c r="O2255" s="229"/>
      <c r="P2255" s="229"/>
      <c r="Q2255" s="229"/>
      <c r="R2255" s="229"/>
      <c r="S2255" s="229"/>
      <c r="T2255" s="230"/>
      <c r="AT2255" s="231" t="s">
        <v>213</v>
      </c>
      <c r="AU2255" s="231" t="s">
        <v>84</v>
      </c>
      <c r="AV2255" s="15" t="s">
        <v>82</v>
      </c>
      <c r="AW2255" s="15" t="s">
        <v>35</v>
      </c>
      <c r="AX2255" s="15" t="s">
        <v>74</v>
      </c>
      <c r="AY2255" s="231" t="s">
        <v>197</v>
      </c>
    </row>
    <row r="2256" spans="1:65" s="13" customFormat="1" ht="11.25">
      <c r="B2256" s="199"/>
      <c r="C2256" s="200"/>
      <c r="D2256" s="201" t="s">
        <v>213</v>
      </c>
      <c r="E2256" s="202" t="s">
        <v>28</v>
      </c>
      <c r="F2256" s="203" t="s">
        <v>2951</v>
      </c>
      <c r="G2256" s="200"/>
      <c r="H2256" s="204">
        <v>78.3</v>
      </c>
      <c r="I2256" s="205"/>
      <c r="J2256" s="200"/>
      <c r="K2256" s="200"/>
      <c r="L2256" s="206"/>
      <c r="M2256" s="207"/>
      <c r="N2256" s="208"/>
      <c r="O2256" s="208"/>
      <c r="P2256" s="208"/>
      <c r="Q2256" s="208"/>
      <c r="R2256" s="208"/>
      <c r="S2256" s="208"/>
      <c r="T2256" s="209"/>
      <c r="AT2256" s="210" t="s">
        <v>213</v>
      </c>
      <c r="AU2256" s="210" t="s">
        <v>84</v>
      </c>
      <c r="AV2256" s="13" t="s">
        <v>84</v>
      </c>
      <c r="AW2256" s="13" t="s">
        <v>35</v>
      </c>
      <c r="AX2256" s="13" t="s">
        <v>74</v>
      </c>
      <c r="AY2256" s="210" t="s">
        <v>197</v>
      </c>
    </row>
    <row r="2257" spans="1:65" s="14" customFormat="1" ht="11.25">
      <c r="B2257" s="211"/>
      <c r="C2257" s="212"/>
      <c r="D2257" s="201" t="s">
        <v>213</v>
      </c>
      <c r="E2257" s="213" t="s">
        <v>28</v>
      </c>
      <c r="F2257" s="214" t="s">
        <v>226</v>
      </c>
      <c r="G2257" s="212"/>
      <c r="H2257" s="215">
        <v>165.2</v>
      </c>
      <c r="I2257" s="216"/>
      <c r="J2257" s="212"/>
      <c r="K2257" s="212"/>
      <c r="L2257" s="217"/>
      <c r="M2257" s="218"/>
      <c r="N2257" s="219"/>
      <c r="O2257" s="219"/>
      <c r="P2257" s="219"/>
      <c r="Q2257" s="219"/>
      <c r="R2257" s="219"/>
      <c r="S2257" s="219"/>
      <c r="T2257" s="220"/>
      <c r="AT2257" s="221" t="s">
        <v>213</v>
      </c>
      <c r="AU2257" s="221" t="s">
        <v>84</v>
      </c>
      <c r="AV2257" s="14" t="s">
        <v>204</v>
      </c>
      <c r="AW2257" s="14" t="s">
        <v>35</v>
      </c>
      <c r="AX2257" s="14" t="s">
        <v>82</v>
      </c>
      <c r="AY2257" s="221" t="s">
        <v>197</v>
      </c>
    </row>
    <row r="2258" spans="1:65" s="2" customFormat="1" ht="37.9" customHeight="1">
      <c r="A2258" s="37"/>
      <c r="B2258" s="38"/>
      <c r="C2258" s="181" t="s">
        <v>2952</v>
      </c>
      <c r="D2258" s="181" t="s">
        <v>199</v>
      </c>
      <c r="E2258" s="182" t="s">
        <v>2953</v>
      </c>
      <c r="F2258" s="183" t="s">
        <v>2954</v>
      </c>
      <c r="G2258" s="184" t="s">
        <v>2955</v>
      </c>
      <c r="H2258" s="260"/>
      <c r="I2258" s="186"/>
      <c r="J2258" s="187">
        <f>ROUND(I2258*H2258,2)</f>
        <v>0</v>
      </c>
      <c r="K2258" s="183" t="s">
        <v>203</v>
      </c>
      <c r="L2258" s="42"/>
      <c r="M2258" s="188" t="s">
        <v>28</v>
      </c>
      <c r="N2258" s="189" t="s">
        <v>45</v>
      </c>
      <c r="O2258" s="67"/>
      <c r="P2258" s="190">
        <f>O2258*H2258</f>
        <v>0</v>
      </c>
      <c r="Q2258" s="190">
        <v>0</v>
      </c>
      <c r="R2258" s="190">
        <f>Q2258*H2258</f>
        <v>0</v>
      </c>
      <c r="S2258" s="190">
        <v>0</v>
      </c>
      <c r="T2258" s="191">
        <f>S2258*H2258</f>
        <v>0</v>
      </c>
      <c r="U2258" s="37"/>
      <c r="V2258" s="37"/>
      <c r="W2258" s="37"/>
      <c r="X2258" s="37"/>
      <c r="Y2258" s="37"/>
      <c r="Z2258" s="37"/>
      <c r="AA2258" s="37"/>
      <c r="AB2258" s="37"/>
      <c r="AC2258" s="37"/>
      <c r="AD2258" s="37"/>
      <c r="AE2258" s="37"/>
      <c r="AR2258" s="192" t="s">
        <v>283</v>
      </c>
      <c r="AT2258" s="192" t="s">
        <v>199</v>
      </c>
      <c r="AU2258" s="192" t="s">
        <v>84</v>
      </c>
      <c r="AY2258" s="20" t="s">
        <v>197</v>
      </c>
      <c r="BE2258" s="193">
        <f>IF(N2258="základní",J2258,0)</f>
        <v>0</v>
      </c>
      <c r="BF2258" s="193">
        <f>IF(N2258="snížená",J2258,0)</f>
        <v>0</v>
      </c>
      <c r="BG2258" s="193">
        <f>IF(N2258="zákl. přenesená",J2258,0)</f>
        <v>0</v>
      </c>
      <c r="BH2258" s="193">
        <f>IF(N2258="sníž. přenesená",J2258,0)</f>
        <v>0</v>
      </c>
      <c r="BI2258" s="193">
        <f>IF(N2258="nulová",J2258,0)</f>
        <v>0</v>
      </c>
      <c r="BJ2258" s="20" t="s">
        <v>82</v>
      </c>
      <c r="BK2258" s="193">
        <f>ROUND(I2258*H2258,2)</f>
        <v>0</v>
      </c>
      <c r="BL2258" s="20" t="s">
        <v>283</v>
      </c>
      <c r="BM2258" s="192" t="s">
        <v>2956</v>
      </c>
    </row>
    <row r="2259" spans="1:65" s="2" customFormat="1" ht="11.25">
      <c r="A2259" s="37"/>
      <c r="B2259" s="38"/>
      <c r="C2259" s="39"/>
      <c r="D2259" s="194" t="s">
        <v>206</v>
      </c>
      <c r="E2259" s="39"/>
      <c r="F2259" s="195" t="s">
        <v>2957</v>
      </c>
      <c r="G2259" s="39"/>
      <c r="H2259" s="39"/>
      <c r="I2259" s="196"/>
      <c r="J2259" s="39"/>
      <c r="K2259" s="39"/>
      <c r="L2259" s="42"/>
      <c r="M2259" s="197"/>
      <c r="N2259" s="198"/>
      <c r="O2259" s="67"/>
      <c r="P2259" s="67"/>
      <c r="Q2259" s="67"/>
      <c r="R2259" s="67"/>
      <c r="S2259" s="67"/>
      <c r="T2259" s="68"/>
      <c r="U2259" s="37"/>
      <c r="V2259" s="37"/>
      <c r="W2259" s="37"/>
      <c r="X2259" s="37"/>
      <c r="Y2259" s="37"/>
      <c r="Z2259" s="37"/>
      <c r="AA2259" s="37"/>
      <c r="AB2259" s="37"/>
      <c r="AC2259" s="37"/>
      <c r="AD2259" s="37"/>
      <c r="AE2259" s="37"/>
      <c r="AT2259" s="20" t="s">
        <v>206</v>
      </c>
      <c r="AU2259" s="20" t="s">
        <v>84</v>
      </c>
    </row>
    <row r="2260" spans="1:65" s="2" customFormat="1" ht="44.25" customHeight="1">
      <c r="A2260" s="37"/>
      <c r="B2260" s="38"/>
      <c r="C2260" s="181" t="s">
        <v>2958</v>
      </c>
      <c r="D2260" s="181" t="s">
        <v>199</v>
      </c>
      <c r="E2260" s="182" t="s">
        <v>2959</v>
      </c>
      <c r="F2260" s="183" t="s">
        <v>2960</v>
      </c>
      <c r="G2260" s="184" t="s">
        <v>2955</v>
      </c>
      <c r="H2260" s="260"/>
      <c r="I2260" s="186"/>
      <c r="J2260" s="187">
        <f>ROUND(I2260*H2260,2)</f>
        <v>0</v>
      </c>
      <c r="K2260" s="183" t="s">
        <v>203</v>
      </c>
      <c r="L2260" s="42"/>
      <c r="M2260" s="188" t="s">
        <v>28</v>
      </c>
      <c r="N2260" s="189" t="s">
        <v>45</v>
      </c>
      <c r="O2260" s="67"/>
      <c r="P2260" s="190">
        <f>O2260*H2260</f>
        <v>0</v>
      </c>
      <c r="Q2260" s="190">
        <v>0</v>
      </c>
      <c r="R2260" s="190">
        <f>Q2260*H2260</f>
        <v>0</v>
      </c>
      <c r="S2260" s="190">
        <v>0</v>
      </c>
      <c r="T2260" s="191">
        <f>S2260*H2260</f>
        <v>0</v>
      </c>
      <c r="U2260" s="37"/>
      <c r="V2260" s="37"/>
      <c r="W2260" s="37"/>
      <c r="X2260" s="37"/>
      <c r="Y2260" s="37"/>
      <c r="Z2260" s="37"/>
      <c r="AA2260" s="37"/>
      <c r="AB2260" s="37"/>
      <c r="AC2260" s="37"/>
      <c r="AD2260" s="37"/>
      <c r="AE2260" s="37"/>
      <c r="AR2260" s="192" t="s">
        <v>283</v>
      </c>
      <c r="AT2260" s="192" t="s">
        <v>199</v>
      </c>
      <c r="AU2260" s="192" t="s">
        <v>84</v>
      </c>
      <c r="AY2260" s="20" t="s">
        <v>197</v>
      </c>
      <c r="BE2260" s="193">
        <f>IF(N2260="základní",J2260,0)</f>
        <v>0</v>
      </c>
      <c r="BF2260" s="193">
        <f>IF(N2260="snížená",J2260,0)</f>
        <v>0</v>
      </c>
      <c r="BG2260" s="193">
        <f>IF(N2260="zákl. přenesená",J2260,0)</f>
        <v>0</v>
      </c>
      <c r="BH2260" s="193">
        <f>IF(N2260="sníž. přenesená",J2260,0)</f>
        <v>0</v>
      </c>
      <c r="BI2260" s="193">
        <f>IF(N2260="nulová",J2260,0)</f>
        <v>0</v>
      </c>
      <c r="BJ2260" s="20" t="s">
        <v>82</v>
      </c>
      <c r="BK2260" s="193">
        <f>ROUND(I2260*H2260,2)</f>
        <v>0</v>
      </c>
      <c r="BL2260" s="20" t="s">
        <v>283</v>
      </c>
      <c r="BM2260" s="192" t="s">
        <v>2961</v>
      </c>
    </row>
    <row r="2261" spans="1:65" s="2" customFormat="1" ht="11.25">
      <c r="A2261" s="37"/>
      <c r="B2261" s="38"/>
      <c r="C2261" s="39"/>
      <c r="D2261" s="194" t="s">
        <v>206</v>
      </c>
      <c r="E2261" s="39"/>
      <c r="F2261" s="195" t="s">
        <v>2962</v>
      </c>
      <c r="G2261" s="39"/>
      <c r="H2261" s="39"/>
      <c r="I2261" s="196"/>
      <c r="J2261" s="39"/>
      <c r="K2261" s="39"/>
      <c r="L2261" s="42"/>
      <c r="M2261" s="197"/>
      <c r="N2261" s="198"/>
      <c r="O2261" s="67"/>
      <c r="P2261" s="67"/>
      <c r="Q2261" s="67"/>
      <c r="R2261" s="67"/>
      <c r="S2261" s="67"/>
      <c r="T2261" s="68"/>
      <c r="U2261" s="37"/>
      <c r="V2261" s="37"/>
      <c r="W2261" s="37"/>
      <c r="X2261" s="37"/>
      <c r="Y2261" s="37"/>
      <c r="Z2261" s="37"/>
      <c r="AA2261" s="37"/>
      <c r="AB2261" s="37"/>
      <c r="AC2261" s="37"/>
      <c r="AD2261" s="37"/>
      <c r="AE2261" s="37"/>
      <c r="AT2261" s="20" t="s">
        <v>206</v>
      </c>
      <c r="AU2261" s="20" t="s">
        <v>84</v>
      </c>
    </row>
    <row r="2262" spans="1:65" s="12" customFormat="1" ht="22.9" customHeight="1">
      <c r="B2262" s="165"/>
      <c r="C2262" s="166"/>
      <c r="D2262" s="167" t="s">
        <v>73</v>
      </c>
      <c r="E2262" s="179" t="s">
        <v>2963</v>
      </c>
      <c r="F2262" s="179" t="s">
        <v>2964</v>
      </c>
      <c r="G2262" s="166"/>
      <c r="H2262" s="166"/>
      <c r="I2262" s="169"/>
      <c r="J2262" s="180">
        <f>BK2262</f>
        <v>0</v>
      </c>
      <c r="K2262" s="166"/>
      <c r="L2262" s="171"/>
      <c r="M2262" s="172"/>
      <c r="N2262" s="173"/>
      <c r="O2262" s="173"/>
      <c r="P2262" s="174">
        <f>SUM(P2263:P2297)</f>
        <v>0</v>
      </c>
      <c r="Q2262" s="173"/>
      <c r="R2262" s="174">
        <f>SUM(R2263:R2297)</f>
        <v>2.5413105000000002</v>
      </c>
      <c r="S2262" s="173"/>
      <c r="T2262" s="175">
        <f>SUM(T2263:T2297)</f>
        <v>0</v>
      </c>
      <c r="AR2262" s="176" t="s">
        <v>84</v>
      </c>
      <c r="AT2262" s="177" t="s">
        <v>73</v>
      </c>
      <c r="AU2262" s="177" t="s">
        <v>82</v>
      </c>
      <c r="AY2262" s="176" t="s">
        <v>197</v>
      </c>
      <c r="BK2262" s="178">
        <f>SUM(BK2263:BK2297)</f>
        <v>0</v>
      </c>
    </row>
    <row r="2263" spans="1:65" s="2" customFormat="1" ht="16.5" customHeight="1">
      <c r="A2263" s="37"/>
      <c r="B2263" s="38"/>
      <c r="C2263" s="181" t="s">
        <v>2965</v>
      </c>
      <c r="D2263" s="181" t="s">
        <v>199</v>
      </c>
      <c r="E2263" s="182" t="s">
        <v>2966</v>
      </c>
      <c r="F2263" s="183" t="s">
        <v>2967</v>
      </c>
      <c r="G2263" s="184" t="s">
        <v>265</v>
      </c>
      <c r="H2263" s="185">
        <v>150</v>
      </c>
      <c r="I2263" s="186"/>
      <c r="J2263" s="187">
        <f>ROUND(I2263*H2263,2)</f>
        <v>0</v>
      </c>
      <c r="K2263" s="183" t="s">
        <v>203</v>
      </c>
      <c r="L2263" s="42"/>
      <c r="M2263" s="188" t="s">
        <v>28</v>
      </c>
      <c r="N2263" s="189" t="s">
        <v>45</v>
      </c>
      <c r="O2263" s="67"/>
      <c r="P2263" s="190">
        <f>O2263*H2263</f>
        <v>0</v>
      </c>
      <c r="Q2263" s="190">
        <v>1.82E-3</v>
      </c>
      <c r="R2263" s="190">
        <f>Q2263*H2263</f>
        <v>0.27300000000000002</v>
      </c>
      <c r="S2263" s="190">
        <v>0</v>
      </c>
      <c r="T2263" s="191">
        <f>S2263*H2263</f>
        <v>0</v>
      </c>
      <c r="U2263" s="37"/>
      <c r="V2263" s="37"/>
      <c r="W2263" s="37"/>
      <c r="X2263" s="37"/>
      <c r="Y2263" s="37"/>
      <c r="Z2263" s="37"/>
      <c r="AA2263" s="37"/>
      <c r="AB2263" s="37"/>
      <c r="AC2263" s="37"/>
      <c r="AD2263" s="37"/>
      <c r="AE2263" s="37"/>
      <c r="AR2263" s="192" t="s">
        <v>283</v>
      </c>
      <c r="AT2263" s="192" t="s">
        <v>199</v>
      </c>
      <c r="AU2263" s="192" t="s">
        <v>84</v>
      </c>
      <c r="AY2263" s="20" t="s">
        <v>197</v>
      </c>
      <c r="BE2263" s="193">
        <f>IF(N2263="základní",J2263,0)</f>
        <v>0</v>
      </c>
      <c r="BF2263" s="193">
        <f>IF(N2263="snížená",J2263,0)</f>
        <v>0</v>
      </c>
      <c r="BG2263" s="193">
        <f>IF(N2263="zákl. přenesená",J2263,0)</f>
        <v>0</v>
      </c>
      <c r="BH2263" s="193">
        <f>IF(N2263="sníž. přenesená",J2263,0)</f>
        <v>0</v>
      </c>
      <c r="BI2263" s="193">
        <f>IF(N2263="nulová",J2263,0)</f>
        <v>0</v>
      </c>
      <c r="BJ2263" s="20" t="s">
        <v>82</v>
      </c>
      <c r="BK2263" s="193">
        <f>ROUND(I2263*H2263,2)</f>
        <v>0</v>
      </c>
      <c r="BL2263" s="20" t="s">
        <v>283</v>
      </c>
      <c r="BM2263" s="192" t="s">
        <v>2968</v>
      </c>
    </row>
    <row r="2264" spans="1:65" s="2" customFormat="1" ht="11.25">
      <c r="A2264" s="37"/>
      <c r="B2264" s="38"/>
      <c r="C2264" s="39"/>
      <c r="D2264" s="194" t="s">
        <v>206</v>
      </c>
      <c r="E2264" s="39"/>
      <c r="F2264" s="195" t="s">
        <v>2969</v>
      </c>
      <c r="G2264" s="39"/>
      <c r="H2264" s="39"/>
      <c r="I2264" s="196"/>
      <c r="J2264" s="39"/>
      <c r="K2264" s="39"/>
      <c r="L2264" s="42"/>
      <c r="M2264" s="197"/>
      <c r="N2264" s="198"/>
      <c r="O2264" s="67"/>
      <c r="P2264" s="67"/>
      <c r="Q2264" s="67"/>
      <c r="R2264" s="67"/>
      <c r="S2264" s="67"/>
      <c r="T2264" s="68"/>
      <c r="U2264" s="37"/>
      <c r="V2264" s="37"/>
      <c r="W2264" s="37"/>
      <c r="X2264" s="37"/>
      <c r="Y2264" s="37"/>
      <c r="Z2264" s="37"/>
      <c r="AA2264" s="37"/>
      <c r="AB2264" s="37"/>
      <c r="AC2264" s="37"/>
      <c r="AD2264" s="37"/>
      <c r="AE2264" s="37"/>
      <c r="AT2264" s="20" t="s">
        <v>206</v>
      </c>
      <c r="AU2264" s="20" t="s">
        <v>84</v>
      </c>
    </row>
    <row r="2265" spans="1:65" s="15" customFormat="1" ht="11.25">
      <c r="B2265" s="222"/>
      <c r="C2265" s="223"/>
      <c r="D2265" s="201" t="s">
        <v>213</v>
      </c>
      <c r="E2265" s="224" t="s">
        <v>28</v>
      </c>
      <c r="F2265" s="225" t="s">
        <v>2372</v>
      </c>
      <c r="G2265" s="223"/>
      <c r="H2265" s="224" t="s">
        <v>28</v>
      </c>
      <c r="I2265" s="226"/>
      <c r="J2265" s="223"/>
      <c r="K2265" s="223"/>
      <c r="L2265" s="227"/>
      <c r="M2265" s="228"/>
      <c r="N2265" s="229"/>
      <c r="O2265" s="229"/>
      <c r="P2265" s="229"/>
      <c r="Q2265" s="229"/>
      <c r="R2265" s="229"/>
      <c r="S2265" s="229"/>
      <c r="T2265" s="230"/>
      <c r="AT2265" s="231" t="s">
        <v>213</v>
      </c>
      <c r="AU2265" s="231" t="s">
        <v>84</v>
      </c>
      <c r="AV2265" s="15" t="s">
        <v>82</v>
      </c>
      <c r="AW2265" s="15" t="s">
        <v>35</v>
      </c>
      <c r="AX2265" s="15" t="s">
        <v>74</v>
      </c>
      <c r="AY2265" s="231" t="s">
        <v>197</v>
      </c>
    </row>
    <row r="2266" spans="1:65" s="13" customFormat="1" ht="11.25">
      <c r="B2266" s="199"/>
      <c r="C2266" s="200"/>
      <c r="D2266" s="201" t="s">
        <v>213</v>
      </c>
      <c r="E2266" s="202" t="s">
        <v>28</v>
      </c>
      <c r="F2266" s="203" t="s">
        <v>2970</v>
      </c>
      <c r="G2266" s="200"/>
      <c r="H2266" s="204">
        <v>150</v>
      </c>
      <c r="I2266" s="205"/>
      <c r="J2266" s="200"/>
      <c r="K2266" s="200"/>
      <c r="L2266" s="206"/>
      <c r="M2266" s="207"/>
      <c r="N2266" s="208"/>
      <c r="O2266" s="208"/>
      <c r="P2266" s="208"/>
      <c r="Q2266" s="208"/>
      <c r="R2266" s="208"/>
      <c r="S2266" s="208"/>
      <c r="T2266" s="209"/>
      <c r="AT2266" s="210" t="s">
        <v>213</v>
      </c>
      <c r="AU2266" s="210" t="s">
        <v>84</v>
      </c>
      <c r="AV2266" s="13" t="s">
        <v>84</v>
      </c>
      <c r="AW2266" s="13" t="s">
        <v>35</v>
      </c>
      <c r="AX2266" s="13" t="s">
        <v>82</v>
      </c>
      <c r="AY2266" s="210" t="s">
        <v>197</v>
      </c>
    </row>
    <row r="2267" spans="1:65" s="2" customFormat="1" ht="16.5" customHeight="1">
      <c r="A2267" s="37"/>
      <c r="B2267" s="38"/>
      <c r="C2267" s="181" t="s">
        <v>2971</v>
      </c>
      <c r="D2267" s="181" t="s">
        <v>199</v>
      </c>
      <c r="E2267" s="182" t="s">
        <v>2972</v>
      </c>
      <c r="F2267" s="183" t="s">
        <v>2973</v>
      </c>
      <c r="G2267" s="184" t="s">
        <v>265</v>
      </c>
      <c r="H2267" s="185">
        <v>150</v>
      </c>
      <c r="I2267" s="186"/>
      <c r="J2267" s="187">
        <f>ROUND(I2267*H2267,2)</f>
        <v>0</v>
      </c>
      <c r="K2267" s="183" t="s">
        <v>203</v>
      </c>
      <c r="L2267" s="42"/>
      <c r="M2267" s="188" t="s">
        <v>28</v>
      </c>
      <c r="N2267" s="189" t="s">
        <v>45</v>
      </c>
      <c r="O2267" s="67"/>
      <c r="P2267" s="190">
        <f>O2267*H2267</f>
        <v>0</v>
      </c>
      <c r="Q2267" s="190">
        <v>5.8700000000000002E-3</v>
      </c>
      <c r="R2267" s="190">
        <f>Q2267*H2267</f>
        <v>0.88050000000000006</v>
      </c>
      <c r="S2267" s="190">
        <v>0</v>
      </c>
      <c r="T2267" s="191">
        <f>S2267*H2267</f>
        <v>0</v>
      </c>
      <c r="U2267" s="37"/>
      <c r="V2267" s="37"/>
      <c r="W2267" s="37"/>
      <c r="X2267" s="37"/>
      <c r="Y2267" s="37"/>
      <c r="Z2267" s="37"/>
      <c r="AA2267" s="37"/>
      <c r="AB2267" s="37"/>
      <c r="AC2267" s="37"/>
      <c r="AD2267" s="37"/>
      <c r="AE2267" s="37"/>
      <c r="AR2267" s="192" t="s">
        <v>283</v>
      </c>
      <c r="AT2267" s="192" t="s">
        <v>199</v>
      </c>
      <c r="AU2267" s="192" t="s">
        <v>84</v>
      </c>
      <c r="AY2267" s="20" t="s">
        <v>197</v>
      </c>
      <c r="BE2267" s="193">
        <f>IF(N2267="základní",J2267,0)</f>
        <v>0</v>
      </c>
      <c r="BF2267" s="193">
        <f>IF(N2267="snížená",J2267,0)</f>
        <v>0</v>
      </c>
      <c r="BG2267" s="193">
        <f>IF(N2267="zákl. přenesená",J2267,0)</f>
        <v>0</v>
      </c>
      <c r="BH2267" s="193">
        <f>IF(N2267="sníž. přenesená",J2267,0)</f>
        <v>0</v>
      </c>
      <c r="BI2267" s="193">
        <f>IF(N2267="nulová",J2267,0)</f>
        <v>0</v>
      </c>
      <c r="BJ2267" s="20" t="s">
        <v>82</v>
      </c>
      <c r="BK2267" s="193">
        <f>ROUND(I2267*H2267,2)</f>
        <v>0</v>
      </c>
      <c r="BL2267" s="20" t="s">
        <v>283</v>
      </c>
      <c r="BM2267" s="192" t="s">
        <v>2974</v>
      </c>
    </row>
    <row r="2268" spans="1:65" s="2" customFormat="1" ht="11.25">
      <c r="A2268" s="37"/>
      <c r="B2268" s="38"/>
      <c r="C2268" s="39"/>
      <c r="D2268" s="194" t="s">
        <v>206</v>
      </c>
      <c r="E2268" s="39"/>
      <c r="F2268" s="195" t="s">
        <v>2975</v>
      </c>
      <c r="G2268" s="39"/>
      <c r="H2268" s="39"/>
      <c r="I2268" s="196"/>
      <c r="J2268" s="39"/>
      <c r="K2268" s="39"/>
      <c r="L2268" s="42"/>
      <c r="M2268" s="197"/>
      <c r="N2268" s="198"/>
      <c r="O2268" s="67"/>
      <c r="P2268" s="67"/>
      <c r="Q2268" s="67"/>
      <c r="R2268" s="67"/>
      <c r="S2268" s="67"/>
      <c r="T2268" s="68"/>
      <c r="U2268" s="37"/>
      <c r="V2268" s="37"/>
      <c r="W2268" s="37"/>
      <c r="X2268" s="37"/>
      <c r="Y2268" s="37"/>
      <c r="Z2268" s="37"/>
      <c r="AA2268" s="37"/>
      <c r="AB2268" s="37"/>
      <c r="AC2268" s="37"/>
      <c r="AD2268" s="37"/>
      <c r="AE2268" s="37"/>
      <c r="AT2268" s="20" t="s">
        <v>206</v>
      </c>
      <c r="AU2268" s="20" t="s">
        <v>84</v>
      </c>
    </row>
    <row r="2269" spans="1:65" s="15" customFormat="1" ht="11.25">
      <c r="B2269" s="222"/>
      <c r="C2269" s="223"/>
      <c r="D2269" s="201" t="s">
        <v>213</v>
      </c>
      <c r="E2269" s="224" t="s">
        <v>28</v>
      </c>
      <c r="F2269" s="225" t="s">
        <v>2372</v>
      </c>
      <c r="G2269" s="223"/>
      <c r="H2269" s="224" t="s">
        <v>28</v>
      </c>
      <c r="I2269" s="226"/>
      <c r="J2269" s="223"/>
      <c r="K2269" s="223"/>
      <c r="L2269" s="227"/>
      <c r="M2269" s="228"/>
      <c r="N2269" s="229"/>
      <c r="O2269" s="229"/>
      <c r="P2269" s="229"/>
      <c r="Q2269" s="229"/>
      <c r="R2269" s="229"/>
      <c r="S2269" s="229"/>
      <c r="T2269" s="230"/>
      <c r="AT2269" s="231" t="s">
        <v>213</v>
      </c>
      <c r="AU2269" s="231" t="s">
        <v>84</v>
      </c>
      <c r="AV2269" s="15" t="s">
        <v>82</v>
      </c>
      <c r="AW2269" s="15" t="s">
        <v>35</v>
      </c>
      <c r="AX2269" s="15" t="s">
        <v>74</v>
      </c>
      <c r="AY2269" s="231" t="s">
        <v>197</v>
      </c>
    </row>
    <row r="2270" spans="1:65" s="13" customFormat="1" ht="11.25">
      <c r="B2270" s="199"/>
      <c r="C2270" s="200"/>
      <c r="D2270" s="201" t="s">
        <v>213</v>
      </c>
      <c r="E2270" s="202" t="s">
        <v>28</v>
      </c>
      <c r="F2270" s="203" t="s">
        <v>2976</v>
      </c>
      <c r="G2270" s="200"/>
      <c r="H2270" s="204">
        <v>150</v>
      </c>
      <c r="I2270" s="205"/>
      <c r="J2270" s="200"/>
      <c r="K2270" s="200"/>
      <c r="L2270" s="206"/>
      <c r="M2270" s="207"/>
      <c r="N2270" s="208"/>
      <c r="O2270" s="208"/>
      <c r="P2270" s="208"/>
      <c r="Q2270" s="208"/>
      <c r="R2270" s="208"/>
      <c r="S2270" s="208"/>
      <c r="T2270" s="209"/>
      <c r="AT2270" s="210" t="s">
        <v>213</v>
      </c>
      <c r="AU2270" s="210" t="s">
        <v>84</v>
      </c>
      <c r="AV2270" s="13" t="s">
        <v>84</v>
      </c>
      <c r="AW2270" s="13" t="s">
        <v>35</v>
      </c>
      <c r="AX2270" s="13" t="s">
        <v>82</v>
      </c>
      <c r="AY2270" s="210" t="s">
        <v>197</v>
      </c>
    </row>
    <row r="2271" spans="1:65" s="2" customFormat="1" ht="24.2" customHeight="1">
      <c r="A2271" s="37"/>
      <c r="B2271" s="38"/>
      <c r="C2271" s="181" t="s">
        <v>2977</v>
      </c>
      <c r="D2271" s="181" t="s">
        <v>199</v>
      </c>
      <c r="E2271" s="182" t="s">
        <v>2978</v>
      </c>
      <c r="F2271" s="183" t="s">
        <v>2979</v>
      </c>
      <c r="G2271" s="184" t="s">
        <v>265</v>
      </c>
      <c r="H2271" s="185">
        <v>150</v>
      </c>
      <c r="I2271" s="186"/>
      <c r="J2271" s="187">
        <f>ROUND(I2271*H2271,2)</f>
        <v>0</v>
      </c>
      <c r="K2271" s="183" t="s">
        <v>203</v>
      </c>
      <c r="L2271" s="42"/>
      <c r="M2271" s="188" t="s">
        <v>28</v>
      </c>
      <c r="N2271" s="189" t="s">
        <v>45</v>
      </c>
      <c r="O2271" s="67"/>
      <c r="P2271" s="190">
        <f>O2271*H2271</f>
        <v>0</v>
      </c>
      <c r="Q2271" s="190">
        <v>7.9699999999999997E-3</v>
      </c>
      <c r="R2271" s="190">
        <f>Q2271*H2271</f>
        <v>1.1955</v>
      </c>
      <c r="S2271" s="190">
        <v>0</v>
      </c>
      <c r="T2271" s="191">
        <f>S2271*H2271</f>
        <v>0</v>
      </c>
      <c r="U2271" s="37"/>
      <c r="V2271" s="37"/>
      <c r="W2271" s="37"/>
      <c r="X2271" s="37"/>
      <c r="Y2271" s="37"/>
      <c r="Z2271" s="37"/>
      <c r="AA2271" s="37"/>
      <c r="AB2271" s="37"/>
      <c r="AC2271" s="37"/>
      <c r="AD2271" s="37"/>
      <c r="AE2271" s="37"/>
      <c r="AR2271" s="192" t="s">
        <v>283</v>
      </c>
      <c r="AT2271" s="192" t="s">
        <v>199</v>
      </c>
      <c r="AU2271" s="192" t="s">
        <v>84</v>
      </c>
      <c r="AY2271" s="20" t="s">
        <v>197</v>
      </c>
      <c r="BE2271" s="193">
        <f>IF(N2271="základní",J2271,0)</f>
        <v>0</v>
      </c>
      <c r="BF2271" s="193">
        <f>IF(N2271="snížená",J2271,0)</f>
        <v>0</v>
      </c>
      <c r="BG2271" s="193">
        <f>IF(N2271="zákl. přenesená",J2271,0)</f>
        <v>0</v>
      </c>
      <c r="BH2271" s="193">
        <f>IF(N2271="sníž. přenesená",J2271,0)</f>
        <v>0</v>
      </c>
      <c r="BI2271" s="193">
        <f>IF(N2271="nulová",J2271,0)</f>
        <v>0</v>
      </c>
      <c r="BJ2271" s="20" t="s">
        <v>82</v>
      </c>
      <c r="BK2271" s="193">
        <f>ROUND(I2271*H2271,2)</f>
        <v>0</v>
      </c>
      <c r="BL2271" s="20" t="s">
        <v>283</v>
      </c>
      <c r="BM2271" s="192" t="s">
        <v>2980</v>
      </c>
    </row>
    <row r="2272" spans="1:65" s="2" customFormat="1" ht="11.25">
      <c r="A2272" s="37"/>
      <c r="B2272" s="38"/>
      <c r="C2272" s="39"/>
      <c r="D2272" s="194" t="s">
        <v>206</v>
      </c>
      <c r="E2272" s="39"/>
      <c r="F2272" s="195" t="s">
        <v>2981</v>
      </c>
      <c r="G2272" s="39"/>
      <c r="H2272" s="39"/>
      <c r="I2272" s="196"/>
      <c r="J2272" s="39"/>
      <c r="K2272" s="39"/>
      <c r="L2272" s="42"/>
      <c r="M2272" s="197"/>
      <c r="N2272" s="198"/>
      <c r="O2272" s="67"/>
      <c r="P2272" s="67"/>
      <c r="Q2272" s="67"/>
      <c r="R2272" s="67"/>
      <c r="S2272" s="67"/>
      <c r="T2272" s="68"/>
      <c r="U2272" s="37"/>
      <c r="V2272" s="37"/>
      <c r="W2272" s="37"/>
      <c r="X2272" s="37"/>
      <c r="Y2272" s="37"/>
      <c r="Z2272" s="37"/>
      <c r="AA2272" s="37"/>
      <c r="AB2272" s="37"/>
      <c r="AC2272" s="37"/>
      <c r="AD2272" s="37"/>
      <c r="AE2272" s="37"/>
      <c r="AT2272" s="20" t="s">
        <v>206</v>
      </c>
      <c r="AU2272" s="20" t="s">
        <v>84</v>
      </c>
    </row>
    <row r="2273" spans="1:65" s="15" customFormat="1" ht="11.25">
      <c r="B2273" s="222"/>
      <c r="C2273" s="223"/>
      <c r="D2273" s="201" t="s">
        <v>213</v>
      </c>
      <c r="E2273" s="224" t="s">
        <v>28</v>
      </c>
      <c r="F2273" s="225" t="s">
        <v>2372</v>
      </c>
      <c r="G2273" s="223"/>
      <c r="H2273" s="224" t="s">
        <v>28</v>
      </c>
      <c r="I2273" s="226"/>
      <c r="J2273" s="223"/>
      <c r="K2273" s="223"/>
      <c r="L2273" s="227"/>
      <c r="M2273" s="228"/>
      <c r="N2273" s="229"/>
      <c r="O2273" s="229"/>
      <c r="P2273" s="229"/>
      <c r="Q2273" s="229"/>
      <c r="R2273" s="229"/>
      <c r="S2273" s="229"/>
      <c r="T2273" s="230"/>
      <c r="AT2273" s="231" t="s">
        <v>213</v>
      </c>
      <c r="AU2273" s="231" t="s">
        <v>84</v>
      </c>
      <c r="AV2273" s="15" t="s">
        <v>82</v>
      </c>
      <c r="AW2273" s="15" t="s">
        <v>35</v>
      </c>
      <c r="AX2273" s="15" t="s">
        <v>74</v>
      </c>
      <c r="AY2273" s="231" t="s">
        <v>197</v>
      </c>
    </row>
    <row r="2274" spans="1:65" s="13" customFormat="1" ht="11.25">
      <c r="B2274" s="199"/>
      <c r="C2274" s="200"/>
      <c r="D2274" s="201" t="s">
        <v>213</v>
      </c>
      <c r="E2274" s="202" t="s">
        <v>28</v>
      </c>
      <c r="F2274" s="203" t="s">
        <v>2982</v>
      </c>
      <c r="G2274" s="200"/>
      <c r="H2274" s="204">
        <v>150</v>
      </c>
      <c r="I2274" s="205"/>
      <c r="J2274" s="200"/>
      <c r="K2274" s="200"/>
      <c r="L2274" s="206"/>
      <c r="M2274" s="207"/>
      <c r="N2274" s="208"/>
      <c r="O2274" s="208"/>
      <c r="P2274" s="208"/>
      <c r="Q2274" s="208"/>
      <c r="R2274" s="208"/>
      <c r="S2274" s="208"/>
      <c r="T2274" s="209"/>
      <c r="AT2274" s="210" t="s">
        <v>213</v>
      </c>
      <c r="AU2274" s="210" t="s">
        <v>84</v>
      </c>
      <c r="AV2274" s="13" t="s">
        <v>84</v>
      </c>
      <c r="AW2274" s="13" t="s">
        <v>35</v>
      </c>
      <c r="AX2274" s="13" t="s">
        <v>82</v>
      </c>
      <c r="AY2274" s="210" t="s">
        <v>197</v>
      </c>
    </row>
    <row r="2275" spans="1:65" s="2" customFormat="1" ht="24.2" customHeight="1">
      <c r="A2275" s="37"/>
      <c r="B2275" s="38"/>
      <c r="C2275" s="181" t="s">
        <v>2983</v>
      </c>
      <c r="D2275" s="181" t="s">
        <v>199</v>
      </c>
      <c r="E2275" s="182" t="s">
        <v>2984</v>
      </c>
      <c r="F2275" s="183" t="s">
        <v>2985</v>
      </c>
      <c r="G2275" s="184" t="s">
        <v>210</v>
      </c>
      <c r="H2275" s="185">
        <v>6</v>
      </c>
      <c r="I2275" s="186"/>
      <c r="J2275" s="187">
        <f>ROUND(I2275*H2275,2)</f>
        <v>0</v>
      </c>
      <c r="K2275" s="183" t="s">
        <v>203</v>
      </c>
      <c r="L2275" s="42"/>
      <c r="M2275" s="188" t="s">
        <v>28</v>
      </c>
      <c r="N2275" s="189" t="s">
        <v>45</v>
      </c>
      <c r="O2275" s="67"/>
      <c r="P2275" s="190">
        <f>O2275*H2275</f>
        <v>0</v>
      </c>
      <c r="Q2275" s="190">
        <v>0</v>
      </c>
      <c r="R2275" s="190">
        <f>Q2275*H2275</f>
        <v>0</v>
      </c>
      <c r="S2275" s="190">
        <v>0</v>
      </c>
      <c r="T2275" s="191">
        <f>S2275*H2275</f>
        <v>0</v>
      </c>
      <c r="U2275" s="37"/>
      <c r="V2275" s="37"/>
      <c r="W2275" s="37"/>
      <c r="X2275" s="37"/>
      <c r="Y2275" s="37"/>
      <c r="Z2275" s="37"/>
      <c r="AA2275" s="37"/>
      <c r="AB2275" s="37"/>
      <c r="AC2275" s="37"/>
      <c r="AD2275" s="37"/>
      <c r="AE2275" s="37"/>
      <c r="AR2275" s="192" t="s">
        <v>283</v>
      </c>
      <c r="AT2275" s="192" t="s">
        <v>199</v>
      </c>
      <c r="AU2275" s="192" t="s">
        <v>84</v>
      </c>
      <c r="AY2275" s="20" t="s">
        <v>197</v>
      </c>
      <c r="BE2275" s="193">
        <f>IF(N2275="základní",J2275,0)</f>
        <v>0</v>
      </c>
      <c r="BF2275" s="193">
        <f>IF(N2275="snížená",J2275,0)</f>
        <v>0</v>
      </c>
      <c r="BG2275" s="193">
        <f>IF(N2275="zákl. přenesená",J2275,0)</f>
        <v>0</v>
      </c>
      <c r="BH2275" s="193">
        <f>IF(N2275="sníž. přenesená",J2275,0)</f>
        <v>0</v>
      </c>
      <c r="BI2275" s="193">
        <f>IF(N2275="nulová",J2275,0)</f>
        <v>0</v>
      </c>
      <c r="BJ2275" s="20" t="s">
        <v>82</v>
      </c>
      <c r="BK2275" s="193">
        <f>ROUND(I2275*H2275,2)</f>
        <v>0</v>
      </c>
      <c r="BL2275" s="20" t="s">
        <v>283</v>
      </c>
      <c r="BM2275" s="192" t="s">
        <v>2986</v>
      </c>
    </row>
    <row r="2276" spans="1:65" s="2" customFormat="1" ht="11.25">
      <c r="A2276" s="37"/>
      <c r="B2276" s="38"/>
      <c r="C2276" s="39"/>
      <c r="D2276" s="194" t="s">
        <v>206</v>
      </c>
      <c r="E2276" s="39"/>
      <c r="F2276" s="195" t="s">
        <v>2987</v>
      </c>
      <c r="G2276" s="39"/>
      <c r="H2276" s="39"/>
      <c r="I2276" s="196"/>
      <c r="J2276" s="39"/>
      <c r="K2276" s="39"/>
      <c r="L2276" s="42"/>
      <c r="M2276" s="197"/>
      <c r="N2276" s="198"/>
      <c r="O2276" s="67"/>
      <c r="P2276" s="67"/>
      <c r="Q2276" s="67"/>
      <c r="R2276" s="67"/>
      <c r="S2276" s="67"/>
      <c r="T2276" s="68"/>
      <c r="U2276" s="37"/>
      <c r="V2276" s="37"/>
      <c r="W2276" s="37"/>
      <c r="X2276" s="37"/>
      <c r="Y2276" s="37"/>
      <c r="Z2276" s="37"/>
      <c r="AA2276" s="37"/>
      <c r="AB2276" s="37"/>
      <c r="AC2276" s="37"/>
      <c r="AD2276" s="37"/>
      <c r="AE2276" s="37"/>
      <c r="AT2276" s="20" t="s">
        <v>206</v>
      </c>
      <c r="AU2276" s="20" t="s">
        <v>84</v>
      </c>
    </row>
    <row r="2277" spans="1:65" s="2" customFormat="1" ht="16.5" customHeight="1">
      <c r="A2277" s="37"/>
      <c r="B2277" s="38"/>
      <c r="C2277" s="181" t="s">
        <v>2988</v>
      </c>
      <c r="D2277" s="181" t="s">
        <v>199</v>
      </c>
      <c r="E2277" s="182" t="s">
        <v>2989</v>
      </c>
      <c r="F2277" s="183" t="s">
        <v>2990</v>
      </c>
      <c r="G2277" s="184" t="s">
        <v>265</v>
      </c>
      <c r="H2277" s="185">
        <v>224.7</v>
      </c>
      <c r="I2277" s="186"/>
      <c r="J2277" s="187">
        <f>ROUND(I2277*H2277,2)</f>
        <v>0</v>
      </c>
      <c r="K2277" s="183" t="s">
        <v>28</v>
      </c>
      <c r="L2277" s="42"/>
      <c r="M2277" s="188" t="s">
        <v>28</v>
      </c>
      <c r="N2277" s="189" t="s">
        <v>45</v>
      </c>
      <c r="O2277" s="67"/>
      <c r="P2277" s="190">
        <f>O2277*H2277</f>
        <v>0</v>
      </c>
      <c r="Q2277" s="190">
        <v>0</v>
      </c>
      <c r="R2277" s="190">
        <f>Q2277*H2277</f>
        <v>0</v>
      </c>
      <c r="S2277" s="190">
        <v>0</v>
      </c>
      <c r="T2277" s="191">
        <f>S2277*H2277</f>
        <v>0</v>
      </c>
      <c r="U2277" s="37"/>
      <c r="V2277" s="37"/>
      <c r="W2277" s="37"/>
      <c r="X2277" s="37"/>
      <c r="Y2277" s="37"/>
      <c r="Z2277" s="37"/>
      <c r="AA2277" s="37"/>
      <c r="AB2277" s="37"/>
      <c r="AC2277" s="37"/>
      <c r="AD2277" s="37"/>
      <c r="AE2277" s="37"/>
      <c r="AR2277" s="192" t="s">
        <v>283</v>
      </c>
      <c r="AT2277" s="192" t="s">
        <v>199</v>
      </c>
      <c r="AU2277" s="192" t="s">
        <v>84</v>
      </c>
      <c r="AY2277" s="20" t="s">
        <v>197</v>
      </c>
      <c r="BE2277" s="193">
        <f>IF(N2277="základní",J2277,0)</f>
        <v>0</v>
      </c>
      <c r="BF2277" s="193">
        <f>IF(N2277="snížená",J2277,0)</f>
        <v>0</v>
      </c>
      <c r="BG2277" s="193">
        <f>IF(N2277="zákl. přenesená",J2277,0)</f>
        <v>0</v>
      </c>
      <c r="BH2277" s="193">
        <f>IF(N2277="sníž. přenesená",J2277,0)</f>
        <v>0</v>
      </c>
      <c r="BI2277" s="193">
        <f>IF(N2277="nulová",J2277,0)</f>
        <v>0</v>
      </c>
      <c r="BJ2277" s="20" t="s">
        <v>82</v>
      </c>
      <c r="BK2277" s="193">
        <f>ROUND(I2277*H2277,2)</f>
        <v>0</v>
      </c>
      <c r="BL2277" s="20" t="s">
        <v>283</v>
      </c>
      <c r="BM2277" s="192" t="s">
        <v>2991</v>
      </c>
    </row>
    <row r="2278" spans="1:65" s="15" customFormat="1" ht="11.25">
      <c r="B2278" s="222"/>
      <c r="C2278" s="223"/>
      <c r="D2278" s="201" t="s">
        <v>213</v>
      </c>
      <c r="E2278" s="224" t="s">
        <v>28</v>
      </c>
      <c r="F2278" s="225" t="s">
        <v>2992</v>
      </c>
      <c r="G2278" s="223"/>
      <c r="H2278" s="224" t="s">
        <v>28</v>
      </c>
      <c r="I2278" s="226"/>
      <c r="J2278" s="223"/>
      <c r="K2278" s="223"/>
      <c r="L2278" s="227"/>
      <c r="M2278" s="228"/>
      <c r="N2278" s="229"/>
      <c r="O2278" s="229"/>
      <c r="P2278" s="229"/>
      <c r="Q2278" s="229"/>
      <c r="R2278" s="229"/>
      <c r="S2278" s="229"/>
      <c r="T2278" s="230"/>
      <c r="AT2278" s="231" t="s">
        <v>213</v>
      </c>
      <c r="AU2278" s="231" t="s">
        <v>84</v>
      </c>
      <c r="AV2278" s="15" t="s">
        <v>82</v>
      </c>
      <c r="AW2278" s="15" t="s">
        <v>35</v>
      </c>
      <c r="AX2278" s="15" t="s">
        <v>74</v>
      </c>
      <c r="AY2278" s="231" t="s">
        <v>197</v>
      </c>
    </row>
    <row r="2279" spans="1:65" s="13" customFormat="1" ht="11.25">
      <c r="B2279" s="199"/>
      <c r="C2279" s="200"/>
      <c r="D2279" s="201" t="s">
        <v>213</v>
      </c>
      <c r="E2279" s="202" t="s">
        <v>28</v>
      </c>
      <c r="F2279" s="203" t="s">
        <v>2993</v>
      </c>
      <c r="G2279" s="200"/>
      <c r="H2279" s="204">
        <v>150</v>
      </c>
      <c r="I2279" s="205"/>
      <c r="J2279" s="200"/>
      <c r="K2279" s="200"/>
      <c r="L2279" s="206"/>
      <c r="M2279" s="207"/>
      <c r="N2279" s="208"/>
      <c r="O2279" s="208"/>
      <c r="P2279" s="208"/>
      <c r="Q2279" s="208"/>
      <c r="R2279" s="208"/>
      <c r="S2279" s="208"/>
      <c r="T2279" s="209"/>
      <c r="AT2279" s="210" t="s">
        <v>213</v>
      </c>
      <c r="AU2279" s="210" t="s">
        <v>84</v>
      </c>
      <c r="AV2279" s="13" t="s">
        <v>84</v>
      </c>
      <c r="AW2279" s="13" t="s">
        <v>35</v>
      </c>
      <c r="AX2279" s="13" t="s">
        <v>74</v>
      </c>
      <c r="AY2279" s="210" t="s">
        <v>197</v>
      </c>
    </row>
    <row r="2280" spans="1:65" s="13" customFormat="1" ht="11.25">
      <c r="B2280" s="199"/>
      <c r="C2280" s="200"/>
      <c r="D2280" s="201" t="s">
        <v>213</v>
      </c>
      <c r="E2280" s="202" t="s">
        <v>28</v>
      </c>
      <c r="F2280" s="203" t="s">
        <v>2994</v>
      </c>
      <c r="G2280" s="200"/>
      <c r="H2280" s="204">
        <v>74.7</v>
      </c>
      <c r="I2280" s="205"/>
      <c r="J2280" s="200"/>
      <c r="K2280" s="200"/>
      <c r="L2280" s="206"/>
      <c r="M2280" s="207"/>
      <c r="N2280" s="208"/>
      <c r="O2280" s="208"/>
      <c r="P2280" s="208"/>
      <c r="Q2280" s="208"/>
      <c r="R2280" s="208"/>
      <c r="S2280" s="208"/>
      <c r="T2280" s="209"/>
      <c r="AT2280" s="210" t="s">
        <v>213</v>
      </c>
      <c r="AU2280" s="210" t="s">
        <v>84</v>
      </c>
      <c r="AV2280" s="13" t="s">
        <v>84</v>
      </c>
      <c r="AW2280" s="13" t="s">
        <v>35</v>
      </c>
      <c r="AX2280" s="13" t="s">
        <v>74</v>
      </c>
      <c r="AY2280" s="210" t="s">
        <v>197</v>
      </c>
    </row>
    <row r="2281" spans="1:65" s="14" customFormat="1" ht="11.25">
      <c r="B2281" s="211"/>
      <c r="C2281" s="212"/>
      <c r="D2281" s="201" t="s">
        <v>213</v>
      </c>
      <c r="E2281" s="213" t="s">
        <v>28</v>
      </c>
      <c r="F2281" s="214" t="s">
        <v>226</v>
      </c>
      <c r="G2281" s="212"/>
      <c r="H2281" s="215">
        <v>224.7</v>
      </c>
      <c r="I2281" s="216"/>
      <c r="J2281" s="212"/>
      <c r="K2281" s="212"/>
      <c r="L2281" s="217"/>
      <c r="M2281" s="218"/>
      <c r="N2281" s="219"/>
      <c r="O2281" s="219"/>
      <c r="P2281" s="219"/>
      <c r="Q2281" s="219"/>
      <c r="R2281" s="219"/>
      <c r="S2281" s="219"/>
      <c r="T2281" s="220"/>
      <c r="AT2281" s="221" t="s">
        <v>213</v>
      </c>
      <c r="AU2281" s="221" t="s">
        <v>84</v>
      </c>
      <c r="AV2281" s="14" t="s">
        <v>204</v>
      </c>
      <c r="AW2281" s="14" t="s">
        <v>35</v>
      </c>
      <c r="AX2281" s="14" t="s">
        <v>82</v>
      </c>
      <c r="AY2281" s="221" t="s">
        <v>197</v>
      </c>
    </row>
    <row r="2282" spans="1:65" s="2" customFormat="1" ht="24.2" customHeight="1">
      <c r="A2282" s="37"/>
      <c r="B2282" s="38"/>
      <c r="C2282" s="181" t="s">
        <v>2995</v>
      </c>
      <c r="D2282" s="181" t="s">
        <v>199</v>
      </c>
      <c r="E2282" s="182" t="s">
        <v>2996</v>
      </c>
      <c r="F2282" s="183" t="s">
        <v>2997</v>
      </c>
      <c r="G2282" s="184" t="s">
        <v>265</v>
      </c>
      <c r="H2282" s="185">
        <v>33.049999999999997</v>
      </c>
      <c r="I2282" s="186"/>
      <c r="J2282" s="187">
        <f>ROUND(I2282*H2282,2)</f>
        <v>0</v>
      </c>
      <c r="K2282" s="183" t="s">
        <v>203</v>
      </c>
      <c r="L2282" s="42"/>
      <c r="M2282" s="188" t="s">
        <v>28</v>
      </c>
      <c r="N2282" s="189" t="s">
        <v>45</v>
      </c>
      <c r="O2282" s="67"/>
      <c r="P2282" s="190">
        <f>O2282*H2282</f>
        <v>0</v>
      </c>
      <c r="Q2282" s="190">
        <v>2.7299999999999998E-3</v>
      </c>
      <c r="R2282" s="190">
        <f>Q2282*H2282</f>
        <v>9.0226499999999987E-2</v>
      </c>
      <c r="S2282" s="190">
        <v>0</v>
      </c>
      <c r="T2282" s="191">
        <f>S2282*H2282</f>
        <v>0</v>
      </c>
      <c r="U2282" s="37"/>
      <c r="V2282" s="37"/>
      <c r="W2282" s="37"/>
      <c r="X2282" s="37"/>
      <c r="Y2282" s="37"/>
      <c r="Z2282" s="37"/>
      <c r="AA2282" s="37"/>
      <c r="AB2282" s="37"/>
      <c r="AC2282" s="37"/>
      <c r="AD2282" s="37"/>
      <c r="AE2282" s="37"/>
      <c r="AR2282" s="192" t="s">
        <v>283</v>
      </c>
      <c r="AT2282" s="192" t="s">
        <v>199</v>
      </c>
      <c r="AU2282" s="192" t="s">
        <v>84</v>
      </c>
      <c r="AY2282" s="20" t="s">
        <v>197</v>
      </c>
      <c r="BE2282" s="193">
        <f>IF(N2282="základní",J2282,0)</f>
        <v>0</v>
      </c>
      <c r="BF2282" s="193">
        <f>IF(N2282="snížená",J2282,0)</f>
        <v>0</v>
      </c>
      <c r="BG2282" s="193">
        <f>IF(N2282="zákl. přenesená",J2282,0)</f>
        <v>0</v>
      </c>
      <c r="BH2282" s="193">
        <f>IF(N2282="sníž. přenesená",J2282,0)</f>
        <v>0</v>
      </c>
      <c r="BI2282" s="193">
        <f>IF(N2282="nulová",J2282,0)</f>
        <v>0</v>
      </c>
      <c r="BJ2282" s="20" t="s">
        <v>82</v>
      </c>
      <c r="BK2282" s="193">
        <f>ROUND(I2282*H2282,2)</f>
        <v>0</v>
      </c>
      <c r="BL2282" s="20" t="s">
        <v>283</v>
      </c>
      <c r="BM2282" s="192" t="s">
        <v>2998</v>
      </c>
    </row>
    <row r="2283" spans="1:65" s="2" customFormat="1" ht="11.25">
      <c r="A2283" s="37"/>
      <c r="B2283" s="38"/>
      <c r="C2283" s="39"/>
      <c r="D2283" s="194" t="s">
        <v>206</v>
      </c>
      <c r="E2283" s="39"/>
      <c r="F2283" s="195" t="s">
        <v>2999</v>
      </c>
      <c r="G2283" s="39"/>
      <c r="H2283" s="39"/>
      <c r="I2283" s="196"/>
      <c r="J2283" s="39"/>
      <c r="K2283" s="39"/>
      <c r="L2283" s="42"/>
      <c r="M2283" s="197"/>
      <c r="N2283" s="198"/>
      <c r="O2283" s="67"/>
      <c r="P2283" s="67"/>
      <c r="Q2283" s="67"/>
      <c r="R2283" s="67"/>
      <c r="S2283" s="67"/>
      <c r="T2283" s="68"/>
      <c r="U2283" s="37"/>
      <c r="V2283" s="37"/>
      <c r="W2283" s="37"/>
      <c r="X2283" s="37"/>
      <c r="Y2283" s="37"/>
      <c r="Z2283" s="37"/>
      <c r="AA2283" s="37"/>
      <c r="AB2283" s="37"/>
      <c r="AC2283" s="37"/>
      <c r="AD2283" s="37"/>
      <c r="AE2283" s="37"/>
      <c r="AT2283" s="20" t="s">
        <v>206</v>
      </c>
      <c r="AU2283" s="20" t="s">
        <v>84</v>
      </c>
    </row>
    <row r="2284" spans="1:65" s="15" customFormat="1" ht="11.25">
      <c r="B2284" s="222"/>
      <c r="C2284" s="223"/>
      <c r="D2284" s="201" t="s">
        <v>213</v>
      </c>
      <c r="E2284" s="224" t="s">
        <v>28</v>
      </c>
      <c r="F2284" s="225" t="s">
        <v>2372</v>
      </c>
      <c r="G2284" s="223"/>
      <c r="H2284" s="224" t="s">
        <v>28</v>
      </c>
      <c r="I2284" s="226"/>
      <c r="J2284" s="223"/>
      <c r="K2284" s="223"/>
      <c r="L2284" s="227"/>
      <c r="M2284" s="228"/>
      <c r="N2284" s="229"/>
      <c r="O2284" s="229"/>
      <c r="P2284" s="229"/>
      <c r="Q2284" s="229"/>
      <c r="R2284" s="229"/>
      <c r="S2284" s="229"/>
      <c r="T2284" s="230"/>
      <c r="AT2284" s="231" t="s">
        <v>213</v>
      </c>
      <c r="AU2284" s="231" t="s">
        <v>84</v>
      </c>
      <c r="AV2284" s="15" t="s">
        <v>82</v>
      </c>
      <c r="AW2284" s="15" t="s">
        <v>35</v>
      </c>
      <c r="AX2284" s="15" t="s">
        <v>74</v>
      </c>
      <c r="AY2284" s="231" t="s">
        <v>197</v>
      </c>
    </row>
    <row r="2285" spans="1:65" s="13" customFormat="1" ht="11.25">
      <c r="B2285" s="199"/>
      <c r="C2285" s="200"/>
      <c r="D2285" s="201" t="s">
        <v>213</v>
      </c>
      <c r="E2285" s="202" t="s">
        <v>28</v>
      </c>
      <c r="F2285" s="203" t="s">
        <v>3000</v>
      </c>
      <c r="G2285" s="200"/>
      <c r="H2285" s="204">
        <v>1.25</v>
      </c>
      <c r="I2285" s="205"/>
      <c r="J2285" s="200"/>
      <c r="K2285" s="200"/>
      <c r="L2285" s="206"/>
      <c r="M2285" s="207"/>
      <c r="N2285" s="208"/>
      <c r="O2285" s="208"/>
      <c r="P2285" s="208"/>
      <c r="Q2285" s="208"/>
      <c r="R2285" s="208"/>
      <c r="S2285" s="208"/>
      <c r="T2285" s="209"/>
      <c r="AT2285" s="210" t="s">
        <v>213</v>
      </c>
      <c r="AU2285" s="210" t="s">
        <v>84</v>
      </c>
      <c r="AV2285" s="13" t="s">
        <v>84</v>
      </c>
      <c r="AW2285" s="13" t="s">
        <v>35</v>
      </c>
      <c r="AX2285" s="13" t="s">
        <v>74</v>
      </c>
      <c r="AY2285" s="210" t="s">
        <v>197</v>
      </c>
    </row>
    <row r="2286" spans="1:65" s="13" customFormat="1" ht="11.25">
      <c r="B2286" s="199"/>
      <c r="C2286" s="200"/>
      <c r="D2286" s="201" t="s">
        <v>213</v>
      </c>
      <c r="E2286" s="202" t="s">
        <v>28</v>
      </c>
      <c r="F2286" s="203" t="s">
        <v>3001</v>
      </c>
      <c r="G2286" s="200"/>
      <c r="H2286" s="204">
        <v>26</v>
      </c>
      <c r="I2286" s="205"/>
      <c r="J2286" s="200"/>
      <c r="K2286" s="200"/>
      <c r="L2286" s="206"/>
      <c r="M2286" s="207"/>
      <c r="N2286" s="208"/>
      <c r="O2286" s="208"/>
      <c r="P2286" s="208"/>
      <c r="Q2286" s="208"/>
      <c r="R2286" s="208"/>
      <c r="S2286" s="208"/>
      <c r="T2286" s="209"/>
      <c r="AT2286" s="210" t="s">
        <v>213</v>
      </c>
      <c r="AU2286" s="210" t="s">
        <v>84</v>
      </c>
      <c r="AV2286" s="13" t="s">
        <v>84</v>
      </c>
      <c r="AW2286" s="13" t="s">
        <v>35</v>
      </c>
      <c r="AX2286" s="13" t="s">
        <v>74</v>
      </c>
      <c r="AY2286" s="210" t="s">
        <v>197</v>
      </c>
    </row>
    <row r="2287" spans="1:65" s="13" customFormat="1" ht="11.25">
      <c r="B2287" s="199"/>
      <c r="C2287" s="200"/>
      <c r="D2287" s="201" t="s">
        <v>213</v>
      </c>
      <c r="E2287" s="202" t="s">
        <v>28</v>
      </c>
      <c r="F2287" s="203" t="s">
        <v>3002</v>
      </c>
      <c r="G2287" s="200"/>
      <c r="H2287" s="204">
        <v>1.1000000000000001</v>
      </c>
      <c r="I2287" s="205"/>
      <c r="J2287" s="200"/>
      <c r="K2287" s="200"/>
      <c r="L2287" s="206"/>
      <c r="M2287" s="207"/>
      <c r="N2287" s="208"/>
      <c r="O2287" s="208"/>
      <c r="P2287" s="208"/>
      <c r="Q2287" s="208"/>
      <c r="R2287" s="208"/>
      <c r="S2287" s="208"/>
      <c r="T2287" s="209"/>
      <c r="AT2287" s="210" t="s">
        <v>213</v>
      </c>
      <c r="AU2287" s="210" t="s">
        <v>84</v>
      </c>
      <c r="AV2287" s="13" t="s">
        <v>84</v>
      </c>
      <c r="AW2287" s="13" t="s">
        <v>35</v>
      </c>
      <c r="AX2287" s="13" t="s">
        <v>74</v>
      </c>
      <c r="AY2287" s="210" t="s">
        <v>197</v>
      </c>
    </row>
    <row r="2288" spans="1:65" s="13" customFormat="1" ht="11.25">
      <c r="B2288" s="199"/>
      <c r="C2288" s="200"/>
      <c r="D2288" s="201" t="s">
        <v>213</v>
      </c>
      <c r="E2288" s="202" t="s">
        <v>28</v>
      </c>
      <c r="F2288" s="203" t="s">
        <v>3003</v>
      </c>
      <c r="G2288" s="200"/>
      <c r="H2288" s="204">
        <v>4.7</v>
      </c>
      <c r="I2288" s="205"/>
      <c r="J2288" s="200"/>
      <c r="K2288" s="200"/>
      <c r="L2288" s="206"/>
      <c r="M2288" s="207"/>
      <c r="N2288" s="208"/>
      <c r="O2288" s="208"/>
      <c r="P2288" s="208"/>
      <c r="Q2288" s="208"/>
      <c r="R2288" s="208"/>
      <c r="S2288" s="208"/>
      <c r="T2288" s="209"/>
      <c r="AT2288" s="210" t="s">
        <v>213</v>
      </c>
      <c r="AU2288" s="210" t="s">
        <v>84</v>
      </c>
      <c r="AV2288" s="13" t="s">
        <v>84</v>
      </c>
      <c r="AW2288" s="13" t="s">
        <v>35</v>
      </c>
      <c r="AX2288" s="13" t="s">
        <v>74</v>
      </c>
      <c r="AY2288" s="210" t="s">
        <v>197</v>
      </c>
    </row>
    <row r="2289" spans="1:65" s="14" customFormat="1" ht="11.25">
      <c r="B2289" s="211"/>
      <c r="C2289" s="212"/>
      <c r="D2289" s="201" t="s">
        <v>213</v>
      </c>
      <c r="E2289" s="213" t="s">
        <v>28</v>
      </c>
      <c r="F2289" s="214" t="s">
        <v>226</v>
      </c>
      <c r="G2289" s="212"/>
      <c r="H2289" s="215">
        <v>33.049999999999997</v>
      </c>
      <c r="I2289" s="216"/>
      <c r="J2289" s="212"/>
      <c r="K2289" s="212"/>
      <c r="L2289" s="217"/>
      <c r="M2289" s="218"/>
      <c r="N2289" s="219"/>
      <c r="O2289" s="219"/>
      <c r="P2289" s="219"/>
      <c r="Q2289" s="219"/>
      <c r="R2289" s="219"/>
      <c r="S2289" s="219"/>
      <c r="T2289" s="220"/>
      <c r="AT2289" s="221" t="s">
        <v>213</v>
      </c>
      <c r="AU2289" s="221" t="s">
        <v>84</v>
      </c>
      <c r="AV2289" s="14" t="s">
        <v>204</v>
      </c>
      <c r="AW2289" s="14" t="s">
        <v>35</v>
      </c>
      <c r="AX2289" s="14" t="s">
        <v>82</v>
      </c>
      <c r="AY2289" s="221" t="s">
        <v>197</v>
      </c>
    </row>
    <row r="2290" spans="1:65" s="2" customFormat="1" ht="24.2" customHeight="1">
      <c r="A2290" s="37"/>
      <c r="B2290" s="38"/>
      <c r="C2290" s="181" t="s">
        <v>3004</v>
      </c>
      <c r="D2290" s="181" t="s">
        <v>199</v>
      </c>
      <c r="E2290" s="182" t="s">
        <v>3005</v>
      </c>
      <c r="F2290" s="183" t="s">
        <v>3006</v>
      </c>
      <c r="G2290" s="184" t="s">
        <v>265</v>
      </c>
      <c r="H2290" s="185">
        <v>28.2</v>
      </c>
      <c r="I2290" s="186"/>
      <c r="J2290" s="187">
        <f>ROUND(I2290*H2290,2)</f>
        <v>0</v>
      </c>
      <c r="K2290" s="183" t="s">
        <v>203</v>
      </c>
      <c r="L2290" s="42"/>
      <c r="M2290" s="188" t="s">
        <v>28</v>
      </c>
      <c r="N2290" s="189" t="s">
        <v>45</v>
      </c>
      <c r="O2290" s="67"/>
      <c r="P2290" s="190">
        <f>O2290*H2290</f>
        <v>0</v>
      </c>
      <c r="Q2290" s="190">
        <v>3.62E-3</v>
      </c>
      <c r="R2290" s="190">
        <f>Q2290*H2290</f>
        <v>0.10208399999999999</v>
      </c>
      <c r="S2290" s="190">
        <v>0</v>
      </c>
      <c r="T2290" s="191">
        <f>S2290*H2290</f>
        <v>0</v>
      </c>
      <c r="U2290" s="37"/>
      <c r="V2290" s="37"/>
      <c r="W2290" s="37"/>
      <c r="X2290" s="37"/>
      <c r="Y2290" s="37"/>
      <c r="Z2290" s="37"/>
      <c r="AA2290" s="37"/>
      <c r="AB2290" s="37"/>
      <c r="AC2290" s="37"/>
      <c r="AD2290" s="37"/>
      <c r="AE2290" s="37"/>
      <c r="AR2290" s="192" t="s">
        <v>283</v>
      </c>
      <c r="AT2290" s="192" t="s">
        <v>199</v>
      </c>
      <c r="AU2290" s="192" t="s">
        <v>84</v>
      </c>
      <c r="AY2290" s="20" t="s">
        <v>197</v>
      </c>
      <c r="BE2290" s="193">
        <f>IF(N2290="základní",J2290,0)</f>
        <v>0</v>
      </c>
      <c r="BF2290" s="193">
        <f>IF(N2290="snížená",J2290,0)</f>
        <v>0</v>
      </c>
      <c r="BG2290" s="193">
        <f>IF(N2290="zákl. přenesená",J2290,0)</f>
        <v>0</v>
      </c>
      <c r="BH2290" s="193">
        <f>IF(N2290="sníž. přenesená",J2290,0)</f>
        <v>0</v>
      </c>
      <c r="BI2290" s="193">
        <f>IF(N2290="nulová",J2290,0)</f>
        <v>0</v>
      </c>
      <c r="BJ2290" s="20" t="s">
        <v>82</v>
      </c>
      <c r="BK2290" s="193">
        <f>ROUND(I2290*H2290,2)</f>
        <v>0</v>
      </c>
      <c r="BL2290" s="20" t="s">
        <v>283</v>
      </c>
      <c r="BM2290" s="192" t="s">
        <v>3007</v>
      </c>
    </row>
    <row r="2291" spans="1:65" s="2" customFormat="1" ht="11.25">
      <c r="A2291" s="37"/>
      <c r="B2291" s="38"/>
      <c r="C2291" s="39"/>
      <c r="D2291" s="194" t="s">
        <v>206</v>
      </c>
      <c r="E2291" s="39"/>
      <c r="F2291" s="195" t="s">
        <v>3008</v>
      </c>
      <c r="G2291" s="39"/>
      <c r="H2291" s="39"/>
      <c r="I2291" s="196"/>
      <c r="J2291" s="39"/>
      <c r="K2291" s="39"/>
      <c r="L2291" s="42"/>
      <c r="M2291" s="197"/>
      <c r="N2291" s="198"/>
      <c r="O2291" s="67"/>
      <c r="P2291" s="67"/>
      <c r="Q2291" s="67"/>
      <c r="R2291" s="67"/>
      <c r="S2291" s="67"/>
      <c r="T2291" s="68"/>
      <c r="U2291" s="37"/>
      <c r="V2291" s="37"/>
      <c r="W2291" s="37"/>
      <c r="X2291" s="37"/>
      <c r="Y2291" s="37"/>
      <c r="Z2291" s="37"/>
      <c r="AA2291" s="37"/>
      <c r="AB2291" s="37"/>
      <c r="AC2291" s="37"/>
      <c r="AD2291" s="37"/>
      <c r="AE2291" s="37"/>
      <c r="AT2291" s="20" t="s">
        <v>206</v>
      </c>
      <c r="AU2291" s="20" t="s">
        <v>84</v>
      </c>
    </row>
    <row r="2292" spans="1:65" s="15" customFormat="1" ht="11.25">
      <c r="B2292" s="222"/>
      <c r="C2292" s="223"/>
      <c r="D2292" s="201" t="s">
        <v>213</v>
      </c>
      <c r="E2292" s="224" t="s">
        <v>28</v>
      </c>
      <c r="F2292" s="225" t="s">
        <v>2372</v>
      </c>
      <c r="G2292" s="223"/>
      <c r="H2292" s="224" t="s">
        <v>28</v>
      </c>
      <c r="I2292" s="226"/>
      <c r="J2292" s="223"/>
      <c r="K2292" s="223"/>
      <c r="L2292" s="227"/>
      <c r="M2292" s="228"/>
      <c r="N2292" s="229"/>
      <c r="O2292" s="229"/>
      <c r="P2292" s="229"/>
      <c r="Q2292" s="229"/>
      <c r="R2292" s="229"/>
      <c r="S2292" s="229"/>
      <c r="T2292" s="230"/>
      <c r="AT2292" s="231" t="s">
        <v>213</v>
      </c>
      <c r="AU2292" s="231" t="s">
        <v>84</v>
      </c>
      <c r="AV2292" s="15" t="s">
        <v>82</v>
      </c>
      <c r="AW2292" s="15" t="s">
        <v>35</v>
      </c>
      <c r="AX2292" s="15" t="s">
        <v>74</v>
      </c>
      <c r="AY2292" s="231" t="s">
        <v>197</v>
      </c>
    </row>
    <row r="2293" spans="1:65" s="13" customFormat="1" ht="11.25">
      <c r="B2293" s="199"/>
      <c r="C2293" s="200"/>
      <c r="D2293" s="201" t="s">
        <v>213</v>
      </c>
      <c r="E2293" s="202" t="s">
        <v>28</v>
      </c>
      <c r="F2293" s="203" t="s">
        <v>3009</v>
      </c>
      <c r="G2293" s="200"/>
      <c r="H2293" s="204">
        <v>28.2</v>
      </c>
      <c r="I2293" s="205"/>
      <c r="J2293" s="200"/>
      <c r="K2293" s="200"/>
      <c r="L2293" s="206"/>
      <c r="M2293" s="207"/>
      <c r="N2293" s="208"/>
      <c r="O2293" s="208"/>
      <c r="P2293" s="208"/>
      <c r="Q2293" s="208"/>
      <c r="R2293" s="208"/>
      <c r="S2293" s="208"/>
      <c r="T2293" s="209"/>
      <c r="AT2293" s="210" t="s">
        <v>213</v>
      </c>
      <c r="AU2293" s="210" t="s">
        <v>84</v>
      </c>
      <c r="AV2293" s="13" t="s">
        <v>84</v>
      </c>
      <c r="AW2293" s="13" t="s">
        <v>35</v>
      </c>
      <c r="AX2293" s="13" t="s">
        <v>82</v>
      </c>
      <c r="AY2293" s="210" t="s">
        <v>197</v>
      </c>
    </row>
    <row r="2294" spans="1:65" s="2" customFormat="1" ht="24.2" customHeight="1">
      <c r="A2294" s="37"/>
      <c r="B2294" s="38"/>
      <c r="C2294" s="181" t="s">
        <v>3010</v>
      </c>
      <c r="D2294" s="181" t="s">
        <v>199</v>
      </c>
      <c r="E2294" s="182" t="s">
        <v>3011</v>
      </c>
      <c r="F2294" s="183" t="s">
        <v>3012</v>
      </c>
      <c r="G2294" s="184" t="s">
        <v>2955</v>
      </c>
      <c r="H2294" s="260"/>
      <c r="I2294" s="186"/>
      <c r="J2294" s="187">
        <f>ROUND(I2294*H2294,2)</f>
        <v>0</v>
      </c>
      <c r="K2294" s="183" t="s">
        <v>203</v>
      </c>
      <c r="L2294" s="42"/>
      <c r="M2294" s="188" t="s">
        <v>28</v>
      </c>
      <c r="N2294" s="189" t="s">
        <v>45</v>
      </c>
      <c r="O2294" s="67"/>
      <c r="P2294" s="190">
        <f>O2294*H2294</f>
        <v>0</v>
      </c>
      <c r="Q2294" s="190">
        <v>0</v>
      </c>
      <c r="R2294" s="190">
        <f>Q2294*H2294</f>
        <v>0</v>
      </c>
      <c r="S2294" s="190">
        <v>0</v>
      </c>
      <c r="T2294" s="191">
        <f>S2294*H2294</f>
        <v>0</v>
      </c>
      <c r="U2294" s="37"/>
      <c r="V2294" s="37"/>
      <c r="W2294" s="37"/>
      <c r="X2294" s="37"/>
      <c r="Y2294" s="37"/>
      <c r="Z2294" s="37"/>
      <c r="AA2294" s="37"/>
      <c r="AB2294" s="37"/>
      <c r="AC2294" s="37"/>
      <c r="AD2294" s="37"/>
      <c r="AE2294" s="37"/>
      <c r="AR2294" s="192" t="s">
        <v>283</v>
      </c>
      <c r="AT2294" s="192" t="s">
        <v>199</v>
      </c>
      <c r="AU2294" s="192" t="s">
        <v>84</v>
      </c>
      <c r="AY2294" s="20" t="s">
        <v>197</v>
      </c>
      <c r="BE2294" s="193">
        <f>IF(N2294="základní",J2294,0)</f>
        <v>0</v>
      </c>
      <c r="BF2294" s="193">
        <f>IF(N2294="snížená",J2294,0)</f>
        <v>0</v>
      </c>
      <c r="BG2294" s="193">
        <f>IF(N2294="zákl. přenesená",J2294,0)</f>
        <v>0</v>
      </c>
      <c r="BH2294" s="193">
        <f>IF(N2294="sníž. přenesená",J2294,0)</f>
        <v>0</v>
      </c>
      <c r="BI2294" s="193">
        <f>IF(N2294="nulová",J2294,0)</f>
        <v>0</v>
      </c>
      <c r="BJ2294" s="20" t="s">
        <v>82</v>
      </c>
      <c r="BK2294" s="193">
        <f>ROUND(I2294*H2294,2)</f>
        <v>0</v>
      </c>
      <c r="BL2294" s="20" t="s">
        <v>283</v>
      </c>
      <c r="BM2294" s="192" t="s">
        <v>3013</v>
      </c>
    </row>
    <row r="2295" spans="1:65" s="2" customFormat="1" ht="11.25">
      <c r="A2295" s="37"/>
      <c r="B2295" s="38"/>
      <c r="C2295" s="39"/>
      <c r="D2295" s="194" t="s">
        <v>206</v>
      </c>
      <c r="E2295" s="39"/>
      <c r="F2295" s="195" t="s">
        <v>3014</v>
      </c>
      <c r="G2295" s="39"/>
      <c r="H2295" s="39"/>
      <c r="I2295" s="196"/>
      <c r="J2295" s="39"/>
      <c r="K2295" s="39"/>
      <c r="L2295" s="42"/>
      <c r="M2295" s="197"/>
      <c r="N2295" s="198"/>
      <c r="O2295" s="67"/>
      <c r="P2295" s="67"/>
      <c r="Q2295" s="67"/>
      <c r="R2295" s="67"/>
      <c r="S2295" s="67"/>
      <c r="T2295" s="68"/>
      <c r="U2295" s="37"/>
      <c r="V2295" s="37"/>
      <c r="W2295" s="37"/>
      <c r="X2295" s="37"/>
      <c r="Y2295" s="37"/>
      <c r="Z2295" s="37"/>
      <c r="AA2295" s="37"/>
      <c r="AB2295" s="37"/>
      <c r="AC2295" s="37"/>
      <c r="AD2295" s="37"/>
      <c r="AE2295" s="37"/>
      <c r="AT2295" s="20" t="s">
        <v>206</v>
      </c>
      <c r="AU2295" s="20" t="s">
        <v>84</v>
      </c>
    </row>
    <row r="2296" spans="1:65" s="2" customFormat="1" ht="33" customHeight="1">
      <c r="A2296" s="37"/>
      <c r="B2296" s="38"/>
      <c r="C2296" s="181" t="s">
        <v>3015</v>
      </c>
      <c r="D2296" s="181" t="s">
        <v>199</v>
      </c>
      <c r="E2296" s="182" t="s">
        <v>3016</v>
      </c>
      <c r="F2296" s="183" t="s">
        <v>3017</v>
      </c>
      <c r="G2296" s="184" t="s">
        <v>2955</v>
      </c>
      <c r="H2296" s="260"/>
      <c r="I2296" s="186"/>
      <c r="J2296" s="187">
        <f>ROUND(I2296*H2296,2)</f>
        <v>0</v>
      </c>
      <c r="K2296" s="183" t="s">
        <v>203</v>
      </c>
      <c r="L2296" s="42"/>
      <c r="M2296" s="188" t="s">
        <v>28</v>
      </c>
      <c r="N2296" s="189" t="s">
        <v>45</v>
      </c>
      <c r="O2296" s="67"/>
      <c r="P2296" s="190">
        <f>O2296*H2296</f>
        <v>0</v>
      </c>
      <c r="Q2296" s="190">
        <v>0</v>
      </c>
      <c r="R2296" s="190">
        <f>Q2296*H2296</f>
        <v>0</v>
      </c>
      <c r="S2296" s="190">
        <v>0</v>
      </c>
      <c r="T2296" s="191">
        <f>S2296*H2296</f>
        <v>0</v>
      </c>
      <c r="U2296" s="37"/>
      <c r="V2296" s="37"/>
      <c r="W2296" s="37"/>
      <c r="X2296" s="37"/>
      <c r="Y2296" s="37"/>
      <c r="Z2296" s="37"/>
      <c r="AA2296" s="37"/>
      <c r="AB2296" s="37"/>
      <c r="AC2296" s="37"/>
      <c r="AD2296" s="37"/>
      <c r="AE2296" s="37"/>
      <c r="AR2296" s="192" t="s">
        <v>283</v>
      </c>
      <c r="AT2296" s="192" t="s">
        <v>199</v>
      </c>
      <c r="AU2296" s="192" t="s">
        <v>84</v>
      </c>
      <c r="AY2296" s="20" t="s">
        <v>197</v>
      </c>
      <c r="BE2296" s="193">
        <f>IF(N2296="základní",J2296,0)</f>
        <v>0</v>
      </c>
      <c r="BF2296" s="193">
        <f>IF(N2296="snížená",J2296,0)</f>
        <v>0</v>
      </c>
      <c r="BG2296" s="193">
        <f>IF(N2296="zákl. přenesená",J2296,0)</f>
        <v>0</v>
      </c>
      <c r="BH2296" s="193">
        <f>IF(N2296="sníž. přenesená",J2296,0)</f>
        <v>0</v>
      </c>
      <c r="BI2296" s="193">
        <f>IF(N2296="nulová",J2296,0)</f>
        <v>0</v>
      </c>
      <c r="BJ2296" s="20" t="s">
        <v>82</v>
      </c>
      <c r="BK2296" s="193">
        <f>ROUND(I2296*H2296,2)</f>
        <v>0</v>
      </c>
      <c r="BL2296" s="20" t="s">
        <v>283</v>
      </c>
      <c r="BM2296" s="192" t="s">
        <v>3018</v>
      </c>
    </row>
    <row r="2297" spans="1:65" s="2" customFormat="1" ht="11.25">
      <c r="A2297" s="37"/>
      <c r="B2297" s="38"/>
      <c r="C2297" s="39"/>
      <c r="D2297" s="194" t="s">
        <v>206</v>
      </c>
      <c r="E2297" s="39"/>
      <c r="F2297" s="195" t="s">
        <v>3019</v>
      </c>
      <c r="G2297" s="39"/>
      <c r="H2297" s="39"/>
      <c r="I2297" s="196"/>
      <c r="J2297" s="39"/>
      <c r="K2297" s="39"/>
      <c r="L2297" s="42"/>
      <c r="M2297" s="197"/>
      <c r="N2297" s="198"/>
      <c r="O2297" s="67"/>
      <c r="P2297" s="67"/>
      <c r="Q2297" s="67"/>
      <c r="R2297" s="67"/>
      <c r="S2297" s="67"/>
      <c r="T2297" s="68"/>
      <c r="U2297" s="37"/>
      <c r="V2297" s="37"/>
      <c r="W2297" s="37"/>
      <c r="X2297" s="37"/>
      <c r="Y2297" s="37"/>
      <c r="Z2297" s="37"/>
      <c r="AA2297" s="37"/>
      <c r="AB2297" s="37"/>
      <c r="AC2297" s="37"/>
      <c r="AD2297" s="37"/>
      <c r="AE2297" s="37"/>
      <c r="AT2297" s="20" t="s">
        <v>206</v>
      </c>
      <c r="AU2297" s="20" t="s">
        <v>84</v>
      </c>
    </row>
    <row r="2298" spans="1:65" s="12" customFormat="1" ht="22.9" customHeight="1">
      <c r="B2298" s="165"/>
      <c r="C2298" s="166"/>
      <c r="D2298" s="167" t="s">
        <v>73</v>
      </c>
      <c r="E2298" s="179" t="s">
        <v>3020</v>
      </c>
      <c r="F2298" s="179" t="s">
        <v>3021</v>
      </c>
      <c r="G2298" s="166"/>
      <c r="H2298" s="166"/>
      <c r="I2298" s="169"/>
      <c r="J2298" s="180">
        <f>BK2298</f>
        <v>0</v>
      </c>
      <c r="K2298" s="166"/>
      <c r="L2298" s="171"/>
      <c r="M2298" s="172"/>
      <c r="N2298" s="173"/>
      <c r="O2298" s="173"/>
      <c r="P2298" s="174">
        <f>SUM(P2299:P2425)</f>
        <v>0</v>
      </c>
      <c r="Q2298" s="173"/>
      <c r="R2298" s="174">
        <f>SUM(R2299:R2425)</f>
        <v>1.0588949999999999</v>
      </c>
      <c r="S2298" s="173"/>
      <c r="T2298" s="175">
        <f>SUM(T2299:T2425)</f>
        <v>0</v>
      </c>
      <c r="AR2298" s="176" t="s">
        <v>84</v>
      </c>
      <c r="AT2298" s="177" t="s">
        <v>73</v>
      </c>
      <c r="AU2298" s="177" t="s">
        <v>82</v>
      </c>
      <c r="AY2298" s="176" t="s">
        <v>197</v>
      </c>
      <c r="BK2298" s="178">
        <f>SUM(BK2299:BK2425)</f>
        <v>0</v>
      </c>
    </row>
    <row r="2299" spans="1:65" s="2" customFormat="1" ht="24.2" customHeight="1">
      <c r="A2299" s="37"/>
      <c r="B2299" s="38"/>
      <c r="C2299" s="181" t="s">
        <v>3022</v>
      </c>
      <c r="D2299" s="181" t="s">
        <v>199</v>
      </c>
      <c r="E2299" s="182" t="s">
        <v>3023</v>
      </c>
      <c r="F2299" s="183" t="s">
        <v>3024</v>
      </c>
      <c r="G2299" s="184" t="s">
        <v>210</v>
      </c>
      <c r="H2299" s="185">
        <v>22</v>
      </c>
      <c r="I2299" s="186"/>
      <c r="J2299" s="187">
        <f>ROUND(I2299*H2299,2)</f>
        <v>0</v>
      </c>
      <c r="K2299" s="183" t="s">
        <v>203</v>
      </c>
      <c r="L2299" s="42"/>
      <c r="M2299" s="188" t="s">
        <v>28</v>
      </c>
      <c r="N2299" s="189" t="s">
        <v>45</v>
      </c>
      <c r="O2299" s="67"/>
      <c r="P2299" s="190">
        <f>O2299*H2299</f>
        <v>0</v>
      </c>
      <c r="Q2299" s="190">
        <v>0</v>
      </c>
      <c r="R2299" s="190">
        <f>Q2299*H2299</f>
        <v>0</v>
      </c>
      <c r="S2299" s="190">
        <v>0</v>
      </c>
      <c r="T2299" s="191">
        <f>S2299*H2299</f>
        <v>0</v>
      </c>
      <c r="U2299" s="37"/>
      <c r="V2299" s="37"/>
      <c r="W2299" s="37"/>
      <c r="X2299" s="37"/>
      <c r="Y2299" s="37"/>
      <c r="Z2299" s="37"/>
      <c r="AA2299" s="37"/>
      <c r="AB2299" s="37"/>
      <c r="AC2299" s="37"/>
      <c r="AD2299" s="37"/>
      <c r="AE2299" s="37"/>
      <c r="AR2299" s="192" t="s">
        <v>204</v>
      </c>
      <c r="AT2299" s="192" t="s">
        <v>199</v>
      </c>
      <c r="AU2299" s="192" t="s">
        <v>84</v>
      </c>
      <c r="AY2299" s="20" t="s">
        <v>197</v>
      </c>
      <c r="BE2299" s="193">
        <f>IF(N2299="základní",J2299,0)</f>
        <v>0</v>
      </c>
      <c r="BF2299" s="193">
        <f>IF(N2299="snížená",J2299,0)</f>
        <v>0</v>
      </c>
      <c r="BG2299" s="193">
        <f>IF(N2299="zákl. přenesená",J2299,0)</f>
        <v>0</v>
      </c>
      <c r="BH2299" s="193">
        <f>IF(N2299="sníž. přenesená",J2299,0)</f>
        <v>0</v>
      </c>
      <c r="BI2299" s="193">
        <f>IF(N2299="nulová",J2299,0)</f>
        <v>0</v>
      </c>
      <c r="BJ2299" s="20" t="s">
        <v>82</v>
      </c>
      <c r="BK2299" s="193">
        <f>ROUND(I2299*H2299,2)</f>
        <v>0</v>
      </c>
      <c r="BL2299" s="20" t="s">
        <v>204</v>
      </c>
      <c r="BM2299" s="192" t="s">
        <v>3025</v>
      </c>
    </row>
    <row r="2300" spans="1:65" s="2" customFormat="1" ht="11.25">
      <c r="A2300" s="37"/>
      <c r="B2300" s="38"/>
      <c r="C2300" s="39"/>
      <c r="D2300" s="194" t="s">
        <v>206</v>
      </c>
      <c r="E2300" s="39"/>
      <c r="F2300" s="195" t="s">
        <v>3026</v>
      </c>
      <c r="G2300" s="39"/>
      <c r="H2300" s="39"/>
      <c r="I2300" s="196"/>
      <c r="J2300" s="39"/>
      <c r="K2300" s="39"/>
      <c r="L2300" s="42"/>
      <c r="M2300" s="197"/>
      <c r="N2300" s="198"/>
      <c r="O2300" s="67"/>
      <c r="P2300" s="67"/>
      <c r="Q2300" s="67"/>
      <c r="R2300" s="67"/>
      <c r="S2300" s="67"/>
      <c r="T2300" s="68"/>
      <c r="U2300" s="37"/>
      <c r="V2300" s="37"/>
      <c r="W2300" s="37"/>
      <c r="X2300" s="37"/>
      <c r="Y2300" s="37"/>
      <c r="Z2300" s="37"/>
      <c r="AA2300" s="37"/>
      <c r="AB2300" s="37"/>
      <c r="AC2300" s="37"/>
      <c r="AD2300" s="37"/>
      <c r="AE2300" s="37"/>
      <c r="AT2300" s="20" t="s">
        <v>206</v>
      </c>
      <c r="AU2300" s="20" t="s">
        <v>84</v>
      </c>
    </row>
    <row r="2301" spans="1:65" s="15" customFormat="1" ht="11.25">
      <c r="B2301" s="222"/>
      <c r="C2301" s="223"/>
      <c r="D2301" s="201" t="s">
        <v>213</v>
      </c>
      <c r="E2301" s="224" t="s">
        <v>28</v>
      </c>
      <c r="F2301" s="225" t="s">
        <v>1808</v>
      </c>
      <c r="G2301" s="223"/>
      <c r="H2301" s="224" t="s">
        <v>28</v>
      </c>
      <c r="I2301" s="226"/>
      <c r="J2301" s="223"/>
      <c r="K2301" s="223"/>
      <c r="L2301" s="227"/>
      <c r="M2301" s="228"/>
      <c r="N2301" s="229"/>
      <c r="O2301" s="229"/>
      <c r="P2301" s="229"/>
      <c r="Q2301" s="229"/>
      <c r="R2301" s="229"/>
      <c r="S2301" s="229"/>
      <c r="T2301" s="230"/>
      <c r="AT2301" s="231" t="s">
        <v>213</v>
      </c>
      <c r="AU2301" s="231" t="s">
        <v>84</v>
      </c>
      <c r="AV2301" s="15" t="s">
        <v>82</v>
      </c>
      <c r="AW2301" s="15" t="s">
        <v>35</v>
      </c>
      <c r="AX2301" s="15" t="s">
        <v>74</v>
      </c>
      <c r="AY2301" s="231" t="s">
        <v>197</v>
      </c>
    </row>
    <row r="2302" spans="1:65" s="13" customFormat="1" ht="11.25">
      <c r="B2302" s="199"/>
      <c r="C2302" s="200"/>
      <c r="D2302" s="201" t="s">
        <v>213</v>
      </c>
      <c r="E2302" s="202" t="s">
        <v>28</v>
      </c>
      <c r="F2302" s="203" t="s">
        <v>1809</v>
      </c>
      <c r="G2302" s="200"/>
      <c r="H2302" s="204">
        <v>1</v>
      </c>
      <c r="I2302" s="205"/>
      <c r="J2302" s="200"/>
      <c r="K2302" s="200"/>
      <c r="L2302" s="206"/>
      <c r="M2302" s="207"/>
      <c r="N2302" s="208"/>
      <c r="O2302" s="208"/>
      <c r="P2302" s="208"/>
      <c r="Q2302" s="208"/>
      <c r="R2302" s="208"/>
      <c r="S2302" s="208"/>
      <c r="T2302" s="209"/>
      <c r="AT2302" s="210" t="s">
        <v>213</v>
      </c>
      <c r="AU2302" s="210" t="s">
        <v>84</v>
      </c>
      <c r="AV2302" s="13" t="s">
        <v>84</v>
      </c>
      <c r="AW2302" s="13" t="s">
        <v>35</v>
      </c>
      <c r="AX2302" s="13" t="s">
        <v>74</v>
      </c>
      <c r="AY2302" s="210" t="s">
        <v>197</v>
      </c>
    </row>
    <row r="2303" spans="1:65" s="13" customFormat="1" ht="11.25">
      <c r="B2303" s="199"/>
      <c r="C2303" s="200"/>
      <c r="D2303" s="201" t="s">
        <v>213</v>
      </c>
      <c r="E2303" s="202" t="s">
        <v>28</v>
      </c>
      <c r="F2303" s="203" t="s">
        <v>1810</v>
      </c>
      <c r="G2303" s="200"/>
      <c r="H2303" s="204">
        <v>3</v>
      </c>
      <c r="I2303" s="205"/>
      <c r="J2303" s="200"/>
      <c r="K2303" s="200"/>
      <c r="L2303" s="206"/>
      <c r="M2303" s="207"/>
      <c r="N2303" s="208"/>
      <c r="O2303" s="208"/>
      <c r="P2303" s="208"/>
      <c r="Q2303" s="208"/>
      <c r="R2303" s="208"/>
      <c r="S2303" s="208"/>
      <c r="T2303" s="209"/>
      <c r="AT2303" s="210" t="s">
        <v>213</v>
      </c>
      <c r="AU2303" s="210" t="s">
        <v>84</v>
      </c>
      <c r="AV2303" s="13" t="s">
        <v>84</v>
      </c>
      <c r="AW2303" s="13" t="s">
        <v>35</v>
      </c>
      <c r="AX2303" s="13" t="s">
        <v>74</v>
      </c>
      <c r="AY2303" s="210" t="s">
        <v>197</v>
      </c>
    </row>
    <row r="2304" spans="1:65" s="13" customFormat="1" ht="11.25">
      <c r="B2304" s="199"/>
      <c r="C2304" s="200"/>
      <c r="D2304" s="201" t="s">
        <v>213</v>
      </c>
      <c r="E2304" s="202" t="s">
        <v>28</v>
      </c>
      <c r="F2304" s="203" t="s">
        <v>1811</v>
      </c>
      <c r="G2304" s="200"/>
      <c r="H2304" s="204">
        <v>1</v>
      </c>
      <c r="I2304" s="205"/>
      <c r="J2304" s="200"/>
      <c r="K2304" s="200"/>
      <c r="L2304" s="206"/>
      <c r="M2304" s="207"/>
      <c r="N2304" s="208"/>
      <c r="O2304" s="208"/>
      <c r="P2304" s="208"/>
      <c r="Q2304" s="208"/>
      <c r="R2304" s="208"/>
      <c r="S2304" s="208"/>
      <c r="T2304" s="209"/>
      <c r="AT2304" s="210" t="s">
        <v>213</v>
      </c>
      <c r="AU2304" s="210" t="s">
        <v>84</v>
      </c>
      <c r="AV2304" s="13" t="s">
        <v>84</v>
      </c>
      <c r="AW2304" s="13" t="s">
        <v>35</v>
      </c>
      <c r="AX2304" s="13" t="s">
        <v>74</v>
      </c>
      <c r="AY2304" s="210" t="s">
        <v>197</v>
      </c>
    </row>
    <row r="2305" spans="1:65" s="13" customFormat="1" ht="11.25">
      <c r="B2305" s="199"/>
      <c r="C2305" s="200"/>
      <c r="D2305" s="201" t="s">
        <v>213</v>
      </c>
      <c r="E2305" s="202" t="s">
        <v>28</v>
      </c>
      <c r="F2305" s="203" t="s">
        <v>1812</v>
      </c>
      <c r="G2305" s="200"/>
      <c r="H2305" s="204">
        <v>1</v>
      </c>
      <c r="I2305" s="205"/>
      <c r="J2305" s="200"/>
      <c r="K2305" s="200"/>
      <c r="L2305" s="206"/>
      <c r="M2305" s="207"/>
      <c r="N2305" s="208"/>
      <c r="O2305" s="208"/>
      <c r="P2305" s="208"/>
      <c r="Q2305" s="208"/>
      <c r="R2305" s="208"/>
      <c r="S2305" s="208"/>
      <c r="T2305" s="209"/>
      <c r="AT2305" s="210" t="s">
        <v>213</v>
      </c>
      <c r="AU2305" s="210" t="s">
        <v>84</v>
      </c>
      <c r="AV2305" s="13" t="s">
        <v>84</v>
      </c>
      <c r="AW2305" s="13" t="s">
        <v>35</v>
      </c>
      <c r="AX2305" s="13" t="s">
        <v>74</v>
      </c>
      <c r="AY2305" s="210" t="s">
        <v>197</v>
      </c>
    </row>
    <row r="2306" spans="1:65" s="13" customFormat="1" ht="11.25">
      <c r="B2306" s="199"/>
      <c r="C2306" s="200"/>
      <c r="D2306" s="201" t="s">
        <v>213</v>
      </c>
      <c r="E2306" s="202" t="s">
        <v>28</v>
      </c>
      <c r="F2306" s="203" t="s">
        <v>1813</v>
      </c>
      <c r="G2306" s="200"/>
      <c r="H2306" s="204">
        <v>5</v>
      </c>
      <c r="I2306" s="205"/>
      <c r="J2306" s="200"/>
      <c r="K2306" s="200"/>
      <c r="L2306" s="206"/>
      <c r="M2306" s="207"/>
      <c r="N2306" s="208"/>
      <c r="O2306" s="208"/>
      <c r="P2306" s="208"/>
      <c r="Q2306" s="208"/>
      <c r="R2306" s="208"/>
      <c r="S2306" s="208"/>
      <c r="T2306" s="209"/>
      <c r="AT2306" s="210" t="s">
        <v>213</v>
      </c>
      <c r="AU2306" s="210" t="s">
        <v>84</v>
      </c>
      <c r="AV2306" s="13" t="s">
        <v>84</v>
      </c>
      <c r="AW2306" s="13" t="s">
        <v>35</v>
      </c>
      <c r="AX2306" s="13" t="s">
        <v>74</v>
      </c>
      <c r="AY2306" s="210" t="s">
        <v>197</v>
      </c>
    </row>
    <row r="2307" spans="1:65" s="13" customFormat="1" ht="11.25">
      <c r="B2307" s="199"/>
      <c r="C2307" s="200"/>
      <c r="D2307" s="201" t="s">
        <v>213</v>
      </c>
      <c r="E2307" s="202" t="s">
        <v>28</v>
      </c>
      <c r="F2307" s="203" t="s">
        <v>1814</v>
      </c>
      <c r="G2307" s="200"/>
      <c r="H2307" s="204">
        <v>11</v>
      </c>
      <c r="I2307" s="205"/>
      <c r="J2307" s="200"/>
      <c r="K2307" s="200"/>
      <c r="L2307" s="206"/>
      <c r="M2307" s="207"/>
      <c r="N2307" s="208"/>
      <c r="O2307" s="208"/>
      <c r="P2307" s="208"/>
      <c r="Q2307" s="208"/>
      <c r="R2307" s="208"/>
      <c r="S2307" s="208"/>
      <c r="T2307" s="209"/>
      <c r="AT2307" s="210" t="s">
        <v>213</v>
      </c>
      <c r="AU2307" s="210" t="s">
        <v>84</v>
      </c>
      <c r="AV2307" s="13" t="s">
        <v>84</v>
      </c>
      <c r="AW2307" s="13" t="s">
        <v>35</v>
      </c>
      <c r="AX2307" s="13" t="s">
        <v>74</v>
      </c>
      <c r="AY2307" s="210" t="s">
        <v>197</v>
      </c>
    </row>
    <row r="2308" spans="1:65" s="14" customFormat="1" ht="11.25">
      <c r="B2308" s="211"/>
      <c r="C2308" s="212"/>
      <c r="D2308" s="201" t="s">
        <v>213</v>
      </c>
      <c r="E2308" s="213" t="s">
        <v>28</v>
      </c>
      <c r="F2308" s="214" t="s">
        <v>226</v>
      </c>
      <c r="G2308" s="212"/>
      <c r="H2308" s="215">
        <v>22</v>
      </c>
      <c r="I2308" s="216"/>
      <c r="J2308" s="212"/>
      <c r="K2308" s="212"/>
      <c r="L2308" s="217"/>
      <c r="M2308" s="218"/>
      <c r="N2308" s="219"/>
      <c r="O2308" s="219"/>
      <c r="P2308" s="219"/>
      <c r="Q2308" s="219"/>
      <c r="R2308" s="219"/>
      <c r="S2308" s="219"/>
      <c r="T2308" s="220"/>
      <c r="AT2308" s="221" t="s">
        <v>213</v>
      </c>
      <c r="AU2308" s="221" t="s">
        <v>84</v>
      </c>
      <c r="AV2308" s="14" t="s">
        <v>204</v>
      </c>
      <c r="AW2308" s="14" t="s">
        <v>35</v>
      </c>
      <c r="AX2308" s="14" t="s">
        <v>82</v>
      </c>
      <c r="AY2308" s="221" t="s">
        <v>197</v>
      </c>
    </row>
    <row r="2309" spans="1:65" s="2" customFormat="1" ht="16.5" customHeight="1">
      <c r="A2309" s="37"/>
      <c r="B2309" s="38"/>
      <c r="C2309" s="247" t="s">
        <v>3027</v>
      </c>
      <c r="D2309" s="247" t="s">
        <v>519</v>
      </c>
      <c r="E2309" s="248" t="s">
        <v>3028</v>
      </c>
      <c r="F2309" s="249" t="s">
        <v>3029</v>
      </c>
      <c r="G2309" s="250" t="s">
        <v>210</v>
      </c>
      <c r="H2309" s="251">
        <v>22</v>
      </c>
      <c r="I2309" s="252"/>
      <c r="J2309" s="253">
        <f>ROUND(I2309*H2309,2)</f>
        <v>0</v>
      </c>
      <c r="K2309" s="249" t="s">
        <v>203</v>
      </c>
      <c r="L2309" s="254"/>
      <c r="M2309" s="255" t="s">
        <v>28</v>
      </c>
      <c r="N2309" s="256" t="s">
        <v>45</v>
      </c>
      <c r="O2309" s="67"/>
      <c r="P2309" s="190">
        <f>O2309*H2309</f>
        <v>0</v>
      </c>
      <c r="Q2309" s="190">
        <v>1.95E-2</v>
      </c>
      <c r="R2309" s="190">
        <f>Q2309*H2309</f>
        <v>0.42899999999999999</v>
      </c>
      <c r="S2309" s="190">
        <v>0</v>
      </c>
      <c r="T2309" s="191">
        <f>S2309*H2309</f>
        <v>0</v>
      </c>
      <c r="U2309" s="37"/>
      <c r="V2309" s="37"/>
      <c r="W2309" s="37"/>
      <c r="X2309" s="37"/>
      <c r="Y2309" s="37"/>
      <c r="Z2309" s="37"/>
      <c r="AA2309" s="37"/>
      <c r="AB2309" s="37"/>
      <c r="AC2309" s="37"/>
      <c r="AD2309" s="37"/>
      <c r="AE2309" s="37"/>
      <c r="AR2309" s="192" t="s">
        <v>243</v>
      </c>
      <c r="AT2309" s="192" t="s">
        <v>519</v>
      </c>
      <c r="AU2309" s="192" t="s">
        <v>84</v>
      </c>
      <c r="AY2309" s="20" t="s">
        <v>197</v>
      </c>
      <c r="BE2309" s="193">
        <f>IF(N2309="základní",J2309,0)</f>
        <v>0</v>
      </c>
      <c r="BF2309" s="193">
        <f>IF(N2309="snížená",J2309,0)</f>
        <v>0</v>
      </c>
      <c r="BG2309" s="193">
        <f>IF(N2309="zákl. přenesená",J2309,0)</f>
        <v>0</v>
      </c>
      <c r="BH2309" s="193">
        <f>IF(N2309="sníž. přenesená",J2309,0)</f>
        <v>0</v>
      </c>
      <c r="BI2309" s="193">
        <f>IF(N2309="nulová",J2309,0)</f>
        <v>0</v>
      </c>
      <c r="BJ2309" s="20" t="s">
        <v>82</v>
      </c>
      <c r="BK2309" s="193">
        <f>ROUND(I2309*H2309,2)</f>
        <v>0</v>
      </c>
      <c r="BL2309" s="20" t="s">
        <v>204</v>
      </c>
      <c r="BM2309" s="192" t="s">
        <v>3030</v>
      </c>
    </row>
    <row r="2310" spans="1:65" s="2" customFormat="1" ht="24.2" customHeight="1">
      <c r="A2310" s="37"/>
      <c r="B2310" s="38"/>
      <c r="C2310" s="181" t="s">
        <v>3031</v>
      </c>
      <c r="D2310" s="181" t="s">
        <v>199</v>
      </c>
      <c r="E2310" s="182" t="s">
        <v>3032</v>
      </c>
      <c r="F2310" s="183" t="s">
        <v>3033</v>
      </c>
      <c r="G2310" s="184" t="s">
        <v>210</v>
      </c>
      <c r="H2310" s="185">
        <v>7</v>
      </c>
      <c r="I2310" s="186"/>
      <c r="J2310" s="187">
        <f>ROUND(I2310*H2310,2)</f>
        <v>0</v>
      </c>
      <c r="K2310" s="183" t="s">
        <v>203</v>
      </c>
      <c r="L2310" s="42"/>
      <c r="M2310" s="188" t="s">
        <v>28</v>
      </c>
      <c r="N2310" s="189" t="s">
        <v>45</v>
      </c>
      <c r="O2310" s="67"/>
      <c r="P2310" s="190">
        <f>O2310*H2310</f>
        <v>0</v>
      </c>
      <c r="Q2310" s="190">
        <v>0</v>
      </c>
      <c r="R2310" s="190">
        <f>Q2310*H2310</f>
        <v>0</v>
      </c>
      <c r="S2310" s="190">
        <v>0</v>
      </c>
      <c r="T2310" s="191">
        <f>S2310*H2310</f>
        <v>0</v>
      </c>
      <c r="U2310" s="37"/>
      <c r="V2310" s="37"/>
      <c r="W2310" s="37"/>
      <c r="X2310" s="37"/>
      <c r="Y2310" s="37"/>
      <c r="Z2310" s="37"/>
      <c r="AA2310" s="37"/>
      <c r="AB2310" s="37"/>
      <c r="AC2310" s="37"/>
      <c r="AD2310" s="37"/>
      <c r="AE2310" s="37"/>
      <c r="AR2310" s="192" t="s">
        <v>283</v>
      </c>
      <c r="AT2310" s="192" t="s">
        <v>199</v>
      </c>
      <c r="AU2310" s="192" t="s">
        <v>84</v>
      </c>
      <c r="AY2310" s="20" t="s">
        <v>197</v>
      </c>
      <c r="BE2310" s="193">
        <f>IF(N2310="základní",J2310,0)</f>
        <v>0</v>
      </c>
      <c r="BF2310" s="193">
        <f>IF(N2310="snížená",J2310,0)</f>
        <v>0</v>
      </c>
      <c r="BG2310" s="193">
        <f>IF(N2310="zákl. přenesená",J2310,0)</f>
        <v>0</v>
      </c>
      <c r="BH2310" s="193">
        <f>IF(N2310="sníž. přenesená",J2310,0)</f>
        <v>0</v>
      </c>
      <c r="BI2310" s="193">
        <f>IF(N2310="nulová",J2310,0)</f>
        <v>0</v>
      </c>
      <c r="BJ2310" s="20" t="s">
        <v>82</v>
      </c>
      <c r="BK2310" s="193">
        <f>ROUND(I2310*H2310,2)</f>
        <v>0</v>
      </c>
      <c r="BL2310" s="20" t="s">
        <v>283</v>
      </c>
      <c r="BM2310" s="192" t="s">
        <v>3034</v>
      </c>
    </row>
    <row r="2311" spans="1:65" s="2" customFormat="1" ht="11.25">
      <c r="A2311" s="37"/>
      <c r="B2311" s="38"/>
      <c r="C2311" s="39"/>
      <c r="D2311" s="194" t="s">
        <v>206</v>
      </c>
      <c r="E2311" s="39"/>
      <c r="F2311" s="195" t="s">
        <v>3035</v>
      </c>
      <c r="G2311" s="39"/>
      <c r="H2311" s="39"/>
      <c r="I2311" s="196"/>
      <c r="J2311" s="39"/>
      <c r="K2311" s="39"/>
      <c r="L2311" s="42"/>
      <c r="M2311" s="197"/>
      <c r="N2311" s="198"/>
      <c r="O2311" s="67"/>
      <c r="P2311" s="67"/>
      <c r="Q2311" s="67"/>
      <c r="R2311" s="67"/>
      <c r="S2311" s="67"/>
      <c r="T2311" s="68"/>
      <c r="U2311" s="37"/>
      <c r="V2311" s="37"/>
      <c r="W2311" s="37"/>
      <c r="X2311" s="37"/>
      <c r="Y2311" s="37"/>
      <c r="Z2311" s="37"/>
      <c r="AA2311" s="37"/>
      <c r="AB2311" s="37"/>
      <c r="AC2311" s="37"/>
      <c r="AD2311" s="37"/>
      <c r="AE2311" s="37"/>
      <c r="AT2311" s="20" t="s">
        <v>206</v>
      </c>
      <c r="AU2311" s="20" t="s">
        <v>84</v>
      </c>
    </row>
    <row r="2312" spans="1:65" s="15" customFormat="1" ht="11.25">
      <c r="B2312" s="222"/>
      <c r="C2312" s="223"/>
      <c r="D2312" s="201" t="s">
        <v>213</v>
      </c>
      <c r="E2312" s="224" t="s">
        <v>28</v>
      </c>
      <c r="F2312" s="225" t="s">
        <v>1808</v>
      </c>
      <c r="G2312" s="223"/>
      <c r="H2312" s="224" t="s">
        <v>28</v>
      </c>
      <c r="I2312" s="226"/>
      <c r="J2312" s="223"/>
      <c r="K2312" s="223"/>
      <c r="L2312" s="227"/>
      <c r="M2312" s="228"/>
      <c r="N2312" s="229"/>
      <c r="O2312" s="229"/>
      <c r="P2312" s="229"/>
      <c r="Q2312" s="229"/>
      <c r="R2312" s="229"/>
      <c r="S2312" s="229"/>
      <c r="T2312" s="230"/>
      <c r="AT2312" s="231" t="s">
        <v>213</v>
      </c>
      <c r="AU2312" s="231" t="s">
        <v>84</v>
      </c>
      <c r="AV2312" s="15" t="s">
        <v>82</v>
      </c>
      <c r="AW2312" s="15" t="s">
        <v>35</v>
      </c>
      <c r="AX2312" s="15" t="s">
        <v>74</v>
      </c>
      <c r="AY2312" s="231" t="s">
        <v>197</v>
      </c>
    </row>
    <row r="2313" spans="1:65" s="13" customFormat="1" ht="11.25">
      <c r="B2313" s="199"/>
      <c r="C2313" s="200"/>
      <c r="D2313" s="201" t="s">
        <v>213</v>
      </c>
      <c r="E2313" s="202" t="s">
        <v>28</v>
      </c>
      <c r="F2313" s="203" t="s">
        <v>1815</v>
      </c>
      <c r="G2313" s="200"/>
      <c r="H2313" s="204">
        <v>1</v>
      </c>
      <c r="I2313" s="205"/>
      <c r="J2313" s="200"/>
      <c r="K2313" s="200"/>
      <c r="L2313" s="206"/>
      <c r="M2313" s="207"/>
      <c r="N2313" s="208"/>
      <c r="O2313" s="208"/>
      <c r="P2313" s="208"/>
      <c r="Q2313" s="208"/>
      <c r="R2313" s="208"/>
      <c r="S2313" s="208"/>
      <c r="T2313" s="209"/>
      <c r="AT2313" s="210" t="s">
        <v>213</v>
      </c>
      <c r="AU2313" s="210" t="s">
        <v>84</v>
      </c>
      <c r="AV2313" s="13" t="s">
        <v>84</v>
      </c>
      <c r="AW2313" s="13" t="s">
        <v>35</v>
      </c>
      <c r="AX2313" s="13" t="s">
        <v>74</v>
      </c>
      <c r="AY2313" s="210" t="s">
        <v>197</v>
      </c>
    </row>
    <row r="2314" spans="1:65" s="13" customFormat="1" ht="11.25">
      <c r="B2314" s="199"/>
      <c r="C2314" s="200"/>
      <c r="D2314" s="201" t="s">
        <v>213</v>
      </c>
      <c r="E2314" s="202" t="s">
        <v>28</v>
      </c>
      <c r="F2314" s="203" t="s">
        <v>1816</v>
      </c>
      <c r="G2314" s="200"/>
      <c r="H2314" s="204">
        <v>1</v>
      </c>
      <c r="I2314" s="205"/>
      <c r="J2314" s="200"/>
      <c r="K2314" s="200"/>
      <c r="L2314" s="206"/>
      <c r="M2314" s="207"/>
      <c r="N2314" s="208"/>
      <c r="O2314" s="208"/>
      <c r="P2314" s="208"/>
      <c r="Q2314" s="208"/>
      <c r="R2314" s="208"/>
      <c r="S2314" s="208"/>
      <c r="T2314" s="209"/>
      <c r="AT2314" s="210" t="s">
        <v>213</v>
      </c>
      <c r="AU2314" s="210" t="s">
        <v>84</v>
      </c>
      <c r="AV2314" s="13" t="s">
        <v>84</v>
      </c>
      <c r="AW2314" s="13" t="s">
        <v>35</v>
      </c>
      <c r="AX2314" s="13" t="s">
        <v>74</v>
      </c>
      <c r="AY2314" s="210" t="s">
        <v>197</v>
      </c>
    </row>
    <row r="2315" spans="1:65" s="13" customFormat="1" ht="11.25">
      <c r="B2315" s="199"/>
      <c r="C2315" s="200"/>
      <c r="D2315" s="201" t="s">
        <v>213</v>
      </c>
      <c r="E2315" s="202" t="s">
        <v>28</v>
      </c>
      <c r="F2315" s="203" t="s">
        <v>1817</v>
      </c>
      <c r="G2315" s="200"/>
      <c r="H2315" s="204">
        <v>1</v>
      </c>
      <c r="I2315" s="205"/>
      <c r="J2315" s="200"/>
      <c r="K2315" s="200"/>
      <c r="L2315" s="206"/>
      <c r="M2315" s="207"/>
      <c r="N2315" s="208"/>
      <c r="O2315" s="208"/>
      <c r="P2315" s="208"/>
      <c r="Q2315" s="208"/>
      <c r="R2315" s="208"/>
      <c r="S2315" s="208"/>
      <c r="T2315" s="209"/>
      <c r="AT2315" s="210" t="s">
        <v>213</v>
      </c>
      <c r="AU2315" s="210" t="s">
        <v>84</v>
      </c>
      <c r="AV2315" s="13" t="s">
        <v>84</v>
      </c>
      <c r="AW2315" s="13" t="s">
        <v>35</v>
      </c>
      <c r="AX2315" s="13" t="s">
        <v>74</v>
      </c>
      <c r="AY2315" s="210" t="s">
        <v>197</v>
      </c>
    </row>
    <row r="2316" spans="1:65" s="13" customFormat="1" ht="11.25">
      <c r="B2316" s="199"/>
      <c r="C2316" s="200"/>
      <c r="D2316" s="201" t="s">
        <v>213</v>
      </c>
      <c r="E2316" s="202" t="s">
        <v>28</v>
      </c>
      <c r="F2316" s="203" t="s">
        <v>1818</v>
      </c>
      <c r="G2316" s="200"/>
      <c r="H2316" s="204">
        <v>1</v>
      </c>
      <c r="I2316" s="205"/>
      <c r="J2316" s="200"/>
      <c r="K2316" s="200"/>
      <c r="L2316" s="206"/>
      <c r="M2316" s="207"/>
      <c r="N2316" s="208"/>
      <c r="O2316" s="208"/>
      <c r="P2316" s="208"/>
      <c r="Q2316" s="208"/>
      <c r="R2316" s="208"/>
      <c r="S2316" s="208"/>
      <c r="T2316" s="209"/>
      <c r="AT2316" s="210" t="s">
        <v>213</v>
      </c>
      <c r="AU2316" s="210" t="s">
        <v>84</v>
      </c>
      <c r="AV2316" s="13" t="s">
        <v>84</v>
      </c>
      <c r="AW2316" s="13" t="s">
        <v>35</v>
      </c>
      <c r="AX2316" s="13" t="s">
        <v>74</v>
      </c>
      <c r="AY2316" s="210" t="s">
        <v>197</v>
      </c>
    </row>
    <row r="2317" spans="1:65" s="13" customFormat="1" ht="11.25">
      <c r="B2317" s="199"/>
      <c r="C2317" s="200"/>
      <c r="D2317" s="201" t="s">
        <v>213</v>
      </c>
      <c r="E2317" s="202" t="s">
        <v>28</v>
      </c>
      <c r="F2317" s="203" t="s">
        <v>1819</v>
      </c>
      <c r="G2317" s="200"/>
      <c r="H2317" s="204">
        <v>1</v>
      </c>
      <c r="I2317" s="205"/>
      <c r="J2317" s="200"/>
      <c r="K2317" s="200"/>
      <c r="L2317" s="206"/>
      <c r="M2317" s="207"/>
      <c r="N2317" s="208"/>
      <c r="O2317" s="208"/>
      <c r="P2317" s="208"/>
      <c r="Q2317" s="208"/>
      <c r="R2317" s="208"/>
      <c r="S2317" s="208"/>
      <c r="T2317" s="209"/>
      <c r="AT2317" s="210" t="s">
        <v>213</v>
      </c>
      <c r="AU2317" s="210" t="s">
        <v>84</v>
      </c>
      <c r="AV2317" s="13" t="s">
        <v>84</v>
      </c>
      <c r="AW2317" s="13" t="s">
        <v>35</v>
      </c>
      <c r="AX2317" s="13" t="s">
        <v>74</v>
      </c>
      <c r="AY2317" s="210" t="s">
        <v>197</v>
      </c>
    </row>
    <row r="2318" spans="1:65" s="13" customFormat="1" ht="11.25">
      <c r="B2318" s="199"/>
      <c r="C2318" s="200"/>
      <c r="D2318" s="201" t="s">
        <v>213</v>
      </c>
      <c r="E2318" s="202" t="s">
        <v>28</v>
      </c>
      <c r="F2318" s="203" t="s">
        <v>1820</v>
      </c>
      <c r="G2318" s="200"/>
      <c r="H2318" s="204">
        <v>1</v>
      </c>
      <c r="I2318" s="205"/>
      <c r="J2318" s="200"/>
      <c r="K2318" s="200"/>
      <c r="L2318" s="206"/>
      <c r="M2318" s="207"/>
      <c r="N2318" s="208"/>
      <c r="O2318" s="208"/>
      <c r="P2318" s="208"/>
      <c r="Q2318" s="208"/>
      <c r="R2318" s="208"/>
      <c r="S2318" s="208"/>
      <c r="T2318" s="209"/>
      <c r="AT2318" s="210" t="s">
        <v>213</v>
      </c>
      <c r="AU2318" s="210" t="s">
        <v>84</v>
      </c>
      <c r="AV2318" s="13" t="s">
        <v>84</v>
      </c>
      <c r="AW2318" s="13" t="s">
        <v>35</v>
      </c>
      <c r="AX2318" s="13" t="s">
        <v>74</v>
      </c>
      <c r="AY2318" s="210" t="s">
        <v>197</v>
      </c>
    </row>
    <row r="2319" spans="1:65" s="13" customFormat="1" ht="11.25">
      <c r="B2319" s="199"/>
      <c r="C2319" s="200"/>
      <c r="D2319" s="201" t="s">
        <v>213</v>
      </c>
      <c r="E2319" s="202" t="s">
        <v>28</v>
      </c>
      <c r="F2319" s="203" t="s">
        <v>1821</v>
      </c>
      <c r="G2319" s="200"/>
      <c r="H2319" s="204">
        <v>1</v>
      </c>
      <c r="I2319" s="205"/>
      <c r="J2319" s="200"/>
      <c r="K2319" s="200"/>
      <c r="L2319" s="206"/>
      <c r="M2319" s="207"/>
      <c r="N2319" s="208"/>
      <c r="O2319" s="208"/>
      <c r="P2319" s="208"/>
      <c r="Q2319" s="208"/>
      <c r="R2319" s="208"/>
      <c r="S2319" s="208"/>
      <c r="T2319" s="209"/>
      <c r="AT2319" s="210" t="s">
        <v>213</v>
      </c>
      <c r="AU2319" s="210" t="s">
        <v>84</v>
      </c>
      <c r="AV2319" s="13" t="s">
        <v>84</v>
      </c>
      <c r="AW2319" s="13" t="s">
        <v>35</v>
      </c>
      <c r="AX2319" s="13" t="s">
        <v>74</v>
      </c>
      <c r="AY2319" s="210" t="s">
        <v>197</v>
      </c>
    </row>
    <row r="2320" spans="1:65" s="14" customFormat="1" ht="11.25">
      <c r="B2320" s="211"/>
      <c r="C2320" s="212"/>
      <c r="D2320" s="201" t="s">
        <v>213</v>
      </c>
      <c r="E2320" s="213" t="s">
        <v>28</v>
      </c>
      <c r="F2320" s="214" t="s">
        <v>226</v>
      </c>
      <c r="G2320" s="212"/>
      <c r="H2320" s="215">
        <v>7</v>
      </c>
      <c r="I2320" s="216"/>
      <c r="J2320" s="212"/>
      <c r="K2320" s="212"/>
      <c r="L2320" s="217"/>
      <c r="M2320" s="218"/>
      <c r="N2320" s="219"/>
      <c r="O2320" s="219"/>
      <c r="P2320" s="219"/>
      <c r="Q2320" s="219"/>
      <c r="R2320" s="219"/>
      <c r="S2320" s="219"/>
      <c r="T2320" s="220"/>
      <c r="AT2320" s="221" t="s">
        <v>213</v>
      </c>
      <c r="AU2320" s="221" t="s">
        <v>84</v>
      </c>
      <c r="AV2320" s="14" t="s">
        <v>204</v>
      </c>
      <c r="AW2320" s="14" t="s">
        <v>35</v>
      </c>
      <c r="AX2320" s="14" t="s">
        <v>82</v>
      </c>
      <c r="AY2320" s="221" t="s">
        <v>197</v>
      </c>
    </row>
    <row r="2321" spans="1:65" s="2" customFormat="1" ht="16.5" customHeight="1">
      <c r="A2321" s="37"/>
      <c r="B2321" s="38"/>
      <c r="C2321" s="247" t="s">
        <v>3036</v>
      </c>
      <c r="D2321" s="247" t="s">
        <v>519</v>
      </c>
      <c r="E2321" s="248" t="s">
        <v>3037</v>
      </c>
      <c r="F2321" s="249" t="s">
        <v>3038</v>
      </c>
      <c r="G2321" s="250" t="s">
        <v>210</v>
      </c>
      <c r="H2321" s="251">
        <v>7</v>
      </c>
      <c r="I2321" s="252"/>
      <c r="J2321" s="253">
        <f>ROUND(I2321*H2321,2)</f>
        <v>0</v>
      </c>
      <c r="K2321" s="249" t="s">
        <v>203</v>
      </c>
      <c r="L2321" s="254"/>
      <c r="M2321" s="255" t="s">
        <v>28</v>
      </c>
      <c r="N2321" s="256" t="s">
        <v>45</v>
      </c>
      <c r="O2321" s="67"/>
      <c r="P2321" s="190">
        <f>O2321*H2321</f>
        <v>0</v>
      </c>
      <c r="Q2321" s="190">
        <v>2.0500000000000001E-2</v>
      </c>
      <c r="R2321" s="190">
        <f>Q2321*H2321</f>
        <v>0.14350000000000002</v>
      </c>
      <c r="S2321" s="190">
        <v>0</v>
      </c>
      <c r="T2321" s="191">
        <f>S2321*H2321</f>
        <v>0</v>
      </c>
      <c r="U2321" s="37"/>
      <c r="V2321" s="37"/>
      <c r="W2321" s="37"/>
      <c r="X2321" s="37"/>
      <c r="Y2321" s="37"/>
      <c r="Z2321" s="37"/>
      <c r="AA2321" s="37"/>
      <c r="AB2321" s="37"/>
      <c r="AC2321" s="37"/>
      <c r="AD2321" s="37"/>
      <c r="AE2321" s="37"/>
      <c r="AR2321" s="192" t="s">
        <v>365</v>
      </c>
      <c r="AT2321" s="192" t="s">
        <v>519</v>
      </c>
      <c r="AU2321" s="192" t="s">
        <v>84</v>
      </c>
      <c r="AY2321" s="20" t="s">
        <v>197</v>
      </c>
      <c r="BE2321" s="193">
        <f>IF(N2321="základní",J2321,0)</f>
        <v>0</v>
      </c>
      <c r="BF2321" s="193">
        <f>IF(N2321="snížená",J2321,0)</f>
        <v>0</v>
      </c>
      <c r="BG2321" s="193">
        <f>IF(N2321="zákl. přenesená",J2321,0)</f>
        <v>0</v>
      </c>
      <c r="BH2321" s="193">
        <f>IF(N2321="sníž. přenesená",J2321,0)</f>
        <v>0</v>
      </c>
      <c r="BI2321" s="193">
        <f>IF(N2321="nulová",J2321,0)</f>
        <v>0</v>
      </c>
      <c r="BJ2321" s="20" t="s">
        <v>82</v>
      </c>
      <c r="BK2321" s="193">
        <f>ROUND(I2321*H2321,2)</f>
        <v>0</v>
      </c>
      <c r="BL2321" s="20" t="s">
        <v>283</v>
      </c>
      <c r="BM2321" s="192" t="s">
        <v>3039</v>
      </c>
    </row>
    <row r="2322" spans="1:65" s="2" customFormat="1" ht="24.2" customHeight="1">
      <c r="A2322" s="37"/>
      <c r="B2322" s="38"/>
      <c r="C2322" s="181" t="s">
        <v>3040</v>
      </c>
      <c r="D2322" s="181" t="s">
        <v>199</v>
      </c>
      <c r="E2322" s="182" t="s">
        <v>3041</v>
      </c>
      <c r="F2322" s="183" t="s">
        <v>3042</v>
      </c>
      <c r="G2322" s="184" t="s">
        <v>210</v>
      </c>
      <c r="H2322" s="185">
        <v>4</v>
      </c>
      <c r="I2322" s="186"/>
      <c r="J2322" s="187">
        <f>ROUND(I2322*H2322,2)</f>
        <v>0</v>
      </c>
      <c r="K2322" s="183" t="s">
        <v>203</v>
      </c>
      <c r="L2322" s="42"/>
      <c r="M2322" s="188" t="s">
        <v>28</v>
      </c>
      <c r="N2322" s="189" t="s">
        <v>45</v>
      </c>
      <c r="O2322" s="67"/>
      <c r="P2322" s="190">
        <f>O2322*H2322</f>
        <v>0</v>
      </c>
      <c r="Q2322" s="190">
        <v>0</v>
      </c>
      <c r="R2322" s="190">
        <f>Q2322*H2322</f>
        <v>0</v>
      </c>
      <c r="S2322" s="190">
        <v>0</v>
      </c>
      <c r="T2322" s="191">
        <f>S2322*H2322</f>
        <v>0</v>
      </c>
      <c r="U2322" s="37"/>
      <c r="V2322" s="37"/>
      <c r="W2322" s="37"/>
      <c r="X2322" s="37"/>
      <c r="Y2322" s="37"/>
      <c r="Z2322" s="37"/>
      <c r="AA2322" s="37"/>
      <c r="AB2322" s="37"/>
      <c r="AC2322" s="37"/>
      <c r="AD2322" s="37"/>
      <c r="AE2322" s="37"/>
      <c r="AR2322" s="192" t="s">
        <v>283</v>
      </c>
      <c r="AT2322" s="192" t="s">
        <v>199</v>
      </c>
      <c r="AU2322" s="192" t="s">
        <v>84</v>
      </c>
      <c r="AY2322" s="20" t="s">
        <v>197</v>
      </c>
      <c r="BE2322" s="193">
        <f>IF(N2322="základní",J2322,0)</f>
        <v>0</v>
      </c>
      <c r="BF2322" s="193">
        <f>IF(N2322="snížená",J2322,0)</f>
        <v>0</v>
      </c>
      <c r="BG2322" s="193">
        <f>IF(N2322="zákl. přenesená",J2322,0)</f>
        <v>0</v>
      </c>
      <c r="BH2322" s="193">
        <f>IF(N2322="sníž. přenesená",J2322,0)</f>
        <v>0</v>
      </c>
      <c r="BI2322" s="193">
        <f>IF(N2322="nulová",J2322,0)</f>
        <v>0</v>
      </c>
      <c r="BJ2322" s="20" t="s">
        <v>82</v>
      </c>
      <c r="BK2322" s="193">
        <f>ROUND(I2322*H2322,2)</f>
        <v>0</v>
      </c>
      <c r="BL2322" s="20" t="s">
        <v>283</v>
      </c>
      <c r="BM2322" s="192" t="s">
        <v>3043</v>
      </c>
    </row>
    <row r="2323" spans="1:65" s="2" customFormat="1" ht="11.25">
      <c r="A2323" s="37"/>
      <c r="B2323" s="38"/>
      <c r="C2323" s="39"/>
      <c r="D2323" s="194" t="s">
        <v>206</v>
      </c>
      <c r="E2323" s="39"/>
      <c r="F2323" s="195" t="s">
        <v>3044</v>
      </c>
      <c r="G2323" s="39"/>
      <c r="H2323" s="39"/>
      <c r="I2323" s="196"/>
      <c r="J2323" s="39"/>
      <c r="K2323" s="39"/>
      <c r="L2323" s="42"/>
      <c r="M2323" s="197"/>
      <c r="N2323" s="198"/>
      <c r="O2323" s="67"/>
      <c r="P2323" s="67"/>
      <c r="Q2323" s="67"/>
      <c r="R2323" s="67"/>
      <c r="S2323" s="67"/>
      <c r="T2323" s="68"/>
      <c r="U2323" s="37"/>
      <c r="V2323" s="37"/>
      <c r="W2323" s="37"/>
      <c r="X2323" s="37"/>
      <c r="Y2323" s="37"/>
      <c r="Z2323" s="37"/>
      <c r="AA2323" s="37"/>
      <c r="AB2323" s="37"/>
      <c r="AC2323" s="37"/>
      <c r="AD2323" s="37"/>
      <c r="AE2323" s="37"/>
      <c r="AT2323" s="20" t="s">
        <v>206</v>
      </c>
      <c r="AU2323" s="20" t="s">
        <v>84</v>
      </c>
    </row>
    <row r="2324" spans="1:65" s="15" customFormat="1" ht="11.25">
      <c r="B2324" s="222"/>
      <c r="C2324" s="223"/>
      <c r="D2324" s="201" t="s">
        <v>213</v>
      </c>
      <c r="E2324" s="224" t="s">
        <v>28</v>
      </c>
      <c r="F2324" s="225" t="s">
        <v>1808</v>
      </c>
      <c r="G2324" s="223"/>
      <c r="H2324" s="224" t="s">
        <v>28</v>
      </c>
      <c r="I2324" s="226"/>
      <c r="J2324" s="223"/>
      <c r="K2324" s="223"/>
      <c r="L2324" s="227"/>
      <c r="M2324" s="228"/>
      <c r="N2324" s="229"/>
      <c r="O2324" s="229"/>
      <c r="P2324" s="229"/>
      <c r="Q2324" s="229"/>
      <c r="R2324" s="229"/>
      <c r="S2324" s="229"/>
      <c r="T2324" s="230"/>
      <c r="AT2324" s="231" t="s">
        <v>213</v>
      </c>
      <c r="AU2324" s="231" t="s">
        <v>84</v>
      </c>
      <c r="AV2324" s="15" t="s">
        <v>82</v>
      </c>
      <c r="AW2324" s="15" t="s">
        <v>35</v>
      </c>
      <c r="AX2324" s="15" t="s">
        <v>74</v>
      </c>
      <c r="AY2324" s="231" t="s">
        <v>197</v>
      </c>
    </row>
    <row r="2325" spans="1:65" s="13" customFormat="1" ht="11.25">
      <c r="B2325" s="199"/>
      <c r="C2325" s="200"/>
      <c r="D2325" s="201" t="s">
        <v>213</v>
      </c>
      <c r="E2325" s="202" t="s">
        <v>28</v>
      </c>
      <c r="F2325" s="203" t="s">
        <v>1843</v>
      </c>
      <c r="G2325" s="200"/>
      <c r="H2325" s="204">
        <v>1</v>
      </c>
      <c r="I2325" s="205"/>
      <c r="J2325" s="200"/>
      <c r="K2325" s="200"/>
      <c r="L2325" s="206"/>
      <c r="M2325" s="207"/>
      <c r="N2325" s="208"/>
      <c r="O2325" s="208"/>
      <c r="P2325" s="208"/>
      <c r="Q2325" s="208"/>
      <c r="R2325" s="208"/>
      <c r="S2325" s="208"/>
      <c r="T2325" s="209"/>
      <c r="AT2325" s="210" t="s">
        <v>213</v>
      </c>
      <c r="AU2325" s="210" t="s">
        <v>84</v>
      </c>
      <c r="AV2325" s="13" t="s">
        <v>84</v>
      </c>
      <c r="AW2325" s="13" t="s">
        <v>35</v>
      </c>
      <c r="AX2325" s="13" t="s">
        <v>74</v>
      </c>
      <c r="AY2325" s="210" t="s">
        <v>197</v>
      </c>
    </row>
    <row r="2326" spans="1:65" s="13" customFormat="1" ht="11.25">
      <c r="B2326" s="199"/>
      <c r="C2326" s="200"/>
      <c r="D2326" s="201" t="s">
        <v>213</v>
      </c>
      <c r="E2326" s="202" t="s">
        <v>28</v>
      </c>
      <c r="F2326" s="203" t="s">
        <v>1844</v>
      </c>
      <c r="G2326" s="200"/>
      <c r="H2326" s="204">
        <v>1</v>
      </c>
      <c r="I2326" s="205"/>
      <c r="J2326" s="200"/>
      <c r="K2326" s="200"/>
      <c r="L2326" s="206"/>
      <c r="M2326" s="207"/>
      <c r="N2326" s="208"/>
      <c r="O2326" s="208"/>
      <c r="P2326" s="208"/>
      <c r="Q2326" s="208"/>
      <c r="R2326" s="208"/>
      <c r="S2326" s="208"/>
      <c r="T2326" s="209"/>
      <c r="AT2326" s="210" t="s">
        <v>213</v>
      </c>
      <c r="AU2326" s="210" t="s">
        <v>84</v>
      </c>
      <c r="AV2326" s="13" t="s">
        <v>84</v>
      </c>
      <c r="AW2326" s="13" t="s">
        <v>35</v>
      </c>
      <c r="AX2326" s="13" t="s">
        <v>74</v>
      </c>
      <c r="AY2326" s="210" t="s">
        <v>197</v>
      </c>
    </row>
    <row r="2327" spans="1:65" s="13" customFormat="1" ht="11.25">
      <c r="B2327" s="199"/>
      <c r="C2327" s="200"/>
      <c r="D2327" s="201" t="s">
        <v>213</v>
      </c>
      <c r="E2327" s="202" t="s">
        <v>28</v>
      </c>
      <c r="F2327" s="203" t="s">
        <v>1845</v>
      </c>
      <c r="G2327" s="200"/>
      <c r="H2327" s="204">
        <v>1</v>
      </c>
      <c r="I2327" s="205"/>
      <c r="J2327" s="200"/>
      <c r="K2327" s="200"/>
      <c r="L2327" s="206"/>
      <c r="M2327" s="207"/>
      <c r="N2327" s="208"/>
      <c r="O2327" s="208"/>
      <c r="P2327" s="208"/>
      <c r="Q2327" s="208"/>
      <c r="R2327" s="208"/>
      <c r="S2327" s="208"/>
      <c r="T2327" s="209"/>
      <c r="AT2327" s="210" t="s">
        <v>213</v>
      </c>
      <c r="AU2327" s="210" t="s">
        <v>84</v>
      </c>
      <c r="AV2327" s="13" t="s">
        <v>84</v>
      </c>
      <c r="AW2327" s="13" t="s">
        <v>35</v>
      </c>
      <c r="AX2327" s="13" t="s">
        <v>74</v>
      </c>
      <c r="AY2327" s="210" t="s">
        <v>197</v>
      </c>
    </row>
    <row r="2328" spans="1:65" s="13" customFormat="1" ht="11.25">
      <c r="B2328" s="199"/>
      <c r="C2328" s="200"/>
      <c r="D2328" s="201" t="s">
        <v>213</v>
      </c>
      <c r="E2328" s="202" t="s">
        <v>28</v>
      </c>
      <c r="F2328" s="203" t="s">
        <v>1846</v>
      </c>
      <c r="G2328" s="200"/>
      <c r="H2328" s="204">
        <v>1</v>
      </c>
      <c r="I2328" s="205"/>
      <c r="J2328" s="200"/>
      <c r="K2328" s="200"/>
      <c r="L2328" s="206"/>
      <c r="M2328" s="207"/>
      <c r="N2328" s="208"/>
      <c r="O2328" s="208"/>
      <c r="P2328" s="208"/>
      <c r="Q2328" s="208"/>
      <c r="R2328" s="208"/>
      <c r="S2328" s="208"/>
      <c r="T2328" s="209"/>
      <c r="AT2328" s="210" t="s">
        <v>213</v>
      </c>
      <c r="AU2328" s="210" t="s">
        <v>84</v>
      </c>
      <c r="AV2328" s="13" t="s">
        <v>84</v>
      </c>
      <c r="AW2328" s="13" t="s">
        <v>35</v>
      </c>
      <c r="AX2328" s="13" t="s">
        <v>74</v>
      </c>
      <c r="AY2328" s="210" t="s">
        <v>197</v>
      </c>
    </row>
    <row r="2329" spans="1:65" s="14" customFormat="1" ht="11.25">
      <c r="B2329" s="211"/>
      <c r="C2329" s="212"/>
      <c r="D2329" s="201" t="s">
        <v>213</v>
      </c>
      <c r="E2329" s="213" t="s">
        <v>28</v>
      </c>
      <c r="F2329" s="214" t="s">
        <v>226</v>
      </c>
      <c r="G2329" s="212"/>
      <c r="H2329" s="215">
        <v>4</v>
      </c>
      <c r="I2329" s="216"/>
      <c r="J2329" s="212"/>
      <c r="K2329" s="212"/>
      <c r="L2329" s="217"/>
      <c r="M2329" s="218"/>
      <c r="N2329" s="219"/>
      <c r="O2329" s="219"/>
      <c r="P2329" s="219"/>
      <c r="Q2329" s="219"/>
      <c r="R2329" s="219"/>
      <c r="S2329" s="219"/>
      <c r="T2329" s="220"/>
      <c r="AT2329" s="221" t="s">
        <v>213</v>
      </c>
      <c r="AU2329" s="221" t="s">
        <v>84</v>
      </c>
      <c r="AV2329" s="14" t="s">
        <v>204</v>
      </c>
      <c r="AW2329" s="14" t="s">
        <v>35</v>
      </c>
      <c r="AX2329" s="14" t="s">
        <v>82</v>
      </c>
      <c r="AY2329" s="221" t="s">
        <v>197</v>
      </c>
    </row>
    <row r="2330" spans="1:65" s="2" customFormat="1" ht="16.5" customHeight="1">
      <c r="A2330" s="37"/>
      <c r="B2330" s="38"/>
      <c r="C2330" s="247" t="s">
        <v>3045</v>
      </c>
      <c r="D2330" s="247" t="s">
        <v>519</v>
      </c>
      <c r="E2330" s="248" t="s">
        <v>3046</v>
      </c>
      <c r="F2330" s="249" t="s">
        <v>3047</v>
      </c>
      <c r="G2330" s="250" t="s">
        <v>210</v>
      </c>
      <c r="H2330" s="251">
        <v>4</v>
      </c>
      <c r="I2330" s="252"/>
      <c r="J2330" s="253">
        <f>ROUND(I2330*H2330,2)</f>
        <v>0</v>
      </c>
      <c r="K2330" s="249" t="s">
        <v>28</v>
      </c>
      <c r="L2330" s="254"/>
      <c r="M2330" s="255" t="s">
        <v>28</v>
      </c>
      <c r="N2330" s="256" t="s">
        <v>45</v>
      </c>
      <c r="O2330" s="67"/>
      <c r="P2330" s="190">
        <f>O2330*H2330</f>
        <v>0</v>
      </c>
      <c r="Q2330" s="190">
        <v>2.1600000000000001E-2</v>
      </c>
      <c r="R2330" s="190">
        <f>Q2330*H2330</f>
        <v>8.6400000000000005E-2</v>
      </c>
      <c r="S2330" s="190">
        <v>0</v>
      </c>
      <c r="T2330" s="191">
        <f>S2330*H2330</f>
        <v>0</v>
      </c>
      <c r="U2330" s="37"/>
      <c r="V2330" s="37"/>
      <c r="W2330" s="37"/>
      <c r="X2330" s="37"/>
      <c r="Y2330" s="37"/>
      <c r="Z2330" s="37"/>
      <c r="AA2330" s="37"/>
      <c r="AB2330" s="37"/>
      <c r="AC2330" s="37"/>
      <c r="AD2330" s="37"/>
      <c r="AE2330" s="37"/>
      <c r="AR2330" s="192" t="s">
        <v>365</v>
      </c>
      <c r="AT2330" s="192" t="s">
        <v>519</v>
      </c>
      <c r="AU2330" s="192" t="s">
        <v>84</v>
      </c>
      <c r="AY2330" s="20" t="s">
        <v>197</v>
      </c>
      <c r="BE2330" s="193">
        <f>IF(N2330="základní",J2330,0)</f>
        <v>0</v>
      </c>
      <c r="BF2330" s="193">
        <f>IF(N2330="snížená",J2330,0)</f>
        <v>0</v>
      </c>
      <c r="BG2330" s="193">
        <f>IF(N2330="zákl. přenesená",J2330,0)</f>
        <v>0</v>
      </c>
      <c r="BH2330" s="193">
        <f>IF(N2330="sníž. přenesená",J2330,0)</f>
        <v>0</v>
      </c>
      <c r="BI2330" s="193">
        <f>IF(N2330="nulová",J2330,0)</f>
        <v>0</v>
      </c>
      <c r="BJ2330" s="20" t="s">
        <v>82</v>
      </c>
      <c r="BK2330" s="193">
        <f>ROUND(I2330*H2330,2)</f>
        <v>0</v>
      </c>
      <c r="BL2330" s="20" t="s">
        <v>283</v>
      </c>
      <c r="BM2330" s="192" t="s">
        <v>3048</v>
      </c>
    </row>
    <row r="2331" spans="1:65" s="2" customFormat="1" ht="24.2" customHeight="1">
      <c r="A2331" s="37"/>
      <c r="B2331" s="38"/>
      <c r="C2331" s="181" t="s">
        <v>3049</v>
      </c>
      <c r="D2331" s="181" t="s">
        <v>199</v>
      </c>
      <c r="E2331" s="182" t="s">
        <v>3050</v>
      </c>
      <c r="F2331" s="183" t="s">
        <v>3051</v>
      </c>
      <c r="G2331" s="184" t="s">
        <v>210</v>
      </c>
      <c r="H2331" s="185">
        <v>4</v>
      </c>
      <c r="I2331" s="186"/>
      <c r="J2331" s="187">
        <f>ROUND(I2331*H2331,2)</f>
        <v>0</v>
      </c>
      <c r="K2331" s="183" t="s">
        <v>203</v>
      </c>
      <c r="L2331" s="42"/>
      <c r="M2331" s="188" t="s">
        <v>28</v>
      </c>
      <c r="N2331" s="189" t="s">
        <v>45</v>
      </c>
      <c r="O2331" s="67"/>
      <c r="P2331" s="190">
        <f>O2331*H2331</f>
        <v>0</v>
      </c>
      <c r="Q2331" s="190">
        <v>0</v>
      </c>
      <c r="R2331" s="190">
        <f>Q2331*H2331</f>
        <v>0</v>
      </c>
      <c r="S2331" s="190">
        <v>0</v>
      </c>
      <c r="T2331" s="191">
        <f>S2331*H2331</f>
        <v>0</v>
      </c>
      <c r="U2331" s="37"/>
      <c r="V2331" s="37"/>
      <c r="W2331" s="37"/>
      <c r="X2331" s="37"/>
      <c r="Y2331" s="37"/>
      <c r="Z2331" s="37"/>
      <c r="AA2331" s="37"/>
      <c r="AB2331" s="37"/>
      <c r="AC2331" s="37"/>
      <c r="AD2331" s="37"/>
      <c r="AE2331" s="37"/>
      <c r="AR2331" s="192" t="s">
        <v>283</v>
      </c>
      <c r="AT2331" s="192" t="s">
        <v>199</v>
      </c>
      <c r="AU2331" s="192" t="s">
        <v>84</v>
      </c>
      <c r="AY2331" s="20" t="s">
        <v>197</v>
      </c>
      <c r="BE2331" s="193">
        <f>IF(N2331="základní",J2331,0)</f>
        <v>0</v>
      </c>
      <c r="BF2331" s="193">
        <f>IF(N2331="snížená",J2331,0)</f>
        <v>0</v>
      </c>
      <c r="BG2331" s="193">
        <f>IF(N2331="zákl. přenesená",J2331,0)</f>
        <v>0</v>
      </c>
      <c r="BH2331" s="193">
        <f>IF(N2331="sníž. přenesená",J2331,0)</f>
        <v>0</v>
      </c>
      <c r="BI2331" s="193">
        <f>IF(N2331="nulová",J2331,0)</f>
        <v>0</v>
      </c>
      <c r="BJ2331" s="20" t="s">
        <v>82</v>
      </c>
      <c r="BK2331" s="193">
        <f>ROUND(I2331*H2331,2)</f>
        <v>0</v>
      </c>
      <c r="BL2331" s="20" t="s">
        <v>283</v>
      </c>
      <c r="BM2331" s="192" t="s">
        <v>3052</v>
      </c>
    </row>
    <row r="2332" spans="1:65" s="2" customFormat="1" ht="11.25">
      <c r="A2332" s="37"/>
      <c r="B2332" s="38"/>
      <c r="C2332" s="39"/>
      <c r="D2332" s="194" t="s">
        <v>206</v>
      </c>
      <c r="E2332" s="39"/>
      <c r="F2332" s="195" t="s">
        <v>3053</v>
      </c>
      <c r="G2332" s="39"/>
      <c r="H2332" s="39"/>
      <c r="I2332" s="196"/>
      <c r="J2332" s="39"/>
      <c r="K2332" s="39"/>
      <c r="L2332" s="42"/>
      <c r="M2332" s="197"/>
      <c r="N2332" s="198"/>
      <c r="O2332" s="67"/>
      <c r="P2332" s="67"/>
      <c r="Q2332" s="67"/>
      <c r="R2332" s="67"/>
      <c r="S2332" s="67"/>
      <c r="T2332" s="68"/>
      <c r="U2332" s="37"/>
      <c r="V2332" s="37"/>
      <c r="W2332" s="37"/>
      <c r="X2332" s="37"/>
      <c r="Y2332" s="37"/>
      <c r="Z2332" s="37"/>
      <c r="AA2332" s="37"/>
      <c r="AB2332" s="37"/>
      <c r="AC2332" s="37"/>
      <c r="AD2332" s="37"/>
      <c r="AE2332" s="37"/>
      <c r="AT2332" s="20" t="s">
        <v>206</v>
      </c>
      <c r="AU2332" s="20" t="s">
        <v>84</v>
      </c>
    </row>
    <row r="2333" spans="1:65" s="15" customFormat="1" ht="11.25">
      <c r="B2333" s="222"/>
      <c r="C2333" s="223"/>
      <c r="D2333" s="201" t="s">
        <v>213</v>
      </c>
      <c r="E2333" s="224" t="s">
        <v>28</v>
      </c>
      <c r="F2333" s="225" t="s">
        <v>1808</v>
      </c>
      <c r="G2333" s="223"/>
      <c r="H2333" s="224" t="s">
        <v>28</v>
      </c>
      <c r="I2333" s="226"/>
      <c r="J2333" s="223"/>
      <c r="K2333" s="223"/>
      <c r="L2333" s="227"/>
      <c r="M2333" s="228"/>
      <c r="N2333" s="229"/>
      <c r="O2333" s="229"/>
      <c r="P2333" s="229"/>
      <c r="Q2333" s="229"/>
      <c r="R2333" s="229"/>
      <c r="S2333" s="229"/>
      <c r="T2333" s="230"/>
      <c r="AT2333" s="231" t="s">
        <v>213</v>
      </c>
      <c r="AU2333" s="231" t="s">
        <v>84</v>
      </c>
      <c r="AV2333" s="15" t="s">
        <v>82</v>
      </c>
      <c r="AW2333" s="15" t="s">
        <v>35</v>
      </c>
      <c r="AX2333" s="15" t="s">
        <v>74</v>
      </c>
      <c r="AY2333" s="231" t="s">
        <v>197</v>
      </c>
    </row>
    <row r="2334" spans="1:65" s="13" customFormat="1" ht="11.25">
      <c r="B2334" s="199"/>
      <c r="C2334" s="200"/>
      <c r="D2334" s="201" t="s">
        <v>213</v>
      </c>
      <c r="E2334" s="202" t="s">
        <v>28</v>
      </c>
      <c r="F2334" s="203" t="s">
        <v>1847</v>
      </c>
      <c r="G2334" s="200"/>
      <c r="H2334" s="204">
        <v>1</v>
      </c>
      <c r="I2334" s="205"/>
      <c r="J2334" s="200"/>
      <c r="K2334" s="200"/>
      <c r="L2334" s="206"/>
      <c r="M2334" s="207"/>
      <c r="N2334" s="208"/>
      <c r="O2334" s="208"/>
      <c r="P2334" s="208"/>
      <c r="Q2334" s="208"/>
      <c r="R2334" s="208"/>
      <c r="S2334" s="208"/>
      <c r="T2334" s="209"/>
      <c r="AT2334" s="210" t="s">
        <v>213</v>
      </c>
      <c r="AU2334" s="210" t="s">
        <v>84</v>
      </c>
      <c r="AV2334" s="13" t="s">
        <v>84</v>
      </c>
      <c r="AW2334" s="13" t="s">
        <v>35</v>
      </c>
      <c r="AX2334" s="13" t="s">
        <v>74</v>
      </c>
      <c r="AY2334" s="210" t="s">
        <v>197</v>
      </c>
    </row>
    <row r="2335" spans="1:65" s="13" customFormat="1" ht="11.25">
      <c r="B2335" s="199"/>
      <c r="C2335" s="200"/>
      <c r="D2335" s="201" t="s">
        <v>213</v>
      </c>
      <c r="E2335" s="202" t="s">
        <v>28</v>
      </c>
      <c r="F2335" s="203" t="s">
        <v>1848</v>
      </c>
      <c r="G2335" s="200"/>
      <c r="H2335" s="204">
        <v>1</v>
      </c>
      <c r="I2335" s="205"/>
      <c r="J2335" s="200"/>
      <c r="K2335" s="200"/>
      <c r="L2335" s="206"/>
      <c r="M2335" s="207"/>
      <c r="N2335" s="208"/>
      <c r="O2335" s="208"/>
      <c r="P2335" s="208"/>
      <c r="Q2335" s="208"/>
      <c r="R2335" s="208"/>
      <c r="S2335" s="208"/>
      <c r="T2335" s="209"/>
      <c r="AT2335" s="210" t="s">
        <v>213</v>
      </c>
      <c r="AU2335" s="210" t="s">
        <v>84</v>
      </c>
      <c r="AV2335" s="13" t="s">
        <v>84</v>
      </c>
      <c r="AW2335" s="13" t="s">
        <v>35</v>
      </c>
      <c r="AX2335" s="13" t="s">
        <v>74</v>
      </c>
      <c r="AY2335" s="210" t="s">
        <v>197</v>
      </c>
    </row>
    <row r="2336" spans="1:65" s="13" customFormat="1" ht="11.25">
      <c r="B2336" s="199"/>
      <c r="C2336" s="200"/>
      <c r="D2336" s="201" t="s">
        <v>213</v>
      </c>
      <c r="E2336" s="202" t="s">
        <v>28</v>
      </c>
      <c r="F2336" s="203" t="s">
        <v>1849</v>
      </c>
      <c r="G2336" s="200"/>
      <c r="H2336" s="204">
        <v>1</v>
      </c>
      <c r="I2336" s="205"/>
      <c r="J2336" s="200"/>
      <c r="K2336" s="200"/>
      <c r="L2336" s="206"/>
      <c r="M2336" s="207"/>
      <c r="N2336" s="208"/>
      <c r="O2336" s="208"/>
      <c r="P2336" s="208"/>
      <c r="Q2336" s="208"/>
      <c r="R2336" s="208"/>
      <c r="S2336" s="208"/>
      <c r="T2336" s="209"/>
      <c r="AT2336" s="210" t="s">
        <v>213</v>
      </c>
      <c r="AU2336" s="210" t="s">
        <v>84</v>
      </c>
      <c r="AV2336" s="13" t="s">
        <v>84</v>
      </c>
      <c r="AW2336" s="13" t="s">
        <v>35</v>
      </c>
      <c r="AX2336" s="13" t="s">
        <v>74</v>
      </c>
      <c r="AY2336" s="210" t="s">
        <v>197</v>
      </c>
    </row>
    <row r="2337" spans="1:65" s="13" customFormat="1" ht="11.25">
      <c r="B2337" s="199"/>
      <c r="C2337" s="200"/>
      <c r="D2337" s="201" t="s">
        <v>213</v>
      </c>
      <c r="E2337" s="202" t="s">
        <v>28</v>
      </c>
      <c r="F2337" s="203" t="s">
        <v>1850</v>
      </c>
      <c r="G2337" s="200"/>
      <c r="H2337" s="204">
        <v>1</v>
      </c>
      <c r="I2337" s="205"/>
      <c r="J2337" s="200"/>
      <c r="K2337" s="200"/>
      <c r="L2337" s="206"/>
      <c r="M2337" s="207"/>
      <c r="N2337" s="208"/>
      <c r="O2337" s="208"/>
      <c r="P2337" s="208"/>
      <c r="Q2337" s="208"/>
      <c r="R2337" s="208"/>
      <c r="S2337" s="208"/>
      <c r="T2337" s="209"/>
      <c r="AT2337" s="210" t="s">
        <v>213</v>
      </c>
      <c r="AU2337" s="210" t="s">
        <v>84</v>
      </c>
      <c r="AV2337" s="13" t="s">
        <v>84</v>
      </c>
      <c r="AW2337" s="13" t="s">
        <v>35</v>
      </c>
      <c r="AX2337" s="13" t="s">
        <v>74</v>
      </c>
      <c r="AY2337" s="210" t="s">
        <v>197</v>
      </c>
    </row>
    <row r="2338" spans="1:65" s="14" customFormat="1" ht="11.25">
      <c r="B2338" s="211"/>
      <c r="C2338" s="212"/>
      <c r="D2338" s="201" t="s">
        <v>213</v>
      </c>
      <c r="E2338" s="213" t="s">
        <v>28</v>
      </c>
      <c r="F2338" s="214" t="s">
        <v>226</v>
      </c>
      <c r="G2338" s="212"/>
      <c r="H2338" s="215">
        <v>4</v>
      </c>
      <c r="I2338" s="216"/>
      <c r="J2338" s="212"/>
      <c r="K2338" s="212"/>
      <c r="L2338" s="217"/>
      <c r="M2338" s="218"/>
      <c r="N2338" s="219"/>
      <c r="O2338" s="219"/>
      <c r="P2338" s="219"/>
      <c r="Q2338" s="219"/>
      <c r="R2338" s="219"/>
      <c r="S2338" s="219"/>
      <c r="T2338" s="220"/>
      <c r="AT2338" s="221" t="s">
        <v>213</v>
      </c>
      <c r="AU2338" s="221" t="s">
        <v>84</v>
      </c>
      <c r="AV2338" s="14" t="s">
        <v>204</v>
      </c>
      <c r="AW2338" s="14" t="s">
        <v>35</v>
      </c>
      <c r="AX2338" s="14" t="s">
        <v>82</v>
      </c>
      <c r="AY2338" s="221" t="s">
        <v>197</v>
      </c>
    </row>
    <row r="2339" spans="1:65" s="2" customFormat="1" ht="16.5" customHeight="1">
      <c r="A2339" s="37"/>
      <c r="B2339" s="38"/>
      <c r="C2339" s="247" t="s">
        <v>3054</v>
      </c>
      <c r="D2339" s="247" t="s">
        <v>519</v>
      </c>
      <c r="E2339" s="248" t="s">
        <v>3055</v>
      </c>
      <c r="F2339" s="249" t="s">
        <v>3056</v>
      </c>
      <c r="G2339" s="250" t="s">
        <v>210</v>
      </c>
      <c r="H2339" s="251">
        <v>4</v>
      </c>
      <c r="I2339" s="252"/>
      <c r="J2339" s="253">
        <f>ROUND(I2339*H2339,2)</f>
        <v>0</v>
      </c>
      <c r="K2339" s="249" t="s">
        <v>28</v>
      </c>
      <c r="L2339" s="254"/>
      <c r="M2339" s="255" t="s">
        <v>28</v>
      </c>
      <c r="N2339" s="256" t="s">
        <v>45</v>
      </c>
      <c r="O2339" s="67"/>
      <c r="P2339" s="190">
        <f>O2339*H2339</f>
        <v>0</v>
      </c>
      <c r="Q2339" s="190">
        <v>2.4299999999999999E-2</v>
      </c>
      <c r="R2339" s="190">
        <f>Q2339*H2339</f>
        <v>9.7199999999999995E-2</v>
      </c>
      <c r="S2339" s="190">
        <v>0</v>
      </c>
      <c r="T2339" s="191">
        <f>S2339*H2339</f>
        <v>0</v>
      </c>
      <c r="U2339" s="37"/>
      <c r="V2339" s="37"/>
      <c r="W2339" s="37"/>
      <c r="X2339" s="37"/>
      <c r="Y2339" s="37"/>
      <c r="Z2339" s="37"/>
      <c r="AA2339" s="37"/>
      <c r="AB2339" s="37"/>
      <c r="AC2339" s="37"/>
      <c r="AD2339" s="37"/>
      <c r="AE2339" s="37"/>
      <c r="AR2339" s="192" t="s">
        <v>365</v>
      </c>
      <c r="AT2339" s="192" t="s">
        <v>519</v>
      </c>
      <c r="AU2339" s="192" t="s">
        <v>84</v>
      </c>
      <c r="AY2339" s="20" t="s">
        <v>197</v>
      </c>
      <c r="BE2339" s="193">
        <f>IF(N2339="základní",J2339,0)</f>
        <v>0</v>
      </c>
      <c r="BF2339" s="193">
        <f>IF(N2339="snížená",J2339,0)</f>
        <v>0</v>
      </c>
      <c r="BG2339" s="193">
        <f>IF(N2339="zákl. přenesená",J2339,0)</f>
        <v>0</v>
      </c>
      <c r="BH2339" s="193">
        <f>IF(N2339="sníž. přenesená",J2339,0)</f>
        <v>0</v>
      </c>
      <c r="BI2339" s="193">
        <f>IF(N2339="nulová",J2339,0)</f>
        <v>0</v>
      </c>
      <c r="BJ2339" s="20" t="s">
        <v>82</v>
      </c>
      <c r="BK2339" s="193">
        <f>ROUND(I2339*H2339,2)</f>
        <v>0</v>
      </c>
      <c r="BL2339" s="20" t="s">
        <v>283</v>
      </c>
      <c r="BM2339" s="192" t="s">
        <v>3057</v>
      </c>
    </row>
    <row r="2340" spans="1:65" s="2" customFormat="1" ht="24.2" customHeight="1">
      <c r="A2340" s="37"/>
      <c r="B2340" s="38"/>
      <c r="C2340" s="181" t="s">
        <v>3058</v>
      </c>
      <c r="D2340" s="181" t="s">
        <v>199</v>
      </c>
      <c r="E2340" s="182" t="s">
        <v>3059</v>
      </c>
      <c r="F2340" s="183" t="s">
        <v>3060</v>
      </c>
      <c r="G2340" s="184" t="s">
        <v>210</v>
      </c>
      <c r="H2340" s="185">
        <v>3</v>
      </c>
      <c r="I2340" s="186"/>
      <c r="J2340" s="187">
        <f>ROUND(I2340*H2340,2)</f>
        <v>0</v>
      </c>
      <c r="K2340" s="183" t="s">
        <v>203</v>
      </c>
      <c r="L2340" s="42"/>
      <c r="M2340" s="188" t="s">
        <v>28</v>
      </c>
      <c r="N2340" s="189" t="s">
        <v>45</v>
      </c>
      <c r="O2340" s="67"/>
      <c r="P2340" s="190">
        <f>O2340*H2340</f>
        <v>0</v>
      </c>
      <c r="Q2340" s="190">
        <v>0</v>
      </c>
      <c r="R2340" s="190">
        <f>Q2340*H2340</f>
        <v>0</v>
      </c>
      <c r="S2340" s="190">
        <v>0</v>
      </c>
      <c r="T2340" s="191">
        <f>S2340*H2340</f>
        <v>0</v>
      </c>
      <c r="U2340" s="37"/>
      <c r="V2340" s="37"/>
      <c r="W2340" s="37"/>
      <c r="X2340" s="37"/>
      <c r="Y2340" s="37"/>
      <c r="Z2340" s="37"/>
      <c r="AA2340" s="37"/>
      <c r="AB2340" s="37"/>
      <c r="AC2340" s="37"/>
      <c r="AD2340" s="37"/>
      <c r="AE2340" s="37"/>
      <c r="AR2340" s="192" t="s">
        <v>283</v>
      </c>
      <c r="AT2340" s="192" t="s">
        <v>199</v>
      </c>
      <c r="AU2340" s="192" t="s">
        <v>84</v>
      </c>
      <c r="AY2340" s="20" t="s">
        <v>197</v>
      </c>
      <c r="BE2340" s="193">
        <f>IF(N2340="základní",J2340,0)</f>
        <v>0</v>
      </c>
      <c r="BF2340" s="193">
        <f>IF(N2340="snížená",J2340,0)</f>
        <v>0</v>
      </c>
      <c r="BG2340" s="193">
        <f>IF(N2340="zákl. přenesená",J2340,0)</f>
        <v>0</v>
      </c>
      <c r="BH2340" s="193">
        <f>IF(N2340="sníž. přenesená",J2340,0)</f>
        <v>0</v>
      </c>
      <c r="BI2340" s="193">
        <f>IF(N2340="nulová",J2340,0)</f>
        <v>0</v>
      </c>
      <c r="BJ2340" s="20" t="s">
        <v>82</v>
      </c>
      <c r="BK2340" s="193">
        <f>ROUND(I2340*H2340,2)</f>
        <v>0</v>
      </c>
      <c r="BL2340" s="20" t="s">
        <v>283</v>
      </c>
      <c r="BM2340" s="192" t="s">
        <v>3061</v>
      </c>
    </row>
    <row r="2341" spans="1:65" s="2" customFormat="1" ht="11.25">
      <c r="A2341" s="37"/>
      <c r="B2341" s="38"/>
      <c r="C2341" s="39"/>
      <c r="D2341" s="194" t="s">
        <v>206</v>
      </c>
      <c r="E2341" s="39"/>
      <c r="F2341" s="195" t="s">
        <v>3062</v>
      </c>
      <c r="G2341" s="39"/>
      <c r="H2341" s="39"/>
      <c r="I2341" s="196"/>
      <c r="J2341" s="39"/>
      <c r="K2341" s="39"/>
      <c r="L2341" s="42"/>
      <c r="M2341" s="197"/>
      <c r="N2341" s="198"/>
      <c r="O2341" s="67"/>
      <c r="P2341" s="67"/>
      <c r="Q2341" s="67"/>
      <c r="R2341" s="67"/>
      <c r="S2341" s="67"/>
      <c r="T2341" s="68"/>
      <c r="U2341" s="37"/>
      <c r="V2341" s="37"/>
      <c r="W2341" s="37"/>
      <c r="X2341" s="37"/>
      <c r="Y2341" s="37"/>
      <c r="Z2341" s="37"/>
      <c r="AA2341" s="37"/>
      <c r="AB2341" s="37"/>
      <c r="AC2341" s="37"/>
      <c r="AD2341" s="37"/>
      <c r="AE2341" s="37"/>
      <c r="AT2341" s="20" t="s">
        <v>206</v>
      </c>
      <c r="AU2341" s="20" t="s">
        <v>84</v>
      </c>
    </row>
    <row r="2342" spans="1:65" s="15" customFormat="1" ht="11.25">
      <c r="B2342" s="222"/>
      <c r="C2342" s="223"/>
      <c r="D2342" s="201" t="s">
        <v>213</v>
      </c>
      <c r="E2342" s="224" t="s">
        <v>28</v>
      </c>
      <c r="F2342" s="225" t="s">
        <v>1808</v>
      </c>
      <c r="G2342" s="223"/>
      <c r="H2342" s="224" t="s">
        <v>28</v>
      </c>
      <c r="I2342" s="226"/>
      <c r="J2342" s="223"/>
      <c r="K2342" s="223"/>
      <c r="L2342" s="227"/>
      <c r="M2342" s="228"/>
      <c r="N2342" s="229"/>
      <c r="O2342" s="229"/>
      <c r="P2342" s="229"/>
      <c r="Q2342" s="229"/>
      <c r="R2342" s="229"/>
      <c r="S2342" s="229"/>
      <c r="T2342" s="230"/>
      <c r="AT2342" s="231" t="s">
        <v>213</v>
      </c>
      <c r="AU2342" s="231" t="s">
        <v>84</v>
      </c>
      <c r="AV2342" s="15" t="s">
        <v>82</v>
      </c>
      <c r="AW2342" s="15" t="s">
        <v>35</v>
      </c>
      <c r="AX2342" s="15" t="s">
        <v>74</v>
      </c>
      <c r="AY2342" s="231" t="s">
        <v>197</v>
      </c>
    </row>
    <row r="2343" spans="1:65" s="13" customFormat="1" ht="11.25">
      <c r="B2343" s="199"/>
      <c r="C2343" s="200"/>
      <c r="D2343" s="201" t="s">
        <v>213</v>
      </c>
      <c r="E2343" s="202" t="s">
        <v>28</v>
      </c>
      <c r="F2343" s="203" t="s">
        <v>1872</v>
      </c>
      <c r="G2343" s="200"/>
      <c r="H2343" s="204">
        <v>1</v>
      </c>
      <c r="I2343" s="205"/>
      <c r="J2343" s="200"/>
      <c r="K2343" s="200"/>
      <c r="L2343" s="206"/>
      <c r="M2343" s="207"/>
      <c r="N2343" s="208"/>
      <c r="O2343" s="208"/>
      <c r="P2343" s="208"/>
      <c r="Q2343" s="208"/>
      <c r="R2343" s="208"/>
      <c r="S2343" s="208"/>
      <c r="T2343" s="209"/>
      <c r="AT2343" s="210" t="s">
        <v>213</v>
      </c>
      <c r="AU2343" s="210" t="s">
        <v>84</v>
      </c>
      <c r="AV2343" s="13" t="s">
        <v>84</v>
      </c>
      <c r="AW2343" s="13" t="s">
        <v>35</v>
      </c>
      <c r="AX2343" s="13" t="s">
        <v>74</v>
      </c>
      <c r="AY2343" s="210" t="s">
        <v>197</v>
      </c>
    </row>
    <row r="2344" spans="1:65" s="13" customFormat="1" ht="11.25">
      <c r="B2344" s="199"/>
      <c r="C2344" s="200"/>
      <c r="D2344" s="201" t="s">
        <v>213</v>
      </c>
      <c r="E2344" s="202" t="s">
        <v>28</v>
      </c>
      <c r="F2344" s="203" t="s">
        <v>1873</v>
      </c>
      <c r="G2344" s="200"/>
      <c r="H2344" s="204">
        <v>1</v>
      </c>
      <c r="I2344" s="205"/>
      <c r="J2344" s="200"/>
      <c r="K2344" s="200"/>
      <c r="L2344" s="206"/>
      <c r="M2344" s="207"/>
      <c r="N2344" s="208"/>
      <c r="O2344" s="208"/>
      <c r="P2344" s="208"/>
      <c r="Q2344" s="208"/>
      <c r="R2344" s="208"/>
      <c r="S2344" s="208"/>
      <c r="T2344" s="209"/>
      <c r="AT2344" s="210" t="s">
        <v>213</v>
      </c>
      <c r="AU2344" s="210" t="s">
        <v>84</v>
      </c>
      <c r="AV2344" s="13" t="s">
        <v>84</v>
      </c>
      <c r="AW2344" s="13" t="s">
        <v>35</v>
      </c>
      <c r="AX2344" s="13" t="s">
        <v>74</v>
      </c>
      <c r="AY2344" s="210" t="s">
        <v>197</v>
      </c>
    </row>
    <row r="2345" spans="1:65" s="13" customFormat="1" ht="11.25">
      <c r="B2345" s="199"/>
      <c r="C2345" s="200"/>
      <c r="D2345" s="201" t="s">
        <v>213</v>
      </c>
      <c r="E2345" s="202" t="s">
        <v>28</v>
      </c>
      <c r="F2345" s="203" t="s">
        <v>1874</v>
      </c>
      <c r="G2345" s="200"/>
      <c r="H2345" s="204">
        <v>1</v>
      </c>
      <c r="I2345" s="205"/>
      <c r="J2345" s="200"/>
      <c r="K2345" s="200"/>
      <c r="L2345" s="206"/>
      <c r="M2345" s="207"/>
      <c r="N2345" s="208"/>
      <c r="O2345" s="208"/>
      <c r="P2345" s="208"/>
      <c r="Q2345" s="208"/>
      <c r="R2345" s="208"/>
      <c r="S2345" s="208"/>
      <c r="T2345" s="209"/>
      <c r="AT2345" s="210" t="s">
        <v>213</v>
      </c>
      <c r="AU2345" s="210" t="s">
        <v>84</v>
      </c>
      <c r="AV2345" s="13" t="s">
        <v>84</v>
      </c>
      <c r="AW2345" s="13" t="s">
        <v>35</v>
      </c>
      <c r="AX2345" s="13" t="s">
        <v>74</v>
      </c>
      <c r="AY2345" s="210" t="s">
        <v>197</v>
      </c>
    </row>
    <row r="2346" spans="1:65" s="14" customFormat="1" ht="11.25">
      <c r="B2346" s="211"/>
      <c r="C2346" s="212"/>
      <c r="D2346" s="201" t="s">
        <v>213</v>
      </c>
      <c r="E2346" s="213" t="s">
        <v>28</v>
      </c>
      <c r="F2346" s="214" t="s">
        <v>226</v>
      </c>
      <c r="G2346" s="212"/>
      <c r="H2346" s="215">
        <v>3</v>
      </c>
      <c r="I2346" s="216"/>
      <c r="J2346" s="212"/>
      <c r="K2346" s="212"/>
      <c r="L2346" s="217"/>
      <c r="M2346" s="218"/>
      <c r="N2346" s="219"/>
      <c r="O2346" s="219"/>
      <c r="P2346" s="219"/>
      <c r="Q2346" s="219"/>
      <c r="R2346" s="219"/>
      <c r="S2346" s="219"/>
      <c r="T2346" s="220"/>
      <c r="AT2346" s="221" t="s">
        <v>213</v>
      </c>
      <c r="AU2346" s="221" t="s">
        <v>84</v>
      </c>
      <c r="AV2346" s="14" t="s">
        <v>204</v>
      </c>
      <c r="AW2346" s="14" t="s">
        <v>35</v>
      </c>
      <c r="AX2346" s="14" t="s">
        <v>82</v>
      </c>
      <c r="AY2346" s="221" t="s">
        <v>197</v>
      </c>
    </row>
    <row r="2347" spans="1:65" s="2" customFormat="1" ht="16.5" customHeight="1">
      <c r="A2347" s="37"/>
      <c r="B2347" s="38"/>
      <c r="C2347" s="247" t="s">
        <v>3063</v>
      </c>
      <c r="D2347" s="247" t="s">
        <v>519</v>
      </c>
      <c r="E2347" s="248" t="s">
        <v>3064</v>
      </c>
      <c r="F2347" s="249" t="s">
        <v>3065</v>
      </c>
      <c r="G2347" s="250" t="s">
        <v>210</v>
      </c>
      <c r="H2347" s="251">
        <v>1</v>
      </c>
      <c r="I2347" s="252"/>
      <c r="J2347" s="253">
        <f>ROUND(I2347*H2347,2)</f>
        <v>0</v>
      </c>
      <c r="K2347" s="249" t="s">
        <v>28</v>
      </c>
      <c r="L2347" s="254"/>
      <c r="M2347" s="255" t="s">
        <v>28</v>
      </c>
      <c r="N2347" s="256" t="s">
        <v>45</v>
      </c>
      <c r="O2347" s="67"/>
      <c r="P2347" s="190">
        <f>O2347*H2347</f>
        <v>0</v>
      </c>
      <c r="Q2347" s="190">
        <v>4.7559999999999998E-2</v>
      </c>
      <c r="R2347" s="190">
        <f>Q2347*H2347</f>
        <v>4.7559999999999998E-2</v>
      </c>
      <c r="S2347" s="190">
        <v>0</v>
      </c>
      <c r="T2347" s="191">
        <f>S2347*H2347</f>
        <v>0</v>
      </c>
      <c r="U2347" s="37"/>
      <c r="V2347" s="37"/>
      <c r="W2347" s="37"/>
      <c r="X2347" s="37"/>
      <c r="Y2347" s="37"/>
      <c r="Z2347" s="37"/>
      <c r="AA2347" s="37"/>
      <c r="AB2347" s="37"/>
      <c r="AC2347" s="37"/>
      <c r="AD2347" s="37"/>
      <c r="AE2347" s="37"/>
      <c r="AR2347" s="192" t="s">
        <v>365</v>
      </c>
      <c r="AT2347" s="192" t="s">
        <v>519</v>
      </c>
      <c r="AU2347" s="192" t="s">
        <v>84</v>
      </c>
      <c r="AY2347" s="20" t="s">
        <v>197</v>
      </c>
      <c r="BE2347" s="193">
        <f>IF(N2347="základní",J2347,0)</f>
        <v>0</v>
      </c>
      <c r="BF2347" s="193">
        <f>IF(N2347="snížená",J2347,0)</f>
        <v>0</v>
      </c>
      <c r="BG2347" s="193">
        <f>IF(N2347="zákl. přenesená",J2347,0)</f>
        <v>0</v>
      </c>
      <c r="BH2347" s="193">
        <f>IF(N2347="sníž. přenesená",J2347,0)</f>
        <v>0</v>
      </c>
      <c r="BI2347" s="193">
        <f>IF(N2347="nulová",J2347,0)</f>
        <v>0</v>
      </c>
      <c r="BJ2347" s="20" t="s">
        <v>82</v>
      </c>
      <c r="BK2347" s="193">
        <f>ROUND(I2347*H2347,2)</f>
        <v>0</v>
      </c>
      <c r="BL2347" s="20" t="s">
        <v>283</v>
      </c>
      <c r="BM2347" s="192" t="s">
        <v>3066</v>
      </c>
    </row>
    <row r="2348" spans="1:65" s="2" customFormat="1" ht="16.5" customHeight="1">
      <c r="A2348" s="37"/>
      <c r="B2348" s="38"/>
      <c r="C2348" s="247" t="s">
        <v>3067</v>
      </c>
      <c r="D2348" s="247" t="s">
        <v>519</v>
      </c>
      <c r="E2348" s="248" t="s">
        <v>3068</v>
      </c>
      <c r="F2348" s="249" t="s">
        <v>3069</v>
      </c>
      <c r="G2348" s="250" t="s">
        <v>210</v>
      </c>
      <c r="H2348" s="251">
        <v>2</v>
      </c>
      <c r="I2348" s="252"/>
      <c r="J2348" s="253">
        <f>ROUND(I2348*H2348,2)</f>
        <v>0</v>
      </c>
      <c r="K2348" s="249" t="s">
        <v>28</v>
      </c>
      <c r="L2348" s="254"/>
      <c r="M2348" s="255" t="s">
        <v>28</v>
      </c>
      <c r="N2348" s="256" t="s">
        <v>45</v>
      </c>
      <c r="O2348" s="67"/>
      <c r="P2348" s="190">
        <f>O2348*H2348</f>
        <v>0</v>
      </c>
      <c r="Q2348" s="190">
        <v>5.9040000000000002E-2</v>
      </c>
      <c r="R2348" s="190">
        <f>Q2348*H2348</f>
        <v>0.11808</v>
      </c>
      <c r="S2348" s="190">
        <v>0</v>
      </c>
      <c r="T2348" s="191">
        <f>S2348*H2348</f>
        <v>0</v>
      </c>
      <c r="U2348" s="37"/>
      <c r="V2348" s="37"/>
      <c r="W2348" s="37"/>
      <c r="X2348" s="37"/>
      <c r="Y2348" s="37"/>
      <c r="Z2348" s="37"/>
      <c r="AA2348" s="37"/>
      <c r="AB2348" s="37"/>
      <c r="AC2348" s="37"/>
      <c r="AD2348" s="37"/>
      <c r="AE2348" s="37"/>
      <c r="AR2348" s="192" t="s">
        <v>365</v>
      </c>
      <c r="AT2348" s="192" t="s">
        <v>519</v>
      </c>
      <c r="AU2348" s="192" t="s">
        <v>84</v>
      </c>
      <c r="AY2348" s="20" t="s">
        <v>197</v>
      </c>
      <c r="BE2348" s="193">
        <f>IF(N2348="základní",J2348,0)</f>
        <v>0</v>
      </c>
      <c r="BF2348" s="193">
        <f>IF(N2348="snížená",J2348,0)</f>
        <v>0</v>
      </c>
      <c r="BG2348" s="193">
        <f>IF(N2348="zákl. přenesená",J2348,0)</f>
        <v>0</v>
      </c>
      <c r="BH2348" s="193">
        <f>IF(N2348="sníž. přenesená",J2348,0)</f>
        <v>0</v>
      </c>
      <c r="BI2348" s="193">
        <f>IF(N2348="nulová",J2348,0)</f>
        <v>0</v>
      </c>
      <c r="BJ2348" s="20" t="s">
        <v>82</v>
      </c>
      <c r="BK2348" s="193">
        <f>ROUND(I2348*H2348,2)</f>
        <v>0</v>
      </c>
      <c r="BL2348" s="20" t="s">
        <v>283</v>
      </c>
      <c r="BM2348" s="192" t="s">
        <v>3070</v>
      </c>
    </row>
    <row r="2349" spans="1:65" s="2" customFormat="1" ht="16.5" customHeight="1">
      <c r="A2349" s="37"/>
      <c r="B2349" s="38"/>
      <c r="C2349" s="181" t="s">
        <v>3071</v>
      </c>
      <c r="D2349" s="181" t="s">
        <v>199</v>
      </c>
      <c r="E2349" s="182" t="s">
        <v>3072</v>
      </c>
      <c r="F2349" s="183" t="s">
        <v>3073</v>
      </c>
      <c r="G2349" s="184" t="s">
        <v>210</v>
      </c>
      <c r="H2349" s="185">
        <v>11</v>
      </c>
      <c r="I2349" s="186"/>
      <c r="J2349" s="187">
        <f>ROUND(I2349*H2349,2)</f>
        <v>0</v>
      </c>
      <c r="K2349" s="183" t="s">
        <v>203</v>
      </c>
      <c r="L2349" s="42"/>
      <c r="M2349" s="188" t="s">
        <v>28</v>
      </c>
      <c r="N2349" s="189" t="s">
        <v>45</v>
      </c>
      <c r="O2349" s="67"/>
      <c r="P2349" s="190">
        <f>O2349*H2349</f>
        <v>0</v>
      </c>
      <c r="Q2349" s="190">
        <v>0</v>
      </c>
      <c r="R2349" s="190">
        <f>Q2349*H2349</f>
        <v>0</v>
      </c>
      <c r="S2349" s="190">
        <v>0</v>
      </c>
      <c r="T2349" s="191">
        <f>S2349*H2349</f>
        <v>0</v>
      </c>
      <c r="U2349" s="37"/>
      <c r="V2349" s="37"/>
      <c r="W2349" s="37"/>
      <c r="X2349" s="37"/>
      <c r="Y2349" s="37"/>
      <c r="Z2349" s="37"/>
      <c r="AA2349" s="37"/>
      <c r="AB2349" s="37"/>
      <c r="AC2349" s="37"/>
      <c r="AD2349" s="37"/>
      <c r="AE2349" s="37"/>
      <c r="AR2349" s="192" t="s">
        <v>283</v>
      </c>
      <c r="AT2349" s="192" t="s">
        <v>199</v>
      </c>
      <c r="AU2349" s="192" t="s">
        <v>84</v>
      </c>
      <c r="AY2349" s="20" t="s">
        <v>197</v>
      </c>
      <c r="BE2349" s="193">
        <f>IF(N2349="základní",J2349,0)</f>
        <v>0</v>
      </c>
      <c r="BF2349" s="193">
        <f>IF(N2349="snížená",J2349,0)</f>
        <v>0</v>
      </c>
      <c r="BG2349" s="193">
        <f>IF(N2349="zákl. přenesená",J2349,0)</f>
        <v>0</v>
      </c>
      <c r="BH2349" s="193">
        <f>IF(N2349="sníž. přenesená",J2349,0)</f>
        <v>0</v>
      </c>
      <c r="BI2349" s="193">
        <f>IF(N2349="nulová",J2349,0)</f>
        <v>0</v>
      </c>
      <c r="BJ2349" s="20" t="s">
        <v>82</v>
      </c>
      <c r="BK2349" s="193">
        <f>ROUND(I2349*H2349,2)</f>
        <v>0</v>
      </c>
      <c r="BL2349" s="20" t="s">
        <v>283</v>
      </c>
      <c r="BM2349" s="192" t="s">
        <v>3074</v>
      </c>
    </row>
    <row r="2350" spans="1:65" s="2" customFormat="1" ht="11.25">
      <c r="A2350" s="37"/>
      <c r="B2350" s="38"/>
      <c r="C2350" s="39"/>
      <c r="D2350" s="194" t="s">
        <v>206</v>
      </c>
      <c r="E2350" s="39"/>
      <c r="F2350" s="195" t="s">
        <v>3075</v>
      </c>
      <c r="G2350" s="39"/>
      <c r="H2350" s="39"/>
      <c r="I2350" s="196"/>
      <c r="J2350" s="39"/>
      <c r="K2350" s="39"/>
      <c r="L2350" s="42"/>
      <c r="M2350" s="197"/>
      <c r="N2350" s="198"/>
      <c r="O2350" s="67"/>
      <c r="P2350" s="67"/>
      <c r="Q2350" s="67"/>
      <c r="R2350" s="67"/>
      <c r="S2350" s="67"/>
      <c r="T2350" s="68"/>
      <c r="U2350" s="37"/>
      <c r="V2350" s="37"/>
      <c r="W2350" s="37"/>
      <c r="X2350" s="37"/>
      <c r="Y2350" s="37"/>
      <c r="Z2350" s="37"/>
      <c r="AA2350" s="37"/>
      <c r="AB2350" s="37"/>
      <c r="AC2350" s="37"/>
      <c r="AD2350" s="37"/>
      <c r="AE2350" s="37"/>
      <c r="AT2350" s="20" t="s">
        <v>206</v>
      </c>
      <c r="AU2350" s="20" t="s">
        <v>84</v>
      </c>
    </row>
    <row r="2351" spans="1:65" s="15" customFormat="1" ht="11.25">
      <c r="B2351" s="222"/>
      <c r="C2351" s="223"/>
      <c r="D2351" s="201" t="s">
        <v>213</v>
      </c>
      <c r="E2351" s="224" t="s">
        <v>28</v>
      </c>
      <c r="F2351" s="225" t="s">
        <v>1808</v>
      </c>
      <c r="G2351" s="223"/>
      <c r="H2351" s="224" t="s">
        <v>28</v>
      </c>
      <c r="I2351" s="226"/>
      <c r="J2351" s="223"/>
      <c r="K2351" s="223"/>
      <c r="L2351" s="227"/>
      <c r="M2351" s="228"/>
      <c r="N2351" s="229"/>
      <c r="O2351" s="229"/>
      <c r="P2351" s="229"/>
      <c r="Q2351" s="229"/>
      <c r="R2351" s="229"/>
      <c r="S2351" s="229"/>
      <c r="T2351" s="230"/>
      <c r="AT2351" s="231" t="s">
        <v>213</v>
      </c>
      <c r="AU2351" s="231" t="s">
        <v>84</v>
      </c>
      <c r="AV2351" s="15" t="s">
        <v>82</v>
      </c>
      <c r="AW2351" s="15" t="s">
        <v>35</v>
      </c>
      <c r="AX2351" s="15" t="s">
        <v>74</v>
      </c>
      <c r="AY2351" s="231" t="s">
        <v>197</v>
      </c>
    </row>
    <row r="2352" spans="1:65" s="13" customFormat="1" ht="11.25">
      <c r="B2352" s="199"/>
      <c r="C2352" s="200"/>
      <c r="D2352" s="201" t="s">
        <v>213</v>
      </c>
      <c r="E2352" s="202" t="s">
        <v>28</v>
      </c>
      <c r="F2352" s="203" t="s">
        <v>1843</v>
      </c>
      <c r="G2352" s="200"/>
      <c r="H2352" s="204">
        <v>1</v>
      </c>
      <c r="I2352" s="205"/>
      <c r="J2352" s="200"/>
      <c r="K2352" s="200"/>
      <c r="L2352" s="206"/>
      <c r="M2352" s="207"/>
      <c r="N2352" s="208"/>
      <c r="O2352" s="208"/>
      <c r="P2352" s="208"/>
      <c r="Q2352" s="208"/>
      <c r="R2352" s="208"/>
      <c r="S2352" s="208"/>
      <c r="T2352" s="209"/>
      <c r="AT2352" s="210" t="s">
        <v>213</v>
      </c>
      <c r="AU2352" s="210" t="s">
        <v>84</v>
      </c>
      <c r="AV2352" s="13" t="s">
        <v>84</v>
      </c>
      <c r="AW2352" s="13" t="s">
        <v>35</v>
      </c>
      <c r="AX2352" s="13" t="s">
        <v>74</v>
      </c>
      <c r="AY2352" s="210" t="s">
        <v>197</v>
      </c>
    </row>
    <row r="2353" spans="1:65" s="13" customFormat="1" ht="11.25">
      <c r="B2353" s="199"/>
      <c r="C2353" s="200"/>
      <c r="D2353" s="201" t="s">
        <v>213</v>
      </c>
      <c r="E2353" s="202" t="s">
        <v>28</v>
      </c>
      <c r="F2353" s="203" t="s">
        <v>1844</v>
      </c>
      <c r="G2353" s="200"/>
      <c r="H2353" s="204">
        <v>1</v>
      </c>
      <c r="I2353" s="205"/>
      <c r="J2353" s="200"/>
      <c r="K2353" s="200"/>
      <c r="L2353" s="206"/>
      <c r="M2353" s="207"/>
      <c r="N2353" s="208"/>
      <c r="O2353" s="208"/>
      <c r="P2353" s="208"/>
      <c r="Q2353" s="208"/>
      <c r="R2353" s="208"/>
      <c r="S2353" s="208"/>
      <c r="T2353" s="209"/>
      <c r="AT2353" s="210" t="s">
        <v>213</v>
      </c>
      <c r="AU2353" s="210" t="s">
        <v>84</v>
      </c>
      <c r="AV2353" s="13" t="s">
        <v>84</v>
      </c>
      <c r="AW2353" s="13" t="s">
        <v>35</v>
      </c>
      <c r="AX2353" s="13" t="s">
        <v>74</v>
      </c>
      <c r="AY2353" s="210" t="s">
        <v>197</v>
      </c>
    </row>
    <row r="2354" spans="1:65" s="13" customFormat="1" ht="11.25">
      <c r="B2354" s="199"/>
      <c r="C2354" s="200"/>
      <c r="D2354" s="201" t="s">
        <v>213</v>
      </c>
      <c r="E2354" s="202" t="s">
        <v>28</v>
      </c>
      <c r="F2354" s="203" t="s">
        <v>1845</v>
      </c>
      <c r="G2354" s="200"/>
      <c r="H2354" s="204">
        <v>1</v>
      </c>
      <c r="I2354" s="205"/>
      <c r="J2354" s="200"/>
      <c r="K2354" s="200"/>
      <c r="L2354" s="206"/>
      <c r="M2354" s="207"/>
      <c r="N2354" s="208"/>
      <c r="O2354" s="208"/>
      <c r="P2354" s="208"/>
      <c r="Q2354" s="208"/>
      <c r="R2354" s="208"/>
      <c r="S2354" s="208"/>
      <c r="T2354" s="209"/>
      <c r="AT2354" s="210" t="s">
        <v>213</v>
      </c>
      <c r="AU2354" s="210" t="s">
        <v>84</v>
      </c>
      <c r="AV2354" s="13" t="s">
        <v>84</v>
      </c>
      <c r="AW2354" s="13" t="s">
        <v>35</v>
      </c>
      <c r="AX2354" s="13" t="s">
        <v>74</v>
      </c>
      <c r="AY2354" s="210" t="s">
        <v>197</v>
      </c>
    </row>
    <row r="2355" spans="1:65" s="13" customFormat="1" ht="11.25">
      <c r="B2355" s="199"/>
      <c r="C2355" s="200"/>
      <c r="D2355" s="201" t="s">
        <v>213</v>
      </c>
      <c r="E2355" s="202" t="s">
        <v>28</v>
      </c>
      <c r="F2355" s="203" t="s">
        <v>1846</v>
      </c>
      <c r="G2355" s="200"/>
      <c r="H2355" s="204">
        <v>1</v>
      </c>
      <c r="I2355" s="205"/>
      <c r="J2355" s="200"/>
      <c r="K2355" s="200"/>
      <c r="L2355" s="206"/>
      <c r="M2355" s="207"/>
      <c r="N2355" s="208"/>
      <c r="O2355" s="208"/>
      <c r="P2355" s="208"/>
      <c r="Q2355" s="208"/>
      <c r="R2355" s="208"/>
      <c r="S2355" s="208"/>
      <c r="T2355" s="209"/>
      <c r="AT2355" s="210" t="s">
        <v>213</v>
      </c>
      <c r="AU2355" s="210" t="s">
        <v>84</v>
      </c>
      <c r="AV2355" s="13" t="s">
        <v>84</v>
      </c>
      <c r="AW2355" s="13" t="s">
        <v>35</v>
      </c>
      <c r="AX2355" s="13" t="s">
        <v>74</v>
      </c>
      <c r="AY2355" s="210" t="s">
        <v>197</v>
      </c>
    </row>
    <row r="2356" spans="1:65" s="13" customFormat="1" ht="11.25">
      <c r="B2356" s="199"/>
      <c r="C2356" s="200"/>
      <c r="D2356" s="201" t="s">
        <v>213</v>
      </c>
      <c r="E2356" s="202" t="s">
        <v>28</v>
      </c>
      <c r="F2356" s="203" t="s">
        <v>1847</v>
      </c>
      <c r="G2356" s="200"/>
      <c r="H2356" s="204">
        <v>1</v>
      </c>
      <c r="I2356" s="205"/>
      <c r="J2356" s="200"/>
      <c r="K2356" s="200"/>
      <c r="L2356" s="206"/>
      <c r="M2356" s="207"/>
      <c r="N2356" s="208"/>
      <c r="O2356" s="208"/>
      <c r="P2356" s="208"/>
      <c r="Q2356" s="208"/>
      <c r="R2356" s="208"/>
      <c r="S2356" s="208"/>
      <c r="T2356" s="209"/>
      <c r="AT2356" s="210" t="s">
        <v>213</v>
      </c>
      <c r="AU2356" s="210" t="s">
        <v>84</v>
      </c>
      <c r="AV2356" s="13" t="s">
        <v>84</v>
      </c>
      <c r="AW2356" s="13" t="s">
        <v>35</v>
      </c>
      <c r="AX2356" s="13" t="s">
        <v>74</v>
      </c>
      <c r="AY2356" s="210" t="s">
        <v>197</v>
      </c>
    </row>
    <row r="2357" spans="1:65" s="13" customFormat="1" ht="11.25">
      <c r="B2357" s="199"/>
      <c r="C2357" s="200"/>
      <c r="D2357" s="201" t="s">
        <v>213</v>
      </c>
      <c r="E2357" s="202" t="s">
        <v>28</v>
      </c>
      <c r="F2357" s="203" t="s">
        <v>1848</v>
      </c>
      <c r="G2357" s="200"/>
      <c r="H2357" s="204">
        <v>1</v>
      </c>
      <c r="I2357" s="205"/>
      <c r="J2357" s="200"/>
      <c r="K2357" s="200"/>
      <c r="L2357" s="206"/>
      <c r="M2357" s="207"/>
      <c r="N2357" s="208"/>
      <c r="O2357" s="208"/>
      <c r="P2357" s="208"/>
      <c r="Q2357" s="208"/>
      <c r="R2357" s="208"/>
      <c r="S2357" s="208"/>
      <c r="T2357" s="209"/>
      <c r="AT2357" s="210" t="s">
        <v>213</v>
      </c>
      <c r="AU2357" s="210" t="s">
        <v>84</v>
      </c>
      <c r="AV2357" s="13" t="s">
        <v>84</v>
      </c>
      <c r="AW2357" s="13" t="s">
        <v>35</v>
      </c>
      <c r="AX2357" s="13" t="s">
        <v>74</v>
      </c>
      <c r="AY2357" s="210" t="s">
        <v>197</v>
      </c>
    </row>
    <row r="2358" spans="1:65" s="13" customFormat="1" ht="11.25">
      <c r="B2358" s="199"/>
      <c r="C2358" s="200"/>
      <c r="D2358" s="201" t="s">
        <v>213</v>
      </c>
      <c r="E2358" s="202" t="s">
        <v>28</v>
      </c>
      <c r="F2358" s="203" t="s">
        <v>1849</v>
      </c>
      <c r="G2358" s="200"/>
      <c r="H2358" s="204">
        <v>1</v>
      </c>
      <c r="I2358" s="205"/>
      <c r="J2358" s="200"/>
      <c r="K2358" s="200"/>
      <c r="L2358" s="206"/>
      <c r="M2358" s="207"/>
      <c r="N2358" s="208"/>
      <c r="O2358" s="208"/>
      <c r="P2358" s="208"/>
      <c r="Q2358" s="208"/>
      <c r="R2358" s="208"/>
      <c r="S2358" s="208"/>
      <c r="T2358" s="209"/>
      <c r="AT2358" s="210" t="s">
        <v>213</v>
      </c>
      <c r="AU2358" s="210" t="s">
        <v>84</v>
      </c>
      <c r="AV2358" s="13" t="s">
        <v>84</v>
      </c>
      <c r="AW2358" s="13" t="s">
        <v>35</v>
      </c>
      <c r="AX2358" s="13" t="s">
        <v>74</v>
      </c>
      <c r="AY2358" s="210" t="s">
        <v>197</v>
      </c>
    </row>
    <row r="2359" spans="1:65" s="13" customFormat="1" ht="11.25">
      <c r="B2359" s="199"/>
      <c r="C2359" s="200"/>
      <c r="D2359" s="201" t="s">
        <v>213</v>
      </c>
      <c r="E2359" s="202" t="s">
        <v>28</v>
      </c>
      <c r="F2359" s="203" t="s">
        <v>1850</v>
      </c>
      <c r="G2359" s="200"/>
      <c r="H2359" s="204">
        <v>1</v>
      </c>
      <c r="I2359" s="205"/>
      <c r="J2359" s="200"/>
      <c r="K2359" s="200"/>
      <c r="L2359" s="206"/>
      <c r="M2359" s="207"/>
      <c r="N2359" s="208"/>
      <c r="O2359" s="208"/>
      <c r="P2359" s="208"/>
      <c r="Q2359" s="208"/>
      <c r="R2359" s="208"/>
      <c r="S2359" s="208"/>
      <c r="T2359" s="209"/>
      <c r="AT2359" s="210" t="s">
        <v>213</v>
      </c>
      <c r="AU2359" s="210" t="s">
        <v>84</v>
      </c>
      <c r="AV2359" s="13" t="s">
        <v>84</v>
      </c>
      <c r="AW2359" s="13" t="s">
        <v>35</v>
      </c>
      <c r="AX2359" s="13" t="s">
        <v>74</v>
      </c>
      <c r="AY2359" s="210" t="s">
        <v>197</v>
      </c>
    </row>
    <row r="2360" spans="1:65" s="16" customFormat="1" ht="11.25">
      <c r="B2360" s="232"/>
      <c r="C2360" s="233"/>
      <c r="D2360" s="201" t="s">
        <v>213</v>
      </c>
      <c r="E2360" s="234" t="s">
        <v>28</v>
      </c>
      <c r="F2360" s="235" t="s">
        <v>416</v>
      </c>
      <c r="G2360" s="233"/>
      <c r="H2360" s="236">
        <v>8</v>
      </c>
      <c r="I2360" s="237"/>
      <c r="J2360" s="233"/>
      <c r="K2360" s="233"/>
      <c r="L2360" s="238"/>
      <c r="M2360" s="239"/>
      <c r="N2360" s="240"/>
      <c r="O2360" s="240"/>
      <c r="P2360" s="240"/>
      <c r="Q2360" s="240"/>
      <c r="R2360" s="240"/>
      <c r="S2360" s="240"/>
      <c r="T2360" s="241"/>
      <c r="AT2360" s="242" t="s">
        <v>213</v>
      </c>
      <c r="AU2360" s="242" t="s">
        <v>84</v>
      </c>
      <c r="AV2360" s="16" t="s">
        <v>160</v>
      </c>
      <c r="AW2360" s="16" t="s">
        <v>35</v>
      </c>
      <c r="AX2360" s="16" t="s">
        <v>74</v>
      </c>
      <c r="AY2360" s="242" t="s">
        <v>197</v>
      </c>
    </row>
    <row r="2361" spans="1:65" s="13" customFormat="1" ht="11.25">
      <c r="B2361" s="199"/>
      <c r="C2361" s="200"/>
      <c r="D2361" s="201" t="s">
        <v>213</v>
      </c>
      <c r="E2361" s="202" t="s">
        <v>28</v>
      </c>
      <c r="F2361" s="203" t="s">
        <v>1872</v>
      </c>
      <c r="G2361" s="200"/>
      <c r="H2361" s="204">
        <v>1</v>
      </c>
      <c r="I2361" s="205"/>
      <c r="J2361" s="200"/>
      <c r="K2361" s="200"/>
      <c r="L2361" s="206"/>
      <c r="M2361" s="207"/>
      <c r="N2361" s="208"/>
      <c r="O2361" s="208"/>
      <c r="P2361" s="208"/>
      <c r="Q2361" s="208"/>
      <c r="R2361" s="208"/>
      <c r="S2361" s="208"/>
      <c r="T2361" s="209"/>
      <c r="AT2361" s="210" t="s">
        <v>213</v>
      </c>
      <c r="AU2361" s="210" t="s">
        <v>84</v>
      </c>
      <c r="AV2361" s="13" t="s">
        <v>84</v>
      </c>
      <c r="AW2361" s="13" t="s">
        <v>35</v>
      </c>
      <c r="AX2361" s="13" t="s">
        <v>74</v>
      </c>
      <c r="AY2361" s="210" t="s">
        <v>197</v>
      </c>
    </row>
    <row r="2362" spans="1:65" s="13" customFormat="1" ht="11.25">
      <c r="B2362" s="199"/>
      <c r="C2362" s="200"/>
      <c r="D2362" s="201" t="s">
        <v>213</v>
      </c>
      <c r="E2362" s="202" t="s">
        <v>28</v>
      </c>
      <c r="F2362" s="203" t="s">
        <v>1873</v>
      </c>
      <c r="G2362" s="200"/>
      <c r="H2362" s="204">
        <v>1</v>
      </c>
      <c r="I2362" s="205"/>
      <c r="J2362" s="200"/>
      <c r="K2362" s="200"/>
      <c r="L2362" s="206"/>
      <c r="M2362" s="207"/>
      <c r="N2362" s="208"/>
      <c r="O2362" s="208"/>
      <c r="P2362" s="208"/>
      <c r="Q2362" s="208"/>
      <c r="R2362" s="208"/>
      <c r="S2362" s="208"/>
      <c r="T2362" s="209"/>
      <c r="AT2362" s="210" t="s">
        <v>213</v>
      </c>
      <c r="AU2362" s="210" t="s">
        <v>84</v>
      </c>
      <c r="AV2362" s="13" t="s">
        <v>84</v>
      </c>
      <c r="AW2362" s="13" t="s">
        <v>35</v>
      </c>
      <c r="AX2362" s="13" t="s">
        <v>74</v>
      </c>
      <c r="AY2362" s="210" t="s">
        <v>197</v>
      </c>
    </row>
    <row r="2363" spans="1:65" s="13" customFormat="1" ht="11.25">
      <c r="B2363" s="199"/>
      <c r="C2363" s="200"/>
      <c r="D2363" s="201" t="s">
        <v>213</v>
      </c>
      <c r="E2363" s="202" t="s">
        <v>28</v>
      </c>
      <c r="F2363" s="203" t="s">
        <v>1874</v>
      </c>
      <c r="G2363" s="200"/>
      <c r="H2363" s="204">
        <v>1</v>
      </c>
      <c r="I2363" s="205"/>
      <c r="J2363" s="200"/>
      <c r="K2363" s="200"/>
      <c r="L2363" s="206"/>
      <c r="M2363" s="207"/>
      <c r="N2363" s="208"/>
      <c r="O2363" s="208"/>
      <c r="P2363" s="208"/>
      <c r="Q2363" s="208"/>
      <c r="R2363" s="208"/>
      <c r="S2363" s="208"/>
      <c r="T2363" s="209"/>
      <c r="AT2363" s="210" t="s">
        <v>213</v>
      </c>
      <c r="AU2363" s="210" t="s">
        <v>84</v>
      </c>
      <c r="AV2363" s="13" t="s">
        <v>84</v>
      </c>
      <c r="AW2363" s="13" t="s">
        <v>35</v>
      </c>
      <c r="AX2363" s="13" t="s">
        <v>74</v>
      </c>
      <c r="AY2363" s="210" t="s">
        <v>197</v>
      </c>
    </row>
    <row r="2364" spans="1:65" s="16" customFormat="1" ht="11.25">
      <c r="B2364" s="232"/>
      <c r="C2364" s="233"/>
      <c r="D2364" s="201" t="s">
        <v>213</v>
      </c>
      <c r="E2364" s="234" t="s">
        <v>28</v>
      </c>
      <c r="F2364" s="235" t="s">
        <v>416</v>
      </c>
      <c r="G2364" s="233"/>
      <c r="H2364" s="236">
        <v>3</v>
      </c>
      <c r="I2364" s="237"/>
      <c r="J2364" s="233"/>
      <c r="K2364" s="233"/>
      <c r="L2364" s="238"/>
      <c r="M2364" s="239"/>
      <c r="N2364" s="240"/>
      <c r="O2364" s="240"/>
      <c r="P2364" s="240"/>
      <c r="Q2364" s="240"/>
      <c r="R2364" s="240"/>
      <c r="S2364" s="240"/>
      <c r="T2364" s="241"/>
      <c r="AT2364" s="242" t="s">
        <v>213</v>
      </c>
      <c r="AU2364" s="242" t="s">
        <v>84</v>
      </c>
      <c r="AV2364" s="16" t="s">
        <v>160</v>
      </c>
      <c r="AW2364" s="16" t="s">
        <v>35</v>
      </c>
      <c r="AX2364" s="16" t="s">
        <v>74</v>
      </c>
      <c r="AY2364" s="242" t="s">
        <v>197</v>
      </c>
    </row>
    <row r="2365" spans="1:65" s="14" customFormat="1" ht="11.25">
      <c r="B2365" s="211"/>
      <c r="C2365" s="212"/>
      <c r="D2365" s="201" t="s">
        <v>213</v>
      </c>
      <c r="E2365" s="213" t="s">
        <v>28</v>
      </c>
      <c r="F2365" s="214" t="s">
        <v>226</v>
      </c>
      <c r="G2365" s="212"/>
      <c r="H2365" s="215">
        <v>11</v>
      </c>
      <c r="I2365" s="216"/>
      <c r="J2365" s="212"/>
      <c r="K2365" s="212"/>
      <c r="L2365" s="217"/>
      <c r="M2365" s="218"/>
      <c r="N2365" s="219"/>
      <c r="O2365" s="219"/>
      <c r="P2365" s="219"/>
      <c r="Q2365" s="219"/>
      <c r="R2365" s="219"/>
      <c r="S2365" s="219"/>
      <c r="T2365" s="220"/>
      <c r="AT2365" s="221" t="s">
        <v>213</v>
      </c>
      <c r="AU2365" s="221" t="s">
        <v>84</v>
      </c>
      <c r="AV2365" s="14" t="s">
        <v>204</v>
      </c>
      <c r="AW2365" s="14" t="s">
        <v>35</v>
      </c>
      <c r="AX2365" s="14" t="s">
        <v>82</v>
      </c>
      <c r="AY2365" s="221" t="s">
        <v>197</v>
      </c>
    </row>
    <row r="2366" spans="1:65" s="2" customFormat="1" ht="16.5" customHeight="1">
      <c r="A2366" s="37"/>
      <c r="B2366" s="38"/>
      <c r="C2366" s="247" t="s">
        <v>3076</v>
      </c>
      <c r="D2366" s="247" t="s">
        <v>519</v>
      </c>
      <c r="E2366" s="248" t="s">
        <v>3077</v>
      </c>
      <c r="F2366" s="249" t="s">
        <v>3078</v>
      </c>
      <c r="G2366" s="250" t="s">
        <v>210</v>
      </c>
      <c r="H2366" s="251">
        <v>8</v>
      </c>
      <c r="I2366" s="252"/>
      <c r="J2366" s="253">
        <f>ROUND(I2366*H2366,2)</f>
        <v>0</v>
      </c>
      <c r="K2366" s="249" t="s">
        <v>203</v>
      </c>
      <c r="L2366" s="254"/>
      <c r="M2366" s="255" t="s">
        <v>28</v>
      </c>
      <c r="N2366" s="256" t="s">
        <v>45</v>
      </c>
      <c r="O2366" s="67"/>
      <c r="P2366" s="190">
        <f>O2366*H2366</f>
        <v>0</v>
      </c>
      <c r="Q2366" s="190">
        <v>2.3999999999999998E-3</v>
      </c>
      <c r="R2366" s="190">
        <f>Q2366*H2366</f>
        <v>1.9199999999999998E-2</v>
      </c>
      <c r="S2366" s="190">
        <v>0</v>
      </c>
      <c r="T2366" s="191">
        <f>S2366*H2366</f>
        <v>0</v>
      </c>
      <c r="U2366" s="37"/>
      <c r="V2366" s="37"/>
      <c r="W2366" s="37"/>
      <c r="X2366" s="37"/>
      <c r="Y2366" s="37"/>
      <c r="Z2366" s="37"/>
      <c r="AA2366" s="37"/>
      <c r="AB2366" s="37"/>
      <c r="AC2366" s="37"/>
      <c r="AD2366" s="37"/>
      <c r="AE2366" s="37"/>
      <c r="AR2366" s="192" t="s">
        <v>365</v>
      </c>
      <c r="AT2366" s="192" t="s">
        <v>519</v>
      </c>
      <c r="AU2366" s="192" t="s">
        <v>84</v>
      </c>
      <c r="AY2366" s="20" t="s">
        <v>197</v>
      </c>
      <c r="BE2366" s="193">
        <f>IF(N2366="základní",J2366,0)</f>
        <v>0</v>
      </c>
      <c r="BF2366" s="193">
        <f>IF(N2366="snížená",J2366,0)</f>
        <v>0</v>
      </c>
      <c r="BG2366" s="193">
        <f>IF(N2366="zákl. přenesená",J2366,0)</f>
        <v>0</v>
      </c>
      <c r="BH2366" s="193">
        <f>IF(N2366="sníž. přenesená",J2366,0)</f>
        <v>0</v>
      </c>
      <c r="BI2366" s="193">
        <f>IF(N2366="nulová",J2366,0)</f>
        <v>0</v>
      </c>
      <c r="BJ2366" s="20" t="s">
        <v>82</v>
      </c>
      <c r="BK2366" s="193">
        <f>ROUND(I2366*H2366,2)</f>
        <v>0</v>
      </c>
      <c r="BL2366" s="20" t="s">
        <v>283</v>
      </c>
      <c r="BM2366" s="192" t="s">
        <v>3079</v>
      </c>
    </row>
    <row r="2367" spans="1:65" s="2" customFormat="1" ht="16.5" customHeight="1">
      <c r="A2367" s="37"/>
      <c r="B2367" s="38"/>
      <c r="C2367" s="247" t="s">
        <v>3080</v>
      </c>
      <c r="D2367" s="247" t="s">
        <v>519</v>
      </c>
      <c r="E2367" s="248" t="s">
        <v>3081</v>
      </c>
      <c r="F2367" s="249" t="s">
        <v>3082</v>
      </c>
      <c r="G2367" s="250" t="s">
        <v>210</v>
      </c>
      <c r="H2367" s="251">
        <v>3</v>
      </c>
      <c r="I2367" s="252"/>
      <c r="J2367" s="253">
        <f>ROUND(I2367*H2367,2)</f>
        <v>0</v>
      </c>
      <c r="K2367" s="249" t="s">
        <v>28</v>
      </c>
      <c r="L2367" s="254"/>
      <c r="M2367" s="255" t="s">
        <v>28</v>
      </c>
      <c r="N2367" s="256" t="s">
        <v>45</v>
      </c>
      <c r="O2367" s="67"/>
      <c r="P2367" s="190">
        <f>O2367*H2367</f>
        <v>0</v>
      </c>
      <c r="Q2367" s="190">
        <v>2.3999999999999998E-3</v>
      </c>
      <c r="R2367" s="190">
        <f>Q2367*H2367</f>
        <v>7.1999999999999998E-3</v>
      </c>
      <c r="S2367" s="190">
        <v>0</v>
      </c>
      <c r="T2367" s="191">
        <f>S2367*H2367</f>
        <v>0</v>
      </c>
      <c r="U2367" s="37"/>
      <c r="V2367" s="37"/>
      <c r="W2367" s="37"/>
      <c r="X2367" s="37"/>
      <c r="Y2367" s="37"/>
      <c r="Z2367" s="37"/>
      <c r="AA2367" s="37"/>
      <c r="AB2367" s="37"/>
      <c r="AC2367" s="37"/>
      <c r="AD2367" s="37"/>
      <c r="AE2367" s="37"/>
      <c r="AR2367" s="192" t="s">
        <v>365</v>
      </c>
      <c r="AT2367" s="192" t="s">
        <v>519</v>
      </c>
      <c r="AU2367" s="192" t="s">
        <v>84</v>
      </c>
      <c r="AY2367" s="20" t="s">
        <v>197</v>
      </c>
      <c r="BE2367" s="193">
        <f>IF(N2367="základní",J2367,0)</f>
        <v>0</v>
      </c>
      <c r="BF2367" s="193">
        <f>IF(N2367="snížená",J2367,0)</f>
        <v>0</v>
      </c>
      <c r="BG2367" s="193">
        <f>IF(N2367="zákl. přenesená",J2367,0)</f>
        <v>0</v>
      </c>
      <c r="BH2367" s="193">
        <f>IF(N2367="sníž. přenesená",J2367,0)</f>
        <v>0</v>
      </c>
      <c r="BI2367" s="193">
        <f>IF(N2367="nulová",J2367,0)</f>
        <v>0</v>
      </c>
      <c r="BJ2367" s="20" t="s">
        <v>82</v>
      </c>
      <c r="BK2367" s="193">
        <f>ROUND(I2367*H2367,2)</f>
        <v>0</v>
      </c>
      <c r="BL2367" s="20" t="s">
        <v>283</v>
      </c>
      <c r="BM2367" s="192" t="s">
        <v>3083</v>
      </c>
    </row>
    <row r="2368" spans="1:65" s="2" customFormat="1" ht="16.5" customHeight="1">
      <c r="A2368" s="37"/>
      <c r="B2368" s="38"/>
      <c r="C2368" s="181" t="s">
        <v>3084</v>
      </c>
      <c r="D2368" s="181" t="s">
        <v>199</v>
      </c>
      <c r="E2368" s="182" t="s">
        <v>3085</v>
      </c>
      <c r="F2368" s="183" t="s">
        <v>3086</v>
      </c>
      <c r="G2368" s="184" t="s">
        <v>1590</v>
      </c>
      <c r="H2368" s="185">
        <v>39</v>
      </c>
      <c r="I2368" s="186"/>
      <c r="J2368" s="187">
        <f>ROUND(I2368*H2368,2)</f>
        <v>0</v>
      </c>
      <c r="K2368" s="183" t="s">
        <v>28</v>
      </c>
      <c r="L2368" s="42"/>
      <c r="M2368" s="188" t="s">
        <v>28</v>
      </c>
      <c r="N2368" s="189" t="s">
        <v>45</v>
      </c>
      <c r="O2368" s="67"/>
      <c r="P2368" s="190">
        <f>O2368*H2368</f>
        <v>0</v>
      </c>
      <c r="Q2368" s="190">
        <v>0</v>
      </c>
      <c r="R2368" s="190">
        <f>Q2368*H2368</f>
        <v>0</v>
      </c>
      <c r="S2368" s="190">
        <v>0</v>
      </c>
      <c r="T2368" s="191">
        <f>S2368*H2368</f>
        <v>0</v>
      </c>
      <c r="U2368" s="37"/>
      <c r="V2368" s="37"/>
      <c r="W2368" s="37"/>
      <c r="X2368" s="37"/>
      <c r="Y2368" s="37"/>
      <c r="Z2368" s="37"/>
      <c r="AA2368" s="37"/>
      <c r="AB2368" s="37"/>
      <c r="AC2368" s="37"/>
      <c r="AD2368" s="37"/>
      <c r="AE2368" s="37"/>
      <c r="AR2368" s="192" t="s">
        <v>283</v>
      </c>
      <c r="AT2368" s="192" t="s">
        <v>199</v>
      </c>
      <c r="AU2368" s="192" t="s">
        <v>84</v>
      </c>
      <c r="AY2368" s="20" t="s">
        <v>197</v>
      </c>
      <c r="BE2368" s="193">
        <f>IF(N2368="základní",J2368,0)</f>
        <v>0</v>
      </c>
      <c r="BF2368" s="193">
        <f>IF(N2368="snížená",J2368,0)</f>
        <v>0</v>
      </c>
      <c r="BG2368" s="193">
        <f>IF(N2368="zákl. přenesená",J2368,0)</f>
        <v>0</v>
      </c>
      <c r="BH2368" s="193">
        <f>IF(N2368="sníž. přenesená",J2368,0)</f>
        <v>0</v>
      </c>
      <c r="BI2368" s="193">
        <f>IF(N2368="nulová",J2368,0)</f>
        <v>0</v>
      </c>
      <c r="BJ2368" s="20" t="s">
        <v>82</v>
      </c>
      <c r="BK2368" s="193">
        <f>ROUND(I2368*H2368,2)</f>
        <v>0</v>
      </c>
      <c r="BL2368" s="20" t="s">
        <v>283</v>
      </c>
      <c r="BM2368" s="192" t="s">
        <v>3087</v>
      </c>
    </row>
    <row r="2369" spans="1:65" s="15" customFormat="1" ht="11.25">
      <c r="B2369" s="222"/>
      <c r="C2369" s="223"/>
      <c r="D2369" s="201" t="s">
        <v>213</v>
      </c>
      <c r="E2369" s="224" t="s">
        <v>28</v>
      </c>
      <c r="F2369" s="225" t="s">
        <v>3088</v>
      </c>
      <c r="G2369" s="223"/>
      <c r="H2369" s="224" t="s">
        <v>28</v>
      </c>
      <c r="I2369" s="226"/>
      <c r="J2369" s="223"/>
      <c r="K2369" s="223"/>
      <c r="L2369" s="227"/>
      <c r="M2369" s="228"/>
      <c r="N2369" s="229"/>
      <c r="O2369" s="229"/>
      <c r="P2369" s="229"/>
      <c r="Q2369" s="229"/>
      <c r="R2369" s="229"/>
      <c r="S2369" s="229"/>
      <c r="T2369" s="230"/>
      <c r="AT2369" s="231" t="s">
        <v>213</v>
      </c>
      <c r="AU2369" s="231" t="s">
        <v>84</v>
      </c>
      <c r="AV2369" s="15" t="s">
        <v>82</v>
      </c>
      <c r="AW2369" s="15" t="s">
        <v>35</v>
      </c>
      <c r="AX2369" s="15" t="s">
        <v>74</v>
      </c>
      <c r="AY2369" s="231" t="s">
        <v>197</v>
      </c>
    </row>
    <row r="2370" spans="1:65" s="13" customFormat="1" ht="11.25">
      <c r="B2370" s="199"/>
      <c r="C2370" s="200"/>
      <c r="D2370" s="201" t="s">
        <v>213</v>
      </c>
      <c r="E2370" s="202" t="s">
        <v>28</v>
      </c>
      <c r="F2370" s="203" t="s">
        <v>3089</v>
      </c>
      <c r="G2370" s="200"/>
      <c r="H2370" s="204">
        <v>39</v>
      </c>
      <c r="I2370" s="205"/>
      <c r="J2370" s="200"/>
      <c r="K2370" s="200"/>
      <c r="L2370" s="206"/>
      <c r="M2370" s="207"/>
      <c r="N2370" s="208"/>
      <c r="O2370" s="208"/>
      <c r="P2370" s="208"/>
      <c r="Q2370" s="208"/>
      <c r="R2370" s="208"/>
      <c r="S2370" s="208"/>
      <c r="T2370" s="209"/>
      <c r="AT2370" s="210" t="s">
        <v>213</v>
      </c>
      <c r="AU2370" s="210" t="s">
        <v>84</v>
      </c>
      <c r="AV2370" s="13" t="s">
        <v>84</v>
      </c>
      <c r="AW2370" s="13" t="s">
        <v>35</v>
      </c>
      <c r="AX2370" s="13" t="s">
        <v>82</v>
      </c>
      <c r="AY2370" s="210" t="s">
        <v>197</v>
      </c>
    </row>
    <row r="2371" spans="1:65" s="2" customFormat="1" ht="16.5" customHeight="1">
      <c r="A2371" s="37"/>
      <c r="B2371" s="38"/>
      <c r="C2371" s="181" t="s">
        <v>3090</v>
      </c>
      <c r="D2371" s="181" t="s">
        <v>199</v>
      </c>
      <c r="E2371" s="182" t="s">
        <v>3091</v>
      </c>
      <c r="F2371" s="183" t="s">
        <v>3092</v>
      </c>
      <c r="G2371" s="184" t="s">
        <v>1590</v>
      </c>
      <c r="H2371" s="185">
        <v>1</v>
      </c>
      <c r="I2371" s="186"/>
      <c r="J2371" s="187">
        <f>ROUND(I2371*H2371,2)</f>
        <v>0</v>
      </c>
      <c r="K2371" s="183" t="s">
        <v>28</v>
      </c>
      <c r="L2371" s="42"/>
      <c r="M2371" s="188" t="s">
        <v>28</v>
      </c>
      <c r="N2371" s="189" t="s">
        <v>45</v>
      </c>
      <c r="O2371" s="67"/>
      <c r="P2371" s="190">
        <f>O2371*H2371</f>
        <v>0</v>
      </c>
      <c r="Q2371" s="190">
        <v>0</v>
      </c>
      <c r="R2371" s="190">
        <f>Q2371*H2371</f>
        <v>0</v>
      </c>
      <c r="S2371" s="190">
        <v>0</v>
      </c>
      <c r="T2371" s="191">
        <f>S2371*H2371</f>
        <v>0</v>
      </c>
      <c r="U2371" s="37"/>
      <c r="V2371" s="37"/>
      <c r="W2371" s="37"/>
      <c r="X2371" s="37"/>
      <c r="Y2371" s="37"/>
      <c r="Z2371" s="37"/>
      <c r="AA2371" s="37"/>
      <c r="AB2371" s="37"/>
      <c r="AC2371" s="37"/>
      <c r="AD2371" s="37"/>
      <c r="AE2371" s="37"/>
      <c r="AR2371" s="192" t="s">
        <v>283</v>
      </c>
      <c r="AT2371" s="192" t="s">
        <v>199</v>
      </c>
      <c r="AU2371" s="192" t="s">
        <v>84</v>
      </c>
      <c r="AY2371" s="20" t="s">
        <v>197</v>
      </c>
      <c r="BE2371" s="193">
        <f>IF(N2371="základní",J2371,0)</f>
        <v>0</v>
      </c>
      <c r="BF2371" s="193">
        <f>IF(N2371="snížená",J2371,0)</f>
        <v>0</v>
      </c>
      <c r="BG2371" s="193">
        <f>IF(N2371="zákl. přenesená",J2371,0)</f>
        <v>0</v>
      </c>
      <c r="BH2371" s="193">
        <f>IF(N2371="sníž. přenesená",J2371,0)</f>
        <v>0</v>
      </c>
      <c r="BI2371" s="193">
        <f>IF(N2371="nulová",J2371,0)</f>
        <v>0</v>
      </c>
      <c r="BJ2371" s="20" t="s">
        <v>82</v>
      </c>
      <c r="BK2371" s="193">
        <f>ROUND(I2371*H2371,2)</f>
        <v>0</v>
      </c>
      <c r="BL2371" s="20" t="s">
        <v>283</v>
      </c>
      <c r="BM2371" s="192" t="s">
        <v>3093</v>
      </c>
    </row>
    <row r="2372" spans="1:65" s="15" customFormat="1" ht="11.25">
      <c r="B2372" s="222"/>
      <c r="C2372" s="223"/>
      <c r="D2372" s="201" t="s">
        <v>213</v>
      </c>
      <c r="E2372" s="224" t="s">
        <v>28</v>
      </c>
      <c r="F2372" s="225" t="s">
        <v>3088</v>
      </c>
      <c r="G2372" s="223"/>
      <c r="H2372" s="224" t="s">
        <v>28</v>
      </c>
      <c r="I2372" s="226"/>
      <c r="J2372" s="223"/>
      <c r="K2372" s="223"/>
      <c r="L2372" s="227"/>
      <c r="M2372" s="228"/>
      <c r="N2372" s="229"/>
      <c r="O2372" s="229"/>
      <c r="P2372" s="229"/>
      <c r="Q2372" s="229"/>
      <c r="R2372" s="229"/>
      <c r="S2372" s="229"/>
      <c r="T2372" s="230"/>
      <c r="AT2372" s="231" t="s">
        <v>213</v>
      </c>
      <c r="AU2372" s="231" t="s">
        <v>84</v>
      </c>
      <c r="AV2372" s="15" t="s">
        <v>82</v>
      </c>
      <c r="AW2372" s="15" t="s">
        <v>35</v>
      </c>
      <c r="AX2372" s="15" t="s">
        <v>74</v>
      </c>
      <c r="AY2372" s="231" t="s">
        <v>197</v>
      </c>
    </row>
    <row r="2373" spans="1:65" s="13" customFormat="1" ht="11.25">
      <c r="B2373" s="199"/>
      <c r="C2373" s="200"/>
      <c r="D2373" s="201" t="s">
        <v>213</v>
      </c>
      <c r="E2373" s="202" t="s">
        <v>28</v>
      </c>
      <c r="F2373" s="203" t="s">
        <v>3094</v>
      </c>
      <c r="G2373" s="200"/>
      <c r="H2373" s="204">
        <v>1</v>
      </c>
      <c r="I2373" s="205"/>
      <c r="J2373" s="200"/>
      <c r="K2373" s="200"/>
      <c r="L2373" s="206"/>
      <c r="M2373" s="207"/>
      <c r="N2373" s="208"/>
      <c r="O2373" s="208"/>
      <c r="P2373" s="208"/>
      <c r="Q2373" s="208"/>
      <c r="R2373" s="208"/>
      <c r="S2373" s="208"/>
      <c r="T2373" s="209"/>
      <c r="AT2373" s="210" t="s">
        <v>213</v>
      </c>
      <c r="AU2373" s="210" t="s">
        <v>84</v>
      </c>
      <c r="AV2373" s="13" t="s">
        <v>84</v>
      </c>
      <c r="AW2373" s="13" t="s">
        <v>35</v>
      </c>
      <c r="AX2373" s="13" t="s">
        <v>82</v>
      </c>
      <c r="AY2373" s="210" t="s">
        <v>197</v>
      </c>
    </row>
    <row r="2374" spans="1:65" s="2" customFormat="1" ht="16.5" customHeight="1">
      <c r="A2374" s="37"/>
      <c r="B2374" s="38"/>
      <c r="C2374" s="181" t="s">
        <v>3095</v>
      </c>
      <c r="D2374" s="181" t="s">
        <v>199</v>
      </c>
      <c r="E2374" s="182" t="s">
        <v>3096</v>
      </c>
      <c r="F2374" s="183" t="s">
        <v>3097</v>
      </c>
      <c r="G2374" s="184" t="s">
        <v>210</v>
      </c>
      <c r="H2374" s="185">
        <v>5</v>
      </c>
      <c r="I2374" s="186"/>
      <c r="J2374" s="187">
        <f>ROUND(I2374*H2374,2)</f>
        <v>0</v>
      </c>
      <c r="K2374" s="183" t="s">
        <v>28</v>
      </c>
      <c r="L2374" s="42"/>
      <c r="M2374" s="188" t="s">
        <v>28</v>
      </c>
      <c r="N2374" s="189" t="s">
        <v>45</v>
      </c>
      <c r="O2374" s="67"/>
      <c r="P2374" s="190">
        <f>O2374*H2374</f>
        <v>0</v>
      </c>
      <c r="Q2374" s="190">
        <v>0</v>
      </c>
      <c r="R2374" s="190">
        <f>Q2374*H2374</f>
        <v>0</v>
      </c>
      <c r="S2374" s="190">
        <v>0</v>
      </c>
      <c r="T2374" s="191">
        <f>S2374*H2374</f>
        <v>0</v>
      </c>
      <c r="U2374" s="37"/>
      <c r="V2374" s="37"/>
      <c r="W2374" s="37"/>
      <c r="X2374" s="37"/>
      <c r="Y2374" s="37"/>
      <c r="Z2374" s="37"/>
      <c r="AA2374" s="37"/>
      <c r="AB2374" s="37"/>
      <c r="AC2374" s="37"/>
      <c r="AD2374" s="37"/>
      <c r="AE2374" s="37"/>
      <c r="AR2374" s="192" t="s">
        <v>283</v>
      </c>
      <c r="AT2374" s="192" t="s">
        <v>199</v>
      </c>
      <c r="AU2374" s="192" t="s">
        <v>84</v>
      </c>
      <c r="AY2374" s="20" t="s">
        <v>197</v>
      </c>
      <c r="BE2374" s="193">
        <f>IF(N2374="základní",J2374,0)</f>
        <v>0</v>
      </c>
      <c r="BF2374" s="193">
        <f>IF(N2374="snížená",J2374,0)</f>
        <v>0</v>
      </c>
      <c r="BG2374" s="193">
        <f>IF(N2374="zákl. přenesená",J2374,0)</f>
        <v>0</v>
      </c>
      <c r="BH2374" s="193">
        <f>IF(N2374="sníž. přenesená",J2374,0)</f>
        <v>0</v>
      </c>
      <c r="BI2374" s="193">
        <f>IF(N2374="nulová",J2374,0)</f>
        <v>0</v>
      </c>
      <c r="BJ2374" s="20" t="s">
        <v>82</v>
      </c>
      <c r="BK2374" s="193">
        <f>ROUND(I2374*H2374,2)</f>
        <v>0</v>
      </c>
      <c r="BL2374" s="20" t="s">
        <v>283</v>
      </c>
      <c r="BM2374" s="192" t="s">
        <v>3098</v>
      </c>
    </row>
    <row r="2375" spans="1:65" s="15" customFormat="1" ht="11.25">
      <c r="B2375" s="222"/>
      <c r="C2375" s="223"/>
      <c r="D2375" s="201" t="s">
        <v>213</v>
      </c>
      <c r="E2375" s="224" t="s">
        <v>28</v>
      </c>
      <c r="F2375" s="225" t="s">
        <v>1808</v>
      </c>
      <c r="G2375" s="223"/>
      <c r="H2375" s="224" t="s">
        <v>28</v>
      </c>
      <c r="I2375" s="226"/>
      <c r="J2375" s="223"/>
      <c r="K2375" s="223"/>
      <c r="L2375" s="227"/>
      <c r="M2375" s="228"/>
      <c r="N2375" s="229"/>
      <c r="O2375" s="229"/>
      <c r="P2375" s="229"/>
      <c r="Q2375" s="229"/>
      <c r="R2375" s="229"/>
      <c r="S2375" s="229"/>
      <c r="T2375" s="230"/>
      <c r="AT2375" s="231" t="s">
        <v>213</v>
      </c>
      <c r="AU2375" s="231" t="s">
        <v>84</v>
      </c>
      <c r="AV2375" s="15" t="s">
        <v>82</v>
      </c>
      <c r="AW2375" s="15" t="s">
        <v>35</v>
      </c>
      <c r="AX2375" s="15" t="s">
        <v>74</v>
      </c>
      <c r="AY2375" s="231" t="s">
        <v>197</v>
      </c>
    </row>
    <row r="2376" spans="1:65" s="13" customFormat="1" ht="11.25">
      <c r="B2376" s="199"/>
      <c r="C2376" s="200"/>
      <c r="D2376" s="201" t="s">
        <v>213</v>
      </c>
      <c r="E2376" s="202" t="s">
        <v>28</v>
      </c>
      <c r="F2376" s="203" t="s">
        <v>1816</v>
      </c>
      <c r="G2376" s="200"/>
      <c r="H2376" s="204">
        <v>1</v>
      </c>
      <c r="I2376" s="205"/>
      <c r="J2376" s="200"/>
      <c r="K2376" s="200"/>
      <c r="L2376" s="206"/>
      <c r="M2376" s="207"/>
      <c r="N2376" s="208"/>
      <c r="O2376" s="208"/>
      <c r="P2376" s="208"/>
      <c r="Q2376" s="208"/>
      <c r="R2376" s="208"/>
      <c r="S2376" s="208"/>
      <c r="T2376" s="209"/>
      <c r="AT2376" s="210" t="s">
        <v>213</v>
      </c>
      <c r="AU2376" s="210" t="s">
        <v>84</v>
      </c>
      <c r="AV2376" s="13" t="s">
        <v>84</v>
      </c>
      <c r="AW2376" s="13" t="s">
        <v>35</v>
      </c>
      <c r="AX2376" s="13" t="s">
        <v>74</v>
      </c>
      <c r="AY2376" s="210" t="s">
        <v>197</v>
      </c>
    </row>
    <row r="2377" spans="1:65" s="13" customFormat="1" ht="11.25">
      <c r="B2377" s="199"/>
      <c r="C2377" s="200"/>
      <c r="D2377" s="201" t="s">
        <v>213</v>
      </c>
      <c r="E2377" s="202" t="s">
        <v>28</v>
      </c>
      <c r="F2377" s="203" t="s">
        <v>1817</v>
      </c>
      <c r="G2377" s="200"/>
      <c r="H2377" s="204">
        <v>1</v>
      </c>
      <c r="I2377" s="205"/>
      <c r="J2377" s="200"/>
      <c r="K2377" s="200"/>
      <c r="L2377" s="206"/>
      <c r="M2377" s="207"/>
      <c r="N2377" s="208"/>
      <c r="O2377" s="208"/>
      <c r="P2377" s="208"/>
      <c r="Q2377" s="208"/>
      <c r="R2377" s="208"/>
      <c r="S2377" s="208"/>
      <c r="T2377" s="209"/>
      <c r="AT2377" s="210" t="s">
        <v>213</v>
      </c>
      <c r="AU2377" s="210" t="s">
        <v>84</v>
      </c>
      <c r="AV2377" s="13" t="s">
        <v>84</v>
      </c>
      <c r="AW2377" s="13" t="s">
        <v>35</v>
      </c>
      <c r="AX2377" s="13" t="s">
        <v>74</v>
      </c>
      <c r="AY2377" s="210" t="s">
        <v>197</v>
      </c>
    </row>
    <row r="2378" spans="1:65" s="13" customFormat="1" ht="11.25">
      <c r="B2378" s="199"/>
      <c r="C2378" s="200"/>
      <c r="D2378" s="201" t="s">
        <v>213</v>
      </c>
      <c r="E2378" s="202" t="s">
        <v>28</v>
      </c>
      <c r="F2378" s="203" t="s">
        <v>1818</v>
      </c>
      <c r="G2378" s="200"/>
      <c r="H2378" s="204">
        <v>1</v>
      </c>
      <c r="I2378" s="205"/>
      <c r="J2378" s="200"/>
      <c r="K2378" s="200"/>
      <c r="L2378" s="206"/>
      <c r="M2378" s="207"/>
      <c r="N2378" s="208"/>
      <c r="O2378" s="208"/>
      <c r="P2378" s="208"/>
      <c r="Q2378" s="208"/>
      <c r="R2378" s="208"/>
      <c r="S2378" s="208"/>
      <c r="T2378" s="209"/>
      <c r="AT2378" s="210" t="s">
        <v>213</v>
      </c>
      <c r="AU2378" s="210" t="s">
        <v>84</v>
      </c>
      <c r="AV2378" s="13" t="s">
        <v>84</v>
      </c>
      <c r="AW2378" s="13" t="s">
        <v>35</v>
      </c>
      <c r="AX2378" s="13" t="s">
        <v>74</v>
      </c>
      <c r="AY2378" s="210" t="s">
        <v>197</v>
      </c>
    </row>
    <row r="2379" spans="1:65" s="13" customFormat="1" ht="11.25">
      <c r="B2379" s="199"/>
      <c r="C2379" s="200"/>
      <c r="D2379" s="201" t="s">
        <v>213</v>
      </c>
      <c r="E2379" s="202" t="s">
        <v>28</v>
      </c>
      <c r="F2379" s="203" t="s">
        <v>1820</v>
      </c>
      <c r="G2379" s="200"/>
      <c r="H2379" s="204">
        <v>1</v>
      </c>
      <c r="I2379" s="205"/>
      <c r="J2379" s="200"/>
      <c r="K2379" s="200"/>
      <c r="L2379" s="206"/>
      <c r="M2379" s="207"/>
      <c r="N2379" s="208"/>
      <c r="O2379" s="208"/>
      <c r="P2379" s="208"/>
      <c r="Q2379" s="208"/>
      <c r="R2379" s="208"/>
      <c r="S2379" s="208"/>
      <c r="T2379" s="209"/>
      <c r="AT2379" s="210" t="s">
        <v>213</v>
      </c>
      <c r="AU2379" s="210" t="s">
        <v>84</v>
      </c>
      <c r="AV2379" s="13" t="s">
        <v>84</v>
      </c>
      <c r="AW2379" s="13" t="s">
        <v>35</v>
      </c>
      <c r="AX2379" s="13" t="s">
        <v>74</v>
      </c>
      <c r="AY2379" s="210" t="s">
        <v>197</v>
      </c>
    </row>
    <row r="2380" spans="1:65" s="13" customFormat="1" ht="11.25">
      <c r="B2380" s="199"/>
      <c r="C2380" s="200"/>
      <c r="D2380" s="201" t="s">
        <v>213</v>
      </c>
      <c r="E2380" s="202" t="s">
        <v>28</v>
      </c>
      <c r="F2380" s="203" t="s">
        <v>1848</v>
      </c>
      <c r="G2380" s="200"/>
      <c r="H2380" s="204">
        <v>1</v>
      </c>
      <c r="I2380" s="205"/>
      <c r="J2380" s="200"/>
      <c r="K2380" s="200"/>
      <c r="L2380" s="206"/>
      <c r="M2380" s="207"/>
      <c r="N2380" s="208"/>
      <c r="O2380" s="208"/>
      <c r="P2380" s="208"/>
      <c r="Q2380" s="208"/>
      <c r="R2380" s="208"/>
      <c r="S2380" s="208"/>
      <c r="T2380" s="209"/>
      <c r="AT2380" s="210" t="s">
        <v>213</v>
      </c>
      <c r="AU2380" s="210" t="s">
        <v>84</v>
      </c>
      <c r="AV2380" s="13" t="s">
        <v>84</v>
      </c>
      <c r="AW2380" s="13" t="s">
        <v>35</v>
      </c>
      <c r="AX2380" s="13" t="s">
        <v>74</v>
      </c>
      <c r="AY2380" s="210" t="s">
        <v>197</v>
      </c>
    </row>
    <row r="2381" spans="1:65" s="14" customFormat="1" ht="11.25">
      <c r="B2381" s="211"/>
      <c r="C2381" s="212"/>
      <c r="D2381" s="201" t="s">
        <v>213</v>
      </c>
      <c r="E2381" s="213" t="s">
        <v>28</v>
      </c>
      <c r="F2381" s="214" t="s">
        <v>226</v>
      </c>
      <c r="G2381" s="212"/>
      <c r="H2381" s="215">
        <v>5</v>
      </c>
      <c r="I2381" s="216"/>
      <c r="J2381" s="212"/>
      <c r="K2381" s="212"/>
      <c r="L2381" s="217"/>
      <c r="M2381" s="218"/>
      <c r="N2381" s="219"/>
      <c r="O2381" s="219"/>
      <c r="P2381" s="219"/>
      <c r="Q2381" s="219"/>
      <c r="R2381" s="219"/>
      <c r="S2381" s="219"/>
      <c r="T2381" s="220"/>
      <c r="AT2381" s="221" t="s">
        <v>213</v>
      </c>
      <c r="AU2381" s="221" t="s">
        <v>84</v>
      </c>
      <c r="AV2381" s="14" t="s">
        <v>204</v>
      </c>
      <c r="AW2381" s="14" t="s">
        <v>35</v>
      </c>
      <c r="AX2381" s="14" t="s">
        <v>82</v>
      </c>
      <c r="AY2381" s="221" t="s">
        <v>197</v>
      </c>
    </row>
    <row r="2382" spans="1:65" s="2" customFormat="1" ht="16.5" customHeight="1">
      <c r="A2382" s="37"/>
      <c r="B2382" s="38"/>
      <c r="C2382" s="181" t="s">
        <v>3099</v>
      </c>
      <c r="D2382" s="181" t="s">
        <v>199</v>
      </c>
      <c r="E2382" s="182" t="s">
        <v>3100</v>
      </c>
      <c r="F2382" s="183" t="s">
        <v>3101</v>
      </c>
      <c r="G2382" s="184" t="s">
        <v>210</v>
      </c>
      <c r="H2382" s="185">
        <v>6</v>
      </c>
      <c r="I2382" s="186"/>
      <c r="J2382" s="187">
        <f>ROUND(I2382*H2382,2)</f>
        <v>0</v>
      </c>
      <c r="K2382" s="183" t="s">
        <v>28</v>
      </c>
      <c r="L2382" s="42"/>
      <c r="M2382" s="188" t="s">
        <v>28</v>
      </c>
      <c r="N2382" s="189" t="s">
        <v>45</v>
      </c>
      <c r="O2382" s="67"/>
      <c r="P2382" s="190">
        <f>O2382*H2382</f>
        <v>0</v>
      </c>
      <c r="Q2382" s="190">
        <v>0</v>
      </c>
      <c r="R2382" s="190">
        <f>Q2382*H2382</f>
        <v>0</v>
      </c>
      <c r="S2382" s="190">
        <v>0</v>
      </c>
      <c r="T2382" s="191">
        <f>S2382*H2382</f>
        <v>0</v>
      </c>
      <c r="U2382" s="37"/>
      <c r="V2382" s="37"/>
      <c r="W2382" s="37"/>
      <c r="X2382" s="37"/>
      <c r="Y2382" s="37"/>
      <c r="Z2382" s="37"/>
      <c r="AA2382" s="37"/>
      <c r="AB2382" s="37"/>
      <c r="AC2382" s="37"/>
      <c r="AD2382" s="37"/>
      <c r="AE2382" s="37"/>
      <c r="AR2382" s="192" t="s">
        <v>283</v>
      </c>
      <c r="AT2382" s="192" t="s">
        <v>199</v>
      </c>
      <c r="AU2382" s="192" t="s">
        <v>84</v>
      </c>
      <c r="AY2382" s="20" t="s">
        <v>197</v>
      </c>
      <c r="BE2382" s="193">
        <f>IF(N2382="základní",J2382,0)</f>
        <v>0</v>
      </c>
      <c r="BF2382" s="193">
        <f>IF(N2382="snížená",J2382,0)</f>
        <v>0</v>
      </c>
      <c r="BG2382" s="193">
        <f>IF(N2382="zákl. přenesená",J2382,0)</f>
        <v>0</v>
      </c>
      <c r="BH2382" s="193">
        <f>IF(N2382="sníž. přenesená",J2382,0)</f>
        <v>0</v>
      </c>
      <c r="BI2382" s="193">
        <f>IF(N2382="nulová",J2382,0)</f>
        <v>0</v>
      </c>
      <c r="BJ2382" s="20" t="s">
        <v>82</v>
      </c>
      <c r="BK2382" s="193">
        <f>ROUND(I2382*H2382,2)</f>
        <v>0</v>
      </c>
      <c r="BL2382" s="20" t="s">
        <v>283</v>
      </c>
      <c r="BM2382" s="192" t="s">
        <v>3102</v>
      </c>
    </row>
    <row r="2383" spans="1:65" s="15" customFormat="1" ht="11.25">
      <c r="B2383" s="222"/>
      <c r="C2383" s="223"/>
      <c r="D2383" s="201" t="s">
        <v>213</v>
      </c>
      <c r="E2383" s="224" t="s">
        <v>28</v>
      </c>
      <c r="F2383" s="225" t="s">
        <v>3103</v>
      </c>
      <c r="G2383" s="223"/>
      <c r="H2383" s="224" t="s">
        <v>28</v>
      </c>
      <c r="I2383" s="226"/>
      <c r="J2383" s="223"/>
      <c r="K2383" s="223"/>
      <c r="L2383" s="227"/>
      <c r="M2383" s="228"/>
      <c r="N2383" s="229"/>
      <c r="O2383" s="229"/>
      <c r="P2383" s="229"/>
      <c r="Q2383" s="229"/>
      <c r="R2383" s="229"/>
      <c r="S2383" s="229"/>
      <c r="T2383" s="230"/>
      <c r="AT2383" s="231" t="s">
        <v>213</v>
      </c>
      <c r="AU2383" s="231" t="s">
        <v>84</v>
      </c>
      <c r="AV2383" s="15" t="s">
        <v>82</v>
      </c>
      <c r="AW2383" s="15" t="s">
        <v>35</v>
      </c>
      <c r="AX2383" s="15" t="s">
        <v>74</v>
      </c>
      <c r="AY2383" s="231" t="s">
        <v>197</v>
      </c>
    </row>
    <row r="2384" spans="1:65" s="15" customFormat="1" ht="11.25">
      <c r="B2384" s="222"/>
      <c r="C2384" s="223"/>
      <c r="D2384" s="201" t="s">
        <v>213</v>
      </c>
      <c r="E2384" s="224" t="s">
        <v>28</v>
      </c>
      <c r="F2384" s="225" t="s">
        <v>3104</v>
      </c>
      <c r="G2384" s="223"/>
      <c r="H2384" s="224" t="s">
        <v>28</v>
      </c>
      <c r="I2384" s="226"/>
      <c r="J2384" s="223"/>
      <c r="K2384" s="223"/>
      <c r="L2384" s="227"/>
      <c r="M2384" s="228"/>
      <c r="N2384" s="229"/>
      <c r="O2384" s="229"/>
      <c r="P2384" s="229"/>
      <c r="Q2384" s="229"/>
      <c r="R2384" s="229"/>
      <c r="S2384" s="229"/>
      <c r="T2384" s="230"/>
      <c r="AT2384" s="231" t="s">
        <v>213</v>
      </c>
      <c r="AU2384" s="231" t="s">
        <v>84</v>
      </c>
      <c r="AV2384" s="15" t="s">
        <v>82</v>
      </c>
      <c r="AW2384" s="15" t="s">
        <v>35</v>
      </c>
      <c r="AX2384" s="15" t="s">
        <v>74</v>
      </c>
      <c r="AY2384" s="231" t="s">
        <v>197</v>
      </c>
    </row>
    <row r="2385" spans="1:65" s="15" customFormat="1" ht="11.25">
      <c r="B2385" s="222"/>
      <c r="C2385" s="223"/>
      <c r="D2385" s="201" t="s">
        <v>213</v>
      </c>
      <c r="E2385" s="224" t="s">
        <v>28</v>
      </c>
      <c r="F2385" s="225" t="s">
        <v>3105</v>
      </c>
      <c r="G2385" s="223"/>
      <c r="H2385" s="224" t="s">
        <v>28</v>
      </c>
      <c r="I2385" s="226"/>
      <c r="J2385" s="223"/>
      <c r="K2385" s="223"/>
      <c r="L2385" s="227"/>
      <c r="M2385" s="228"/>
      <c r="N2385" s="229"/>
      <c r="O2385" s="229"/>
      <c r="P2385" s="229"/>
      <c r="Q2385" s="229"/>
      <c r="R2385" s="229"/>
      <c r="S2385" s="229"/>
      <c r="T2385" s="230"/>
      <c r="AT2385" s="231" t="s">
        <v>213</v>
      </c>
      <c r="AU2385" s="231" t="s">
        <v>84</v>
      </c>
      <c r="AV2385" s="15" t="s">
        <v>82</v>
      </c>
      <c r="AW2385" s="15" t="s">
        <v>35</v>
      </c>
      <c r="AX2385" s="15" t="s">
        <v>74</v>
      </c>
      <c r="AY2385" s="231" t="s">
        <v>197</v>
      </c>
    </row>
    <row r="2386" spans="1:65" s="13" customFormat="1" ht="11.25">
      <c r="B2386" s="199"/>
      <c r="C2386" s="200"/>
      <c r="D2386" s="201" t="s">
        <v>213</v>
      </c>
      <c r="E2386" s="202" t="s">
        <v>28</v>
      </c>
      <c r="F2386" s="203" t="s">
        <v>3106</v>
      </c>
      <c r="G2386" s="200"/>
      <c r="H2386" s="204">
        <v>6</v>
      </c>
      <c r="I2386" s="205"/>
      <c r="J2386" s="200"/>
      <c r="K2386" s="200"/>
      <c r="L2386" s="206"/>
      <c r="M2386" s="207"/>
      <c r="N2386" s="208"/>
      <c r="O2386" s="208"/>
      <c r="P2386" s="208"/>
      <c r="Q2386" s="208"/>
      <c r="R2386" s="208"/>
      <c r="S2386" s="208"/>
      <c r="T2386" s="209"/>
      <c r="AT2386" s="210" t="s">
        <v>213</v>
      </c>
      <c r="AU2386" s="210" t="s">
        <v>84</v>
      </c>
      <c r="AV2386" s="13" t="s">
        <v>84</v>
      </c>
      <c r="AW2386" s="13" t="s">
        <v>35</v>
      </c>
      <c r="AX2386" s="13" t="s">
        <v>82</v>
      </c>
      <c r="AY2386" s="210" t="s">
        <v>197</v>
      </c>
    </row>
    <row r="2387" spans="1:65" s="2" customFormat="1" ht="16.5" customHeight="1">
      <c r="A2387" s="37"/>
      <c r="B2387" s="38"/>
      <c r="C2387" s="181" t="s">
        <v>3107</v>
      </c>
      <c r="D2387" s="181" t="s">
        <v>199</v>
      </c>
      <c r="E2387" s="182" t="s">
        <v>3108</v>
      </c>
      <c r="F2387" s="183" t="s">
        <v>3109</v>
      </c>
      <c r="G2387" s="184" t="s">
        <v>210</v>
      </c>
      <c r="H2387" s="185">
        <v>1</v>
      </c>
      <c r="I2387" s="186"/>
      <c r="J2387" s="187">
        <f>ROUND(I2387*H2387,2)</f>
        <v>0</v>
      </c>
      <c r="K2387" s="183" t="s">
        <v>28</v>
      </c>
      <c r="L2387" s="42"/>
      <c r="M2387" s="188" t="s">
        <v>28</v>
      </c>
      <c r="N2387" s="189" t="s">
        <v>45</v>
      </c>
      <c r="O2387" s="67"/>
      <c r="P2387" s="190">
        <f>O2387*H2387</f>
        <v>0</v>
      </c>
      <c r="Q2387" s="190">
        <v>0</v>
      </c>
      <c r="R2387" s="190">
        <f>Q2387*H2387</f>
        <v>0</v>
      </c>
      <c r="S2387" s="190">
        <v>0</v>
      </c>
      <c r="T2387" s="191">
        <f>S2387*H2387</f>
        <v>0</v>
      </c>
      <c r="U2387" s="37"/>
      <c r="V2387" s="37"/>
      <c r="W2387" s="37"/>
      <c r="X2387" s="37"/>
      <c r="Y2387" s="37"/>
      <c r="Z2387" s="37"/>
      <c r="AA2387" s="37"/>
      <c r="AB2387" s="37"/>
      <c r="AC2387" s="37"/>
      <c r="AD2387" s="37"/>
      <c r="AE2387" s="37"/>
      <c r="AR2387" s="192" t="s">
        <v>283</v>
      </c>
      <c r="AT2387" s="192" t="s">
        <v>199</v>
      </c>
      <c r="AU2387" s="192" t="s">
        <v>84</v>
      </c>
      <c r="AY2387" s="20" t="s">
        <v>197</v>
      </c>
      <c r="BE2387" s="193">
        <f>IF(N2387="základní",J2387,0)</f>
        <v>0</v>
      </c>
      <c r="BF2387" s="193">
        <f>IF(N2387="snížená",J2387,0)</f>
        <v>0</v>
      </c>
      <c r="BG2387" s="193">
        <f>IF(N2387="zákl. přenesená",J2387,0)</f>
        <v>0</v>
      </c>
      <c r="BH2387" s="193">
        <f>IF(N2387="sníž. přenesená",J2387,0)</f>
        <v>0</v>
      </c>
      <c r="BI2387" s="193">
        <f>IF(N2387="nulová",J2387,0)</f>
        <v>0</v>
      </c>
      <c r="BJ2387" s="20" t="s">
        <v>82</v>
      </c>
      <c r="BK2387" s="193">
        <f>ROUND(I2387*H2387,2)</f>
        <v>0</v>
      </c>
      <c r="BL2387" s="20" t="s">
        <v>283</v>
      </c>
      <c r="BM2387" s="192" t="s">
        <v>3110</v>
      </c>
    </row>
    <row r="2388" spans="1:65" s="15" customFormat="1" ht="11.25">
      <c r="B2388" s="222"/>
      <c r="C2388" s="223"/>
      <c r="D2388" s="201" t="s">
        <v>213</v>
      </c>
      <c r="E2388" s="224" t="s">
        <v>28</v>
      </c>
      <c r="F2388" s="225" t="s">
        <v>3103</v>
      </c>
      <c r="G2388" s="223"/>
      <c r="H2388" s="224" t="s">
        <v>28</v>
      </c>
      <c r="I2388" s="226"/>
      <c r="J2388" s="223"/>
      <c r="K2388" s="223"/>
      <c r="L2388" s="227"/>
      <c r="M2388" s="228"/>
      <c r="N2388" s="229"/>
      <c r="O2388" s="229"/>
      <c r="P2388" s="229"/>
      <c r="Q2388" s="229"/>
      <c r="R2388" s="229"/>
      <c r="S2388" s="229"/>
      <c r="T2388" s="230"/>
      <c r="AT2388" s="231" t="s">
        <v>213</v>
      </c>
      <c r="AU2388" s="231" t="s">
        <v>84</v>
      </c>
      <c r="AV2388" s="15" t="s">
        <v>82</v>
      </c>
      <c r="AW2388" s="15" t="s">
        <v>35</v>
      </c>
      <c r="AX2388" s="15" t="s">
        <v>74</v>
      </c>
      <c r="AY2388" s="231" t="s">
        <v>197</v>
      </c>
    </row>
    <row r="2389" spans="1:65" s="15" customFormat="1" ht="11.25">
      <c r="B2389" s="222"/>
      <c r="C2389" s="223"/>
      <c r="D2389" s="201" t="s">
        <v>213</v>
      </c>
      <c r="E2389" s="224" t="s">
        <v>28</v>
      </c>
      <c r="F2389" s="225" t="s">
        <v>3104</v>
      </c>
      <c r="G2389" s="223"/>
      <c r="H2389" s="224" t="s">
        <v>28</v>
      </c>
      <c r="I2389" s="226"/>
      <c r="J2389" s="223"/>
      <c r="K2389" s="223"/>
      <c r="L2389" s="227"/>
      <c r="M2389" s="228"/>
      <c r="N2389" s="229"/>
      <c r="O2389" s="229"/>
      <c r="P2389" s="229"/>
      <c r="Q2389" s="229"/>
      <c r="R2389" s="229"/>
      <c r="S2389" s="229"/>
      <c r="T2389" s="230"/>
      <c r="AT2389" s="231" t="s">
        <v>213</v>
      </c>
      <c r="AU2389" s="231" t="s">
        <v>84</v>
      </c>
      <c r="AV2389" s="15" t="s">
        <v>82</v>
      </c>
      <c r="AW2389" s="15" t="s">
        <v>35</v>
      </c>
      <c r="AX2389" s="15" t="s">
        <v>74</v>
      </c>
      <c r="AY2389" s="231" t="s">
        <v>197</v>
      </c>
    </row>
    <row r="2390" spans="1:65" s="15" customFormat="1" ht="11.25">
      <c r="B2390" s="222"/>
      <c r="C2390" s="223"/>
      <c r="D2390" s="201" t="s">
        <v>213</v>
      </c>
      <c r="E2390" s="224" t="s">
        <v>28</v>
      </c>
      <c r="F2390" s="225" t="s">
        <v>3105</v>
      </c>
      <c r="G2390" s="223"/>
      <c r="H2390" s="224" t="s">
        <v>28</v>
      </c>
      <c r="I2390" s="226"/>
      <c r="J2390" s="223"/>
      <c r="K2390" s="223"/>
      <c r="L2390" s="227"/>
      <c r="M2390" s="228"/>
      <c r="N2390" s="229"/>
      <c r="O2390" s="229"/>
      <c r="P2390" s="229"/>
      <c r="Q2390" s="229"/>
      <c r="R2390" s="229"/>
      <c r="S2390" s="229"/>
      <c r="T2390" s="230"/>
      <c r="AT2390" s="231" t="s">
        <v>213</v>
      </c>
      <c r="AU2390" s="231" t="s">
        <v>84</v>
      </c>
      <c r="AV2390" s="15" t="s">
        <v>82</v>
      </c>
      <c r="AW2390" s="15" t="s">
        <v>35</v>
      </c>
      <c r="AX2390" s="15" t="s">
        <v>74</v>
      </c>
      <c r="AY2390" s="231" t="s">
        <v>197</v>
      </c>
    </row>
    <row r="2391" spans="1:65" s="13" customFormat="1" ht="11.25">
      <c r="B2391" s="199"/>
      <c r="C2391" s="200"/>
      <c r="D2391" s="201" t="s">
        <v>213</v>
      </c>
      <c r="E2391" s="202" t="s">
        <v>28</v>
      </c>
      <c r="F2391" s="203" t="s">
        <v>3111</v>
      </c>
      <c r="G2391" s="200"/>
      <c r="H2391" s="204">
        <v>1</v>
      </c>
      <c r="I2391" s="205"/>
      <c r="J2391" s="200"/>
      <c r="K2391" s="200"/>
      <c r="L2391" s="206"/>
      <c r="M2391" s="207"/>
      <c r="N2391" s="208"/>
      <c r="O2391" s="208"/>
      <c r="P2391" s="208"/>
      <c r="Q2391" s="208"/>
      <c r="R2391" s="208"/>
      <c r="S2391" s="208"/>
      <c r="T2391" s="209"/>
      <c r="AT2391" s="210" t="s">
        <v>213</v>
      </c>
      <c r="AU2391" s="210" t="s">
        <v>84</v>
      </c>
      <c r="AV2391" s="13" t="s">
        <v>84</v>
      </c>
      <c r="AW2391" s="13" t="s">
        <v>35</v>
      </c>
      <c r="AX2391" s="13" t="s">
        <v>82</v>
      </c>
      <c r="AY2391" s="210" t="s">
        <v>197</v>
      </c>
    </row>
    <row r="2392" spans="1:65" s="2" customFormat="1" ht="16.5" customHeight="1">
      <c r="A2392" s="37"/>
      <c r="B2392" s="38"/>
      <c r="C2392" s="181" t="s">
        <v>3112</v>
      </c>
      <c r="D2392" s="181" t="s">
        <v>199</v>
      </c>
      <c r="E2392" s="182" t="s">
        <v>3113</v>
      </c>
      <c r="F2392" s="183" t="s">
        <v>3114</v>
      </c>
      <c r="G2392" s="184" t="s">
        <v>210</v>
      </c>
      <c r="H2392" s="185">
        <v>7</v>
      </c>
      <c r="I2392" s="186"/>
      <c r="J2392" s="187">
        <f>ROUND(I2392*H2392,2)</f>
        <v>0</v>
      </c>
      <c r="K2392" s="183" t="s">
        <v>28</v>
      </c>
      <c r="L2392" s="42"/>
      <c r="M2392" s="188" t="s">
        <v>28</v>
      </c>
      <c r="N2392" s="189" t="s">
        <v>45</v>
      </c>
      <c r="O2392" s="67"/>
      <c r="P2392" s="190">
        <f>O2392*H2392</f>
        <v>0</v>
      </c>
      <c r="Q2392" s="190">
        <v>0</v>
      </c>
      <c r="R2392" s="190">
        <f>Q2392*H2392</f>
        <v>0</v>
      </c>
      <c r="S2392" s="190">
        <v>0</v>
      </c>
      <c r="T2392" s="191">
        <f>S2392*H2392</f>
        <v>0</v>
      </c>
      <c r="U2392" s="37"/>
      <c r="V2392" s="37"/>
      <c r="W2392" s="37"/>
      <c r="X2392" s="37"/>
      <c r="Y2392" s="37"/>
      <c r="Z2392" s="37"/>
      <c r="AA2392" s="37"/>
      <c r="AB2392" s="37"/>
      <c r="AC2392" s="37"/>
      <c r="AD2392" s="37"/>
      <c r="AE2392" s="37"/>
      <c r="AR2392" s="192" t="s">
        <v>283</v>
      </c>
      <c r="AT2392" s="192" t="s">
        <v>199</v>
      </c>
      <c r="AU2392" s="192" t="s">
        <v>84</v>
      </c>
      <c r="AY2392" s="20" t="s">
        <v>197</v>
      </c>
      <c r="BE2392" s="193">
        <f>IF(N2392="základní",J2392,0)</f>
        <v>0</v>
      </c>
      <c r="BF2392" s="193">
        <f>IF(N2392="snížená",J2392,0)</f>
        <v>0</v>
      </c>
      <c r="BG2392" s="193">
        <f>IF(N2392="zákl. přenesená",J2392,0)</f>
        <v>0</v>
      </c>
      <c r="BH2392" s="193">
        <f>IF(N2392="sníž. přenesená",J2392,0)</f>
        <v>0</v>
      </c>
      <c r="BI2392" s="193">
        <f>IF(N2392="nulová",J2392,0)</f>
        <v>0</v>
      </c>
      <c r="BJ2392" s="20" t="s">
        <v>82</v>
      </c>
      <c r="BK2392" s="193">
        <f>ROUND(I2392*H2392,2)</f>
        <v>0</v>
      </c>
      <c r="BL2392" s="20" t="s">
        <v>283</v>
      </c>
      <c r="BM2392" s="192" t="s">
        <v>3115</v>
      </c>
    </row>
    <row r="2393" spans="1:65" s="15" customFormat="1" ht="11.25">
      <c r="B2393" s="222"/>
      <c r="C2393" s="223"/>
      <c r="D2393" s="201" t="s">
        <v>213</v>
      </c>
      <c r="E2393" s="224" t="s">
        <v>28</v>
      </c>
      <c r="F2393" s="225" t="s">
        <v>3103</v>
      </c>
      <c r="G2393" s="223"/>
      <c r="H2393" s="224" t="s">
        <v>28</v>
      </c>
      <c r="I2393" s="226"/>
      <c r="J2393" s="223"/>
      <c r="K2393" s="223"/>
      <c r="L2393" s="227"/>
      <c r="M2393" s="228"/>
      <c r="N2393" s="229"/>
      <c r="O2393" s="229"/>
      <c r="P2393" s="229"/>
      <c r="Q2393" s="229"/>
      <c r="R2393" s="229"/>
      <c r="S2393" s="229"/>
      <c r="T2393" s="230"/>
      <c r="AT2393" s="231" t="s">
        <v>213</v>
      </c>
      <c r="AU2393" s="231" t="s">
        <v>84</v>
      </c>
      <c r="AV2393" s="15" t="s">
        <v>82</v>
      </c>
      <c r="AW2393" s="15" t="s">
        <v>35</v>
      </c>
      <c r="AX2393" s="15" t="s">
        <v>74</v>
      </c>
      <c r="AY2393" s="231" t="s">
        <v>197</v>
      </c>
    </row>
    <row r="2394" spans="1:65" s="15" customFormat="1" ht="11.25">
      <c r="B2394" s="222"/>
      <c r="C2394" s="223"/>
      <c r="D2394" s="201" t="s">
        <v>213</v>
      </c>
      <c r="E2394" s="224" t="s">
        <v>28</v>
      </c>
      <c r="F2394" s="225" t="s">
        <v>3104</v>
      </c>
      <c r="G2394" s="223"/>
      <c r="H2394" s="224" t="s">
        <v>28</v>
      </c>
      <c r="I2394" s="226"/>
      <c r="J2394" s="223"/>
      <c r="K2394" s="223"/>
      <c r="L2394" s="227"/>
      <c r="M2394" s="228"/>
      <c r="N2394" s="229"/>
      <c r="O2394" s="229"/>
      <c r="P2394" s="229"/>
      <c r="Q2394" s="229"/>
      <c r="R2394" s="229"/>
      <c r="S2394" s="229"/>
      <c r="T2394" s="230"/>
      <c r="AT2394" s="231" t="s">
        <v>213</v>
      </c>
      <c r="AU2394" s="231" t="s">
        <v>84</v>
      </c>
      <c r="AV2394" s="15" t="s">
        <v>82</v>
      </c>
      <c r="AW2394" s="15" t="s">
        <v>35</v>
      </c>
      <c r="AX2394" s="15" t="s">
        <v>74</v>
      </c>
      <c r="AY2394" s="231" t="s">
        <v>197</v>
      </c>
    </row>
    <row r="2395" spans="1:65" s="15" customFormat="1" ht="11.25">
      <c r="B2395" s="222"/>
      <c r="C2395" s="223"/>
      <c r="D2395" s="201" t="s">
        <v>213</v>
      </c>
      <c r="E2395" s="224" t="s">
        <v>28</v>
      </c>
      <c r="F2395" s="225" t="s">
        <v>3105</v>
      </c>
      <c r="G2395" s="223"/>
      <c r="H2395" s="224" t="s">
        <v>28</v>
      </c>
      <c r="I2395" s="226"/>
      <c r="J2395" s="223"/>
      <c r="K2395" s="223"/>
      <c r="L2395" s="227"/>
      <c r="M2395" s="228"/>
      <c r="N2395" s="229"/>
      <c r="O2395" s="229"/>
      <c r="P2395" s="229"/>
      <c r="Q2395" s="229"/>
      <c r="R2395" s="229"/>
      <c r="S2395" s="229"/>
      <c r="T2395" s="230"/>
      <c r="AT2395" s="231" t="s">
        <v>213</v>
      </c>
      <c r="AU2395" s="231" t="s">
        <v>84</v>
      </c>
      <c r="AV2395" s="15" t="s">
        <v>82</v>
      </c>
      <c r="AW2395" s="15" t="s">
        <v>35</v>
      </c>
      <c r="AX2395" s="15" t="s">
        <v>74</v>
      </c>
      <c r="AY2395" s="231" t="s">
        <v>197</v>
      </c>
    </row>
    <row r="2396" spans="1:65" s="13" customFormat="1" ht="11.25">
      <c r="B2396" s="199"/>
      <c r="C2396" s="200"/>
      <c r="D2396" s="201" t="s">
        <v>213</v>
      </c>
      <c r="E2396" s="202" t="s">
        <v>28</v>
      </c>
      <c r="F2396" s="203" t="s">
        <v>3116</v>
      </c>
      <c r="G2396" s="200"/>
      <c r="H2396" s="204">
        <v>7</v>
      </c>
      <c r="I2396" s="205"/>
      <c r="J2396" s="200"/>
      <c r="K2396" s="200"/>
      <c r="L2396" s="206"/>
      <c r="M2396" s="207"/>
      <c r="N2396" s="208"/>
      <c r="O2396" s="208"/>
      <c r="P2396" s="208"/>
      <c r="Q2396" s="208"/>
      <c r="R2396" s="208"/>
      <c r="S2396" s="208"/>
      <c r="T2396" s="209"/>
      <c r="AT2396" s="210" t="s">
        <v>213</v>
      </c>
      <c r="AU2396" s="210" t="s">
        <v>84</v>
      </c>
      <c r="AV2396" s="13" t="s">
        <v>84</v>
      </c>
      <c r="AW2396" s="13" t="s">
        <v>35</v>
      </c>
      <c r="AX2396" s="13" t="s">
        <v>82</v>
      </c>
      <c r="AY2396" s="210" t="s">
        <v>197</v>
      </c>
    </row>
    <row r="2397" spans="1:65" s="2" customFormat="1" ht="16.5" customHeight="1">
      <c r="A2397" s="37"/>
      <c r="B2397" s="38"/>
      <c r="C2397" s="181" t="s">
        <v>3117</v>
      </c>
      <c r="D2397" s="181" t="s">
        <v>199</v>
      </c>
      <c r="E2397" s="182" t="s">
        <v>3118</v>
      </c>
      <c r="F2397" s="183" t="s">
        <v>3119</v>
      </c>
      <c r="G2397" s="184" t="s">
        <v>210</v>
      </c>
      <c r="H2397" s="185">
        <v>1</v>
      </c>
      <c r="I2397" s="186"/>
      <c r="J2397" s="187">
        <f>ROUND(I2397*H2397,2)</f>
        <v>0</v>
      </c>
      <c r="K2397" s="183" t="s">
        <v>28</v>
      </c>
      <c r="L2397" s="42"/>
      <c r="M2397" s="188" t="s">
        <v>28</v>
      </c>
      <c r="N2397" s="189" t="s">
        <v>45</v>
      </c>
      <c r="O2397" s="67"/>
      <c r="P2397" s="190">
        <f>O2397*H2397</f>
        <v>0</v>
      </c>
      <c r="Q2397" s="190">
        <v>0</v>
      </c>
      <c r="R2397" s="190">
        <f>Q2397*H2397</f>
        <v>0</v>
      </c>
      <c r="S2397" s="190">
        <v>0</v>
      </c>
      <c r="T2397" s="191">
        <f>S2397*H2397</f>
        <v>0</v>
      </c>
      <c r="U2397" s="37"/>
      <c r="V2397" s="37"/>
      <c r="W2397" s="37"/>
      <c r="X2397" s="37"/>
      <c r="Y2397" s="37"/>
      <c r="Z2397" s="37"/>
      <c r="AA2397" s="37"/>
      <c r="AB2397" s="37"/>
      <c r="AC2397" s="37"/>
      <c r="AD2397" s="37"/>
      <c r="AE2397" s="37"/>
      <c r="AR2397" s="192" t="s">
        <v>283</v>
      </c>
      <c r="AT2397" s="192" t="s">
        <v>199</v>
      </c>
      <c r="AU2397" s="192" t="s">
        <v>84</v>
      </c>
      <c r="AY2397" s="20" t="s">
        <v>197</v>
      </c>
      <c r="BE2397" s="193">
        <f>IF(N2397="základní",J2397,0)</f>
        <v>0</v>
      </c>
      <c r="BF2397" s="193">
        <f>IF(N2397="snížená",J2397,0)</f>
        <v>0</v>
      </c>
      <c r="BG2397" s="193">
        <f>IF(N2397="zákl. přenesená",J2397,0)</f>
        <v>0</v>
      </c>
      <c r="BH2397" s="193">
        <f>IF(N2397="sníž. přenesená",J2397,0)</f>
        <v>0</v>
      </c>
      <c r="BI2397" s="193">
        <f>IF(N2397="nulová",J2397,0)</f>
        <v>0</v>
      </c>
      <c r="BJ2397" s="20" t="s">
        <v>82</v>
      </c>
      <c r="BK2397" s="193">
        <f>ROUND(I2397*H2397,2)</f>
        <v>0</v>
      </c>
      <c r="BL2397" s="20" t="s">
        <v>283</v>
      </c>
      <c r="BM2397" s="192" t="s">
        <v>3120</v>
      </c>
    </row>
    <row r="2398" spans="1:65" s="15" customFormat="1" ht="11.25">
      <c r="B2398" s="222"/>
      <c r="C2398" s="223"/>
      <c r="D2398" s="201" t="s">
        <v>213</v>
      </c>
      <c r="E2398" s="224" t="s">
        <v>28</v>
      </c>
      <c r="F2398" s="225" t="s">
        <v>3088</v>
      </c>
      <c r="G2398" s="223"/>
      <c r="H2398" s="224" t="s">
        <v>28</v>
      </c>
      <c r="I2398" s="226"/>
      <c r="J2398" s="223"/>
      <c r="K2398" s="223"/>
      <c r="L2398" s="227"/>
      <c r="M2398" s="228"/>
      <c r="N2398" s="229"/>
      <c r="O2398" s="229"/>
      <c r="P2398" s="229"/>
      <c r="Q2398" s="229"/>
      <c r="R2398" s="229"/>
      <c r="S2398" s="229"/>
      <c r="T2398" s="230"/>
      <c r="AT2398" s="231" t="s">
        <v>213</v>
      </c>
      <c r="AU2398" s="231" t="s">
        <v>84</v>
      </c>
      <c r="AV2398" s="15" t="s">
        <v>82</v>
      </c>
      <c r="AW2398" s="15" t="s">
        <v>35</v>
      </c>
      <c r="AX2398" s="15" t="s">
        <v>74</v>
      </c>
      <c r="AY2398" s="231" t="s">
        <v>197</v>
      </c>
    </row>
    <row r="2399" spans="1:65" s="15" customFormat="1" ht="11.25">
      <c r="B2399" s="222"/>
      <c r="C2399" s="223"/>
      <c r="D2399" s="201" t="s">
        <v>213</v>
      </c>
      <c r="E2399" s="224" t="s">
        <v>28</v>
      </c>
      <c r="F2399" s="225" t="s">
        <v>3104</v>
      </c>
      <c r="G2399" s="223"/>
      <c r="H2399" s="224" t="s">
        <v>28</v>
      </c>
      <c r="I2399" s="226"/>
      <c r="J2399" s="223"/>
      <c r="K2399" s="223"/>
      <c r="L2399" s="227"/>
      <c r="M2399" s="228"/>
      <c r="N2399" s="229"/>
      <c r="O2399" s="229"/>
      <c r="P2399" s="229"/>
      <c r="Q2399" s="229"/>
      <c r="R2399" s="229"/>
      <c r="S2399" s="229"/>
      <c r="T2399" s="230"/>
      <c r="AT2399" s="231" t="s">
        <v>213</v>
      </c>
      <c r="AU2399" s="231" t="s">
        <v>84</v>
      </c>
      <c r="AV2399" s="15" t="s">
        <v>82</v>
      </c>
      <c r="AW2399" s="15" t="s">
        <v>35</v>
      </c>
      <c r="AX2399" s="15" t="s">
        <v>74</v>
      </c>
      <c r="AY2399" s="231" t="s">
        <v>197</v>
      </c>
    </row>
    <row r="2400" spans="1:65" s="13" customFormat="1" ht="11.25">
      <c r="B2400" s="199"/>
      <c r="C2400" s="200"/>
      <c r="D2400" s="201" t="s">
        <v>213</v>
      </c>
      <c r="E2400" s="202" t="s">
        <v>28</v>
      </c>
      <c r="F2400" s="203" t="s">
        <v>3121</v>
      </c>
      <c r="G2400" s="200"/>
      <c r="H2400" s="204">
        <v>1</v>
      </c>
      <c r="I2400" s="205"/>
      <c r="J2400" s="200"/>
      <c r="K2400" s="200"/>
      <c r="L2400" s="206"/>
      <c r="M2400" s="207"/>
      <c r="N2400" s="208"/>
      <c r="O2400" s="208"/>
      <c r="P2400" s="208"/>
      <c r="Q2400" s="208"/>
      <c r="R2400" s="208"/>
      <c r="S2400" s="208"/>
      <c r="T2400" s="209"/>
      <c r="AT2400" s="210" t="s">
        <v>213</v>
      </c>
      <c r="AU2400" s="210" t="s">
        <v>84</v>
      </c>
      <c r="AV2400" s="13" t="s">
        <v>84</v>
      </c>
      <c r="AW2400" s="13" t="s">
        <v>35</v>
      </c>
      <c r="AX2400" s="13" t="s">
        <v>82</v>
      </c>
      <c r="AY2400" s="210" t="s">
        <v>197</v>
      </c>
    </row>
    <row r="2401" spans="1:65" s="2" customFormat="1" ht="21.75" customHeight="1">
      <c r="A2401" s="37"/>
      <c r="B2401" s="38"/>
      <c r="C2401" s="181" t="s">
        <v>3122</v>
      </c>
      <c r="D2401" s="181" t="s">
        <v>199</v>
      </c>
      <c r="E2401" s="182" t="s">
        <v>3123</v>
      </c>
      <c r="F2401" s="183" t="s">
        <v>3124</v>
      </c>
      <c r="G2401" s="184" t="s">
        <v>265</v>
      </c>
      <c r="H2401" s="185">
        <v>24.5</v>
      </c>
      <c r="I2401" s="186"/>
      <c r="J2401" s="187">
        <f>ROUND(I2401*H2401,2)</f>
        <v>0</v>
      </c>
      <c r="K2401" s="183" t="s">
        <v>203</v>
      </c>
      <c r="L2401" s="42"/>
      <c r="M2401" s="188" t="s">
        <v>28</v>
      </c>
      <c r="N2401" s="189" t="s">
        <v>45</v>
      </c>
      <c r="O2401" s="67"/>
      <c r="P2401" s="190">
        <f>O2401*H2401</f>
        <v>0</v>
      </c>
      <c r="Q2401" s="190">
        <v>0</v>
      </c>
      <c r="R2401" s="190">
        <f>Q2401*H2401</f>
        <v>0</v>
      </c>
      <c r="S2401" s="190">
        <v>0</v>
      </c>
      <c r="T2401" s="191">
        <f>S2401*H2401</f>
        <v>0</v>
      </c>
      <c r="U2401" s="37"/>
      <c r="V2401" s="37"/>
      <c r="W2401" s="37"/>
      <c r="X2401" s="37"/>
      <c r="Y2401" s="37"/>
      <c r="Z2401" s="37"/>
      <c r="AA2401" s="37"/>
      <c r="AB2401" s="37"/>
      <c r="AC2401" s="37"/>
      <c r="AD2401" s="37"/>
      <c r="AE2401" s="37"/>
      <c r="AR2401" s="192" t="s">
        <v>283</v>
      </c>
      <c r="AT2401" s="192" t="s">
        <v>199</v>
      </c>
      <c r="AU2401" s="192" t="s">
        <v>84</v>
      </c>
      <c r="AY2401" s="20" t="s">
        <v>197</v>
      </c>
      <c r="BE2401" s="193">
        <f>IF(N2401="základní",J2401,0)</f>
        <v>0</v>
      </c>
      <c r="BF2401" s="193">
        <f>IF(N2401="snížená",J2401,0)</f>
        <v>0</v>
      </c>
      <c r="BG2401" s="193">
        <f>IF(N2401="zákl. přenesená",J2401,0)</f>
        <v>0</v>
      </c>
      <c r="BH2401" s="193">
        <f>IF(N2401="sníž. přenesená",J2401,0)</f>
        <v>0</v>
      </c>
      <c r="BI2401" s="193">
        <f>IF(N2401="nulová",J2401,0)</f>
        <v>0</v>
      </c>
      <c r="BJ2401" s="20" t="s">
        <v>82</v>
      </c>
      <c r="BK2401" s="193">
        <f>ROUND(I2401*H2401,2)</f>
        <v>0</v>
      </c>
      <c r="BL2401" s="20" t="s">
        <v>283</v>
      </c>
      <c r="BM2401" s="192" t="s">
        <v>3125</v>
      </c>
    </row>
    <row r="2402" spans="1:65" s="2" customFormat="1" ht="11.25">
      <c r="A2402" s="37"/>
      <c r="B2402" s="38"/>
      <c r="C2402" s="39"/>
      <c r="D2402" s="194" t="s">
        <v>206</v>
      </c>
      <c r="E2402" s="39"/>
      <c r="F2402" s="195" t="s">
        <v>3126</v>
      </c>
      <c r="G2402" s="39"/>
      <c r="H2402" s="39"/>
      <c r="I2402" s="196"/>
      <c r="J2402" s="39"/>
      <c r="K2402" s="39"/>
      <c r="L2402" s="42"/>
      <c r="M2402" s="197"/>
      <c r="N2402" s="198"/>
      <c r="O2402" s="67"/>
      <c r="P2402" s="67"/>
      <c r="Q2402" s="67"/>
      <c r="R2402" s="67"/>
      <c r="S2402" s="67"/>
      <c r="T2402" s="68"/>
      <c r="U2402" s="37"/>
      <c r="V2402" s="37"/>
      <c r="W2402" s="37"/>
      <c r="X2402" s="37"/>
      <c r="Y2402" s="37"/>
      <c r="Z2402" s="37"/>
      <c r="AA2402" s="37"/>
      <c r="AB2402" s="37"/>
      <c r="AC2402" s="37"/>
      <c r="AD2402" s="37"/>
      <c r="AE2402" s="37"/>
      <c r="AT2402" s="20" t="s">
        <v>206</v>
      </c>
      <c r="AU2402" s="20" t="s">
        <v>84</v>
      </c>
    </row>
    <row r="2403" spans="1:65" s="15" customFormat="1" ht="11.25">
      <c r="B2403" s="222"/>
      <c r="C2403" s="223"/>
      <c r="D2403" s="201" t="s">
        <v>213</v>
      </c>
      <c r="E2403" s="224" t="s">
        <v>28</v>
      </c>
      <c r="F2403" s="225" t="s">
        <v>3103</v>
      </c>
      <c r="G2403" s="223"/>
      <c r="H2403" s="224" t="s">
        <v>28</v>
      </c>
      <c r="I2403" s="226"/>
      <c r="J2403" s="223"/>
      <c r="K2403" s="223"/>
      <c r="L2403" s="227"/>
      <c r="M2403" s="228"/>
      <c r="N2403" s="229"/>
      <c r="O2403" s="229"/>
      <c r="P2403" s="229"/>
      <c r="Q2403" s="229"/>
      <c r="R2403" s="229"/>
      <c r="S2403" s="229"/>
      <c r="T2403" s="230"/>
      <c r="AT2403" s="231" t="s">
        <v>213</v>
      </c>
      <c r="AU2403" s="231" t="s">
        <v>84</v>
      </c>
      <c r="AV2403" s="15" t="s">
        <v>82</v>
      </c>
      <c r="AW2403" s="15" t="s">
        <v>35</v>
      </c>
      <c r="AX2403" s="15" t="s">
        <v>74</v>
      </c>
      <c r="AY2403" s="231" t="s">
        <v>197</v>
      </c>
    </row>
    <row r="2404" spans="1:65" s="13" customFormat="1" ht="11.25">
      <c r="B2404" s="199"/>
      <c r="C2404" s="200"/>
      <c r="D2404" s="201" t="s">
        <v>213</v>
      </c>
      <c r="E2404" s="202" t="s">
        <v>28</v>
      </c>
      <c r="F2404" s="203" t="s">
        <v>3127</v>
      </c>
      <c r="G2404" s="200"/>
      <c r="H2404" s="204">
        <v>2.4</v>
      </c>
      <c r="I2404" s="205"/>
      <c r="J2404" s="200"/>
      <c r="K2404" s="200"/>
      <c r="L2404" s="206"/>
      <c r="M2404" s="207"/>
      <c r="N2404" s="208"/>
      <c r="O2404" s="208"/>
      <c r="P2404" s="208"/>
      <c r="Q2404" s="208"/>
      <c r="R2404" s="208"/>
      <c r="S2404" s="208"/>
      <c r="T2404" s="209"/>
      <c r="AT2404" s="210" t="s">
        <v>213</v>
      </c>
      <c r="AU2404" s="210" t="s">
        <v>84</v>
      </c>
      <c r="AV2404" s="13" t="s">
        <v>84</v>
      </c>
      <c r="AW2404" s="13" t="s">
        <v>35</v>
      </c>
      <c r="AX2404" s="13" t="s">
        <v>74</v>
      </c>
      <c r="AY2404" s="210" t="s">
        <v>197</v>
      </c>
    </row>
    <row r="2405" spans="1:65" s="13" customFormat="1" ht="11.25">
      <c r="B2405" s="199"/>
      <c r="C2405" s="200"/>
      <c r="D2405" s="201" t="s">
        <v>213</v>
      </c>
      <c r="E2405" s="202" t="s">
        <v>28</v>
      </c>
      <c r="F2405" s="203" t="s">
        <v>3128</v>
      </c>
      <c r="G2405" s="200"/>
      <c r="H2405" s="204">
        <v>2.2000000000000002</v>
      </c>
      <c r="I2405" s="205"/>
      <c r="J2405" s="200"/>
      <c r="K2405" s="200"/>
      <c r="L2405" s="206"/>
      <c r="M2405" s="207"/>
      <c r="N2405" s="208"/>
      <c r="O2405" s="208"/>
      <c r="P2405" s="208"/>
      <c r="Q2405" s="208"/>
      <c r="R2405" s="208"/>
      <c r="S2405" s="208"/>
      <c r="T2405" s="209"/>
      <c r="AT2405" s="210" t="s">
        <v>213</v>
      </c>
      <c r="AU2405" s="210" t="s">
        <v>84</v>
      </c>
      <c r="AV2405" s="13" t="s">
        <v>84</v>
      </c>
      <c r="AW2405" s="13" t="s">
        <v>35</v>
      </c>
      <c r="AX2405" s="13" t="s">
        <v>74</v>
      </c>
      <c r="AY2405" s="210" t="s">
        <v>197</v>
      </c>
    </row>
    <row r="2406" spans="1:65" s="13" customFormat="1" ht="11.25">
      <c r="B2406" s="199"/>
      <c r="C2406" s="200"/>
      <c r="D2406" s="201" t="s">
        <v>213</v>
      </c>
      <c r="E2406" s="202" t="s">
        <v>28</v>
      </c>
      <c r="F2406" s="203" t="s">
        <v>3129</v>
      </c>
      <c r="G2406" s="200"/>
      <c r="H2406" s="204">
        <v>12</v>
      </c>
      <c r="I2406" s="205"/>
      <c r="J2406" s="200"/>
      <c r="K2406" s="200"/>
      <c r="L2406" s="206"/>
      <c r="M2406" s="207"/>
      <c r="N2406" s="208"/>
      <c r="O2406" s="208"/>
      <c r="P2406" s="208"/>
      <c r="Q2406" s="208"/>
      <c r="R2406" s="208"/>
      <c r="S2406" s="208"/>
      <c r="T2406" s="209"/>
      <c r="AT2406" s="210" t="s">
        <v>213</v>
      </c>
      <c r="AU2406" s="210" t="s">
        <v>84</v>
      </c>
      <c r="AV2406" s="13" t="s">
        <v>84</v>
      </c>
      <c r="AW2406" s="13" t="s">
        <v>35</v>
      </c>
      <c r="AX2406" s="13" t="s">
        <v>74</v>
      </c>
      <c r="AY2406" s="210" t="s">
        <v>197</v>
      </c>
    </row>
    <row r="2407" spans="1:65" s="13" customFormat="1" ht="11.25">
      <c r="B2407" s="199"/>
      <c r="C2407" s="200"/>
      <c r="D2407" s="201" t="s">
        <v>213</v>
      </c>
      <c r="E2407" s="202" t="s">
        <v>28</v>
      </c>
      <c r="F2407" s="203" t="s">
        <v>3130</v>
      </c>
      <c r="G2407" s="200"/>
      <c r="H2407" s="204">
        <v>7.9</v>
      </c>
      <c r="I2407" s="205"/>
      <c r="J2407" s="200"/>
      <c r="K2407" s="200"/>
      <c r="L2407" s="206"/>
      <c r="M2407" s="207"/>
      <c r="N2407" s="208"/>
      <c r="O2407" s="208"/>
      <c r="P2407" s="208"/>
      <c r="Q2407" s="208"/>
      <c r="R2407" s="208"/>
      <c r="S2407" s="208"/>
      <c r="T2407" s="209"/>
      <c r="AT2407" s="210" t="s">
        <v>213</v>
      </c>
      <c r="AU2407" s="210" t="s">
        <v>84</v>
      </c>
      <c r="AV2407" s="13" t="s">
        <v>84</v>
      </c>
      <c r="AW2407" s="13" t="s">
        <v>35</v>
      </c>
      <c r="AX2407" s="13" t="s">
        <v>74</v>
      </c>
      <c r="AY2407" s="210" t="s">
        <v>197</v>
      </c>
    </row>
    <row r="2408" spans="1:65" s="14" customFormat="1" ht="11.25">
      <c r="B2408" s="211"/>
      <c r="C2408" s="212"/>
      <c r="D2408" s="201" t="s">
        <v>213</v>
      </c>
      <c r="E2408" s="213" t="s">
        <v>28</v>
      </c>
      <c r="F2408" s="214" t="s">
        <v>226</v>
      </c>
      <c r="G2408" s="212"/>
      <c r="H2408" s="215">
        <v>24.5</v>
      </c>
      <c r="I2408" s="216"/>
      <c r="J2408" s="212"/>
      <c r="K2408" s="212"/>
      <c r="L2408" s="217"/>
      <c r="M2408" s="218"/>
      <c r="N2408" s="219"/>
      <c r="O2408" s="219"/>
      <c r="P2408" s="219"/>
      <c r="Q2408" s="219"/>
      <c r="R2408" s="219"/>
      <c r="S2408" s="219"/>
      <c r="T2408" s="220"/>
      <c r="AT2408" s="221" t="s">
        <v>213</v>
      </c>
      <c r="AU2408" s="221" t="s">
        <v>84</v>
      </c>
      <c r="AV2408" s="14" t="s">
        <v>204</v>
      </c>
      <c r="AW2408" s="14" t="s">
        <v>35</v>
      </c>
      <c r="AX2408" s="14" t="s">
        <v>82</v>
      </c>
      <c r="AY2408" s="221" t="s">
        <v>197</v>
      </c>
    </row>
    <row r="2409" spans="1:65" s="2" customFormat="1" ht="16.5" customHeight="1">
      <c r="A2409" s="37"/>
      <c r="B2409" s="38"/>
      <c r="C2409" s="247" t="s">
        <v>3131</v>
      </c>
      <c r="D2409" s="247" t="s">
        <v>519</v>
      </c>
      <c r="E2409" s="248" t="s">
        <v>3132</v>
      </c>
      <c r="F2409" s="249" t="s">
        <v>3133</v>
      </c>
      <c r="G2409" s="250" t="s">
        <v>265</v>
      </c>
      <c r="H2409" s="251">
        <v>24.5</v>
      </c>
      <c r="I2409" s="252"/>
      <c r="J2409" s="253">
        <f>ROUND(I2409*H2409,2)</f>
        <v>0</v>
      </c>
      <c r="K2409" s="249" t="s">
        <v>203</v>
      </c>
      <c r="L2409" s="254"/>
      <c r="M2409" s="255" t="s">
        <v>28</v>
      </c>
      <c r="N2409" s="256" t="s">
        <v>45</v>
      </c>
      <c r="O2409" s="67"/>
      <c r="P2409" s="190">
        <f>O2409*H2409</f>
        <v>0</v>
      </c>
      <c r="Q2409" s="190">
        <v>1.5E-3</v>
      </c>
      <c r="R2409" s="190">
        <f>Q2409*H2409</f>
        <v>3.6749999999999998E-2</v>
      </c>
      <c r="S2409" s="190">
        <v>0</v>
      </c>
      <c r="T2409" s="191">
        <f>S2409*H2409</f>
        <v>0</v>
      </c>
      <c r="U2409" s="37"/>
      <c r="V2409" s="37"/>
      <c r="W2409" s="37"/>
      <c r="X2409" s="37"/>
      <c r="Y2409" s="37"/>
      <c r="Z2409" s="37"/>
      <c r="AA2409" s="37"/>
      <c r="AB2409" s="37"/>
      <c r="AC2409" s="37"/>
      <c r="AD2409" s="37"/>
      <c r="AE2409" s="37"/>
      <c r="AR2409" s="192" t="s">
        <v>365</v>
      </c>
      <c r="AT2409" s="192" t="s">
        <v>519</v>
      </c>
      <c r="AU2409" s="192" t="s">
        <v>84</v>
      </c>
      <c r="AY2409" s="20" t="s">
        <v>197</v>
      </c>
      <c r="BE2409" s="193">
        <f>IF(N2409="základní",J2409,0)</f>
        <v>0</v>
      </c>
      <c r="BF2409" s="193">
        <f>IF(N2409="snížená",J2409,0)</f>
        <v>0</v>
      </c>
      <c r="BG2409" s="193">
        <f>IF(N2409="zákl. přenesená",J2409,0)</f>
        <v>0</v>
      </c>
      <c r="BH2409" s="193">
        <f>IF(N2409="sníž. přenesená",J2409,0)</f>
        <v>0</v>
      </c>
      <c r="BI2409" s="193">
        <f>IF(N2409="nulová",J2409,0)</f>
        <v>0</v>
      </c>
      <c r="BJ2409" s="20" t="s">
        <v>82</v>
      </c>
      <c r="BK2409" s="193">
        <f>ROUND(I2409*H2409,2)</f>
        <v>0</v>
      </c>
      <c r="BL2409" s="20" t="s">
        <v>283</v>
      </c>
      <c r="BM2409" s="192" t="s">
        <v>3134</v>
      </c>
    </row>
    <row r="2410" spans="1:65" s="2" customFormat="1" ht="16.5" customHeight="1">
      <c r="A2410" s="37"/>
      <c r="B2410" s="38"/>
      <c r="C2410" s="247" t="s">
        <v>3135</v>
      </c>
      <c r="D2410" s="247" t="s">
        <v>519</v>
      </c>
      <c r="E2410" s="248" t="s">
        <v>3136</v>
      </c>
      <c r="F2410" s="249" t="s">
        <v>3137</v>
      </c>
      <c r="G2410" s="250" t="s">
        <v>3138</v>
      </c>
      <c r="H2410" s="251">
        <v>7</v>
      </c>
      <c r="I2410" s="252"/>
      <c r="J2410" s="253">
        <f>ROUND(I2410*H2410,2)</f>
        <v>0</v>
      </c>
      <c r="K2410" s="249" t="s">
        <v>203</v>
      </c>
      <c r="L2410" s="254"/>
      <c r="M2410" s="255" t="s">
        <v>28</v>
      </c>
      <c r="N2410" s="256" t="s">
        <v>45</v>
      </c>
      <c r="O2410" s="67"/>
      <c r="P2410" s="190">
        <f>O2410*H2410</f>
        <v>0</v>
      </c>
      <c r="Q2410" s="190">
        <v>2.0000000000000001E-4</v>
      </c>
      <c r="R2410" s="190">
        <f>Q2410*H2410</f>
        <v>1.4E-3</v>
      </c>
      <c r="S2410" s="190">
        <v>0</v>
      </c>
      <c r="T2410" s="191">
        <f>S2410*H2410</f>
        <v>0</v>
      </c>
      <c r="U2410" s="37"/>
      <c r="V2410" s="37"/>
      <c r="W2410" s="37"/>
      <c r="X2410" s="37"/>
      <c r="Y2410" s="37"/>
      <c r="Z2410" s="37"/>
      <c r="AA2410" s="37"/>
      <c r="AB2410" s="37"/>
      <c r="AC2410" s="37"/>
      <c r="AD2410" s="37"/>
      <c r="AE2410" s="37"/>
      <c r="AR2410" s="192" t="s">
        <v>365</v>
      </c>
      <c r="AT2410" s="192" t="s">
        <v>519</v>
      </c>
      <c r="AU2410" s="192" t="s">
        <v>84</v>
      </c>
      <c r="AY2410" s="20" t="s">
        <v>197</v>
      </c>
      <c r="BE2410" s="193">
        <f>IF(N2410="základní",J2410,0)</f>
        <v>0</v>
      </c>
      <c r="BF2410" s="193">
        <f>IF(N2410="snížená",J2410,0)</f>
        <v>0</v>
      </c>
      <c r="BG2410" s="193">
        <f>IF(N2410="zákl. přenesená",J2410,0)</f>
        <v>0</v>
      </c>
      <c r="BH2410" s="193">
        <f>IF(N2410="sníž. přenesená",J2410,0)</f>
        <v>0</v>
      </c>
      <c r="BI2410" s="193">
        <f>IF(N2410="nulová",J2410,0)</f>
        <v>0</v>
      </c>
      <c r="BJ2410" s="20" t="s">
        <v>82</v>
      </c>
      <c r="BK2410" s="193">
        <f>ROUND(I2410*H2410,2)</f>
        <v>0</v>
      </c>
      <c r="BL2410" s="20" t="s">
        <v>283</v>
      </c>
      <c r="BM2410" s="192" t="s">
        <v>3139</v>
      </c>
    </row>
    <row r="2411" spans="1:65" s="2" customFormat="1" ht="21.75" customHeight="1">
      <c r="A2411" s="37"/>
      <c r="B2411" s="38"/>
      <c r="C2411" s="181" t="s">
        <v>3140</v>
      </c>
      <c r="D2411" s="181" t="s">
        <v>199</v>
      </c>
      <c r="E2411" s="182" t="s">
        <v>3141</v>
      </c>
      <c r="F2411" s="183" t="s">
        <v>3142</v>
      </c>
      <c r="G2411" s="184" t="s">
        <v>265</v>
      </c>
      <c r="H2411" s="185">
        <v>33.049999999999997</v>
      </c>
      <c r="I2411" s="186"/>
      <c r="J2411" s="187">
        <f>ROUND(I2411*H2411,2)</f>
        <v>0</v>
      </c>
      <c r="K2411" s="183" t="s">
        <v>203</v>
      </c>
      <c r="L2411" s="42"/>
      <c r="M2411" s="188" t="s">
        <v>28</v>
      </c>
      <c r="N2411" s="189" t="s">
        <v>45</v>
      </c>
      <c r="O2411" s="67"/>
      <c r="P2411" s="190">
        <f>O2411*H2411</f>
        <v>0</v>
      </c>
      <c r="Q2411" s="190">
        <v>0</v>
      </c>
      <c r="R2411" s="190">
        <f>Q2411*H2411</f>
        <v>0</v>
      </c>
      <c r="S2411" s="190">
        <v>0</v>
      </c>
      <c r="T2411" s="191">
        <f>S2411*H2411</f>
        <v>0</v>
      </c>
      <c r="U2411" s="37"/>
      <c r="V2411" s="37"/>
      <c r="W2411" s="37"/>
      <c r="X2411" s="37"/>
      <c r="Y2411" s="37"/>
      <c r="Z2411" s="37"/>
      <c r="AA2411" s="37"/>
      <c r="AB2411" s="37"/>
      <c r="AC2411" s="37"/>
      <c r="AD2411" s="37"/>
      <c r="AE2411" s="37"/>
      <c r="AR2411" s="192" t="s">
        <v>283</v>
      </c>
      <c r="AT2411" s="192" t="s">
        <v>199</v>
      </c>
      <c r="AU2411" s="192" t="s">
        <v>84</v>
      </c>
      <c r="AY2411" s="20" t="s">
        <v>197</v>
      </c>
      <c r="BE2411" s="193">
        <f>IF(N2411="základní",J2411,0)</f>
        <v>0</v>
      </c>
      <c r="BF2411" s="193">
        <f>IF(N2411="snížená",J2411,0)</f>
        <v>0</v>
      </c>
      <c r="BG2411" s="193">
        <f>IF(N2411="zákl. přenesená",J2411,0)</f>
        <v>0</v>
      </c>
      <c r="BH2411" s="193">
        <f>IF(N2411="sníž. přenesená",J2411,0)</f>
        <v>0</v>
      </c>
      <c r="BI2411" s="193">
        <f>IF(N2411="nulová",J2411,0)</f>
        <v>0</v>
      </c>
      <c r="BJ2411" s="20" t="s">
        <v>82</v>
      </c>
      <c r="BK2411" s="193">
        <f>ROUND(I2411*H2411,2)</f>
        <v>0</v>
      </c>
      <c r="BL2411" s="20" t="s">
        <v>283</v>
      </c>
      <c r="BM2411" s="192" t="s">
        <v>3143</v>
      </c>
    </row>
    <row r="2412" spans="1:65" s="2" customFormat="1" ht="11.25">
      <c r="A2412" s="37"/>
      <c r="B2412" s="38"/>
      <c r="C2412" s="39"/>
      <c r="D2412" s="194" t="s">
        <v>206</v>
      </c>
      <c r="E2412" s="39"/>
      <c r="F2412" s="195" t="s">
        <v>3144</v>
      </c>
      <c r="G2412" s="39"/>
      <c r="H2412" s="39"/>
      <c r="I2412" s="196"/>
      <c r="J2412" s="39"/>
      <c r="K2412" s="39"/>
      <c r="L2412" s="42"/>
      <c r="M2412" s="197"/>
      <c r="N2412" s="198"/>
      <c r="O2412" s="67"/>
      <c r="P2412" s="67"/>
      <c r="Q2412" s="67"/>
      <c r="R2412" s="67"/>
      <c r="S2412" s="67"/>
      <c r="T2412" s="68"/>
      <c r="U2412" s="37"/>
      <c r="V2412" s="37"/>
      <c r="W2412" s="37"/>
      <c r="X2412" s="37"/>
      <c r="Y2412" s="37"/>
      <c r="Z2412" s="37"/>
      <c r="AA2412" s="37"/>
      <c r="AB2412" s="37"/>
      <c r="AC2412" s="37"/>
      <c r="AD2412" s="37"/>
      <c r="AE2412" s="37"/>
      <c r="AT2412" s="20" t="s">
        <v>206</v>
      </c>
      <c r="AU2412" s="20" t="s">
        <v>84</v>
      </c>
    </row>
    <row r="2413" spans="1:65" s="15" customFormat="1" ht="11.25">
      <c r="B2413" s="222"/>
      <c r="C2413" s="223"/>
      <c r="D2413" s="201" t="s">
        <v>213</v>
      </c>
      <c r="E2413" s="224" t="s">
        <v>28</v>
      </c>
      <c r="F2413" s="225" t="s">
        <v>3103</v>
      </c>
      <c r="G2413" s="223"/>
      <c r="H2413" s="224" t="s">
        <v>28</v>
      </c>
      <c r="I2413" s="226"/>
      <c r="J2413" s="223"/>
      <c r="K2413" s="223"/>
      <c r="L2413" s="227"/>
      <c r="M2413" s="228"/>
      <c r="N2413" s="229"/>
      <c r="O2413" s="229"/>
      <c r="P2413" s="229"/>
      <c r="Q2413" s="229"/>
      <c r="R2413" s="229"/>
      <c r="S2413" s="229"/>
      <c r="T2413" s="230"/>
      <c r="AT2413" s="231" t="s">
        <v>213</v>
      </c>
      <c r="AU2413" s="231" t="s">
        <v>84</v>
      </c>
      <c r="AV2413" s="15" t="s">
        <v>82</v>
      </c>
      <c r="AW2413" s="15" t="s">
        <v>35</v>
      </c>
      <c r="AX2413" s="15" t="s">
        <v>74</v>
      </c>
      <c r="AY2413" s="231" t="s">
        <v>197</v>
      </c>
    </row>
    <row r="2414" spans="1:65" s="13" customFormat="1" ht="11.25">
      <c r="B2414" s="199"/>
      <c r="C2414" s="200"/>
      <c r="D2414" s="201" t="s">
        <v>213</v>
      </c>
      <c r="E2414" s="202" t="s">
        <v>28</v>
      </c>
      <c r="F2414" s="203" t="s">
        <v>3145</v>
      </c>
      <c r="G2414" s="200"/>
      <c r="H2414" s="204">
        <v>1.1000000000000001</v>
      </c>
      <c r="I2414" s="205"/>
      <c r="J2414" s="200"/>
      <c r="K2414" s="200"/>
      <c r="L2414" s="206"/>
      <c r="M2414" s="207"/>
      <c r="N2414" s="208"/>
      <c r="O2414" s="208"/>
      <c r="P2414" s="208"/>
      <c r="Q2414" s="208"/>
      <c r="R2414" s="208"/>
      <c r="S2414" s="208"/>
      <c r="T2414" s="209"/>
      <c r="AT2414" s="210" t="s">
        <v>213</v>
      </c>
      <c r="AU2414" s="210" t="s">
        <v>84</v>
      </c>
      <c r="AV2414" s="13" t="s">
        <v>84</v>
      </c>
      <c r="AW2414" s="13" t="s">
        <v>35</v>
      </c>
      <c r="AX2414" s="13" t="s">
        <v>74</v>
      </c>
      <c r="AY2414" s="210" t="s">
        <v>197</v>
      </c>
    </row>
    <row r="2415" spans="1:65" s="13" customFormat="1" ht="11.25">
      <c r="B2415" s="199"/>
      <c r="C2415" s="200"/>
      <c r="D2415" s="201" t="s">
        <v>213</v>
      </c>
      <c r="E2415" s="202" t="s">
        <v>28</v>
      </c>
      <c r="F2415" s="203" t="s">
        <v>3146</v>
      </c>
      <c r="G2415" s="200"/>
      <c r="H2415" s="204">
        <v>12</v>
      </c>
      <c r="I2415" s="205"/>
      <c r="J2415" s="200"/>
      <c r="K2415" s="200"/>
      <c r="L2415" s="206"/>
      <c r="M2415" s="207"/>
      <c r="N2415" s="208"/>
      <c r="O2415" s="208"/>
      <c r="P2415" s="208"/>
      <c r="Q2415" s="208"/>
      <c r="R2415" s="208"/>
      <c r="S2415" s="208"/>
      <c r="T2415" s="209"/>
      <c r="AT2415" s="210" t="s">
        <v>213</v>
      </c>
      <c r="AU2415" s="210" t="s">
        <v>84</v>
      </c>
      <c r="AV2415" s="13" t="s">
        <v>84</v>
      </c>
      <c r="AW2415" s="13" t="s">
        <v>35</v>
      </c>
      <c r="AX2415" s="13" t="s">
        <v>74</v>
      </c>
      <c r="AY2415" s="210" t="s">
        <v>197</v>
      </c>
    </row>
    <row r="2416" spans="1:65" s="13" customFormat="1" ht="11.25">
      <c r="B2416" s="199"/>
      <c r="C2416" s="200"/>
      <c r="D2416" s="201" t="s">
        <v>213</v>
      </c>
      <c r="E2416" s="202" t="s">
        <v>28</v>
      </c>
      <c r="F2416" s="203" t="s">
        <v>3147</v>
      </c>
      <c r="G2416" s="200"/>
      <c r="H2416" s="204">
        <v>1.25</v>
      </c>
      <c r="I2416" s="205"/>
      <c r="J2416" s="200"/>
      <c r="K2416" s="200"/>
      <c r="L2416" s="206"/>
      <c r="M2416" s="207"/>
      <c r="N2416" s="208"/>
      <c r="O2416" s="208"/>
      <c r="P2416" s="208"/>
      <c r="Q2416" s="208"/>
      <c r="R2416" s="208"/>
      <c r="S2416" s="208"/>
      <c r="T2416" s="209"/>
      <c r="AT2416" s="210" t="s">
        <v>213</v>
      </c>
      <c r="AU2416" s="210" t="s">
        <v>84</v>
      </c>
      <c r="AV2416" s="13" t="s">
        <v>84</v>
      </c>
      <c r="AW2416" s="13" t="s">
        <v>35</v>
      </c>
      <c r="AX2416" s="13" t="s">
        <v>74</v>
      </c>
      <c r="AY2416" s="210" t="s">
        <v>197</v>
      </c>
    </row>
    <row r="2417" spans="1:65" s="13" customFormat="1" ht="11.25">
      <c r="B2417" s="199"/>
      <c r="C2417" s="200"/>
      <c r="D2417" s="201" t="s">
        <v>213</v>
      </c>
      <c r="E2417" s="202" t="s">
        <v>28</v>
      </c>
      <c r="F2417" s="203" t="s">
        <v>3148</v>
      </c>
      <c r="G2417" s="200"/>
      <c r="H2417" s="204">
        <v>4.7</v>
      </c>
      <c r="I2417" s="205"/>
      <c r="J2417" s="200"/>
      <c r="K2417" s="200"/>
      <c r="L2417" s="206"/>
      <c r="M2417" s="207"/>
      <c r="N2417" s="208"/>
      <c r="O2417" s="208"/>
      <c r="P2417" s="208"/>
      <c r="Q2417" s="208"/>
      <c r="R2417" s="208"/>
      <c r="S2417" s="208"/>
      <c r="T2417" s="209"/>
      <c r="AT2417" s="210" t="s">
        <v>213</v>
      </c>
      <c r="AU2417" s="210" t="s">
        <v>84</v>
      </c>
      <c r="AV2417" s="13" t="s">
        <v>84</v>
      </c>
      <c r="AW2417" s="13" t="s">
        <v>35</v>
      </c>
      <c r="AX2417" s="13" t="s">
        <v>74</v>
      </c>
      <c r="AY2417" s="210" t="s">
        <v>197</v>
      </c>
    </row>
    <row r="2418" spans="1:65" s="13" customFormat="1" ht="11.25">
      <c r="B2418" s="199"/>
      <c r="C2418" s="200"/>
      <c r="D2418" s="201" t="s">
        <v>213</v>
      </c>
      <c r="E2418" s="202" t="s">
        <v>28</v>
      </c>
      <c r="F2418" s="203" t="s">
        <v>3149</v>
      </c>
      <c r="G2418" s="200"/>
      <c r="H2418" s="204">
        <v>14</v>
      </c>
      <c r="I2418" s="205"/>
      <c r="J2418" s="200"/>
      <c r="K2418" s="200"/>
      <c r="L2418" s="206"/>
      <c r="M2418" s="207"/>
      <c r="N2418" s="208"/>
      <c r="O2418" s="208"/>
      <c r="P2418" s="208"/>
      <c r="Q2418" s="208"/>
      <c r="R2418" s="208"/>
      <c r="S2418" s="208"/>
      <c r="T2418" s="209"/>
      <c r="AT2418" s="210" t="s">
        <v>213</v>
      </c>
      <c r="AU2418" s="210" t="s">
        <v>84</v>
      </c>
      <c r="AV2418" s="13" t="s">
        <v>84</v>
      </c>
      <c r="AW2418" s="13" t="s">
        <v>35</v>
      </c>
      <c r="AX2418" s="13" t="s">
        <v>74</v>
      </c>
      <c r="AY2418" s="210" t="s">
        <v>197</v>
      </c>
    </row>
    <row r="2419" spans="1:65" s="14" customFormat="1" ht="11.25">
      <c r="B2419" s="211"/>
      <c r="C2419" s="212"/>
      <c r="D2419" s="201" t="s">
        <v>213</v>
      </c>
      <c r="E2419" s="213" t="s">
        <v>28</v>
      </c>
      <c r="F2419" s="214" t="s">
        <v>226</v>
      </c>
      <c r="G2419" s="212"/>
      <c r="H2419" s="215">
        <v>33.049999999999997</v>
      </c>
      <c r="I2419" s="216"/>
      <c r="J2419" s="212"/>
      <c r="K2419" s="212"/>
      <c r="L2419" s="217"/>
      <c r="M2419" s="218"/>
      <c r="N2419" s="219"/>
      <c r="O2419" s="219"/>
      <c r="P2419" s="219"/>
      <c r="Q2419" s="219"/>
      <c r="R2419" s="219"/>
      <c r="S2419" s="219"/>
      <c r="T2419" s="220"/>
      <c r="AT2419" s="221" t="s">
        <v>213</v>
      </c>
      <c r="AU2419" s="221" t="s">
        <v>84</v>
      </c>
      <c r="AV2419" s="14" t="s">
        <v>204</v>
      </c>
      <c r="AW2419" s="14" t="s">
        <v>35</v>
      </c>
      <c r="AX2419" s="14" t="s">
        <v>82</v>
      </c>
      <c r="AY2419" s="221" t="s">
        <v>197</v>
      </c>
    </row>
    <row r="2420" spans="1:65" s="2" customFormat="1" ht="16.5" customHeight="1">
      <c r="A2420" s="37"/>
      <c r="B2420" s="38"/>
      <c r="C2420" s="247" t="s">
        <v>3150</v>
      </c>
      <c r="D2420" s="247" t="s">
        <v>519</v>
      </c>
      <c r="E2420" s="248" t="s">
        <v>3151</v>
      </c>
      <c r="F2420" s="249" t="s">
        <v>3152</v>
      </c>
      <c r="G2420" s="250" t="s">
        <v>265</v>
      </c>
      <c r="H2420" s="251">
        <v>33.049999999999997</v>
      </c>
      <c r="I2420" s="252"/>
      <c r="J2420" s="253">
        <f>ROUND(I2420*H2420,2)</f>
        <v>0</v>
      </c>
      <c r="K2420" s="249" t="s">
        <v>203</v>
      </c>
      <c r="L2420" s="254"/>
      <c r="M2420" s="255" t="s">
        <v>28</v>
      </c>
      <c r="N2420" s="256" t="s">
        <v>45</v>
      </c>
      <c r="O2420" s="67"/>
      <c r="P2420" s="190">
        <f>O2420*H2420</f>
        <v>0</v>
      </c>
      <c r="Q2420" s="190">
        <v>2.0999999999999999E-3</v>
      </c>
      <c r="R2420" s="190">
        <f>Q2420*H2420</f>
        <v>6.9404999999999994E-2</v>
      </c>
      <c r="S2420" s="190">
        <v>0</v>
      </c>
      <c r="T2420" s="191">
        <f>S2420*H2420</f>
        <v>0</v>
      </c>
      <c r="U2420" s="37"/>
      <c r="V2420" s="37"/>
      <c r="W2420" s="37"/>
      <c r="X2420" s="37"/>
      <c r="Y2420" s="37"/>
      <c r="Z2420" s="37"/>
      <c r="AA2420" s="37"/>
      <c r="AB2420" s="37"/>
      <c r="AC2420" s="37"/>
      <c r="AD2420" s="37"/>
      <c r="AE2420" s="37"/>
      <c r="AR2420" s="192" t="s">
        <v>365</v>
      </c>
      <c r="AT2420" s="192" t="s">
        <v>519</v>
      </c>
      <c r="AU2420" s="192" t="s">
        <v>84</v>
      </c>
      <c r="AY2420" s="20" t="s">
        <v>197</v>
      </c>
      <c r="BE2420" s="193">
        <f>IF(N2420="základní",J2420,0)</f>
        <v>0</v>
      </c>
      <c r="BF2420" s="193">
        <f>IF(N2420="snížená",J2420,0)</f>
        <v>0</v>
      </c>
      <c r="BG2420" s="193">
        <f>IF(N2420="zákl. přenesená",J2420,0)</f>
        <v>0</v>
      </c>
      <c r="BH2420" s="193">
        <f>IF(N2420="sníž. přenesená",J2420,0)</f>
        <v>0</v>
      </c>
      <c r="BI2420" s="193">
        <f>IF(N2420="nulová",J2420,0)</f>
        <v>0</v>
      </c>
      <c r="BJ2420" s="20" t="s">
        <v>82</v>
      </c>
      <c r="BK2420" s="193">
        <f>ROUND(I2420*H2420,2)</f>
        <v>0</v>
      </c>
      <c r="BL2420" s="20" t="s">
        <v>283</v>
      </c>
      <c r="BM2420" s="192" t="s">
        <v>3153</v>
      </c>
    </row>
    <row r="2421" spans="1:65" s="2" customFormat="1" ht="16.5" customHeight="1">
      <c r="A2421" s="37"/>
      <c r="B2421" s="38"/>
      <c r="C2421" s="247" t="s">
        <v>3154</v>
      </c>
      <c r="D2421" s="247" t="s">
        <v>519</v>
      </c>
      <c r="E2421" s="248" t="s">
        <v>3136</v>
      </c>
      <c r="F2421" s="249" t="s">
        <v>3137</v>
      </c>
      <c r="G2421" s="250" t="s">
        <v>3138</v>
      </c>
      <c r="H2421" s="251">
        <v>16</v>
      </c>
      <c r="I2421" s="252"/>
      <c r="J2421" s="253">
        <f>ROUND(I2421*H2421,2)</f>
        <v>0</v>
      </c>
      <c r="K2421" s="249" t="s">
        <v>203</v>
      </c>
      <c r="L2421" s="254"/>
      <c r="M2421" s="255" t="s">
        <v>28</v>
      </c>
      <c r="N2421" s="256" t="s">
        <v>45</v>
      </c>
      <c r="O2421" s="67"/>
      <c r="P2421" s="190">
        <f>O2421*H2421</f>
        <v>0</v>
      </c>
      <c r="Q2421" s="190">
        <v>2.0000000000000001E-4</v>
      </c>
      <c r="R2421" s="190">
        <f>Q2421*H2421</f>
        <v>3.2000000000000002E-3</v>
      </c>
      <c r="S2421" s="190">
        <v>0</v>
      </c>
      <c r="T2421" s="191">
        <f>S2421*H2421</f>
        <v>0</v>
      </c>
      <c r="U2421" s="37"/>
      <c r="V2421" s="37"/>
      <c r="W2421" s="37"/>
      <c r="X2421" s="37"/>
      <c r="Y2421" s="37"/>
      <c r="Z2421" s="37"/>
      <c r="AA2421" s="37"/>
      <c r="AB2421" s="37"/>
      <c r="AC2421" s="37"/>
      <c r="AD2421" s="37"/>
      <c r="AE2421" s="37"/>
      <c r="AR2421" s="192" t="s">
        <v>365</v>
      </c>
      <c r="AT2421" s="192" t="s">
        <v>519</v>
      </c>
      <c r="AU2421" s="192" t="s">
        <v>84</v>
      </c>
      <c r="AY2421" s="20" t="s">
        <v>197</v>
      </c>
      <c r="BE2421" s="193">
        <f>IF(N2421="základní",J2421,0)</f>
        <v>0</v>
      </c>
      <c r="BF2421" s="193">
        <f>IF(N2421="snížená",J2421,0)</f>
        <v>0</v>
      </c>
      <c r="BG2421" s="193">
        <f>IF(N2421="zákl. přenesená",J2421,0)</f>
        <v>0</v>
      </c>
      <c r="BH2421" s="193">
        <f>IF(N2421="sníž. přenesená",J2421,0)</f>
        <v>0</v>
      </c>
      <c r="BI2421" s="193">
        <f>IF(N2421="nulová",J2421,0)</f>
        <v>0</v>
      </c>
      <c r="BJ2421" s="20" t="s">
        <v>82</v>
      </c>
      <c r="BK2421" s="193">
        <f>ROUND(I2421*H2421,2)</f>
        <v>0</v>
      </c>
      <c r="BL2421" s="20" t="s">
        <v>283</v>
      </c>
      <c r="BM2421" s="192" t="s">
        <v>3155</v>
      </c>
    </row>
    <row r="2422" spans="1:65" s="2" customFormat="1" ht="24.2" customHeight="1">
      <c r="A2422" s="37"/>
      <c r="B2422" s="38"/>
      <c r="C2422" s="181" t="s">
        <v>3156</v>
      </c>
      <c r="D2422" s="181" t="s">
        <v>199</v>
      </c>
      <c r="E2422" s="182" t="s">
        <v>3157</v>
      </c>
      <c r="F2422" s="183" t="s">
        <v>3158</v>
      </c>
      <c r="G2422" s="184" t="s">
        <v>2955</v>
      </c>
      <c r="H2422" s="260"/>
      <c r="I2422" s="186"/>
      <c r="J2422" s="187">
        <f>ROUND(I2422*H2422,2)</f>
        <v>0</v>
      </c>
      <c r="K2422" s="183" t="s">
        <v>203</v>
      </c>
      <c r="L2422" s="42"/>
      <c r="M2422" s="188" t="s">
        <v>28</v>
      </c>
      <c r="N2422" s="189" t="s">
        <v>45</v>
      </c>
      <c r="O2422" s="67"/>
      <c r="P2422" s="190">
        <f>O2422*H2422</f>
        <v>0</v>
      </c>
      <c r="Q2422" s="190">
        <v>0</v>
      </c>
      <c r="R2422" s="190">
        <f>Q2422*H2422</f>
        <v>0</v>
      </c>
      <c r="S2422" s="190">
        <v>0</v>
      </c>
      <c r="T2422" s="191">
        <f>S2422*H2422</f>
        <v>0</v>
      </c>
      <c r="U2422" s="37"/>
      <c r="V2422" s="37"/>
      <c r="W2422" s="37"/>
      <c r="X2422" s="37"/>
      <c r="Y2422" s="37"/>
      <c r="Z2422" s="37"/>
      <c r="AA2422" s="37"/>
      <c r="AB2422" s="37"/>
      <c r="AC2422" s="37"/>
      <c r="AD2422" s="37"/>
      <c r="AE2422" s="37"/>
      <c r="AR2422" s="192" t="s">
        <v>283</v>
      </c>
      <c r="AT2422" s="192" t="s">
        <v>199</v>
      </c>
      <c r="AU2422" s="192" t="s">
        <v>84</v>
      </c>
      <c r="AY2422" s="20" t="s">
        <v>197</v>
      </c>
      <c r="BE2422" s="193">
        <f>IF(N2422="základní",J2422,0)</f>
        <v>0</v>
      </c>
      <c r="BF2422" s="193">
        <f>IF(N2422="snížená",J2422,0)</f>
        <v>0</v>
      </c>
      <c r="BG2422" s="193">
        <f>IF(N2422="zákl. přenesená",J2422,0)</f>
        <v>0</v>
      </c>
      <c r="BH2422" s="193">
        <f>IF(N2422="sníž. přenesená",J2422,0)</f>
        <v>0</v>
      </c>
      <c r="BI2422" s="193">
        <f>IF(N2422="nulová",J2422,0)</f>
        <v>0</v>
      </c>
      <c r="BJ2422" s="20" t="s">
        <v>82</v>
      </c>
      <c r="BK2422" s="193">
        <f>ROUND(I2422*H2422,2)</f>
        <v>0</v>
      </c>
      <c r="BL2422" s="20" t="s">
        <v>283</v>
      </c>
      <c r="BM2422" s="192" t="s">
        <v>3159</v>
      </c>
    </row>
    <row r="2423" spans="1:65" s="2" customFormat="1" ht="11.25">
      <c r="A2423" s="37"/>
      <c r="B2423" s="38"/>
      <c r="C2423" s="39"/>
      <c r="D2423" s="194" t="s">
        <v>206</v>
      </c>
      <c r="E2423" s="39"/>
      <c r="F2423" s="195" t="s">
        <v>3160</v>
      </c>
      <c r="G2423" s="39"/>
      <c r="H2423" s="39"/>
      <c r="I2423" s="196"/>
      <c r="J2423" s="39"/>
      <c r="K2423" s="39"/>
      <c r="L2423" s="42"/>
      <c r="M2423" s="197"/>
      <c r="N2423" s="198"/>
      <c r="O2423" s="67"/>
      <c r="P2423" s="67"/>
      <c r="Q2423" s="67"/>
      <c r="R2423" s="67"/>
      <c r="S2423" s="67"/>
      <c r="T2423" s="68"/>
      <c r="U2423" s="37"/>
      <c r="V2423" s="37"/>
      <c r="W2423" s="37"/>
      <c r="X2423" s="37"/>
      <c r="Y2423" s="37"/>
      <c r="Z2423" s="37"/>
      <c r="AA2423" s="37"/>
      <c r="AB2423" s="37"/>
      <c r="AC2423" s="37"/>
      <c r="AD2423" s="37"/>
      <c r="AE2423" s="37"/>
      <c r="AT2423" s="20" t="s">
        <v>206</v>
      </c>
      <c r="AU2423" s="20" t="s">
        <v>84</v>
      </c>
    </row>
    <row r="2424" spans="1:65" s="2" customFormat="1" ht="33" customHeight="1">
      <c r="A2424" s="37"/>
      <c r="B2424" s="38"/>
      <c r="C2424" s="181" t="s">
        <v>3161</v>
      </c>
      <c r="D2424" s="181" t="s">
        <v>199</v>
      </c>
      <c r="E2424" s="182" t="s">
        <v>3162</v>
      </c>
      <c r="F2424" s="183" t="s">
        <v>3163</v>
      </c>
      <c r="G2424" s="184" t="s">
        <v>2955</v>
      </c>
      <c r="H2424" s="260"/>
      <c r="I2424" s="186"/>
      <c r="J2424" s="187">
        <f>ROUND(I2424*H2424,2)</f>
        <v>0</v>
      </c>
      <c r="K2424" s="183" t="s">
        <v>203</v>
      </c>
      <c r="L2424" s="42"/>
      <c r="M2424" s="188" t="s">
        <v>28</v>
      </c>
      <c r="N2424" s="189" t="s">
        <v>45</v>
      </c>
      <c r="O2424" s="67"/>
      <c r="P2424" s="190">
        <f>O2424*H2424</f>
        <v>0</v>
      </c>
      <c r="Q2424" s="190">
        <v>0</v>
      </c>
      <c r="R2424" s="190">
        <f>Q2424*H2424</f>
        <v>0</v>
      </c>
      <c r="S2424" s="190">
        <v>0</v>
      </c>
      <c r="T2424" s="191">
        <f>S2424*H2424</f>
        <v>0</v>
      </c>
      <c r="U2424" s="37"/>
      <c r="V2424" s="37"/>
      <c r="W2424" s="37"/>
      <c r="X2424" s="37"/>
      <c r="Y2424" s="37"/>
      <c r="Z2424" s="37"/>
      <c r="AA2424" s="37"/>
      <c r="AB2424" s="37"/>
      <c r="AC2424" s="37"/>
      <c r="AD2424" s="37"/>
      <c r="AE2424" s="37"/>
      <c r="AR2424" s="192" t="s">
        <v>283</v>
      </c>
      <c r="AT2424" s="192" t="s">
        <v>199</v>
      </c>
      <c r="AU2424" s="192" t="s">
        <v>84</v>
      </c>
      <c r="AY2424" s="20" t="s">
        <v>197</v>
      </c>
      <c r="BE2424" s="193">
        <f>IF(N2424="základní",J2424,0)</f>
        <v>0</v>
      </c>
      <c r="BF2424" s="193">
        <f>IF(N2424="snížená",J2424,0)</f>
        <v>0</v>
      </c>
      <c r="BG2424" s="193">
        <f>IF(N2424="zákl. přenesená",J2424,0)</f>
        <v>0</v>
      </c>
      <c r="BH2424" s="193">
        <f>IF(N2424="sníž. přenesená",J2424,0)</f>
        <v>0</v>
      </c>
      <c r="BI2424" s="193">
        <f>IF(N2424="nulová",J2424,0)</f>
        <v>0</v>
      </c>
      <c r="BJ2424" s="20" t="s">
        <v>82</v>
      </c>
      <c r="BK2424" s="193">
        <f>ROUND(I2424*H2424,2)</f>
        <v>0</v>
      </c>
      <c r="BL2424" s="20" t="s">
        <v>283</v>
      </c>
      <c r="BM2424" s="192" t="s">
        <v>3164</v>
      </c>
    </row>
    <row r="2425" spans="1:65" s="2" customFormat="1" ht="11.25">
      <c r="A2425" s="37"/>
      <c r="B2425" s="38"/>
      <c r="C2425" s="39"/>
      <c r="D2425" s="194" t="s">
        <v>206</v>
      </c>
      <c r="E2425" s="39"/>
      <c r="F2425" s="195" t="s">
        <v>3165</v>
      </c>
      <c r="G2425" s="39"/>
      <c r="H2425" s="39"/>
      <c r="I2425" s="196"/>
      <c r="J2425" s="39"/>
      <c r="K2425" s="39"/>
      <c r="L2425" s="42"/>
      <c r="M2425" s="197"/>
      <c r="N2425" s="198"/>
      <c r="O2425" s="67"/>
      <c r="P2425" s="67"/>
      <c r="Q2425" s="67"/>
      <c r="R2425" s="67"/>
      <c r="S2425" s="67"/>
      <c r="T2425" s="68"/>
      <c r="U2425" s="37"/>
      <c r="V2425" s="37"/>
      <c r="W2425" s="37"/>
      <c r="X2425" s="37"/>
      <c r="Y2425" s="37"/>
      <c r="Z2425" s="37"/>
      <c r="AA2425" s="37"/>
      <c r="AB2425" s="37"/>
      <c r="AC2425" s="37"/>
      <c r="AD2425" s="37"/>
      <c r="AE2425" s="37"/>
      <c r="AT2425" s="20" t="s">
        <v>206</v>
      </c>
      <c r="AU2425" s="20" t="s">
        <v>84</v>
      </c>
    </row>
    <row r="2426" spans="1:65" s="12" customFormat="1" ht="22.9" customHeight="1">
      <c r="B2426" s="165"/>
      <c r="C2426" s="166"/>
      <c r="D2426" s="167" t="s">
        <v>73</v>
      </c>
      <c r="E2426" s="179" t="s">
        <v>3166</v>
      </c>
      <c r="F2426" s="179" t="s">
        <v>3167</v>
      </c>
      <c r="G2426" s="166"/>
      <c r="H2426" s="166"/>
      <c r="I2426" s="169"/>
      <c r="J2426" s="180">
        <f>BK2426</f>
        <v>0</v>
      </c>
      <c r="K2426" s="166"/>
      <c r="L2426" s="171"/>
      <c r="M2426" s="172"/>
      <c r="N2426" s="173"/>
      <c r="O2426" s="173"/>
      <c r="P2426" s="174">
        <f>SUM(P2427:P2681)</f>
        <v>0</v>
      </c>
      <c r="Q2426" s="173"/>
      <c r="R2426" s="174">
        <f>SUM(R2427:R2681)</f>
        <v>0.21447674</v>
      </c>
      <c r="S2426" s="173"/>
      <c r="T2426" s="175">
        <f>SUM(T2427:T2681)</f>
        <v>0</v>
      </c>
      <c r="AR2426" s="176" t="s">
        <v>84</v>
      </c>
      <c r="AT2426" s="177" t="s">
        <v>73</v>
      </c>
      <c r="AU2426" s="177" t="s">
        <v>82</v>
      </c>
      <c r="AY2426" s="176" t="s">
        <v>197</v>
      </c>
      <c r="BK2426" s="178">
        <f>SUM(BK2427:BK2681)</f>
        <v>0</v>
      </c>
    </row>
    <row r="2427" spans="1:65" s="2" customFormat="1" ht="16.5" customHeight="1">
      <c r="A2427" s="37"/>
      <c r="B2427" s="38"/>
      <c r="C2427" s="181" t="s">
        <v>3168</v>
      </c>
      <c r="D2427" s="181" t="s">
        <v>199</v>
      </c>
      <c r="E2427" s="182" t="s">
        <v>3169</v>
      </c>
      <c r="F2427" s="183" t="s">
        <v>3170</v>
      </c>
      <c r="G2427" s="184" t="s">
        <v>202</v>
      </c>
      <c r="H2427" s="185">
        <v>42.131</v>
      </c>
      <c r="I2427" s="186"/>
      <c r="J2427" s="187">
        <f>ROUND(I2427*H2427,2)</f>
        <v>0</v>
      </c>
      <c r="K2427" s="183" t="s">
        <v>203</v>
      </c>
      <c r="L2427" s="42"/>
      <c r="M2427" s="188" t="s">
        <v>28</v>
      </c>
      <c r="N2427" s="189" t="s">
        <v>45</v>
      </c>
      <c r="O2427" s="67"/>
      <c r="P2427" s="190">
        <f>O2427*H2427</f>
        <v>0</v>
      </c>
      <c r="Q2427" s="190">
        <v>6.0000000000000002E-5</v>
      </c>
      <c r="R2427" s="190">
        <f>Q2427*H2427</f>
        <v>2.5278600000000003E-3</v>
      </c>
      <c r="S2427" s="190">
        <v>0</v>
      </c>
      <c r="T2427" s="191">
        <f>S2427*H2427</f>
        <v>0</v>
      </c>
      <c r="U2427" s="37"/>
      <c r="V2427" s="37"/>
      <c r="W2427" s="37"/>
      <c r="X2427" s="37"/>
      <c r="Y2427" s="37"/>
      <c r="Z2427" s="37"/>
      <c r="AA2427" s="37"/>
      <c r="AB2427" s="37"/>
      <c r="AC2427" s="37"/>
      <c r="AD2427" s="37"/>
      <c r="AE2427" s="37"/>
      <c r="AR2427" s="192" t="s">
        <v>283</v>
      </c>
      <c r="AT2427" s="192" t="s">
        <v>199</v>
      </c>
      <c r="AU2427" s="192" t="s">
        <v>84</v>
      </c>
      <c r="AY2427" s="20" t="s">
        <v>197</v>
      </c>
      <c r="BE2427" s="193">
        <f>IF(N2427="základní",J2427,0)</f>
        <v>0</v>
      </c>
      <c r="BF2427" s="193">
        <f>IF(N2427="snížená",J2427,0)</f>
        <v>0</v>
      </c>
      <c r="BG2427" s="193">
        <f>IF(N2427="zákl. přenesená",J2427,0)</f>
        <v>0</v>
      </c>
      <c r="BH2427" s="193">
        <f>IF(N2427="sníž. přenesená",J2427,0)</f>
        <v>0</v>
      </c>
      <c r="BI2427" s="193">
        <f>IF(N2427="nulová",J2427,0)</f>
        <v>0</v>
      </c>
      <c r="BJ2427" s="20" t="s">
        <v>82</v>
      </c>
      <c r="BK2427" s="193">
        <f>ROUND(I2427*H2427,2)</f>
        <v>0</v>
      </c>
      <c r="BL2427" s="20" t="s">
        <v>283</v>
      </c>
      <c r="BM2427" s="192" t="s">
        <v>3171</v>
      </c>
    </row>
    <row r="2428" spans="1:65" s="2" customFormat="1" ht="11.25">
      <c r="A2428" s="37"/>
      <c r="B2428" s="38"/>
      <c r="C2428" s="39"/>
      <c r="D2428" s="194" t="s">
        <v>206</v>
      </c>
      <c r="E2428" s="39"/>
      <c r="F2428" s="195" t="s">
        <v>3172</v>
      </c>
      <c r="G2428" s="39"/>
      <c r="H2428" s="39"/>
      <c r="I2428" s="196"/>
      <c r="J2428" s="39"/>
      <c r="K2428" s="39"/>
      <c r="L2428" s="42"/>
      <c r="M2428" s="197"/>
      <c r="N2428" s="198"/>
      <c r="O2428" s="67"/>
      <c r="P2428" s="67"/>
      <c r="Q2428" s="67"/>
      <c r="R2428" s="67"/>
      <c r="S2428" s="67"/>
      <c r="T2428" s="68"/>
      <c r="U2428" s="37"/>
      <c r="V2428" s="37"/>
      <c r="W2428" s="37"/>
      <c r="X2428" s="37"/>
      <c r="Y2428" s="37"/>
      <c r="Z2428" s="37"/>
      <c r="AA2428" s="37"/>
      <c r="AB2428" s="37"/>
      <c r="AC2428" s="37"/>
      <c r="AD2428" s="37"/>
      <c r="AE2428" s="37"/>
      <c r="AT2428" s="20" t="s">
        <v>206</v>
      </c>
      <c r="AU2428" s="20" t="s">
        <v>84</v>
      </c>
    </row>
    <row r="2429" spans="1:65" s="15" customFormat="1" ht="11.25">
      <c r="B2429" s="222"/>
      <c r="C2429" s="223"/>
      <c r="D2429" s="201" t="s">
        <v>213</v>
      </c>
      <c r="E2429" s="224" t="s">
        <v>28</v>
      </c>
      <c r="F2429" s="225" t="s">
        <v>3173</v>
      </c>
      <c r="G2429" s="223"/>
      <c r="H2429" s="224" t="s">
        <v>28</v>
      </c>
      <c r="I2429" s="226"/>
      <c r="J2429" s="223"/>
      <c r="K2429" s="223"/>
      <c r="L2429" s="227"/>
      <c r="M2429" s="228"/>
      <c r="N2429" s="229"/>
      <c r="O2429" s="229"/>
      <c r="P2429" s="229"/>
      <c r="Q2429" s="229"/>
      <c r="R2429" s="229"/>
      <c r="S2429" s="229"/>
      <c r="T2429" s="230"/>
      <c r="AT2429" s="231" t="s">
        <v>213</v>
      </c>
      <c r="AU2429" s="231" t="s">
        <v>84</v>
      </c>
      <c r="AV2429" s="15" t="s">
        <v>82</v>
      </c>
      <c r="AW2429" s="15" t="s">
        <v>35</v>
      </c>
      <c r="AX2429" s="15" t="s">
        <v>74</v>
      </c>
      <c r="AY2429" s="231" t="s">
        <v>197</v>
      </c>
    </row>
    <row r="2430" spans="1:65" s="15" customFormat="1" ht="11.25">
      <c r="B2430" s="222"/>
      <c r="C2430" s="223"/>
      <c r="D2430" s="201" t="s">
        <v>213</v>
      </c>
      <c r="E2430" s="224" t="s">
        <v>28</v>
      </c>
      <c r="F2430" s="225" t="s">
        <v>2914</v>
      </c>
      <c r="G2430" s="223"/>
      <c r="H2430" s="224" t="s">
        <v>28</v>
      </c>
      <c r="I2430" s="226"/>
      <c r="J2430" s="223"/>
      <c r="K2430" s="223"/>
      <c r="L2430" s="227"/>
      <c r="M2430" s="228"/>
      <c r="N2430" s="229"/>
      <c r="O2430" s="229"/>
      <c r="P2430" s="229"/>
      <c r="Q2430" s="229"/>
      <c r="R2430" s="229"/>
      <c r="S2430" s="229"/>
      <c r="T2430" s="230"/>
      <c r="AT2430" s="231" t="s">
        <v>213</v>
      </c>
      <c r="AU2430" s="231" t="s">
        <v>84</v>
      </c>
      <c r="AV2430" s="15" t="s">
        <v>82</v>
      </c>
      <c r="AW2430" s="15" t="s">
        <v>35</v>
      </c>
      <c r="AX2430" s="15" t="s">
        <v>74</v>
      </c>
      <c r="AY2430" s="231" t="s">
        <v>197</v>
      </c>
    </row>
    <row r="2431" spans="1:65" s="13" customFormat="1" ht="11.25">
      <c r="B2431" s="199"/>
      <c r="C2431" s="200"/>
      <c r="D2431" s="201" t="s">
        <v>213</v>
      </c>
      <c r="E2431" s="202" t="s">
        <v>28</v>
      </c>
      <c r="F2431" s="203" t="s">
        <v>3174</v>
      </c>
      <c r="G2431" s="200"/>
      <c r="H2431" s="204">
        <v>17.719000000000001</v>
      </c>
      <c r="I2431" s="205"/>
      <c r="J2431" s="200"/>
      <c r="K2431" s="200"/>
      <c r="L2431" s="206"/>
      <c r="M2431" s="207"/>
      <c r="N2431" s="208"/>
      <c r="O2431" s="208"/>
      <c r="P2431" s="208"/>
      <c r="Q2431" s="208"/>
      <c r="R2431" s="208"/>
      <c r="S2431" s="208"/>
      <c r="T2431" s="209"/>
      <c r="AT2431" s="210" t="s">
        <v>213</v>
      </c>
      <c r="AU2431" s="210" t="s">
        <v>84</v>
      </c>
      <c r="AV2431" s="13" t="s">
        <v>84</v>
      </c>
      <c r="AW2431" s="13" t="s">
        <v>35</v>
      </c>
      <c r="AX2431" s="13" t="s">
        <v>74</v>
      </c>
      <c r="AY2431" s="210" t="s">
        <v>197</v>
      </c>
    </row>
    <row r="2432" spans="1:65" s="13" customFormat="1" ht="11.25">
      <c r="B2432" s="199"/>
      <c r="C2432" s="200"/>
      <c r="D2432" s="201" t="s">
        <v>213</v>
      </c>
      <c r="E2432" s="202" t="s">
        <v>28</v>
      </c>
      <c r="F2432" s="203" t="s">
        <v>3175</v>
      </c>
      <c r="G2432" s="200"/>
      <c r="H2432" s="204">
        <v>17.350999999999999</v>
      </c>
      <c r="I2432" s="205"/>
      <c r="J2432" s="200"/>
      <c r="K2432" s="200"/>
      <c r="L2432" s="206"/>
      <c r="M2432" s="207"/>
      <c r="N2432" s="208"/>
      <c r="O2432" s="208"/>
      <c r="P2432" s="208"/>
      <c r="Q2432" s="208"/>
      <c r="R2432" s="208"/>
      <c r="S2432" s="208"/>
      <c r="T2432" s="209"/>
      <c r="AT2432" s="210" t="s">
        <v>213</v>
      </c>
      <c r="AU2432" s="210" t="s">
        <v>84</v>
      </c>
      <c r="AV2432" s="13" t="s">
        <v>84</v>
      </c>
      <c r="AW2432" s="13" t="s">
        <v>35</v>
      </c>
      <c r="AX2432" s="13" t="s">
        <v>74</v>
      </c>
      <c r="AY2432" s="210" t="s">
        <v>197</v>
      </c>
    </row>
    <row r="2433" spans="1:65" s="13" customFormat="1" ht="11.25">
      <c r="B2433" s="199"/>
      <c r="C2433" s="200"/>
      <c r="D2433" s="201" t="s">
        <v>213</v>
      </c>
      <c r="E2433" s="202" t="s">
        <v>28</v>
      </c>
      <c r="F2433" s="203" t="s">
        <v>3176</v>
      </c>
      <c r="G2433" s="200"/>
      <c r="H2433" s="204">
        <v>7.0609999999999999</v>
      </c>
      <c r="I2433" s="205"/>
      <c r="J2433" s="200"/>
      <c r="K2433" s="200"/>
      <c r="L2433" s="206"/>
      <c r="M2433" s="207"/>
      <c r="N2433" s="208"/>
      <c r="O2433" s="208"/>
      <c r="P2433" s="208"/>
      <c r="Q2433" s="208"/>
      <c r="R2433" s="208"/>
      <c r="S2433" s="208"/>
      <c r="T2433" s="209"/>
      <c r="AT2433" s="210" t="s">
        <v>213</v>
      </c>
      <c r="AU2433" s="210" t="s">
        <v>84</v>
      </c>
      <c r="AV2433" s="13" t="s">
        <v>84</v>
      </c>
      <c r="AW2433" s="13" t="s">
        <v>35</v>
      </c>
      <c r="AX2433" s="13" t="s">
        <v>74</v>
      </c>
      <c r="AY2433" s="210" t="s">
        <v>197</v>
      </c>
    </row>
    <row r="2434" spans="1:65" s="14" customFormat="1" ht="11.25">
      <c r="B2434" s="211"/>
      <c r="C2434" s="212"/>
      <c r="D2434" s="201" t="s">
        <v>213</v>
      </c>
      <c r="E2434" s="213" t="s">
        <v>28</v>
      </c>
      <c r="F2434" s="214" t="s">
        <v>226</v>
      </c>
      <c r="G2434" s="212"/>
      <c r="H2434" s="215">
        <v>42.131</v>
      </c>
      <c r="I2434" s="216"/>
      <c r="J2434" s="212"/>
      <c r="K2434" s="212"/>
      <c r="L2434" s="217"/>
      <c r="M2434" s="218"/>
      <c r="N2434" s="219"/>
      <c r="O2434" s="219"/>
      <c r="P2434" s="219"/>
      <c r="Q2434" s="219"/>
      <c r="R2434" s="219"/>
      <c r="S2434" s="219"/>
      <c r="T2434" s="220"/>
      <c r="AT2434" s="221" t="s">
        <v>213</v>
      </c>
      <c r="AU2434" s="221" t="s">
        <v>84</v>
      </c>
      <c r="AV2434" s="14" t="s">
        <v>204</v>
      </c>
      <c r="AW2434" s="14" t="s">
        <v>35</v>
      </c>
      <c r="AX2434" s="14" t="s">
        <v>82</v>
      </c>
      <c r="AY2434" s="221" t="s">
        <v>197</v>
      </c>
    </row>
    <row r="2435" spans="1:65" s="2" customFormat="1" ht="16.5" customHeight="1">
      <c r="A2435" s="37"/>
      <c r="B2435" s="38"/>
      <c r="C2435" s="247" t="s">
        <v>3177</v>
      </c>
      <c r="D2435" s="247" t="s">
        <v>519</v>
      </c>
      <c r="E2435" s="248" t="s">
        <v>3178</v>
      </c>
      <c r="F2435" s="249" t="s">
        <v>3179</v>
      </c>
      <c r="G2435" s="250" t="s">
        <v>210</v>
      </c>
      <c r="H2435" s="251">
        <v>1</v>
      </c>
      <c r="I2435" s="252"/>
      <c r="J2435" s="253">
        <f>ROUND(I2435*H2435,2)</f>
        <v>0</v>
      </c>
      <c r="K2435" s="249" t="s">
        <v>28</v>
      </c>
      <c r="L2435" s="254"/>
      <c r="M2435" s="255" t="s">
        <v>28</v>
      </c>
      <c r="N2435" s="256" t="s">
        <v>45</v>
      </c>
      <c r="O2435" s="67"/>
      <c r="P2435" s="190">
        <f>O2435*H2435</f>
        <v>0</v>
      </c>
      <c r="Q2435" s="190">
        <v>0</v>
      </c>
      <c r="R2435" s="190">
        <f>Q2435*H2435</f>
        <v>0</v>
      </c>
      <c r="S2435" s="190">
        <v>0</v>
      </c>
      <c r="T2435" s="191">
        <f>S2435*H2435</f>
        <v>0</v>
      </c>
      <c r="U2435" s="37"/>
      <c r="V2435" s="37"/>
      <c r="W2435" s="37"/>
      <c r="X2435" s="37"/>
      <c r="Y2435" s="37"/>
      <c r="Z2435" s="37"/>
      <c r="AA2435" s="37"/>
      <c r="AB2435" s="37"/>
      <c r="AC2435" s="37"/>
      <c r="AD2435" s="37"/>
      <c r="AE2435" s="37"/>
      <c r="AR2435" s="192" t="s">
        <v>365</v>
      </c>
      <c r="AT2435" s="192" t="s">
        <v>519</v>
      </c>
      <c r="AU2435" s="192" t="s">
        <v>84</v>
      </c>
      <c r="AY2435" s="20" t="s">
        <v>197</v>
      </c>
      <c r="BE2435" s="193">
        <f>IF(N2435="základní",J2435,0)</f>
        <v>0</v>
      </c>
      <c r="BF2435" s="193">
        <f>IF(N2435="snížená",J2435,0)</f>
        <v>0</v>
      </c>
      <c r="BG2435" s="193">
        <f>IF(N2435="zákl. přenesená",J2435,0)</f>
        <v>0</v>
      </c>
      <c r="BH2435" s="193">
        <f>IF(N2435="sníž. přenesená",J2435,0)</f>
        <v>0</v>
      </c>
      <c r="BI2435" s="193">
        <f>IF(N2435="nulová",J2435,0)</f>
        <v>0</v>
      </c>
      <c r="BJ2435" s="20" t="s">
        <v>82</v>
      </c>
      <c r="BK2435" s="193">
        <f>ROUND(I2435*H2435,2)</f>
        <v>0</v>
      </c>
      <c r="BL2435" s="20" t="s">
        <v>283</v>
      </c>
      <c r="BM2435" s="192" t="s">
        <v>3180</v>
      </c>
    </row>
    <row r="2436" spans="1:65" s="15" customFormat="1" ht="11.25">
      <c r="B2436" s="222"/>
      <c r="C2436" s="223"/>
      <c r="D2436" s="201" t="s">
        <v>213</v>
      </c>
      <c r="E2436" s="224" t="s">
        <v>28</v>
      </c>
      <c r="F2436" s="225" t="s">
        <v>2914</v>
      </c>
      <c r="G2436" s="223"/>
      <c r="H2436" s="224" t="s">
        <v>28</v>
      </c>
      <c r="I2436" s="226"/>
      <c r="J2436" s="223"/>
      <c r="K2436" s="223"/>
      <c r="L2436" s="227"/>
      <c r="M2436" s="228"/>
      <c r="N2436" s="229"/>
      <c r="O2436" s="229"/>
      <c r="P2436" s="229"/>
      <c r="Q2436" s="229"/>
      <c r="R2436" s="229"/>
      <c r="S2436" s="229"/>
      <c r="T2436" s="230"/>
      <c r="AT2436" s="231" t="s">
        <v>213</v>
      </c>
      <c r="AU2436" s="231" t="s">
        <v>84</v>
      </c>
      <c r="AV2436" s="15" t="s">
        <v>82</v>
      </c>
      <c r="AW2436" s="15" t="s">
        <v>35</v>
      </c>
      <c r="AX2436" s="15" t="s">
        <v>74</v>
      </c>
      <c r="AY2436" s="231" t="s">
        <v>197</v>
      </c>
    </row>
    <row r="2437" spans="1:65" s="13" customFormat="1" ht="11.25">
      <c r="B2437" s="199"/>
      <c r="C2437" s="200"/>
      <c r="D2437" s="201" t="s">
        <v>213</v>
      </c>
      <c r="E2437" s="202" t="s">
        <v>28</v>
      </c>
      <c r="F2437" s="203" t="s">
        <v>3181</v>
      </c>
      <c r="G2437" s="200"/>
      <c r="H2437" s="204">
        <v>1</v>
      </c>
      <c r="I2437" s="205"/>
      <c r="J2437" s="200"/>
      <c r="K2437" s="200"/>
      <c r="L2437" s="206"/>
      <c r="M2437" s="207"/>
      <c r="N2437" s="208"/>
      <c r="O2437" s="208"/>
      <c r="P2437" s="208"/>
      <c r="Q2437" s="208"/>
      <c r="R2437" s="208"/>
      <c r="S2437" s="208"/>
      <c r="T2437" s="209"/>
      <c r="AT2437" s="210" t="s">
        <v>213</v>
      </c>
      <c r="AU2437" s="210" t="s">
        <v>84</v>
      </c>
      <c r="AV2437" s="13" t="s">
        <v>84</v>
      </c>
      <c r="AW2437" s="13" t="s">
        <v>35</v>
      </c>
      <c r="AX2437" s="13" t="s">
        <v>82</v>
      </c>
      <c r="AY2437" s="210" t="s">
        <v>197</v>
      </c>
    </row>
    <row r="2438" spans="1:65" s="2" customFormat="1" ht="16.5" customHeight="1">
      <c r="A2438" s="37"/>
      <c r="B2438" s="38"/>
      <c r="C2438" s="247" t="s">
        <v>3182</v>
      </c>
      <c r="D2438" s="247" t="s">
        <v>519</v>
      </c>
      <c r="E2438" s="248" t="s">
        <v>3183</v>
      </c>
      <c r="F2438" s="249" t="s">
        <v>3184</v>
      </c>
      <c r="G2438" s="250" t="s">
        <v>210</v>
      </c>
      <c r="H2438" s="251">
        <v>1</v>
      </c>
      <c r="I2438" s="252"/>
      <c r="J2438" s="253">
        <f>ROUND(I2438*H2438,2)</f>
        <v>0</v>
      </c>
      <c r="K2438" s="249" t="s">
        <v>28</v>
      </c>
      <c r="L2438" s="254"/>
      <c r="M2438" s="255" t="s">
        <v>28</v>
      </c>
      <c r="N2438" s="256" t="s">
        <v>45</v>
      </c>
      <c r="O2438" s="67"/>
      <c r="P2438" s="190">
        <f>O2438*H2438</f>
        <v>0</v>
      </c>
      <c r="Q2438" s="190">
        <v>0</v>
      </c>
      <c r="R2438" s="190">
        <f>Q2438*H2438</f>
        <v>0</v>
      </c>
      <c r="S2438" s="190">
        <v>0</v>
      </c>
      <c r="T2438" s="191">
        <f>S2438*H2438</f>
        <v>0</v>
      </c>
      <c r="U2438" s="37"/>
      <c r="V2438" s="37"/>
      <c r="W2438" s="37"/>
      <c r="X2438" s="37"/>
      <c r="Y2438" s="37"/>
      <c r="Z2438" s="37"/>
      <c r="AA2438" s="37"/>
      <c r="AB2438" s="37"/>
      <c r="AC2438" s="37"/>
      <c r="AD2438" s="37"/>
      <c r="AE2438" s="37"/>
      <c r="AR2438" s="192" t="s">
        <v>365</v>
      </c>
      <c r="AT2438" s="192" t="s">
        <v>519</v>
      </c>
      <c r="AU2438" s="192" t="s">
        <v>84</v>
      </c>
      <c r="AY2438" s="20" t="s">
        <v>197</v>
      </c>
      <c r="BE2438" s="193">
        <f>IF(N2438="základní",J2438,0)</f>
        <v>0</v>
      </c>
      <c r="BF2438" s="193">
        <f>IF(N2438="snížená",J2438,0)</f>
        <v>0</v>
      </c>
      <c r="BG2438" s="193">
        <f>IF(N2438="zákl. přenesená",J2438,0)</f>
        <v>0</v>
      </c>
      <c r="BH2438" s="193">
        <f>IF(N2438="sníž. přenesená",J2438,0)</f>
        <v>0</v>
      </c>
      <c r="BI2438" s="193">
        <f>IF(N2438="nulová",J2438,0)</f>
        <v>0</v>
      </c>
      <c r="BJ2438" s="20" t="s">
        <v>82</v>
      </c>
      <c r="BK2438" s="193">
        <f>ROUND(I2438*H2438,2)</f>
        <v>0</v>
      </c>
      <c r="BL2438" s="20" t="s">
        <v>283</v>
      </c>
      <c r="BM2438" s="192" t="s">
        <v>3185</v>
      </c>
    </row>
    <row r="2439" spans="1:65" s="15" customFormat="1" ht="11.25">
      <c r="B2439" s="222"/>
      <c r="C2439" s="223"/>
      <c r="D2439" s="201" t="s">
        <v>213</v>
      </c>
      <c r="E2439" s="224" t="s">
        <v>28</v>
      </c>
      <c r="F2439" s="225" t="s">
        <v>2914</v>
      </c>
      <c r="G2439" s="223"/>
      <c r="H2439" s="224" t="s">
        <v>28</v>
      </c>
      <c r="I2439" s="226"/>
      <c r="J2439" s="223"/>
      <c r="K2439" s="223"/>
      <c r="L2439" s="227"/>
      <c r="M2439" s="228"/>
      <c r="N2439" s="229"/>
      <c r="O2439" s="229"/>
      <c r="P2439" s="229"/>
      <c r="Q2439" s="229"/>
      <c r="R2439" s="229"/>
      <c r="S2439" s="229"/>
      <c r="T2439" s="230"/>
      <c r="AT2439" s="231" t="s">
        <v>213</v>
      </c>
      <c r="AU2439" s="231" t="s">
        <v>84</v>
      </c>
      <c r="AV2439" s="15" t="s">
        <v>82</v>
      </c>
      <c r="AW2439" s="15" t="s">
        <v>35</v>
      </c>
      <c r="AX2439" s="15" t="s">
        <v>74</v>
      </c>
      <c r="AY2439" s="231" t="s">
        <v>197</v>
      </c>
    </row>
    <row r="2440" spans="1:65" s="13" customFormat="1" ht="11.25">
      <c r="B2440" s="199"/>
      <c r="C2440" s="200"/>
      <c r="D2440" s="201" t="s">
        <v>213</v>
      </c>
      <c r="E2440" s="202" t="s">
        <v>28</v>
      </c>
      <c r="F2440" s="203" t="s">
        <v>3186</v>
      </c>
      <c r="G2440" s="200"/>
      <c r="H2440" s="204">
        <v>1</v>
      </c>
      <c r="I2440" s="205"/>
      <c r="J2440" s="200"/>
      <c r="K2440" s="200"/>
      <c r="L2440" s="206"/>
      <c r="M2440" s="207"/>
      <c r="N2440" s="208"/>
      <c r="O2440" s="208"/>
      <c r="P2440" s="208"/>
      <c r="Q2440" s="208"/>
      <c r="R2440" s="208"/>
      <c r="S2440" s="208"/>
      <c r="T2440" s="209"/>
      <c r="AT2440" s="210" t="s">
        <v>213</v>
      </c>
      <c r="AU2440" s="210" t="s">
        <v>84</v>
      </c>
      <c r="AV2440" s="13" t="s">
        <v>84</v>
      </c>
      <c r="AW2440" s="13" t="s">
        <v>35</v>
      </c>
      <c r="AX2440" s="13" t="s">
        <v>82</v>
      </c>
      <c r="AY2440" s="210" t="s">
        <v>197</v>
      </c>
    </row>
    <row r="2441" spans="1:65" s="2" customFormat="1" ht="16.5" customHeight="1">
      <c r="A2441" s="37"/>
      <c r="B2441" s="38"/>
      <c r="C2441" s="247" t="s">
        <v>3187</v>
      </c>
      <c r="D2441" s="247" t="s">
        <v>519</v>
      </c>
      <c r="E2441" s="248" t="s">
        <v>3188</v>
      </c>
      <c r="F2441" s="249" t="s">
        <v>3189</v>
      </c>
      <c r="G2441" s="250" t="s">
        <v>210</v>
      </c>
      <c r="H2441" s="251">
        <v>1</v>
      </c>
      <c r="I2441" s="252"/>
      <c r="J2441" s="253">
        <f>ROUND(I2441*H2441,2)</f>
        <v>0</v>
      </c>
      <c r="K2441" s="249" t="s">
        <v>28</v>
      </c>
      <c r="L2441" s="254"/>
      <c r="M2441" s="255" t="s">
        <v>28</v>
      </c>
      <c r="N2441" s="256" t="s">
        <v>45</v>
      </c>
      <c r="O2441" s="67"/>
      <c r="P2441" s="190">
        <f>O2441*H2441</f>
        <v>0</v>
      </c>
      <c r="Q2441" s="190">
        <v>0</v>
      </c>
      <c r="R2441" s="190">
        <f>Q2441*H2441</f>
        <v>0</v>
      </c>
      <c r="S2441" s="190">
        <v>0</v>
      </c>
      <c r="T2441" s="191">
        <f>S2441*H2441</f>
        <v>0</v>
      </c>
      <c r="U2441" s="37"/>
      <c r="V2441" s="37"/>
      <c r="W2441" s="37"/>
      <c r="X2441" s="37"/>
      <c r="Y2441" s="37"/>
      <c r="Z2441" s="37"/>
      <c r="AA2441" s="37"/>
      <c r="AB2441" s="37"/>
      <c r="AC2441" s="37"/>
      <c r="AD2441" s="37"/>
      <c r="AE2441" s="37"/>
      <c r="AR2441" s="192" t="s">
        <v>365</v>
      </c>
      <c r="AT2441" s="192" t="s">
        <v>519</v>
      </c>
      <c r="AU2441" s="192" t="s">
        <v>84</v>
      </c>
      <c r="AY2441" s="20" t="s">
        <v>197</v>
      </c>
      <c r="BE2441" s="193">
        <f>IF(N2441="základní",J2441,0)</f>
        <v>0</v>
      </c>
      <c r="BF2441" s="193">
        <f>IF(N2441="snížená",J2441,0)</f>
        <v>0</v>
      </c>
      <c r="BG2441" s="193">
        <f>IF(N2441="zákl. přenesená",J2441,0)</f>
        <v>0</v>
      </c>
      <c r="BH2441" s="193">
        <f>IF(N2441="sníž. přenesená",J2441,0)</f>
        <v>0</v>
      </c>
      <c r="BI2441" s="193">
        <f>IF(N2441="nulová",J2441,0)</f>
        <v>0</v>
      </c>
      <c r="BJ2441" s="20" t="s">
        <v>82</v>
      </c>
      <c r="BK2441" s="193">
        <f>ROUND(I2441*H2441,2)</f>
        <v>0</v>
      </c>
      <c r="BL2441" s="20" t="s">
        <v>283</v>
      </c>
      <c r="BM2441" s="192" t="s">
        <v>3190</v>
      </c>
    </row>
    <row r="2442" spans="1:65" s="15" customFormat="1" ht="11.25">
      <c r="B2442" s="222"/>
      <c r="C2442" s="223"/>
      <c r="D2442" s="201" t="s">
        <v>213</v>
      </c>
      <c r="E2442" s="224" t="s">
        <v>28</v>
      </c>
      <c r="F2442" s="225" t="s">
        <v>2914</v>
      </c>
      <c r="G2442" s="223"/>
      <c r="H2442" s="224" t="s">
        <v>28</v>
      </c>
      <c r="I2442" s="226"/>
      <c r="J2442" s="223"/>
      <c r="K2442" s="223"/>
      <c r="L2442" s="227"/>
      <c r="M2442" s="228"/>
      <c r="N2442" s="229"/>
      <c r="O2442" s="229"/>
      <c r="P2442" s="229"/>
      <c r="Q2442" s="229"/>
      <c r="R2442" s="229"/>
      <c r="S2442" s="229"/>
      <c r="T2442" s="230"/>
      <c r="AT2442" s="231" t="s">
        <v>213</v>
      </c>
      <c r="AU2442" s="231" t="s">
        <v>84</v>
      </c>
      <c r="AV2442" s="15" t="s">
        <v>82</v>
      </c>
      <c r="AW2442" s="15" t="s">
        <v>35</v>
      </c>
      <c r="AX2442" s="15" t="s">
        <v>74</v>
      </c>
      <c r="AY2442" s="231" t="s">
        <v>197</v>
      </c>
    </row>
    <row r="2443" spans="1:65" s="13" customFormat="1" ht="11.25">
      <c r="B2443" s="199"/>
      <c r="C2443" s="200"/>
      <c r="D2443" s="201" t="s">
        <v>213</v>
      </c>
      <c r="E2443" s="202" t="s">
        <v>28</v>
      </c>
      <c r="F2443" s="203" t="s">
        <v>3191</v>
      </c>
      <c r="G2443" s="200"/>
      <c r="H2443" s="204">
        <v>1</v>
      </c>
      <c r="I2443" s="205"/>
      <c r="J2443" s="200"/>
      <c r="K2443" s="200"/>
      <c r="L2443" s="206"/>
      <c r="M2443" s="207"/>
      <c r="N2443" s="208"/>
      <c r="O2443" s="208"/>
      <c r="P2443" s="208"/>
      <c r="Q2443" s="208"/>
      <c r="R2443" s="208"/>
      <c r="S2443" s="208"/>
      <c r="T2443" s="209"/>
      <c r="AT2443" s="210" t="s">
        <v>213</v>
      </c>
      <c r="AU2443" s="210" t="s">
        <v>84</v>
      </c>
      <c r="AV2443" s="13" t="s">
        <v>84</v>
      </c>
      <c r="AW2443" s="13" t="s">
        <v>35</v>
      </c>
      <c r="AX2443" s="13" t="s">
        <v>82</v>
      </c>
      <c r="AY2443" s="210" t="s">
        <v>197</v>
      </c>
    </row>
    <row r="2444" spans="1:65" s="2" customFormat="1" ht="16.5" customHeight="1">
      <c r="A2444" s="37"/>
      <c r="B2444" s="38"/>
      <c r="C2444" s="181" t="s">
        <v>3192</v>
      </c>
      <c r="D2444" s="181" t="s">
        <v>199</v>
      </c>
      <c r="E2444" s="182" t="s">
        <v>3193</v>
      </c>
      <c r="F2444" s="183" t="s">
        <v>3194</v>
      </c>
      <c r="G2444" s="184" t="s">
        <v>265</v>
      </c>
      <c r="H2444" s="185">
        <v>56.05</v>
      </c>
      <c r="I2444" s="186"/>
      <c r="J2444" s="187">
        <f>ROUND(I2444*H2444,2)</f>
        <v>0</v>
      </c>
      <c r="K2444" s="183" t="s">
        <v>203</v>
      </c>
      <c r="L2444" s="42"/>
      <c r="M2444" s="188" t="s">
        <v>28</v>
      </c>
      <c r="N2444" s="189" t="s">
        <v>45</v>
      </c>
      <c r="O2444" s="67"/>
      <c r="P2444" s="190">
        <f>O2444*H2444</f>
        <v>0</v>
      </c>
      <c r="Q2444" s="190">
        <v>7.2000000000000005E-4</v>
      </c>
      <c r="R2444" s="190">
        <f>Q2444*H2444</f>
        <v>4.0356000000000003E-2</v>
      </c>
      <c r="S2444" s="190">
        <v>0</v>
      </c>
      <c r="T2444" s="191">
        <f>S2444*H2444</f>
        <v>0</v>
      </c>
      <c r="U2444" s="37"/>
      <c r="V2444" s="37"/>
      <c r="W2444" s="37"/>
      <c r="X2444" s="37"/>
      <c r="Y2444" s="37"/>
      <c r="Z2444" s="37"/>
      <c r="AA2444" s="37"/>
      <c r="AB2444" s="37"/>
      <c r="AC2444" s="37"/>
      <c r="AD2444" s="37"/>
      <c r="AE2444" s="37"/>
      <c r="AR2444" s="192" t="s">
        <v>283</v>
      </c>
      <c r="AT2444" s="192" t="s">
        <v>199</v>
      </c>
      <c r="AU2444" s="192" t="s">
        <v>84</v>
      </c>
      <c r="AY2444" s="20" t="s">
        <v>197</v>
      </c>
      <c r="BE2444" s="193">
        <f>IF(N2444="základní",J2444,0)</f>
        <v>0</v>
      </c>
      <c r="BF2444" s="193">
        <f>IF(N2444="snížená",J2444,0)</f>
        <v>0</v>
      </c>
      <c r="BG2444" s="193">
        <f>IF(N2444="zákl. přenesená",J2444,0)</f>
        <v>0</v>
      </c>
      <c r="BH2444" s="193">
        <f>IF(N2444="sníž. přenesená",J2444,0)</f>
        <v>0</v>
      </c>
      <c r="BI2444" s="193">
        <f>IF(N2444="nulová",J2444,0)</f>
        <v>0</v>
      </c>
      <c r="BJ2444" s="20" t="s">
        <v>82</v>
      </c>
      <c r="BK2444" s="193">
        <f>ROUND(I2444*H2444,2)</f>
        <v>0</v>
      </c>
      <c r="BL2444" s="20" t="s">
        <v>283</v>
      </c>
      <c r="BM2444" s="192" t="s">
        <v>3195</v>
      </c>
    </row>
    <row r="2445" spans="1:65" s="2" customFormat="1" ht="11.25">
      <c r="A2445" s="37"/>
      <c r="B2445" s="38"/>
      <c r="C2445" s="39"/>
      <c r="D2445" s="194" t="s">
        <v>206</v>
      </c>
      <c r="E2445" s="39"/>
      <c r="F2445" s="195" t="s">
        <v>3196</v>
      </c>
      <c r="G2445" s="39"/>
      <c r="H2445" s="39"/>
      <c r="I2445" s="196"/>
      <c r="J2445" s="39"/>
      <c r="K2445" s="39"/>
      <c r="L2445" s="42"/>
      <c r="M2445" s="197"/>
      <c r="N2445" s="198"/>
      <c r="O2445" s="67"/>
      <c r="P2445" s="67"/>
      <c r="Q2445" s="67"/>
      <c r="R2445" s="67"/>
      <c r="S2445" s="67"/>
      <c r="T2445" s="68"/>
      <c r="U2445" s="37"/>
      <c r="V2445" s="37"/>
      <c r="W2445" s="37"/>
      <c r="X2445" s="37"/>
      <c r="Y2445" s="37"/>
      <c r="Z2445" s="37"/>
      <c r="AA2445" s="37"/>
      <c r="AB2445" s="37"/>
      <c r="AC2445" s="37"/>
      <c r="AD2445" s="37"/>
      <c r="AE2445" s="37"/>
      <c r="AT2445" s="20" t="s">
        <v>206</v>
      </c>
      <c r="AU2445" s="20" t="s">
        <v>84</v>
      </c>
    </row>
    <row r="2446" spans="1:65" s="15" customFormat="1" ht="11.25">
      <c r="B2446" s="222"/>
      <c r="C2446" s="223"/>
      <c r="D2446" s="201" t="s">
        <v>213</v>
      </c>
      <c r="E2446" s="224" t="s">
        <v>28</v>
      </c>
      <c r="F2446" s="225" t="s">
        <v>3173</v>
      </c>
      <c r="G2446" s="223"/>
      <c r="H2446" s="224" t="s">
        <v>28</v>
      </c>
      <c r="I2446" s="226"/>
      <c r="J2446" s="223"/>
      <c r="K2446" s="223"/>
      <c r="L2446" s="227"/>
      <c r="M2446" s="228"/>
      <c r="N2446" s="229"/>
      <c r="O2446" s="229"/>
      <c r="P2446" s="229"/>
      <c r="Q2446" s="229"/>
      <c r="R2446" s="229"/>
      <c r="S2446" s="229"/>
      <c r="T2446" s="230"/>
      <c r="AT2446" s="231" t="s">
        <v>213</v>
      </c>
      <c r="AU2446" s="231" t="s">
        <v>84</v>
      </c>
      <c r="AV2446" s="15" t="s">
        <v>82</v>
      </c>
      <c r="AW2446" s="15" t="s">
        <v>35</v>
      </c>
      <c r="AX2446" s="15" t="s">
        <v>74</v>
      </c>
      <c r="AY2446" s="231" t="s">
        <v>197</v>
      </c>
    </row>
    <row r="2447" spans="1:65" s="15" customFormat="1" ht="11.25">
      <c r="B2447" s="222"/>
      <c r="C2447" s="223"/>
      <c r="D2447" s="201" t="s">
        <v>213</v>
      </c>
      <c r="E2447" s="224" t="s">
        <v>28</v>
      </c>
      <c r="F2447" s="225" t="s">
        <v>2914</v>
      </c>
      <c r="G2447" s="223"/>
      <c r="H2447" s="224" t="s">
        <v>28</v>
      </c>
      <c r="I2447" s="226"/>
      <c r="J2447" s="223"/>
      <c r="K2447" s="223"/>
      <c r="L2447" s="227"/>
      <c r="M2447" s="228"/>
      <c r="N2447" s="229"/>
      <c r="O2447" s="229"/>
      <c r="P2447" s="229"/>
      <c r="Q2447" s="229"/>
      <c r="R2447" s="229"/>
      <c r="S2447" s="229"/>
      <c r="T2447" s="230"/>
      <c r="AT2447" s="231" t="s">
        <v>213</v>
      </c>
      <c r="AU2447" s="231" t="s">
        <v>84</v>
      </c>
      <c r="AV2447" s="15" t="s">
        <v>82</v>
      </c>
      <c r="AW2447" s="15" t="s">
        <v>35</v>
      </c>
      <c r="AX2447" s="15" t="s">
        <v>74</v>
      </c>
      <c r="AY2447" s="231" t="s">
        <v>197</v>
      </c>
    </row>
    <row r="2448" spans="1:65" s="13" customFormat="1" ht="11.25">
      <c r="B2448" s="199"/>
      <c r="C2448" s="200"/>
      <c r="D2448" s="201" t="s">
        <v>213</v>
      </c>
      <c r="E2448" s="202" t="s">
        <v>28</v>
      </c>
      <c r="F2448" s="203" t="s">
        <v>3197</v>
      </c>
      <c r="G2448" s="200"/>
      <c r="H2448" s="204">
        <v>4.75</v>
      </c>
      <c r="I2448" s="205"/>
      <c r="J2448" s="200"/>
      <c r="K2448" s="200"/>
      <c r="L2448" s="206"/>
      <c r="M2448" s="207"/>
      <c r="N2448" s="208"/>
      <c r="O2448" s="208"/>
      <c r="P2448" s="208"/>
      <c r="Q2448" s="208"/>
      <c r="R2448" s="208"/>
      <c r="S2448" s="208"/>
      <c r="T2448" s="209"/>
      <c r="AT2448" s="210" t="s">
        <v>213</v>
      </c>
      <c r="AU2448" s="210" t="s">
        <v>84</v>
      </c>
      <c r="AV2448" s="13" t="s">
        <v>84</v>
      </c>
      <c r="AW2448" s="13" t="s">
        <v>35</v>
      </c>
      <c r="AX2448" s="13" t="s">
        <v>74</v>
      </c>
      <c r="AY2448" s="210" t="s">
        <v>197</v>
      </c>
    </row>
    <row r="2449" spans="1:65" s="13" customFormat="1" ht="11.25">
      <c r="B2449" s="199"/>
      <c r="C2449" s="200"/>
      <c r="D2449" s="201" t="s">
        <v>213</v>
      </c>
      <c r="E2449" s="202" t="s">
        <v>28</v>
      </c>
      <c r="F2449" s="203" t="s">
        <v>3198</v>
      </c>
      <c r="G2449" s="200"/>
      <c r="H2449" s="204">
        <v>5.8</v>
      </c>
      <c r="I2449" s="205"/>
      <c r="J2449" s="200"/>
      <c r="K2449" s="200"/>
      <c r="L2449" s="206"/>
      <c r="M2449" s="207"/>
      <c r="N2449" s="208"/>
      <c r="O2449" s="208"/>
      <c r="P2449" s="208"/>
      <c r="Q2449" s="208"/>
      <c r="R2449" s="208"/>
      <c r="S2449" s="208"/>
      <c r="T2449" s="209"/>
      <c r="AT2449" s="210" t="s">
        <v>213</v>
      </c>
      <c r="AU2449" s="210" t="s">
        <v>84</v>
      </c>
      <c r="AV2449" s="13" t="s">
        <v>84</v>
      </c>
      <c r="AW2449" s="13" t="s">
        <v>35</v>
      </c>
      <c r="AX2449" s="13" t="s">
        <v>74</v>
      </c>
      <c r="AY2449" s="210" t="s">
        <v>197</v>
      </c>
    </row>
    <row r="2450" spans="1:65" s="13" customFormat="1" ht="11.25">
      <c r="B2450" s="199"/>
      <c r="C2450" s="200"/>
      <c r="D2450" s="201" t="s">
        <v>213</v>
      </c>
      <c r="E2450" s="202" t="s">
        <v>28</v>
      </c>
      <c r="F2450" s="203" t="s">
        <v>3199</v>
      </c>
      <c r="G2450" s="200"/>
      <c r="H2450" s="204">
        <v>29.15</v>
      </c>
      <c r="I2450" s="205"/>
      <c r="J2450" s="200"/>
      <c r="K2450" s="200"/>
      <c r="L2450" s="206"/>
      <c r="M2450" s="207"/>
      <c r="N2450" s="208"/>
      <c r="O2450" s="208"/>
      <c r="P2450" s="208"/>
      <c r="Q2450" s="208"/>
      <c r="R2450" s="208"/>
      <c r="S2450" s="208"/>
      <c r="T2450" s="209"/>
      <c r="AT2450" s="210" t="s">
        <v>213</v>
      </c>
      <c r="AU2450" s="210" t="s">
        <v>84</v>
      </c>
      <c r="AV2450" s="13" t="s">
        <v>84</v>
      </c>
      <c r="AW2450" s="13" t="s">
        <v>35</v>
      </c>
      <c r="AX2450" s="13" t="s">
        <v>74</v>
      </c>
      <c r="AY2450" s="210" t="s">
        <v>197</v>
      </c>
    </row>
    <row r="2451" spans="1:65" s="13" customFormat="1" ht="11.25">
      <c r="B2451" s="199"/>
      <c r="C2451" s="200"/>
      <c r="D2451" s="201" t="s">
        <v>213</v>
      </c>
      <c r="E2451" s="202" t="s">
        <v>28</v>
      </c>
      <c r="F2451" s="203" t="s">
        <v>3200</v>
      </c>
      <c r="G2451" s="200"/>
      <c r="H2451" s="204">
        <v>7.3</v>
      </c>
      <c r="I2451" s="205"/>
      <c r="J2451" s="200"/>
      <c r="K2451" s="200"/>
      <c r="L2451" s="206"/>
      <c r="M2451" s="207"/>
      <c r="N2451" s="208"/>
      <c r="O2451" s="208"/>
      <c r="P2451" s="208"/>
      <c r="Q2451" s="208"/>
      <c r="R2451" s="208"/>
      <c r="S2451" s="208"/>
      <c r="T2451" s="209"/>
      <c r="AT2451" s="210" t="s">
        <v>213</v>
      </c>
      <c r="AU2451" s="210" t="s">
        <v>84</v>
      </c>
      <c r="AV2451" s="13" t="s">
        <v>84</v>
      </c>
      <c r="AW2451" s="13" t="s">
        <v>35</v>
      </c>
      <c r="AX2451" s="13" t="s">
        <v>74</v>
      </c>
      <c r="AY2451" s="210" t="s">
        <v>197</v>
      </c>
    </row>
    <row r="2452" spans="1:65" s="13" customFormat="1" ht="11.25">
      <c r="B2452" s="199"/>
      <c r="C2452" s="200"/>
      <c r="D2452" s="201" t="s">
        <v>213</v>
      </c>
      <c r="E2452" s="202" t="s">
        <v>28</v>
      </c>
      <c r="F2452" s="203" t="s">
        <v>3201</v>
      </c>
      <c r="G2452" s="200"/>
      <c r="H2452" s="204">
        <v>9.0500000000000007</v>
      </c>
      <c r="I2452" s="205"/>
      <c r="J2452" s="200"/>
      <c r="K2452" s="200"/>
      <c r="L2452" s="206"/>
      <c r="M2452" s="207"/>
      <c r="N2452" s="208"/>
      <c r="O2452" s="208"/>
      <c r="P2452" s="208"/>
      <c r="Q2452" s="208"/>
      <c r="R2452" s="208"/>
      <c r="S2452" s="208"/>
      <c r="T2452" s="209"/>
      <c r="AT2452" s="210" t="s">
        <v>213</v>
      </c>
      <c r="AU2452" s="210" t="s">
        <v>84</v>
      </c>
      <c r="AV2452" s="13" t="s">
        <v>84</v>
      </c>
      <c r="AW2452" s="13" t="s">
        <v>35</v>
      </c>
      <c r="AX2452" s="13" t="s">
        <v>74</v>
      </c>
      <c r="AY2452" s="210" t="s">
        <v>197</v>
      </c>
    </row>
    <row r="2453" spans="1:65" s="14" customFormat="1" ht="11.25">
      <c r="B2453" s="211"/>
      <c r="C2453" s="212"/>
      <c r="D2453" s="201" t="s">
        <v>213</v>
      </c>
      <c r="E2453" s="213" t="s">
        <v>28</v>
      </c>
      <c r="F2453" s="214" t="s">
        <v>226</v>
      </c>
      <c r="G2453" s="212"/>
      <c r="H2453" s="215">
        <v>56.05</v>
      </c>
      <c r="I2453" s="216"/>
      <c r="J2453" s="212"/>
      <c r="K2453" s="212"/>
      <c r="L2453" s="217"/>
      <c r="M2453" s="218"/>
      <c r="N2453" s="219"/>
      <c r="O2453" s="219"/>
      <c r="P2453" s="219"/>
      <c r="Q2453" s="219"/>
      <c r="R2453" s="219"/>
      <c r="S2453" s="219"/>
      <c r="T2453" s="220"/>
      <c r="AT2453" s="221" t="s">
        <v>213</v>
      </c>
      <c r="AU2453" s="221" t="s">
        <v>84</v>
      </c>
      <c r="AV2453" s="14" t="s">
        <v>204</v>
      </c>
      <c r="AW2453" s="14" t="s">
        <v>35</v>
      </c>
      <c r="AX2453" s="14" t="s">
        <v>82</v>
      </c>
      <c r="AY2453" s="221" t="s">
        <v>197</v>
      </c>
    </row>
    <row r="2454" spans="1:65" s="2" customFormat="1" ht="16.5" customHeight="1">
      <c r="A2454" s="37"/>
      <c r="B2454" s="38"/>
      <c r="C2454" s="247" t="s">
        <v>3202</v>
      </c>
      <c r="D2454" s="247" t="s">
        <v>519</v>
      </c>
      <c r="E2454" s="248" t="s">
        <v>3203</v>
      </c>
      <c r="F2454" s="249" t="s">
        <v>3204</v>
      </c>
      <c r="G2454" s="250" t="s">
        <v>265</v>
      </c>
      <c r="H2454" s="251">
        <v>4.75</v>
      </c>
      <c r="I2454" s="252"/>
      <c r="J2454" s="253">
        <f>ROUND(I2454*H2454,2)</f>
        <v>0</v>
      </c>
      <c r="K2454" s="249" t="s">
        <v>28</v>
      </c>
      <c r="L2454" s="254"/>
      <c r="M2454" s="255" t="s">
        <v>28</v>
      </c>
      <c r="N2454" s="256" t="s">
        <v>45</v>
      </c>
      <c r="O2454" s="67"/>
      <c r="P2454" s="190">
        <f>O2454*H2454</f>
        <v>0</v>
      </c>
      <c r="Q2454" s="190">
        <v>0</v>
      </c>
      <c r="R2454" s="190">
        <f>Q2454*H2454</f>
        <v>0</v>
      </c>
      <c r="S2454" s="190">
        <v>0</v>
      </c>
      <c r="T2454" s="191">
        <f>S2454*H2454</f>
        <v>0</v>
      </c>
      <c r="U2454" s="37"/>
      <c r="V2454" s="37"/>
      <c r="W2454" s="37"/>
      <c r="X2454" s="37"/>
      <c r="Y2454" s="37"/>
      <c r="Z2454" s="37"/>
      <c r="AA2454" s="37"/>
      <c r="AB2454" s="37"/>
      <c r="AC2454" s="37"/>
      <c r="AD2454" s="37"/>
      <c r="AE2454" s="37"/>
      <c r="AR2454" s="192" t="s">
        <v>365</v>
      </c>
      <c r="AT2454" s="192" t="s">
        <v>519</v>
      </c>
      <c r="AU2454" s="192" t="s">
        <v>84</v>
      </c>
      <c r="AY2454" s="20" t="s">
        <v>197</v>
      </c>
      <c r="BE2454" s="193">
        <f>IF(N2454="základní",J2454,0)</f>
        <v>0</v>
      </c>
      <c r="BF2454" s="193">
        <f>IF(N2454="snížená",J2454,0)</f>
        <v>0</v>
      </c>
      <c r="BG2454" s="193">
        <f>IF(N2454="zákl. přenesená",J2454,0)</f>
        <v>0</v>
      </c>
      <c r="BH2454" s="193">
        <f>IF(N2454="sníž. přenesená",J2454,0)</f>
        <v>0</v>
      </c>
      <c r="BI2454" s="193">
        <f>IF(N2454="nulová",J2454,0)</f>
        <v>0</v>
      </c>
      <c r="BJ2454" s="20" t="s">
        <v>82</v>
      </c>
      <c r="BK2454" s="193">
        <f>ROUND(I2454*H2454,2)</f>
        <v>0</v>
      </c>
      <c r="BL2454" s="20" t="s">
        <v>283</v>
      </c>
      <c r="BM2454" s="192" t="s">
        <v>3205</v>
      </c>
    </row>
    <row r="2455" spans="1:65" s="2" customFormat="1" ht="16.5" customHeight="1">
      <c r="A2455" s="37"/>
      <c r="B2455" s="38"/>
      <c r="C2455" s="247" t="s">
        <v>3206</v>
      </c>
      <c r="D2455" s="247" t="s">
        <v>519</v>
      </c>
      <c r="E2455" s="248" t="s">
        <v>3207</v>
      </c>
      <c r="F2455" s="249" t="s">
        <v>3208</v>
      </c>
      <c r="G2455" s="250" t="s">
        <v>265</v>
      </c>
      <c r="H2455" s="251">
        <v>5.8</v>
      </c>
      <c r="I2455" s="252"/>
      <c r="J2455" s="253">
        <f>ROUND(I2455*H2455,2)</f>
        <v>0</v>
      </c>
      <c r="K2455" s="249" t="s">
        <v>28</v>
      </c>
      <c r="L2455" s="254"/>
      <c r="M2455" s="255" t="s">
        <v>28</v>
      </c>
      <c r="N2455" s="256" t="s">
        <v>45</v>
      </c>
      <c r="O2455" s="67"/>
      <c r="P2455" s="190">
        <f>O2455*H2455</f>
        <v>0</v>
      </c>
      <c r="Q2455" s="190">
        <v>0</v>
      </c>
      <c r="R2455" s="190">
        <f>Q2455*H2455</f>
        <v>0</v>
      </c>
      <c r="S2455" s="190">
        <v>0</v>
      </c>
      <c r="T2455" s="191">
        <f>S2455*H2455</f>
        <v>0</v>
      </c>
      <c r="U2455" s="37"/>
      <c r="V2455" s="37"/>
      <c r="W2455" s="37"/>
      <c r="X2455" s="37"/>
      <c r="Y2455" s="37"/>
      <c r="Z2455" s="37"/>
      <c r="AA2455" s="37"/>
      <c r="AB2455" s="37"/>
      <c r="AC2455" s="37"/>
      <c r="AD2455" s="37"/>
      <c r="AE2455" s="37"/>
      <c r="AR2455" s="192" t="s">
        <v>365</v>
      </c>
      <c r="AT2455" s="192" t="s">
        <v>519</v>
      </c>
      <c r="AU2455" s="192" t="s">
        <v>84</v>
      </c>
      <c r="AY2455" s="20" t="s">
        <v>197</v>
      </c>
      <c r="BE2455" s="193">
        <f>IF(N2455="základní",J2455,0)</f>
        <v>0</v>
      </c>
      <c r="BF2455" s="193">
        <f>IF(N2455="snížená",J2455,0)</f>
        <v>0</v>
      </c>
      <c r="BG2455" s="193">
        <f>IF(N2455="zákl. přenesená",J2455,0)</f>
        <v>0</v>
      </c>
      <c r="BH2455" s="193">
        <f>IF(N2455="sníž. přenesená",J2455,0)</f>
        <v>0</v>
      </c>
      <c r="BI2455" s="193">
        <f>IF(N2455="nulová",J2455,0)</f>
        <v>0</v>
      </c>
      <c r="BJ2455" s="20" t="s">
        <v>82</v>
      </c>
      <c r="BK2455" s="193">
        <f>ROUND(I2455*H2455,2)</f>
        <v>0</v>
      </c>
      <c r="BL2455" s="20" t="s">
        <v>283</v>
      </c>
      <c r="BM2455" s="192" t="s">
        <v>3209</v>
      </c>
    </row>
    <row r="2456" spans="1:65" s="13" customFormat="1" ht="11.25">
      <c r="B2456" s="199"/>
      <c r="C2456" s="200"/>
      <c r="D2456" s="201" t="s">
        <v>213</v>
      </c>
      <c r="E2456" s="202" t="s">
        <v>28</v>
      </c>
      <c r="F2456" s="203" t="s">
        <v>3198</v>
      </c>
      <c r="G2456" s="200"/>
      <c r="H2456" s="204">
        <v>5.8</v>
      </c>
      <c r="I2456" s="205"/>
      <c r="J2456" s="200"/>
      <c r="K2456" s="200"/>
      <c r="L2456" s="206"/>
      <c r="M2456" s="207"/>
      <c r="N2456" s="208"/>
      <c r="O2456" s="208"/>
      <c r="P2456" s="208"/>
      <c r="Q2456" s="208"/>
      <c r="R2456" s="208"/>
      <c r="S2456" s="208"/>
      <c r="T2456" s="209"/>
      <c r="AT2456" s="210" t="s">
        <v>213</v>
      </c>
      <c r="AU2456" s="210" t="s">
        <v>84</v>
      </c>
      <c r="AV2456" s="13" t="s">
        <v>84</v>
      </c>
      <c r="AW2456" s="13" t="s">
        <v>35</v>
      </c>
      <c r="AX2456" s="13" t="s">
        <v>82</v>
      </c>
      <c r="AY2456" s="210" t="s">
        <v>197</v>
      </c>
    </row>
    <row r="2457" spans="1:65" s="2" customFormat="1" ht="16.5" customHeight="1">
      <c r="A2457" s="37"/>
      <c r="B2457" s="38"/>
      <c r="C2457" s="247" t="s">
        <v>3210</v>
      </c>
      <c r="D2457" s="247" t="s">
        <v>519</v>
      </c>
      <c r="E2457" s="248" t="s">
        <v>3211</v>
      </c>
      <c r="F2457" s="249" t="s">
        <v>3212</v>
      </c>
      <c r="G2457" s="250" t="s">
        <v>265</v>
      </c>
      <c r="H2457" s="251">
        <v>29.15</v>
      </c>
      <c r="I2457" s="252"/>
      <c r="J2457" s="253">
        <f>ROUND(I2457*H2457,2)</f>
        <v>0</v>
      </c>
      <c r="K2457" s="249" t="s">
        <v>28</v>
      </c>
      <c r="L2457" s="254"/>
      <c r="M2457" s="255" t="s">
        <v>28</v>
      </c>
      <c r="N2457" s="256" t="s">
        <v>45</v>
      </c>
      <c r="O2457" s="67"/>
      <c r="P2457" s="190">
        <f>O2457*H2457</f>
        <v>0</v>
      </c>
      <c r="Q2457" s="190">
        <v>0</v>
      </c>
      <c r="R2457" s="190">
        <f>Q2457*H2457</f>
        <v>0</v>
      </c>
      <c r="S2457" s="190">
        <v>0</v>
      </c>
      <c r="T2457" s="191">
        <f>S2457*H2457</f>
        <v>0</v>
      </c>
      <c r="U2457" s="37"/>
      <c r="V2457" s="37"/>
      <c r="W2457" s="37"/>
      <c r="X2457" s="37"/>
      <c r="Y2457" s="37"/>
      <c r="Z2457" s="37"/>
      <c r="AA2457" s="37"/>
      <c r="AB2457" s="37"/>
      <c r="AC2457" s="37"/>
      <c r="AD2457" s="37"/>
      <c r="AE2457" s="37"/>
      <c r="AR2457" s="192" t="s">
        <v>365</v>
      </c>
      <c r="AT2457" s="192" t="s">
        <v>519</v>
      </c>
      <c r="AU2457" s="192" t="s">
        <v>84</v>
      </c>
      <c r="AY2457" s="20" t="s">
        <v>197</v>
      </c>
      <c r="BE2457" s="193">
        <f>IF(N2457="základní",J2457,0)</f>
        <v>0</v>
      </c>
      <c r="BF2457" s="193">
        <f>IF(N2457="snížená",J2457,0)</f>
        <v>0</v>
      </c>
      <c r="BG2457" s="193">
        <f>IF(N2457="zákl. přenesená",J2457,0)</f>
        <v>0</v>
      </c>
      <c r="BH2457" s="193">
        <f>IF(N2457="sníž. přenesená",J2457,0)</f>
        <v>0</v>
      </c>
      <c r="BI2457" s="193">
        <f>IF(N2457="nulová",J2457,0)</f>
        <v>0</v>
      </c>
      <c r="BJ2457" s="20" t="s">
        <v>82</v>
      </c>
      <c r="BK2457" s="193">
        <f>ROUND(I2457*H2457,2)</f>
        <v>0</v>
      </c>
      <c r="BL2457" s="20" t="s">
        <v>283</v>
      </c>
      <c r="BM2457" s="192" t="s">
        <v>3213</v>
      </c>
    </row>
    <row r="2458" spans="1:65" s="13" customFormat="1" ht="11.25">
      <c r="B2458" s="199"/>
      <c r="C2458" s="200"/>
      <c r="D2458" s="201" t="s">
        <v>213</v>
      </c>
      <c r="E2458" s="202" t="s">
        <v>28</v>
      </c>
      <c r="F2458" s="203" t="s">
        <v>3199</v>
      </c>
      <c r="G2458" s="200"/>
      <c r="H2458" s="204">
        <v>29.15</v>
      </c>
      <c r="I2458" s="205"/>
      <c r="J2458" s="200"/>
      <c r="K2458" s="200"/>
      <c r="L2458" s="206"/>
      <c r="M2458" s="207"/>
      <c r="N2458" s="208"/>
      <c r="O2458" s="208"/>
      <c r="P2458" s="208"/>
      <c r="Q2458" s="208"/>
      <c r="R2458" s="208"/>
      <c r="S2458" s="208"/>
      <c r="T2458" s="209"/>
      <c r="AT2458" s="210" t="s">
        <v>213</v>
      </c>
      <c r="AU2458" s="210" t="s">
        <v>84</v>
      </c>
      <c r="AV2458" s="13" t="s">
        <v>84</v>
      </c>
      <c r="AW2458" s="13" t="s">
        <v>35</v>
      </c>
      <c r="AX2458" s="13" t="s">
        <v>82</v>
      </c>
      <c r="AY2458" s="210" t="s">
        <v>197</v>
      </c>
    </row>
    <row r="2459" spans="1:65" s="2" customFormat="1" ht="16.5" customHeight="1">
      <c r="A2459" s="37"/>
      <c r="B2459" s="38"/>
      <c r="C2459" s="247" t="s">
        <v>3214</v>
      </c>
      <c r="D2459" s="247" t="s">
        <v>519</v>
      </c>
      <c r="E2459" s="248" t="s">
        <v>3215</v>
      </c>
      <c r="F2459" s="249" t="s">
        <v>3212</v>
      </c>
      <c r="G2459" s="250" t="s">
        <v>265</v>
      </c>
      <c r="H2459" s="251">
        <v>7.3</v>
      </c>
      <c r="I2459" s="252"/>
      <c r="J2459" s="253">
        <f>ROUND(I2459*H2459,2)</f>
        <v>0</v>
      </c>
      <c r="K2459" s="249" t="s">
        <v>28</v>
      </c>
      <c r="L2459" s="254"/>
      <c r="M2459" s="255" t="s">
        <v>28</v>
      </c>
      <c r="N2459" s="256" t="s">
        <v>45</v>
      </c>
      <c r="O2459" s="67"/>
      <c r="P2459" s="190">
        <f>O2459*H2459</f>
        <v>0</v>
      </c>
      <c r="Q2459" s="190">
        <v>0</v>
      </c>
      <c r="R2459" s="190">
        <f>Q2459*H2459</f>
        <v>0</v>
      </c>
      <c r="S2459" s="190">
        <v>0</v>
      </c>
      <c r="T2459" s="191">
        <f>S2459*H2459</f>
        <v>0</v>
      </c>
      <c r="U2459" s="37"/>
      <c r="V2459" s="37"/>
      <c r="W2459" s="37"/>
      <c r="X2459" s="37"/>
      <c r="Y2459" s="37"/>
      <c r="Z2459" s="37"/>
      <c r="AA2459" s="37"/>
      <c r="AB2459" s="37"/>
      <c r="AC2459" s="37"/>
      <c r="AD2459" s="37"/>
      <c r="AE2459" s="37"/>
      <c r="AR2459" s="192" t="s">
        <v>365</v>
      </c>
      <c r="AT2459" s="192" t="s">
        <v>519</v>
      </c>
      <c r="AU2459" s="192" t="s">
        <v>84</v>
      </c>
      <c r="AY2459" s="20" t="s">
        <v>197</v>
      </c>
      <c r="BE2459" s="193">
        <f>IF(N2459="základní",J2459,0)</f>
        <v>0</v>
      </c>
      <c r="BF2459" s="193">
        <f>IF(N2459="snížená",J2459,0)</f>
        <v>0</v>
      </c>
      <c r="BG2459" s="193">
        <f>IF(N2459="zákl. přenesená",J2459,0)</f>
        <v>0</v>
      </c>
      <c r="BH2459" s="193">
        <f>IF(N2459="sníž. přenesená",J2459,0)</f>
        <v>0</v>
      </c>
      <c r="BI2459" s="193">
        <f>IF(N2459="nulová",J2459,0)</f>
        <v>0</v>
      </c>
      <c r="BJ2459" s="20" t="s">
        <v>82</v>
      </c>
      <c r="BK2459" s="193">
        <f>ROUND(I2459*H2459,2)</f>
        <v>0</v>
      </c>
      <c r="BL2459" s="20" t="s">
        <v>283</v>
      </c>
      <c r="BM2459" s="192" t="s">
        <v>3216</v>
      </c>
    </row>
    <row r="2460" spans="1:65" s="13" customFormat="1" ht="11.25">
      <c r="B2460" s="199"/>
      <c r="C2460" s="200"/>
      <c r="D2460" s="201" t="s">
        <v>213</v>
      </c>
      <c r="E2460" s="202" t="s">
        <v>28</v>
      </c>
      <c r="F2460" s="203" t="s">
        <v>3200</v>
      </c>
      <c r="G2460" s="200"/>
      <c r="H2460" s="204">
        <v>7.3</v>
      </c>
      <c r="I2460" s="205"/>
      <c r="J2460" s="200"/>
      <c r="K2460" s="200"/>
      <c r="L2460" s="206"/>
      <c r="M2460" s="207"/>
      <c r="N2460" s="208"/>
      <c r="O2460" s="208"/>
      <c r="P2460" s="208"/>
      <c r="Q2460" s="208"/>
      <c r="R2460" s="208"/>
      <c r="S2460" s="208"/>
      <c r="T2460" s="209"/>
      <c r="AT2460" s="210" t="s">
        <v>213</v>
      </c>
      <c r="AU2460" s="210" t="s">
        <v>84</v>
      </c>
      <c r="AV2460" s="13" t="s">
        <v>84</v>
      </c>
      <c r="AW2460" s="13" t="s">
        <v>35</v>
      </c>
      <c r="AX2460" s="13" t="s">
        <v>82</v>
      </c>
      <c r="AY2460" s="210" t="s">
        <v>197</v>
      </c>
    </row>
    <row r="2461" spans="1:65" s="2" customFormat="1" ht="16.5" customHeight="1">
      <c r="A2461" s="37"/>
      <c r="B2461" s="38"/>
      <c r="C2461" s="247" t="s">
        <v>3217</v>
      </c>
      <c r="D2461" s="247" t="s">
        <v>519</v>
      </c>
      <c r="E2461" s="248" t="s">
        <v>3218</v>
      </c>
      <c r="F2461" s="249" t="s">
        <v>3212</v>
      </c>
      <c r="G2461" s="250" t="s">
        <v>265</v>
      </c>
      <c r="H2461" s="251">
        <v>9.0500000000000007</v>
      </c>
      <c r="I2461" s="252"/>
      <c r="J2461" s="253">
        <f>ROUND(I2461*H2461,2)</f>
        <v>0</v>
      </c>
      <c r="K2461" s="249" t="s">
        <v>28</v>
      </c>
      <c r="L2461" s="254"/>
      <c r="M2461" s="255" t="s">
        <v>28</v>
      </c>
      <c r="N2461" s="256" t="s">
        <v>45</v>
      </c>
      <c r="O2461" s="67"/>
      <c r="P2461" s="190">
        <f>O2461*H2461</f>
        <v>0</v>
      </c>
      <c r="Q2461" s="190">
        <v>0</v>
      </c>
      <c r="R2461" s="190">
        <f>Q2461*H2461</f>
        <v>0</v>
      </c>
      <c r="S2461" s="190">
        <v>0</v>
      </c>
      <c r="T2461" s="191">
        <f>S2461*H2461</f>
        <v>0</v>
      </c>
      <c r="U2461" s="37"/>
      <c r="V2461" s="37"/>
      <c r="W2461" s="37"/>
      <c r="X2461" s="37"/>
      <c r="Y2461" s="37"/>
      <c r="Z2461" s="37"/>
      <c r="AA2461" s="37"/>
      <c r="AB2461" s="37"/>
      <c r="AC2461" s="37"/>
      <c r="AD2461" s="37"/>
      <c r="AE2461" s="37"/>
      <c r="AR2461" s="192" t="s">
        <v>365</v>
      </c>
      <c r="AT2461" s="192" t="s">
        <v>519</v>
      </c>
      <c r="AU2461" s="192" t="s">
        <v>84</v>
      </c>
      <c r="AY2461" s="20" t="s">
        <v>197</v>
      </c>
      <c r="BE2461" s="193">
        <f>IF(N2461="základní",J2461,0)</f>
        <v>0</v>
      </c>
      <c r="BF2461" s="193">
        <f>IF(N2461="snížená",J2461,0)</f>
        <v>0</v>
      </c>
      <c r="BG2461" s="193">
        <f>IF(N2461="zákl. přenesená",J2461,0)</f>
        <v>0</v>
      </c>
      <c r="BH2461" s="193">
        <f>IF(N2461="sníž. přenesená",J2461,0)</f>
        <v>0</v>
      </c>
      <c r="BI2461" s="193">
        <f>IF(N2461="nulová",J2461,0)</f>
        <v>0</v>
      </c>
      <c r="BJ2461" s="20" t="s">
        <v>82</v>
      </c>
      <c r="BK2461" s="193">
        <f>ROUND(I2461*H2461,2)</f>
        <v>0</v>
      </c>
      <c r="BL2461" s="20" t="s">
        <v>283</v>
      </c>
      <c r="BM2461" s="192" t="s">
        <v>3219</v>
      </c>
    </row>
    <row r="2462" spans="1:65" s="13" customFormat="1" ht="11.25">
      <c r="B2462" s="199"/>
      <c r="C2462" s="200"/>
      <c r="D2462" s="201" t="s">
        <v>213</v>
      </c>
      <c r="E2462" s="202" t="s">
        <v>28</v>
      </c>
      <c r="F2462" s="203" t="s">
        <v>3201</v>
      </c>
      <c r="G2462" s="200"/>
      <c r="H2462" s="204">
        <v>9.0500000000000007</v>
      </c>
      <c r="I2462" s="205"/>
      <c r="J2462" s="200"/>
      <c r="K2462" s="200"/>
      <c r="L2462" s="206"/>
      <c r="M2462" s="207"/>
      <c r="N2462" s="208"/>
      <c r="O2462" s="208"/>
      <c r="P2462" s="208"/>
      <c r="Q2462" s="208"/>
      <c r="R2462" s="208"/>
      <c r="S2462" s="208"/>
      <c r="T2462" s="209"/>
      <c r="AT2462" s="210" t="s">
        <v>213</v>
      </c>
      <c r="AU2462" s="210" t="s">
        <v>84</v>
      </c>
      <c r="AV2462" s="13" t="s">
        <v>84</v>
      </c>
      <c r="AW2462" s="13" t="s">
        <v>35</v>
      </c>
      <c r="AX2462" s="13" t="s">
        <v>82</v>
      </c>
      <c r="AY2462" s="210" t="s">
        <v>197</v>
      </c>
    </row>
    <row r="2463" spans="1:65" s="2" customFormat="1" ht="16.5" customHeight="1">
      <c r="A2463" s="37"/>
      <c r="B2463" s="38"/>
      <c r="C2463" s="181" t="s">
        <v>3220</v>
      </c>
      <c r="D2463" s="181" t="s">
        <v>199</v>
      </c>
      <c r="E2463" s="182" t="s">
        <v>3221</v>
      </c>
      <c r="F2463" s="183" t="s">
        <v>3222</v>
      </c>
      <c r="G2463" s="184" t="s">
        <v>265</v>
      </c>
      <c r="H2463" s="185">
        <v>3.4</v>
      </c>
      <c r="I2463" s="186"/>
      <c r="J2463" s="187">
        <f>ROUND(I2463*H2463,2)</f>
        <v>0</v>
      </c>
      <c r="K2463" s="183" t="s">
        <v>203</v>
      </c>
      <c r="L2463" s="42"/>
      <c r="M2463" s="188" t="s">
        <v>28</v>
      </c>
      <c r="N2463" s="189" t="s">
        <v>45</v>
      </c>
      <c r="O2463" s="67"/>
      <c r="P2463" s="190">
        <f>O2463*H2463</f>
        <v>0</v>
      </c>
      <c r="Q2463" s="190">
        <v>0</v>
      </c>
      <c r="R2463" s="190">
        <f>Q2463*H2463</f>
        <v>0</v>
      </c>
      <c r="S2463" s="190">
        <v>0</v>
      </c>
      <c r="T2463" s="191">
        <f>S2463*H2463</f>
        <v>0</v>
      </c>
      <c r="U2463" s="37"/>
      <c r="V2463" s="37"/>
      <c r="W2463" s="37"/>
      <c r="X2463" s="37"/>
      <c r="Y2463" s="37"/>
      <c r="Z2463" s="37"/>
      <c r="AA2463" s="37"/>
      <c r="AB2463" s="37"/>
      <c r="AC2463" s="37"/>
      <c r="AD2463" s="37"/>
      <c r="AE2463" s="37"/>
      <c r="AR2463" s="192" t="s">
        <v>283</v>
      </c>
      <c r="AT2463" s="192" t="s">
        <v>199</v>
      </c>
      <c r="AU2463" s="192" t="s">
        <v>84</v>
      </c>
      <c r="AY2463" s="20" t="s">
        <v>197</v>
      </c>
      <c r="BE2463" s="193">
        <f>IF(N2463="základní",J2463,0)</f>
        <v>0</v>
      </c>
      <c r="BF2463" s="193">
        <f>IF(N2463="snížená",J2463,0)</f>
        <v>0</v>
      </c>
      <c r="BG2463" s="193">
        <f>IF(N2463="zákl. přenesená",J2463,0)</f>
        <v>0</v>
      </c>
      <c r="BH2463" s="193">
        <f>IF(N2463="sníž. přenesená",J2463,0)</f>
        <v>0</v>
      </c>
      <c r="BI2463" s="193">
        <f>IF(N2463="nulová",J2463,0)</f>
        <v>0</v>
      </c>
      <c r="BJ2463" s="20" t="s">
        <v>82</v>
      </c>
      <c r="BK2463" s="193">
        <f>ROUND(I2463*H2463,2)</f>
        <v>0</v>
      </c>
      <c r="BL2463" s="20" t="s">
        <v>283</v>
      </c>
      <c r="BM2463" s="192" t="s">
        <v>3223</v>
      </c>
    </row>
    <row r="2464" spans="1:65" s="2" customFormat="1" ht="11.25">
      <c r="A2464" s="37"/>
      <c r="B2464" s="38"/>
      <c r="C2464" s="39"/>
      <c r="D2464" s="194" t="s">
        <v>206</v>
      </c>
      <c r="E2464" s="39"/>
      <c r="F2464" s="195" t="s">
        <v>3224</v>
      </c>
      <c r="G2464" s="39"/>
      <c r="H2464" s="39"/>
      <c r="I2464" s="196"/>
      <c r="J2464" s="39"/>
      <c r="K2464" s="39"/>
      <c r="L2464" s="42"/>
      <c r="M2464" s="197"/>
      <c r="N2464" s="198"/>
      <c r="O2464" s="67"/>
      <c r="P2464" s="67"/>
      <c r="Q2464" s="67"/>
      <c r="R2464" s="67"/>
      <c r="S2464" s="67"/>
      <c r="T2464" s="68"/>
      <c r="U2464" s="37"/>
      <c r="V2464" s="37"/>
      <c r="W2464" s="37"/>
      <c r="X2464" s="37"/>
      <c r="Y2464" s="37"/>
      <c r="Z2464" s="37"/>
      <c r="AA2464" s="37"/>
      <c r="AB2464" s="37"/>
      <c r="AC2464" s="37"/>
      <c r="AD2464" s="37"/>
      <c r="AE2464" s="37"/>
      <c r="AT2464" s="20" t="s">
        <v>206</v>
      </c>
      <c r="AU2464" s="20" t="s">
        <v>84</v>
      </c>
    </row>
    <row r="2465" spans="1:65" s="15" customFormat="1" ht="11.25">
      <c r="B2465" s="222"/>
      <c r="C2465" s="223"/>
      <c r="D2465" s="201" t="s">
        <v>213</v>
      </c>
      <c r="E2465" s="224" t="s">
        <v>28</v>
      </c>
      <c r="F2465" s="225" t="s">
        <v>3173</v>
      </c>
      <c r="G2465" s="223"/>
      <c r="H2465" s="224" t="s">
        <v>28</v>
      </c>
      <c r="I2465" s="226"/>
      <c r="J2465" s="223"/>
      <c r="K2465" s="223"/>
      <c r="L2465" s="227"/>
      <c r="M2465" s="228"/>
      <c r="N2465" s="229"/>
      <c r="O2465" s="229"/>
      <c r="P2465" s="229"/>
      <c r="Q2465" s="229"/>
      <c r="R2465" s="229"/>
      <c r="S2465" s="229"/>
      <c r="T2465" s="230"/>
      <c r="AT2465" s="231" t="s">
        <v>213</v>
      </c>
      <c r="AU2465" s="231" t="s">
        <v>84</v>
      </c>
      <c r="AV2465" s="15" t="s">
        <v>82</v>
      </c>
      <c r="AW2465" s="15" t="s">
        <v>35</v>
      </c>
      <c r="AX2465" s="15" t="s">
        <v>74</v>
      </c>
      <c r="AY2465" s="231" t="s">
        <v>197</v>
      </c>
    </row>
    <row r="2466" spans="1:65" s="15" customFormat="1" ht="11.25">
      <c r="B2466" s="222"/>
      <c r="C2466" s="223"/>
      <c r="D2466" s="201" t="s">
        <v>213</v>
      </c>
      <c r="E2466" s="224" t="s">
        <v>28</v>
      </c>
      <c r="F2466" s="225" t="s">
        <v>2914</v>
      </c>
      <c r="G2466" s="223"/>
      <c r="H2466" s="224" t="s">
        <v>28</v>
      </c>
      <c r="I2466" s="226"/>
      <c r="J2466" s="223"/>
      <c r="K2466" s="223"/>
      <c r="L2466" s="227"/>
      <c r="M2466" s="228"/>
      <c r="N2466" s="229"/>
      <c r="O2466" s="229"/>
      <c r="P2466" s="229"/>
      <c r="Q2466" s="229"/>
      <c r="R2466" s="229"/>
      <c r="S2466" s="229"/>
      <c r="T2466" s="230"/>
      <c r="AT2466" s="231" t="s">
        <v>213</v>
      </c>
      <c r="AU2466" s="231" t="s">
        <v>84</v>
      </c>
      <c r="AV2466" s="15" t="s">
        <v>82</v>
      </c>
      <c r="AW2466" s="15" t="s">
        <v>35</v>
      </c>
      <c r="AX2466" s="15" t="s">
        <v>74</v>
      </c>
      <c r="AY2466" s="231" t="s">
        <v>197</v>
      </c>
    </row>
    <row r="2467" spans="1:65" s="13" customFormat="1" ht="11.25">
      <c r="B2467" s="199"/>
      <c r="C2467" s="200"/>
      <c r="D2467" s="201" t="s">
        <v>213</v>
      </c>
      <c r="E2467" s="202" t="s">
        <v>28</v>
      </c>
      <c r="F2467" s="203" t="s">
        <v>3225</v>
      </c>
      <c r="G2467" s="200"/>
      <c r="H2467" s="204">
        <v>3.4</v>
      </c>
      <c r="I2467" s="205"/>
      <c r="J2467" s="200"/>
      <c r="K2467" s="200"/>
      <c r="L2467" s="206"/>
      <c r="M2467" s="207"/>
      <c r="N2467" s="208"/>
      <c r="O2467" s="208"/>
      <c r="P2467" s="208"/>
      <c r="Q2467" s="208"/>
      <c r="R2467" s="208"/>
      <c r="S2467" s="208"/>
      <c r="T2467" s="209"/>
      <c r="AT2467" s="210" t="s">
        <v>213</v>
      </c>
      <c r="AU2467" s="210" t="s">
        <v>84</v>
      </c>
      <c r="AV2467" s="13" t="s">
        <v>84</v>
      </c>
      <c r="AW2467" s="13" t="s">
        <v>35</v>
      </c>
      <c r="AX2467" s="13" t="s">
        <v>82</v>
      </c>
      <c r="AY2467" s="210" t="s">
        <v>197</v>
      </c>
    </row>
    <row r="2468" spans="1:65" s="2" customFormat="1" ht="16.5" customHeight="1">
      <c r="A2468" s="37"/>
      <c r="B2468" s="38"/>
      <c r="C2468" s="247" t="s">
        <v>3226</v>
      </c>
      <c r="D2468" s="247" t="s">
        <v>519</v>
      </c>
      <c r="E2468" s="248" t="s">
        <v>3227</v>
      </c>
      <c r="F2468" s="249" t="s">
        <v>3228</v>
      </c>
      <c r="G2468" s="250" t="s">
        <v>265</v>
      </c>
      <c r="H2468" s="251">
        <v>3.4</v>
      </c>
      <c r="I2468" s="252"/>
      <c r="J2468" s="253">
        <f>ROUND(I2468*H2468,2)</f>
        <v>0</v>
      </c>
      <c r="K2468" s="249" t="s">
        <v>28</v>
      </c>
      <c r="L2468" s="254"/>
      <c r="M2468" s="255" t="s">
        <v>28</v>
      </c>
      <c r="N2468" s="256" t="s">
        <v>45</v>
      </c>
      <c r="O2468" s="67"/>
      <c r="P2468" s="190">
        <f>O2468*H2468</f>
        <v>0</v>
      </c>
      <c r="Q2468" s="190">
        <v>0</v>
      </c>
      <c r="R2468" s="190">
        <f>Q2468*H2468</f>
        <v>0</v>
      </c>
      <c r="S2468" s="190">
        <v>0</v>
      </c>
      <c r="T2468" s="191">
        <f>S2468*H2468</f>
        <v>0</v>
      </c>
      <c r="U2468" s="37"/>
      <c r="V2468" s="37"/>
      <c r="W2468" s="37"/>
      <c r="X2468" s="37"/>
      <c r="Y2468" s="37"/>
      <c r="Z2468" s="37"/>
      <c r="AA2468" s="37"/>
      <c r="AB2468" s="37"/>
      <c r="AC2468" s="37"/>
      <c r="AD2468" s="37"/>
      <c r="AE2468" s="37"/>
      <c r="AR2468" s="192" t="s">
        <v>365</v>
      </c>
      <c r="AT2468" s="192" t="s">
        <v>519</v>
      </c>
      <c r="AU2468" s="192" t="s">
        <v>84</v>
      </c>
      <c r="AY2468" s="20" t="s">
        <v>197</v>
      </c>
      <c r="BE2468" s="193">
        <f>IF(N2468="základní",J2468,0)</f>
        <v>0</v>
      </c>
      <c r="BF2468" s="193">
        <f>IF(N2468="snížená",J2468,0)</f>
        <v>0</v>
      </c>
      <c r="BG2468" s="193">
        <f>IF(N2468="zákl. přenesená",J2468,0)</f>
        <v>0</v>
      </c>
      <c r="BH2468" s="193">
        <f>IF(N2468="sníž. přenesená",J2468,0)</f>
        <v>0</v>
      </c>
      <c r="BI2468" s="193">
        <f>IF(N2468="nulová",J2468,0)</f>
        <v>0</v>
      </c>
      <c r="BJ2468" s="20" t="s">
        <v>82</v>
      </c>
      <c r="BK2468" s="193">
        <f>ROUND(I2468*H2468,2)</f>
        <v>0</v>
      </c>
      <c r="BL2468" s="20" t="s">
        <v>283</v>
      </c>
      <c r="BM2468" s="192" t="s">
        <v>3229</v>
      </c>
    </row>
    <row r="2469" spans="1:65" s="2" customFormat="1" ht="16.5" customHeight="1">
      <c r="A2469" s="37"/>
      <c r="B2469" s="38"/>
      <c r="C2469" s="181" t="s">
        <v>3230</v>
      </c>
      <c r="D2469" s="181" t="s">
        <v>199</v>
      </c>
      <c r="E2469" s="182" t="s">
        <v>3231</v>
      </c>
      <c r="F2469" s="183" t="s">
        <v>3232</v>
      </c>
      <c r="G2469" s="184" t="s">
        <v>265</v>
      </c>
      <c r="H2469" s="185">
        <v>18.379000000000001</v>
      </c>
      <c r="I2469" s="186"/>
      <c r="J2469" s="187">
        <f>ROUND(I2469*H2469,2)</f>
        <v>0</v>
      </c>
      <c r="K2469" s="183" t="s">
        <v>203</v>
      </c>
      <c r="L2469" s="42"/>
      <c r="M2469" s="188" t="s">
        <v>28</v>
      </c>
      <c r="N2469" s="189" t="s">
        <v>45</v>
      </c>
      <c r="O2469" s="67"/>
      <c r="P2469" s="190">
        <f>O2469*H2469</f>
        <v>0</v>
      </c>
      <c r="Q2469" s="190">
        <v>7.2000000000000005E-4</v>
      </c>
      <c r="R2469" s="190">
        <f>Q2469*H2469</f>
        <v>1.3232880000000002E-2</v>
      </c>
      <c r="S2469" s="190">
        <v>0</v>
      </c>
      <c r="T2469" s="191">
        <f>S2469*H2469</f>
        <v>0</v>
      </c>
      <c r="U2469" s="37"/>
      <c r="V2469" s="37"/>
      <c r="W2469" s="37"/>
      <c r="X2469" s="37"/>
      <c r="Y2469" s="37"/>
      <c r="Z2469" s="37"/>
      <c r="AA2469" s="37"/>
      <c r="AB2469" s="37"/>
      <c r="AC2469" s="37"/>
      <c r="AD2469" s="37"/>
      <c r="AE2469" s="37"/>
      <c r="AR2469" s="192" t="s">
        <v>283</v>
      </c>
      <c r="AT2469" s="192" t="s">
        <v>199</v>
      </c>
      <c r="AU2469" s="192" t="s">
        <v>84</v>
      </c>
      <c r="AY2469" s="20" t="s">
        <v>197</v>
      </c>
      <c r="BE2469" s="193">
        <f>IF(N2469="základní",J2469,0)</f>
        <v>0</v>
      </c>
      <c r="BF2469" s="193">
        <f>IF(N2469="snížená",J2469,0)</f>
        <v>0</v>
      </c>
      <c r="BG2469" s="193">
        <f>IF(N2469="zákl. přenesená",J2469,0)</f>
        <v>0</v>
      </c>
      <c r="BH2469" s="193">
        <f>IF(N2469="sníž. přenesená",J2469,0)</f>
        <v>0</v>
      </c>
      <c r="BI2469" s="193">
        <f>IF(N2469="nulová",J2469,0)</f>
        <v>0</v>
      </c>
      <c r="BJ2469" s="20" t="s">
        <v>82</v>
      </c>
      <c r="BK2469" s="193">
        <f>ROUND(I2469*H2469,2)</f>
        <v>0</v>
      </c>
      <c r="BL2469" s="20" t="s">
        <v>283</v>
      </c>
      <c r="BM2469" s="192" t="s">
        <v>3233</v>
      </c>
    </row>
    <row r="2470" spans="1:65" s="2" customFormat="1" ht="11.25">
      <c r="A2470" s="37"/>
      <c r="B2470" s="38"/>
      <c r="C2470" s="39"/>
      <c r="D2470" s="194" t="s">
        <v>206</v>
      </c>
      <c r="E2470" s="39"/>
      <c r="F2470" s="195" t="s">
        <v>3234</v>
      </c>
      <c r="G2470" s="39"/>
      <c r="H2470" s="39"/>
      <c r="I2470" s="196"/>
      <c r="J2470" s="39"/>
      <c r="K2470" s="39"/>
      <c r="L2470" s="42"/>
      <c r="M2470" s="197"/>
      <c r="N2470" s="198"/>
      <c r="O2470" s="67"/>
      <c r="P2470" s="67"/>
      <c r="Q2470" s="67"/>
      <c r="R2470" s="67"/>
      <c r="S2470" s="67"/>
      <c r="T2470" s="68"/>
      <c r="U2470" s="37"/>
      <c r="V2470" s="37"/>
      <c r="W2470" s="37"/>
      <c r="X2470" s="37"/>
      <c r="Y2470" s="37"/>
      <c r="Z2470" s="37"/>
      <c r="AA2470" s="37"/>
      <c r="AB2470" s="37"/>
      <c r="AC2470" s="37"/>
      <c r="AD2470" s="37"/>
      <c r="AE2470" s="37"/>
      <c r="AT2470" s="20" t="s">
        <v>206</v>
      </c>
      <c r="AU2470" s="20" t="s">
        <v>84</v>
      </c>
    </row>
    <row r="2471" spans="1:65" s="15" customFormat="1" ht="11.25">
      <c r="B2471" s="222"/>
      <c r="C2471" s="223"/>
      <c r="D2471" s="201" t="s">
        <v>213</v>
      </c>
      <c r="E2471" s="224" t="s">
        <v>28</v>
      </c>
      <c r="F2471" s="225" t="s">
        <v>3173</v>
      </c>
      <c r="G2471" s="223"/>
      <c r="H2471" s="224" t="s">
        <v>28</v>
      </c>
      <c r="I2471" s="226"/>
      <c r="J2471" s="223"/>
      <c r="K2471" s="223"/>
      <c r="L2471" s="227"/>
      <c r="M2471" s="228"/>
      <c r="N2471" s="229"/>
      <c r="O2471" s="229"/>
      <c r="P2471" s="229"/>
      <c r="Q2471" s="229"/>
      <c r="R2471" s="229"/>
      <c r="S2471" s="229"/>
      <c r="T2471" s="230"/>
      <c r="AT2471" s="231" t="s">
        <v>213</v>
      </c>
      <c r="AU2471" s="231" t="s">
        <v>84</v>
      </c>
      <c r="AV2471" s="15" t="s">
        <v>82</v>
      </c>
      <c r="AW2471" s="15" t="s">
        <v>35</v>
      </c>
      <c r="AX2471" s="15" t="s">
        <v>74</v>
      </c>
      <c r="AY2471" s="231" t="s">
        <v>197</v>
      </c>
    </row>
    <row r="2472" spans="1:65" s="15" customFormat="1" ht="11.25">
      <c r="B2472" s="222"/>
      <c r="C2472" s="223"/>
      <c r="D2472" s="201" t="s">
        <v>213</v>
      </c>
      <c r="E2472" s="224" t="s">
        <v>28</v>
      </c>
      <c r="F2472" s="225" t="s">
        <v>2914</v>
      </c>
      <c r="G2472" s="223"/>
      <c r="H2472" s="224" t="s">
        <v>28</v>
      </c>
      <c r="I2472" s="226"/>
      <c r="J2472" s="223"/>
      <c r="K2472" s="223"/>
      <c r="L2472" s="227"/>
      <c r="M2472" s="228"/>
      <c r="N2472" s="229"/>
      <c r="O2472" s="229"/>
      <c r="P2472" s="229"/>
      <c r="Q2472" s="229"/>
      <c r="R2472" s="229"/>
      <c r="S2472" s="229"/>
      <c r="T2472" s="230"/>
      <c r="AT2472" s="231" t="s">
        <v>213</v>
      </c>
      <c r="AU2472" s="231" t="s">
        <v>84</v>
      </c>
      <c r="AV2472" s="15" t="s">
        <v>82</v>
      </c>
      <c r="AW2472" s="15" t="s">
        <v>35</v>
      </c>
      <c r="AX2472" s="15" t="s">
        <v>74</v>
      </c>
      <c r="AY2472" s="231" t="s">
        <v>197</v>
      </c>
    </row>
    <row r="2473" spans="1:65" s="13" customFormat="1" ht="11.25">
      <c r="B2473" s="199"/>
      <c r="C2473" s="200"/>
      <c r="D2473" s="201" t="s">
        <v>213</v>
      </c>
      <c r="E2473" s="202" t="s">
        <v>28</v>
      </c>
      <c r="F2473" s="203" t="s">
        <v>3235</v>
      </c>
      <c r="G2473" s="200"/>
      <c r="H2473" s="204">
        <v>3.2530000000000001</v>
      </c>
      <c r="I2473" s="205"/>
      <c r="J2473" s="200"/>
      <c r="K2473" s="200"/>
      <c r="L2473" s="206"/>
      <c r="M2473" s="207"/>
      <c r="N2473" s="208"/>
      <c r="O2473" s="208"/>
      <c r="P2473" s="208"/>
      <c r="Q2473" s="208"/>
      <c r="R2473" s="208"/>
      <c r="S2473" s="208"/>
      <c r="T2473" s="209"/>
      <c r="AT2473" s="210" t="s">
        <v>213</v>
      </c>
      <c r="AU2473" s="210" t="s">
        <v>84</v>
      </c>
      <c r="AV2473" s="13" t="s">
        <v>84</v>
      </c>
      <c r="AW2473" s="13" t="s">
        <v>35</v>
      </c>
      <c r="AX2473" s="13" t="s">
        <v>74</v>
      </c>
      <c r="AY2473" s="210" t="s">
        <v>197</v>
      </c>
    </row>
    <row r="2474" spans="1:65" s="13" customFormat="1" ht="11.25">
      <c r="B2474" s="199"/>
      <c r="C2474" s="200"/>
      <c r="D2474" s="201" t="s">
        <v>213</v>
      </c>
      <c r="E2474" s="202" t="s">
        <v>28</v>
      </c>
      <c r="F2474" s="203" t="s">
        <v>3236</v>
      </c>
      <c r="G2474" s="200"/>
      <c r="H2474" s="204">
        <v>3.15</v>
      </c>
      <c r="I2474" s="205"/>
      <c r="J2474" s="200"/>
      <c r="K2474" s="200"/>
      <c r="L2474" s="206"/>
      <c r="M2474" s="207"/>
      <c r="N2474" s="208"/>
      <c r="O2474" s="208"/>
      <c r="P2474" s="208"/>
      <c r="Q2474" s="208"/>
      <c r="R2474" s="208"/>
      <c r="S2474" s="208"/>
      <c r="T2474" s="209"/>
      <c r="AT2474" s="210" t="s">
        <v>213</v>
      </c>
      <c r="AU2474" s="210" t="s">
        <v>84</v>
      </c>
      <c r="AV2474" s="13" t="s">
        <v>84</v>
      </c>
      <c r="AW2474" s="13" t="s">
        <v>35</v>
      </c>
      <c r="AX2474" s="13" t="s">
        <v>74</v>
      </c>
      <c r="AY2474" s="210" t="s">
        <v>197</v>
      </c>
    </row>
    <row r="2475" spans="1:65" s="13" customFormat="1" ht="11.25">
      <c r="B2475" s="199"/>
      <c r="C2475" s="200"/>
      <c r="D2475" s="201" t="s">
        <v>213</v>
      </c>
      <c r="E2475" s="202" t="s">
        <v>28</v>
      </c>
      <c r="F2475" s="203" t="s">
        <v>3237</v>
      </c>
      <c r="G2475" s="200"/>
      <c r="H2475" s="204">
        <v>7.5259999999999998</v>
      </c>
      <c r="I2475" s="205"/>
      <c r="J2475" s="200"/>
      <c r="K2475" s="200"/>
      <c r="L2475" s="206"/>
      <c r="M2475" s="207"/>
      <c r="N2475" s="208"/>
      <c r="O2475" s="208"/>
      <c r="P2475" s="208"/>
      <c r="Q2475" s="208"/>
      <c r="R2475" s="208"/>
      <c r="S2475" s="208"/>
      <c r="T2475" s="209"/>
      <c r="AT2475" s="210" t="s">
        <v>213</v>
      </c>
      <c r="AU2475" s="210" t="s">
        <v>84</v>
      </c>
      <c r="AV2475" s="13" t="s">
        <v>84</v>
      </c>
      <c r="AW2475" s="13" t="s">
        <v>35</v>
      </c>
      <c r="AX2475" s="13" t="s">
        <v>74</v>
      </c>
      <c r="AY2475" s="210" t="s">
        <v>197</v>
      </c>
    </row>
    <row r="2476" spans="1:65" s="13" customFormat="1" ht="11.25">
      <c r="B2476" s="199"/>
      <c r="C2476" s="200"/>
      <c r="D2476" s="201" t="s">
        <v>213</v>
      </c>
      <c r="E2476" s="202" t="s">
        <v>28</v>
      </c>
      <c r="F2476" s="203" t="s">
        <v>3238</v>
      </c>
      <c r="G2476" s="200"/>
      <c r="H2476" s="204">
        <v>4.45</v>
      </c>
      <c r="I2476" s="205"/>
      <c r="J2476" s="200"/>
      <c r="K2476" s="200"/>
      <c r="L2476" s="206"/>
      <c r="M2476" s="207"/>
      <c r="N2476" s="208"/>
      <c r="O2476" s="208"/>
      <c r="P2476" s="208"/>
      <c r="Q2476" s="208"/>
      <c r="R2476" s="208"/>
      <c r="S2476" s="208"/>
      <c r="T2476" s="209"/>
      <c r="AT2476" s="210" t="s">
        <v>213</v>
      </c>
      <c r="AU2476" s="210" t="s">
        <v>84</v>
      </c>
      <c r="AV2476" s="13" t="s">
        <v>84</v>
      </c>
      <c r="AW2476" s="13" t="s">
        <v>35</v>
      </c>
      <c r="AX2476" s="13" t="s">
        <v>74</v>
      </c>
      <c r="AY2476" s="210" t="s">
        <v>197</v>
      </c>
    </row>
    <row r="2477" spans="1:65" s="14" customFormat="1" ht="11.25">
      <c r="B2477" s="211"/>
      <c r="C2477" s="212"/>
      <c r="D2477" s="201" t="s">
        <v>213</v>
      </c>
      <c r="E2477" s="213" t="s">
        <v>28</v>
      </c>
      <c r="F2477" s="214" t="s">
        <v>226</v>
      </c>
      <c r="G2477" s="212"/>
      <c r="H2477" s="215">
        <v>18.379000000000001</v>
      </c>
      <c r="I2477" s="216"/>
      <c r="J2477" s="212"/>
      <c r="K2477" s="212"/>
      <c r="L2477" s="217"/>
      <c r="M2477" s="218"/>
      <c r="N2477" s="219"/>
      <c r="O2477" s="219"/>
      <c r="P2477" s="219"/>
      <c r="Q2477" s="219"/>
      <c r="R2477" s="219"/>
      <c r="S2477" s="219"/>
      <c r="T2477" s="220"/>
      <c r="AT2477" s="221" t="s">
        <v>213</v>
      </c>
      <c r="AU2477" s="221" t="s">
        <v>84</v>
      </c>
      <c r="AV2477" s="14" t="s">
        <v>204</v>
      </c>
      <c r="AW2477" s="14" t="s">
        <v>35</v>
      </c>
      <c r="AX2477" s="14" t="s">
        <v>82</v>
      </c>
      <c r="AY2477" s="221" t="s">
        <v>197</v>
      </c>
    </row>
    <row r="2478" spans="1:65" s="2" customFormat="1" ht="16.5" customHeight="1">
      <c r="A2478" s="37"/>
      <c r="B2478" s="38"/>
      <c r="C2478" s="247" t="s">
        <v>3239</v>
      </c>
      <c r="D2478" s="247" t="s">
        <v>519</v>
      </c>
      <c r="E2478" s="248" t="s">
        <v>3240</v>
      </c>
      <c r="F2478" s="249" t="s">
        <v>3212</v>
      </c>
      <c r="G2478" s="250" t="s">
        <v>265</v>
      </c>
      <c r="H2478" s="251">
        <v>3.2530000000000001</v>
      </c>
      <c r="I2478" s="252"/>
      <c r="J2478" s="253">
        <f>ROUND(I2478*H2478,2)</f>
        <v>0</v>
      </c>
      <c r="K2478" s="249" t="s">
        <v>28</v>
      </c>
      <c r="L2478" s="254"/>
      <c r="M2478" s="255" t="s">
        <v>28</v>
      </c>
      <c r="N2478" s="256" t="s">
        <v>45</v>
      </c>
      <c r="O2478" s="67"/>
      <c r="P2478" s="190">
        <f>O2478*H2478</f>
        <v>0</v>
      </c>
      <c r="Q2478" s="190">
        <v>0</v>
      </c>
      <c r="R2478" s="190">
        <f>Q2478*H2478</f>
        <v>0</v>
      </c>
      <c r="S2478" s="190">
        <v>0</v>
      </c>
      <c r="T2478" s="191">
        <f>S2478*H2478</f>
        <v>0</v>
      </c>
      <c r="U2478" s="37"/>
      <c r="V2478" s="37"/>
      <c r="W2478" s="37"/>
      <c r="X2478" s="37"/>
      <c r="Y2478" s="37"/>
      <c r="Z2478" s="37"/>
      <c r="AA2478" s="37"/>
      <c r="AB2478" s="37"/>
      <c r="AC2478" s="37"/>
      <c r="AD2478" s="37"/>
      <c r="AE2478" s="37"/>
      <c r="AR2478" s="192" t="s">
        <v>365</v>
      </c>
      <c r="AT2478" s="192" t="s">
        <v>519</v>
      </c>
      <c r="AU2478" s="192" t="s">
        <v>84</v>
      </c>
      <c r="AY2478" s="20" t="s">
        <v>197</v>
      </c>
      <c r="BE2478" s="193">
        <f>IF(N2478="základní",J2478,0)</f>
        <v>0</v>
      </c>
      <c r="BF2478" s="193">
        <f>IF(N2478="snížená",J2478,0)</f>
        <v>0</v>
      </c>
      <c r="BG2478" s="193">
        <f>IF(N2478="zákl. přenesená",J2478,0)</f>
        <v>0</v>
      </c>
      <c r="BH2478" s="193">
        <f>IF(N2478="sníž. přenesená",J2478,0)</f>
        <v>0</v>
      </c>
      <c r="BI2478" s="193">
        <f>IF(N2478="nulová",J2478,0)</f>
        <v>0</v>
      </c>
      <c r="BJ2478" s="20" t="s">
        <v>82</v>
      </c>
      <c r="BK2478" s="193">
        <f>ROUND(I2478*H2478,2)</f>
        <v>0</v>
      </c>
      <c r="BL2478" s="20" t="s">
        <v>283</v>
      </c>
      <c r="BM2478" s="192" t="s">
        <v>3241</v>
      </c>
    </row>
    <row r="2479" spans="1:65" s="13" customFormat="1" ht="11.25">
      <c r="B2479" s="199"/>
      <c r="C2479" s="200"/>
      <c r="D2479" s="201" t="s">
        <v>213</v>
      </c>
      <c r="E2479" s="202" t="s">
        <v>28</v>
      </c>
      <c r="F2479" s="203" t="s">
        <v>3235</v>
      </c>
      <c r="G2479" s="200"/>
      <c r="H2479" s="204">
        <v>3.2530000000000001</v>
      </c>
      <c r="I2479" s="205"/>
      <c r="J2479" s="200"/>
      <c r="K2479" s="200"/>
      <c r="L2479" s="206"/>
      <c r="M2479" s="207"/>
      <c r="N2479" s="208"/>
      <c r="O2479" s="208"/>
      <c r="P2479" s="208"/>
      <c r="Q2479" s="208"/>
      <c r="R2479" s="208"/>
      <c r="S2479" s="208"/>
      <c r="T2479" s="209"/>
      <c r="AT2479" s="210" t="s">
        <v>213</v>
      </c>
      <c r="AU2479" s="210" t="s">
        <v>84</v>
      </c>
      <c r="AV2479" s="13" t="s">
        <v>84</v>
      </c>
      <c r="AW2479" s="13" t="s">
        <v>35</v>
      </c>
      <c r="AX2479" s="13" t="s">
        <v>82</v>
      </c>
      <c r="AY2479" s="210" t="s">
        <v>197</v>
      </c>
    </row>
    <row r="2480" spans="1:65" s="2" customFormat="1" ht="16.5" customHeight="1">
      <c r="A2480" s="37"/>
      <c r="B2480" s="38"/>
      <c r="C2480" s="247" t="s">
        <v>3242</v>
      </c>
      <c r="D2480" s="247" t="s">
        <v>519</v>
      </c>
      <c r="E2480" s="248" t="s">
        <v>3243</v>
      </c>
      <c r="F2480" s="249" t="s">
        <v>3212</v>
      </c>
      <c r="G2480" s="250" t="s">
        <v>265</v>
      </c>
      <c r="H2480" s="251">
        <v>3.15</v>
      </c>
      <c r="I2480" s="252"/>
      <c r="J2480" s="253">
        <f>ROUND(I2480*H2480,2)</f>
        <v>0</v>
      </c>
      <c r="K2480" s="249" t="s">
        <v>28</v>
      </c>
      <c r="L2480" s="254"/>
      <c r="M2480" s="255" t="s">
        <v>28</v>
      </c>
      <c r="N2480" s="256" t="s">
        <v>45</v>
      </c>
      <c r="O2480" s="67"/>
      <c r="P2480" s="190">
        <f>O2480*H2480</f>
        <v>0</v>
      </c>
      <c r="Q2480" s="190">
        <v>0</v>
      </c>
      <c r="R2480" s="190">
        <f>Q2480*H2480</f>
        <v>0</v>
      </c>
      <c r="S2480" s="190">
        <v>0</v>
      </c>
      <c r="T2480" s="191">
        <f>S2480*H2480</f>
        <v>0</v>
      </c>
      <c r="U2480" s="37"/>
      <c r="V2480" s="37"/>
      <c r="W2480" s="37"/>
      <c r="X2480" s="37"/>
      <c r="Y2480" s="37"/>
      <c r="Z2480" s="37"/>
      <c r="AA2480" s="37"/>
      <c r="AB2480" s="37"/>
      <c r="AC2480" s="37"/>
      <c r="AD2480" s="37"/>
      <c r="AE2480" s="37"/>
      <c r="AR2480" s="192" t="s">
        <v>365</v>
      </c>
      <c r="AT2480" s="192" t="s">
        <v>519</v>
      </c>
      <c r="AU2480" s="192" t="s">
        <v>84</v>
      </c>
      <c r="AY2480" s="20" t="s">
        <v>197</v>
      </c>
      <c r="BE2480" s="193">
        <f>IF(N2480="základní",J2480,0)</f>
        <v>0</v>
      </c>
      <c r="BF2480" s="193">
        <f>IF(N2480="snížená",J2480,0)</f>
        <v>0</v>
      </c>
      <c r="BG2480" s="193">
        <f>IF(N2480="zákl. přenesená",J2480,0)</f>
        <v>0</v>
      </c>
      <c r="BH2480" s="193">
        <f>IF(N2480="sníž. přenesená",J2480,0)</f>
        <v>0</v>
      </c>
      <c r="BI2480" s="193">
        <f>IF(N2480="nulová",J2480,0)</f>
        <v>0</v>
      </c>
      <c r="BJ2480" s="20" t="s">
        <v>82</v>
      </c>
      <c r="BK2480" s="193">
        <f>ROUND(I2480*H2480,2)</f>
        <v>0</v>
      </c>
      <c r="BL2480" s="20" t="s">
        <v>283</v>
      </c>
      <c r="BM2480" s="192" t="s">
        <v>3244</v>
      </c>
    </row>
    <row r="2481" spans="1:65" s="13" customFormat="1" ht="11.25">
      <c r="B2481" s="199"/>
      <c r="C2481" s="200"/>
      <c r="D2481" s="201" t="s">
        <v>213</v>
      </c>
      <c r="E2481" s="202" t="s">
        <v>28</v>
      </c>
      <c r="F2481" s="203" t="s">
        <v>3236</v>
      </c>
      <c r="G2481" s="200"/>
      <c r="H2481" s="204">
        <v>3.15</v>
      </c>
      <c r="I2481" s="205"/>
      <c r="J2481" s="200"/>
      <c r="K2481" s="200"/>
      <c r="L2481" s="206"/>
      <c r="M2481" s="207"/>
      <c r="N2481" s="208"/>
      <c r="O2481" s="208"/>
      <c r="P2481" s="208"/>
      <c r="Q2481" s="208"/>
      <c r="R2481" s="208"/>
      <c r="S2481" s="208"/>
      <c r="T2481" s="209"/>
      <c r="AT2481" s="210" t="s">
        <v>213</v>
      </c>
      <c r="AU2481" s="210" t="s">
        <v>84</v>
      </c>
      <c r="AV2481" s="13" t="s">
        <v>84</v>
      </c>
      <c r="AW2481" s="13" t="s">
        <v>35</v>
      </c>
      <c r="AX2481" s="13" t="s">
        <v>82</v>
      </c>
      <c r="AY2481" s="210" t="s">
        <v>197</v>
      </c>
    </row>
    <row r="2482" spans="1:65" s="2" customFormat="1" ht="16.5" customHeight="1">
      <c r="A2482" s="37"/>
      <c r="B2482" s="38"/>
      <c r="C2482" s="247" t="s">
        <v>3245</v>
      </c>
      <c r="D2482" s="247" t="s">
        <v>519</v>
      </c>
      <c r="E2482" s="248" t="s">
        <v>3246</v>
      </c>
      <c r="F2482" s="249" t="s">
        <v>3212</v>
      </c>
      <c r="G2482" s="250" t="s">
        <v>265</v>
      </c>
      <c r="H2482" s="251">
        <v>7.5259999999999998</v>
      </c>
      <c r="I2482" s="252"/>
      <c r="J2482" s="253">
        <f>ROUND(I2482*H2482,2)</f>
        <v>0</v>
      </c>
      <c r="K2482" s="249" t="s">
        <v>28</v>
      </c>
      <c r="L2482" s="254"/>
      <c r="M2482" s="255" t="s">
        <v>28</v>
      </c>
      <c r="N2482" s="256" t="s">
        <v>45</v>
      </c>
      <c r="O2482" s="67"/>
      <c r="P2482" s="190">
        <f>O2482*H2482</f>
        <v>0</v>
      </c>
      <c r="Q2482" s="190">
        <v>0</v>
      </c>
      <c r="R2482" s="190">
        <f>Q2482*H2482</f>
        <v>0</v>
      </c>
      <c r="S2482" s="190">
        <v>0</v>
      </c>
      <c r="T2482" s="191">
        <f>S2482*H2482</f>
        <v>0</v>
      </c>
      <c r="U2482" s="37"/>
      <c r="V2482" s="37"/>
      <c r="W2482" s="37"/>
      <c r="X2482" s="37"/>
      <c r="Y2482" s="37"/>
      <c r="Z2482" s="37"/>
      <c r="AA2482" s="37"/>
      <c r="AB2482" s="37"/>
      <c r="AC2482" s="37"/>
      <c r="AD2482" s="37"/>
      <c r="AE2482" s="37"/>
      <c r="AR2482" s="192" t="s">
        <v>365</v>
      </c>
      <c r="AT2482" s="192" t="s">
        <v>519</v>
      </c>
      <c r="AU2482" s="192" t="s">
        <v>84</v>
      </c>
      <c r="AY2482" s="20" t="s">
        <v>197</v>
      </c>
      <c r="BE2482" s="193">
        <f>IF(N2482="základní",J2482,0)</f>
        <v>0</v>
      </c>
      <c r="BF2482" s="193">
        <f>IF(N2482="snížená",J2482,0)</f>
        <v>0</v>
      </c>
      <c r="BG2482" s="193">
        <f>IF(N2482="zákl. přenesená",J2482,0)</f>
        <v>0</v>
      </c>
      <c r="BH2482" s="193">
        <f>IF(N2482="sníž. přenesená",J2482,0)</f>
        <v>0</v>
      </c>
      <c r="BI2482" s="193">
        <f>IF(N2482="nulová",J2482,0)</f>
        <v>0</v>
      </c>
      <c r="BJ2482" s="20" t="s">
        <v>82</v>
      </c>
      <c r="BK2482" s="193">
        <f>ROUND(I2482*H2482,2)</f>
        <v>0</v>
      </c>
      <c r="BL2482" s="20" t="s">
        <v>283</v>
      </c>
      <c r="BM2482" s="192" t="s">
        <v>3247</v>
      </c>
    </row>
    <row r="2483" spans="1:65" s="13" customFormat="1" ht="11.25">
      <c r="B2483" s="199"/>
      <c r="C2483" s="200"/>
      <c r="D2483" s="201" t="s">
        <v>213</v>
      </c>
      <c r="E2483" s="202" t="s">
        <v>28</v>
      </c>
      <c r="F2483" s="203" t="s">
        <v>3237</v>
      </c>
      <c r="G2483" s="200"/>
      <c r="H2483" s="204">
        <v>7.5259999999999998</v>
      </c>
      <c r="I2483" s="205"/>
      <c r="J2483" s="200"/>
      <c r="K2483" s="200"/>
      <c r="L2483" s="206"/>
      <c r="M2483" s="207"/>
      <c r="N2483" s="208"/>
      <c r="O2483" s="208"/>
      <c r="P2483" s="208"/>
      <c r="Q2483" s="208"/>
      <c r="R2483" s="208"/>
      <c r="S2483" s="208"/>
      <c r="T2483" s="209"/>
      <c r="AT2483" s="210" t="s">
        <v>213</v>
      </c>
      <c r="AU2483" s="210" t="s">
        <v>84</v>
      </c>
      <c r="AV2483" s="13" t="s">
        <v>84</v>
      </c>
      <c r="AW2483" s="13" t="s">
        <v>35</v>
      </c>
      <c r="AX2483" s="13" t="s">
        <v>82</v>
      </c>
      <c r="AY2483" s="210" t="s">
        <v>197</v>
      </c>
    </row>
    <row r="2484" spans="1:65" s="2" customFormat="1" ht="16.5" customHeight="1">
      <c r="A2484" s="37"/>
      <c r="B2484" s="38"/>
      <c r="C2484" s="247" t="s">
        <v>3248</v>
      </c>
      <c r="D2484" s="247" t="s">
        <v>519</v>
      </c>
      <c r="E2484" s="248" t="s">
        <v>3249</v>
      </c>
      <c r="F2484" s="249" t="s">
        <v>3212</v>
      </c>
      <c r="G2484" s="250" t="s">
        <v>265</v>
      </c>
      <c r="H2484" s="251">
        <v>4.45</v>
      </c>
      <c r="I2484" s="252"/>
      <c r="J2484" s="253">
        <f>ROUND(I2484*H2484,2)</f>
        <v>0</v>
      </c>
      <c r="K2484" s="249" t="s">
        <v>28</v>
      </c>
      <c r="L2484" s="254"/>
      <c r="M2484" s="255" t="s">
        <v>28</v>
      </c>
      <c r="N2484" s="256" t="s">
        <v>45</v>
      </c>
      <c r="O2484" s="67"/>
      <c r="P2484" s="190">
        <f>O2484*H2484</f>
        <v>0</v>
      </c>
      <c r="Q2484" s="190">
        <v>0</v>
      </c>
      <c r="R2484" s="190">
        <f>Q2484*H2484</f>
        <v>0</v>
      </c>
      <c r="S2484" s="190">
        <v>0</v>
      </c>
      <c r="T2484" s="191">
        <f>S2484*H2484</f>
        <v>0</v>
      </c>
      <c r="U2484" s="37"/>
      <c r="V2484" s="37"/>
      <c r="W2484" s="37"/>
      <c r="X2484" s="37"/>
      <c r="Y2484" s="37"/>
      <c r="Z2484" s="37"/>
      <c r="AA2484" s="37"/>
      <c r="AB2484" s="37"/>
      <c r="AC2484" s="37"/>
      <c r="AD2484" s="37"/>
      <c r="AE2484" s="37"/>
      <c r="AR2484" s="192" t="s">
        <v>365</v>
      </c>
      <c r="AT2484" s="192" t="s">
        <v>519</v>
      </c>
      <c r="AU2484" s="192" t="s">
        <v>84</v>
      </c>
      <c r="AY2484" s="20" t="s">
        <v>197</v>
      </c>
      <c r="BE2484" s="193">
        <f>IF(N2484="základní",J2484,0)</f>
        <v>0</v>
      </c>
      <c r="BF2484" s="193">
        <f>IF(N2484="snížená",J2484,0)</f>
        <v>0</v>
      </c>
      <c r="BG2484" s="193">
        <f>IF(N2484="zákl. přenesená",J2484,0)</f>
        <v>0</v>
      </c>
      <c r="BH2484" s="193">
        <f>IF(N2484="sníž. přenesená",J2484,0)</f>
        <v>0</v>
      </c>
      <c r="BI2484" s="193">
        <f>IF(N2484="nulová",J2484,0)</f>
        <v>0</v>
      </c>
      <c r="BJ2484" s="20" t="s">
        <v>82</v>
      </c>
      <c r="BK2484" s="193">
        <f>ROUND(I2484*H2484,2)</f>
        <v>0</v>
      </c>
      <c r="BL2484" s="20" t="s">
        <v>283</v>
      </c>
      <c r="BM2484" s="192" t="s">
        <v>3250</v>
      </c>
    </row>
    <row r="2485" spans="1:65" s="13" customFormat="1" ht="11.25">
      <c r="B2485" s="199"/>
      <c r="C2485" s="200"/>
      <c r="D2485" s="201" t="s">
        <v>213</v>
      </c>
      <c r="E2485" s="202" t="s">
        <v>28</v>
      </c>
      <c r="F2485" s="203" t="s">
        <v>3238</v>
      </c>
      <c r="G2485" s="200"/>
      <c r="H2485" s="204">
        <v>4.45</v>
      </c>
      <c r="I2485" s="205"/>
      <c r="J2485" s="200"/>
      <c r="K2485" s="200"/>
      <c r="L2485" s="206"/>
      <c r="M2485" s="207"/>
      <c r="N2485" s="208"/>
      <c r="O2485" s="208"/>
      <c r="P2485" s="208"/>
      <c r="Q2485" s="208"/>
      <c r="R2485" s="208"/>
      <c r="S2485" s="208"/>
      <c r="T2485" s="209"/>
      <c r="AT2485" s="210" t="s">
        <v>213</v>
      </c>
      <c r="AU2485" s="210" t="s">
        <v>84</v>
      </c>
      <c r="AV2485" s="13" t="s">
        <v>84</v>
      </c>
      <c r="AW2485" s="13" t="s">
        <v>35</v>
      </c>
      <c r="AX2485" s="13" t="s">
        <v>82</v>
      </c>
      <c r="AY2485" s="210" t="s">
        <v>197</v>
      </c>
    </row>
    <row r="2486" spans="1:65" s="2" customFormat="1" ht="21.75" customHeight="1">
      <c r="A2486" s="37"/>
      <c r="B2486" s="38"/>
      <c r="C2486" s="181" t="s">
        <v>3251</v>
      </c>
      <c r="D2486" s="181" t="s">
        <v>199</v>
      </c>
      <c r="E2486" s="182" t="s">
        <v>3252</v>
      </c>
      <c r="F2486" s="183" t="s">
        <v>3253</v>
      </c>
      <c r="G2486" s="184" t="s">
        <v>265</v>
      </c>
      <c r="H2486" s="185">
        <v>6.6</v>
      </c>
      <c r="I2486" s="186"/>
      <c r="J2486" s="187">
        <f>ROUND(I2486*H2486,2)</f>
        <v>0</v>
      </c>
      <c r="K2486" s="183" t="s">
        <v>203</v>
      </c>
      <c r="L2486" s="42"/>
      <c r="M2486" s="188" t="s">
        <v>28</v>
      </c>
      <c r="N2486" s="189" t="s">
        <v>45</v>
      </c>
      <c r="O2486" s="67"/>
      <c r="P2486" s="190">
        <f>O2486*H2486</f>
        <v>0</v>
      </c>
      <c r="Q2486" s="190">
        <v>0</v>
      </c>
      <c r="R2486" s="190">
        <f>Q2486*H2486</f>
        <v>0</v>
      </c>
      <c r="S2486" s="190">
        <v>0</v>
      </c>
      <c r="T2486" s="191">
        <f>S2486*H2486</f>
        <v>0</v>
      </c>
      <c r="U2486" s="37"/>
      <c r="V2486" s="37"/>
      <c r="W2486" s="37"/>
      <c r="X2486" s="37"/>
      <c r="Y2486" s="37"/>
      <c r="Z2486" s="37"/>
      <c r="AA2486" s="37"/>
      <c r="AB2486" s="37"/>
      <c r="AC2486" s="37"/>
      <c r="AD2486" s="37"/>
      <c r="AE2486" s="37"/>
      <c r="AR2486" s="192" t="s">
        <v>283</v>
      </c>
      <c r="AT2486" s="192" t="s">
        <v>199</v>
      </c>
      <c r="AU2486" s="192" t="s">
        <v>84</v>
      </c>
      <c r="AY2486" s="20" t="s">
        <v>197</v>
      </c>
      <c r="BE2486" s="193">
        <f>IF(N2486="základní",J2486,0)</f>
        <v>0</v>
      </c>
      <c r="BF2486" s="193">
        <f>IF(N2486="snížená",J2486,0)</f>
        <v>0</v>
      </c>
      <c r="BG2486" s="193">
        <f>IF(N2486="zákl. přenesená",J2486,0)</f>
        <v>0</v>
      </c>
      <c r="BH2486" s="193">
        <f>IF(N2486="sníž. přenesená",J2486,0)</f>
        <v>0</v>
      </c>
      <c r="BI2486" s="193">
        <f>IF(N2486="nulová",J2486,0)</f>
        <v>0</v>
      </c>
      <c r="BJ2486" s="20" t="s">
        <v>82</v>
      </c>
      <c r="BK2486" s="193">
        <f>ROUND(I2486*H2486,2)</f>
        <v>0</v>
      </c>
      <c r="BL2486" s="20" t="s">
        <v>283</v>
      </c>
      <c r="BM2486" s="192" t="s">
        <v>3254</v>
      </c>
    </row>
    <row r="2487" spans="1:65" s="2" customFormat="1" ht="11.25">
      <c r="A2487" s="37"/>
      <c r="B2487" s="38"/>
      <c r="C2487" s="39"/>
      <c r="D2487" s="194" t="s">
        <v>206</v>
      </c>
      <c r="E2487" s="39"/>
      <c r="F2487" s="195" t="s">
        <v>3255</v>
      </c>
      <c r="G2487" s="39"/>
      <c r="H2487" s="39"/>
      <c r="I2487" s="196"/>
      <c r="J2487" s="39"/>
      <c r="K2487" s="39"/>
      <c r="L2487" s="42"/>
      <c r="M2487" s="197"/>
      <c r="N2487" s="198"/>
      <c r="O2487" s="67"/>
      <c r="P2487" s="67"/>
      <c r="Q2487" s="67"/>
      <c r="R2487" s="67"/>
      <c r="S2487" s="67"/>
      <c r="T2487" s="68"/>
      <c r="U2487" s="37"/>
      <c r="V2487" s="37"/>
      <c r="W2487" s="37"/>
      <c r="X2487" s="37"/>
      <c r="Y2487" s="37"/>
      <c r="Z2487" s="37"/>
      <c r="AA2487" s="37"/>
      <c r="AB2487" s="37"/>
      <c r="AC2487" s="37"/>
      <c r="AD2487" s="37"/>
      <c r="AE2487" s="37"/>
      <c r="AT2487" s="20" t="s">
        <v>206</v>
      </c>
      <c r="AU2487" s="20" t="s">
        <v>84</v>
      </c>
    </row>
    <row r="2488" spans="1:65" s="15" customFormat="1" ht="11.25">
      <c r="B2488" s="222"/>
      <c r="C2488" s="223"/>
      <c r="D2488" s="201" t="s">
        <v>213</v>
      </c>
      <c r="E2488" s="224" t="s">
        <v>28</v>
      </c>
      <c r="F2488" s="225" t="s">
        <v>1965</v>
      </c>
      <c r="G2488" s="223"/>
      <c r="H2488" s="224" t="s">
        <v>28</v>
      </c>
      <c r="I2488" s="226"/>
      <c r="J2488" s="223"/>
      <c r="K2488" s="223"/>
      <c r="L2488" s="227"/>
      <c r="M2488" s="228"/>
      <c r="N2488" s="229"/>
      <c r="O2488" s="229"/>
      <c r="P2488" s="229"/>
      <c r="Q2488" s="229"/>
      <c r="R2488" s="229"/>
      <c r="S2488" s="229"/>
      <c r="T2488" s="230"/>
      <c r="AT2488" s="231" t="s">
        <v>213</v>
      </c>
      <c r="AU2488" s="231" t="s">
        <v>84</v>
      </c>
      <c r="AV2488" s="15" t="s">
        <v>82</v>
      </c>
      <c r="AW2488" s="15" t="s">
        <v>35</v>
      </c>
      <c r="AX2488" s="15" t="s">
        <v>74</v>
      </c>
      <c r="AY2488" s="231" t="s">
        <v>197</v>
      </c>
    </row>
    <row r="2489" spans="1:65" s="13" customFormat="1" ht="11.25">
      <c r="B2489" s="199"/>
      <c r="C2489" s="200"/>
      <c r="D2489" s="201" t="s">
        <v>213</v>
      </c>
      <c r="E2489" s="202" t="s">
        <v>28</v>
      </c>
      <c r="F2489" s="203" t="s">
        <v>3256</v>
      </c>
      <c r="G2489" s="200"/>
      <c r="H2489" s="204">
        <v>6.6</v>
      </c>
      <c r="I2489" s="205"/>
      <c r="J2489" s="200"/>
      <c r="K2489" s="200"/>
      <c r="L2489" s="206"/>
      <c r="M2489" s="207"/>
      <c r="N2489" s="208"/>
      <c r="O2489" s="208"/>
      <c r="P2489" s="208"/>
      <c r="Q2489" s="208"/>
      <c r="R2489" s="208"/>
      <c r="S2489" s="208"/>
      <c r="T2489" s="209"/>
      <c r="AT2489" s="210" t="s">
        <v>213</v>
      </c>
      <c r="AU2489" s="210" t="s">
        <v>84</v>
      </c>
      <c r="AV2489" s="13" t="s">
        <v>84</v>
      </c>
      <c r="AW2489" s="13" t="s">
        <v>35</v>
      </c>
      <c r="AX2489" s="13" t="s">
        <v>82</v>
      </c>
      <c r="AY2489" s="210" t="s">
        <v>197</v>
      </c>
    </row>
    <row r="2490" spans="1:65" s="2" customFormat="1" ht="16.5" customHeight="1">
      <c r="A2490" s="37"/>
      <c r="B2490" s="38"/>
      <c r="C2490" s="247" t="s">
        <v>3257</v>
      </c>
      <c r="D2490" s="247" t="s">
        <v>519</v>
      </c>
      <c r="E2490" s="248" t="s">
        <v>3258</v>
      </c>
      <c r="F2490" s="249" t="s">
        <v>3259</v>
      </c>
      <c r="G2490" s="250" t="s">
        <v>265</v>
      </c>
      <c r="H2490" s="251">
        <v>7.26</v>
      </c>
      <c r="I2490" s="252"/>
      <c r="J2490" s="253">
        <f>ROUND(I2490*H2490,2)</f>
        <v>0</v>
      </c>
      <c r="K2490" s="249" t="s">
        <v>203</v>
      </c>
      <c r="L2490" s="254"/>
      <c r="M2490" s="255" t="s">
        <v>28</v>
      </c>
      <c r="N2490" s="256" t="s">
        <v>45</v>
      </c>
      <c r="O2490" s="67"/>
      <c r="P2490" s="190">
        <f>O2490*H2490</f>
        <v>0</v>
      </c>
      <c r="Q2490" s="190">
        <v>2.0000000000000001E-4</v>
      </c>
      <c r="R2490" s="190">
        <f>Q2490*H2490</f>
        <v>1.4519999999999999E-3</v>
      </c>
      <c r="S2490" s="190">
        <v>0</v>
      </c>
      <c r="T2490" s="191">
        <f>S2490*H2490</f>
        <v>0</v>
      </c>
      <c r="U2490" s="37"/>
      <c r="V2490" s="37"/>
      <c r="W2490" s="37"/>
      <c r="X2490" s="37"/>
      <c r="Y2490" s="37"/>
      <c r="Z2490" s="37"/>
      <c r="AA2490" s="37"/>
      <c r="AB2490" s="37"/>
      <c r="AC2490" s="37"/>
      <c r="AD2490" s="37"/>
      <c r="AE2490" s="37"/>
      <c r="AR2490" s="192" t="s">
        <v>365</v>
      </c>
      <c r="AT2490" s="192" t="s">
        <v>519</v>
      </c>
      <c r="AU2490" s="192" t="s">
        <v>84</v>
      </c>
      <c r="AY2490" s="20" t="s">
        <v>197</v>
      </c>
      <c r="BE2490" s="193">
        <f>IF(N2490="základní",J2490,0)</f>
        <v>0</v>
      </c>
      <c r="BF2490" s="193">
        <f>IF(N2490="snížená",J2490,0)</f>
        <v>0</v>
      </c>
      <c r="BG2490" s="193">
        <f>IF(N2490="zákl. přenesená",J2490,0)</f>
        <v>0</v>
      </c>
      <c r="BH2490" s="193">
        <f>IF(N2490="sníž. přenesená",J2490,0)</f>
        <v>0</v>
      </c>
      <c r="BI2490" s="193">
        <f>IF(N2490="nulová",J2490,0)</f>
        <v>0</v>
      </c>
      <c r="BJ2490" s="20" t="s">
        <v>82</v>
      </c>
      <c r="BK2490" s="193">
        <f>ROUND(I2490*H2490,2)</f>
        <v>0</v>
      </c>
      <c r="BL2490" s="20" t="s">
        <v>283</v>
      </c>
      <c r="BM2490" s="192" t="s">
        <v>3260</v>
      </c>
    </row>
    <row r="2491" spans="1:65" s="13" customFormat="1" ht="11.25">
      <c r="B2491" s="199"/>
      <c r="C2491" s="200"/>
      <c r="D2491" s="201" t="s">
        <v>213</v>
      </c>
      <c r="E2491" s="200"/>
      <c r="F2491" s="203" t="s">
        <v>3261</v>
      </c>
      <c r="G2491" s="200"/>
      <c r="H2491" s="204">
        <v>7.26</v>
      </c>
      <c r="I2491" s="205"/>
      <c r="J2491" s="200"/>
      <c r="K2491" s="200"/>
      <c r="L2491" s="206"/>
      <c r="M2491" s="207"/>
      <c r="N2491" s="208"/>
      <c r="O2491" s="208"/>
      <c r="P2491" s="208"/>
      <c r="Q2491" s="208"/>
      <c r="R2491" s="208"/>
      <c r="S2491" s="208"/>
      <c r="T2491" s="209"/>
      <c r="AT2491" s="210" t="s">
        <v>213</v>
      </c>
      <c r="AU2491" s="210" t="s">
        <v>84</v>
      </c>
      <c r="AV2491" s="13" t="s">
        <v>84</v>
      </c>
      <c r="AW2491" s="13" t="s">
        <v>4</v>
      </c>
      <c r="AX2491" s="13" t="s">
        <v>82</v>
      </c>
      <c r="AY2491" s="210" t="s">
        <v>197</v>
      </c>
    </row>
    <row r="2492" spans="1:65" s="2" customFormat="1" ht="16.5" customHeight="1">
      <c r="A2492" s="37"/>
      <c r="B2492" s="38"/>
      <c r="C2492" s="181" t="s">
        <v>3262</v>
      </c>
      <c r="D2492" s="181" t="s">
        <v>199</v>
      </c>
      <c r="E2492" s="182" t="s">
        <v>3263</v>
      </c>
      <c r="F2492" s="183" t="s">
        <v>3264</v>
      </c>
      <c r="G2492" s="184" t="s">
        <v>202</v>
      </c>
      <c r="H2492" s="185">
        <v>2.7</v>
      </c>
      <c r="I2492" s="186"/>
      <c r="J2492" s="187">
        <f>ROUND(I2492*H2492,2)</f>
        <v>0</v>
      </c>
      <c r="K2492" s="183" t="s">
        <v>203</v>
      </c>
      <c r="L2492" s="42"/>
      <c r="M2492" s="188" t="s">
        <v>28</v>
      </c>
      <c r="N2492" s="189" t="s">
        <v>45</v>
      </c>
      <c r="O2492" s="67"/>
      <c r="P2492" s="190">
        <f>O2492*H2492</f>
        <v>0</v>
      </c>
      <c r="Q2492" s="190">
        <v>0</v>
      </c>
      <c r="R2492" s="190">
        <f>Q2492*H2492</f>
        <v>0</v>
      </c>
      <c r="S2492" s="190">
        <v>0</v>
      </c>
      <c r="T2492" s="191">
        <f>S2492*H2492</f>
        <v>0</v>
      </c>
      <c r="U2492" s="37"/>
      <c r="V2492" s="37"/>
      <c r="W2492" s="37"/>
      <c r="X2492" s="37"/>
      <c r="Y2492" s="37"/>
      <c r="Z2492" s="37"/>
      <c r="AA2492" s="37"/>
      <c r="AB2492" s="37"/>
      <c r="AC2492" s="37"/>
      <c r="AD2492" s="37"/>
      <c r="AE2492" s="37"/>
      <c r="AR2492" s="192" t="s">
        <v>283</v>
      </c>
      <c r="AT2492" s="192" t="s">
        <v>199</v>
      </c>
      <c r="AU2492" s="192" t="s">
        <v>84</v>
      </c>
      <c r="AY2492" s="20" t="s">
        <v>197</v>
      </c>
      <c r="BE2492" s="193">
        <f>IF(N2492="základní",J2492,0)</f>
        <v>0</v>
      </c>
      <c r="BF2492" s="193">
        <f>IF(N2492="snížená",J2492,0)</f>
        <v>0</v>
      </c>
      <c r="BG2492" s="193">
        <f>IF(N2492="zákl. přenesená",J2492,0)</f>
        <v>0</v>
      </c>
      <c r="BH2492" s="193">
        <f>IF(N2492="sníž. přenesená",J2492,0)</f>
        <v>0</v>
      </c>
      <c r="BI2492" s="193">
        <f>IF(N2492="nulová",J2492,0)</f>
        <v>0</v>
      </c>
      <c r="BJ2492" s="20" t="s">
        <v>82</v>
      </c>
      <c r="BK2492" s="193">
        <f>ROUND(I2492*H2492,2)</f>
        <v>0</v>
      </c>
      <c r="BL2492" s="20" t="s">
        <v>283</v>
      </c>
      <c r="BM2492" s="192" t="s">
        <v>3265</v>
      </c>
    </row>
    <row r="2493" spans="1:65" s="2" customFormat="1" ht="11.25">
      <c r="A2493" s="37"/>
      <c r="B2493" s="38"/>
      <c r="C2493" s="39"/>
      <c r="D2493" s="194" t="s">
        <v>206</v>
      </c>
      <c r="E2493" s="39"/>
      <c r="F2493" s="195" t="s">
        <v>3266</v>
      </c>
      <c r="G2493" s="39"/>
      <c r="H2493" s="39"/>
      <c r="I2493" s="196"/>
      <c r="J2493" s="39"/>
      <c r="K2493" s="39"/>
      <c r="L2493" s="42"/>
      <c r="M2493" s="197"/>
      <c r="N2493" s="198"/>
      <c r="O2493" s="67"/>
      <c r="P2493" s="67"/>
      <c r="Q2493" s="67"/>
      <c r="R2493" s="67"/>
      <c r="S2493" s="67"/>
      <c r="T2493" s="68"/>
      <c r="U2493" s="37"/>
      <c r="V2493" s="37"/>
      <c r="W2493" s="37"/>
      <c r="X2493" s="37"/>
      <c r="Y2493" s="37"/>
      <c r="Z2493" s="37"/>
      <c r="AA2493" s="37"/>
      <c r="AB2493" s="37"/>
      <c r="AC2493" s="37"/>
      <c r="AD2493" s="37"/>
      <c r="AE2493" s="37"/>
      <c r="AT2493" s="20" t="s">
        <v>206</v>
      </c>
      <c r="AU2493" s="20" t="s">
        <v>84</v>
      </c>
    </row>
    <row r="2494" spans="1:65" s="15" customFormat="1" ht="11.25">
      <c r="B2494" s="222"/>
      <c r="C2494" s="223"/>
      <c r="D2494" s="201" t="s">
        <v>213</v>
      </c>
      <c r="E2494" s="224" t="s">
        <v>28</v>
      </c>
      <c r="F2494" s="225" t="s">
        <v>1965</v>
      </c>
      <c r="G2494" s="223"/>
      <c r="H2494" s="224" t="s">
        <v>28</v>
      </c>
      <c r="I2494" s="226"/>
      <c r="J2494" s="223"/>
      <c r="K2494" s="223"/>
      <c r="L2494" s="227"/>
      <c r="M2494" s="228"/>
      <c r="N2494" s="229"/>
      <c r="O2494" s="229"/>
      <c r="P2494" s="229"/>
      <c r="Q2494" s="229"/>
      <c r="R2494" s="229"/>
      <c r="S2494" s="229"/>
      <c r="T2494" s="230"/>
      <c r="AT2494" s="231" t="s">
        <v>213</v>
      </c>
      <c r="AU2494" s="231" t="s">
        <v>84</v>
      </c>
      <c r="AV2494" s="15" t="s">
        <v>82</v>
      </c>
      <c r="AW2494" s="15" t="s">
        <v>35</v>
      </c>
      <c r="AX2494" s="15" t="s">
        <v>74</v>
      </c>
      <c r="AY2494" s="231" t="s">
        <v>197</v>
      </c>
    </row>
    <row r="2495" spans="1:65" s="13" customFormat="1" ht="11.25">
      <c r="B2495" s="199"/>
      <c r="C2495" s="200"/>
      <c r="D2495" s="201" t="s">
        <v>213</v>
      </c>
      <c r="E2495" s="202" t="s">
        <v>28</v>
      </c>
      <c r="F2495" s="203" t="s">
        <v>3267</v>
      </c>
      <c r="G2495" s="200"/>
      <c r="H2495" s="204">
        <v>2.7</v>
      </c>
      <c r="I2495" s="205"/>
      <c r="J2495" s="200"/>
      <c r="K2495" s="200"/>
      <c r="L2495" s="206"/>
      <c r="M2495" s="207"/>
      <c r="N2495" s="208"/>
      <c r="O2495" s="208"/>
      <c r="P2495" s="208"/>
      <c r="Q2495" s="208"/>
      <c r="R2495" s="208"/>
      <c r="S2495" s="208"/>
      <c r="T2495" s="209"/>
      <c r="AT2495" s="210" t="s">
        <v>213</v>
      </c>
      <c r="AU2495" s="210" t="s">
        <v>84</v>
      </c>
      <c r="AV2495" s="13" t="s">
        <v>84</v>
      </c>
      <c r="AW2495" s="13" t="s">
        <v>35</v>
      </c>
      <c r="AX2495" s="13" t="s">
        <v>82</v>
      </c>
      <c r="AY2495" s="210" t="s">
        <v>197</v>
      </c>
    </row>
    <row r="2496" spans="1:65" s="2" customFormat="1" ht="16.5" customHeight="1">
      <c r="A2496" s="37"/>
      <c r="B2496" s="38"/>
      <c r="C2496" s="247" t="s">
        <v>3268</v>
      </c>
      <c r="D2496" s="247" t="s">
        <v>519</v>
      </c>
      <c r="E2496" s="248" t="s">
        <v>3269</v>
      </c>
      <c r="F2496" s="249" t="s">
        <v>3270</v>
      </c>
      <c r="G2496" s="250" t="s">
        <v>202</v>
      </c>
      <c r="H2496" s="251">
        <v>2.97</v>
      </c>
      <c r="I2496" s="252"/>
      <c r="J2496" s="253">
        <f>ROUND(I2496*H2496,2)</f>
        <v>0</v>
      </c>
      <c r="K2496" s="249" t="s">
        <v>203</v>
      </c>
      <c r="L2496" s="254"/>
      <c r="M2496" s="255" t="s">
        <v>28</v>
      </c>
      <c r="N2496" s="256" t="s">
        <v>45</v>
      </c>
      <c r="O2496" s="67"/>
      <c r="P2496" s="190">
        <f>O2496*H2496</f>
        <v>0</v>
      </c>
      <c r="Q2496" s="190">
        <v>0.01</v>
      </c>
      <c r="R2496" s="190">
        <f>Q2496*H2496</f>
        <v>2.9700000000000004E-2</v>
      </c>
      <c r="S2496" s="190">
        <v>0</v>
      </c>
      <c r="T2496" s="191">
        <f>S2496*H2496</f>
        <v>0</v>
      </c>
      <c r="U2496" s="37"/>
      <c r="V2496" s="37"/>
      <c r="W2496" s="37"/>
      <c r="X2496" s="37"/>
      <c r="Y2496" s="37"/>
      <c r="Z2496" s="37"/>
      <c r="AA2496" s="37"/>
      <c r="AB2496" s="37"/>
      <c r="AC2496" s="37"/>
      <c r="AD2496" s="37"/>
      <c r="AE2496" s="37"/>
      <c r="AR2496" s="192" t="s">
        <v>365</v>
      </c>
      <c r="AT2496" s="192" t="s">
        <v>519</v>
      </c>
      <c r="AU2496" s="192" t="s">
        <v>84</v>
      </c>
      <c r="AY2496" s="20" t="s">
        <v>197</v>
      </c>
      <c r="BE2496" s="193">
        <f>IF(N2496="základní",J2496,0)</f>
        <v>0</v>
      </c>
      <c r="BF2496" s="193">
        <f>IF(N2496="snížená",J2496,0)</f>
        <v>0</v>
      </c>
      <c r="BG2496" s="193">
        <f>IF(N2496="zákl. přenesená",J2496,0)</f>
        <v>0</v>
      </c>
      <c r="BH2496" s="193">
        <f>IF(N2496="sníž. přenesená",J2496,0)</f>
        <v>0</v>
      </c>
      <c r="BI2496" s="193">
        <f>IF(N2496="nulová",J2496,0)</f>
        <v>0</v>
      </c>
      <c r="BJ2496" s="20" t="s">
        <v>82</v>
      </c>
      <c r="BK2496" s="193">
        <f>ROUND(I2496*H2496,2)</f>
        <v>0</v>
      </c>
      <c r="BL2496" s="20" t="s">
        <v>283</v>
      </c>
      <c r="BM2496" s="192" t="s">
        <v>3271</v>
      </c>
    </row>
    <row r="2497" spans="1:65" s="13" customFormat="1" ht="11.25">
      <c r="B2497" s="199"/>
      <c r="C2497" s="200"/>
      <c r="D2497" s="201" t="s">
        <v>213</v>
      </c>
      <c r="E2497" s="200"/>
      <c r="F2497" s="203" t="s">
        <v>3272</v>
      </c>
      <c r="G2497" s="200"/>
      <c r="H2497" s="204">
        <v>2.97</v>
      </c>
      <c r="I2497" s="205"/>
      <c r="J2497" s="200"/>
      <c r="K2497" s="200"/>
      <c r="L2497" s="206"/>
      <c r="M2497" s="207"/>
      <c r="N2497" s="208"/>
      <c r="O2497" s="208"/>
      <c r="P2497" s="208"/>
      <c r="Q2497" s="208"/>
      <c r="R2497" s="208"/>
      <c r="S2497" s="208"/>
      <c r="T2497" s="209"/>
      <c r="AT2497" s="210" t="s">
        <v>213</v>
      </c>
      <c r="AU2497" s="210" t="s">
        <v>84</v>
      </c>
      <c r="AV2497" s="13" t="s">
        <v>84</v>
      </c>
      <c r="AW2497" s="13" t="s">
        <v>4</v>
      </c>
      <c r="AX2497" s="13" t="s">
        <v>82</v>
      </c>
      <c r="AY2497" s="210" t="s">
        <v>197</v>
      </c>
    </row>
    <row r="2498" spans="1:65" s="2" customFormat="1" ht="24.2" customHeight="1">
      <c r="A2498" s="37"/>
      <c r="B2498" s="38"/>
      <c r="C2498" s="181" t="s">
        <v>3273</v>
      </c>
      <c r="D2498" s="181" t="s">
        <v>199</v>
      </c>
      <c r="E2498" s="182" t="s">
        <v>3274</v>
      </c>
      <c r="F2498" s="183" t="s">
        <v>3275</v>
      </c>
      <c r="G2498" s="184" t="s">
        <v>202</v>
      </c>
      <c r="H2498" s="185">
        <v>2</v>
      </c>
      <c r="I2498" s="186"/>
      <c r="J2498" s="187">
        <f>ROUND(I2498*H2498,2)</f>
        <v>0</v>
      </c>
      <c r="K2498" s="183" t="s">
        <v>203</v>
      </c>
      <c r="L2498" s="42"/>
      <c r="M2498" s="188" t="s">
        <v>28</v>
      </c>
      <c r="N2498" s="189" t="s">
        <v>45</v>
      </c>
      <c r="O2498" s="67"/>
      <c r="P2498" s="190">
        <f>O2498*H2498</f>
        <v>0</v>
      </c>
      <c r="Q2498" s="190">
        <v>1.2E-4</v>
      </c>
      <c r="R2498" s="190">
        <f>Q2498*H2498</f>
        <v>2.4000000000000001E-4</v>
      </c>
      <c r="S2498" s="190">
        <v>0</v>
      </c>
      <c r="T2498" s="191">
        <f>S2498*H2498</f>
        <v>0</v>
      </c>
      <c r="U2498" s="37"/>
      <c r="V2498" s="37"/>
      <c r="W2498" s="37"/>
      <c r="X2498" s="37"/>
      <c r="Y2498" s="37"/>
      <c r="Z2498" s="37"/>
      <c r="AA2498" s="37"/>
      <c r="AB2498" s="37"/>
      <c r="AC2498" s="37"/>
      <c r="AD2498" s="37"/>
      <c r="AE2498" s="37"/>
      <c r="AR2498" s="192" t="s">
        <v>283</v>
      </c>
      <c r="AT2498" s="192" t="s">
        <v>199</v>
      </c>
      <c r="AU2498" s="192" t="s">
        <v>84</v>
      </c>
      <c r="AY2498" s="20" t="s">
        <v>197</v>
      </c>
      <c r="BE2498" s="193">
        <f>IF(N2498="základní",J2498,0)</f>
        <v>0</v>
      </c>
      <c r="BF2498" s="193">
        <f>IF(N2498="snížená",J2498,0)</f>
        <v>0</v>
      </c>
      <c r="BG2498" s="193">
        <f>IF(N2498="zákl. přenesená",J2498,0)</f>
        <v>0</v>
      </c>
      <c r="BH2498" s="193">
        <f>IF(N2498="sníž. přenesená",J2498,0)</f>
        <v>0</v>
      </c>
      <c r="BI2498" s="193">
        <f>IF(N2498="nulová",J2498,0)</f>
        <v>0</v>
      </c>
      <c r="BJ2498" s="20" t="s">
        <v>82</v>
      </c>
      <c r="BK2498" s="193">
        <f>ROUND(I2498*H2498,2)</f>
        <v>0</v>
      </c>
      <c r="BL2498" s="20" t="s">
        <v>283</v>
      </c>
      <c r="BM2498" s="192" t="s">
        <v>3276</v>
      </c>
    </row>
    <row r="2499" spans="1:65" s="2" customFormat="1" ht="11.25">
      <c r="A2499" s="37"/>
      <c r="B2499" s="38"/>
      <c r="C2499" s="39"/>
      <c r="D2499" s="194" t="s">
        <v>206</v>
      </c>
      <c r="E2499" s="39"/>
      <c r="F2499" s="195" t="s">
        <v>3277</v>
      </c>
      <c r="G2499" s="39"/>
      <c r="H2499" s="39"/>
      <c r="I2499" s="196"/>
      <c r="J2499" s="39"/>
      <c r="K2499" s="39"/>
      <c r="L2499" s="42"/>
      <c r="M2499" s="197"/>
      <c r="N2499" s="198"/>
      <c r="O2499" s="67"/>
      <c r="P2499" s="67"/>
      <c r="Q2499" s="67"/>
      <c r="R2499" s="67"/>
      <c r="S2499" s="67"/>
      <c r="T2499" s="68"/>
      <c r="U2499" s="37"/>
      <c r="V2499" s="37"/>
      <c r="W2499" s="37"/>
      <c r="X2499" s="37"/>
      <c r="Y2499" s="37"/>
      <c r="Z2499" s="37"/>
      <c r="AA2499" s="37"/>
      <c r="AB2499" s="37"/>
      <c r="AC2499" s="37"/>
      <c r="AD2499" s="37"/>
      <c r="AE2499" s="37"/>
      <c r="AT2499" s="20" t="s">
        <v>206</v>
      </c>
      <c r="AU2499" s="20" t="s">
        <v>84</v>
      </c>
    </row>
    <row r="2500" spans="1:65" s="15" customFormat="1" ht="11.25">
      <c r="B2500" s="222"/>
      <c r="C2500" s="223"/>
      <c r="D2500" s="201" t="s">
        <v>213</v>
      </c>
      <c r="E2500" s="224" t="s">
        <v>28</v>
      </c>
      <c r="F2500" s="225" t="s">
        <v>1965</v>
      </c>
      <c r="G2500" s="223"/>
      <c r="H2500" s="224" t="s">
        <v>28</v>
      </c>
      <c r="I2500" s="226"/>
      <c r="J2500" s="223"/>
      <c r="K2500" s="223"/>
      <c r="L2500" s="227"/>
      <c r="M2500" s="228"/>
      <c r="N2500" s="229"/>
      <c r="O2500" s="229"/>
      <c r="P2500" s="229"/>
      <c r="Q2500" s="229"/>
      <c r="R2500" s="229"/>
      <c r="S2500" s="229"/>
      <c r="T2500" s="230"/>
      <c r="AT2500" s="231" t="s">
        <v>213</v>
      </c>
      <c r="AU2500" s="231" t="s">
        <v>84</v>
      </c>
      <c r="AV2500" s="15" t="s">
        <v>82</v>
      </c>
      <c r="AW2500" s="15" t="s">
        <v>35</v>
      </c>
      <c r="AX2500" s="15" t="s">
        <v>74</v>
      </c>
      <c r="AY2500" s="231" t="s">
        <v>197</v>
      </c>
    </row>
    <row r="2501" spans="1:65" s="13" customFormat="1" ht="11.25">
      <c r="B2501" s="199"/>
      <c r="C2501" s="200"/>
      <c r="D2501" s="201" t="s">
        <v>213</v>
      </c>
      <c r="E2501" s="202" t="s">
        <v>28</v>
      </c>
      <c r="F2501" s="203" t="s">
        <v>3278</v>
      </c>
      <c r="G2501" s="200"/>
      <c r="H2501" s="204">
        <v>1</v>
      </c>
      <c r="I2501" s="205"/>
      <c r="J2501" s="200"/>
      <c r="K2501" s="200"/>
      <c r="L2501" s="206"/>
      <c r="M2501" s="207"/>
      <c r="N2501" s="208"/>
      <c r="O2501" s="208"/>
      <c r="P2501" s="208"/>
      <c r="Q2501" s="208"/>
      <c r="R2501" s="208"/>
      <c r="S2501" s="208"/>
      <c r="T2501" s="209"/>
      <c r="AT2501" s="210" t="s">
        <v>213</v>
      </c>
      <c r="AU2501" s="210" t="s">
        <v>84</v>
      </c>
      <c r="AV2501" s="13" t="s">
        <v>84</v>
      </c>
      <c r="AW2501" s="13" t="s">
        <v>35</v>
      </c>
      <c r="AX2501" s="13" t="s">
        <v>74</v>
      </c>
      <c r="AY2501" s="210" t="s">
        <v>197</v>
      </c>
    </row>
    <row r="2502" spans="1:65" s="13" customFormat="1" ht="11.25">
      <c r="B2502" s="199"/>
      <c r="C2502" s="200"/>
      <c r="D2502" s="201" t="s">
        <v>213</v>
      </c>
      <c r="E2502" s="202" t="s">
        <v>28</v>
      </c>
      <c r="F2502" s="203" t="s">
        <v>3279</v>
      </c>
      <c r="G2502" s="200"/>
      <c r="H2502" s="204">
        <v>1</v>
      </c>
      <c r="I2502" s="205"/>
      <c r="J2502" s="200"/>
      <c r="K2502" s="200"/>
      <c r="L2502" s="206"/>
      <c r="M2502" s="207"/>
      <c r="N2502" s="208"/>
      <c r="O2502" s="208"/>
      <c r="P2502" s="208"/>
      <c r="Q2502" s="208"/>
      <c r="R2502" s="208"/>
      <c r="S2502" s="208"/>
      <c r="T2502" s="209"/>
      <c r="AT2502" s="210" t="s">
        <v>213</v>
      </c>
      <c r="AU2502" s="210" t="s">
        <v>84</v>
      </c>
      <c r="AV2502" s="13" t="s">
        <v>84</v>
      </c>
      <c r="AW2502" s="13" t="s">
        <v>35</v>
      </c>
      <c r="AX2502" s="13" t="s">
        <v>74</v>
      </c>
      <c r="AY2502" s="210" t="s">
        <v>197</v>
      </c>
    </row>
    <row r="2503" spans="1:65" s="14" customFormat="1" ht="11.25">
      <c r="B2503" s="211"/>
      <c r="C2503" s="212"/>
      <c r="D2503" s="201" t="s">
        <v>213</v>
      </c>
      <c r="E2503" s="213" t="s">
        <v>28</v>
      </c>
      <c r="F2503" s="214" t="s">
        <v>226</v>
      </c>
      <c r="G2503" s="212"/>
      <c r="H2503" s="215">
        <v>2</v>
      </c>
      <c r="I2503" s="216"/>
      <c r="J2503" s="212"/>
      <c r="K2503" s="212"/>
      <c r="L2503" s="217"/>
      <c r="M2503" s="218"/>
      <c r="N2503" s="219"/>
      <c r="O2503" s="219"/>
      <c r="P2503" s="219"/>
      <c r="Q2503" s="219"/>
      <c r="R2503" s="219"/>
      <c r="S2503" s="219"/>
      <c r="T2503" s="220"/>
      <c r="AT2503" s="221" t="s">
        <v>213</v>
      </c>
      <c r="AU2503" s="221" t="s">
        <v>84</v>
      </c>
      <c r="AV2503" s="14" t="s">
        <v>204</v>
      </c>
      <c r="AW2503" s="14" t="s">
        <v>35</v>
      </c>
      <c r="AX2503" s="14" t="s">
        <v>82</v>
      </c>
      <c r="AY2503" s="221" t="s">
        <v>197</v>
      </c>
    </row>
    <row r="2504" spans="1:65" s="2" customFormat="1" ht="16.5" customHeight="1">
      <c r="A2504" s="37"/>
      <c r="B2504" s="38"/>
      <c r="C2504" s="247" t="s">
        <v>3280</v>
      </c>
      <c r="D2504" s="247" t="s">
        <v>519</v>
      </c>
      <c r="E2504" s="248" t="s">
        <v>3281</v>
      </c>
      <c r="F2504" s="249" t="s">
        <v>3282</v>
      </c>
      <c r="G2504" s="250" t="s">
        <v>210</v>
      </c>
      <c r="H2504" s="251">
        <v>2</v>
      </c>
      <c r="I2504" s="252"/>
      <c r="J2504" s="253">
        <f>ROUND(I2504*H2504,2)</f>
        <v>0</v>
      </c>
      <c r="K2504" s="249" t="s">
        <v>203</v>
      </c>
      <c r="L2504" s="254"/>
      <c r="M2504" s="255" t="s">
        <v>28</v>
      </c>
      <c r="N2504" s="256" t="s">
        <v>45</v>
      </c>
      <c r="O2504" s="67"/>
      <c r="P2504" s="190">
        <f>O2504*H2504</f>
        <v>0</v>
      </c>
      <c r="Q2504" s="190">
        <v>1.09E-3</v>
      </c>
      <c r="R2504" s="190">
        <f>Q2504*H2504</f>
        <v>2.1800000000000001E-3</v>
      </c>
      <c r="S2504" s="190">
        <v>0</v>
      </c>
      <c r="T2504" s="191">
        <f>S2504*H2504</f>
        <v>0</v>
      </c>
      <c r="U2504" s="37"/>
      <c r="V2504" s="37"/>
      <c r="W2504" s="37"/>
      <c r="X2504" s="37"/>
      <c r="Y2504" s="37"/>
      <c r="Z2504" s="37"/>
      <c r="AA2504" s="37"/>
      <c r="AB2504" s="37"/>
      <c r="AC2504" s="37"/>
      <c r="AD2504" s="37"/>
      <c r="AE2504" s="37"/>
      <c r="AR2504" s="192" t="s">
        <v>365</v>
      </c>
      <c r="AT2504" s="192" t="s">
        <v>519</v>
      </c>
      <c r="AU2504" s="192" t="s">
        <v>84</v>
      </c>
      <c r="AY2504" s="20" t="s">
        <v>197</v>
      </c>
      <c r="BE2504" s="193">
        <f>IF(N2504="základní",J2504,0)</f>
        <v>0</v>
      </c>
      <c r="BF2504" s="193">
        <f>IF(N2504="snížená",J2504,0)</f>
        <v>0</v>
      </c>
      <c r="BG2504" s="193">
        <f>IF(N2504="zákl. přenesená",J2504,0)</f>
        <v>0</v>
      </c>
      <c r="BH2504" s="193">
        <f>IF(N2504="sníž. přenesená",J2504,0)</f>
        <v>0</v>
      </c>
      <c r="BI2504" s="193">
        <f>IF(N2504="nulová",J2504,0)</f>
        <v>0</v>
      </c>
      <c r="BJ2504" s="20" t="s">
        <v>82</v>
      </c>
      <c r="BK2504" s="193">
        <f>ROUND(I2504*H2504,2)</f>
        <v>0</v>
      </c>
      <c r="BL2504" s="20" t="s">
        <v>283</v>
      </c>
      <c r="BM2504" s="192" t="s">
        <v>3283</v>
      </c>
    </row>
    <row r="2505" spans="1:65" s="2" customFormat="1" ht="24.2" customHeight="1">
      <c r="A2505" s="37"/>
      <c r="B2505" s="38"/>
      <c r="C2505" s="181" t="s">
        <v>3284</v>
      </c>
      <c r="D2505" s="181" t="s">
        <v>199</v>
      </c>
      <c r="E2505" s="182" t="s">
        <v>3285</v>
      </c>
      <c r="F2505" s="183" t="s">
        <v>3286</v>
      </c>
      <c r="G2505" s="184" t="s">
        <v>210</v>
      </c>
      <c r="H2505" s="185">
        <v>33</v>
      </c>
      <c r="I2505" s="186"/>
      <c r="J2505" s="187">
        <f>ROUND(I2505*H2505,2)</f>
        <v>0</v>
      </c>
      <c r="K2505" s="183" t="s">
        <v>203</v>
      </c>
      <c r="L2505" s="42"/>
      <c r="M2505" s="188" t="s">
        <v>28</v>
      </c>
      <c r="N2505" s="189" t="s">
        <v>45</v>
      </c>
      <c r="O2505" s="67"/>
      <c r="P2505" s="190">
        <f>O2505*H2505</f>
        <v>0</v>
      </c>
      <c r="Q2505" s="190">
        <v>0</v>
      </c>
      <c r="R2505" s="190">
        <f>Q2505*H2505</f>
        <v>0</v>
      </c>
      <c r="S2505" s="190">
        <v>0</v>
      </c>
      <c r="T2505" s="191">
        <f>S2505*H2505</f>
        <v>0</v>
      </c>
      <c r="U2505" s="37"/>
      <c r="V2505" s="37"/>
      <c r="W2505" s="37"/>
      <c r="X2505" s="37"/>
      <c r="Y2505" s="37"/>
      <c r="Z2505" s="37"/>
      <c r="AA2505" s="37"/>
      <c r="AB2505" s="37"/>
      <c r="AC2505" s="37"/>
      <c r="AD2505" s="37"/>
      <c r="AE2505" s="37"/>
      <c r="AR2505" s="192" t="s">
        <v>283</v>
      </c>
      <c r="AT2505" s="192" t="s">
        <v>199</v>
      </c>
      <c r="AU2505" s="192" t="s">
        <v>84</v>
      </c>
      <c r="AY2505" s="20" t="s">
        <v>197</v>
      </c>
      <c r="BE2505" s="193">
        <f>IF(N2505="základní",J2505,0)</f>
        <v>0</v>
      </c>
      <c r="BF2505" s="193">
        <f>IF(N2505="snížená",J2505,0)</f>
        <v>0</v>
      </c>
      <c r="BG2505" s="193">
        <f>IF(N2505="zákl. přenesená",J2505,0)</f>
        <v>0</v>
      </c>
      <c r="BH2505" s="193">
        <f>IF(N2505="sníž. přenesená",J2505,0)</f>
        <v>0</v>
      </c>
      <c r="BI2505" s="193">
        <f>IF(N2505="nulová",J2505,0)</f>
        <v>0</v>
      </c>
      <c r="BJ2505" s="20" t="s">
        <v>82</v>
      </c>
      <c r="BK2505" s="193">
        <f>ROUND(I2505*H2505,2)</f>
        <v>0</v>
      </c>
      <c r="BL2505" s="20" t="s">
        <v>283</v>
      </c>
      <c r="BM2505" s="192" t="s">
        <v>3287</v>
      </c>
    </row>
    <row r="2506" spans="1:65" s="2" customFormat="1" ht="11.25">
      <c r="A2506" s="37"/>
      <c r="B2506" s="38"/>
      <c r="C2506" s="39"/>
      <c r="D2506" s="194" t="s">
        <v>206</v>
      </c>
      <c r="E2506" s="39"/>
      <c r="F2506" s="195" t="s">
        <v>3288</v>
      </c>
      <c r="G2506" s="39"/>
      <c r="H2506" s="39"/>
      <c r="I2506" s="196"/>
      <c r="J2506" s="39"/>
      <c r="K2506" s="39"/>
      <c r="L2506" s="42"/>
      <c r="M2506" s="197"/>
      <c r="N2506" s="198"/>
      <c r="O2506" s="67"/>
      <c r="P2506" s="67"/>
      <c r="Q2506" s="67"/>
      <c r="R2506" s="67"/>
      <c r="S2506" s="67"/>
      <c r="T2506" s="68"/>
      <c r="U2506" s="37"/>
      <c r="V2506" s="37"/>
      <c r="W2506" s="37"/>
      <c r="X2506" s="37"/>
      <c r="Y2506" s="37"/>
      <c r="Z2506" s="37"/>
      <c r="AA2506" s="37"/>
      <c r="AB2506" s="37"/>
      <c r="AC2506" s="37"/>
      <c r="AD2506" s="37"/>
      <c r="AE2506" s="37"/>
      <c r="AT2506" s="20" t="s">
        <v>206</v>
      </c>
      <c r="AU2506" s="20" t="s">
        <v>84</v>
      </c>
    </row>
    <row r="2507" spans="1:65" s="15" customFormat="1" ht="11.25">
      <c r="B2507" s="222"/>
      <c r="C2507" s="223"/>
      <c r="D2507" s="201" t="s">
        <v>213</v>
      </c>
      <c r="E2507" s="224" t="s">
        <v>28</v>
      </c>
      <c r="F2507" s="225" t="s">
        <v>3289</v>
      </c>
      <c r="G2507" s="223"/>
      <c r="H2507" s="224" t="s">
        <v>28</v>
      </c>
      <c r="I2507" s="226"/>
      <c r="J2507" s="223"/>
      <c r="K2507" s="223"/>
      <c r="L2507" s="227"/>
      <c r="M2507" s="228"/>
      <c r="N2507" s="229"/>
      <c r="O2507" s="229"/>
      <c r="P2507" s="229"/>
      <c r="Q2507" s="229"/>
      <c r="R2507" s="229"/>
      <c r="S2507" s="229"/>
      <c r="T2507" s="230"/>
      <c r="AT2507" s="231" t="s">
        <v>213</v>
      </c>
      <c r="AU2507" s="231" t="s">
        <v>84</v>
      </c>
      <c r="AV2507" s="15" t="s">
        <v>82</v>
      </c>
      <c r="AW2507" s="15" t="s">
        <v>35</v>
      </c>
      <c r="AX2507" s="15" t="s">
        <v>74</v>
      </c>
      <c r="AY2507" s="231" t="s">
        <v>197</v>
      </c>
    </row>
    <row r="2508" spans="1:65" s="13" customFormat="1" ht="11.25">
      <c r="B2508" s="199"/>
      <c r="C2508" s="200"/>
      <c r="D2508" s="201" t="s">
        <v>213</v>
      </c>
      <c r="E2508" s="202" t="s">
        <v>28</v>
      </c>
      <c r="F2508" s="203" t="s">
        <v>3290</v>
      </c>
      <c r="G2508" s="200"/>
      <c r="H2508" s="204">
        <v>27</v>
      </c>
      <c r="I2508" s="205"/>
      <c r="J2508" s="200"/>
      <c r="K2508" s="200"/>
      <c r="L2508" s="206"/>
      <c r="M2508" s="207"/>
      <c r="N2508" s="208"/>
      <c r="O2508" s="208"/>
      <c r="P2508" s="208"/>
      <c r="Q2508" s="208"/>
      <c r="R2508" s="208"/>
      <c r="S2508" s="208"/>
      <c r="T2508" s="209"/>
      <c r="AT2508" s="210" t="s">
        <v>213</v>
      </c>
      <c r="AU2508" s="210" t="s">
        <v>84</v>
      </c>
      <c r="AV2508" s="13" t="s">
        <v>84</v>
      </c>
      <c r="AW2508" s="13" t="s">
        <v>35</v>
      </c>
      <c r="AX2508" s="13" t="s">
        <v>74</v>
      </c>
      <c r="AY2508" s="210" t="s">
        <v>197</v>
      </c>
    </row>
    <row r="2509" spans="1:65" s="13" customFormat="1" ht="11.25">
      <c r="B2509" s="199"/>
      <c r="C2509" s="200"/>
      <c r="D2509" s="201" t="s">
        <v>213</v>
      </c>
      <c r="E2509" s="202" t="s">
        <v>28</v>
      </c>
      <c r="F2509" s="203" t="s">
        <v>3291</v>
      </c>
      <c r="G2509" s="200"/>
      <c r="H2509" s="204">
        <v>6</v>
      </c>
      <c r="I2509" s="205"/>
      <c r="J2509" s="200"/>
      <c r="K2509" s="200"/>
      <c r="L2509" s="206"/>
      <c r="M2509" s="207"/>
      <c r="N2509" s="208"/>
      <c r="O2509" s="208"/>
      <c r="P2509" s="208"/>
      <c r="Q2509" s="208"/>
      <c r="R2509" s="208"/>
      <c r="S2509" s="208"/>
      <c r="T2509" s="209"/>
      <c r="AT2509" s="210" t="s">
        <v>213</v>
      </c>
      <c r="AU2509" s="210" t="s">
        <v>84</v>
      </c>
      <c r="AV2509" s="13" t="s">
        <v>84</v>
      </c>
      <c r="AW2509" s="13" t="s">
        <v>35</v>
      </c>
      <c r="AX2509" s="13" t="s">
        <v>74</v>
      </c>
      <c r="AY2509" s="210" t="s">
        <v>197</v>
      </c>
    </row>
    <row r="2510" spans="1:65" s="14" customFormat="1" ht="11.25">
      <c r="B2510" s="211"/>
      <c r="C2510" s="212"/>
      <c r="D2510" s="201" t="s">
        <v>213</v>
      </c>
      <c r="E2510" s="213" t="s">
        <v>28</v>
      </c>
      <c r="F2510" s="214" t="s">
        <v>226</v>
      </c>
      <c r="G2510" s="212"/>
      <c r="H2510" s="215">
        <v>33</v>
      </c>
      <c r="I2510" s="216"/>
      <c r="J2510" s="212"/>
      <c r="K2510" s="212"/>
      <c r="L2510" s="217"/>
      <c r="M2510" s="218"/>
      <c r="N2510" s="219"/>
      <c r="O2510" s="219"/>
      <c r="P2510" s="219"/>
      <c r="Q2510" s="219"/>
      <c r="R2510" s="219"/>
      <c r="S2510" s="219"/>
      <c r="T2510" s="220"/>
      <c r="AT2510" s="221" t="s">
        <v>213</v>
      </c>
      <c r="AU2510" s="221" t="s">
        <v>84</v>
      </c>
      <c r="AV2510" s="14" t="s">
        <v>204</v>
      </c>
      <c r="AW2510" s="14" t="s">
        <v>35</v>
      </c>
      <c r="AX2510" s="14" t="s">
        <v>82</v>
      </c>
      <c r="AY2510" s="221" t="s">
        <v>197</v>
      </c>
    </row>
    <row r="2511" spans="1:65" s="2" customFormat="1" ht="16.5" customHeight="1">
      <c r="A2511" s="37"/>
      <c r="B2511" s="38"/>
      <c r="C2511" s="247" t="s">
        <v>3292</v>
      </c>
      <c r="D2511" s="247" t="s">
        <v>519</v>
      </c>
      <c r="E2511" s="248" t="s">
        <v>3293</v>
      </c>
      <c r="F2511" s="249" t="s">
        <v>3294</v>
      </c>
      <c r="G2511" s="250" t="s">
        <v>210</v>
      </c>
      <c r="H2511" s="251">
        <v>27</v>
      </c>
      <c r="I2511" s="252"/>
      <c r="J2511" s="253">
        <f>ROUND(I2511*H2511,2)</f>
        <v>0</v>
      </c>
      <c r="K2511" s="249" t="s">
        <v>203</v>
      </c>
      <c r="L2511" s="254"/>
      <c r="M2511" s="255" t="s">
        <v>28</v>
      </c>
      <c r="N2511" s="256" t="s">
        <v>45</v>
      </c>
      <c r="O2511" s="67"/>
      <c r="P2511" s="190">
        <f>O2511*H2511</f>
        <v>0</v>
      </c>
      <c r="Q2511" s="190">
        <v>3.0699999999999998E-3</v>
      </c>
      <c r="R2511" s="190">
        <f>Q2511*H2511</f>
        <v>8.2889999999999991E-2</v>
      </c>
      <c r="S2511" s="190">
        <v>0</v>
      </c>
      <c r="T2511" s="191">
        <f>S2511*H2511</f>
        <v>0</v>
      </c>
      <c r="U2511" s="37"/>
      <c r="V2511" s="37"/>
      <c r="W2511" s="37"/>
      <c r="X2511" s="37"/>
      <c r="Y2511" s="37"/>
      <c r="Z2511" s="37"/>
      <c r="AA2511" s="37"/>
      <c r="AB2511" s="37"/>
      <c r="AC2511" s="37"/>
      <c r="AD2511" s="37"/>
      <c r="AE2511" s="37"/>
      <c r="AR2511" s="192" t="s">
        <v>365</v>
      </c>
      <c r="AT2511" s="192" t="s">
        <v>519</v>
      </c>
      <c r="AU2511" s="192" t="s">
        <v>84</v>
      </c>
      <c r="AY2511" s="20" t="s">
        <v>197</v>
      </c>
      <c r="BE2511" s="193">
        <f>IF(N2511="základní",J2511,0)</f>
        <v>0</v>
      </c>
      <c r="BF2511" s="193">
        <f>IF(N2511="snížená",J2511,0)</f>
        <v>0</v>
      </c>
      <c r="BG2511" s="193">
        <f>IF(N2511="zákl. přenesená",J2511,0)</f>
        <v>0</v>
      </c>
      <c r="BH2511" s="193">
        <f>IF(N2511="sníž. přenesená",J2511,0)</f>
        <v>0</v>
      </c>
      <c r="BI2511" s="193">
        <f>IF(N2511="nulová",J2511,0)</f>
        <v>0</v>
      </c>
      <c r="BJ2511" s="20" t="s">
        <v>82</v>
      </c>
      <c r="BK2511" s="193">
        <f>ROUND(I2511*H2511,2)</f>
        <v>0</v>
      </c>
      <c r="BL2511" s="20" t="s">
        <v>283</v>
      </c>
      <c r="BM2511" s="192" t="s">
        <v>3295</v>
      </c>
    </row>
    <row r="2512" spans="1:65" s="2" customFormat="1" ht="16.5" customHeight="1">
      <c r="A2512" s="37"/>
      <c r="B2512" s="38"/>
      <c r="C2512" s="247" t="s">
        <v>3296</v>
      </c>
      <c r="D2512" s="247" t="s">
        <v>519</v>
      </c>
      <c r="E2512" s="248" t="s">
        <v>3297</v>
      </c>
      <c r="F2512" s="249" t="s">
        <v>3298</v>
      </c>
      <c r="G2512" s="250" t="s">
        <v>210</v>
      </c>
      <c r="H2512" s="251">
        <v>6</v>
      </c>
      <c r="I2512" s="252"/>
      <c r="J2512" s="253">
        <f>ROUND(I2512*H2512,2)</f>
        <v>0</v>
      </c>
      <c r="K2512" s="249" t="s">
        <v>203</v>
      </c>
      <c r="L2512" s="254"/>
      <c r="M2512" s="255" t="s">
        <v>28</v>
      </c>
      <c r="N2512" s="256" t="s">
        <v>45</v>
      </c>
      <c r="O2512" s="67"/>
      <c r="P2512" s="190">
        <f>O2512*H2512</f>
        <v>0</v>
      </c>
      <c r="Q2512" s="190">
        <v>4.4999999999999997E-3</v>
      </c>
      <c r="R2512" s="190">
        <f>Q2512*H2512</f>
        <v>2.6999999999999996E-2</v>
      </c>
      <c r="S2512" s="190">
        <v>0</v>
      </c>
      <c r="T2512" s="191">
        <f>S2512*H2512</f>
        <v>0</v>
      </c>
      <c r="U2512" s="37"/>
      <c r="V2512" s="37"/>
      <c r="W2512" s="37"/>
      <c r="X2512" s="37"/>
      <c r="Y2512" s="37"/>
      <c r="Z2512" s="37"/>
      <c r="AA2512" s="37"/>
      <c r="AB2512" s="37"/>
      <c r="AC2512" s="37"/>
      <c r="AD2512" s="37"/>
      <c r="AE2512" s="37"/>
      <c r="AR2512" s="192" t="s">
        <v>365</v>
      </c>
      <c r="AT2512" s="192" t="s">
        <v>519</v>
      </c>
      <c r="AU2512" s="192" t="s">
        <v>84</v>
      </c>
      <c r="AY2512" s="20" t="s">
        <v>197</v>
      </c>
      <c r="BE2512" s="193">
        <f>IF(N2512="základní",J2512,0)</f>
        <v>0</v>
      </c>
      <c r="BF2512" s="193">
        <f>IF(N2512="snížená",J2512,0)</f>
        <v>0</v>
      </c>
      <c r="BG2512" s="193">
        <f>IF(N2512="zákl. přenesená",J2512,0)</f>
        <v>0</v>
      </c>
      <c r="BH2512" s="193">
        <f>IF(N2512="sníž. přenesená",J2512,0)</f>
        <v>0</v>
      </c>
      <c r="BI2512" s="193">
        <f>IF(N2512="nulová",J2512,0)</f>
        <v>0</v>
      </c>
      <c r="BJ2512" s="20" t="s">
        <v>82</v>
      </c>
      <c r="BK2512" s="193">
        <f>ROUND(I2512*H2512,2)</f>
        <v>0</v>
      </c>
      <c r="BL2512" s="20" t="s">
        <v>283</v>
      </c>
      <c r="BM2512" s="192" t="s">
        <v>3299</v>
      </c>
    </row>
    <row r="2513" spans="1:65" s="2" customFormat="1" ht="24.2" customHeight="1">
      <c r="A2513" s="37"/>
      <c r="B2513" s="38"/>
      <c r="C2513" s="181" t="s">
        <v>3300</v>
      </c>
      <c r="D2513" s="181" t="s">
        <v>199</v>
      </c>
      <c r="E2513" s="182" t="s">
        <v>3301</v>
      </c>
      <c r="F2513" s="183" t="s">
        <v>3302</v>
      </c>
      <c r="G2513" s="184" t="s">
        <v>210</v>
      </c>
      <c r="H2513" s="185">
        <v>8</v>
      </c>
      <c r="I2513" s="186"/>
      <c r="J2513" s="187">
        <f>ROUND(I2513*H2513,2)</f>
        <v>0</v>
      </c>
      <c r="K2513" s="183" t="s">
        <v>203</v>
      </c>
      <c r="L2513" s="42"/>
      <c r="M2513" s="188" t="s">
        <v>28</v>
      </c>
      <c r="N2513" s="189" t="s">
        <v>45</v>
      </c>
      <c r="O2513" s="67"/>
      <c r="P2513" s="190">
        <f>O2513*H2513</f>
        <v>0</v>
      </c>
      <c r="Q2513" s="190">
        <v>0</v>
      </c>
      <c r="R2513" s="190">
        <f>Q2513*H2513</f>
        <v>0</v>
      </c>
      <c r="S2513" s="190">
        <v>0</v>
      </c>
      <c r="T2513" s="191">
        <f>S2513*H2513</f>
        <v>0</v>
      </c>
      <c r="U2513" s="37"/>
      <c r="V2513" s="37"/>
      <c r="W2513" s="37"/>
      <c r="X2513" s="37"/>
      <c r="Y2513" s="37"/>
      <c r="Z2513" s="37"/>
      <c r="AA2513" s="37"/>
      <c r="AB2513" s="37"/>
      <c r="AC2513" s="37"/>
      <c r="AD2513" s="37"/>
      <c r="AE2513" s="37"/>
      <c r="AR2513" s="192" t="s">
        <v>283</v>
      </c>
      <c r="AT2513" s="192" t="s">
        <v>199</v>
      </c>
      <c r="AU2513" s="192" t="s">
        <v>84</v>
      </c>
      <c r="AY2513" s="20" t="s">
        <v>197</v>
      </c>
      <c r="BE2513" s="193">
        <f>IF(N2513="základní",J2513,0)</f>
        <v>0</v>
      </c>
      <c r="BF2513" s="193">
        <f>IF(N2513="snížená",J2513,0)</f>
        <v>0</v>
      </c>
      <c r="BG2513" s="193">
        <f>IF(N2513="zákl. přenesená",J2513,0)</f>
        <v>0</v>
      </c>
      <c r="BH2513" s="193">
        <f>IF(N2513="sníž. přenesená",J2513,0)</f>
        <v>0</v>
      </c>
      <c r="BI2513" s="193">
        <f>IF(N2513="nulová",J2513,0)</f>
        <v>0</v>
      </c>
      <c r="BJ2513" s="20" t="s">
        <v>82</v>
      </c>
      <c r="BK2513" s="193">
        <f>ROUND(I2513*H2513,2)</f>
        <v>0</v>
      </c>
      <c r="BL2513" s="20" t="s">
        <v>283</v>
      </c>
      <c r="BM2513" s="192" t="s">
        <v>3303</v>
      </c>
    </row>
    <row r="2514" spans="1:65" s="2" customFormat="1" ht="11.25">
      <c r="A2514" s="37"/>
      <c r="B2514" s="38"/>
      <c r="C2514" s="39"/>
      <c r="D2514" s="194" t="s">
        <v>206</v>
      </c>
      <c r="E2514" s="39"/>
      <c r="F2514" s="195" t="s">
        <v>3304</v>
      </c>
      <c r="G2514" s="39"/>
      <c r="H2514" s="39"/>
      <c r="I2514" s="196"/>
      <c r="J2514" s="39"/>
      <c r="K2514" s="39"/>
      <c r="L2514" s="42"/>
      <c r="M2514" s="197"/>
      <c r="N2514" s="198"/>
      <c r="O2514" s="67"/>
      <c r="P2514" s="67"/>
      <c r="Q2514" s="67"/>
      <c r="R2514" s="67"/>
      <c r="S2514" s="67"/>
      <c r="T2514" s="68"/>
      <c r="U2514" s="37"/>
      <c r="V2514" s="37"/>
      <c r="W2514" s="37"/>
      <c r="X2514" s="37"/>
      <c r="Y2514" s="37"/>
      <c r="Z2514" s="37"/>
      <c r="AA2514" s="37"/>
      <c r="AB2514" s="37"/>
      <c r="AC2514" s="37"/>
      <c r="AD2514" s="37"/>
      <c r="AE2514" s="37"/>
      <c r="AT2514" s="20" t="s">
        <v>206</v>
      </c>
      <c r="AU2514" s="20" t="s">
        <v>84</v>
      </c>
    </row>
    <row r="2515" spans="1:65" s="15" customFormat="1" ht="11.25">
      <c r="B2515" s="222"/>
      <c r="C2515" s="223"/>
      <c r="D2515" s="201" t="s">
        <v>213</v>
      </c>
      <c r="E2515" s="224" t="s">
        <v>28</v>
      </c>
      <c r="F2515" s="225" t="s">
        <v>3289</v>
      </c>
      <c r="G2515" s="223"/>
      <c r="H2515" s="224" t="s">
        <v>28</v>
      </c>
      <c r="I2515" s="226"/>
      <c r="J2515" s="223"/>
      <c r="K2515" s="223"/>
      <c r="L2515" s="227"/>
      <c r="M2515" s="228"/>
      <c r="N2515" s="229"/>
      <c r="O2515" s="229"/>
      <c r="P2515" s="229"/>
      <c r="Q2515" s="229"/>
      <c r="R2515" s="229"/>
      <c r="S2515" s="229"/>
      <c r="T2515" s="230"/>
      <c r="AT2515" s="231" t="s">
        <v>213</v>
      </c>
      <c r="AU2515" s="231" t="s">
        <v>84</v>
      </c>
      <c r="AV2515" s="15" t="s">
        <v>82</v>
      </c>
      <c r="AW2515" s="15" t="s">
        <v>35</v>
      </c>
      <c r="AX2515" s="15" t="s">
        <v>74</v>
      </c>
      <c r="AY2515" s="231" t="s">
        <v>197</v>
      </c>
    </row>
    <row r="2516" spans="1:65" s="15" customFormat="1" ht="11.25">
      <c r="B2516" s="222"/>
      <c r="C2516" s="223"/>
      <c r="D2516" s="201" t="s">
        <v>213</v>
      </c>
      <c r="E2516" s="224" t="s">
        <v>28</v>
      </c>
      <c r="F2516" s="225" t="s">
        <v>3305</v>
      </c>
      <c r="G2516" s="223"/>
      <c r="H2516" s="224" t="s">
        <v>28</v>
      </c>
      <c r="I2516" s="226"/>
      <c r="J2516" s="223"/>
      <c r="K2516" s="223"/>
      <c r="L2516" s="227"/>
      <c r="M2516" s="228"/>
      <c r="N2516" s="229"/>
      <c r="O2516" s="229"/>
      <c r="P2516" s="229"/>
      <c r="Q2516" s="229"/>
      <c r="R2516" s="229"/>
      <c r="S2516" s="229"/>
      <c r="T2516" s="230"/>
      <c r="AT2516" s="231" t="s">
        <v>213</v>
      </c>
      <c r="AU2516" s="231" t="s">
        <v>84</v>
      </c>
      <c r="AV2516" s="15" t="s">
        <v>82</v>
      </c>
      <c r="AW2516" s="15" t="s">
        <v>35</v>
      </c>
      <c r="AX2516" s="15" t="s">
        <v>74</v>
      </c>
      <c r="AY2516" s="231" t="s">
        <v>197</v>
      </c>
    </row>
    <row r="2517" spans="1:65" s="13" customFormat="1" ht="11.25">
      <c r="B2517" s="199"/>
      <c r="C2517" s="200"/>
      <c r="D2517" s="201" t="s">
        <v>213</v>
      </c>
      <c r="E2517" s="202" t="s">
        <v>28</v>
      </c>
      <c r="F2517" s="203" t="s">
        <v>3306</v>
      </c>
      <c r="G2517" s="200"/>
      <c r="H2517" s="204">
        <v>1</v>
      </c>
      <c r="I2517" s="205"/>
      <c r="J2517" s="200"/>
      <c r="K2517" s="200"/>
      <c r="L2517" s="206"/>
      <c r="M2517" s="207"/>
      <c r="N2517" s="208"/>
      <c r="O2517" s="208"/>
      <c r="P2517" s="208"/>
      <c r="Q2517" s="208"/>
      <c r="R2517" s="208"/>
      <c r="S2517" s="208"/>
      <c r="T2517" s="209"/>
      <c r="AT2517" s="210" t="s">
        <v>213</v>
      </c>
      <c r="AU2517" s="210" t="s">
        <v>84</v>
      </c>
      <c r="AV2517" s="13" t="s">
        <v>84</v>
      </c>
      <c r="AW2517" s="13" t="s">
        <v>35</v>
      </c>
      <c r="AX2517" s="13" t="s">
        <v>74</v>
      </c>
      <c r="AY2517" s="210" t="s">
        <v>197</v>
      </c>
    </row>
    <row r="2518" spans="1:65" s="13" customFormat="1" ht="11.25">
      <c r="B2518" s="199"/>
      <c r="C2518" s="200"/>
      <c r="D2518" s="201" t="s">
        <v>213</v>
      </c>
      <c r="E2518" s="202" t="s">
        <v>28</v>
      </c>
      <c r="F2518" s="203" t="s">
        <v>3307</v>
      </c>
      <c r="G2518" s="200"/>
      <c r="H2518" s="204">
        <v>1</v>
      </c>
      <c r="I2518" s="205"/>
      <c r="J2518" s="200"/>
      <c r="K2518" s="200"/>
      <c r="L2518" s="206"/>
      <c r="M2518" s="207"/>
      <c r="N2518" s="208"/>
      <c r="O2518" s="208"/>
      <c r="P2518" s="208"/>
      <c r="Q2518" s="208"/>
      <c r="R2518" s="208"/>
      <c r="S2518" s="208"/>
      <c r="T2518" s="209"/>
      <c r="AT2518" s="210" t="s">
        <v>213</v>
      </c>
      <c r="AU2518" s="210" t="s">
        <v>84</v>
      </c>
      <c r="AV2518" s="13" t="s">
        <v>84</v>
      </c>
      <c r="AW2518" s="13" t="s">
        <v>35</v>
      </c>
      <c r="AX2518" s="13" t="s">
        <v>74</v>
      </c>
      <c r="AY2518" s="210" t="s">
        <v>197</v>
      </c>
    </row>
    <row r="2519" spans="1:65" s="13" customFormat="1" ht="11.25">
      <c r="B2519" s="199"/>
      <c r="C2519" s="200"/>
      <c r="D2519" s="201" t="s">
        <v>213</v>
      </c>
      <c r="E2519" s="202" t="s">
        <v>28</v>
      </c>
      <c r="F2519" s="203" t="s">
        <v>3308</v>
      </c>
      <c r="G2519" s="200"/>
      <c r="H2519" s="204">
        <v>1</v>
      </c>
      <c r="I2519" s="205"/>
      <c r="J2519" s="200"/>
      <c r="K2519" s="200"/>
      <c r="L2519" s="206"/>
      <c r="M2519" s="207"/>
      <c r="N2519" s="208"/>
      <c r="O2519" s="208"/>
      <c r="P2519" s="208"/>
      <c r="Q2519" s="208"/>
      <c r="R2519" s="208"/>
      <c r="S2519" s="208"/>
      <c r="T2519" s="209"/>
      <c r="AT2519" s="210" t="s">
        <v>213</v>
      </c>
      <c r="AU2519" s="210" t="s">
        <v>84</v>
      </c>
      <c r="AV2519" s="13" t="s">
        <v>84</v>
      </c>
      <c r="AW2519" s="13" t="s">
        <v>35</v>
      </c>
      <c r="AX2519" s="13" t="s">
        <v>74</v>
      </c>
      <c r="AY2519" s="210" t="s">
        <v>197</v>
      </c>
    </row>
    <row r="2520" spans="1:65" s="16" customFormat="1" ht="11.25">
      <c r="B2520" s="232"/>
      <c r="C2520" s="233"/>
      <c r="D2520" s="201" t="s">
        <v>213</v>
      </c>
      <c r="E2520" s="234" t="s">
        <v>28</v>
      </c>
      <c r="F2520" s="235" t="s">
        <v>416</v>
      </c>
      <c r="G2520" s="233"/>
      <c r="H2520" s="236">
        <v>3</v>
      </c>
      <c r="I2520" s="237"/>
      <c r="J2520" s="233"/>
      <c r="K2520" s="233"/>
      <c r="L2520" s="238"/>
      <c r="M2520" s="239"/>
      <c r="N2520" s="240"/>
      <c r="O2520" s="240"/>
      <c r="P2520" s="240"/>
      <c r="Q2520" s="240"/>
      <c r="R2520" s="240"/>
      <c r="S2520" s="240"/>
      <c r="T2520" s="241"/>
      <c r="AT2520" s="242" t="s">
        <v>213</v>
      </c>
      <c r="AU2520" s="242" t="s">
        <v>84</v>
      </c>
      <c r="AV2520" s="16" t="s">
        <v>160</v>
      </c>
      <c r="AW2520" s="16" t="s">
        <v>35</v>
      </c>
      <c r="AX2520" s="16" t="s">
        <v>74</v>
      </c>
      <c r="AY2520" s="242" t="s">
        <v>197</v>
      </c>
    </row>
    <row r="2521" spans="1:65" s="15" customFormat="1" ht="11.25">
      <c r="B2521" s="222"/>
      <c r="C2521" s="223"/>
      <c r="D2521" s="201" t="s">
        <v>213</v>
      </c>
      <c r="E2521" s="224" t="s">
        <v>28</v>
      </c>
      <c r="F2521" s="225" t="s">
        <v>3309</v>
      </c>
      <c r="G2521" s="223"/>
      <c r="H2521" s="224" t="s">
        <v>28</v>
      </c>
      <c r="I2521" s="226"/>
      <c r="J2521" s="223"/>
      <c r="K2521" s="223"/>
      <c r="L2521" s="227"/>
      <c r="M2521" s="228"/>
      <c r="N2521" s="229"/>
      <c r="O2521" s="229"/>
      <c r="P2521" s="229"/>
      <c r="Q2521" s="229"/>
      <c r="R2521" s="229"/>
      <c r="S2521" s="229"/>
      <c r="T2521" s="230"/>
      <c r="AT2521" s="231" t="s">
        <v>213</v>
      </c>
      <c r="AU2521" s="231" t="s">
        <v>84</v>
      </c>
      <c r="AV2521" s="15" t="s">
        <v>82</v>
      </c>
      <c r="AW2521" s="15" t="s">
        <v>35</v>
      </c>
      <c r="AX2521" s="15" t="s">
        <v>74</v>
      </c>
      <c r="AY2521" s="231" t="s">
        <v>197</v>
      </c>
    </row>
    <row r="2522" spans="1:65" s="13" customFormat="1" ht="11.25">
      <c r="B2522" s="199"/>
      <c r="C2522" s="200"/>
      <c r="D2522" s="201" t="s">
        <v>213</v>
      </c>
      <c r="E2522" s="202" t="s">
        <v>28</v>
      </c>
      <c r="F2522" s="203" t="s">
        <v>3310</v>
      </c>
      <c r="G2522" s="200"/>
      <c r="H2522" s="204">
        <v>4</v>
      </c>
      <c r="I2522" s="205"/>
      <c r="J2522" s="200"/>
      <c r="K2522" s="200"/>
      <c r="L2522" s="206"/>
      <c r="M2522" s="207"/>
      <c r="N2522" s="208"/>
      <c r="O2522" s="208"/>
      <c r="P2522" s="208"/>
      <c r="Q2522" s="208"/>
      <c r="R2522" s="208"/>
      <c r="S2522" s="208"/>
      <c r="T2522" s="209"/>
      <c r="AT2522" s="210" t="s">
        <v>213</v>
      </c>
      <c r="AU2522" s="210" t="s">
        <v>84</v>
      </c>
      <c r="AV2522" s="13" t="s">
        <v>84</v>
      </c>
      <c r="AW2522" s="13" t="s">
        <v>35</v>
      </c>
      <c r="AX2522" s="13" t="s">
        <v>74</v>
      </c>
      <c r="AY2522" s="210" t="s">
        <v>197</v>
      </c>
    </row>
    <row r="2523" spans="1:65" s="13" customFormat="1" ht="11.25">
      <c r="B2523" s="199"/>
      <c r="C2523" s="200"/>
      <c r="D2523" s="201" t="s">
        <v>213</v>
      </c>
      <c r="E2523" s="202" t="s">
        <v>28</v>
      </c>
      <c r="F2523" s="203" t="s">
        <v>3311</v>
      </c>
      <c r="G2523" s="200"/>
      <c r="H2523" s="204">
        <v>1</v>
      </c>
      <c r="I2523" s="205"/>
      <c r="J2523" s="200"/>
      <c r="K2523" s="200"/>
      <c r="L2523" s="206"/>
      <c r="M2523" s="207"/>
      <c r="N2523" s="208"/>
      <c r="O2523" s="208"/>
      <c r="P2523" s="208"/>
      <c r="Q2523" s="208"/>
      <c r="R2523" s="208"/>
      <c r="S2523" s="208"/>
      <c r="T2523" s="209"/>
      <c r="AT2523" s="210" t="s">
        <v>213</v>
      </c>
      <c r="AU2523" s="210" t="s">
        <v>84</v>
      </c>
      <c r="AV2523" s="13" t="s">
        <v>84</v>
      </c>
      <c r="AW2523" s="13" t="s">
        <v>35</v>
      </c>
      <c r="AX2523" s="13" t="s">
        <v>74</v>
      </c>
      <c r="AY2523" s="210" t="s">
        <v>197</v>
      </c>
    </row>
    <row r="2524" spans="1:65" s="16" customFormat="1" ht="11.25">
      <c r="B2524" s="232"/>
      <c r="C2524" s="233"/>
      <c r="D2524" s="201" t="s">
        <v>213</v>
      </c>
      <c r="E2524" s="234" t="s">
        <v>28</v>
      </c>
      <c r="F2524" s="235" t="s">
        <v>416</v>
      </c>
      <c r="G2524" s="233"/>
      <c r="H2524" s="236">
        <v>5</v>
      </c>
      <c r="I2524" s="237"/>
      <c r="J2524" s="233"/>
      <c r="K2524" s="233"/>
      <c r="L2524" s="238"/>
      <c r="M2524" s="239"/>
      <c r="N2524" s="240"/>
      <c r="O2524" s="240"/>
      <c r="P2524" s="240"/>
      <c r="Q2524" s="240"/>
      <c r="R2524" s="240"/>
      <c r="S2524" s="240"/>
      <c r="T2524" s="241"/>
      <c r="AT2524" s="242" t="s">
        <v>213</v>
      </c>
      <c r="AU2524" s="242" t="s">
        <v>84</v>
      </c>
      <c r="AV2524" s="16" t="s">
        <v>160</v>
      </c>
      <c r="AW2524" s="16" t="s">
        <v>35</v>
      </c>
      <c r="AX2524" s="16" t="s">
        <v>74</v>
      </c>
      <c r="AY2524" s="242" t="s">
        <v>197</v>
      </c>
    </row>
    <row r="2525" spans="1:65" s="14" customFormat="1" ht="11.25">
      <c r="B2525" s="211"/>
      <c r="C2525" s="212"/>
      <c r="D2525" s="201" t="s">
        <v>213</v>
      </c>
      <c r="E2525" s="213" t="s">
        <v>28</v>
      </c>
      <c r="F2525" s="214" t="s">
        <v>226</v>
      </c>
      <c r="G2525" s="212"/>
      <c r="H2525" s="215">
        <v>8</v>
      </c>
      <c r="I2525" s="216"/>
      <c r="J2525" s="212"/>
      <c r="K2525" s="212"/>
      <c r="L2525" s="217"/>
      <c r="M2525" s="218"/>
      <c r="N2525" s="219"/>
      <c r="O2525" s="219"/>
      <c r="P2525" s="219"/>
      <c r="Q2525" s="219"/>
      <c r="R2525" s="219"/>
      <c r="S2525" s="219"/>
      <c r="T2525" s="220"/>
      <c r="AT2525" s="221" t="s">
        <v>213</v>
      </c>
      <c r="AU2525" s="221" t="s">
        <v>84</v>
      </c>
      <c r="AV2525" s="14" t="s">
        <v>204</v>
      </c>
      <c r="AW2525" s="14" t="s">
        <v>35</v>
      </c>
      <c r="AX2525" s="14" t="s">
        <v>82</v>
      </c>
      <c r="AY2525" s="221" t="s">
        <v>197</v>
      </c>
    </row>
    <row r="2526" spans="1:65" s="2" customFormat="1" ht="16.5" customHeight="1">
      <c r="A2526" s="37"/>
      <c r="B2526" s="38"/>
      <c r="C2526" s="247" t="s">
        <v>3312</v>
      </c>
      <c r="D2526" s="247" t="s">
        <v>519</v>
      </c>
      <c r="E2526" s="248" t="s">
        <v>3313</v>
      </c>
      <c r="F2526" s="249" t="s">
        <v>3314</v>
      </c>
      <c r="G2526" s="250" t="s">
        <v>265</v>
      </c>
      <c r="H2526" s="251">
        <v>47.575000000000003</v>
      </c>
      <c r="I2526" s="252"/>
      <c r="J2526" s="253">
        <f>ROUND(I2526*H2526,2)</f>
        <v>0</v>
      </c>
      <c r="K2526" s="249" t="s">
        <v>203</v>
      </c>
      <c r="L2526" s="254"/>
      <c r="M2526" s="255" t="s">
        <v>28</v>
      </c>
      <c r="N2526" s="256" t="s">
        <v>45</v>
      </c>
      <c r="O2526" s="67"/>
      <c r="P2526" s="190">
        <f>O2526*H2526</f>
        <v>0</v>
      </c>
      <c r="Q2526" s="190">
        <v>2.4000000000000001E-4</v>
      </c>
      <c r="R2526" s="190">
        <f>Q2526*H2526</f>
        <v>1.1418000000000001E-2</v>
      </c>
      <c r="S2526" s="190">
        <v>0</v>
      </c>
      <c r="T2526" s="191">
        <f>S2526*H2526</f>
        <v>0</v>
      </c>
      <c r="U2526" s="37"/>
      <c r="V2526" s="37"/>
      <c r="W2526" s="37"/>
      <c r="X2526" s="37"/>
      <c r="Y2526" s="37"/>
      <c r="Z2526" s="37"/>
      <c r="AA2526" s="37"/>
      <c r="AB2526" s="37"/>
      <c r="AC2526" s="37"/>
      <c r="AD2526" s="37"/>
      <c r="AE2526" s="37"/>
      <c r="AR2526" s="192" t="s">
        <v>365</v>
      </c>
      <c r="AT2526" s="192" t="s">
        <v>519</v>
      </c>
      <c r="AU2526" s="192" t="s">
        <v>84</v>
      </c>
      <c r="AY2526" s="20" t="s">
        <v>197</v>
      </c>
      <c r="BE2526" s="193">
        <f>IF(N2526="základní",J2526,0)</f>
        <v>0</v>
      </c>
      <c r="BF2526" s="193">
        <f>IF(N2526="snížená",J2526,0)</f>
        <v>0</v>
      </c>
      <c r="BG2526" s="193">
        <f>IF(N2526="zákl. přenesená",J2526,0)</f>
        <v>0</v>
      </c>
      <c r="BH2526" s="193">
        <f>IF(N2526="sníž. přenesená",J2526,0)</f>
        <v>0</v>
      </c>
      <c r="BI2526" s="193">
        <f>IF(N2526="nulová",J2526,0)</f>
        <v>0</v>
      </c>
      <c r="BJ2526" s="20" t="s">
        <v>82</v>
      </c>
      <c r="BK2526" s="193">
        <f>ROUND(I2526*H2526,2)</f>
        <v>0</v>
      </c>
      <c r="BL2526" s="20" t="s">
        <v>283</v>
      </c>
      <c r="BM2526" s="192" t="s">
        <v>3315</v>
      </c>
    </row>
    <row r="2527" spans="1:65" s="15" customFormat="1" ht="11.25">
      <c r="B2527" s="222"/>
      <c r="C2527" s="223"/>
      <c r="D2527" s="201" t="s">
        <v>213</v>
      </c>
      <c r="E2527" s="224" t="s">
        <v>28</v>
      </c>
      <c r="F2527" s="225" t="s">
        <v>2349</v>
      </c>
      <c r="G2527" s="223"/>
      <c r="H2527" s="224" t="s">
        <v>28</v>
      </c>
      <c r="I2527" s="226"/>
      <c r="J2527" s="223"/>
      <c r="K2527" s="223"/>
      <c r="L2527" s="227"/>
      <c r="M2527" s="228"/>
      <c r="N2527" s="229"/>
      <c r="O2527" s="229"/>
      <c r="P2527" s="229"/>
      <c r="Q2527" s="229"/>
      <c r="R2527" s="229"/>
      <c r="S2527" s="229"/>
      <c r="T2527" s="230"/>
      <c r="AT2527" s="231" t="s">
        <v>213</v>
      </c>
      <c r="AU2527" s="231" t="s">
        <v>84</v>
      </c>
      <c r="AV2527" s="15" t="s">
        <v>82</v>
      </c>
      <c r="AW2527" s="15" t="s">
        <v>35</v>
      </c>
      <c r="AX2527" s="15" t="s">
        <v>74</v>
      </c>
      <c r="AY2527" s="231" t="s">
        <v>197</v>
      </c>
    </row>
    <row r="2528" spans="1:65" s="13" customFormat="1" ht="11.25">
      <c r="B2528" s="199"/>
      <c r="C2528" s="200"/>
      <c r="D2528" s="201" t="s">
        <v>213</v>
      </c>
      <c r="E2528" s="202" t="s">
        <v>28</v>
      </c>
      <c r="F2528" s="203" t="s">
        <v>3316</v>
      </c>
      <c r="G2528" s="200"/>
      <c r="H2528" s="204">
        <v>9.8000000000000007</v>
      </c>
      <c r="I2528" s="205"/>
      <c r="J2528" s="200"/>
      <c r="K2528" s="200"/>
      <c r="L2528" s="206"/>
      <c r="M2528" s="207"/>
      <c r="N2528" s="208"/>
      <c r="O2528" s="208"/>
      <c r="P2528" s="208"/>
      <c r="Q2528" s="208"/>
      <c r="R2528" s="208"/>
      <c r="S2528" s="208"/>
      <c r="T2528" s="209"/>
      <c r="AT2528" s="210" t="s">
        <v>213</v>
      </c>
      <c r="AU2528" s="210" t="s">
        <v>84</v>
      </c>
      <c r="AV2528" s="13" t="s">
        <v>84</v>
      </c>
      <c r="AW2528" s="13" t="s">
        <v>35</v>
      </c>
      <c r="AX2528" s="13" t="s">
        <v>74</v>
      </c>
      <c r="AY2528" s="210" t="s">
        <v>197</v>
      </c>
    </row>
    <row r="2529" spans="1:65" s="13" customFormat="1" ht="11.25">
      <c r="B2529" s="199"/>
      <c r="C2529" s="200"/>
      <c r="D2529" s="201" t="s">
        <v>213</v>
      </c>
      <c r="E2529" s="202" t="s">
        <v>28</v>
      </c>
      <c r="F2529" s="203" t="s">
        <v>3317</v>
      </c>
      <c r="G2529" s="200"/>
      <c r="H2529" s="204">
        <v>27.7</v>
      </c>
      <c r="I2529" s="205"/>
      <c r="J2529" s="200"/>
      <c r="K2529" s="200"/>
      <c r="L2529" s="206"/>
      <c r="M2529" s="207"/>
      <c r="N2529" s="208"/>
      <c r="O2529" s="208"/>
      <c r="P2529" s="208"/>
      <c r="Q2529" s="208"/>
      <c r="R2529" s="208"/>
      <c r="S2529" s="208"/>
      <c r="T2529" s="209"/>
      <c r="AT2529" s="210" t="s">
        <v>213</v>
      </c>
      <c r="AU2529" s="210" t="s">
        <v>84</v>
      </c>
      <c r="AV2529" s="13" t="s">
        <v>84</v>
      </c>
      <c r="AW2529" s="13" t="s">
        <v>35</v>
      </c>
      <c r="AX2529" s="13" t="s">
        <v>74</v>
      </c>
      <c r="AY2529" s="210" t="s">
        <v>197</v>
      </c>
    </row>
    <row r="2530" spans="1:65" s="13" customFormat="1" ht="11.25">
      <c r="B2530" s="199"/>
      <c r="C2530" s="200"/>
      <c r="D2530" s="201" t="s">
        <v>213</v>
      </c>
      <c r="E2530" s="202" t="s">
        <v>28</v>
      </c>
      <c r="F2530" s="203" t="s">
        <v>3318</v>
      </c>
      <c r="G2530" s="200"/>
      <c r="H2530" s="204">
        <v>5.75</v>
      </c>
      <c r="I2530" s="205"/>
      <c r="J2530" s="200"/>
      <c r="K2530" s="200"/>
      <c r="L2530" s="206"/>
      <c r="M2530" s="207"/>
      <c r="N2530" s="208"/>
      <c r="O2530" s="208"/>
      <c r="P2530" s="208"/>
      <c r="Q2530" s="208"/>
      <c r="R2530" s="208"/>
      <c r="S2530" s="208"/>
      <c r="T2530" s="209"/>
      <c r="AT2530" s="210" t="s">
        <v>213</v>
      </c>
      <c r="AU2530" s="210" t="s">
        <v>84</v>
      </c>
      <c r="AV2530" s="13" t="s">
        <v>84</v>
      </c>
      <c r="AW2530" s="13" t="s">
        <v>35</v>
      </c>
      <c r="AX2530" s="13" t="s">
        <v>74</v>
      </c>
      <c r="AY2530" s="210" t="s">
        <v>197</v>
      </c>
    </row>
    <row r="2531" spans="1:65" s="14" customFormat="1" ht="11.25">
      <c r="B2531" s="211"/>
      <c r="C2531" s="212"/>
      <c r="D2531" s="201" t="s">
        <v>213</v>
      </c>
      <c r="E2531" s="213" t="s">
        <v>28</v>
      </c>
      <c r="F2531" s="214" t="s">
        <v>226</v>
      </c>
      <c r="G2531" s="212"/>
      <c r="H2531" s="215">
        <v>43.25</v>
      </c>
      <c r="I2531" s="216"/>
      <c r="J2531" s="212"/>
      <c r="K2531" s="212"/>
      <c r="L2531" s="217"/>
      <c r="M2531" s="218"/>
      <c r="N2531" s="219"/>
      <c r="O2531" s="219"/>
      <c r="P2531" s="219"/>
      <c r="Q2531" s="219"/>
      <c r="R2531" s="219"/>
      <c r="S2531" s="219"/>
      <c r="T2531" s="220"/>
      <c r="AT2531" s="221" t="s">
        <v>213</v>
      </c>
      <c r="AU2531" s="221" t="s">
        <v>84</v>
      </c>
      <c r="AV2531" s="14" t="s">
        <v>204</v>
      </c>
      <c r="AW2531" s="14" t="s">
        <v>35</v>
      </c>
      <c r="AX2531" s="14" t="s">
        <v>82</v>
      </c>
      <c r="AY2531" s="221" t="s">
        <v>197</v>
      </c>
    </row>
    <row r="2532" spans="1:65" s="13" customFormat="1" ht="11.25">
      <c r="B2532" s="199"/>
      <c r="C2532" s="200"/>
      <c r="D2532" s="201" t="s">
        <v>213</v>
      </c>
      <c r="E2532" s="200"/>
      <c r="F2532" s="203" t="s">
        <v>3319</v>
      </c>
      <c r="G2532" s="200"/>
      <c r="H2532" s="204">
        <v>47.575000000000003</v>
      </c>
      <c r="I2532" s="205"/>
      <c r="J2532" s="200"/>
      <c r="K2532" s="200"/>
      <c r="L2532" s="206"/>
      <c r="M2532" s="207"/>
      <c r="N2532" s="208"/>
      <c r="O2532" s="208"/>
      <c r="P2532" s="208"/>
      <c r="Q2532" s="208"/>
      <c r="R2532" s="208"/>
      <c r="S2532" s="208"/>
      <c r="T2532" s="209"/>
      <c r="AT2532" s="210" t="s">
        <v>213</v>
      </c>
      <c r="AU2532" s="210" t="s">
        <v>84</v>
      </c>
      <c r="AV2532" s="13" t="s">
        <v>84</v>
      </c>
      <c r="AW2532" s="13" t="s">
        <v>4</v>
      </c>
      <c r="AX2532" s="13" t="s">
        <v>82</v>
      </c>
      <c r="AY2532" s="210" t="s">
        <v>197</v>
      </c>
    </row>
    <row r="2533" spans="1:65" s="2" customFormat="1" ht="21.75" customHeight="1">
      <c r="A2533" s="37"/>
      <c r="B2533" s="38"/>
      <c r="C2533" s="247" t="s">
        <v>3320</v>
      </c>
      <c r="D2533" s="247" t="s">
        <v>519</v>
      </c>
      <c r="E2533" s="248" t="s">
        <v>3321</v>
      </c>
      <c r="F2533" s="249" t="s">
        <v>3322</v>
      </c>
      <c r="G2533" s="250" t="s">
        <v>210</v>
      </c>
      <c r="H2533" s="251">
        <v>3</v>
      </c>
      <c r="I2533" s="252"/>
      <c r="J2533" s="253">
        <f>ROUND(I2533*H2533,2)</f>
        <v>0</v>
      </c>
      <c r="K2533" s="249" t="s">
        <v>203</v>
      </c>
      <c r="L2533" s="254"/>
      <c r="M2533" s="255" t="s">
        <v>28</v>
      </c>
      <c r="N2533" s="256" t="s">
        <v>45</v>
      </c>
      <c r="O2533" s="67"/>
      <c r="P2533" s="190">
        <f>O2533*H2533</f>
        <v>0</v>
      </c>
      <c r="Q2533" s="190">
        <v>8.4000000000000003E-4</v>
      </c>
      <c r="R2533" s="190">
        <f>Q2533*H2533</f>
        <v>2.5200000000000001E-3</v>
      </c>
      <c r="S2533" s="190">
        <v>0</v>
      </c>
      <c r="T2533" s="191">
        <f>S2533*H2533</f>
        <v>0</v>
      </c>
      <c r="U2533" s="37"/>
      <c r="V2533" s="37"/>
      <c r="W2533" s="37"/>
      <c r="X2533" s="37"/>
      <c r="Y2533" s="37"/>
      <c r="Z2533" s="37"/>
      <c r="AA2533" s="37"/>
      <c r="AB2533" s="37"/>
      <c r="AC2533" s="37"/>
      <c r="AD2533" s="37"/>
      <c r="AE2533" s="37"/>
      <c r="AR2533" s="192" t="s">
        <v>365</v>
      </c>
      <c r="AT2533" s="192" t="s">
        <v>519</v>
      </c>
      <c r="AU2533" s="192" t="s">
        <v>84</v>
      </c>
      <c r="AY2533" s="20" t="s">
        <v>197</v>
      </c>
      <c r="BE2533" s="193">
        <f>IF(N2533="základní",J2533,0)</f>
        <v>0</v>
      </c>
      <c r="BF2533" s="193">
        <f>IF(N2533="snížená",J2533,0)</f>
        <v>0</v>
      </c>
      <c r="BG2533" s="193">
        <f>IF(N2533="zákl. přenesená",J2533,0)</f>
        <v>0</v>
      </c>
      <c r="BH2533" s="193">
        <f>IF(N2533="sníž. přenesená",J2533,0)</f>
        <v>0</v>
      </c>
      <c r="BI2533" s="193">
        <f>IF(N2533="nulová",J2533,0)</f>
        <v>0</v>
      </c>
      <c r="BJ2533" s="20" t="s">
        <v>82</v>
      </c>
      <c r="BK2533" s="193">
        <f>ROUND(I2533*H2533,2)</f>
        <v>0</v>
      </c>
      <c r="BL2533" s="20" t="s">
        <v>283</v>
      </c>
      <c r="BM2533" s="192" t="s">
        <v>3323</v>
      </c>
    </row>
    <row r="2534" spans="1:65" s="2" customFormat="1" ht="16.5" customHeight="1">
      <c r="A2534" s="37"/>
      <c r="B2534" s="38"/>
      <c r="C2534" s="247" t="s">
        <v>3324</v>
      </c>
      <c r="D2534" s="247" t="s">
        <v>519</v>
      </c>
      <c r="E2534" s="248" t="s">
        <v>3325</v>
      </c>
      <c r="F2534" s="249" t="s">
        <v>3326</v>
      </c>
      <c r="G2534" s="250" t="s">
        <v>210</v>
      </c>
      <c r="H2534" s="251">
        <v>3</v>
      </c>
      <c r="I2534" s="252"/>
      <c r="J2534" s="253">
        <f>ROUND(I2534*H2534,2)</f>
        <v>0</v>
      </c>
      <c r="K2534" s="249" t="s">
        <v>203</v>
      </c>
      <c r="L2534" s="254"/>
      <c r="M2534" s="255" t="s">
        <v>28</v>
      </c>
      <c r="N2534" s="256" t="s">
        <v>45</v>
      </c>
      <c r="O2534" s="67"/>
      <c r="P2534" s="190">
        <f>O2534*H2534</f>
        <v>0</v>
      </c>
      <c r="Q2534" s="190">
        <v>3.2000000000000003E-4</v>
      </c>
      <c r="R2534" s="190">
        <f>Q2534*H2534</f>
        <v>9.6000000000000013E-4</v>
      </c>
      <c r="S2534" s="190">
        <v>0</v>
      </c>
      <c r="T2534" s="191">
        <f>S2534*H2534</f>
        <v>0</v>
      </c>
      <c r="U2534" s="37"/>
      <c r="V2534" s="37"/>
      <c r="W2534" s="37"/>
      <c r="X2534" s="37"/>
      <c r="Y2534" s="37"/>
      <c r="Z2534" s="37"/>
      <c r="AA2534" s="37"/>
      <c r="AB2534" s="37"/>
      <c r="AC2534" s="37"/>
      <c r="AD2534" s="37"/>
      <c r="AE2534" s="37"/>
      <c r="AR2534" s="192" t="s">
        <v>365</v>
      </c>
      <c r="AT2534" s="192" t="s">
        <v>519</v>
      </c>
      <c r="AU2534" s="192" t="s">
        <v>84</v>
      </c>
      <c r="AY2534" s="20" t="s">
        <v>197</v>
      </c>
      <c r="BE2534" s="193">
        <f>IF(N2534="základní",J2534,0)</f>
        <v>0</v>
      </c>
      <c r="BF2534" s="193">
        <f>IF(N2534="snížená",J2534,0)</f>
        <v>0</v>
      </c>
      <c r="BG2534" s="193">
        <f>IF(N2534="zákl. přenesená",J2534,0)</f>
        <v>0</v>
      </c>
      <c r="BH2534" s="193">
        <f>IF(N2534="sníž. přenesená",J2534,0)</f>
        <v>0</v>
      </c>
      <c r="BI2534" s="193">
        <f>IF(N2534="nulová",J2534,0)</f>
        <v>0</v>
      </c>
      <c r="BJ2534" s="20" t="s">
        <v>82</v>
      </c>
      <c r="BK2534" s="193">
        <f>ROUND(I2534*H2534,2)</f>
        <v>0</v>
      </c>
      <c r="BL2534" s="20" t="s">
        <v>283</v>
      </c>
      <c r="BM2534" s="192" t="s">
        <v>3327</v>
      </c>
    </row>
    <row r="2535" spans="1:65" s="2" customFormat="1" ht="16.5" customHeight="1">
      <c r="A2535" s="37"/>
      <c r="B2535" s="38"/>
      <c r="C2535" s="247" t="s">
        <v>3328</v>
      </c>
      <c r="D2535" s="247" t="s">
        <v>519</v>
      </c>
      <c r="E2535" s="248" t="s">
        <v>3329</v>
      </c>
      <c r="F2535" s="249" t="s">
        <v>3330</v>
      </c>
      <c r="G2535" s="250" t="s">
        <v>265</v>
      </c>
      <c r="H2535" s="251">
        <v>143.66</v>
      </c>
      <c r="I2535" s="252"/>
      <c r="J2535" s="253">
        <f>ROUND(I2535*H2535,2)</f>
        <v>0</v>
      </c>
      <c r="K2535" s="249" t="s">
        <v>28</v>
      </c>
      <c r="L2535" s="254"/>
      <c r="M2535" s="255" t="s">
        <v>28</v>
      </c>
      <c r="N2535" s="256" t="s">
        <v>45</v>
      </c>
      <c r="O2535" s="67"/>
      <c r="P2535" s="190">
        <f>O2535*H2535</f>
        <v>0</v>
      </c>
      <c r="Q2535" s="190">
        <v>0</v>
      </c>
      <c r="R2535" s="190">
        <f>Q2535*H2535</f>
        <v>0</v>
      </c>
      <c r="S2535" s="190">
        <v>0</v>
      </c>
      <c r="T2535" s="191">
        <f>S2535*H2535</f>
        <v>0</v>
      </c>
      <c r="U2535" s="37"/>
      <c r="V2535" s="37"/>
      <c r="W2535" s="37"/>
      <c r="X2535" s="37"/>
      <c r="Y2535" s="37"/>
      <c r="Z2535" s="37"/>
      <c r="AA2535" s="37"/>
      <c r="AB2535" s="37"/>
      <c r="AC2535" s="37"/>
      <c r="AD2535" s="37"/>
      <c r="AE2535" s="37"/>
      <c r="AR2535" s="192" t="s">
        <v>365</v>
      </c>
      <c r="AT2535" s="192" t="s">
        <v>519</v>
      </c>
      <c r="AU2535" s="192" t="s">
        <v>84</v>
      </c>
      <c r="AY2535" s="20" t="s">
        <v>197</v>
      </c>
      <c r="BE2535" s="193">
        <f>IF(N2535="základní",J2535,0)</f>
        <v>0</v>
      </c>
      <c r="BF2535" s="193">
        <f>IF(N2535="snížená",J2535,0)</f>
        <v>0</v>
      </c>
      <c r="BG2535" s="193">
        <f>IF(N2535="zákl. přenesená",J2535,0)</f>
        <v>0</v>
      </c>
      <c r="BH2535" s="193">
        <f>IF(N2535="sníž. přenesená",J2535,0)</f>
        <v>0</v>
      </c>
      <c r="BI2535" s="193">
        <f>IF(N2535="nulová",J2535,0)</f>
        <v>0</v>
      </c>
      <c r="BJ2535" s="20" t="s">
        <v>82</v>
      </c>
      <c r="BK2535" s="193">
        <f>ROUND(I2535*H2535,2)</f>
        <v>0</v>
      </c>
      <c r="BL2535" s="20" t="s">
        <v>283</v>
      </c>
      <c r="BM2535" s="192" t="s">
        <v>3331</v>
      </c>
    </row>
    <row r="2536" spans="1:65" s="15" customFormat="1" ht="11.25">
      <c r="B2536" s="222"/>
      <c r="C2536" s="223"/>
      <c r="D2536" s="201" t="s">
        <v>213</v>
      </c>
      <c r="E2536" s="224" t="s">
        <v>28</v>
      </c>
      <c r="F2536" s="225" t="s">
        <v>3309</v>
      </c>
      <c r="G2536" s="223"/>
      <c r="H2536" s="224" t="s">
        <v>28</v>
      </c>
      <c r="I2536" s="226"/>
      <c r="J2536" s="223"/>
      <c r="K2536" s="223"/>
      <c r="L2536" s="227"/>
      <c r="M2536" s="228"/>
      <c r="N2536" s="229"/>
      <c r="O2536" s="229"/>
      <c r="P2536" s="229"/>
      <c r="Q2536" s="229"/>
      <c r="R2536" s="229"/>
      <c r="S2536" s="229"/>
      <c r="T2536" s="230"/>
      <c r="AT2536" s="231" t="s">
        <v>213</v>
      </c>
      <c r="AU2536" s="231" t="s">
        <v>84</v>
      </c>
      <c r="AV2536" s="15" t="s">
        <v>82</v>
      </c>
      <c r="AW2536" s="15" t="s">
        <v>35</v>
      </c>
      <c r="AX2536" s="15" t="s">
        <v>74</v>
      </c>
      <c r="AY2536" s="231" t="s">
        <v>197</v>
      </c>
    </row>
    <row r="2537" spans="1:65" s="13" customFormat="1" ht="11.25">
      <c r="B2537" s="199"/>
      <c r="C2537" s="200"/>
      <c r="D2537" s="201" t="s">
        <v>213</v>
      </c>
      <c r="E2537" s="202" t="s">
        <v>28</v>
      </c>
      <c r="F2537" s="203" t="s">
        <v>3332</v>
      </c>
      <c r="G2537" s="200"/>
      <c r="H2537" s="204">
        <v>127</v>
      </c>
      <c r="I2537" s="205"/>
      <c r="J2537" s="200"/>
      <c r="K2537" s="200"/>
      <c r="L2537" s="206"/>
      <c r="M2537" s="207"/>
      <c r="N2537" s="208"/>
      <c r="O2537" s="208"/>
      <c r="P2537" s="208"/>
      <c r="Q2537" s="208"/>
      <c r="R2537" s="208"/>
      <c r="S2537" s="208"/>
      <c r="T2537" s="209"/>
      <c r="AT2537" s="210" t="s">
        <v>213</v>
      </c>
      <c r="AU2537" s="210" t="s">
        <v>84</v>
      </c>
      <c r="AV2537" s="13" t="s">
        <v>84</v>
      </c>
      <c r="AW2537" s="13" t="s">
        <v>35</v>
      </c>
      <c r="AX2537" s="13" t="s">
        <v>74</v>
      </c>
      <c r="AY2537" s="210" t="s">
        <v>197</v>
      </c>
    </row>
    <row r="2538" spans="1:65" s="13" customFormat="1" ht="11.25">
      <c r="B2538" s="199"/>
      <c r="C2538" s="200"/>
      <c r="D2538" s="201" t="s">
        <v>213</v>
      </c>
      <c r="E2538" s="202" t="s">
        <v>28</v>
      </c>
      <c r="F2538" s="203" t="s">
        <v>3333</v>
      </c>
      <c r="G2538" s="200"/>
      <c r="H2538" s="204">
        <v>3.6</v>
      </c>
      <c r="I2538" s="205"/>
      <c r="J2538" s="200"/>
      <c r="K2538" s="200"/>
      <c r="L2538" s="206"/>
      <c r="M2538" s="207"/>
      <c r="N2538" s="208"/>
      <c r="O2538" s="208"/>
      <c r="P2538" s="208"/>
      <c r="Q2538" s="208"/>
      <c r="R2538" s="208"/>
      <c r="S2538" s="208"/>
      <c r="T2538" s="209"/>
      <c r="AT2538" s="210" t="s">
        <v>213</v>
      </c>
      <c r="AU2538" s="210" t="s">
        <v>84</v>
      </c>
      <c r="AV2538" s="13" t="s">
        <v>84</v>
      </c>
      <c r="AW2538" s="13" t="s">
        <v>35</v>
      </c>
      <c r="AX2538" s="13" t="s">
        <v>74</v>
      </c>
      <c r="AY2538" s="210" t="s">
        <v>197</v>
      </c>
    </row>
    <row r="2539" spans="1:65" s="14" customFormat="1" ht="11.25">
      <c r="B2539" s="211"/>
      <c r="C2539" s="212"/>
      <c r="D2539" s="201" t="s">
        <v>213</v>
      </c>
      <c r="E2539" s="213" t="s">
        <v>28</v>
      </c>
      <c r="F2539" s="214" t="s">
        <v>226</v>
      </c>
      <c r="G2539" s="212"/>
      <c r="H2539" s="215">
        <v>130.6</v>
      </c>
      <c r="I2539" s="216"/>
      <c r="J2539" s="212"/>
      <c r="K2539" s="212"/>
      <c r="L2539" s="217"/>
      <c r="M2539" s="218"/>
      <c r="N2539" s="219"/>
      <c r="O2539" s="219"/>
      <c r="P2539" s="219"/>
      <c r="Q2539" s="219"/>
      <c r="R2539" s="219"/>
      <c r="S2539" s="219"/>
      <c r="T2539" s="220"/>
      <c r="AT2539" s="221" t="s">
        <v>213</v>
      </c>
      <c r="AU2539" s="221" t="s">
        <v>84</v>
      </c>
      <c r="AV2539" s="14" t="s">
        <v>204</v>
      </c>
      <c r="AW2539" s="14" t="s">
        <v>35</v>
      </c>
      <c r="AX2539" s="14" t="s">
        <v>82</v>
      </c>
      <c r="AY2539" s="221" t="s">
        <v>197</v>
      </c>
    </row>
    <row r="2540" spans="1:65" s="13" customFormat="1" ht="11.25">
      <c r="B2540" s="199"/>
      <c r="C2540" s="200"/>
      <c r="D2540" s="201" t="s">
        <v>213</v>
      </c>
      <c r="E2540" s="200"/>
      <c r="F2540" s="203" t="s">
        <v>3334</v>
      </c>
      <c r="G2540" s="200"/>
      <c r="H2540" s="204">
        <v>143.66</v>
      </c>
      <c r="I2540" s="205"/>
      <c r="J2540" s="200"/>
      <c r="K2540" s="200"/>
      <c r="L2540" s="206"/>
      <c r="M2540" s="207"/>
      <c r="N2540" s="208"/>
      <c r="O2540" s="208"/>
      <c r="P2540" s="208"/>
      <c r="Q2540" s="208"/>
      <c r="R2540" s="208"/>
      <c r="S2540" s="208"/>
      <c r="T2540" s="209"/>
      <c r="AT2540" s="210" t="s">
        <v>213</v>
      </c>
      <c r="AU2540" s="210" t="s">
        <v>84</v>
      </c>
      <c r="AV2540" s="13" t="s">
        <v>84</v>
      </c>
      <c r="AW2540" s="13" t="s">
        <v>4</v>
      </c>
      <c r="AX2540" s="13" t="s">
        <v>82</v>
      </c>
      <c r="AY2540" s="210" t="s">
        <v>197</v>
      </c>
    </row>
    <row r="2541" spans="1:65" s="2" customFormat="1" ht="16.5" customHeight="1">
      <c r="A2541" s="37"/>
      <c r="B2541" s="38"/>
      <c r="C2541" s="181" t="s">
        <v>3335</v>
      </c>
      <c r="D2541" s="181" t="s">
        <v>199</v>
      </c>
      <c r="E2541" s="182" t="s">
        <v>3336</v>
      </c>
      <c r="F2541" s="183" t="s">
        <v>3337</v>
      </c>
      <c r="G2541" s="184" t="s">
        <v>1590</v>
      </c>
      <c r="H2541" s="185">
        <v>1</v>
      </c>
      <c r="I2541" s="186"/>
      <c r="J2541" s="187">
        <f>ROUND(I2541*H2541,2)</f>
        <v>0</v>
      </c>
      <c r="K2541" s="183" t="s">
        <v>28</v>
      </c>
      <c r="L2541" s="42"/>
      <c r="M2541" s="188" t="s">
        <v>28</v>
      </c>
      <c r="N2541" s="189" t="s">
        <v>45</v>
      </c>
      <c r="O2541" s="67"/>
      <c r="P2541" s="190">
        <f>O2541*H2541</f>
        <v>0</v>
      </c>
      <c r="Q2541" s="190">
        <v>0</v>
      </c>
      <c r="R2541" s="190">
        <f>Q2541*H2541</f>
        <v>0</v>
      </c>
      <c r="S2541" s="190">
        <v>0</v>
      </c>
      <c r="T2541" s="191">
        <f>S2541*H2541</f>
        <v>0</v>
      </c>
      <c r="U2541" s="37"/>
      <c r="V2541" s="37"/>
      <c r="W2541" s="37"/>
      <c r="X2541" s="37"/>
      <c r="Y2541" s="37"/>
      <c r="Z2541" s="37"/>
      <c r="AA2541" s="37"/>
      <c r="AB2541" s="37"/>
      <c r="AC2541" s="37"/>
      <c r="AD2541" s="37"/>
      <c r="AE2541" s="37"/>
      <c r="AR2541" s="192" t="s">
        <v>283</v>
      </c>
      <c r="AT2541" s="192" t="s">
        <v>199</v>
      </c>
      <c r="AU2541" s="192" t="s">
        <v>84</v>
      </c>
      <c r="AY2541" s="20" t="s">
        <v>197</v>
      </c>
      <c r="BE2541" s="193">
        <f>IF(N2541="základní",J2541,0)</f>
        <v>0</v>
      </c>
      <c r="BF2541" s="193">
        <f>IF(N2541="snížená",J2541,0)</f>
        <v>0</v>
      </c>
      <c r="BG2541" s="193">
        <f>IF(N2541="zákl. přenesená",J2541,0)</f>
        <v>0</v>
      </c>
      <c r="BH2541" s="193">
        <f>IF(N2541="sníž. přenesená",J2541,0)</f>
        <v>0</v>
      </c>
      <c r="BI2541" s="193">
        <f>IF(N2541="nulová",J2541,0)</f>
        <v>0</v>
      </c>
      <c r="BJ2541" s="20" t="s">
        <v>82</v>
      </c>
      <c r="BK2541" s="193">
        <f>ROUND(I2541*H2541,2)</f>
        <v>0</v>
      </c>
      <c r="BL2541" s="20" t="s">
        <v>283</v>
      </c>
      <c r="BM2541" s="192" t="s">
        <v>3338</v>
      </c>
    </row>
    <row r="2542" spans="1:65" s="2" customFormat="1" ht="16.5" customHeight="1">
      <c r="A2542" s="37"/>
      <c r="B2542" s="38"/>
      <c r="C2542" s="181" t="s">
        <v>3339</v>
      </c>
      <c r="D2542" s="181" t="s">
        <v>199</v>
      </c>
      <c r="E2542" s="182" t="s">
        <v>3340</v>
      </c>
      <c r="F2542" s="183" t="s">
        <v>3341</v>
      </c>
      <c r="G2542" s="184" t="s">
        <v>210</v>
      </c>
      <c r="H2542" s="185">
        <v>1</v>
      </c>
      <c r="I2542" s="186"/>
      <c r="J2542" s="187">
        <f>ROUND(I2542*H2542,2)</f>
        <v>0</v>
      </c>
      <c r="K2542" s="183" t="s">
        <v>28</v>
      </c>
      <c r="L2542" s="42"/>
      <c r="M2542" s="188" t="s">
        <v>28</v>
      </c>
      <c r="N2542" s="189" t="s">
        <v>45</v>
      </c>
      <c r="O2542" s="67"/>
      <c r="P2542" s="190">
        <f>O2542*H2542</f>
        <v>0</v>
      </c>
      <c r="Q2542" s="190">
        <v>0</v>
      </c>
      <c r="R2542" s="190">
        <f>Q2542*H2542</f>
        <v>0</v>
      </c>
      <c r="S2542" s="190">
        <v>0</v>
      </c>
      <c r="T2542" s="191">
        <f>S2542*H2542</f>
        <v>0</v>
      </c>
      <c r="U2542" s="37"/>
      <c r="V2542" s="37"/>
      <c r="W2542" s="37"/>
      <c r="X2542" s="37"/>
      <c r="Y2542" s="37"/>
      <c r="Z2542" s="37"/>
      <c r="AA2542" s="37"/>
      <c r="AB2542" s="37"/>
      <c r="AC2542" s="37"/>
      <c r="AD2542" s="37"/>
      <c r="AE2542" s="37"/>
      <c r="AR2542" s="192" t="s">
        <v>283</v>
      </c>
      <c r="AT2542" s="192" t="s">
        <v>199</v>
      </c>
      <c r="AU2542" s="192" t="s">
        <v>84</v>
      </c>
      <c r="AY2542" s="20" t="s">
        <v>197</v>
      </c>
      <c r="BE2542" s="193">
        <f>IF(N2542="základní",J2542,0)</f>
        <v>0</v>
      </c>
      <c r="BF2542" s="193">
        <f>IF(N2542="snížená",J2542,0)</f>
        <v>0</v>
      </c>
      <c r="BG2542" s="193">
        <f>IF(N2542="zákl. přenesená",J2542,0)</f>
        <v>0</v>
      </c>
      <c r="BH2542" s="193">
        <f>IF(N2542="sníž. přenesená",J2542,0)</f>
        <v>0</v>
      </c>
      <c r="BI2542" s="193">
        <f>IF(N2542="nulová",J2542,0)</f>
        <v>0</v>
      </c>
      <c r="BJ2542" s="20" t="s">
        <v>82</v>
      </c>
      <c r="BK2542" s="193">
        <f>ROUND(I2542*H2542,2)</f>
        <v>0</v>
      </c>
      <c r="BL2542" s="20" t="s">
        <v>283</v>
      </c>
      <c r="BM2542" s="192" t="s">
        <v>3342</v>
      </c>
    </row>
    <row r="2543" spans="1:65" s="15" customFormat="1" ht="11.25">
      <c r="B2543" s="222"/>
      <c r="C2543" s="223"/>
      <c r="D2543" s="201" t="s">
        <v>213</v>
      </c>
      <c r="E2543" s="224" t="s">
        <v>28</v>
      </c>
      <c r="F2543" s="225" t="s">
        <v>3103</v>
      </c>
      <c r="G2543" s="223"/>
      <c r="H2543" s="224" t="s">
        <v>28</v>
      </c>
      <c r="I2543" s="226"/>
      <c r="J2543" s="223"/>
      <c r="K2543" s="223"/>
      <c r="L2543" s="227"/>
      <c r="M2543" s="228"/>
      <c r="N2543" s="229"/>
      <c r="O2543" s="229"/>
      <c r="P2543" s="229"/>
      <c r="Q2543" s="229"/>
      <c r="R2543" s="229"/>
      <c r="S2543" s="229"/>
      <c r="T2543" s="230"/>
      <c r="AT2543" s="231" t="s">
        <v>213</v>
      </c>
      <c r="AU2543" s="231" t="s">
        <v>84</v>
      </c>
      <c r="AV2543" s="15" t="s">
        <v>82</v>
      </c>
      <c r="AW2543" s="15" t="s">
        <v>35</v>
      </c>
      <c r="AX2543" s="15" t="s">
        <v>74</v>
      </c>
      <c r="AY2543" s="231" t="s">
        <v>197</v>
      </c>
    </row>
    <row r="2544" spans="1:65" s="15" customFormat="1" ht="11.25">
      <c r="B2544" s="222"/>
      <c r="C2544" s="223"/>
      <c r="D2544" s="201" t="s">
        <v>213</v>
      </c>
      <c r="E2544" s="224" t="s">
        <v>28</v>
      </c>
      <c r="F2544" s="225" t="s">
        <v>3104</v>
      </c>
      <c r="G2544" s="223"/>
      <c r="H2544" s="224" t="s">
        <v>28</v>
      </c>
      <c r="I2544" s="226"/>
      <c r="J2544" s="223"/>
      <c r="K2544" s="223"/>
      <c r="L2544" s="227"/>
      <c r="M2544" s="228"/>
      <c r="N2544" s="229"/>
      <c r="O2544" s="229"/>
      <c r="P2544" s="229"/>
      <c r="Q2544" s="229"/>
      <c r="R2544" s="229"/>
      <c r="S2544" s="229"/>
      <c r="T2544" s="230"/>
      <c r="AT2544" s="231" t="s">
        <v>213</v>
      </c>
      <c r="AU2544" s="231" t="s">
        <v>84</v>
      </c>
      <c r="AV2544" s="15" t="s">
        <v>82</v>
      </c>
      <c r="AW2544" s="15" t="s">
        <v>35</v>
      </c>
      <c r="AX2544" s="15" t="s">
        <v>74</v>
      </c>
      <c r="AY2544" s="231" t="s">
        <v>197</v>
      </c>
    </row>
    <row r="2545" spans="1:65" s="15" customFormat="1" ht="11.25">
      <c r="B2545" s="222"/>
      <c r="C2545" s="223"/>
      <c r="D2545" s="201" t="s">
        <v>213</v>
      </c>
      <c r="E2545" s="224" t="s">
        <v>28</v>
      </c>
      <c r="F2545" s="225" t="s">
        <v>3105</v>
      </c>
      <c r="G2545" s="223"/>
      <c r="H2545" s="224" t="s">
        <v>28</v>
      </c>
      <c r="I2545" s="226"/>
      <c r="J2545" s="223"/>
      <c r="K2545" s="223"/>
      <c r="L2545" s="227"/>
      <c r="M2545" s="228"/>
      <c r="N2545" s="229"/>
      <c r="O2545" s="229"/>
      <c r="P2545" s="229"/>
      <c r="Q2545" s="229"/>
      <c r="R2545" s="229"/>
      <c r="S2545" s="229"/>
      <c r="T2545" s="230"/>
      <c r="AT2545" s="231" t="s">
        <v>213</v>
      </c>
      <c r="AU2545" s="231" t="s">
        <v>84</v>
      </c>
      <c r="AV2545" s="15" t="s">
        <v>82</v>
      </c>
      <c r="AW2545" s="15" t="s">
        <v>35</v>
      </c>
      <c r="AX2545" s="15" t="s">
        <v>74</v>
      </c>
      <c r="AY2545" s="231" t="s">
        <v>197</v>
      </c>
    </row>
    <row r="2546" spans="1:65" s="13" customFormat="1" ht="11.25">
      <c r="B2546" s="199"/>
      <c r="C2546" s="200"/>
      <c r="D2546" s="201" t="s">
        <v>213</v>
      </c>
      <c r="E2546" s="202" t="s">
        <v>28</v>
      </c>
      <c r="F2546" s="203" t="s">
        <v>3343</v>
      </c>
      <c r="G2546" s="200"/>
      <c r="H2546" s="204">
        <v>1</v>
      </c>
      <c r="I2546" s="205"/>
      <c r="J2546" s="200"/>
      <c r="K2546" s="200"/>
      <c r="L2546" s="206"/>
      <c r="M2546" s="207"/>
      <c r="N2546" s="208"/>
      <c r="O2546" s="208"/>
      <c r="P2546" s="208"/>
      <c r="Q2546" s="208"/>
      <c r="R2546" s="208"/>
      <c r="S2546" s="208"/>
      <c r="T2546" s="209"/>
      <c r="AT2546" s="210" t="s">
        <v>213</v>
      </c>
      <c r="AU2546" s="210" t="s">
        <v>84</v>
      </c>
      <c r="AV2546" s="13" t="s">
        <v>84</v>
      </c>
      <c r="AW2546" s="13" t="s">
        <v>35</v>
      </c>
      <c r="AX2546" s="13" t="s">
        <v>82</v>
      </c>
      <c r="AY2546" s="210" t="s">
        <v>197</v>
      </c>
    </row>
    <row r="2547" spans="1:65" s="2" customFormat="1" ht="16.5" customHeight="1">
      <c r="A2547" s="37"/>
      <c r="B2547" s="38"/>
      <c r="C2547" s="181" t="s">
        <v>3344</v>
      </c>
      <c r="D2547" s="181" t="s">
        <v>199</v>
      </c>
      <c r="E2547" s="182" t="s">
        <v>3345</v>
      </c>
      <c r="F2547" s="183" t="s">
        <v>3346</v>
      </c>
      <c r="G2547" s="184" t="s">
        <v>210</v>
      </c>
      <c r="H2547" s="185">
        <v>6</v>
      </c>
      <c r="I2547" s="186"/>
      <c r="J2547" s="187">
        <f>ROUND(I2547*H2547,2)</f>
        <v>0</v>
      </c>
      <c r="K2547" s="183" t="s">
        <v>28</v>
      </c>
      <c r="L2547" s="42"/>
      <c r="M2547" s="188" t="s">
        <v>28</v>
      </c>
      <c r="N2547" s="189" t="s">
        <v>45</v>
      </c>
      <c r="O2547" s="67"/>
      <c r="P2547" s="190">
        <f>O2547*H2547</f>
        <v>0</v>
      </c>
      <c r="Q2547" s="190">
        <v>0</v>
      </c>
      <c r="R2547" s="190">
        <f>Q2547*H2547</f>
        <v>0</v>
      </c>
      <c r="S2547" s="190">
        <v>0</v>
      </c>
      <c r="T2547" s="191">
        <f>S2547*H2547</f>
        <v>0</v>
      </c>
      <c r="U2547" s="37"/>
      <c r="V2547" s="37"/>
      <c r="W2547" s="37"/>
      <c r="X2547" s="37"/>
      <c r="Y2547" s="37"/>
      <c r="Z2547" s="37"/>
      <c r="AA2547" s="37"/>
      <c r="AB2547" s="37"/>
      <c r="AC2547" s="37"/>
      <c r="AD2547" s="37"/>
      <c r="AE2547" s="37"/>
      <c r="AR2547" s="192" t="s">
        <v>283</v>
      </c>
      <c r="AT2547" s="192" t="s">
        <v>199</v>
      </c>
      <c r="AU2547" s="192" t="s">
        <v>84</v>
      </c>
      <c r="AY2547" s="20" t="s">
        <v>197</v>
      </c>
      <c r="BE2547" s="193">
        <f>IF(N2547="základní",J2547,0)</f>
        <v>0</v>
      </c>
      <c r="BF2547" s="193">
        <f>IF(N2547="snížená",J2547,0)</f>
        <v>0</v>
      </c>
      <c r="BG2547" s="193">
        <f>IF(N2547="zákl. přenesená",J2547,0)</f>
        <v>0</v>
      </c>
      <c r="BH2547" s="193">
        <f>IF(N2547="sníž. přenesená",J2547,0)</f>
        <v>0</v>
      </c>
      <c r="BI2547" s="193">
        <f>IF(N2547="nulová",J2547,0)</f>
        <v>0</v>
      </c>
      <c r="BJ2547" s="20" t="s">
        <v>82</v>
      </c>
      <c r="BK2547" s="193">
        <f>ROUND(I2547*H2547,2)</f>
        <v>0</v>
      </c>
      <c r="BL2547" s="20" t="s">
        <v>283</v>
      </c>
      <c r="BM2547" s="192" t="s">
        <v>3347</v>
      </c>
    </row>
    <row r="2548" spans="1:65" s="15" customFormat="1" ht="11.25">
      <c r="B2548" s="222"/>
      <c r="C2548" s="223"/>
      <c r="D2548" s="201" t="s">
        <v>213</v>
      </c>
      <c r="E2548" s="224" t="s">
        <v>28</v>
      </c>
      <c r="F2548" s="225" t="s">
        <v>3103</v>
      </c>
      <c r="G2548" s="223"/>
      <c r="H2548" s="224" t="s">
        <v>28</v>
      </c>
      <c r="I2548" s="226"/>
      <c r="J2548" s="223"/>
      <c r="K2548" s="223"/>
      <c r="L2548" s="227"/>
      <c r="M2548" s="228"/>
      <c r="N2548" s="229"/>
      <c r="O2548" s="229"/>
      <c r="P2548" s="229"/>
      <c r="Q2548" s="229"/>
      <c r="R2548" s="229"/>
      <c r="S2548" s="229"/>
      <c r="T2548" s="230"/>
      <c r="AT2548" s="231" t="s">
        <v>213</v>
      </c>
      <c r="AU2548" s="231" t="s">
        <v>84</v>
      </c>
      <c r="AV2548" s="15" t="s">
        <v>82</v>
      </c>
      <c r="AW2548" s="15" t="s">
        <v>35</v>
      </c>
      <c r="AX2548" s="15" t="s">
        <v>74</v>
      </c>
      <c r="AY2548" s="231" t="s">
        <v>197</v>
      </c>
    </row>
    <row r="2549" spans="1:65" s="15" customFormat="1" ht="11.25">
      <c r="B2549" s="222"/>
      <c r="C2549" s="223"/>
      <c r="D2549" s="201" t="s">
        <v>213</v>
      </c>
      <c r="E2549" s="224" t="s">
        <v>28</v>
      </c>
      <c r="F2549" s="225" t="s">
        <v>3104</v>
      </c>
      <c r="G2549" s="223"/>
      <c r="H2549" s="224" t="s">
        <v>28</v>
      </c>
      <c r="I2549" s="226"/>
      <c r="J2549" s="223"/>
      <c r="K2549" s="223"/>
      <c r="L2549" s="227"/>
      <c r="M2549" s="228"/>
      <c r="N2549" s="229"/>
      <c r="O2549" s="229"/>
      <c r="P2549" s="229"/>
      <c r="Q2549" s="229"/>
      <c r="R2549" s="229"/>
      <c r="S2549" s="229"/>
      <c r="T2549" s="230"/>
      <c r="AT2549" s="231" t="s">
        <v>213</v>
      </c>
      <c r="AU2549" s="231" t="s">
        <v>84</v>
      </c>
      <c r="AV2549" s="15" t="s">
        <v>82</v>
      </c>
      <c r="AW2549" s="15" t="s">
        <v>35</v>
      </c>
      <c r="AX2549" s="15" t="s">
        <v>74</v>
      </c>
      <c r="AY2549" s="231" t="s">
        <v>197</v>
      </c>
    </row>
    <row r="2550" spans="1:65" s="15" customFormat="1" ht="11.25">
      <c r="B2550" s="222"/>
      <c r="C2550" s="223"/>
      <c r="D2550" s="201" t="s">
        <v>213</v>
      </c>
      <c r="E2550" s="224" t="s">
        <v>28</v>
      </c>
      <c r="F2550" s="225" t="s">
        <v>3348</v>
      </c>
      <c r="G2550" s="223"/>
      <c r="H2550" s="224" t="s">
        <v>28</v>
      </c>
      <c r="I2550" s="226"/>
      <c r="J2550" s="223"/>
      <c r="K2550" s="223"/>
      <c r="L2550" s="227"/>
      <c r="M2550" s="228"/>
      <c r="N2550" s="229"/>
      <c r="O2550" s="229"/>
      <c r="P2550" s="229"/>
      <c r="Q2550" s="229"/>
      <c r="R2550" s="229"/>
      <c r="S2550" s="229"/>
      <c r="T2550" s="230"/>
      <c r="AT2550" s="231" t="s">
        <v>213</v>
      </c>
      <c r="AU2550" s="231" t="s">
        <v>84</v>
      </c>
      <c r="AV2550" s="15" t="s">
        <v>82</v>
      </c>
      <c r="AW2550" s="15" t="s">
        <v>35</v>
      </c>
      <c r="AX2550" s="15" t="s">
        <v>74</v>
      </c>
      <c r="AY2550" s="231" t="s">
        <v>197</v>
      </c>
    </row>
    <row r="2551" spans="1:65" s="15" customFormat="1" ht="11.25">
      <c r="B2551" s="222"/>
      <c r="C2551" s="223"/>
      <c r="D2551" s="201" t="s">
        <v>213</v>
      </c>
      <c r="E2551" s="224" t="s">
        <v>28</v>
      </c>
      <c r="F2551" s="225" t="s">
        <v>3349</v>
      </c>
      <c r="G2551" s="223"/>
      <c r="H2551" s="224" t="s">
        <v>28</v>
      </c>
      <c r="I2551" s="226"/>
      <c r="J2551" s="223"/>
      <c r="K2551" s="223"/>
      <c r="L2551" s="227"/>
      <c r="M2551" s="228"/>
      <c r="N2551" s="229"/>
      <c r="O2551" s="229"/>
      <c r="P2551" s="229"/>
      <c r="Q2551" s="229"/>
      <c r="R2551" s="229"/>
      <c r="S2551" s="229"/>
      <c r="T2551" s="230"/>
      <c r="AT2551" s="231" t="s">
        <v>213</v>
      </c>
      <c r="AU2551" s="231" t="s">
        <v>84</v>
      </c>
      <c r="AV2551" s="15" t="s">
        <v>82</v>
      </c>
      <c r="AW2551" s="15" t="s">
        <v>35</v>
      </c>
      <c r="AX2551" s="15" t="s">
        <v>74</v>
      </c>
      <c r="AY2551" s="231" t="s">
        <v>197</v>
      </c>
    </row>
    <row r="2552" spans="1:65" s="15" customFormat="1" ht="11.25">
      <c r="B2552" s="222"/>
      <c r="C2552" s="223"/>
      <c r="D2552" s="201" t="s">
        <v>213</v>
      </c>
      <c r="E2552" s="224" t="s">
        <v>28</v>
      </c>
      <c r="F2552" s="225" t="s">
        <v>3350</v>
      </c>
      <c r="G2552" s="223"/>
      <c r="H2552" s="224" t="s">
        <v>28</v>
      </c>
      <c r="I2552" s="226"/>
      <c r="J2552" s="223"/>
      <c r="K2552" s="223"/>
      <c r="L2552" s="227"/>
      <c r="M2552" s="228"/>
      <c r="N2552" s="229"/>
      <c r="O2552" s="229"/>
      <c r="P2552" s="229"/>
      <c r="Q2552" s="229"/>
      <c r="R2552" s="229"/>
      <c r="S2552" s="229"/>
      <c r="T2552" s="230"/>
      <c r="AT2552" s="231" t="s">
        <v>213</v>
      </c>
      <c r="AU2552" s="231" t="s">
        <v>84</v>
      </c>
      <c r="AV2552" s="15" t="s">
        <v>82</v>
      </c>
      <c r="AW2552" s="15" t="s">
        <v>35</v>
      </c>
      <c r="AX2552" s="15" t="s">
        <v>74</v>
      </c>
      <c r="AY2552" s="231" t="s">
        <v>197</v>
      </c>
    </row>
    <row r="2553" spans="1:65" s="13" customFormat="1" ht="11.25">
      <c r="B2553" s="199"/>
      <c r="C2553" s="200"/>
      <c r="D2553" s="201" t="s">
        <v>213</v>
      </c>
      <c r="E2553" s="202" t="s">
        <v>28</v>
      </c>
      <c r="F2553" s="203" t="s">
        <v>3351</v>
      </c>
      <c r="G2553" s="200"/>
      <c r="H2553" s="204">
        <v>6</v>
      </c>
      <c r="I2553" s="205"/>
      <c r="J2553" s="200"/>
      <c r="K2553" s="200"/>
      <c r="L2553" s="206"/>
      <c r="M2553" s="207"/>
      <c r="N2553" s="208"/>
      <c r="O2553" s="208"/>
      <c r="P2553" s="208"/>
      <c r="Q2553" s="208"/>
      <c r="R2553" s="208"/>
      <c r="S2553" s="208"/>
      <c r="T2553" s="209"/>
      <c r="AT2553" s="210" t="s">
        <v>213</v>
      </c>
      <c r="AU2553" s="210" t="s">
        <v>84</v>
      </c>
      <c r="AV2553" s="13" t="s">
        <v>84</v>
      </c>
      <c r="AW2553" s="13" t="s">
        <v>35</v>
      </c>
      <c r="AX2553" s="13" t="s">
        <v>82</v>
      </c>
      <c r="AY2553" s="210" t="s">
        <v>197</v>
      </c>
    </row>
    <row r="2554" spans="1:65" s="2" customFormat="1" ht="16.5" customHeight="1">
      <c r="A2554" s="37"/>
      <c r="B2554" s="38"/>
      <c r="C2554" s="181" t="s">
        <v>3352</v>
      </c>
      <c r="D2554" s="181" t="s">
        <v>199</v>
      </c>
      <c r="E2554" s="182" t="s">
        <v>3353</v>
      </c>
      <c r="F2554" s="183" t="s">
        <v>3354</v>
      </c>
      <c r="G2554" s="184" t="s">
        <v>210</v>
      </c>
      <c r="H2554" s="185">
        <v>1</v>
      </c>
      <c r="I2554" s="186"/>
      <c r="J2554" s="187">
        <f>ROUND(I2554*H2554,2)</f>
        <v>0</v>
      </c>
      <c r="K2554" s="183" t="s">
        <v>28</v>
      </c>
      <c r="L2554" s="42"/>
      <c r="M2554" s="188" t="s">
        <v>28</v>
      </c>
      <c r="N2554" s="189" t="s">
        <v>45</v>
      </c>
      <c r="O2554" s="67"/>
      <c r="P2554" s="190">
        <f>O2554*H2554</f>
        <v>0</v>
      </c>
      <c r="Q2554" s="190">
        <v>0</v>
      </c>
      <c r="R2554" s="190">
        <f>Q2554*H2554</f>
        <v>0</v>
      </c>
      <c r="S2554" s="190">
        <v>0</v>
      </c>
      <c r="T2554" s="191">
        <f>S2554*H2554</f>
        <v>0</v>
      </c>
      <c r="U2554" s="37"/>
      <c r="V2554" s="37"/>
      <c r="W2554" s="37"/>
      <c r="X2554" s="37"/>
      <c r="Y2554" s="37"/>
      <c r="Z2554" s="37"/>
      <c r="AA2554" s="37"/>
      <c r="AB2554" s="37"/>
      <c r="AC2554" s="37"/>
      <c r="AD2554" s="37"/>
      <c r="AE2554" s="37"/>
      <c r="AR2554" s="192" t="s">
        <v>283</v>
      </c>
      <c r="AT2554" s="192" t="s">
        <v>199</v>
      </c>
      <c r="AU2554" s="192" t="s">
        <v>84</v>
      </c>
      <c r="AY2554" s="20" t="s">
        <v>197</v>
      </c>
      <c r="BE2554" s="193">
        <f>IF(N2554="základní",J2554,0)</f>
        <v>0</v>
      </c>
      <c r="BF2554" s="193">
        <f>IF(N2554="snížená",J2554,0)</f>
        <v>0</v>
      </c>
      <c r="BG2554" s="193">
        <f>IF(N2554="zákl. přenesená",J2554,0)</f>
        <v>0</v>
      </c>
      <c r="BH2554" s="193">
        <f>IF(N2554="sníž. přenesená",J2554,0)</f>
        <v>0</v>
      </c>
      <c r="BI2554" s="193">
        <f>IF(N2554="nulová",J2554,0)</f>
        <v>0</v>
      </c>
      <c r="BJ2554" s="20" t="s">
        <v>82</v>
      </c>
      <c r="BK2554" s="193">
        <f>ROUND(I2554*H2554,2)</f>
        <v>0</v>
      </c>
      <c r="BL2554" s="20" t="s">
        <v>283</v>
      </c>
      <c r="BM2554" s="192" t="s">
        <v>3355</v>
      </c>
    </row>
    <row r="2555" spans="1:65" s="15" customFormat="1" ht="11.25">
      <c r="B2555" s="222"/>
      <c r="C2555" s="223"/>
      <c r="D2555" s="201" t="s">
        <v>213</v>
      </c>
      <c r="E2555" s="224" t="s">
        <v>28</v>
      </c>
      <c r="F2555" s="225" t="s">
        <v>3103</v>
      </c>
      <c r="G2555" s="223"/>
      <c r="H2555" s="224" t="s">
        <v>28</v>
      </c>
      <c r="I2555" s="226"/>
      <c r="J2555" s="223"/>
      <c r="K2555" s="223"/>
      <c r="L2555" s="227"/>
      <c r="M2555" s="228"/>
      <c r="N2555" s="229"/>
      <c r="O2555" s="229"/>
      <c r="P2555" s="229"/>
      <c r="Q2555" s="229"/>
      <c r="R2555" s="229"/>
      <c r="S2555" s="229"/>
      <c r="T2555" s="230"/>
      <c r="AT2555" s="231" t="s">
        <v>213</v>
      </c>
      <c r="AU2555" s="231" t="s">
        <v>84</v>
      </c>
      <c r="AV2555" s="15" t="s">
        <v>82</v>
      </c>
      <c r="AW2555" s="15" t="s">
        <v>35</v>
      </c>
      <c r="AX2555" s="15" t="s">
        <v>74</v>
      </c>
      <c r="AY2555" s="231" t="s">
        <v>197</v>
      </c>
    </row>
    <row r="2556" spans="1:65" s="15" customFormat="1" ht="11.25">
      <c r="B2556" s="222"/>
      <c r="C2556" s="223"/>
      <c r="D2556" s="201" t="s">
        <v>213</v>
      </c>
      <c r="E2556" s="224" t="s">
        <v>28</v>
      </c>
      <c r="F2556" s="225" t="s">
        <v>3104</v>
      </c>
      <c r="G2556" s="223"/>
      <c r="H2556" s="224" t="s">
        <v>28</v>
      </c>
      <c r="I2556" s="226"/>
      <c r="J2556" s="223"/>
      <c r="K2556" s="223"/>
      <c r="L2556" s="227"/>
      <c r="M2556" s="228"/>
      <c r="N2556" s="229"/>
      <c r="O2556" s="229"/>
      <c r="P2556" s="229"/>
      <c r="Q2556" s="229"/>
      <c r="R2556" s="229"/>
      <c r="S2556" s="229"/>
      <c r="T2556" s="230"/>
      <c r="AT2556" s="231" t="s">
        <v>213</v>
      </c>
      <c r="AU2556" s="231" t="s">
        <v>84</v>
      </c>
      <c r="AV2556" s="15" t="s">
        <v>82</v>
      </c>
      <c r="AW2556" s="15" t="s">
        <v>35</v>
      </c>
      <c r="AX2556" s="15" t="s">
        <v>74</v>
      </c>
      <c r="AY2556" s="231" t="s">
        <v>197</v>
      </c>
    </row>
    <row r="2557" spans="1:65" s="15" customFormat="1" ht="11.25">
      <c r="B2557" s="222"/>
      <c r="C2557" s="223"/>
      <c r="D2557" s="201" t="s">
        <v>213</v>
      </c>
      <c r="E2557" s="224" t="s">
        <v>28</v>
      </c>
      <c r="F2557" s="225" t="s">
        <v>3105</v>
      </c>
      <c r="G2557" s="223"/>
      <c r="H2557" s="224" t="s">
        <v>28</v>
      </c>
      <c r="I2557" s="226"/>
      <c r="J2557" s="223"/>
      <c r="K2557" s="223"/>
      <c r="L2557" s="227"/>
      <c r="M2557" s="228"/>
      <c r="N2557" s="229"/>
      <c r="O2557" s="229"/>
      <c r="P2557" s="229"/>
      <c r="Q2557" s="229"/>
      <c r="R2557" s="229"/>
      <c r="S2557" s="229"/>
      <c r="T2557" s="230"/>
      <c r="AT2557" s="231" t="s">
        <v>213</v>
      </c>
      <c r="AU2557" s="231" t="s">
        <v>84</v>
      </c>
      <c r="AV2557" s="15" t="s">
        <v>82</v>
      </c>
      <c r="AW2557" s="15" t="s">
        <v>35</v>
      </c>
      <c r="AX2557" s="15" t="s">
        <v>74</v>
      </c>
      <c r="AY2557" s="231" t="s">
        <v>197</v>
      </c>
    </row>
    <row r="2558" spans="1:65" s="13" customFormat="1" ht="11.25">
      <c r="B2558" s="199"/>
      <c r="C2558" s="200"/>
      <c r="D2558" s="201" t="s">
        <v>213</v>
      </c>
      <c r="E2558" s="202" t="s">
        <v>28</v>
      </c>
      <c r="F2558" s="203" t="s">
        <v>3356</v>
      </c>
      <c r="G2558" s="200"/>
      <c r="H2558" s="204">
        <v>1</v>
      </c>
      <c r="I2558" s="205"/>
      <c r="J2558" s="200"/>
      <c r="K2558" s="200"/>
      <c r="L2558" s="206"/>
      <c r="M2558" s="207"/>
      <c r="N2558" s="208"/>
      <c r="O2558" s="208"/>
      <c r="P2558" s="208"/>
      <c r="Q2558" s="208"/>
      <c r="R2558" s="208"/>
      <c r="S2558" s="208"/>
      <c r="T2558" s="209"/>
      <c r="AT2558" s="210" t="s">
        <v>213</v>
      </c>
      <c r="AU2558" s="210" t="s">
        <v>84</v>
      </c>
      <c r="AV2558" s="13" t="s">
        <v>84</v>
      </c>
      <c r="AW2558" s="13" t="s">
        <v>35</v>
      </c>
      <c r="AX2558" s="13" t="s">
        <v>82</v>
      </c>
      <c r="AY2558" s="210" t="s">
        <v>197</v>
      </c>
    </row>
    <row r="2559" spans="1:65" s="2" customFormat="1" ht="16.5" customHeight="1">
      <c r="A2559" s="37"/>
      <c r="B2559" s="38"/>
      <c r="C2559" s="181" t="s">
        <v>3357</v>
      </c>
      <c r="D2559" s="181" t="s">
        <v>199</v>
      </c>
      <c r="E2559" s="182" t="s">
        <v>3358</v>
      </c>
      <c r="F2559" s="183" t="s">
        <v>3359</v>
      </c>
      <c r="G2559" s="184" t="s">
        <v>210</v>
      </c>
      <c r="H2559" s="185">
        <v>1</v>
      </c>
      <c r="I2559" s="186"/>
      <c r="J2559" s="187">
        <f>ROUND(I2559*H2559,2)</f>
        <v>0</v>
      </c>
      <c r="K2559" s="183" t="s">
        <v>28</v>
      </c>
      <c r="L2559" s="42"/>
      <c r="M2559" s="188" t="s">
        <v>28</v>
      </c>
      <c r="N2559" s="189" t="s">
        <v>45</v>
      </c>
      <c r="O2559" s="67"/>
      <c r="P2559" s="190">
        <f>O2559*H2559</f>
        <v>0</v>
      </c>
      <c r="Q2559" s="190">
        <v>0</v>
      </c>
      <c r="R2559" s="190">
        <f>Q2559*H2559</f>
        <v>0</v>
      </c>
      <c r="S2559" s="190">
        <v>0</v>
      </c>
      <c r="T2559" s="191">
        <f>S2559*H2559</f>
        <v>0</v>
      </c>
      <c r="U2559" s="37"/>
      <c r="V2559" s="37"/>
      <c r="W2559" s="37"/>
      <c r="X2559" s="37"/>
      <c r="Y2559" s="37"/>
      <c r="Z2559" s="37"/>
      <c r="AA2559" s="37"/>
      <c r="AB2559" s="37"/>
      <c r="AC2559" s="37"/>
      <c r="AD2559" s="37"/>
      <c r="AE2559" s="37"/>
      <c r="AR2559" s="192" t="s">
        <v>283</v>
      </c>
      <c r="AT2559" s="192" t="s">
        <v>199</v>
      </c>
      <c r="AU2559" s="192" t="s">
        <v>84</v>
      </c>
      <c r="AY2559" s="20" t="s">
        <v>197</v>
      </c>
      <c r="BE2559" s="193">
        <f>IF(N2559="základní",J2559,0)</f>
        <v>0</v>
      </c>
      <c r="BF2559" s="193">
        <f>IF(N2559="snížená",J2559,0)</f>
        <v>0</v>
      </c>
      <c r="BG2559" s="193">
        <f>IF(N2559="zákl. přenesená",J2559,0)</f>
        <v>0</v>
      </c>
      <c r="BH2559" s="193">
        <f>IF(N2559="sníž. přenesená",J2559,0)</f>
        <v>0</v>
      </c>
      <c r="BI2559" s="193">
        <f>IF(N2559="nulová",J2559,0)</f>
        <v>0</v>
      </c>
      <c r="BJ2559" s="20" t="s">
        <v>82</v>
      </c>
      <c r="BK2559" s="193">
        <f>ROUND(I2559*H2559,2)</f>
        <v>0</v>
      </c>
      <c r="BL2559" s="20" t="s">
        <v>283</v>
      </c>
      <c r="BM2559" s="192" t="s">
        <v>3360</v>
      </c>
    </row>
    <row r="2560" spans="1:65" s="15" customFormat="1" ht="11.25">
      <c r="B2560" s="222"/>
      <c r="C2560" s="223"/>
      <c r="D2560" s="201" t="s">
        <v>213</v>
      </c>
      <c r="E2560" s="224" t="s">
        <v>28</v>
      </c>
      <c r="F2560" s="225" t="s">
        <v>3103</v>
      </c>
      <c r="G2560" s="223"/>
      <c r="H2560" s="224" t="s">
        <v>28</v>
      </c>
      <c r="I2560" s="226"/>
      <c r="J2560" s="223"/>
      <c r="K2560" s="223"/>
      <c r="L2560" s="227"/>
      <c r="M2560" s="228"/>
      <c r="N2560" s="229"/>
      <c r="O2560" s="229"/>
      <c r="P2560" s="229"/>
      <c r="Q2560" s="229"/>
      <c r="R2560" s="229"/>
      <c r="S2560" s="229"/>
      <c r="T2560" s="230"/>
      <c r="AT2560" s="231" t="s">
        <v>213</v>
      </c>
      <c r="AU2560" s="231" t="s">
        <v>84</v>
      </c>
      <c r="AV2560" s="15" t="s">
        <v>82</v>
      </c>
      <c r="AW2560" s="15" t="s">
        <v>35</v>
      </c>
      <c r="AX2560" s="15" t="s">
        <v>74</v>
      </c>
      <c r="AY2560" s="231" t="s">
        <v>197</v>
      </c>
    </row>
    <row r="2561" spans="1:65" s="15" customFormat="1" ht="11.25">
      <c r="B2561" s="222"/>
      <c r="C2561" s="223"/>
      <c r="D2561" s="201" t="s">
        <v>213</v>
      </c>
      <c r="E2561" s="224" t="s">
        <v>28</v>
      </c>
      <c r="F2561" s="225" t="s">
        <v>2914</v>
      </c>
      <c r="G2561" s="223"/>
      <c r="H2561" s="224" t="s">
        <v>28</v>
      </c>
      <c r="I2561" s="226"/>
      <c r="J2561" s="223"/>
      <c r="K2561" s="223"/>
      <c r="L2561" s="227"/>
      <c r="M2561" s="228"/>
      <c r="N2561" s="229"/>
      <c r="O2561" s="229"/>
      <c r="P2561" s="229"/>
      <c r="Q2561" s="229"/>
      <c r="R2561" s="229"/>
      <c r="S2561" s="229"/>
      <c r="T2561" s="230"/>
      <c r="AT2561" s="231" t="s">
        <v>213</v>
      </c>
      <c r="AU2561" s="231" t="s">
        <v>84</v>
      </c>
      <c r="AV2561" s="15" t="s">
        <v>82</v>
      </c>
      <c r="AW2561" s="15" t="s">
        <v>35</v>
      </c>
      <c r="AX2561" s="15" t="s">
        <v>74</v>
      </c>
      <c r="AY2561" s="231" t="s">
        <v>197</v>
      </c>
    </row>
    <row r="2562" spans="1:65" s="15" customFormat="1" ht="11.25">
      <c r="B2562" s="222"/>
      <c r="C2562" s="223"/>
      <c r="D2562" s="201" t="s">
        <v>213</v>
      </c>
      <c r="E2562" s="224" t="s">
        <v>28</v>
      </c>
      <c r="F2562" s="225" t="s">
        <v>3361</v>
      </c>
      <c r="G2562" s="223"/>
      <c r="H2562" s="224" t="s">
        <v>28</v>
      </c>
      <c r="I2562" s="226"/>
      <c r="J2562" s="223"/>
      <c r="K2562" s="223"/>
      <c r="L2562" s="227"/>
      <c r="M2562" s="228"/>
      <c r="N2562" s="229"/>
      <c r="O2562" s="229"/>
      <c r="P2562" s="229"/>
      <c r="Q2562" s="229"/>
      <c r="R2562" s="229"/>
      <c r="S2562" s="229"/>
      <c r="T2562" s="230"/>
      <c r="AT2562" s="231" t="s">
        <v>213</v>
      </c>
      <c r="AU2562" s="231" t="s">
        <v>84</v>
      </c>
      <c r="AV2562" s="15" t="s">
        <v>82</v>
      </c>
      <c r="AW2562" s="15" t="s">
        <v>35</v>
      </c>
      <c r="AX2562" s="15" t="s">
        <v>74</v>
      </c>
      <c r="AY2562" s="231" t="s">
        <v>197</v>
      </c>
    </row>
    <row r="2563" spans="1:65" s="13" customFormat="1" ht="11.25">
      <c r="B2563" s="199"/>
      <c r="C2563" s="200"/>
      <c r="D2563" s="201" t="s">
        <v>213</v>
      </c>
      <c r="E2563" s="202" t="s">
        <v>28</v>
      </c>
      <c r="F2563" s="203" t="s">
        <v>3362</v>
      </c>
      <c r="G2563" s="200"/>
      <c r="H2563" s="204">
        <v>1</v>
      </c>
      <c r="I2563" s="205"/>
      <c r="J2563" s="200"/>
      <c r="K2563" s="200"/>
      <c r="L2563" s="206"/>
      <c r="M2563" s="207"/>
      <c r="N2563" s="208"/>
      <c r="O2563" s="208"/>
      <c r="P2563" s="208"/>
      <c r="Q2563" s="208"/>
      <c r="R2563" s="208"/>
      <c r="S2563" s="208"/>
      <c r="T2563" s="209"/>
      <c r="AT2563" s="210" t="s">
        <v>213</v>
      </c>
      <c r="AU2563" s="210" t="s">
        <v>84</v>
      </c>
      <c r="AV2563" s="13" t="s">
        <v>84</v>
      </c>
      <c r="AW2563" s="13" t="s">
        <v>35</v>
      </c>
      <c r="AX2563" s="13" t="s">
        <v>82</v>
      </c>
      <c r="AY2563" s="210" t="s">
        <v>197</v>
      </c>
    </row>
    <row r="2564" spans="1:65" s="2" customFormat="1" ht="16.5" customHeight="1">
      <c r="A2564" s="37"/>
      <c r="B2564" s="38"/>
      <c r="C2564" s="181" t="s">
        <v>3363</v>
      </c>
      <c r="D2564" s="181" t="s">
        <v>199</v>
      </c>
      <c r="E2564" s="182" t="s">
        <v>3364</v>
      </c>
      <c r="F2564" s="183" t="s">
        <v>3365</v>
      </c>
      <c r="G2564" s="184" t="s">
        <v>210</v>
      </c>
      <c r="H2564" s="185">
        <v>1</v>
      </c>
      <c r="I2564" s="186"/>
      <c r="J2564" s="187">
        <f>ROUND(I2564*H2564,2)</f>
        <v>0</v>
      </c>
      <c r="K2564" s="183" t="s">
        <v>28</v>
      </c>
      <c r="L2564" s="42"/>
      <c r="M2564" s="188" t="s">
        <v>28</v>
      </c>
      <c r="N2564" s="189" t="s">
        <v>45</v>
      </c>
      <c r="O2564" s="67"/>
      <c r="P2564" s="190">
        <f>O2564*H2564</f>
        <v>0</v>
      </c>
      <c r="Q2564" s="190">
        <v>0</v>
      </c>
      <c r="R2564" s="190">
        <f>Q2564*H2564</f>
        <v>0</v>
      </c>
      <c r="S2564" s="190">
        <v>0</v>
      </c>
      <c r="T2564" s="191">
        <f>S2564*H2564</f>
        <v>0</v>
      </c>
      <c r="U2564" s="37"/>
      <c r="V2564" s="37"/>
      <c r="W2564" s="37"/>
      <c r="X2564" s="37"/>
      <c r="Y2564" s="37"/>
      <c r="Z2564" s="37"/>
      <c r="AA2564" s="37"/>
      <c r="AB2564" s="37"/>
      <c r="AC2564" s="37"/>
      <c r="AD2564" s="37"/>
      <c r="AE2564" s="37"/>
      <c r="AR2564" s="192" t="s">
        <v>283</v>
      </c>
      <c r="AT2564" s="192" t="s">
        <v>199</v>
      </c>
      <c r="AU2564" s="192" t="s">
        <v>84</v>
      </c>
      <c r="AY2564" s="20" t="s">
        <v>197</v>
      </c>
      <c r="BE2564" s="193">
        <f>IF(N2564="základní",J2564,0)</f>
        <v>0</v>
      </c>
      <c r="BF2564" s="193">
        <f>IF(N2564="snížená",J2564,0)</f>
        <v>0</v>
      </c>
      <c r="BG2564" s="193">
        <f>IF(N2564="zákl. přenesená",J2564,0)</f>
        <v>0</v>
      </c>
      <c r="BH2564" s="193">
        <f>IF(N2564="sníž. přenesená",J2564,0)</f>
        <v>0</v>
      </c>
      <c r="BI2564" s="193">
        <f>IF(N2564="nulová",J2564,0)</f>
        <v>0</v>
      </c>
      <c r="BJ2564" s="20" t="s">
        <v>82</v>
      </c>
      <c r="BK2564" s="193">
        <f>ROUND(I2564*H2564,2)</f>
        <v>0</v>
      </c>
      <c r="BL2564" s="20" t="s">
        <v>283</v>
      </c>
      <c r="BM2564" s="192" t="s">
        <v>3366</v>
      </c>
    </row>
    <row r="2565" spans="1:65" s="15" customFormat="1" ht="11.25">
      <c r="B2565" s="222"/>
      <c r="C2565" s="223"/>
      <c r="D2565" s="201" t="s">
        <v>213</v>
      </c>
      <c r="E2565" s="224" t="s">
        <v>28</v>
      </c>
      <c r="F2565" s="225" t="s">
        <v>3103</v>
      </c>
      <c r="G2565" s="223"/>
      <c r="H2565" s="224" t="s">
        <v>28</v>
      </c>
      <c r="I2565" s="226"/>
      <c r="J2565" s="223"/>
      <c r="K2565" s="223"/>
      <c r="L2565" s="227"/>
      <c r="M2565" s="228"/>
      <c r="N2565" s="229"/>
      <c r="O2565" s="229"/>
      <c r="P2565" s="229"/>
      <c r="Q2565" s="229"/>
      <c r="R2565" s="229"/>
      <c r="S2565" s="229"/>
      <c r="T2565" s="230"/>
      <c r="AT2565" s="231" t="s">
        <v>213</v>
      </c>
      <c r="AU2565" s="231" t="s">
        <v>84</v>
      </c>
      <c r="AV2565" s="15" t="s">
        <v>82</v>
      </c>
      <c r="AW2565" s="15" t="s">
        <v>35</v>
      </c>
      <c r="AX2565" s="15" t="s">
        <v>74</v>
      </c>
      <c r="AY2565" s="231" t="s">
        <v>197</v>
      </c>
    </row>
    <row r="2566" spans="1:65" s="15" customFormat="1" ht="11.25">
      <c r="B2566" s="222"/>
      <c r="C2566" s="223"/>
      <c r="D2566" s="201" t="s">
        <v>213</v>
      </c>
      <c r="E2566" s="224" t="s">
        <v>28</v>
      </c>
      <c r="F2566" s="225" t="s">
        <v>2914</v>
      </c>
      <c r="G2566" s="223"/>
      <c r="H2566" s="224" t="s">
        <v>28</v>
      </c>
      <c r="I2566" s="226"/>
      <c r="J2566" s="223"/>
      <c r="K2566" s="223"/>
      <c r="L2566" s="227"/>
      <c r="M2566" s="228"/>
      <c r="N2566" s="229"/>
      <c r="O2566" s="229"/>
      <c r="P2566" s="229"/>
      <c r="Q2566" s="229"/>
      <c r="R2566" s="229"/>
      <c r="S2566" s="229"/>
      <c r="T2566" s="230"/>
      <c r="AT2566" s="231" t="s">
        <v>213</v>
      </c>
      <c r="AU2566" s="231" t="s">
        <v>84</v>
      </c>
      <c r="AV2566" s="15" t="s">
        <v>82</v>
      </c>
      <c r="AW2566" s="15" t="s">
        <v>35</v>
      </c>
      <c r="AX2566" s="15" t="s">
        <v>74</v>
      </c>
      <c r="AY2566" s="231" t="s">
        <v>197</v>
      </c>
    </row>
    <row r="2567" spans="1:65" s="15" customFormat="1" ht="11.25">
      <c r="B2567" s="222"/>
      <c r="C2567" s="223"/>
      <c r="D2567" s="201" t="s">
        <v>213</v>
      </c>
      <c r="E2567" s="224" t="s">
        <v>28</v>
      </c>
      <c r="F2567" s="225" t="s">
        <v>3361</v>
      </c>
      <c r="G2567" s="223"/>
      <c r="H2567" s="224" t="s">
        <v>28</v>
      </c>
      <c r="I2567" s="226"/>
      <c r="J2567" s="223"/>
      <c r="K2567" s="223"/>
      <c r="L2567" s="227"/>
      <c r="M2567" s="228"/>
      <c r="N2567" s="229"/>
      <c r="O2567" s="229"/>
      <c r="P2567" s="229"/>
      <c r="Q2567" s="229"/>
      <c r="R2567" s="229"/>
      <c r="S2567" s="229"/>
      <c r="T2567" s="230"/>
      <c r="AT2567" s="231" t="s">
        <v>213</v>
      </c>
      <c r="AU2567" s="231" t="s">
        <v>84</v>
      </c>
      <c r="AV2567" s="15" t="s">
        <v>82</v>
      </c>
      <c r="AW2567" s="15" t="s">
        <v>35</v>
      </c>
      <c r="AX2567" s="15" t="s">
        <v>74</v>
      </c>
      <c r="AY2567" s="231" t="s">
        <v>197</v>
      </c>
    </row>
    <row r="2568" spans="1:65" s="13" customFormat="1" ht="11.25">
      <c r="B2568" s="199"/>
      <c r="C2568" s="200"/>
      <c r="D2568" s="201" t="s">
        <v>213</v>
      </c>
      <c r="E2568" s="202" t="s">
        <v>28</v>
      </c>
      <c r="F2568" s="203" t="s">
        <v>3367</v>
      </c>
      <c r="G2568" s="200"/>
      <c r="H2568" s="204">
        <v>1</v>
      </c>
      <c r="I2568" s="205"/>
      <c r="J2568" s="200"/>
      <c r="K2568" s="200"/>
      <c r="L2568" s="206"/>
      <c r="M2568" s="207"/>
      <c r="N2568" s="208"/>
      <c r="O2568" s="208"/>
      <c r="P2568" s="208"/>
      <c r="Q2568" s="208"/>
      <c r="R2568" s="208"/>
      <c r="S2568" s="208"/>
      <c r="T2568" s="209"/>
      <c r="AT2568" s="210" t="s">
        <v>213</v>
      </c>
      <c r="AU2568" s="210" t="s">
        <v>84</v>
      </c>
      <c r="AV2568" s="13" t="s">
        <v>84</v>
      </c>
      <c r="AW2568" s="13" t="s">
        <v>35</v>
      </c>
      <c r="AX2568" s="13" t="s">
        <v>82</v>
      </c>
      <c r="AY2568" s="210" t="s">
        <v>197</v>
      </c>
    </row>
    <row r="2569" spans="1:65" s="2" customFormat="1" ht="16.5" customHeight="1">
      <c r="A2569" s="37"/>
      <c r="B2569" s="38"/>
      <c r="C2569" s="181" t="s">
        <v>3368</v>
      </c>
      <c r="D2569" s="181" t="s">
        <v>199</v>
      </c>
      <c r="E2569" s="182" t="s">
        <v>3369</v>
      </c>
      <c r="F2569" s="183" t="s">
        <v>3370</v>
      </c>
      <c r="G2569" s="184" t="s">
        <v>210</v>
      </c>
      <c r="H2569" s="185">
        <v>4</v>
      </c>
      <c r="I2569" s="186"/>
      <c r="J2569" s="187">
        <f>ROUND(I2569*H2569,2)</f>
        <v>0</v>
      </c>
      <c r="K2569" s="183" t="s">
        <v>28</v>
      </c>
      <c r="L2569" s="42"/>
      <c r="M2569" s="188" t="s">
        <v>28</v>
      </c>
      <c r="N2569" s="189" t="s">
        <v>45</v>
      </c>
      <c r="O2569" s="67"/>
      <c r="P2569" s="190">
        <f>O2569*H2569</f>
        <v>0</v>
      </c>
      <c r="Q2569" s="190">
        <v>0</v>
      </c>
      <c r="R2569" s="190">
        <f>Q2569*H2569</f>
        <v>0</v>
      </c>
      <c r="S2569" s="190">
        <v>0</v>
      </c>
      <c r="T2569" s="191">
        <f>S2569*H2569</f>
        <v>0</v>
      </c>
      <c r="U2569" s="37"/>
      <c r="V2569" s="37"/>
      <c r="W2569" s="37"/>
      <c r="X2569" s="37"/>
      <c r="Y2569" s="37"/>
      <c r="Z2569" s="37"/>
      <c r="AA2569" s="37"/>
      <c r="AB2569" s="37"/>
      <c r="AC2569" s="37"/>
      <c r="AD2569" s="37"/>
      <c r="AE2569" s="37"/>
      <c r="AR2569" s="192" t="s">
        <v>283</v>
      </c>
      <c r="AT2569" s="192" t="s">
        <v>199</v>
      </c>
      <c r="AU2569" s="192" t="s">
        <v>84</v>
      </c>
      <c r="AY2569" s="20" t="s">
        <v>197</v>
      </c>
      <c r="BE2569" s="193">
        <f>IF(N2569="základní",J2569,0)</f>
        <v>0</v>
      </c>
      <c r="BF2569" s="193">
        <f>IF(N2569="snížená",J2569,0)</f>
        <v>0</v>
      </c>
      <c r="BG2569" s="193">
        <f>IF(N2569="zákl. přenesená",J2569,0)</f>
        <v>0</v>
      </c>
      <c r="BH2569" s="193">
        <f>IF(N2569="sníž. přenesená",J2569,0)</f>
        <v>0</v>
      </c>
      <c r="BI2569" s="193">
        <f>IF(N2569="nulová",J2569,0)</f>
        <v>0</v>
      </c>
      <c r="BJ2569" s="20" t="s">
        <v>82</v>
      </c>
      <c r="BK2569" s="193">
        <f>ROUND(I2569*H2569,2)</f>
        <v>0</v>
      </c>
      <c r="BL2569" s="20" t="s">
        <v>283</v>
      </c>
      <c r="BM2569" s="192" t="s">
        <v>3371</v>
      </c>
    </row>
    <row r="2570" spans="1:65" s="15" customFormat="1" ht="11.25">
      <c r="B2570" s="222"/>
      <c r="C2570" s="223"/>
      <c r="D2570" s="201" t="s">
        <v>213</v>
      </c>
      <c r="E2570" s="224" t="s">
        <v>28</v>
      </c>
      <c r="F2570" s="225" t="s">
        <v>3103</v>
      </c>
      <c r="G2570" s="223"/>
      <c r="H2570" s="224" t="s">
        <v>28</v>
      </c>
      <c r="I2570" s="226"/>
      <c r="J2570" s="223"/>
      <c r="K2570" s="223"/>
      <c r="L2570" s="227"/>
      <c r="M2570" s="228"/>
      <c r="N2570" s="229"/>
      <c r="O2570" s="229"/>
      <c r="P2570" s="229"/>
      <c r="Q2570" s="229"/>
      <c r="R2570" s="229"/>
      <c r="S2570" s="229"/>
      <c r="T2570" s="230"/>
      <c r="AT2570" s="231" t="s">
        <v>213</v>
      </c>
      <c r="AU2570" s="231" t="s">
        <v>84</v>
      </c>
      <c r="AV2570" s="15" t="s">
        <v>82</v>
      </c>
      <c r="AW2570" s="15" t="s">
        <v>35</v>
      </c>
      <c r="AX2570" s="15" t="s">
        <v>74</v>
      </c>
      <c r="AY2570" s="231" t="s">
        <v>197</v>
      </c>
    </row>
    <row r="2571" spans="1:65" s="15" customFormat="1" ht="11.25">
      <c r="B2571" s="222"/>
      <c r="C2571" s="223"/>
      <c r="D2571" s="201" t="s">
        <v>213</v>
      </c>
      <c r="E2571" s="224" t="s">
        <v>28</v>
      </c>
      <c r="F2571" s="225" t="s">
        <v>2914</v>
      </c>
      <c r="G2571" s="223"/>
      <c r="H2571" s="224" t="s">
        <v>28</v>
      </c>
      <c r="I2571" s="226"/>
      <c r="J2571" s="223"/>
      <c r="K2571" s="223"/>
      <c r="L2571" s="227"/>
      <c r="M2571" s="228"/>
      <c r="N2571" s="229"/>
      <c r="O2571" s="229"/>
      <c r="P2571" s="229"/>
      <c r="Q2571" s="229"/>
      <c r="R2571" s="229"/>
      <c r="S2571" s="229"/>
      <c r="T2571" s="230"/>
      <c r="AT2571" s="231" t="s">
        <v>213</v>
      </c>
      <c r="AU2571" s="231" t="s">
        <v>84</v>
      </c>
      <c r="AV2571" s="15" t="s">
        <v>82</v>
      </c>
      <c r="AW2571" s="15" t="s">
        <v>35</v>
      </c>
      <c r="AX2571" s="15" t="s">
        <v>74</v>
      </c>
      <c r="AY2571" s="231" t="s">
        <v>197</v>
      </c>
    </row>
    <row r="2572" spans="1:65" s="15" customFormat="1" ht="11.25">
      <c r="B2572" s="222"/>
      <c r="C2572" s="223"/>
      <c r="D2572" s="201" t="s">
        <v>213</v>
      </c>
      <c r="E2572" s="224" t="s">
        <v>28</v>
      </c>
      <c r="F2572" s="225" t="s">
        <v>3361</v>
      </c>
      <c r="G2572" s="223"/>
      <c r="H2572" s="224" t="s">
        <v>28</v>
      </c>
      <c r="I2572" s="226"/>
      <c r="J2572" s="223"/>
      <c r="K2572" s="223"/>
      <c r="L2572" s="227"/>
      <c r="M2572" s="228"/>
      <c r="N2572" s="229"/>
      <c r="O2572" s="229"/>
      <c r="P2572" s="229"/>
      <c r="Q2572" s="229"/>
      <c r="R2572" s="229"/>
      <c r="S2572" s="229"/>
      <c r="T2572" s="230"/>
      <c r="AT2572" s="231" t="s">
        <v>213</v>
      </c>
      <c r="AU2572" s="231" t="s">
        <v>84</v>
      </c>
      <c r="AV2572" s="15" t="s">
        <v>82</v>
      </c>
      <c r="AW2572" s="15" t="s">
        <v>35</v>
      </c>
      <c r="AX2572" s="15" t="s">
        <v>74</v>
      </c>
      <c r="AY2572" s="231" t="s">
        <v>197</v>
      </c>
    </row>
    <row r="2573" spans="1:65" s="13" customFormat="1" ht="11.25">
      <c r="B2573" s="199"/>
      <c r="C2573" s="200"/>
      <c r="D2573" s="201" t="s">
        <v>213</v>
      </c>
      <c r="E2573" s="202" t="s">
        <v>28</v>
      </c>
      <c r="F2573" s="203" t="s">
        <v>3372</v>
      </c>
      <c r="G2573" s="200"/>
      <c r="H2573" s="204">
        <v>4</v>
      </c>
      <c r="I2573" s="205"/>
      <c r="J2573" s="200"/>
      <c r="K2573" s="200"/>
      <c r="L2573" s="206"/>
      <c r="M2573" s="207"/>
      <c r="N2573" s="208"/>
      <c r="O2573" s="208"/>
      <c r="P2573" s="208"/>
      <c r="Q2573" s="208"/>
      <c r="R2573" s="208"/>
      <c r="S2573" s="208"/>
      <c r="T2573" s="209"/>
      <c r="AT2573" s="210" t="s">
        <v>213</v>
      </c>
      <c r="AU2573" s="210" t="s">
        <v>84</v>
      </c>
      <c r="AV2573" s="13" t="s">
        <v>84</v>
      </c>
      <c r="AW2573" s="13" t="s">
        <v>35</v>
      </c>
      <c r="AX2573" s="13" t="s">
        <v>82</v>
      </c>
      <c r="AY2573" s="210" t="s">
        <v>197</v>
      </c>
    </row>
    <row r="2574" spans="1:65" s="2" customFormat="1" ht="16.5" customHeight="1">
      <c r="A2574" s="37"/>
      <c r="B2574" s="38"/>
      <c r="C2574" s="181" t="s">
        <v>3373</v>
      </c>
      <c r="D2574" s="181" t="s">
        <v>199</v>
      </c>
      <c r="E2574" s="182" t="s">
        <v>3374</v>
      </c>
      <c r="F2574" s="183" t="s">
        <v>3375</v>
      </c>
      <c r="G2574" s="184" t="s">
        <v>210</v>
      </c>
      <c r="H2574" s="185">
        <v>1</v>
      </c>
      <c r="I2574" s="186"/>
      <c r="J2574" s="187">
        <f>ROUND(I2574*H2574,2)</f>
        <v>0</v>
      </c>
      <c r="K2574" s="183" t="s">
        <v>28</v>
      </c>
      <c r="L2574" s="42"/>
      <c r="M2574" s="188" t="s">
        <v>28</v>
      </c>
      <c r="N2574" s="189" t="s">
        <v>45</v>
      </c>
      <c r="O2574" s="67"/>
      <c r="P2574" s="190">
        <f>O2574*H2574</f>
        <v>0</v>
      </c>
      <c r="Q2574" s="190">
        <v>0</v>
      </c>
      <c r="R2574" s="190">
        <f>Q2574*H2574</f>
        <v>0</v>
      </c>
      <c r="S2574" s="190">
        <v>0</v>
      </c>
      <c r="T2574" s="191">
        <f>S2574*H2574</f>
        <v>0</v>
      </c>
      <c r="U2574" s="37"/>
      <c r="V2574" s="37"/>
      <c r="W2574" s="37"/>
      <c r="X2574" s="37"/>
      <c r="Y2574" s="37"/>
      <c r="Z2574" s="37"/>
      <c r="AA2574" s="37"/>
      <c r="AB2574" s="37"/>
      <c r="AC2574" s="37"/>
      <c r="AD2574" s="37"/>
      <c r="AE2574" s="37"/>
      <c r="AR2574" s="192" t="s">
        <v>283</v>
      </c>
      <c r="AT2574" s="192" t="s">
        <v>199</v>
      </c>
      <c r="AU2574" s="192" t="s">
        <v>84</v>
      </c>
      <c r="AY2574" s="20" t="s">
        <v>197</v>
      </c>
      <c r="BE2574" s="193">
        <f>IF(N2574="základní",J2574,0)</f>
        <v>0</v>
      </c>
      <c r="BF2574" s="193">
        <f>IF(N2574="snížená",J2574,0)</f>
        <v>0</v>
      </c>
      <c r="BG2574" s="193">
        <f>IF(N2574="zákl. přenesená",J2574,0)</f>
        <v>0</v>
      </c>
      <c r="BH2574" s="193">
        <f>IF(N2574="sníž. přenesená",J2574,0)</f>
        <v>0</v>
      </c>
      <c r="BI2574" s="193">
        <f>IF(N2574="nulová",J2574,0)</f>
        <v>0</v>
      </c>
      <c r="BJ2574" s="20" t="s">
        <v>82</v>
      </c>
      <c r="BK2574" s="193">
        <f>ROUND(I2574*H2574,2)</f>
        <v>0</v>
      </c>
      <c r="BL2574" s="20" t="s">
        <v>283</v>
      </c>
      <c r="BM2574" s="192" t="s">
        <v>3376</v>
      </c>
    </row>
    <row r="2575" spans="1:65" s="15" customFormat="1" ht="11.25">
      <c r="B2575" s="222"/>
      <c r="C2575" s="223"/>
      <c r="D2575" s="201" t="s">
        <v>213</v>
      </c>
      <c r="E2575" s="224" t="s">
        <v>28</v>
      </c>
      <c r="F2575" s="225" t="s">
        <v>3103</v>
      </c>
      <c r="G2575" s="223"/>
      <c r="H2575" s="224" t="s">
        <v>28</v>
      </c>
      <c r="I2575" s="226"/>
      <c r="J2575" s="223"/>
      <c r="K2575" s="223"/>
      <c r="L2575" s="227"/>
      <c r="M2575" s="228"/>
      <c r="N2575" s="229"/>
      <c r="O2575" s="229"/>
      <c r="P2575" s="229"/>
      <c r="Q2575" s="229"/>
      <c r="R2575" s="229"/>
      <c r="S2575" s="229"/>
      <c r="T2575" s="230"/>
      <c r="AT2575" s="231" t="s">
        <v>213</v>
      </c>
      <c r="AU2575" s="231" t="s">
        <v>84</v>
      </c>
      <c r="AV2575" s="15" t="s">
        <v>82</v>
      </c>
      <c r="AW2575" s="15" t="s">
        <v>35</v>
      </c>
      <c r="AX2575" s="15" t="s">
        <v>74</v>
      </c>
      <c r="AY2575" s="231" t="s">
        <v>197</v>
      </c>
    </row>
    <row r="2576" spans="1:65" s="15" customFormat="1" ht="11.25">
      <c r="B2576" s="222"/>
      <c r="C2576" s="223"/>
      <c r="D2576" s="201" t="s">
        <v>213</v>
      </c>
      <c r="E2576" s="224" t="s">
        <v>28</v>
      </c>
      <c r="F2576" s="225" t="s">
        <v>2914</v>
      </c>
      <c r="G2576" s="223"/>
      <c r="H2576" s="224" t="s">
        <v>28</v>
      </c>
      <c r="I2576" s="226"/>
      <c r="J2576" s="223"/>
      <c r="K2576" s="223"/>
      <c r="L2576" s="227"/>
      <c r="M2576" s="228"/>
      <c r="N2576" s="229"/>
      <c r="O2576" s="229"/>
      <c r="P2576" s="229"/>
      <c r="Q2576" s="229"/>
      <c r="R2576" s="229"/>
      <c r="S2576" s="229"/>
      <c r="T2576" s="230"/>
      <c r="AT2576" s="231" t="s">
        <v>213</v>
      </c>
      <c r="AU2576" s="231" t="s">
        <v>84</v>
      </c>
      <c r="AV2576" s="15" t="s">
        <v>82</v>
      </c>
      <c r="AW2576" s="15" t="s">
        <v>35</v>
      </c>
      <c r="AX2576" s="15" t="s">
        <v>74</v>
      </c>
      <c r="AY2576" s="231" t="s">
        <v>197</v>
      </c>
    </row>
    <row r="2577" spans="1:65" s="15" customFormat="1" ht="11.25">
      <c r="B2577" s="222"/>
      <c r="C2577" s="223"/>
      <c r="D2577" s="201" t="s">
        <v>213</v>
      </c>
      <c r="E2577" s="224" t="s">
        <v>28</v>
      </c>
      <c r="F2577" s="225" t="s">
        <v>3361</v>
      </c>
      <c r="G2577" s="223"/>
      <c r="H2577" s="224" t="s">
        <v>28</v>
      </c>
      <c r="I2577" s="226"/>
      <c r="J2577" s="223"/>
      <c r="K2577" s="223"/>
      <c r="L2577" s="227"/>
      <c r="M2577" s="228"/>
      <c r="N2577" s="229"/>
      <c r="O2577" s="229"/>
      <c r="P2577" s="229"/>
      <c r="Q2577" s="229"/>
      <c r="R2577" s="229"/>
      <c r="S2577" s="229"/>
      <c r="T2577" s="230"/>
      <c r="AT2577" s="231" t="s">
        <v>213</v>
      </c>
      <c r="AU2577" s="231" t="s">
        <v>84</v>
      </c>
      <c r="AV2577" s="15" t="s">
        <v>82</v>
      </c>
      <c r="AW2577" s="15" t="s">
        <v>35</v>
      </c>
      <c r="AX2577" s="15" t="s">
        <v>74</v>
      </c>
      <c r="AY2577" s="231" t="s">
        <v>197</v>
      </c>
    </row>
    <row r="2578" spans="1:65" s="13" customFormat="1" ht="11.25">
      <c r="B2578" s="199"/>
      <c r="C2578" s="200"/>
      <c r="D2578" s="201" t="s">
        <v>213</v>
      </c>
      <c r="E2578" s="202" t="s">
        <v>28</v>
      </c>
      <c r="F2578" s="203" t="s">
        <v>3377</v>
      </c>
      <c r="G2578" s="200"/>
      <c r="H2578" s="204">
        <v>1</v>
      </c>
      <c r="I2578" s="205"/>
      <c r="J2578" s="200"/>
      <c r="K2578" s="200"/>
      <c r="L2578" s="206"/>
      <c r="M2578" s="207"/>
      <c r="N2578" s="208"/>
      <c r="O2578" s="208"/>
      <c r="P2578" s="208"/>
      <c r="Q2578" s="208"/>
      <c r="R2578" s="208"/>
      <c r="S2578" s="208"/>
      <c r="T2578" s="209"/>
      <c r="AT2578" s="210" t="s">
        <v>213</v>
      </c>
      <c r="AU2578" s="210" t="s">
        <v>84</v>
      </c>
      <c r="AV2578" s="13" t="s">
        <v>84</v>
      </c>
      <c r="AW2578" s="13" t="s">
        <v>35</v>
      </c>
      <c r="AX2578" s="13" t="s">
        <v>82</v>
      </c>
      <c r="AY2578" s="210" t="s">
        <v>197</v>
      </c>
    </row>
    <row r="2579" spans="1:65" s="2" customFormat="1" ht="16.5" customHeight="1">
      <c r="A2579" s="37"/>
      <c r="B2579" s="38"/>
      <c r="C2579" s="181" t="s">
        <v>3378</v>
      </c>
      <c r="D2579" s="181" t="s">
        <v>199</v>
      </c>
      <c r="E2579" s="182" t="s">
        <v>3379</v>
      </c>
      <c r="F2579" s="183" t="s">
        <v>3380</v>
      </c>
      <c r="G2579" s="184" t="s">
        <v>210</v>
      </c>
      <c r="H2579" s="185">
        <v>1</v>
      </c>
      <c r="I2579" s="186"/>
      <c r="J2579" s="187">
        <f>ROUND(I2579*H2579,2)</f>
        <v>0</v>
      </c>
      <c r="K2579" s="183" t="s">
        <v>203</v>
      </c>
      <c r="L2579" s="42"/>
      <c r="M2579" s="188" t="s">
        <v>28</v>
      </c>
      <c r="N2579" s="189" t="s">
        <v>45</v>
      </c>
      <c r="O2579" s="67"/>
      <c r="P2579" s="190">
        <f>O2579*H2579</f>
        <v>0</v>
      </c>
      <c r="Q2579" s="190">
        <v>0</v>
      </c>
      <c r="R2579" s="190">
        <f>Q2579*H2579</f>
        <v>0</v>
      </c>
      <c r="S2579" s="190">
        <v>0</v>
      </c>
      <c r="T2579" s="191">
        <f>S2579*H2579</f>
        <v>0</v>
      </c>
      <c r="U2579" s="37"/>
      <c r="V2579" s="37"/>
      <c r="W2579" s="37"/>
      <c r="X2579" s="37"/>
      <c r="Y2579" s="37"/>
      <c r="Z2579" s="37"/>
      <c r="AA2579" s="37"/>
      <c r="AB2579" s="37"/>
      <c r="AC2579" s="37"/>
      <c r="AD2579" s="37"/>
      <c r="AE2579" s="37"/>
      <c r="AR2579" s="192" t="s">
        <v>283</v>
      </c>
      <c r="AT2579" s="192" t="s">
        <v>199</v>
      </c>
      <c r="AU2579" s="192" t="s">
        <v>84</v>
      </c>
      <c r="AY2579" s="20" t="s">
        <v>197</v>
      </c>
      <c r="BE2579" s="193">
        <f>IF(N2579="základní",J2579,0)</f>
        <v>0</v>
      </c>
      <c r="BF2579" s="193">
        <f>IF(N2579="snížená",J2579,0)</f>
        <v>0</v>
      </c>
      <c r="BG2579" s="193">
        <f>IF(N2579="zákl. přenesená",J2579,0)</f>
        <v>0</v>
      </c>
      <c r="BH2579" s="193">
        <f>IF(N2579="sníž. přenesená",J2579,0)</f>
        <v>0</v>
      </c>
      <c r="BI2579" s="193">
        <f>IF(N2579="nulová",J2579,0)</f>
        <v>0</v>
      </c>
      <c r="BJ2579" s="20" t="s">
        <v>82</v>
      </c>
      <c r="BK2579" s="193">
        <f>ROUND(I2579*H2579,2)</f>
        <v>0</v>
      </c>
      <c r="BL2579" s="20" t="s">
        <v>283</v>
      </c>
      <c r="BM2579" s="192" t="s">
        <v>3381</v>
      </c>
    </row>
    <row r="2580" spans="1:65" s="2" customFormat="1" ht="11.25">
      <c r="A2580" s="37"/>
      <c r="B2580" s="38"/>
      <c r="C2580" s="39"/>
      <c r="D2580" s="194" t="s">
        <v>206</v>
      </c>
      <c r="E2580" s="39"/>
      <c r="F2580" s="195" t="s">
        <v>3382</v>
      </c>
      <c r="G2580" s="39"/>
      <c r="H2580" s="39"/>
      <c r="I2580" s="196"/>
      <c r="J2580" s="39"/>
      <c r="K2580" s="39"/>
      <c r="L2580" s="42"/>
      <c r="M2580" s="197"/>
      <c r="N2580" s="198"/>
      <c r="O2580" s="67"/>
      <c r="P2580" s="67"/>
      <c r="Q2580" s="67"/>
      <c r="R2580" s="67"/>
      <c r="S2580" s="67"/>
      <c r="T2580" s="68"/>
      <c r="U2580" s="37"/>
      <c r="V2580" s="37"/>
      <c r="W2580" s="37"/>
      <c r="X2580" s="37"/>
      <c r="Y2580" s="37"/>
      <c r="Z2580" s="37"/>
      <c r="AA2580" s="37"/>
      <c r="AB2580" s="37"/>
      <c r="AC2580" s="37"/>
      <c r="AD2580" s="37"/>
      <c r="AE2580" s="37"/>
      <c r="AT2580" s="20" t="s">
        <v>206</v>
      </c>
      <c r="AU2580" s="20" t="s">
        <v>84</v>
      </c>
    </row>
    <row r="2581" spans="1:65" s="15" customFormat="1" ht="11.25">
      <c r="B2581" s="222"/>
      <c r="C2581" s="223"/>
      <c r="D2581" s="201" t="s">
        <v>213</v>
      </c>
      <c r="E2581" s="224" t="s">
        <v>28</v>
      </c>
      <c r="F2581" s="225" t="s">
        <v>3103</v>
      </c>
      <c r="G2581" s="223"/>
      <c r="H2581" s="224" t="s">
        <v>28</v>
      </c>
      <c r="I2581" s="226"/>
      <c r="J2581" s="223"/>
      <c r="K2581" s="223"/>
      <c r="L2581" s="227"/>
      <c r="M2581" s="228"/>
      <c r="N2581" s="229"/>
      <c r="O2581" s="229"/>
      <c r="P2581" s="229"/>
      <c r="Q2581" s="229"/>
      <c r="R2581" s="229"/>
      <c r="S2581" s="229"/>
      <c r="T2581" s="230"/>
      <c r="AT2581" s="231" t="s">
        <v>213</v>
      </c>
      <c r="AU2581" s="231" t="s">
        <v>84</v>
      </c>
      <c r="AV2581" s="15" t="s">
        <v>82</v>
      </c>
      <c r="AW2581" s="15" t="s">
        <v>35</v>
      </c>
      <c r="AX2581" s="15" t="s">
        <v>74</v>
      </c>
      <c r="AY2581" s="231" t="s">
        <v>197</v>
      </c>
    </row>
    <row r="2582" spans="1:65" s="15" customFormat="1" ht="11.25">
      <c r="B2582" s="222"/>
      <c r="C2582" s="223"/>
      <c r="D2582" s="201" t="s">
        <v>213</v>
      </c>
      <c r="E2582" s="224" t="s">
        <v>28</v>
      </c>
      <c r="F2582" s="225" t="s">
        <v>2914</v>
      </c>
      <c r="G2582" s="223"/>
      <c r="H2582" s="224" t="s">
        <v>28</v>
      </c>
      <c r="I2582" s="226"/>
      <c r="J2582" s="223"/>
      <c r="K2582" s="223"/>
      <c r="L2582" s="227"/>
      <c r="M2582" s="228"/>
      <c r="N2582" s="229"/>
      <c r="O2582" s="229"/>
      <c r="P2582" s="229"/>
      <c r="Q2582" s="229"/>
      <c r="R2582" s="229"/>
      <c r="S2582" s="229"/>
      <c r="T2582" s="230"/>
      <c r="AT2582" s="231" t="s">
        <v>213</v>
      </c>
      <c r="AU2582" s="231" t="s">
        <v>84</v>
      </c>
      <c r="AV2582" s="15" t="s">
        <v>82</v>
      </c>
      <c r="AW2582" s="15" t="s">
        <v>35</v>
      </c>
      <c r="AX2582" s="15" t="s">
        <v>74</v>
      </c>
      <c r="AY2582" s="231" t="s">
        <v>197</v>
      </c>
    </row>
    <row r="2583" spans="1:65" s="13" customFormat="1" ht="11.25">
      <c r="B2583" s="199"/>
      <c r="C2583" s="200"/>
      <c r="D2583" s="201" t="s">
        <v>213</v>
      </c>
      <c r="E2583" s="202" t="s">
        <v>28</v>
      </c>
      <c r="F2583" s="203" t="s">
        <v>3383</v>
      </c>
      <c r="G2583" s="200"/>
      <c r="H2583" s="204">
        <v>1</v>
      </c>
      <c r="I2583" s="205"/>
      <c r="J2583" s="200"/>
      <c r="K2583" s="200"/>
      <c r="L2583" s="206"/>
      <c r="M2583" s="207"/>
      <c r="N2583" s="208"/>
      <c r="O2583" s="208"/>
      <c r="P2583" s="208"/>
      <c r="Q2583" s="208"/>
      <c r="R2583" s="208"/>
      <c r="S2583" s="208"/>
      <c r="T2583" s="209"/>
      <c r="AT2583" s="210" t="s">
        <v>213</v>
      </c>
      <c r="AU2583" s="210" t="s">
        <v>84</v>
      </c>
      <c r="AV2583" s="13" t="s">
        <v>84</v>
      </c>
      <c r="AW2583" s="13" t="s">
        <v>35</v>
      </c>
      <c r="AX2583" s="13" t="s">
        <v>82</v>
      </c>
      <c r="AY2583" s="210" t="s">
        <v>197</v>
      </c>
    </row>
    <row r="2584" spans="1:65" s="2" customFormat="1" ht="16.5" customHeight="1">
      <c r="A2584" s="37"/>
      <c r="B2584" s="38"/>
      <c r="C2584" s="247" t="s">
        <v>3384</v>
      </c>
      <c r="D2584" s="247" t="s">
        <v>519</v>
      </c>
      <c r="E2584" s="248" t="s">
        <v>3385</v>
      </c>
      <c r="F2584" s="249" t="s">
        <v>3386</v>
      </c>
      <c r="G2584" s="250" t="s">
        <v>210</v>
      </c>
      <c r="H2584" s="251">
        <v>1</v>
      </c>
      <c r="I2584" s="252"/>
      <c r="J2584" s="253">
        <f>ROUND(I2584*H2584,2)</f>
        <v>0</v>
      </c>
      <c r="K2584" s="249" t="s">
        <v>28</v>
      </c>
      <c r="L2584" s="254"/>
      <c r="M2584" s="255" t="s">
        <v>28</v>
      </c>
      <c r="N2584" s="256" t="s">
        <v>45</v>
      </c>
      <c r="O2584" s="67"/>
      <c r="P2584" s="190">
        <f>O2584*H2584</f>
        <v>0</v>
      </c>
      <c r="Q2584" s="190">
        <v>0</v>
      </c>
      <c r="R2584" s="190">
        <f>Q2584*H2584</f>
        <v>0</v>
      </c>
      <c r="S2584" s="190">
        <v>0</v>
      </c>
      <c r="T2584" s="191">
        <f>S2584*H2584</f>
        <v>0</v>
      </c>
      <c r="U2584" s="37"/>
      <c r="V2584" s="37"/>
      <c r="W2584" s="37"/>
      <c r="X2584" s="37"/>
      <c r="Y2584" s="37"/>
      <c r="Z2584" s="37"/>
      <c r="AA2584" s="37"/>
      <c r="AB2584" s="37"/>
      <c r="AC2584" s="37"/>
      <c r="AD2584" s="37"/>
      <c r="AE2584" s="37"/>
      <c r="AR2584" s="192" t="s">
        <v>365</v>
      </c>
      <c r="AT2584" s="192" t="s">
        <v>519</v>
      </c>
      <c r="AU2584" s="192" t="s">
        <v>84</v>
      </c>
      <c r="AY2584" s="20" t="s">
        <v>197</v>
      </c>
      <c r="BE2584" s="193">
        <f>IF(N2584="základní",J2584,0)</f>
        <v>0</v>
      </c>
      <c r="BF2584" s="193">
        <f>IF(N2584="snížená",J2584,0)</f>
        <v>0</v>
      </c>
      <c r="BG2584" s="193">
        <f>IF(N2584="zákl. přenesená",J2584,0)</f>
        <v>0</v>
      </c>
      <c r="BH2584" s="193">
        <f>IF(N2584="sníž. přenesená",J2584,0)</f>
        <v>0</v>
      </c>
      <c r="BI2584" s="193">
        <f>IF(N2584="nulová",J2584,0)</f>
        <v>0</v>
      </c>
      <c r="BJ2584" s="20" t="s">
        <v>82</v>
      </c>
      <c r="BK2584" s="193">
        <f>ROUND(I2584*H2584,2)</f>
        <v>0</v>
      </c>
      <c r="BL2584" s="20" t="s">
        <v>283</v>
      </c>
      <c r="BM2584" s="192" t="s">
        <v>3387</v>
      </c>
    </row>
    <row r="2585" spans="1:65" s="2" customFormat="1" ht="16.5" customHeight="1">
      <c r="A2585" s="37"/>
      <c r="B2585" s="38"/>
      <c r="C2585" s="181" t="s">
        <v>3388</v>
      </c>
      <c r="D2585" s="181" t="s">
        <v>199</v>
      </c>
      <c r="E2585" s="182" t="s">
        <v>3389</v>
      </c>
      <c r="F2585" s="183" t="s">
        <v>3390</v>
      </c>
      <c r="G2585" s="184" t="s">
        <v>1590</v>
      </c>
      <c r="H2585" s="185">
        <v>2</v>
      </c>
      <c r="I2585" s="186"/>
      <c r="J2585" s="187">
        <f>ROUND(I2585*H2585,2)</f>
        <v>0</v>
      </c>
      <c r="K2585" s="183" t="s">
        <v>28</v>
      </c>
      <c r="L2585" s="42"/>
      <c r="M2585" s="188" t="s">
        <v>28</v>
      </c>
      <c r="N2585" s="189" t="s">
        <v>45</v>
      </c>
      <c r="O2585" s="67"/>
      <c r="P2585" s="190">
        <f>O2585*H2585</f>
        <v>0</v>
      </c>
      <c r="Q2585" s="190">
        <v>0</v>
      </c>
      <c r="R2585" s="190">
        <f>Q2585*H2585</f>
        <v>0</v>
      </c>
      <c r="S2585" s="190">
        <v>0</v>
      </c>
      <c r="T2585" s="191">
        <f>S2585*H2585</f>
        <v>0</v>
      </c>
      <c r="U2585" s="37"/>
      <c r="V2585" s="37"/>
      <c r="W2585" s="37"/>
      <c r="X2585" s="37"/>
      <c r="Y2585" s="37"/>
      <c r="Z2585" s="37"/>
      <c r="AA2585" s="37"/>
      <c r="AB2585" s="37"/>
      <c r="AC2585" s="37"/>
      <c r="AD2585" s="37"/>
      <c r="AE2585" s="37"/>
      <c r="AR2585" s="192" t="s">
        <v>283</v>
      </c>
      <c r="AT2585" s="192" t="s">
        <v>199</v>
      </c>
      <c r="AU2585" s="192" t="s">
        <v>84</v>
      </c>
      <c r="AY2585" s="20" t="s">
        <v>197</v>
      </c>
      <c r="BE2585" s="193">
        <f>IF(N2585="základní",J2585,0)</f>
        <v>0</v>
      </c>
      <c r="BF2585" s="193">
        <f>IF(N2585="snížená",J2585,0)</f>
        <v>0</v>
      </c>
      <c r="BG2585" s="193">
        <f>IF(N2585="zákl. přenesená",J2585,0)</f>
        <v>0</v>
      </c>
      <c r="BH2585" s="193">
        <f>IF(N2585="sníž. přenesená",J2585,0)</f>
        <v>0</v>
      </c>
      <c r="BI2585" s="193">
        <f>IF(N2585="nulová",J2585,0)</f>
        <v>0</v>
      </c>
      <c r="BJ2585" s="20" t="s">
        <v>82</v>
      </c>
      <c r="BK2585" s="193">
        <f>ROUND(I2585*H2585,2)</f>
        <v>0</v>
      </c>
      <c r="BL2585" s="20" t="s">
        <v>283</v>
      </c>
      <c r="BM2585" s="192" t="s">
        <v>3391</v>
      </c>
    </row>
    <row r="2586" spans="1:65" s="15" customFormat="1" ht="11.25">
      <c r="B2586" s="222"/>
      <c r="C2586" s="223"/>
      <c r="D2586" s="201" t="s">
        <v>213</v>
      </c>
      <c r="E2586" s="224" t="s">
        <v>28</v>
      </c>
      <c r="F2586" s="225" t="s">
        <v>1965</v>
      </c>
      <c r="G2586" s="223"/>
      <c r="H2586" s="224" t="s">
        <v>28</v>
      </c>
      <c r="I2586" s="226"/>
      <c r="J2586" s="223"/>
      <c r="K2586" s="223"/>
      <c r="L2586" s="227"/>
      <c r="M2586" s="228"/>
      <c r="N2586" s="229"/>
      <c r="O2586" s="229"/>
      <c r="P2586" s="229"/>
      <c r="Q2586" s="229"/>
      <c r="R2586" s="229"/>
      <c r="S2586" s="229"/>
      <c r="T2586" s="230"/>
      <c r="AT2586" s="231" t="s">
        <v>213</v>
      </c>
      <c r="AU2586" s="231" t="s">
        <v>84</v>
      </c>
      <c r="AV2586" s="15" t="s">
        <v>82</v>
      </c>
      <c r="AW2586" s="15" t="s">
        <v>35</v>
      </c>
      <c r="AX2586" s="15" t="s">
        <v>74</v>
      </c>
      <c r="AY2586" s="231" t="s">
        <v>197</v>
      </c>
    </row>
    <row r="2587" spans="1:65" s="15" customFormat="1" ht="11.25">
      <c r="B2587" s="222"/>
      <c r="C2587" s="223"/>
      <c r="D2587" s="201" t="s">
        <v>213</v>
      </c>
      <c r="E2587" s="224" t="s">
        <v>28</v>
      </c>
      <c r="F2587" s="225" t="s">
        <v>2914</v>
      </c>
      <c r="G2587" s="223"/>
      <c r="H2587" s="224" t="s">
        <v>28</v>
      </c>
      <c r="I2587" s="226"/>
      <c r="J2587" s="223"/>
      <c r="K2587" s="223"/>
      <c r="L2587" s="227"/>
      <c r="M2587" s="228"/>
      <c r="N2587" s="229"/>
      <c r="O2587" s="229"/>
      <c r="P2587" s="229"/>
      <c r="Q2587" s="229"/>
      <c r="R2587" s="229"/>
      <c r="S2587" s="229"/>
      <c r="T2587" s="230"/>
      <c r="AT2587" s="231" t="s">
        <v>213</v>
      </c>
      <c r="AU2587" s="231" t="s">
        <v>84</v>
      </c>
      <c r="AV2587" s="15" t="s">
        <v>82</v>
      </c>
      <c r="AW2587" s="15" t="s">
        <v>35</v>
      </c>
      <c r="AX2587" s="15" t="s">
        <v>74</v>
      </c>
      <c r="AY2587" s="231" t="s">
        <v>197</v>
      </c>
    </row>
    <row r="2588" spans="1:65" s="13" customFormat="1" ht="11.25">
      <c r="B2588" s="199"/>
      <c r="C2588" s="200"/>
      <c r="D2588" s="201" t="s">
        <v>213</v>
      </c>
      <c r="E2588" s="202" t="s">
        <v>28</v>
      </c>
      <c r="F2588" s="203" t="s">
        <v>3392</v>
      </c>
      <c r="G2588" s="200"/>
      <c r="H2588" s="204">
        <v>2</v>
      </c>
      <c r="I2588" s="205"/>
      <c r="J2588" s="200"/>
      <c r="K2588" s="200"/>
      <c r="L2588" s="206"/>
      <c r="M2588" s="207"/>
      <c r="N2588" s="208"/>
      <c r="O2588" s="208"/>
      <c r="P2588" s="208"/>
      <c r="Q2588" s="208"/>
      <c r="R2588" s="208"/>
      <c r="S2588" s="208"/>
      <c r="T2588" s="209"/>
      <c r="AT2588" s="210" t="s">
        <v>213</v>
      </c>
      <c r="AU2588" s="210" t="s">
        <v>84</v>
      </c>
      <c r="AV2588" s="13" t="s">
        <v>84</v>
      </c>
      <c r="AW2588" s="13" t="s">
        <v>35</v>
      </c>
      <c r="AX2588" s="13" t="s">
        <v>82</v>
      </c>
      <c r="AY2588" s="210" t="s">
        <v>197</v>
      </c>
    </row>
    <row r="2589" spans="1:65" s="2" customFormat="1" ht="16.5" customHeight="1">
      <c r="A2589" s="37"/>
      <c r="B2589" s="38"/>
      <c r="C2589" s="181" t="s">
        <v>3393</v>
      </c>
      <c r="D2589" s="181" t="s">
        <v>199</v>
      </c>
      <c r="E2589" s="182" t="s">
        <v>3394</v>
      </c>
      <c r="F2589" s="183" t="s">
        <v>3395</v>
      </c>
      <c r="G2589" s="184" t="s">
        <v>1590</v>
      </c>
      <c r="H2589" s="185">
        <v>2</v>
      </c>
      <c r="I2589" s="186"/>
      <c r="J2589" s="187">
        <f>ROUND(I2589*H2589,2)</f>
        <v>0</v>
      </c>
      <c r="K2589" s="183" t="s">
        <v>28</v>
      </c>
      <c r="L2589" s="42"/>
      <c r="M2589" s="188" t="s">
        <v>28</v>
      </c>
      <c r="N2589" s="189" t="s">
        <v>45</v>
      </c>
      <c r="O2589" s="67"/>
      <c r="P2589" s="190">
        <f>O2589*H2589</f>
        <v>0</v>
      </c>
      <c r="Q2589" s="190">
        <v>0</v>
      </c>
      <c r="R2589" s="190">
        <f>Q2589*H2589</f>
        <v>0</v>
      </c>
      <c r="S2589" s="190">
        <v>0</v>
      </c>
      <c r="T2589" s="191">
        <f>S2589*H2589</f>
        <v>0</v>
      </c>
      <c r="U2589" s="37"/>
      <c r="V2589" s="37"/>
      <c r="W2589" s="37"/>
      <c r="X2589" s="37"/>
      <c r="Y2589" s="37"/>
      <c r="Z2589" s="37"/>
      <c r="AA2589" s="37"/>
      <c r="AB2589" s="37"/>
      <c r="AC2589" s="37"/>
      <c r="AD2589" s="37"/>
      <c r="AE2589" s="37"/>
      <c r="AR2589" s="192" t="s">
        <v>283</v>
      </c>
      <c r="AT2589" s="192" t="s">
        <v>199</v>
      </c>
      <c r="AU2589" s="192" t="s">
        <v>84</v>
      </c>
      <c r="AY2589" s="20" t="s">
        <v>197</v>
      </c>
      <c r="BE2589" s="193">
        <f>IF(N2589="základní",J2589,0)</f>
        <v>0</v>
      </c>
      <c r="BF2589" s="193">
        <f>IF(N2589="snížená",J2589,0)</f>
        <v>0</v>
      </c>
      <c r="BG2589" s="193">
        <f>IF(N2589="zákl. přenesená",J2589,0)</f>
        <v>0</v>
      </c>
      <c r="BH2589" s="193">
        <f>IF(N2589="sníž. přenesená",J2589,0)</f>
        <v>0</v>
      </c>
      <c r="BI2589" s="193">
        <f>IF(N2589="nulová",J2589,0)</f>
        <v>0</v>
      </c>
      <c r="BJ2589" s="20" t="s">
        <v>82</v>
      </c>
      <c r="BK2589" s="193">
        <f>ROUND(I2589*H2589,2)</f>
        <v>0</v>
      </c>
      <c r="BL2589" s="20" t="s">
        <v>283</v>
      </c>
      <c r="BM2589" s="192" t="s">
        <v>3396</v>
      </c>
    </row>
    <row r="2590" spans="1:65" s="15" customFormat="1" ht="11.25">
      <c r="B2590" s="222"/>
      <c r="C2590" s="223"/>
      <c r="D2590" s="201" t="s">
        <v>213</v>
      </c>
      <c r="E2590" s="224" t="s">
        <v>28</v>
      </c>
      <c r="F2590" s="225" t="s">
        <v>1965</v>
      </c>
      <c r="G2590" s="223"/>
      <c r="H2590" s="224" t="s">
        <v>28</v>
      </c>
      <c r="I2590" s="226"/>
      <c r="J2590" s="223"/>
      <c r="K2590" s="223"/>
      <c r="L2590" s="227"/>
      <c r="M2590" s="228"/>
      <c r="N2590" s="229"/>
      <c r="O2590" s="229"/>
      <c r="P2590" s="229"/>
      <c r="Q2590" s="229"/>
      <c r="R2590" s="229"/>
      <c r="S2590" s="229"/>
      <c r="T2590" s="230"/>
      <c r="AT2590" s="231" t="s">
        <v>213</v>
      </c>
      <c r="AU2590" s="231" t="s">
        <v>84</v>
      </c>
      <c r="AV2590" s="15" t="s">
        <v>82</v>
      </c>
      <c r="AW2590" s="15" t="s">
        <v>35</v>
      </c>
      <c r="AX2590" s="15" t="s">
        <v>74</v>
      </c>
      <c r="AY2590" s="231" t="s">
        <v>197</v>
      </c>
    </row>
    <row r="2591" spans="1:65" s="15" customFormat="1" ht="11.25">
      <c r="B2591" s="222"/>
      <c r="C2591" s="223"/>
      <c r="D2591" s="201" t="s">
        <v>213</v>
      </c>
      <c r="E2591" s="224" t="s">
        <v>28</v>
      </c>
      <c r="F2591" s="225" t="s">
        <v>2914</v>
      </c>
      <c r="G2591" s="223"/>
      <c r="H2591" s="224" t="s">
        <v>28</v>
      </c>
      <c r="I2591" s="226"/>
      <c r="J2591" s="223"/>
      <c r="K2591" s="223"/>
      <c r="L2591" s="227"/>
      <c r="M2591" s="228"/>
      <c r="N2591" s="229"/>
      <c r="O2591" s="229"/>
      <c r="P2591" s="229"/>
      <c r="Q2591" s="229"/>
      <c r="R2591" s="229"/>
      <c r="S2591" s="229"/>
      <c r="T2591" s="230"/>
      <c r="AT2591" s="231" t="s">
        <v>213</v>
      </c>
      <c r="AU2591" s="231" t="s">
        <v>84</v>
      </c>
      <c r="AV2591" s="15" t="s">
        <v>82</v>
      </c>
      <c r="AW2591" s="15" t="s">
        <v>35</v>
      </c>
      <c r="AX2591" s="15" t="s">
        <v>74</v>
      </c>
      <c r="AY2591" s="231" t="s">
        <v>197</v>
      </c>
    </row>
    <row r="2592" spans="1:65" s="13" customFormat="1" ht="11.25">
      <c r="B2592" s="199"/>
      <c r="C2592" s="200"/>
      <c r="D2592" s="201" t="s">
        <v>213</v>
      </c>
      <c r="E2592" s="202" t="s">
        <v>28</v>
      </c>
      <c r="F2592" s="203" t="s">
        <v>3397</v>
      </c>
      <c r="G2592" s="200"/>
      <c r="H2592" s="204">
        <v>2</v>
      </c>
      <c r="I2592" s="205"/>
      <c r="J2592" s="200"/>
      <c r="K2592" s="200"/>
      <c r="L2592" s="206"/>
      <c r="M2592" s="207"/>
      <c r="N2592" s="208"/>
      <c r="O2592" s="208"/>
      <c r="P2592" s="208"/>
      <c r="Q2592" s="208"/>
      <c r="R2592" s="208"/>
      <c r="S2592" s="208"/>
      <c r="T2592" s="209"/>
      <c r="AT2592" s="210" t="s">
        <v>213</v>
      </c>
      <c r="AU2592" s="210" t="s">
        <v>84</v>
      </c>
      <c r="AV2592" s="13" t="s">
        <v>84</v>
      </c>
      <c r="AW2592" s="13" t="s">
        <v>35</v>
      </c>
      <c r="AX2592" s="13" t="s">
        <v>82</v>
      </c>
      <c r="AY2592" s="210" t="s">
        <v>197</v>
      </c>
    </row>
    <row r="2593" spans="1:65" s="2" customFormat="1" ht="16.5" customHeight="1">
      <c r="A2593" s="37"/>
      <c r="B2593" s="38"/>
      <c r="C2593" s="181" t="s">
        <v>3398</v>
      </c>
      <c r="D2593" s="181" t="s">
        <v>199</v>
      </c>
      <c r="E2593" s="182" t="s">
        <v>3399</v>
      </c>
      <c r="F2593" s="183" t="s">
        <v>3400</v>
      </c>
      <c r="G2593" s="184" t="s">
        <v>1590</v>
      </c>
      <c r="H2593" s="185">
        <v>2</v>
      </c>
      <c r="I2593" s="186"/>
      <c r="J2593" s="187">
        <f>ROUND(I2593*H2593,2)</f>
        <v>0</v>
      </c>
      <c r="K2593" s="183" t="s">
        <v>28</v>
      </c>
      <c r="L2593" s="42"/>
      <c r="M2593" s="188" t="s">
        <v>28</v>
      </c>
      <c r="N2593" s="189" t="s">
        <v>45</v>
      </c>
      <c r="O2593" s="67"/>
      <c r="P2593" s="190">
        <f>O2593*H2593</f>
        <v>0</v>
      </c>
      <c r="Q2593" s="190">
        <v>0</v>
      </c>
      <c r="R2593" s="190">
        <f>Q2593*H2593</f>
        <v>0</v>
      </c>
      <c r="S2593" s="190">
        <v>0</v>
      </c>
      <c r="T2593" s="191">
        <f>S2593*H2593</f>
        <v>0</v>
      </c>
      <c r="U2593" s="37"/>
      <c r="V2593" s="37"/>
      <c r="W2593" s="37"/>
      <c r="X2593" s="37"/>
      <c r="Y2593" s="37"/>
      <c r="Z2593" s="37"/>
      <c r="AA2593" s="37"/>
      <c r="AB2593" s="37"/>
      <c r="AC2593" s="37"/>
      <c r="AD2593" s="37"/>
      <c r="AE2593" s="37"/>
      <c r="AR2593" s="192" t="s">
        <v>283</v>
      </c>
      <c r="AT2593" s="192" t="s">
        <v>199</v>
      </c>
      <c r="AU2593" s="192" t="s">
        <v>84</v>
      </c>
      <c r="AY2593" s="20" t="s">
        <v>197</v>
      </c>
      <c r="BE2593" s="193">
        <f>IF(N2593="základní",J2593,0)</f>
        <v>0</v>
      </c>
      <c r="BF2593" s="193">
        <f>IF(N2593="snížená",J2593,0)</f>
        <v>0</v>
      </c>
      <c r="BG2593" s="193">
        <f>IF(N2593="zákl. přenesená",J2593,0)</f>
        <v>0</v>
      </c>
      <c r="BH2593" s="193">
        <f>IF(N2593="sníž. přenesená",J2593,0)</f>
        <v>0</v>
      </c>
      <c r="BI2593" s="193">
        <f>IF(N2593="nulová",J2593,0)</f>
        <v>0</v>
      </c>
      <c r="BJ2593" s="20" t="s">
        <v>82</v>
      </c>
      <c r="BK2593" s="193">
        <f>ROUND(I2593*H2593,2)</f>
        <v>0</v>
      </c>
      <c r="BL2593" s="20" t="s">
        <v>283</v>
      </c>
      <c r="BM2593" s="192" t="s">
        <v>3401</v>
      </c>
    </row>
    <row r="2594" spans="1:65" s="15" customFormat="1" ht="11.25">
      <c r="B2594" s="222"/>
      <c r="C2594" s="223"/>
      <c r="D2594" s="201" t="s">
        <v>213</v>
      </c>
      <c r="E2594" s="224" t="s">
        <v>28</v>
      </c>
      <c r="F2594" s="225" t="s">
        <v>1965</v>
      </c>
      <c r="G2594" s="223"/>
      <c r="H2594" s="224" t="s">
        <v>28</v>
      </c>
      <c r="I2594" s="226"/>
      <c r="J2594" s="223"/>
      <c r="K2594" s="223"/>
      <c r="L2594" s="227"/>
      <c r="M2594" s="228"/>
      <c r="N2594" s="229"/>
      <c r="O2594" s="229"/>
      <c r="P2594" s="229"/>
      <c r="Q2594" s="229"/>
      <c r="R2594" s="229"/>
      <c r="S2594" s="229"/>
      <c r="T2594" s="230"/>
      <c r="AT2594" s="231" t="s">
        <v>213</v>
      </c>
      <c r="AU2594" s="231" t="s">
        <v>84</v>
      </c>
      <c r="AV2594" s="15" t="s">
        <v>82</v>
      </c>
      <c r="AW2594" s="15" t="s">
        <v>35</v>
      </c>
      <c r="AX2594" s="15" t="s">
        <v>74</v>
      </c>
      <c r="AY2594" s="231" t="s">
        <v>197</v>
      </c>
    </row>
    <row r="2595" spans="1:65" s="15" customFormat="1" ht="11.25">
      <c r="B2595" s="222"/>
      <c r="C2595" s="223"/>
      <c r="D2595" s="201" t="s">
        <v>213</v>
      </c>
      <c r="E2595" s="224" t="s">
        <v>28</v>
      </c>
      <c r="F2595" s="225" t="s">
        <v>2914</v>
      </c>
      <c r="G2595" s="223"/>
      <c r="H2595" s="224" t="s">
        <v>28</v>
      </c>
      <c r="I2595" s="226"/>
      <c r="J2595" s="223"/>
      <c r="K2595" s="223"/>
      <c r="L2595" s="227"/>
      <c r="M2595" s="228"/>
      <c r="N2595" s="229"/>
      <c r="O2595" s="229"/>
      <c r="P2595" s="229"/>
      <c r="Q2595" s="229"/>
      <c r="R2595" s="229"/>
      <c r="S2595" s="229"/>
      <c r="T2595" s="230"/>
      <c r="AT2595" s="231" t="s">
        <v>213</v>
      </c>
      <c r="AU2595" s="231" t="s">
        <v>84</v>
      </c>
      <c r="AV2595" s="15" t="s">
        <v>82</v>
      </c>
      <c r="AW2595" s="15" t="s">
        <v>35</v>
      </c>
      <c r="AX2595" s="15" t="s">
        <v>74</v>
      </c>
      <c r="AY2595" s="231" t="s">
        <v>197</v>
      </c>
    </row>
    <row r="2596" spans="1:65" s="13" customFormat="1" ht="11.25">
      <c r="B2596" s="199"/>
      <c r="C2596" s="200"/>
      <c r="D2596" s="201" t="s">
        <v>213</v>
      </c>
      <c r="E2596" s="202" t="s">
        <v>28</v>
      </c>
      <c r="F2596" s="203" t="s">
        <v>3402</v>
      </c>
      <c r="G2596" s="200"/>
      <c r="H2596" s="204">
        <v>2</v>
      </c>
      <c r="I2596" s="205"/>
      <c r="J2596" s="200"/>
      <c r="K2596" s="200"/>
      <c r="L2596" s="206"/>
      <c r="M2596" s="207"/>
      <c r="N2596" s="208"/>
      <c r="O2596" s="208"/>
      <c r="P2596" s="208"/>
      <c r="Q2596" s="208"/>
      <c r="R2596" s="208"/>
      <c r="S2596" s="208"/>
      <c r="T2596" s="209"/>
      <c r="AT2596" s="210" t="s">
        <v>213</v>
      </c>
      <c r="AU2596" s="210" t="s">
        <v>84</v>
      </c>
      <c r="AV2596" s="13" t="s">
        <v>84</v>
      </c>
      <c r="AW2596" s="13" t="s">
        <v>35</v>
      </c>
      <c r="AX2596" s="13" t="s">
        <v>82</v>
      </c>
      <c r="AY2596" s="210" t="s">
        <v>197</v>
      </c>
    </row>
    <row r="2597" spans="1:65" s="2" customFormat="1" ht="16.5" customHeight="1">
      <c r="A2597" s="37"/>
      <c r="B2597" s="38"/>
      <c r="C2597" s="181" t="s">
        <v>3403</v>
      </c>
      <c r="D2597" s="181" t="s">
        <v>199</v>
      </c>
      <c r="E2597" s="182" t="s">
        <v>3404</v>
      </c>
      <c r="F2597" s="183" t="s">
        <v>3405</v>
      </c>
      <c r="G2597" s="184" t="s">
        <v>1590</v>
      </c>
      <c r="H2597" s="185">
        <v>2</v>
      </c>
      <c r="I2597" s="186"/>
      <c r="J2597" s="187">
        <f>ROUND(I2597*H2597,2)</f>
        <v>0</v>
      </c>
      <c r="K2597" s="183" t="s">
        <v>28</v>
      </c>
      <c r="L2597" s="42"/>
      <c r="M2597" s="188" t="s">
        <v>28</v>
      </c>
      <c r="N2597" s="189" t="s">
        <v>45</v>
      </c>
      <c r="O2597" s="67"/>
      <c r="P2597" s="190">
        <f>O2597*H2597</f>
        <v>0</v>
      </c>
      <c r="Q2597" s="190">
        <v>0</v>
      </c>
      <c r="R2597" s="190">
        <f>Q2597*H2597</f>
        <v>0</v>
      </c>
      <c r="S2597" s="190">
        <v>0</v>
      </c>
      <c r="T2597" s="191">
        <f>S2597*H2597</f>
        <v>0</v>
      </c>
      <c r="U2597" s="37"/>
      <c r="V2597" s="37"/>
      <c r="W2597" s="37"/>
      <c r="X2597" s="37"/>
      <c r="Y2597" s="37"/>
      <c r="Z2597" s="37"/>
      <c r="AA2597" s="37"/>
      <c r="AB2597" s="37"/>
      <c r="AC2597" s="37"/>
      <c r="AD2597" s="37"/>
      <c r="AE2597" s="37"/>
      <c r="AR2597" s="192" t="s">
        <v>283</v>
      </c>
      <c r="AT2597" s="192" t="s">
        <v>199</v>
      </c>
      <c r="AU2597" s="192" t="s">
        <v>84</v>
      </c>
      <c r="AY2597" s="20" t="s">
        <v>197</v>
      </c>
      <c r="BE2597" s="193">
        <f>IF(N2597="základní",J2597,0)</f>
        <v>0</v>
      </c>
      <c r="BF2597" s="193">
        <f>IF(N2597="snížená",J2597,0)</f>
        <v>0</v>
      </c>
      <c r="BG2597" s="193">
        <f>IF(N2597="zákl. přenesená",J2597,0)</f>
        <v>0</v>
      </c>
      <c r="BH2597" s="193">
        <f>IF(N2597="sníž. přenesená",J2597,0)</f>
        <v>0</v>
      </c>
      <c r="BI2597" s="193">
        <f>IF(N2597="nulová",J2597,0)</f>
        <v>0</v>
      </c>
      <c r="BJ2597" s="20" t="s">
        <v>82</v>
      </c>
      <c r="BK2597" s="193">
        <f>ROUND(I2597*H2597,2)</f>
        <v>0</v>
      </c>
      <c r="BL2597" s="20" t="s">
        <v>283</v>
      </c>
      <c r="BM2597" s="192" t="s">
        <v>3406</v>
      </c>
    </row>
    <row r="2598" spans="1:65" s="15" customFormat="1" ht="11.25">
      <c r="B2598" s="222"/>
      <c r="C2598" s="223"/>
      <c r="D2598" s="201" t="s">
        <v>213</v>
      </c>
      <c r="E2598" s="224" t="s">
        <v>28</v>
      </c>
      <c r="F2598" s="225" t="s">
        <v>1965</v>
      </c>
      <c r="G2598" s="223"/>
      <c r="H2598" s="224" t="s">
        <v>28</v>
      </c>
      <c r="I2598" s="226"/>
      <c r="J2598" s="223"/>
      <c r="K2598" s="223"/>
      <c r="L2598" s="227"/>
      <c r="M2598" s="228"/>
      <c r="N2598" s="229"/>
      <c r="O2598" s="229"/>
      <c r="P2598" s="229"/>
      <c r="Q2598" s="229"/>
      <c r="R2598" s="229"/>
      <c r="S2598" s="229"/>
      <c r="T2598" s="230"/>
      <c r="AT2598" s="231" t="s">
        <v>213</v>
      </c>
      <c r="AU2598" s="231" t="s">
        <v>84</v>
      </c>
      <c r="AV2598" s="15" t="s">
        <v>82</v>
      </c>
      <c r="AW2598" s="15" t="s">
        <v>35</v>
      </c>
      <c r="AX2598" s="15" t="s">
        <v>74</v>
      </c>
      <c r="AY2598" s="231" t="s">
        <v>197</v>
      </c>
    </row>
    <row r="2599" spans="1:65" s="15" customFormat="1" ht="11.25">
      <c r="B2599" s="222"/>
      <c r="C2599" s="223"/>
      <c r="D2599" s="201" t="s">
        <v>213</v>
      </c>
      <c r="E2599" s="224" t="s">
        <v>28</v>
      </c>
      <c r="F2599" s="225" t="s">
        <v>2914</v>
      </c>
      <c r="G2599" s="223"/>
      <c r="H2599" s="224" t="s">
        <v>28</v>
      </c>
      <c r="I2599" s="226"/>
      <c r="J2599" s="223"/>
      <c r="K2599" s="223"/>
      <c r="L2599" s="227"/>
      <c r="M2599" s="228"/>
      <c r="N2599" s="229"/>
      <c r="O2599" s="229"/>
      <c r="P2599" s="229"/>
      <c r="Q2599" s="229"/>
      <c r="R2599" s="229"/>
      <c r="S2599" s="229"/>
      <c r="T2599" s="230"/>
      <c r="AT2599" s="231" t="s">
        <v>213</v>
      </c>
      <c r="AU2599" s="231" t="s">
        <v>84</v>
      </c>
      <c r="AV2599" s="15" t="s">
        <v>82</v>
      </c>
      <c r="AW2599" s="15" t="s">
        <v>35</v>
      </c>
      <c r="AX2599" s="15" t="s">
        <v>74</v>
      </c>
      <c r="AY2599" s="231" t="s">
        <v>197</v>
      </c>
    </row>
    <row r="2600" spans="1:65" s="13" customFormat="1" ht="11.25">
      <c r="B2600" s="199"/>
      <c r="C2600" s="200"/>
      <c r="D2600" s="201" t="s">
        <v>213</v>
      </c>
      <c r="E2600" s="202" t="s">
        <v>28</v>
      </c>
      <c r="F2600" s="203" t="s">
        <v>3407</v>
      </c>
      <c r="G2600" s="200"/>
      <c r="H2600" s="204">
        <v>2</v>
      </c>
      <c r="I2600" s="205"/>
      <c r="J2600" s="200"/>
      <c r="K2600" s="200"/>
      <c r="L2600" s="206"/>
      <c r="M2600" s="207"/>
      <c r="N2600" s="208"/>
      <c r="O2600" s="208"/>
      <c r="P2600" s="208"/>
      <c r="Q2600" s="208"/>
      <c r="R2600" s="208"/>
      <c r="S2600" s="208"/>
      <c r="T2600" s="209"/>
      <c r="AT2600" s="210" t="s">
        <v>213</v>
      </c>
      <c r="AU2600" s="210" t="s">
        <v>84</v>
      </c>
      <c r="AV2600" s="13" t="s">
        <v>84</v>
      </c>
      <c r="AW2600" s="13" t="s">
        <v>35</v>
      </c>
      <c r="AX2600" s="13" t="s">
        <v>82</v>
      </c>
      <c r="AY2600" s="210" t="s">
        <v>197</v>
      </c>
    </row>
    <row r="2601" spans="1:65" s="2" customFormat="1" ht="16.5" customHeight="1">
      <c r="A2601" s="37"/>
      <c r="B2601" s="38"/>
      <c r="C2601" s="181" t="s">
        <v>3408</v>
      </c>
      <c r="D2601" s="181" t="s">
        <v>199</v>
      </c>
      <c r="E2601" s="182" t="s">
        <v>3409</v>
      </c>
      <c r="F2601" s="183" t="s">
        <v>3410</v>
      </c>
      <c r="G2601" s="184" t="s">
        <v>210</v>
      </c>
      <c r="H2601" s="185">
        <v>1</v>
      </c>
      <c r="I2601" s="186"/>
      <c r="J2601" s="187">
        <f>ROUND(I2601*H2601,2)</f>
        <v>0</v>
      </c>
      <c r="K2601" s="183" t="s">
        <v>28</v>
      </c>
      <c r="L2601" s="42"/>
      <c r="M2601" s="188" t="s">
        <v>28</v>
      </c>
      <c r="N2601" s="189" t="s">
        <v>45</v>
      </c>
      <c r="O2601" s="67"/>
      <c r="P2601" s="190">
        <f>O2601*H2601</f>
        <v>0</v>
      </c>
      <c r="Q2601" s="190">
        <v>0</v>
      </c>
      <c r="R2601" s="190">
        <f>Q2601*H2601</f>
        <v>0</v>
      </c>
      <c r="S2601" s="190">
        <v>0</v>
      </c>
      <c r="T2601" s="191">
        <f>S2601*H2601</f>
        <v>0</v>
      </c>
      <c r="U2601" s="37"/>
      <c r="V2601" s="37"/>
      <c r="W2601" s="37"/>
      <c r="X2601" s="37"/>
      <c r="Y2601" s="37"/>
      <c r="Z2601" s="37"/>
      <c r="AA2601" s="37"/>
      <c r="AB2601" s="37"/>
      <c r="AC2601" s="37"/>
      <c r="AD2601" s="37"/>
      <c r="AE2601" s="37"/>
      <c r="AR2601" s="192" t="s">
        <v>283</v>
      </c>
      <c r="AT2601" s="192" t="s">
        <v>199</v>
      </c>
      <c r="AU2601" s="192" t="s">
        <v>84</v>
      </c>
      <c r="AY2601" s="20" t="s">
        <v>197</v>
      </c>
      <c r="BE2601" s="193">
        <f>IF(N2601="základní",J2601,0)</f>
        <v>0</v>
      </c>
      <c r="BF2601" s="193">
        <f>IF(N2601="snížená",J2601,0)</f>
        <v>0</v>
      </c>
      <c r="BG2601" s="193">
        <f>IF(N2601="zákl. přenesená",J2601,0)</f>
        <v>0</v>
      </c>
      <c r="BH2601" s="193">
        <f>IF(N2601="sníž. přenesená",J2601,0)</f>
        <v>0</v>
      </c>
      <c r="BI2601" s="193">
        <f>IF(N2601="nulová",J2601,0)</f>
        <v>0</v>
      </c>
      <c r="BJ2601" s="20" t="s">
        <v>82</v>
      </c>
      <c r="BK2601" s="193">
        <f>ROUND(I2601*H2601,2)</f>
        <v>0</v>
      </c>
      <c r="BL2601" s="20" t="s">
        <v>283</v>
      </c>
      <c r="BM2601" s="192" t="s">
        <v>3411</v>
      </c>
    </row>
    <row r="2602" spans="1:65" s="15" customFormat="1" ht="11.25">
      <c r="B2602" s="222"/>
      <c r="C2602" s="223"/>
      <c r="D2602" s="201" t="s">
        <v>213</v>
      </c>
      <c r="E2602" s="224" t="s">
        <v>28</v>
      </c>
      <c r="F2602" s="225" t="s">
        <v>3088</v>
      </c>
      <c r="G2602" s="223"/>
      <c r="H2602" s="224" t="s">
        <v>28</v>
      </c>
      <c r="I2602" s="226"/>
      <c r="J2602" s="223"/>
      <c r="K2602" s="223"/>
      <c r="L2602" s="227"/>
      <c r="M2602" s="228"/>
      <c r="N2602" s="229"/>
      <c r="O2602" s="229"/>
      <c r="P2602" s="229"/>
      <c r="Q2602" s="229"/>
      <c r="R2602" s="229"/>
      <c r="S2602" s="229"/>
      <c r="T2602" s="230"/>
      <c r="AT2602" s="231" t="s">
        <v>213</v>
      </c>
      <c r="AU2602" s="231" t="s">
        <v>84</v>
      </c>
      <c r="AV2602" s="15" t="s">
        <v>82</v>
      </c>
      <c r="AW2602" s="15" t="s">
        <v>35</v>
      </c>
      <c r="AX2602" s="15" t="s">
        <v>74</v>
      </c>
      <c r="AY2602" s="231" t="s">
        <v>197</v>
      </c>
    </row>
    <row r="2603" spans="1:65" s="15" customFormat="1" ht="11.25">
      <c r="B2603" s="222"/>
      <c r="C2603" s="223"/>
      <c r="D2603" s="201" t="s">
        <v>213</v>
      </c>
      <c r="E2603" s="224" t="s">
        <v>28</v>
      </c>
      <c r="F2603" s="225" t="s">
        <v>3104</v>
      </c>
      <c r="G2603" s="223"/>
      <c r="H2603" s="224" t="s">
        <v>28</v>
      </c>
      <c r="I2603" s="226"/>
      <c r="J2603" s="223"/>
      <c r="K2603" s="223"/>
      <c r="L2603" s="227"/>
      <c r="M2603" s="228"/>
      <c r="N2603" s="229"/>
      <c r="O2603" s="229"/>
      <c r="P2603" s="229"/>
      <c r="Q2603" s="229"/>
      <c r="R2603" s="229"/>
      <c r="S2603" s="229"/>
      <c r="T2603" s="230"/>
      <c r="AT2603" s="231" t="s">
        <v>213</v>
      </c>
      <c r="AU2603" s="231" t="s">
        <v>84</v>
      </c>
      <c r="AV2603" s="15" t="s">
        <v>82</v>
      </c>
      <c r="AW2603" s="15" t="s">
        <v>35</v>
      </c>
      <c r="AX2603" s="15" t="s">
        <v>74</v>
      </c>
      <c r="AY2603" s="231" t="s">
        <v>197</v>
      </c>
    </row>
    <row r="2604" spans="1:65" s="13" customFormat="1" ht="11.25">
      <c r="B2604" s="199"/>
      <c r="C2604" s="200"/>
      <c r="D2604" s="201" t="s">
        <v>213</v>
      </c>
      <c r="E2604" s="202" t="s">
        <v>28</v>
      </c>
      <c r="F2604" s="203" t="s">
        <v>3412</v>
      </c>
      <c r="G2604" s="200"/>
      <c r="H2604" s="204">
        <v>1</v>
      </c>
      <c r="I2604" s="205"/>
      <c r="J2604" s="200"/>
      <c r="K2604" s="200"/>
      <c r="L2604" s="206"/>
      <c r="M2604" s="207"/>
      <c r="N2604" s="208"/>
      <c r="O2604" s="208"/>
      <c r="P2604" s="208"/>
      <c r="Q2604" s="208"/>
      <c r="R2604" s="208"/>
      <c r="S2604" s="208"/>
      <c r="T2604" s="209"/>
      <c r="AT2604" s="210" t="s">
        <v>213</v>
      </c>
      <c r="AU2604" s="210" t="s">
        <v>84</v>
      </c>
      <c r="AV2604" s="13" t="s">
        <v>84</v>
      </c>
      <c r="AW2604" s="13" t="s">
        <v>35</v>
      </c>
      <c r="AX2604" s="13" t="s">
        <v>82</v>
      </c>
      <c r="AY2604" s="210" t="s">
        <v>197</v>
      </c>
    </row>
    <row r="2605" spans="1:65" s="2" customFormat="1" ht="16.5" customHeight="1">
      <c r="A2605" s="37"/>
      <c r="B2605" s="38"/>
      <c r="C2605" s="181" t="s">
        <v>3413</v>
      </c>
      <c r="D2605" s="181" t="s">
        <v>199</v>
      </c>
      <c r="E2605" s="182" t="s">
        <v>3414</v>
      </c>
      <c r="F2605" s="183" t="s">
        <v>3415</v>
      </c>
      <c r="G2605" s="184" t="s">
        <v>210</v>
      </c>
      <c r="H2605" s="185">
        <v>2</v>
      </c>
      <c r="I2605" s="186"/>
      <c r="J2605" s="187">
        <f>ROUND(I2605*H2605,2)</f>
        <v>0</v>
      </c>
      <c r="K2605" s="183" t="s">
        <v>28</v>
      </c>
      <c r="L2605" s="42"/>
      <c r="M2605" s="188" t="s">
        <v>28</v>
      </c>
      <c r="N2605" s="189" t="s">
        <v>45</v>
      </c>
      <c r="O2605" s="67"/>
      <c r="P2605" s="190">
        <f>O2605*H2605</f>
        <v>0</v>
      </c>
      <c r="Q2605" s="190">
        <v>0</v>
      </c>
      <c r="R2605" s="190">
        <f>Q2605*H2605</f>
        <v>0</v>
      </c>
      <c r="S2605" s="190">
        <v>0</v>
      </c>
      <c r="T2605" s="191">
        <f>S2605*H2605</f>
        <v>0</v>
      </c>
      <c r="U2605" s="37"/>
      <c r="V2605" s="37"/>
      <c r="W2605" s="37"/>
      <c r="X2605" s="37"/>
      <c r="Y2605" s="37"/>
      <c r="Z2605" s="37"/>
      <c r="AA2605" s="37"/>
      <c r="AB2605" s="37"/>
      <c r="AC2605" s="37"/>
      <c r="AD2605" s="37"/>
      <c r="AE2605" s="37"/>
      <c r="AR2605" s="192" t="s">
        <v>283</v>
      </c>
      <c r="AT2605" s="192" t="s">
        <v>199</v>
      </c>
      <c r="AU2605" s="192" t="s">
        <v>84</v>
      </c>
      <c r="AY2605" s="20" t="s">
        <v>197</v>
      </c>
      <c r="BE2605" s="193">
        <f>IF(N2605="základní",J2605,0)</f>
        <v>0</v>
      </c>
      <c r="BF2605" s="193">
        <f>IF(N2605="snížená",J2605,0)</f>
        <v>0</v>
      </c>
      <c r="BG2605" s="193">
        <f>IF(N2605="zákl. přenesená",J2605,0)</f>
        <v>0</v>
      </c>
      <c r="BH2605" s="193">
        <f>IF(N2605="sníž. přenesená",J2605,0)</f>
        <v>0</v>
      </c>
      <c r="BI2605" s="193">
        <f>IF(N2605="nulová",J2605,0)</f>
        <v>0</v>
      </c>
      <c r="BJ2605" s="20" t="s">
        <v>82</v>
      </c>
      <c r="BK2605" s="193">
        <f>ROUND(I2605*H2605,2)</f>
        <v>0</v>
      </c>
      <c r="BL2605" s="20" t="s">
        <v>283</v>
      </c>
      <c r="BM2605" s="192" t="s">
        <v>3416</v>
      </c>
    </row>
    <row r="2606" spans="1:65" s="15" customFormat="1" ht="11.25">
      <c r="B2606" s="222"/>
      <c r="C2606" s="223"/>
      <c r="D2606" s="201" t="s">
        <v>213</v>
      </c>
      <c r="E2606" s="224" t="s">
        <v>28</v>
      </c>
      <c r="F2606" s="225" t="s">
        <v>3088</v>
      </c>
      <c r="G2606" s="223"/>
      <c r="H2606" s="224" t="s">
        <v>28</v>
      </c>
      <c r="I2606" s="226"/>
      <c r="J2606" s="223"/>
      <c r="K2606" s="223"/>
      <c r="L2606" s="227"/>
      <c r="M2606" s="228"/>
      <c r="N2606" s="229"/>
      <c r="O2606" s="229"/>
      <c r="P2606" s="229"/>
      <c r="Q2606" s="229"/>
      <c r="R2606" s="229"/>
      <c r="S2606" s="229"/>
      <c r="T2606" s="230"/>
      <c r="AT2606" s="231" t="s">
        <v>213</v>
      </c>
      <c r="AU2606" s="231" t="s">
        <v>84</v>
      </c>
      <c r="AV2606" s="15" t="s">
        <v>82</v>
      </c>
      <c r="AW2606" s="15" t="s">
        <v>35</v>
      </c>
      <c r="AX2606" s="15" t="s">
        <v>74</v>
      </c>
      <c r="AY2606" s="231" t="s">
        <v>197</v>
      </c>
    </row>
    <row r="2607" spans="1:65" s="15" customFormat="1" ht="11.25">
      <c r="B2607" s="222"/>
      <c r="C2607" s="223"/>
      <c r="D2607" s="201" t="s">
        <v>213</v>
      </c>
      <c r="E2607" s="224" t="s">
        <v>28</v>
      </c>
      <c r="F2607" s="225" t="s">
        <v>3104</v>
      </c>
      <c r="G2607" s="223"/>
      <c r="H2607" s="224" t="s">
        <v>28</v>
      </c>
      <c r="I2607" s="226"/>
      <c r="J2607" s="223"/>
      <c r="K2607" s="223"/>
      <c r="L2607" s="227"/>
      <c r="M2607" s="228"/>
      <c r="N2607" s="229"/>
      <c r="O2607" s="229"/>
      <c r="P2607" s="229"/>
      <c r="Q2607" s="229"/>
      <c r="R2607" s="229"/>
      <c r="S2607" s="229"/>
      <c r="T2607" s="230"/>
      <c r="AT2607" s="231" t="s">
        <v>213</v>
      </c>
      <c r="AU2607" s="231" t="s">
        <v>84</v>
      </c>
      <c r="AV2607" s="15" t="s">
        <v>82</v>
      </c>
      <c r="AW2607" s="15" t="s">
        <v>35</v>
      </c>
      <c r="AX2607" s="15" t="s">
        <v>74</v>
      </c>
      <c r="AY2607" s="231" t="s">
        <v>197</v>
      </c>
    </row>
    <row r="2608" spans="1:65" s="13" customFormat="1" ht="11.25">
      <c r="B2608" s="199"/>
      <c r="C2608" s="200"/>
      <c r="D2608" s="201" t="s">
        <v>213</v>
      </c>
      <c r="E2608" s="202" t="s">
        <v>28</v>
      </c>
      <c r="F2608" s="203" t="s">
        <v>3417</v>
      </c>
      <c r="G2608" s="200"/>
      <c r="H2608" s="204">
        <v>2</v>
      </c>
      <c r="I2608" s="205"/>
      <c r="J2608" s="200"/>
      <c r="K2608" s="200"/>
      <c r="L2608" s="206"/>
      <c r="M2608" s="207"/>
      <c r="N2608" s="208"/>
      <c r="O2608" s="208"/>
      <c r="P2608" s="208"/>
      <c r="Q2608" s="208"/>
      <c r="R2608" s="208"/>
      <c r="S2608" s="208"/>
      <c r="T2608" s="209"/>
      <c r="AT2608" s="210" t="s">
        <v>213</v>
      </c>
      <c r="AU2608" s="210" t="s">
        <v>84</v>
      </c>
      <c r="AV2608" s="13" t="s">
        <v>84</v>
      </c>
      <c r="AW2608" s="13" t="s">
        <v>35</v>
      </c>
      <c r="AX2608" s="13" t="s">
        <v>82</v>
      </c>
      <c r="AY2608" s="210" t="s">
        <v>197</v>
      </c>
    </row>
    <row r="2609" spans="1:65" s="2" customFormat="1" ht="16.5" customHeight="1">
      <c r="A2609" s="37"/>
      <c r="B2609" s="38"/>
      <c r="C2609" s="181" t="s">
        <v>3418</v>
      </c>
      <c r="D2609" s="181" t="s">
        <v>199</v>
      </c>
      <c r="E2609" s="182" t="s">
        <v>3419</v>
      </c>
      <c r="F2609" s="183" t="s">
        <v>3415</v>
      </c>
      <c r="G2609" s="184" t="s">
        <v>210</v>
      </c>
      <c r="H2609" s="185">
        <v>1</v>
      </c>
      <c r="I2609" s="186"/>
      <c r="J2609" s="187">
        <f>ROUND(I2609*H2609,2)</f>
        <v>0</v>
      </c>
      <c r="K2609" s="183" t="s">
        <v>28</v>
      </c>
      <c r="L2609" s="42"/>
      <c r="M2609" s="188" t="s">
        <v>28</v>
      </c>
      <c r="N2609" s="189" t="s">
        <v>45</v>
      </c>
      <c r="O2609" s="67"/>
      <c r="P2609" s="190">
        <f>O2609*H2609</f>
        <v>0</v>
      </c>
      <c r="Q2609" s="190">
        <v>0</v>
      </c>
      <c r="R2609" s="190">
        <f>Q2609*H2609</f>
        <v>0</v>
      </c>
      <c r="S2609" s="190">
        <v>0</v>
      </c>
      <c r="T2609" s="191">
        <f>S2609*H2609</f>
        <v>0</v>
      </c>
      <c r="U2609" s="37"/>
      <c r="V2609" s="37"/>
      <c r="W2609" s="37"/>
      <c r="X2609" s="37"/>
      <c r="Y2609" s="37"/>
      <c r="Z2609" s="37"/>
      <c r="AA2609" s="37"/>
      <c r="AB2609" s="37"/>
      <c r="AC2609" s="37"/>
      <c r="AD2609" s="37"/>
      <c r="AE2609" s="37"/>
      <c r="AR2609" s="192" t="s">
        <v>283</v>
      </c>
      <c r="AT2609" s="192" t="s">
        <v>199</v>
      </c>
      <c r="AU2609" s="192" t="s">
        <v>84</v>
      </c>
      <c r="AY2609" s="20" t="s">
        <v>197</v>
      </c>
      <c r="BE2609" s="193">
        <f>IF(N2609="základní",J2609,0)</f>
        <v>0</v>
      </c>
      <c r="BF2609" s="193">
        <f>IF(N2609="snížená",J2609,0)</f>
        <v>0</v>
      </c>
      <c r="BG2609" s="193">
        <f>IF(N2609="zákl. přenesená",J2609,0)</f>
        <v>0</v>
      </c>
      <c r="BH2609" s="193">
        <f>IF(N2609="sníž. přenesená",J2609,0)</f>
        <v>0</v>
      </c>
      <c r="BI2609" s="193">
        <f>IF(N2609="nulová",J2609,0)</f>
        <v>0</v>
      </c>
      <c r="BJ2609" s="20" t="s">
        <v>82</v>
      </c>
      <c r="BK2609" s="193">
        <f>ROUND(I2609*H2609,2)</f>
        <v>0</v>
      </c>
      <c r="BL2609" s="20" t="s">
        <v>283</v>
      </c>
      <c r="BM2609" s="192" t="s">
        <v>3420</v>
      </c>
    </row>
    <row r="2610" spans="1:65" s="15" customFormat="1" ht="11.25">
      <c r="B2610" s="222"/>
      <c r="C2610" s="223"/>
      <c r="D2610" s="201" t="s">
        <v>213</v>
      </c>
      <c r="E2610" s="224" t="s">
        <v>28</v>
      </c>
      <c r="F2610" s="225" t="s">
        <v>3088</v>
      </c>
      <c r="G2610" s="223"/>
      <c r="H2610" s="224" t="s">
        <v>28</v>
      </c>
      <c r="I2610" s="226"/>
      <c r="J2610" s="223"/>
      <c r="K2610" s="223"/>
      <c r="L2610" s="227"/>
      <c r="M2610" s="228"/>
      <c r="N2610" s="229"/>
      <c r="O2610" s="229"/>
      <c r="P2610" s="229"/>
      <c r="Q2610" s="229"/>
      <c r="R2610" s="229"/>
      <c r="S2610" s="229"/>
      <c r="T2610" s="230"/>
      <c r="AT2610" s="231" t="s">
        <v>213</v>
      </c>
      <c r="AU2610" s="231" t="s">
        <v>84</v>
      </c>
      <c r="AV2610" s="15" t="s">
        <v>82</v>
      </c>
      <c r="AW2610" s="15" t="s">
        <v>35</v>
      </c>
      <c r="AX2610" s="15" t="s">
        <v>74</v>
      </c>
      <c r="AY2610" s="231" t="s">
        <v>197</v>
      </c>
    </row>
    <row r="2611" spans="1:65" s="15" customFormat="1" ht="11.25">
      <c r="B2611" s="222"/>
      <c r="C2611" s="223"/>
      <c r="D2611" s="201" t="s">
        <v>213</v>
      </c>
      <c r="E2611" s="224" t="s">
        <v>28</v>
      </c>
      <c r="F2611" s="225" t="s">
        <v>3104</v>
      </c>
      <c r="G2611" s="223"/>
      <c r="H2611" s="224" t="s">
        <v>28</v>
      </c>
      <c r="I2611" s="226"/>
      <c r="J2611" s="223"/>
      <c r="K2611" s="223"/>
      <c r="L2611" s="227"/>
      <c r="M2611" s="228"/>
      <c r="N2611" s="229"/>
      <c r="O2611" s="229"/>
      <c r="P2611" s="229"/>
      <c r="Q2611" s="229"/>
      <c r="R2611" s="229"/>
      <c r="S2611" s="229"/>
      <c r="T2611" s="230"/>
      <c r="AT2611" s="231" t="s">
        <v>213</v>
      </c>
      <c r="AU2611" s="231" t="s">
        <v>84</v>
      </c>
      <c r="AV2611" s="15" t="s">
        <v>82</v>
      </c>
      <c r="AW2611" s="15" t="s">
        <v>35</v>
      </c>
      <c r="AX2611" s="15" t="s">
        <v>74</v>
      </c>
      <c r="AY2611" s="231" t="s">
        <v>197</v>
      </c>
    </row>
    <row r="2612" spans="1:65" s="13" customFormat="1" ht="11.25">
      <c r="B2612" s="199"/>
      <c r="C2612" s="200"/>
      <c r="D2612" s="201" t="s">
        <v>213</v>
      </c>
      <c r="E2612" s="202" t="s">
        <v>28</v>
      </c>
      <c r="F2612" s="203" t="s">
        <v>3421</v>
      </c>
      <c r="G2612" s="200"/>
      <c r="H2612" s="204">
        <v>1</v>
      </c>
      <c r="I2612" s="205"/>
      <c r="J2612" s="200"/>
      <c r="K2612" s="200"/>
      <c r="L2612" s="206"/>
      <c r="M2612" s="207"/>
      <c r="N2612" s="208"/>
      <c r="O2612" s="208"/>
      <c r="P2612" s="208"/>
      <c r="Q2612" s="208"/>
      <c r="R2612" s="208"/>
      <c r="S2612" s="208"/>
      <c r="T2612" s="209"/>
      <c r="AT2612" s="210" t="s">
        <v>213</v>
      </c>
      <c r="AU2612" s="210" t="s">
        <v>84</v>
      </c>
      <c r="AV2612" s="13" t="s">
        <v>84</v>
      </c>
      <c r="AW2612" s="13" t="s">
        <v>35</v>
      </c>
      <c r="AX2612" s="13" t="s">
        <v>82</v>
      </c>
      <c r="AY2612" s="210" t="s">
        <v>197</v>
      </c>
    </row>
    <row r="2613" spans="1:65" s="2" customFormat="1" ht="16.5" customHeight="1">
      <c r="A2613" s="37"/>
      <c r="B2613" s="38"/>
      <c r="C2613" s="181" t="s">
        <v>3422</v>
      </c>
      <c r="D2613" s="181" t="s">
        <v>199</v>
      </c>
      <c r="E2613" s="182" t="s">
        <v>3423</v>
      </c>
      <c r="F2613" s="183" t="s">
        <v>3415</v>
      </c>
      <c r="G2613" s="184" t="s">
        <v>210</v>
      </c>
      <c r="H2613" s="185">
        <v>1</v>
      </c>
      <c r="I2613" s="186"/>
      <c r="J2613" s="187">
        <f>ROUND(I2613*H2613,2)</f>
        <v>0</v>
      </c>
      <c r="K2613" s="183" t="s">
        <v>28</v>
      </c>
      <c r="L2613" s="42"/>
      <c r="M2613" s="188" t="s">
        <v>28</v>
      </c>
      <c r="N2613" s="189" t="s">
        <v>45</v>
      </c>
      <c r="O2613" s="67"/>
      <c r="P2613" s="190">
        <f>O2613*H2613</f>
        <v>0</v>
      </c>
      <c r="Q2613" s="190">
        <v>0</v>
      </c>
      <c r="R2613" s="190">
        <f>Q2613*H2613</f>
        <v>0</v>
      </c>
      <c r="S2613" s="190">
        <v>0</v>
      </c>
      <c r="T2613" s="191">
        <f>S2613*H2613</f>
        <v>0</v>
      </c>
      <c r="U2613" s="37"/>
      <c r="V2613" s="37"/>
      <c r="W2613" s="37"/>
      <c r="X2613" s="37"/>
      <c r="Y2613" s="37"/>
      <c r="Z2613" s="37"/>
      <c r="AA2613" s="37"/>
      <c r="AB2613" s="37"/>
      <c r="AC2613" s="37"/>
      <c r="AD2613" s="37"/>
      <c r="AE2613" s="37"/>
      <c r="AR2613" s="192" t="s">
        <v>283</v>
      </c>
      <c r="AT2613" s="192" t="s">
        <v>199</v>
      </c>
      <c r="AU2613" s="192" t="s">
        <v>84</v>
      </c>
      <c r="AY2613" s="20" t="s">
        <v>197</v>
      </c>
      <c r="BE2613" s="193">
        <f>IF(N2613="základní",J2613,0)</f>
        <v>0</v>
      </c>
      <c r="BF2613" s="193">
        <f>IF(N2613="snížená",J2613,0)</f>
        <v>0</v>
      </c>
      <c r="BG2613" s="193">
        <f>IF(N2613="zákl. přenesená",J2613,0)</f>
        <v>0</v>
      </c>
      <c r="BH2613" s="193">
        <f>IF(N2613="sníž. přenesená",J2613,0)</f>
        <v>0</v>
      </c>
      <c r="BI2613" s="193">
        <f>IF(N2613="nulová",J2613,0)</f>
        <v>0</v>
      </c>
      <c r="BJ2613" s="20" t="s">
        <v>82</v>
      </c>
      <c r="BK2613" s="193">
        <f>ROUND(I2613*H2613,2)</f>
        <v>0</v>
      </c>
      <c r="BL2613" s="20" t="s">
        <v>283</v>
      </c>
      <c r="BM2613" s="192" t="s">
        <v>3424</v>
      </c>
    </row>
    <row r="2614" spans="1:65" s="15" customFormat="1" ht="11.25">
      <c r="B2614" s="222"/>
      <c r="C2614" s="223"/>
      <c r="D2614" s="201" t="s">
        <v>213</v>
      </c>
      <c r="E2614" s="224" t="s">
        <v>28</v>
      </c>
      <c r="F2614" s="225" t="s">
        <v>3088</v>
      </c>
      <c r="G2614" s="223"/>
      <c r="H2614" s="224" t="s">
        <v>28</v>
      </c>
      <c r="I2614" s="226"/>
      <c r="J2614" s="223"/>
      <c r="K2614" s="223"/>
      <c r="L2614" s="227"/>
      <c r="M2614" s="228"/>
      <c r="N2614" s="229"/>
      <c r="O2614" s="229"/>
      <c r="P2614" s="229"/>
      <c r="Q2614" s="229"/>
      <c r="R2614" s="229"/>
      <c r="S2614" s="229"/>
      <c r="T2614" s="230"/>
      <c r="AT2614" s="231" t="s">
        <v>213</v>
      </c>
      <c r="AU2614" s="231" t="s">
        <v>84</v>
      </c>
      <c r="AV2614" s="15" t="s">
        <v>82</v>
      </c>
      <c r="AW2614" s="15" t="s">
        <v>35</v>
      </c>
      <c r="AX2614" s="15" t="s">
        <v>74</v>
      </c>
      <c r="AY2614" s="231" t="s">
        <v>197</v>
      </c>
    </row>
    <row r="2615" spans="1:65" s="15" customFormat="1" ht="11.25">
      <c r="B2615" s="222"/>
      <c r="C2615" s="223"/>
      <c r="D2615" s="201" t="s">
        <v>213</v>
      </c>
      <c r="E2615" s="224" t="s">
        <v>28</v>
      </c>
      <c r="F2615" s="225" t="s">
        <v>3104</v>
      </c>
      <c r="G2615" s="223"/>
      <c r="H2615" s="224" t="s">
        <v>28</v>
      </c>
      <c r="I2615" s="226"/>
      <c r="J2615" s="223"/>
      <c r="K2615" s="223"/>
      <c r="L2615" s="227"/>
      <c r="M2615" s="228"/>
      <c r="N2615" s="229"/>
      <c r="O2615" s="229"/>
      <c r="P2615" s="229"/>
      <c r="Q2615" s="229"/>
      <c r="R2615" s="229"/>
      <c r="S2615" s="229"/>
      <c r="T2615" s="230"/>
      <c r="AT2615" s="231" t="s">
        <v>213</v>
      </c>
      <c r="AU2615" s="231" t="s">
        <v>84</v>
      </c>
      <c r="AV2615" s="15" t="s">
        <v>82</v>
      </c>
      <c r="AW2615" s="15" t="s">
        <v>35</v>
      </c>
      <c r="AX2615" s="15" t="s">
        <v>74</v>
      </c>
      <c r="AY2615" s="231" t="s">
        <v>197</v>
      </c>
    </row>
    <row r="2616" spans="1:65" s="13" customFormat="1" ht="11.25">
      <c r="B2616" s="199"/>
      <c r="C2616" s="200"/>
      <c r="D2616" s="201" t="s">
        <v>213</v>
      </c>
      <c r="E2616" s="202" t="s">
        <v>28</v>
      </c>
      <c r="F2616" s="203" t="s">
        <v>3425</v>
      </c>
      <c r="G2616" s="200"/>
      <c r="H2616" s="204">
        <v>1</v>
      </c>
      <c r="I2616" s="205"/>
      <c r="J2616" s="200"/>
      <c r="K2616" s="200"/>
      <c r="L2616" s="206"/>
      <c r="M2616" s="207"/>
      <c r="N2616" s="208"/>
      <c r="O2616" s="208"/>
      <c r="P2616" s="208"/>
      <c r="Q2616" s="208"/>
      <c r="R2616" s="208"/>
      <c r="S2616" s="208"/>
      <c r="T2616" s="209"/>
      <c r="AT2616" s="210" t="s">
        <v>213</v>
      </c>
      <c r="AU2616" s="210" t="s">
        <v>84</v>
      </c>
      <c r="AV2616" s="13" t="s">
        <v>84</v>
      </c>
      <c r="AW2616" s="13" t="s">
        <v>35</v>
      </c>
      <c r="AX2616" s="13" t="s">
        <v>82</v>
      </c>
      <c r="AY2616" s="210" t="s">
        <v>197</v>
      </c>
    </row>
    <row r="2617" spans="1:65" s="2" customFormat="1" ht="16.5" customHeight="1">
      <c r="A2617" s="37"/>
      <c r="B2617" s="38"/>
      <c r="C2617" s="181" t="s">
        <v>3426</v>
      </c>
      <c r="D2617" s="181" t="s">
        <v>199</v>
      </c>
      <c r="E2617" s="182" t="s">
        <v>3427</v>
      </c>
      <c r="F2617" s="183" t="s">
        <v>3428</v>
      </c>
      <c r="G2617" s="184" t="s">
        <v>210</v>
      </c>
      <c r="H2617" s="185">
        <v>1</v>
      </c>
      <c r="I2617" s="186"/>
      <c r="J2617" s="187">
        <f>ROUND(I2617*H2617,2)</f>
        <v>0</v>
      </c>
      <c r="K2617" s="183" t="s">
        <v>28</v>
      </c>
      <c r="L2617" s="42"/>
      <c r="M2617" s="188" t="s">
        <v>28</v>
      </c>
      <c r="N2617" s="189" t="s">
        <v>45</v>
      </c>
      <c r="O2617" s="67"/>
      <c r="P2617" s="190">
        <f>O2617*H2617</f>
        <v>0</v>
      </c>
      <c r="Q2617" s="190">
        <v>0</v>
      </c>
      <c r="R2617" s="190">
        <f>Q2617*H2617</f>
        <v>0</v>
      </c>
      <c r="S2617" s="190">
        <v>0</v>
      </c>
      <c r="T2617" s="191">
        <f>S2617*H2617</f>
        <v>0</v>
      </c>
      <c r="U2617" s="37"/>
      <c r="V2617" s="37"/>
      <c r="W2617" s="37"/>
      <c r="X2617" s="37"/>
      <c r="Y2617" s="37"/>
      <c r="Z2617" s="37"/>
      <c r="AA2617" s="37"/>
      <c r="AB2617" s="37"/>
      <c r="AC2617" s="37"/>
      <c r="AD2617" s="37"/>
      <c r="AE2617" s="37"/>
      <c r="AR2617" s="192" t="s">
        <v>283</v>
      </c>
      <c r="AT2617" s="192" t="s">
        <v>199</v>
      </c>
      <c r="AU2617" s="192" t="s">
        <v>84</v>
      </c>
      <c r="AY2617" s="20" t="s">
        <v>197</v>
      </c>
      <c r="BE2617" s="193">
        <f>IF(N2617="základní",J2617,0)</f>
        <v>0</v>
      </c>
      <c r="BF2617" s="193">
        <f>IF(N2617="snížená",J2617,0)</f>
        <v>0</v>
      </c>
      <c r="BG2617" s="193">
        <f>IF(N2617="zákl. přenesená",J2617,0)</f>
        <v>0</v>
      </c>
      <c r="BH2617" s="193">
        <f>IF(N2617="sníž. přenesená",J2617,0)</f>
        <v>0</v>
      </c>
      <c r="BI2617" s="193">
        <f>IF(N2617="nulová",J2617,0)</f>
        <v>0</v>
      </c>
      <c r="BJ2617" s="20" t="s">
        <v>82</v>
      </c>
      <c r="BK2617" s="193">
        <f>ROUND(I2617*H2617,2)</f>
        <v>0</v>
      </c>
      <c r="BL2617" s="20" t="s">
        <v>283</v>
      </c>
      <c r="BM2617" s="192" t="s">
        <v>3429</v>
      </c>
    </row>
    <row r="2618" spans="1:65" s="15" customFormat="1" ht="11.25">
      <c r="B2618" s="222"/>
      <c r="C2618" s="223"/>
      <c r="D2618" s="201" t="s">
        <v>213</v>
      </c>
      <c r="E2618" s="224" t="s">
        <v>28</v>
      </c>
      <c r="F2618" s="225" t="s">
        <v>3088</v>
      </c>
      <c r="G2618" s="223"/>
      <c r="H2618" s="224" t="s">
        <v>28</v>
      </c>
      <c r="I2618" s="226"/>
      <c r="J2618" s="223"/>
      <c r="K2618" s="223"/>
      <c r="L2618" s="227"/>
      <c r="M2618" s="228"/>
      <c r="N2618" s="229"/>
      <c r="O2618" s="229"/>
      <c r="P2618" s="229"/>
      <c r="Q2618" s="229"/>
      <c r="R2618" s="229"/>
      <c r="S2618" s="229"/>
      <c r="T2618" s="230"/>
      <c r="AT2618" s="231" t="s">
        <v>213</v>
      </c>
      <c r="AU2618" s="231" t="s">
        <v>84</v>
      </c>
      <c r="AV2618" s="15" t="s">
        <v>82</v>
      </c>
      <c r="AW2618" s="15" t="s">
        <v>35</v>
      </c>
      <c r="AX2618" s="15" t="s">
        <v>74</v>
      </c>
      <c r="AY2618" s="231" t="s">
        <v>197</v>
      </c>
    </row>
    <row r="2619" spans="1:65" s="15" customFormat="1" ht="11.25">
      <c r="B2619" s="222"/>
      <c r="C2619" s="223"/>
      <c r="D2619" s="201" t="s">
        <v>213</v>
      </c>
      <c r="E2619" s="224" t="s">
        <v>28</v>
      </c>
      <c r="F2619" s="225" t="s">
        <v>3104</v>
      </c>
      <c r="G2619" s="223"/>
      <c r="H2619" s="224" t="s">
        <v>28</v>
      </c>
      <c r="I2619" s="226"/>
      <c r="J2619" s="223"/>
      <c r="K2619" s="223"/>
      <c r="L2619" s="227"/>
      <c r="M2619" s="228"/>
      <c r="N2619" s="229"/>
      <c r="O2619" s="229"/>
      <c r="P2619" s="229"/>
      <c r="Q2619" s="229"/>
      <c r="R2619" s="229"/>
      <c r="S2619" s="229"/>
      <c r="T2619" s="230"/>
      <c r="AT2619" s="231" t="s">
        <v>213</v>
      </c>
      <c r="AU2619" s="231" t="s">
        <v>84</v>
      </c>
      <c r="AV2619" s="15" t="s">
        <v>82</v>
      </c>
      <c r="AW2619" s="15" t="s">
        <v>35</v>
      </c>
      <c r="AX2619" s="15" t="s">
        <v>74</v>
      </c>
      <c r="AY2619" s="231" t="s">
        <v>197</v>
      </c>
    </row>
    <row r="2620" spans="1:65" s="13" customFormat="1" ht="11.25">
      <c r="B2620" s="199"/>
      <c r="C2620" s="200"/>
      <c r="D2620" s="201" t="s">
        <v>213</v>
      </c>
      <c r="E2620" s="202" t="s">
        <v>28</v>
      </c>
      <c r="F2620" s="203" t="s">
        <v>3430</v>
      </c>
      <c r="G2620" s="200"/>
      <c r="H2620" s="204">
        <v>1</v>
      </c>
      <c r="I2620" s="205"/>
      <c r="J2620" s="200"/>
      <c r="K2620" s="200"/>
      <c r="L2620" s="206"/>
      <c r="M2620" s="207"/>
      <c r="N2620" s="208"/>
      <c r="O2620" s="208"/>
      <c r="P2620" s="208"/>
      <c r="Q2620" s="208"/>
      <c r="R2620" s="208"/>
      <c r="S2620" s="208"/>
      <c r="T2620" s="209"/>
      <c r="AT2620" s="210" t="s">
        <v>213</v>
      </c>
      <c r="AU2620" s="210" t="s">
        <v>84</v>
      </c>
      <c r="AV2620" s="13" t="s">
        <v>84</v>
      </c>
      <c r="AW2620" s="13" t="s">
        <v>35</v>
      </c>
      <c r="AX2620" s="13" t="s">
        <v>82</v>
      </c>
      <c r="AY2620" s="210" t="s">
        <v>197</v>
      </c>
    </row>
    <row r="2621" spans="1:65" s="2" customFormat="1" ht="16.5" customHeight="1">
      <c r="A2621" s="37"/>
      <c r="B2621" s="38"/>
      <c r="C2621" s="181" t="s">
        <v>3431</v>
      </c>
      <c r="D2621" s="181" t="s">
        <v>199</v>
      </c>
      <c r="E2621" s="182" t="s">
        <v>3432</v>
      </c>
      <c r="F2621" s="183" t="s">
        <v>3433</v>
      </c>
      <c r="G2621" s="184" t="s">
        <v>210</v>
      </c>
      <c r="H2621" s="185">
        <v>1</v>
      </c>
      <c r="I2621" s="186"/>
      <c r="J2621" s="187">
        <f>ROUND(I2621*H2621,2)</f>
        <v>0</v>
      </c>
      <c r="K2621" s="183" t="s">
        <v>28</v>
      </c>
      <c r="L2621" s="42"/>
      <c r="M2621" s="188" t="s">
        <v>28</v>
      </c>
      <c r="N2621" s="189" t="s">
        <v>45</v>
      </c>
      <c r="O2621" s="67"/>
      <c r="P2621" s="190">
        <f>O2621*H2621</f>
        <v>0</v>
      </c>
      <c r="Q2621" s="190">
        <v>0</v>
      </c>
      <c r="R2621" s="190">
        <f>Q2621*H2621</f>
        <v>0</v>
      </c>
      <c r="S2621" s="190">
        <v>0</v>
      </c>
      <c r="T2621" s="191">
        <f>S2621*H2621</f>
        <v>0</v>
      </c>
      <c r="U2621" s="37"/>
      <c r="V2621" s="37"/>
      <c r="W2621" s="37"/>
      <c r="X2621" s="37"/>
      <c r="Y2621" s="37"/>
      <c r="Z2621" s="37"/>
      <c r="AA2621" s="37"/>
      <c r="AB2621" s="37"/>
      <c r="AC2621" s="37"/>
      <c r="AD2621" s="37"/>
      <c r="AE2621" s="37"/>
      <c r="AR2621" s="192" t="s">
        <v>283</v>
      </c>
      <c r="AT2621" s="192" t="s">
        <v>199</v>
      </c>
      <c r="AU2621" s="192" t="s">
        <v>84</v>
      </c>
      <c r="AY2621" s="20" t="s">
        <v>197</v>
      </c>
      <c r="BE2621" s="193">
        <f>IF(N2621="základní",J2621,0)</f>
        <v>0</v>
      </c>
      <c r="BF2621" s="193">
        <f>IF(N2621="snížená",J2621,0)</f>
        <v>0</v>
      </c>
      <c r="BG2621" s="193">
        <f>IF(N2621="zákl. přenesená",J2621,0)</f>
        <v>0</v>
      </c>
      <c r="BH2621" s="193">
        <f>IF(N2621="sníž. přenesená",J2621,0)</f>
        <v>0</v>
      </c>
      <c r="BI2621" s="193">
        <f>IF(N2621="nulová",J2621,0)</f>
        <v>0</v>
      </c>
      <c r="BJ2621" s="20" t="s">
        <v>82</v>
      </c>
      <c r="BK2621" s="193">
        <f>ROUND(I2621*H2621,2)</f>
        <v>0</v>
      </c>
      <c r="BL2621" s="20" t="s">
        <v>283</v>
      </c>
      <c r="BM2621" s="192" t="s">
        <v>3434</v>
      </c>
    </row>
    <row r="2622" spans="1:65" s="15" customFormat="1" ht="11.25">
      <c r="B2622" s="222"/>
      <c r="C2622" s="223"/>
      <c r="D2622" s="201" t="s">
        <v>213</v>
      </c>
      <c r="E2622" s="224" t="s">
        <v>28</v>
      </c>
      <c r="F2622" s="225" t="s">
        <v>3088</v>
      </c>
      <c r="G2622" s="223"/>
      <c r="H2622" s="224" t="s">
        <v>28</v>
      </c>
      <c r="I2622" s="226"/>
      <c r="J2622" s="223"/>
      <c r="K2622" s="223"/>
      <c r="L2622" s="227"/>
      <c r="M2622" s="228"/>
      <c r="N2622" s="229"/>
      <c r="O2622" s="229"/>
      <c r="P2622" s="229"/>
      <c r="Q2622" s="229"/>
      <c r="R2622" s="229"/>
      <c r="S2622" s="229"/>
      <c r="T2622" s="230"/>
      <c r="AT2622" s="231" t="s">
        <v>213</v>
      </c>
      <c r="AU2622" s="231" t="s">
        <v>84</v>
      </c>
      <c r="AV2622" s="15" t="s">
        <v>82</v>
      </c>
      <c r="AW2622" s="15" t="s">
        <v>35</v>
      </c>
      <c r="AX2622" s="15" t="s">
        <v>74</v>
      </c>
      <c r="AY2622" s="231" t="s">
        <v>197</v>
      </c>
    </row>
    <row r="2623" spans="1:65" s="15" customFormat="1" ht="11.25">
      <c r="B2623" s="222"/>
      <c r="C2623" s="223"/>
      <c r="D2623" s="201" t="s">
        <v>213</v>
      </c>
      <c r="E2623" s="224" t="s">
        <v>28</v>
      </c>
      <c r="F2623" s="225" t="s">
        <v>2914</v>
      </c>
      <c r="G2623" s="223"/>
      <c r="H2623" s="224" t="s">
        <v>28</v>
      </c>
      <c r="I2623" s="226"/>
      <c r="J2623" s="223"/>
      <c r="K2623" s="223"/>
      <c r="L2623" s="227"/>
      <c r="M2623" s="228"/>
      <c r="N2623" s="229"/>
      <c r="O2623" s="229"/>
      <c r="P2623" s="229"/>
      <c r="Q2623" s="229"/>
      <c r="R2623" s="229"/>
      <c r="S2623" s="229"/>
      <c r="T2623" s="230"/>
      <c r="AT2623" s="231" t="s">
        <v>213</v>
      </c>
      <c r="AU2623" s="231" t="s">
        <v>84</v>
      </c>
      <c r="AV2623" s="15" t="s">
        <v>82</v>
      </c>
      <c r="AW2623" s="15" t="s">
        <v>35</v>
      </c>
      <c r="AX2623" s="15" t="s">
        <v>74</v>
      </c>
      <c r="AY2623" s="231" t="s">
        <v>197</v>
      </c>
    </row>
    <row r="2624" spans="1:65" s="13" customFormat="1" ht="11.25">
      <c r="B2624" s="199"/>
      <c r="C2624" s="200"/>
      <c r="D2624" s="201" t="s">
        <v>213</v>
      </c>
      <c r="E2624" s="202" t="s">
        <v>28</v>
      </c>
      <c r="F2624" s="203" t="s">
        <v>3435</v>
      </c>
      <c r="G2624" s="200"/>
      <c r="H2624" s="204">
        <v>1</v>
      </c>
      <c r="I2624" s="205"/>
      <c r="J2624" s="200"/>
      <c r="K2624" s="200"/>
      <c r="L2624" s="206"/>
      <c r="M2624" s="207"/>
      <c r="N2624" s="208"/>
      <c r="O2624" s="208"/>
      <c r="P2624" s="208"/>
      <c r="Q2624" s="208"/>
      <c r="R2624" s="208"/>
      <c r="S2624" s="208"/>
      <c r="T2624" s="209"/>
      <c r="AT2624" s="210" t="s">
        <v>213</v>
      </c>
      <c r="AU2624" s="210" t="s">
        <v>84</v>
      </c>
      <c r="AV2624" s="13" t="s">
        <v>84</v>
      </c>
      <c r="AW2624" s="13" t="s">
        <v>35</v>
      </c>
      <c r="AX2624" s="13" t="s">
        <v>82</v>
      </c>
      <c r="AY2624" s="210" t="s">
        <v>197</v>
      </c>
    </row>
    <row r="2625" spans="1:65" s="2" customFormat="1" ht="16.5" customHeight="1">
      <c r="A2625" s="37"/>
      <c r="B2625" s="38"/>
      <c r="C2625" s="181" t="s">
        <v>3436</v>
      </c>
      <c r="D2625" s="181" t="s">
        <v>199</v>
      </c>
      <c r="E2625" s="182" t="s">
        <v>3437</v>
      </c>
      <c r="F2625" s="183" t="s">
        <v>3438</v>
      </c>
      <c r="G2625" s="184" t="s">
        <v>210</v>
      </c>
      <c r="H2625" s="185">
        <v>1</v>
      </c>
      <c r="I2625" s="186"/>
      <c r="J2625" s="187">
        <f>ROUND(I2625*H2625,2)</f>
        <v>0</v>
      </c>
      <c r="K2625" s="183" t="s">
        <v>28</v>
      </c>
      <c r="L2625" s="42"/>
      <c r="M2625" s="188" t="s">
        <v>28</v>
      </c>
      <c r="N2625" s="189" t="s">
        <v>45</v>
      </c>
      <c r="O2625" s="67"/>
      <c r="P2625" s="190">
        <f>O2625*H2625</f>
        <v>0</v>
      </c>
      <c r="Q2625" s="190">
        <v>0</v>
      </c>
      <c r="R2625" s="190">
        <f>Q2625*H2625</f>
        <v>0</v>
      </c>
      <c r="S2625" s="190">
        <v>0</v>
      </c>
      <c r="T2625" s="191">
        <f>S2625*H2625</f>
        <v>0</v>
      </c>
      <c r="U2625" s="37"/>
      <c r="V2625" s="37"/>
      <c r="W2625" s="37"/>
      <c r="X2625" s="37"/>
      <c r="Y2625" s="37"/>
      <c r="Z2625" s="37"/>
      <c r="AA2625" s="37"/>
      <c r="AB2625" s="37"/>
      <c r="AC2625" s="37"/>
      <c r="AD2625" s="37"/>
      <c r="AE2625" s="37"/>
      <c r="AR2625" s="192" t="s">
        <v>283</v>
      </c>
      <c r="AT2625" s="192" t="s">
        <v>199</v>
      </c>
      <c r="AU2625" s="192" t="s">
        <v>84</v>
      </c>
      <c r="AY2625" s="20" t="s">
        <v>197</v>
      </c>
      <c r="BE2625" s="193">
        <f>IF(N2625="základní",J2625,0)</f>
        <v>0</v>
      </c>
      <c r="BF2625" s="193">
        <f>IF(N2625="snížená",J2625,0)</f>
        <v>0</v>
      </c>
      <c r="BG2625" s="193">
        <f>IF(N2625="zákl. přenesená",J2625,0)</f>
        <v>0</v>
      </c>
      <c r="BH2625" s="193">
        <f>IF(N2625="sníž. přenesená",J2625,0)</f>
        <v>0</v>
      </c>
      <c r="BI2625" s="193">
        <f>IF(N2625="nulová",J2625,0)</f>
        <v>0</v>
      </c>
      <c r="BJ2625" s="20" t="s">
        <v>82</v>
      </c>
      <c r="BK2625" s="193">
        <f>ROUND(I2625*H2625,2)</f>
        <v>0</v>
      </c>
      <c r="BL2625" s="20" t="s">
        <v>283</v>
      </c>
      <c r="BM2625" s="192" t="s">
        <v>3439</v>
      </c>
    </row>
    <row r="2626" spans="1:65" s="15" customFormat="1" ht="11.25">
      <c r="B2626" s="222"/>
      <c r="C2626" s="223"/>
      <c r="D2626" s="201" t="s">
        <v>213</v>
      </c>
      <c r="E2626" s="224" t="s">
        <v>28</v>
      </c>
      <c r="F2626" s="225" t="s">
        <v>3088</v>
      </c>
      <c r="G2626" s="223"/>
      <c r="H2626" s="224" t="s">
        <v>28</v>
      </c>
      <c r="I2626" s="226"/>
      <c r="J2626" s="223"/>
      <c r="K2626" s="223"/>
      <c r="L2626" s="227"/>
      <c r="M2626" s="228"/>
      <c r="N2626" s="229"/>
      <c r="O2626" s="229"/>
      <c r="P2626" s="229"/>
      <c r="Q2626" s="229"/>
      <c r="R2626" s="229"/>
      <c r="S2626" s="229"/>
      <c r="T2626" s="230"/>
      <c r="AT2626" s="231" t="s">
        <v>213</v>
      </c>
      <c r="AU2626" s="231" t="s">
        <v>84</v>
      </c>
      <c r="AV2626" s="15" t="s">
        <v>82</v>
      </c>
      <c r="AW2626" s="15" t="s">
        <v>35</v>
      </c>
      <c r="AX2626" s="15" t="s">
        <v>74</v>
      </c>
      <c r="AY2626" s="231" t="s">
        <v>197</v>
      </c>
    </row>
    <row r="2627" spans="1:65" s="15" customFormat="1" ht="11.25">
      <c r="B2627" s="222"/>
      <c r="C2627" s="223"/>
      <c r="D2627" s="201" t="s">
        <v>213</v>
      </c>
      <c r="E2627" s="224" t="s">
        <v>28</v>
      </c>
      <c r="F2627" s="225" t="s">
        <v>2914</v>
      </c>
      <c r="G2627" s="223"/>
      <c r="H2627" s="224" t="s">
        <v>28</v>
      </c>
      <c r="I2627" s="226"/>
      <c r="J2627" s="223"/>
      <c r="K2627" s="223"/>
      <c r="L2627" s="227"/>
      <c r="M2627" s="228"/>
      <c r="N2627" s="229"/>
      <c r="O2627" s="229"/>
      <c r="P2627" s="229"/>
      <c r="Q2627" s="229"/>
      <c r="R2627" s="229"/>
      <c r="S2627" s="229"/>
      <c r="T2627" s="230"/>
      <c r="AT2627" s="231" t="s">
        <v>213</v>
      </c>
      <c r="AU2627" s="231" t="s">
        <v>84</v>
      </c>
      <c r="AV2627" s="15" t="s">
        <v>82</v>
      </c>
      <c r="AW2627" s="15" t="s">
        <v>35</v>
      </c>
      <c r="AX2627" s="15" t="s">
        <v>74</v>
      </c>
      <c r="AY2627" s="231" t="s">
        <v>197</v>
      </c>
    </row>
    <row r="2628" spans="1:65" s="13" customFormat="1" ht="11.25">
      <c r="B2628" s="199"/>
      <c r="C2628" s="200"/>
      <c r="D2628" s="201" t="s">
        <v>213</v>
      </c>
      <c r="E2628" s="202" t="s">
        <v>28</v>
      </c>
      <c r="F2628" s="203" t="s">
        <v>3440</v>
      </c>
      <c r="G2628" s="200"/>
      <c r="H2628" s="204">
        <v>1</v>
      </c>
      <c r="I2628" s="205"/>
      <c r="J2628" s="200"/>
      <c r="K2628" s="200"/>
      <c r="L2628" s="206"/>
      <c r="M2628" s="207"/>
      <c r="N2628" s="208"/>
      <c r="O2628" s="208"/>
      <c r="P2628" s="208"/>
      <c r="Q2628" s="208"/>
      <c r="R2628" s="208"/>
      <c r="S2628" s="208"/>
      <c r="T2628" s="209"/>
      <c r="AT2628" s="210" t="s">
        <v>213</v>
      </c>
      <c r="AU2628" s="210" t="s">
        <v>84</v>
      </c>
      <c r="AV2628" s="13" t="s">
        <v>84</v>
      </c>
      <c r="AW2628" s="13" t="s">
        <v>35</v>
      </c>
      <c r="AX2628" s="13" t="s">
        <v>82</v>
      </c>
      <c r="AY2628" s="210" t="s">
        <v>197</v>
      </c>
    </row>
    <row r="2629" spans="1:65" s="2" customFormat="1" ht="16.5" customHeight="1">
      <c r="A2629" s="37"/>
      <c r="B2629" s="38"/>
      <c r="C2629" s="181" t="s">
        <v>3441</v>
      </c>
      <c r="D2629" s="181" t="s">
        <v>199</v>
      </c>
      <c r="E2629" s="182" t="s">
        <v>3442</v>
      </c>
      <c r="F2629" s="183" t="s">
        <v>3443</v>
      </c>
      <c r="G2629" s="184" t="s">
        <v>210</v>
      </c>
      <c r="H2629" s="185">
        <v>1</v>
      </c>
      <c r="I2629" s="186"/>
      <c r="J2629" s="187">
        <f>ROUND(I2629*H2629,2)</f>
        <v>0</v>
      </c>
      <c r="K2629" s="183" t="s">
        <v>28</v>
      </c>
      <c r="L2629" s="42"/>
      <c r="M2629" s="188" t="s">
        <v>28</v>
      </c>
      <c r="N2629" s="189" t="s">
        <v>45</v>
      </c>
      <c r="O2629" s="67"/>
      <c r="P2629" s="190">
        <f>O2629*H2629</f>
        <v>0</v>
      </c>
      <c r="Q2629" s="190">
        <v>0</v>
      </c>
      <c r="R2629" s="190">
        <f>Q2629*H2629</f>
        <v>0</v>
      </c>
      <c r="S2629" s="190">
        <v>0</v>
      </c>
      <c r="T2629" s="191">
        <f>S2629*H2629</f>
        <v>0</v>
      </c>
      <c r="U2629" s="37"/>
      <c r="V2629" s="37"/>
      <c r="W2629" s="37"/>
      <c r="X2629" s="37"/>
      <c r="Y2629" s="37"/>
      <c r="Z2629" s="37"/>
      <c r="AA2629" s="37"/>
      <c r="AB2629" s="37"/>
      <c r="AC2629" s="37"/>
      <c r="AD2629" s="37"/>
      <c r="AE2629" s="37"/>
      <c r="AR2629" s="192" t="s">
        <v>283</v>
      </c>
      <c r="AT2629" s="192" t="s">
        <v>199</v>
      </c>
      <c r="AU2629" s="192" t="s">
        <v>84</v>
      </c>
      <c r="AY2629" s="20" t="s">
        <v>197</v>
      </c>
      <c r="BE2629" s="193">
        <f>IF(N2629="základní",J2629,0)</f>
        <v>0</v>
      </c>
      <c r="BF2629" s="193">
        <f>IF(N2629="snížená",J2629,0)</f>
        <v>0</v>
      </c>
      <c r="BG2629" s="193">
        <f>IF(N2629="zákl. přenesená",J2629,0)</f>
        <v>0</v>
      </c>
      <c r="BH2629" s="193">
        <f>IF(N2629="sníž. přenesená",J2629,0)</f>
        <v>0</v>
      </c>
      <c r="BI2629" s="193">
        <f>IF(N2629="nulová",J2629,0)</f>
        <v>0</v>
      </c>
      <c r="BJ2629" s="20" t="s">
        <v>82</v>
      </c>
      <c r="BK2629" s="193">
        <f>ROUND(I2629*H2629,2)</f>
        <v>0</v>
      </c>
      <c r="BL2629" s="20" t="s">
        <v>283</v>
      </c>
      <c r="BM2629" s="192" t="s">
        <v>3444</v>
      </c>
    </row>
    <row r="2630" spans="1:65" s="15" customFormat="1" ht="11.25">
      <c r="B2630" s="222"/>
      <c r="C2630" s="223"/>
      <c r="D2630" s="201" t="s">
        <v>213</v>
      </c>
      <c r="E2630" s="224" t="s">
        <v>28</v>
      </c>
      <c r="F2630" s="225" t="s">
        <v>3088</v>
      </c>
      <c r="G2630" s="223"/>
      <c r="H2630" s="224" t="s">
        <v>28</v>
      </c>
      <c r="I2630" s="226"/>
      <c r="J2630" s="223"/>
      <c r="K2630" s="223"/>
      <c r="L2630" s="227"/>
      <c r="M2630" s="228"/>
      <c r="N2630" s="229"/>
      <c r="O2630" s="229"/>
      <c r="P2630" s="229"/>
      <c r="Q2630" s="229"/>
      <c r="R2630" s="229"/>
      <c r="S2630" s="229"/>
      <c r="T2630" s="230"/>
      <c r="AT2630" s="231" t="s">
        <v>213</v>
      </c>
      <c r="AU2630" s="231" t="s">
        <v>84</v>
      </c>
      <c r="AV2630" s="15" t="s">
        <v>82</v>
      </c>
      <c r="AW2630" s="15" t="s">
        <v>35</v>
      </c>
      <c r="AX2630" s="15" t="s">
        <v>74</v>
      </c>
      <c r="AY2630" s="231" t="s">
        <v>197</v>
      </c>
    </row>
    <row r="2631" spans="1:65" s="15" customFormat="1" ht="11.25">
      <c r="B2631" s="222"/>
      <c r="C2631" s="223"/>
      <c r="D2631" s="201" t="s">
        <v>213</v>
      </c>
      <c r="E2631" s="224" t="s">
        <v>28</v>
      </c>
      <c r="F2631" s="225" t="s">
        <v>2914</v>
      </c>
      <c r="G2631" s="223"/>
      <c r="H2631" s="224" t="s">
        <v>28</v>
      </c>
      <c r="I2631" s="226"/>
      <c r="J2631" s="223"/>
      <c r="K2631" s="223"/>
      <c r="L2631" s="227"/>
      <c r="M2631" s="228"/>
      <c r="N2631" s="229"/>
      <c r="O2631" s="229"/>
      <c r="P2631" s="229"/>
      <c r="Q2631" s="229"/>
      <c r="R2631" s="229"/>
      <c r="S2631" s="229"/>
      <c r="T2631" s="230"/>
      <c r="AT2631" s="231" t="s">
        <v>213</v>
      </c>
      <c r="AU2631" s="231" t="s">
        <v>84</v>
      </c>
      <c r="AV2631" s="15" t="s">
        <v>82</v>
      </c>
      <c r="AW2631" s="15" t="s">
        <v>35</v>
      </c>
      <c r="AX2631" s="15" t="s">
        <v>74</v>
      </c>
      <c r="AY2631" s="231" t="s">
        <v>197</v>
      </c>
    </row>
    <row r="2632" spans="1:65" s="13" customFormat="1" ht="11.25">
      <c r="B2632" s="199"/>
      <c r="C2632" s="200"/>
      <c r="D2632" s="201" t="s">
        <v>213</v>
      </c>
      <c r="E2632" s="202" t="s">
        <v>28</v>
      </c>
      <c r="F2632" s="203" t="s">
        <v>3445</v>
      </c>
      <c r="G2632" s="200"/>
      <c r="H2632" s="204">
        <v>1</v>
      </c>
      <c r="I2632" s="205"/>
      <c r="J2632" s="200"/>
      <c r="K2632" s="200"/>
      <c r="L2632" s="206"/>
      <c r="M2632" s="207"/>
      <c r="N2632" s="208"/>
      <c r="O2632" s="208"/>
      <c r="P2632" s="208"/>
      <c r="Q2632" s="208"/>
      <c r="R2632" s="208"/>
      <c r="S2632" s="208"/>
      <c r="T2632" s="209"/>
      <c r="AT2632" s="210" t="s">
        <v>213</v>
      </c>
      <c r="AU2632" s="210" t="s">
        <v>84</v>
      </c>
      <c r="AV2632" s="13" t="s">
        <v>84</v>
      </c>
      <c r="AW2632" s="13" t="s">
        <v>35</v>
      </c>
      <c r="AX2632" s="13" t="s">
        <v>82</v>
      </c>
      <c r="AY2632" s="210" t="s">
        <v>197</v>
      </c>
    </row>
    <row r="2633" spans="1:65" s="2" customFormat="1" ht="16.5" customHeight="1">
      <c r="A2633" s="37"/>
      <c r="B2633" s="38"/>
      <c r="C2633" s="181" t="s">
        <v>3446</v>
      </c>
      <c r="D2633" s="181" t="s">
        <v>199</v>
      </c>
      <c r="E2633" s="182" t="s">
        <v>3447</v>
      </c>
      <c r="F2633" s="183" t="s">
        <v>3443</v>
      </c>
      <c r="G2633" s="184" t="s">
        <v>210</v>
      </c>
      <c r="H2633" s="185">
        <v>3</v>
      </c>
      <c r="I2633" s="186"/>
      <c r="J2633" s="187">
        <f>ROUND(I2633*H2633,2)</f>
        <v>0</v>
      </c>
      <c r="K2633" s="183" t="s">
        <v>28</v>
      </c>
      <c r="L2633" s="42"/>
      <c r="M2633" s="188" t="s">
        <v>28</v>
      </c>
      <c r="N2633" s="189" t="s">
        <v>45</v>
      </c>
      <c r="O2633" s="67"/>
      <c r="P2633" s="190">
        <f>O2633*H2633</f>
        <v>0</v>
      </c>
      <c r="Q2633" s="190">
        <v>0</v>
      </c>
      <c r="R2633" s="190">
        <f>Q2633*H2633</f>
        <v>0</v>
      </c>
      <c r="S2633" s="190">
        <v>0</v>
      </c>
      <c r="T2633" s="191">
        <f>S2633*H2633</f>
        <v>0</v>
      </c>
      <c r="U2633" s="37"/>
      <c r="V2633" s="37"/>
      <c r="W2633" s="37"/>
      <c r="X2633" s="37"/>
      <c r="Y2633" s="37"/>
      <c r="Z2633" s="37"/>
      <c r="AA2633" s="37"/>
      <c r="AB2633" s="37"/>
      <c r="AC2633" s="37"/>
      <c r="AD2633" s="37"/>
      <c r="AE2633" s="37"/>
      <c r="AR2633" s="192" t="s">
        <v>283</v>
      </c>
      <c r="AT2633" s="192" t="s">
        <v>199</v>
      </c>
      <c r="AU2633" s="192" t="s">
        <v>84</v>
      </c>
      <c r="AY2633" s="20" t="s">
        <v>197</v>
      </c>
      <c r="BE2633" s="193">
        <f>IF(N2633="základní",J2633,0)</f>
        <v>0</v>
      </c>
      <c r="BF2633" s="193">
        <f>IF(N2633="snížená",J2633,0)</f>
        <v>0</v>
      </c>
      <c r="BG2633" s="193">
        <f>IF(N2633="zákl. přenesená",J2633,0)</f>
        <v>0</v>
      </c>
      <c r="BH2633" s="193">
        <f>IF(N2633="sníž. přenesená",J2633,0)</f>
        <v>0</v>
      </c>
      <c r="BI2633" s="193">
        <f>IF(N2633="nulová",J2633,0)</f>
        <v>0</v>
      </c>
      <c r="BJ2633" s="20" t="s">
        <v>82</v>
      </c>
      <c r="BK2633" s="193">
        <f>ROUND(I2633*H2633,2)</f>
        <v>0</v>
      </c>
      <c r="BL2633" s="20" t="s">
        <v>283</v>
      </c>
      <c r="BM2633" s="192" t="s">
        <v>3448</v>
      </c>
    </row>
    <row r="2634" spans="1:65" s="15" customFormat="1" ht="11.25">
      <c r="B2634" s="222"/>
      <c r="C2634" s="223"/>
      <c r="D2634" s="201" t="s">
        <v>213</v>
      </c>
      <c r="E2634" s="224" t="s">
        <v>28</v>
      </c>
      <c r="F2634" s="225" t="s">
        <v>3088</v>
      </c>
      <c r="G2634" s="223"/>
      <c r="H2634" s="224" t="s">
        <v>28</v>
      </c>
      <c r="I2634" s="226"/>
      <c r="J2634" s="223"/>
      <c r="K2634" s="223"/>
      <c r="L2634" s="227"/>
      <c r="M2634" s="228"/>
      <c r="N2634" s="229"/>
      <c r="O2634" s="229"/>
      <c r="P2634" s="229"/>
      <c r="Q2634" s="229"/>
      <c r="R2634" s="229"/>
      <c r="S2634" s="229"/>
      <c r="T2634" s="230"/>
      <c r="AT2634" s="231" t="s">
        <v>213</v>
      </c>
      <c r="AU2634" s="231" t="s">
        <v>84</v>
      </c>
      <c r="AV2634" s="15" t="s">
        <v>82</v>
      </c>
      <c r="AW2634" s="15" t="s">
        <v>35</v>
      </c>
      <c r="AX2634" s="15" t="s">
        <v>74</v>
      </c>
      <c r="AY2634" s="231" t="s">
        <v>197</v>
      </c>
    </row>
    <row r="2635" spans="1:65" s="15" customFormat="1" ht="11.25">
      <c r="B2635" s="222"/>
      <c r="C2635" s="223"/>
      <c r="D2635" s="201" t="s">
        <v>213</v>
      </c>
      <c r="E2635" s="224" t="s">
        <v>28</v>
      </c>
      <c r="F2635" s="225" t="s">
        <v>2914</v>
      </c>
      <c r="G2635" s="223"/>
      <c r="H2635" s="224" t="s">
        <v>28</v>
      </c>
      <c r="I2635" s="226"/>
      <c r="J2635" s="223"/>
      <c r="K2635" s="223"/>
      <c r="L2635" s="227"/>
      <c r="M2635" s="228"/>
      <c r="N2635" s="229"/>
      <c r="O2635" s="229"/>
      <c r="P2635" s="229"/>
      <c r="Q2635" s="229"/>
      <c r="R2635" s="229"/>
      <c r="S2635" s="229"/>
      <c r="T2635" s="230"/>
      <c r="AT2635" s="231" t="s">
        <v>213</v>
      </c>
      <c r="AU2635" s="231" t="s">
        <v>84</v>
      </c>
      <c r="AV2635" s="15" t="s">
        <v>82</v>
      </c>
      <c r="AW2635" s="15" t="s">
        <v>35</v>
      </c>
      <c r="AX2635" s="15" t="s">
        <v>74</v>
      </c>
      <c r="AY2635" s="231" t="s">
        <v>197</v>
      </c>
    </row>
    <row r="2636" spans="1:65" s="13" customFormat="1" ht="11.25">
      <c r="B2636" s="199"/>
      <c r="C2636" s="200"/>
      <c r="D2636" s="201" t="s">
        <v>213</v>
      </c>
      <c r="E2636" s="202" t="s">
        <v>28</v>
      </c>
      <c r="F2636" s="203" t="s">
        <v>3449</v>
      </c>
      <c r="G2636" s="200"/>
      <c r="H2636" s="204">
        <v>3</v>
      </c>
      <c r="I2636" s="205"/>
      <c r="J2636" s="200"/>
      <c r="K2636" s="200"/>
      <c r="L2636" s="206"/>
      <c r="M2636" s="207"/>
      <c r="N2636" s="208"/>
      <c r="O2636" s="208"/>
      <c r="P2636" s="208"/>
      <c r="Q2636" s="208"/>
      <c r="R2636" s="208"/>
      <c r="S2636" s="208"/>
      <c r="T2636" s="209"/>
      <c r="AT2636" s="210" t="s">
        <v>213</v>
      </c>
      <c r="AU2636" s="210" t="s">
        <v>84</v>
      </c>
      <c r="AV2636" s="13" t="s">
        <v>84</v>
      </c>
      <c r="AW2636" s="13" t="s">
        <v>35</v>
      </c>
      <c r="AX2636" s="13" t="s">
        <v>82</v>
      </c>
      <c r="AY2636" s="210" t="s">
        <v>197</v>
      </c>
    </row>
    <row r="2637" spans="1:65" s="2" customFormat="1" ht="16.5" customHeight="1">
      <c r="A2637" s="37"/>
      <c r="B2637" s="38"/>
      <c r="C2637" s="181" t="s">
        <v>3450</v>
      </c>
      <c r="D2637" s="181" t="s">
        <v>199</v>
      </c>
      <c r="E2637" s="182" t="s">
        <v>3451</v>
      </c>
      <c r="F2637" s="183" t="s">
        <v>3452</v>
      </c>
      <c r="G2637" s="184" t="s">
        <v>3453</v>
      </c>
      <c r="H2637" s="185">
        <v>43838</v>
      </c>
      <c r="I2637" s="186"/>
      <c r="J2637" s="187">
        <f>ROUND(I2637*H2637,2)</f>
        <v>0</v>
      </c>
      <c r="K2637" s="183" t="s">
        <v>28</v>
      </c>
      <c r="L2637" s="42"/>
      <c r="M2637" s="188" t="s">
        <v>28</v>
      </c>
      <c r="N2637" s="189" t="s">
        <v>45</v>
      </c>
      <c r="O2637" s="67"/>
      <c r="P2637" s="190">
        <f>O2637*H2637</f>
        <v>0</v>
      </c>
      <c r="Q2637" s="190">
        <v>0</v>
      </c>
      <c r="R2637" s="190">
        <f>Q2637*H2637</f>
        <v>0</v>
      </c>
      <c r="S2637" s="190">
        <v>0</v>
      </c>
      <c r="T2637" s="191">
        <f>S2637*H2637</f>
        <v>0</v>
      </c>
      <c r="U2637" s="37"/>
      <c r="V2637" s="37"/>
      <c r="W2637" s="37"/>
      <c r="X2637" s="37"/>
      <c r="Y2637" s="37"/>
      <c r="Z2637" s="37"/>
      <c r="AA2637" s="37"/>
      <c r="AB2637" s="37"/>
      <c r="AC2637" s="37"/>
      <c r="AD2637" s="37"/>
      <c r="AE2637" s="37"/>
      <c r="AR2637" s="192" t="s">
        <v>283</v>
      </c>
      <c r="AT2637" s="192" t="s">
        <v>199</v>
      </c>
      <c r="AU2637" s="192" t="s">
        <v>84</v>
      </c>
      <c r="AY2637" s="20" t="s">
        <v>197</v>
      </c>
      <c r="BE2637" s="193">
        <f>IF(N2637="základní",J2637,0)</f>
        <v>0</v>
      </c>
      <c r="BF2637" s="193">
        <f>IF(N2637="snížená",J2637,0)</f>
        <v>0</v>
      </c>
      <c r="BG2637" s="193">
        <f>IF(N2637="zákl. přenesená",J2637,0)</f>
        <v>0</v>
      </c>
      <c r="BH2637" s="193">
        <f>IF(N2637="sníž. přenesená",J2637,0)</f>
        <v>0</v>
      </c>
      <c r="BI2637" s="193">
        <f>IF(N2637="nulová",J2637,0)</f>
        <v>0</v>
      </c>
      <c r="BJ2637" s="20" t="s">
        <v>82</v>
      </c>
      <c r="BK2637" s="193">
        <f>ROUND(I2637*H2637,2)</f>
        <v>0</v>
      </c>
      <c r="BL2637" s="20" t="s">
        <v>283</v>
      </c>
      <c r="BM2637" s="192" t="s">
        <v>3454</v>
      </c>
    </row>
    <row r="2638" spans="1:65" s="15" customFormat="1" ht="11.25">
      <c r="B2638" s="222"/>
      <c r="C2638" s="223"/>
      <c r="D2638" s="201" t="s">
        <v>213</v>
      </c>
      <c r="E2638" s="224" t="s">
        <v>28</v>
      </c>
      <c r="F2638" s="225" t="s">
        <v>3455</v>
      </c>
      <c r="G2638" s="223"/>
      <c r="H2638" s="224" t="s">
        <v>28</v>
      </c>
      <c r="I2638" s="226"/>
      <c r="J2638" s="223"/>
      <c r="K2638" s="223"/>
      <c r="L2638" s="227"/>
      <c r="M2638" s="228"/>
      <c r="N2638" s="229"/>
      <c r="O2638" s="229"/>
      <c r="P2638" s="229"/>
      <c r="Q2638" s="229"/>
      <c r="R2638" s="229"/>
      <c r="S2638" s="229"/>
      <c r="T2638" s="230"/>
      <c r="AT2638" s="231" t="s">
        <v>213</v>
      </c>
      <c r="AU2638" s="231" t="s">
        <v>84</v>
      </c>
      <c r="AV2638" s="15" t="s">
        <v>82</v>
      </c>
      <c r="AW2638" s="15" t="s">
        <v>35</v>
      </c>
      <c r="AX2638" s="15" t="s">
        <v>74</v>
      </c>
      <c r="AY2638" s="231" t="s">
        <v>197</v>
      </c>
    </row>
    <row r="2639" spans="1:65" s="15" customFormat="1" ht="11.25">
      <c r="B2639" s="222"/>
      <c r="C2639" s="223"/>
      <c r="D2639" s="201" t="s">
        <v>213</v>
      </c>
      <c r="E2639" s="224" t="s">
        <v>28</v>
      </c>
      <c r="F2639" s="225" t="s">
        <v>3456</v>
      </c>
      <c r="G2639" s="223"/>
      <c r="H2639" s="224" t="s">
        <v>28</v>
      </c>
      <c r="I2639" s="226"/>
      <c r="J2639" s="223"/>
      <c r="K2639" s="223"/>
      <c r="L2639" s="227"/>
      <c r="M2639" s="228"/>
      <c r="N2639" s="229"/>
      <c r="O2639" s="229"/>
      <c r="P2639" s="229"/>
      <c r="Q2639" s="229"/>
      <c r="R2639" s="229"/>
      <c r="S2639" s="229"/>
      <c r="T2639" s="230"/>
      <c r="AT2639" s="231" t="s">
        <v>213</v>
      </c>
      <c r="AU2639" s="231" t="s">
        <v>84</v>
      </c>
      <c r="AV2639" s="15" t="s">
        <v>82</v>
      </c>
      <c r="AW2639" s="15" t="s">
        <v>35</v>
      </c>
      <c r="AX2639" s="15" t="s">
        <v>74</v>
      </c>
      <c r="AY2639" s="231" t="s">
        <v>197</v>
      </c>
    </row>
    <row r="2640" spans="1:65" s="15" customFormat="1" ht="11.25">
      <c r="B2640" s="222"/>
      <c r="C2640" s="223"/>
      <c r="D2640" s="201" t="s">
        <v>213</v>
      </c>
      <c r="E2640" s="224" t="s">
        <v>28</v>
      </c>
      <c r="F2640" s="225" t="s">
        <v>3457</v>
      </c>
      <c r="G2640" s="223"/>
      <c r="H2640" s="224" t="s">
        <v>28</v>
      </c>
      <c r="I2640" s="226"/>
      <c r="J2640" s="223"/>
      <c r="K2640" s="223"/>
      <c r="L2640" s="227"/>
      <c r="M2640" s="228"/>
      <c r="N2640" s="229"/>
      <c r="O2640" s="229"/>
      <c r="P2640" s="229"/>
      <c r="Q2640" s="229"/>
      <c r="R2640" s="229"/>
      <c r="S2640" s="229"/>
      <c r="T2640" s="230"/>
      <c r="AT2640" s="231" t="s">
        <v>213</v>
      </c>
      <c r="AU2640" s="231" t="s">
        <v>84</v>
      </c>
      <c r="AV2640" s="15" t="s">
        <v>82</v>
      </c>
      <c r="AW2640" s="15" t="s">
        <v>35</v>
      </c>
      <c r="AX2640" s="15" t="s">
        <v>74</v>
      </c>
      <c r="AY2640" s="231" t="s">
        <v>197</v>
      </c>
    </row>
    <row r="2641" spans="1:65" s="13" customFormat="1" ht="11.25">
      <c r="B2641" s="199"/>
      <c r="C2641" s="200"/>
      <c r="D2641" s="201" t="s">
        <v>213</v>
      </c>
      <c r="E2641" s="202" t="s">
        <v>28</v>
      </c>
      <c r="F2641" s="203" t="s">
        <v>3458</v>
      </c>
      <c r="G2641" s="200"/>
      <c r="H2641" s="204">
        <v>43838</v>
      </c>
      <c r="I2641" s="205"/>
      <c r="J2641" s="200"/>
      <c r="K2641" s="200"/>
      <c r="L2641" s="206"/>
      <c r="M2641" s="207"/>
      <c r="N2641" s="208"/>
      <c r="O2641" s="208"/>
      <c r="P2641" s="208"/>
      <c r="Q2641" s="208"/>
      <c r="R2641" s="208"/>
      <c r="S2641" s="208"/>
      <c r="T2641" s="209"/>
      <c r="AT2641" s="210" t="s">
        <v>213</v>
      </c>
      <c r="AU2641" s="210" t="s">
        <v>84</v>
      </c>
      <c r="AV2641" s="13" t="s">
        <v>84</v>
      </c>
      <c r="AW2641" s="13" t="s">
        <v>35</v>
      </c>
      <c r="AX2641" s="13" t="s">
        <v>82</v>
      </c>
      <c r="AY2641" s="210" t="s">
        <v>197</v>
      </c>
    </row>
    <row r="2642" spans="1:65" s="2" customFormat="1" ht="16.5" customHeight="1">
      <c r="A2642" s="37"/>
      <c r="B2642" s="38"/>
      <c r="C2642" s="181" t="s">
        <v>3459</v>
      </c>
      <c r="D2642" s="181" t="s">
        <v>199</v>
      </c>
      <c r="E2642" s="182" t="s">
        <v>3460</v>
      </c>
      <c r="F2642" s="183" t="s">
        <v>3461</v>
      </c>
      <c r="G2642" s="184" t="s">
        <v>3453</v>
      </c>
      <c r="H2642" s="185">
        <v>80099</v>
      </c>
      <c r="I2642" s="186"/>
      <c r="J2642" s="187">
        <f>ROUND(I2642*H2642,2)</f>
        <v>0</v>
      </c>
      <c r="K2642" s="183" t="s">
        <v>28</v>
      </c>
      <c r="L2642" s="42"/>
      <c r="M2642" s="188" t="s">
        <v>28</v>
      </c>
      <c r="N2642" s="189" t="s">
        <v>45</v>
      </c>
      <c r="O2642" s="67"/>
      <c r="P2642" s="190">
        <f>O2642*H2642</f>
        <v>0</v>
      </c>
      <c r="Q2642" s="190">
        <v>0</v>
      </c>
      <c r="R2642" s="190">
        <f>Q2642*H2642</f>
        <v>0</v>
      </c>
      <c r="S2642" s="190">
        <v>0</v>
      </c>
      <c r="T2642" s="191">
        <f>S2642*H2642</f>
        <v>0</v>
      </c>
      <c r="U2642" s="37"/>
      <c r="V2642" s="37"/>
      <c r="W2642" s="37"/>
      <c r="X2642" s="37"/>
      <c r="Y2642" s="37"/>
      <c r="Z2642" s="37"/>
      <c r="AA2642" s="37"/>
      <c r="AB2642" s="37"/>
      <c r="AC2642" s="37"/>
      <c r="AD2642" s="37"/>
      <c r="AE2642" s="37"/>
      <c r="AR2642" s="192" t="s">
        <v>283</v>
      </c>
      <c r="AT2642" s="192" t="s">
        <v>199</v>
      </c>
      <c r="AU2642" s="192" t="s">
        <v>84</v>
      </c>
      <c r="AY2642" s="20" t="s">
        <v>197</v>
      </c>
      <c r="BE2642" s="193">
        <f>IF(N2642="základní",J2642,0)</f>
        <v>0</v>
      </c>
      <c r="BF2642" s="193">
        <f>IF(N2642="snížená",J2642,0)</f>
        <v>0</v>
      </c>
      <c r="BG2642" s="193">
        <f>IF(N2642="zákl. přenesená",J2642,0)</f>
        <v>0</v>
      </c>
      <c r="BH2642" s="193">
        <f>IF(N2642="sníž. přenesená",J2642,0)</f>
        <v>0</v>
      </c>
      <c r="BI2642" s="193">
        <f>IF(N2642="nulová",J2642,0)</f>
        <v>0</v>
      </c>
      <c r="BJ2642" s="20" t="s">
        <v>82</v>
      </c>
      <c r="BK2642" s="193">
        <f>ROUND(I2642*H2642,2)</f>
        <v>0</v>
      </c>
      <c r="BL2642" s="20" t="s">
        <v>283</v>
      </c>
      <c r="BM2642" s="192" t="s">
        <v>3462</v>
      </c>
    </row>
    <row r="2643" spans="1:65" s="15" customFormat="1" ht="11.25">
      <c r="B2643" s="222"/>
      <c r="C2643" s="223"/>
      <c r="D2643" s="201" t="s">
        <v>213</v>
      </c>
      <c r="E2643" s="224" t="s">
        <v>28</v>
      </c>
      <c r="F2643" s="225" t="s">
        <v>3455</v>
      </c>
      <c r="G2643" s="223"/>
      <c r="H2643" s="224" t="s">
        <v>28</v>
      </c>
      <c r="I2643" s="226"/>
      <c r="J2643" s="223"/>
      <c r="K2643" s="223"/>
      <c r="L2643" s="227"/>
      <c r="M2643" s="228"/>
      <c r="N2643" s="229"/>
      <c r="O2643" s="229"/>
      <c r="P2643" s="229"/>
      <c r="Q2643" s="229"/>
      <c r="R2643" s="229"/>
      <c r="S2643" s="229"/>
      <c r="T2643" s="230"/>
      <c r="AT2643" s="231" t="s">
        <v>213</v>
      </c>
      <c r="AU2643" s="231" t="s">
        <v>84</v>
      </c>
      <c r="AV2643" s="15" t="s">
        <v>82</v>
      </c>
      <c r="AW2643" s="15" t="s">
        <v>35</v>
      </c>
      <c r="AX2643" s="15" t="s">
        <v>74</v>
      </c>
      <c r="AY2643" s="231" t="s">
        <v>197</v>
      </c>
    </row>
    <row r="2644" spans="1:65" s="15" customFormat="1" ht="11.25">
      <c r="B2644" s="222"/>
      <c r="C2644" s="223"/>
      <c r="D2644" s="201" t="s">
        <v>213</v>
      </c>
      <c r="E2644" s="224" t="s">
        <v>28</v>
      </c>
      <c r="F2644" s="225" t="s">
        <v>3456</v>
      </c>
      <c r="G2644" s="223"/>
      <c r="H2644" s="224" t="s">
        <v>28</v>
      </c>
      <c r="I2644" s="226"/>
      <c r="J2644" s="223"/>
      <c r="K2644" s="223"/>
      <c r="L2644" s="227"/>
      <c r="M2644" s="228"/>
      <c r="N2644" s="229"/>
      <c r="O2644" s="229"/>
      <c r="P2644" s="229"/>
      <c r="Q2644" s="229"/>
      <c r="R2644" s="229"/>
      <c r="S2644" s="229"/>
      <c r="T2644" s="230"/>
      <c r="AT2644" s="231" t="s">
        <v>213</v>
      </c>
      <c r="AU2644" s="231" t="s">
        <v>84</v>
      </c>
      <c r="AV2644" s="15" t="s">
        <v>82</v>
      </c>
      <c r="AW2644" s="15" t="s">
        <v>35</v>
      </c>
      <c r="AX2644" s="15" t="s">
        <v>74</v>
      </c>
      <c r="AY2644" s="231" t="s">
        <v>197</v>
      </c>
    </row>
    <row r="2645" spans="1:65" s="15" customFormat="1" ht="11.25">
      <c r="B2645" s="222"/>
      <c r="C2645" s="223"/>
      <c r="D2645" s="201" t="s">
        <v>213</v>
      </c>
      <c r="E2645" s="224" t="s">
        <v>28</v>
      </c>
      <c r="F2645" s="225" t="s">
        <v>3457</v>
      </c>
      <c r="G2645" s="223"/>
      <c r="H2645" s="224" t="s">
        <v>28</v>
      </c>
      <c r="I2645" s="226"/>
      <c r="J2645" s="223"/>
      <c r="K2645" s="223"/>
      <c r="L2645" s="227"/>
      <c r="M2645" s="228"/>
      <c r="N2645" s="229"/>
      <c r="O2645" s="229"/>
      <c r="P2645" s="229"/>
      <c r="Q2645" s="229"/>
      <c r="R2645" s="229"/>
      <c r="S2645" s="229"/>
      <c r="T2645" s="230"/>
      <c r="AT2645" s="231" t="s">
        <v>213</v>
      </c>
      <c r="AU2645" s="231" t="s">
        <v>84</v>
      </c>
      <c r="AV2645" s="15" t="s">
        <v>82</v>
      </c>
      <c r="AW2645" s="15" t="s">
        <v>35</v>
      </c>
      <c r="AX2645" s="15" t="s">
        <v>74</v>
      </c>
      <c r="AY2645" s="231" t="s">
        <v>197</v>
      </c>
    </row>
    <row r="2646" spans="1:65" s="13" customFormat="1" ht="11.25">
      <c r="B2646" s="199"/>
      <c r="C2646" s="200"/>
      <c r="D2646" s="201" t="s">
        <v>213</v>
      </c>
      <c r="E2646" s="202" t="s">
        <v>28</v>
      </c>
      <c r="F2646" s="203" t="s">
        <v>3463</v>
      </c>
      <c r="G2646" s="200"/>
      <c r="H2646" s="204">
        <v>66657</v>
      </c>
      <c r="I2646" s="205"/>
      <c r="J2646" s="200"/>
      <c r="K2646" s="200"/>
      <c r="L2646" s="206"/>
      <c r="M2646" s="207"/>
      <c r="N2646" s="208"/>
      <c r="O2646" s="208"/>
      <c r="P2646" s="208"/>
      <c r="Q2646" s="208"/>
      <c r="R2646" s="208"/>
      <c r="S2646" s="208"/>
      <c r="T2646" s="209"/>
      <c r="AT2646" s="210" t="s">
        <v>213</v>
      </c>
      <c r="AU2646" s="210" t="s">
        <v>84</v>
      </c>
      <c r="AV2646" s="13" t="s">
        <v>84</v>
      </c>
      <c r="AW2646" s="13" t="s">
        <v>35</v>
      </c>
      <c r="AX2646" s="13" t="s">
        <v>74</v>
      </c>
      <c r="AY2646" s="210" t="s">
        <v>197</v>
      </c>
    </row>
    <row r="2647" spans="1:65" s="13" customFormat="1" ht="11.25">
      <c r="B2647" s="199"/>
      <c r="C2647" s="200"/>
      <c r="D2647" s="201" t="s">
        <v>213</v>
      </c>
      <c r="E2647" s="202" t="s">
        <v>28</v>
      </c>
      <c r="F2647" s="203" t="s">
        <v>3464</v>
      </c>
      <c r="G2647" s="200"/>
      <c r="H2647" s="204">
        <v>13442</v>
      </c>
      <c r="I2647" s="205"/>
      <c r="J2647" s="200"/>
      <c r="K2647" s="200"/>
      <c r="L2647" s="206"/>
      <c r="M2647" s="207"/>
      <c r="N2647" s="208"/>
      <c r="O2647" s="208"/>
      <c r="P2647" s="208"/>
      <c r="Q2647" s="208"/>
      <c r="R2647" s="208"/>
      <c r="S2647" s="208"/>
      <c r="T2647" s="209"/>
      <c r="AT2647" s="210" t="s">
        <v>213</v>
      </c>
      <c r="AU2647" s="210" t="s">
        <v>84</v>
      </c>
      <c r="AV2647" s="13" t="s">
        <v>84</v>
      </c>
      <c r="AW2647" s="13" t="s">
        <v>35</v>
      </c>
      <c r="AX2647" s="13" t="s">
        <v>74</v>
      </c>
      <c r="AY2647" s="210" t="s">
        <v>197</v>
      </c>
    </row>
    <row r="2648" spans="1:65" s="14" customFormat="1" ht="11.25">
      <c r="B2648" s="211"/>
      <c r="C2648" s="212"/>
      <c r="D2648" s="201" t="s">
        <v>213</v>
      </c>
      <c r="E2648" s="213" t="s">
        <v>28</v>
      </c>
      <c r="F2648" s="214" t="s">
        <v>226</v>
      </c>
      <c r="G2648" s="212"/>
      <c r="H2648" s="215">
        <v>80099</v>
      </c>
      <c r="I2648" s="216"/>
      <c r="J2648" s="212"/>
      <c r="K2648" s="212"/>
      <c r="L2648" s="217"/>
      <c r="M2648" s="218"/>
      <c r="N2648" s="219"/>
      <c r="O2648" s="219"/>
      <c r="P2648" s="219"/>
      <c r="Q2648" s="219"/>
      <c r="R2648" s="219"/>
      <c r="S2648" s="219"/>
      <c r="T2648" s="220"/>
      <c r="AT2648" s="221" t="s">
        <v>213</v>
      </c>
      <c r="AU2648" s="221" t="s">
        <v>84</v>
      </c>
      <c r="AV2648" s="14" t="s">
        <v>204</v>
      </c>
      <c r="AW2648" s="14" t="s">
        <v>35</v>
      </c>
      <c r="AX2648" s="14" t="s">
        <v>82</v>
      </c>
      <c r="AY2648" s="221" t="s">
        <v>197</v>
      </c>
    </row>
    <row r="2649" spans="1:65" s="2" customFormat="1" ht="16.5" customHeight="1">
      <c r="A2649" s="37"/>
      <c r="B2649" s="38"/>
      <c r="C2649" s="181" t="s">
        <v>3465</v>
      </c>
      <c r="D2649" s="181" t="s">
        <v>199</v>
      </c>
      <c r="E2649" s="182" t="s">
        <v>3466</v>
      </c>
      <c r="F2649" s="183" t="s">
        <v>3467</v>
      </c>
      <c r="G2649" s="184" t="s">
        <v>3453</v>
      </c>
      <c r="H2649" s="185">
        <v>1860</v>
      </c>
      <c r="I2649" s="186"/>
      <c r="J2649" s="187">
        <f>ROUND(I2649*H2649,2)</f>
        <v>0</v>
      </c>
      <c r="K2649" s="183" t="s">
        <v>28</v>
      </c>
      <c r="L2649" s="42"/>
      <c r="M2649" s="188" t="s">
        <v>28</v>
      </c>
      <c r="N2649" s="189" t="s">
        <v>45</v>
      </c>
      <c r="O2649" s="67"/>
      <c r="P2649" s="190">
        <f>O2649*H2649</f>
        <v>0</v>
      </c>
      <c r="Q2649" s="190">
        <v>0</v>
      </c>
      <c r="R2649" s="190">
        <f>Q2649*H2649</f>
        <v>0</v>
      </c>
      <c r="S2649" s="190">
        <v>0</v>
      </c>
      <c r="T2649" s="191">
        <f>S2649*H2649</f>
        <v>0</v>
      </c>
      <c r="U2649" s="37"/>
      <c r="V2649" s="37"/>
      <c r="W2649" s="37"/>
      <c r="X2649" s="37"/>
      <c r="Y2649" s="37"/>
      <c r="Z2649" s="37"/>
      <c r="AA2649" s="37"/>
      <c r="AB2649" s="37"/>
      <c r="AC2649" s="37"/>
      <c r="AD2649" s="37"/>
      <c r="AE2649" s="37"/>
      <c r="AR2649" s="192" t="s">
        <v>283</v>
      </c>
      <c r="AT2649" s="192" t="s">
        <v>199</v>
      </c>
      <c r="AU2649" s="192" t="s">
        <v>84</v>
      </c>
      <c r="AY2649" s="20" t="s">
        <v>197</v>
      </c>
      <c r="BE2649" s="193">
        <f>IF(N2649="základní",J2649,0)</f>
        <v>0</v>
      </c>
      <c r="BF2649" s="193">
        <f>IF(N2649="snížená",J2649,0)</f>
        <v>0</v>
      </c>
      <c r="BG2649" s="193">
        <f>IF(N2649="zákl. přenesená",J2649,0)</f>
        <v>0</v>
      </c>
      <c r="BH2649" s="193">
        <f>IF(N2649="sníž. přenesená",J2649,0)</f>
        <v>0</v>
      </c>
      <c r="BI2649" s="193">
        <f>IF(N2649="nulová",J2649,0)</f>
        <v>0</v>
      </c>
      <c r="BJ2649" s="20" t="s">
        <v>82</v>
      </c>
      <c r="BK2649" s="193">
        <f>ROUND(I2649*H2649,2)</f>
        <v>0</v>
      </c>
      <c r="BL2649" s="20" t="s">
        <v>283</v>
      </c>
      <c r="BM2649" s="192" t="s">
        <v>3468</v>
      </c>
    </row>
    <row r="2650" spans="1:65" s="15" customFormat="1" ht="11.25">
      <c r="B2650" s="222"/>
      <c r="C2650" s="223"/>
      <c r="D2650" s="201" t="s">
        <v>213</v>
      </c>
      <c r="E2650" s="224" t="s">
        <v>28</v>
      </c>
      <c r="F2650" s="225" t="s">
        <v>3455</v>
      </c>
      <c r="G2650" s="223"/>
      <c r="H2650" s="224" t="s">
        <v>28</v>
      </c>
      <c r="I2650" s="226"/>
      <c r="J2650" s="223"/>
      <c r="K2650" s="223"/>
      <c r="L2650" s="227"/>
      <c r="M2650" s="228"/>
      <c r="N2650" s="229"/>
      <c r="O2650" s="229"/>
      <c r="P2650" s="229"/>
      <c r="Q2650" s="229"/>
      <c r="R2650" s="229"/>
      <c r="S2650" s="229"/>
      <c r="T2650" s="230"/>
      <c r="AT2650" s="231" t="s">
        <v>213</v>
      </c>
      <c r="AU2650" s="231" t="s">
        <v>84</v>
      </c>
      <c r="AV2650" s="15" t="s">
        <v>82</v>
      </c>
      <c r="AW2650" s="15" t="s">
        <v>35</v>
      </c>
      <c r="AX2650" s="15" t="s">
        <v>74</v>
      </c>
      <c r="AY2650" s="231" t="s">
        <v>197</v>
      </c>
    </row>
    <row r="2651" spans="1:65" s="15" customFormat="1" ht="11.25">
      <c r="B2651" s="222"/>
      <c r="C2651" s="223"/>
      <c r="D2651" s="201" t="s">
        <v>213</v>
      </c>
      <c r="E2651" s="224" t="s">
        <v>28</v>
      </c>
      <c r="F2651" s="225" t="s">
        <v>3456</v>
      </c>
      <c r="G2651" s="223"/>
      <c r="H2651" s="224" t="s">
        <v>28</v>
      </c>
      <c r="I2651" s="226"/>
      <c r="J2651" s="223"/>
      <c r="K2651" s="223"/>
      <c r="L2651" s="227"/>
      <c r="M2651" s="228"/>
      <c r="N2651" s="229"/>
      <c r="O2651" s="229"/>
      <c r="P2651" s="229"/>
      <c r="Q2651" s="229"/>
      <c r="R2651" s="229"/>
      <c r="S2651" s="229"/>
      <c r="T2651" s="230"/>
      <c r="AT2651" s="231" t="s">
        <v>213</v>
      </c>
      <c r="AU2651" s="231" t="s">
        <v>84</v>
      </c>
      <c r="AV2651" s="15" t="s">
        <v>82</v>
      </c>
      <c r="AW2651" s="15" t="s">
        <v>35</v>
      </c>
      <c r="AX2651" s="15" t="s">
        <v>74</v>
      </c>
      <c r="AY2651" s="231" t="s">
        <v>197</v>
      </c>
    </row>
    <row r="2652" spans="1:65" s="15" customFormat="1" ht="11.25">
      <c r="B2652" s="222"/>
      <c r="C2652" s="223"/>
      <c r="D2652" s="201" t="s">
        <v>213</v>
      </c>
      <c r="E2652" s="224" t="s">
        <v>28</v>
      </c>
      <c r="F2652" s="225" t="s">
        <v>3457</v>
      </c>
      <c r="G2652" s="223"/>
      <c r="H2652" s="224" t="s">
        <v>28</v>
      </c>
      <c r="I2652" s="226"/>
      <c r="J2652" s="223"/>
      <c r="K2652" s="223"/>
      <c r="L2652" s="227"/>
      <c r="M2652" s="228"/>
      <c r="N2652" s="229"/>
      <c r="O2652" s="229"/>
      <c r="P2652" s="229"/>
      <c r="Q2652" s="229"/>
      <c r="R2652" s="229"/>
      <c r="S2652" s="229"/>
      <c r="T2652" s="230"/>
      <c r="AT2652" s="231" t="s">
        <v>213</v>
      </c>
      <c r="AU2652" s="231" t="s">
        <v>84</v>
      </c>
      <c r="AV2652" s="15" t="s">
        <v>82</v>
      </c>
      <c r="AW2652" s="15" t="s">
        <v>35</v>
      </c>
      <c r="AX2652" s="15" t="s">
        <v>74</v>
      </c>
      <c r="AY2652" s="231" t="s">
        <v>197</v>
      </c>
    </row>
    <row r="2653" spans="1:65" s="13" customFormat="1" ht="11.25">
      <c r="B2653" s="199"/>
      <c r="C2653" s="200"/>
      <c r="D2653" s="201" t="s">
        <v>213</v>
      </c>
      <c r="E2653" s="202" t="s">
        <v>28</v>
      </c>
      <c r="F2653" s="203" t="s">
        <v>3469</v>
      </c>
      <c r="G2653" s="200"/>
      <c r="H2653" s="204">
        <v>1860</v>
      </c>
      <c r="I2653" s="205"/>
      <c r="J2653" s="200"/>
      <c r="K2653" s="200"/>
      <c r="L2653" s="206"/>
      <c r="M2653" s="207"/>
      <c r="N2653" s="208"/>
      <c r="O2653" s="208"/>
      <c r="P2653" s="208"/>
      <c r="Q2653" s="208"/>
      <c r="R2653" s="208"/>
      <c r="S2653" s="208"/>
      <c r="T2653" s="209"/>
      <c r="AT2653" s="210" t="s">
        <v>213</v>
      </c>
      <c r="AU2653" s="210" t="s">
        <v>84</v>
      </c>
      <c r="AV2653" s="13" t="s">
        <v>84</v>
      </c>
      <c r="AW2653" s="13" t="s">
        <v>35</v>
      </c>
      <c r="AX2653" s="13" t="s">
        <v>82</v>
      </c>
      <c r="AY2653" s="210" t="s">
        <v>197</v>
      </c>
    </row>
    <row r="2654" spans="1:65" s="2" customFormat="1" ht="21.75" customHeight="1">
      <c r="A2654" s="37"/>
      <c r="B2654" s="38"/>
      <c r="C2654" s="181" t="s">
        <v>3470</v>
      </c>
      <c r="D2654" s="181" t="s">
        <v>199</v>
      </c>
      <c r="E2654" s="182" t="s">
        <v>3471</v>
      </c>
      <c r="F2654" s="183" t="s">
        <v>3472</v>
      </c>
      <c r="G2654" s="184" t="s">
        <v>1590</v>
      </c>
      <c r="H2654" s="185">
        <v>1</v>
      </c>
      <c r="I2654" s="186"/>
      <c r="J2654" s="187">
        <f>ROUND(I2654*H2654,2)</f>
        <v>0</v>
      </c>
      <c r="K2654" s="183" t="s">
        <v>28</v>
      </c>
      <c r="L2654" s="42"/>
      <c r="M2654" s="188" t="s">
        <v>28</v>
      </c>
      <c r="N2654" s="189" t="s">
        <v>45</v>
      </c>
      <c r="O2654" s="67"/>
      <c r="P2654" s="190">
        <f>O2654*H2654</f>
        <v>0</v>
      </c>
      <c r="Q2654" s="190">
        <v>0</v>
      </c>
      <c r="R2654" s="190">
        <f>Q2654*H2654</f>
        <v>0</v>
      </c>
      <c r="S2654" s="190">
        <v>0</v>
      </c>
      <c r="T2654" s="191">
        <f>S2654*H2654</f>
        <v>0</v>
      </c>
      <c r="U2654" s="37"/>
      <c r="V2654" s="37"/>
      <c r="W2654" s="37"/>
      <c r="X2654" s="37"/>
      <c r="Y2654" s="37"/>
      <c r="Z2654" s="37"/>
      <c r="AA2654" s="37"/>
      <c r="AB2654" s="37"/>
      <c r="AC2654" s="37"/>
      <c r="AD2654" s="37"/>
      <c r="AE2654" s="37"/>
      <c r="AR2654" s="192" t="s">
        <v>283</v>
      </c>
      <c r="AT2654" s="192" t="s">
        <v>199</v>
      </c>
      <c r="AU2654" s="192" t="s">
        <v>84</v>
      </c>
      <c r="AY2654" s="20" t="s">
        <v>197</v>
      </c>
      <c r="BE2654" s="193">
        <f>IF(N2654="základní",J2654,0)</f>
        <v>0</v>
      </c>
      <c r="BF2654" s="193">
        <f>IF(N2654="snížená",J2654,0)</f>
        <v>0</v>
      </c>
      <c r="BG2654" s="193">
        <f>IF(N2654="zákl. přenesená",J2654,0)</f>
        <v>0</v>
      </c>
      <c r="BH2654" s="193">
        <f>IF(N2654="sníž. přenesená",J2654,0)</f>
        <v>0</v>
      </c>
      <c r="BI2654" s="193">
        <f>IF(N2654="nulová",J2654,0)</f>
        <v>0</v>
      </c>
      <c r="BJ2654" s="20" t="s">
        <v>82</v>
      </c>
      <c r="BK2654" s="193">
        <f>ROUND(I2654*H2654,2)</f>
        <v>0</v>
      </c>
      <c r="BL2654" s="20" t="s">
        <v>283</v>
      </c>
      <c r="BM2654" s="192" t="s">
        <v>3473</v>
      </c>
    </row>
    <row r="2655" spans="1:65" s="15" customFormat="1" ht="11.25">
      <c r="B2655" s="222"/>
      <c r="C2655" s="223"/>
      <c r="D2655" s="201" t="s">
        <v>213</v>
      </c>
      <c r="E2655" s="224" t="s">
        <v>28</v>
      </c>
      <c r="F2655" s="225" t="s">
        <v>3474</v>
      </c>
      <c r="G2655" s="223"/>
      <c r="H2655" s="224" t="s">
        <v>28</v>
      </c>
      <c r="I2655" s="226"/>
      <c r="J2655" s="223"/>
      <c r="K2655" s="223"/>
      <c r="L2655" s="227"/>
      <c r="M2655" s="228"/>
      <c r="N2655" s="229"/>
      <c r="O2655" s="229"/>
      <c r="P2655" s="229"/>
      <c r="Q2655" s="229"/>
      <c r="R2655" s="229"/>
      <c r="S2655" s="229"/>
      <c r="T2655" s="230"/>
      <c r="AT2655" s="231" t="s">
        <v>213</v>
      </c>
      <c r="AU2655" s="231" t="s">
        <v>84</v>
      </c>
      <c r="AV2655" s="15" t="s">
        <v>82</v>
      </c>
      <c r="AW2655" s="15" t="s">
        <v>35</v>
      </c>
      <c r="AX2655" s="15" t="s">
        <v>74</v>
      </c>
      <c r="AY2655" s="231" t="s">
        <v>197</v>
      </c>
    </row>
    <row r="2656" spans="1:65" s="15" customFormat="1" ht="11.25">
      <c r="B2656" s="222"/>
      <c r="C2656" s="223"/>
      <c r="D2656" s="201" t="s">
        <v>213</v>
      </c>
      <c r="E2656" s="224" t="s">
        <v>28</v>
      </c>
      <c r="F2656" s="225" t="s">
        <v>3457</v>
      </c>
      <c r="G2656" s="223"/>
      <c r="H2656" s="224" t="s">
        <v>28</v>
      </c>
      <c r="I2656" s="226"/>
      <c r="J2656" s="223"/>
      <c r="K2656" s="223"/>
      <c r="L2656" s="227"/>
      <c r="M2656" s="228"/>
      <c r="N2656" s="229"/>
      <c r="O2656" s="229"/>
      <c r="P2656" s="229"/>
      <c r="Q2656" s="229"/>
      <c r="R2656" s="229"/>
      <c r="S2656" s="229"/>
      <c r="T2656" s="230"/>
      <c r="AT2656" s="231" t="s">
        <v>213</v>
      </c>
      <c r="AU2656" s="231" t="s">
        <v>84</v>
      </c>
      <c r="AV2656" s="15" t="s">
        <v>82</v>
      </c>
      <c r="AW2656" s="15" t="s">
        <v>35</v>
      </c>
      <c r="AX2656" s="15" t="s">
        <v>74</v>
      </c>
      <c r="AY2656" s="231" t="s">
        <v>197</v>
      </c>
    </row>
    <row r="2657" spans="1:65" s="13" customFormat="1" ht="11.25">
      <c r="B2657" s="199"/>
      <c r="C2657" s="200"/>
      <c r="D2657" s="201" t="s">
        <v>213</v>
      </c>
      <c r="E2657" s="202" t="s">
        <v>28</v>
      </c>
      <c r="F2657" s="203" t="s">
        <v>3475</v>
      </c>
      <c r="G2657" s="200"/>
      <c r="H2657" s="204">
        <v>1</v>
      </c>
      <c r="I2657" s="205"/>
      <c r="J2657" s="200"/>
      <c r="K2657" s="200"/>
      <c r="L2657" s="206"/>
      <c r="M2657" s="207"/>
      <c r="N2657" s="208"/>
      <c r="O2657" s="208"/>
      <c r="P2657" s="208"/>
      <c r="Q2657" s="208"/>
      <c r="R2657" s="208"/>
      <c r="S2657" s="208"/>
      <c r="T2657" s="209"/>
      <c r="AT2657" s="210" t="s">
        <v>213</v>
      </c>
      <c r="AU2657" s="210" t="s">
        <v>84</v>
      </c>
      <c r="AV2657" s="13" t="s">
        <v>84</v>
      </c>
      <c r="AW2657" s="13" t="s">
        <v>35</v>
      </c>
      <c r="AX2657" s="13" t="s">
        <v>82</v>
      </c>
      <c r="AY2657" s="210" t="s">
        <v>197</v>
      </c>
    </row>
    <row r="2658" spans="1:65" s="2" customFormat="1" ht="16.5" customHeight="1">
      <c r="A2658" s="37"/>
      <c r="B2658" s="38"/>
      <c r="C2658" s="181" t="s">
        <v>3476</v>
      </c>
      <c r="D2658" s="181" t="s">
        <v>199</v>
      </c>
      <c r="E2658" s="182" t="s">
        <v>3477</v>
      </c>
      <c r="F2658" s="183" t="s">
        <v>3478</v>
      </c>
      <c r="G2658" s="184" t="s">
        <v>1590</v>
      </c>
      <c r="H2658" s="185">
        <v>1</v>
      </c>
      <c r="I2658" s="186"/>
      <c r="J2658" s="187">
        <f>ROUND(I2658*H2658,2)</f>
        <v>0</v>
      </c>
      <c r="K2658" s="183" t="s">
        <v>28</v>
      </c>
      <c r="L2658" s="42"/>
      <c r="M2658" s="188" t="s">
        <v>28</v>
      </c>
      <c r="N2658" s="189" t="s">
        <v>45</v>
      </c>
      <c r="O2658" s="67"/>
      <c r="P2658" s="190">
        <f>O2658*H2658</f>
        <v>0</v>
      </c>
      <c r="Q2658" s="190">
        <v>0</v>
      </c>
      <c r="R2658" s="190">
        <f>Q2658*H2658</f>
        <v>0</v>
      </c>
      <c r="S2658" s="190">
        <v>0</v>
      </c>
      <c r="T2658" s="191">
        <f>S2658*H2658</f>
        <v>0</v>
      </c>
      <c r="U2658" s="37"/>
      <c r="V2658" s="37"/>
      <c r="W2658" s="37"/>
      <c r="X2658" s="37"/>
      <c r="Y2658" s="37"/>
      <c r="Z2658" s="37"/>
      <c r="AA2658" s="37"/>
      <c r="AB2658" s="37"/>
      <c r="AC2658" s="37"/>
      <c r="AD2658" s="37"/>
      <c r="AE2658" s="37"/>
      <c r="AR2658" s="192" t="s">
        <v>283</v>
      </c>
      <c r="AT2658" s="192" t="s">
        <v>199</v>
      </c>
      <c r="AU2658" s="192" t="s">
        <v>84</v>
      </c>
      <c r="AY2658" s="20" t="s">
        <v>197</v>
      </c>
      <c r="BE2658" s="193">
        <f>IF(N2658="základní",J2658,0)</f>
        <v>0</v>
      </c>
      <c r="BF2658" s="193">
        <f>IF(N2658="snížená",J2658,0)</f>
        <v>0</v>
      </c>
      <c r="BG2658" s="193">
        <f>IF(N2658="zákl. přenesená",J2658,0)</f>
        <v>0</v>
      </c>
      <c r="BH2658" s="193">
        <f>IF(N2658="sníž. přenesená",J2658,0)</f>
        <v>0</v>
      </c>
      <c r="BI2658" s="193">
        <f>IF(N2658="nulová",J2658,0)</f>
        <v>0</v>
      </c>
      <c r="BJ2658" s="20" t="s">
        <v>82</v>
      </c>
      <c r="BK2658" s="193">
        <f>ROUND(I2658*H2658,2)</f>
        <v>0</v>
      </c>
      <c r="BL2658" s="20" t="s">
        <v>283</v>
      </c>
      <c r="BM2658" s="192" t="s">
        <v>3479</v>
      </c>
    </row>
    <row r="2659" spans="1:65" s="15" customFormat="1" ht="11.25">
      <c r="B2659" s="222"/>
      <c r="C2659" s="223"/>
      <c r="D2659" s="201" t="s">
        <v>213</v>
      </c>
      <c r="E2659" s="224" t="s">
        <v>28</v>
      </c>
      <c r="F2659" s="225" t="s">
        <v>3474</v>
      </c>
      <c r="G2659" s="223"/>
      <c r="H2659" s="224" t="s">
        <v>28</v>
      </c>
      <c r="I2659" s="226"/>
      <c r="J2659" s="223"/>
      <c r="K2659" s="223"/>
      <c r="L2659" s="227"/>
      <c r="M2659" s="228"/>
      <c r="N2659" s="229"/>
      <c r="O2659" s="229"/>
      <c r="P2659" s="229"/>
      <c r="Q2659" s="229"/>
      <c r="R2659" s="229"/>
      <c r="S2659" s="229"/>
      <c r="T2659" s="230"/>
      <c r="AT2659" s="231" t="s">
        <v>213</v>
      </c>
      <c r="AU2659" s="231" t="s">
        <v>84</v>
      </c>
      <c r="AV2659" s="15" t="s">
        <v>82</v>
      </c>
      <c r="AW2659" s="15" t="s">
        <v>35</v>
      </c>
      <c r="AX2659" s="15" t="s">
        <v>74</v>
      </c>
      <c r="AY2659" s="231" t="s">
        <v>197</v>
      </c>
    </row>
    <row r="2660" spans="1:65" s="15" customFormat="1" ht="11.25">
      <c r="B2660" s="222"/>
      <c r="C2660" s="223"/>
      <c r="D2660" s="201" t="s">
        <v>213</v>
      </c>
      <c r="E2660" s="224" t="s">
        <v>28</v>
      </c>
      <c r="F2660" s="225" t="s">
        <v>3457</v>
      </c>
      <c r="G2660" s="223"/>
      <c r="H2660" s="224" t="s">
        <v>28</v>
      </c>
      <c r="I2660" s="226"/>
      <c r="J2660" s="223"/>
      <c r="K2660" s="223"/>
      <c r="L2660" s="227"/>
      <c r="M2660" s="228"/>
      <c r="N2660" s="229"/>
      <c r="O2660" s="229"/>
      <c r="P2660" s="229"/>
      <c r="Q2660" s="229"/>
      <c r="R2660" s="229"/>
      <c r="S2660" s="229"/>
      <c r="T2660" s="230"/>
      <c r="AT2660" s="231" t="s">
        <v>213</v>
      </c>
      <c r="AU2660" s="231" t="s">
        <v>84</v>
      </c>
      <c r="AV2660" s="15" t="s">
        <v>82</v>
      </c>
      <c r="AW2660" s="15" t="s">
        <v>35</v>
      </c>
      <c r="AX2660" s="15" t="s">
        <v>74</v>
      </c>
      <c r="AY2660" s="231" t="s">
        <v>197</v>
      </c>
    </row>
    <row r="2661" spans="1:65" s="13" customFormat="1" ht="11.25">
      <c r="B2661" s="199"/>
      <c r="C2661" s="200"/>
      <c r="D2661" s="201" t="s">
        <v>213</v>
      </c>
      <c r="E2661" s="202" t="s">
        <v>28</v>
      </c>
      <c r="F2661" s="203" t="s">
        <v>3480</v>
      </c>
      <c r="G2661" s="200"/>
      <c r="H2661" s="204">
        <v>1</v>
      </c>
      <c r="I2661" s="205"/>
      <c r="J2661" s="200"/>
      <c r="K2661" s="200"/>
      <c r="L2661" s="206"/>
      <c r="M2661" s="207"/>
      <c r="N2661" s="208"/>
      <c r="O2661" s="208"/>
      <c r="P2661" s="208"/>
      <c r="Q2661" s="208"/>
      <c r="R2661" s="208"/>
      <c r="S2661" s="208"/>
      <c r="T2661" s="209"/>
      <c r="AT2661" s="210" t="s">
        <v>213</v>
      </c>
      <c r="AU2661" s="210" t="s">
        <v>84</v>
      </c>
      <c r="AV2661" s="13" t="s">
        <v>84</v>
      </c>
      <c r="AW2661" s="13" t="s">
        <v>35</v>
      </c>
      <c r="AX2661" s="13" t="s">
        <v>82</v>
      </c>
      <c r="AY2661" s="210" t="s">
        <v>197</v>
      </c>
    </row>
    <row r="2662" spans="1:65" s="2" customFormat="1" ht="16.5" customHeight="1">
      <c r="A2662" s="37"/>
      <c r="B2662" s="38"/>
      <c r="C2662" s="181" t="s">
        <v>3481</v>
      </c>
      <c r="D2662" s="181" t="s">
        <v>199</v>
      </c>
      <c r="E2662" s="182" t="s">
        <v>3482</v>
      </c>
      <c r="F2662" s="183" t="s">
        <v>3483</v>
      </c>
      <c r="G2662" s="184" t="s">
        <v>1590</v>
      </c>
      <c r="H2662" s="185">
        <v>1</v>
      </c>
      <c r="I2662" s="186"/>
      <c r="J2662" s="187">
        <f>ROUND(I2662*H2662,2)</f>
        <v>0</v>
      </c>
      <c r="K2662" s="183" t="s">
        <v>28</v>
      </c>
      <c r="L2662" s="42"/>
      <c r="M2662" s="188" t="s">
        <v>28</v>
      </c>
      <c r="N2662" s="189" t="s">
        <v>45</v>
      </c>
      <c r="O2662" s="67"/>
      <c r="P2662" s="190">
        <f>O2662*H2662</f>
        <v>0</v>
      </c>
      <c r="Q2662" s="190">
        <v>0</v>
      </c>
      <c r="R2662" s="190">
        <f>Q2662*H2662</f>
        <v>0</v>
      </c>
      <c r="S2662" s="190">
        <v>0</v>
      </c>
      <c r="T2662" s="191">
        <f>S2662*H2662</f>
        <v>0</v>
      </c>
      <c r="U2662" s="37"/>
      <c r="V2662" s="37"/>
      <c r="W2662" s="37"/>
      <c r="X2662" s="37"/>
      <c r="Y2662" s="37"/>
      <c r="Z2662" s="37"/>
      <c r="AA2662" s="37"/>
      <c r="AB2662" s="37"/>
      <c r="AC2662" s="37"/>
      <c r="AD2662" s="37"/>
      <c r="AE2662" s="37"/>
      <c r="AR2662" s="192" t="s">
        <v>283</v>
      </c>
      <c r="AT2662" s="192" t="s">
        <v>199</v>
      </c>
      <c r="AU2662" s="192" t="s">
        <v>84</v>
      </c>
      <c r="AY2662" s="20" t="s">
        <v>197</v>
      </c>
      <c r="BE2662" s="193">
        <f>IF(N2662="základní",J2662,0)</f>
        <v>0</v>
      </c>
      <c r="BF2662" s="193">
        <f>IF(N2662="snížená",J2662,0)</f>
        <v>0</v>
      </c>
      <c r="BG2662" s="193">
        <f>IF(N2662="zákl. přenesená",J2662,0)</f>
        <v>0</v>
      </c>
      <c r="BH2662" s="193">
        <f>IF(N2662="sníž. přenesená",J2662,0)</f>
        <v>0</v>
      </c>
      <c r="BI2662" s="193">
        <f>IF(N2662="nulová",J2662,0)</f>
        <v>0</v>
      </c>
      <c r="BJ2662" s="20" t="s">
        <v>82</v>
      </c>
      <c r="BK2662" s="193">
        <f>ROUND(I2662*H2662,2)</f>
        <v>0</v>
      </c>
      <c r="BL2662" s="20" t="s">
        <v>283</v>
      </c>
      <c r="BM2662" s="192" t="s">
        <v>3484</v>
      </c>
    </row>
    <row r="2663" spans="1:65" s="15" customFormat="1" ht="11.25">
      <c r="B2663" s="222"/>
      <c r="C2663" s="223"/>
      <c r="D2663" s="201" t="s">
        <v>213</v>
      </c>
      <c r="E2663" s="224" t="s">
        <v>28</v>
      </c>
      <c r="F2663" s="225" t="s">
        <v>3474</v>
      </c>
      <c r="G2663" s="223"/>
      <c r="H2663" s="224" t="s">
        <v>28</v>
      </c>
      <c r="I2663" s="226"/>
      <c r="J2663" s="223"/>
      <c r="K2663" s="223"/>
      <c r="L2663" s="227"/>
      <c r="M2663" s="228"/>
      <c r="N2663" s="229"/>
      <c r="O2663" s="229"/>
      <c r="P2663" s="229"/>
      <c r="Q2663" s="229"/>
      <c r="R2663" s="229"/>
      <c r="S2663" s="229"/>
      <c r="T2663" s="230"/>
      <c r="AT2663" s="231" t="s">
        <v>213</v>
      </c>
      <c r="AU2663" s="231" t="s">
        <v>84</v>
      </c>
      <c r="AV2663" s="15" t="s">
        <v>82</v>
      </c>
      <c r="AW2663" s="15" t="s">
        <v>35</v>
      </c>
      <c r="AX2663" s="15" t="s">
        <v>74</v>
      </c>
      <c r="AY2663" s="231" t="s">
        <v>197</v>
      </c>
    </row>
    <row r="2664" spans="1:65" s="15" customFormat="1" ht="11.25">
      <c r="B2664" s="222"/>
      <c r="C2664" s="223"/>
      <c r="D2664" s="201" t="s">
        <v>213</v>
      </c>
      <c r="E2664" s="224" t="s">
        <v>28</v>
      </c>
      <c r="F2664" s="225" t="s">
        <v>3457</v>
      </c>
      <c r="G2664" s="223"/>
      <c r="H2664" s="224" t="s">
        <v>28</v>
      </c>
      <c r="I2664" s="226"/>
      <c r="J2664" s="223"/>
      <c r="K2664" s="223"/>
      <c r="L2664" s="227"/>
      <c r="M2664" s="228"/>
      <c r="N2664" s="229"/>
      <c r="O2664" s="229"/>
      <c r="P2664" s="229"/>
      <c r="Q2664" s="229"/>
      <c r="R2664" s="229"/>
      <c r="S2664" s="229"/>
      <c r="T2664" s="230"/>
      <c r="AT2664" s="231" t="s">
        <v>213</v>
      </c>
      <c r="AU2664" s="231" t="s">
        <v>84</v>
      </c>
      <c r="AV2664" s="15" t="s">
        <v>82</v>
      </c>
      <c r="AW2664" s="15" t="s">
        <v>35</v>
      </c>
      <c r="AX2664" s="15" t="s">
        <v>74</v>
      </c>
      <c r="AY2664" s="231" t="s">
        <v>197</v>
      </c>
    </row>
    <row r="2665" spans="1:65" s="13" customFormat="1" ht="11.25">
      <c r="B2665" s="199"/>
      <c r="C2665" s="200"/>
      <c r="D2665" s="201" t="s">
        <v>213</v>
      </c>
      <c r="E2665" s="202" t="s">
        <v>28</v>
      </c>
      <c r="F2665" s="203" t="s">
        <v>3485</v>
      </c>
      <c r="G2665" s="200"/>
      <c r="H2665" s="204">
        <v>1</v>
      </c>
      <c r="I2665" s="205"/>
      <c r="J2665" s="200"/>
      <c r="K2665" s="200"/>
      <c r="L2665" s="206"/>
      <c r="M2665" s="207"/>
      <c r="N2665" s="208"/>
      <c r="O2665" s="208"/>
      <c r="P2665" s="208"/>
      <c r="Q2665" s="208"/>
      <c r="R2665" s="208"/>
      <c r="S2665" s="208"/>
      <c r="T2665" s="209"/>
      <c r="AT2665" s="210" t="s">
        <v>213</v>
      </c>
      <c r="AU2665" s="210" t="s">
        <v>84</v>
      </c>
      <c r="AV2665" s="13" t="s">
        <v>84</v>
      </c>
      <c r="AW2665" s="13" t="s">
        <v>35</v>
      </c>
      <c r="AX2665" s="13" t="s">
        <v>82</v>
      </c>
      <c r="AY2665" s="210" t="s">
        <v>197</v>
      </c>
    </row>
    <row r="2666" spans="1:65" s="2" customFormat="1" ht="16.5" customHeight="1">
      <c r="A2666" s="37"/>
      <c r="B2666" s="38"/>
      <c r="C2666" s="181" t="s">
        <v>3486</v>
      </c>
      <c r="D2666" s="181" t="s">
        <v>199</v>
      </c>
      <c r="E2666" s="182" t="s">
        <v>3487</v>
      </c>
      <c r="F2666" s="183" t="s">
        <v>3488</v>
      </c>
      <c r="G2666" s="184" t="s">
        <v>3453</v>
      </c>
      <c r="H2666" s="185">
        <v>1570</v>
      </c>
      <c r="I2666" s="186"/>
      <c r="J2666" s="187">
        <f>ROUND(I2666*H2666,2)</f>
        <v>0</v>
      </c>
      <c r="K2666" s="183" t="s">
        <v>28</v>
      </c>
      <c r="L2666" s="42"/>
      <c r="M2666" s="188" t="s">
        <v>28</v>
      </c>
      <c r="N2666" s="189" t="s">
        <v>45</v>
      </c>
      <c r="O2666" s="67"/>
      <c r="P2666" s="190">
        <f>O2666*H2666</f>
        <v>0</v>
      </c>
      <c r="Q2666" s="190">
        <v>0</v>
      </c>
      <c r="R2666" s="190">
        <f>Q2666*H2666</f>
        <v>0</v>
      </c>
      <c r="S2666" s="190">
        <v>0</v>
      </c>
      <c r="T2666" s="191">
        <f>S2666*H2666</f>
        <v>0</v>
      </c>
      <c r="U2666" s="37"/>
      <c r="V2666" s="37"/>
      <c r="W2666" s="37"/>
      <c r="X2666" s="37"/>
      <c r="Y2666" s="37"/>
      <c r="Z2666" s="37"/>
      <c r="AA2666" s="37"/>
      <c r="AB2666" s="37"/>
      <c r="AC2666" s="37"/>
      <c r="AD2666" s="37"/>
      <c r="AE2666" s="37"/>
      <c r="AR2666" s="192" t="s">
        <v>283</v>
      </c>
      <c r="AT2666" s="192" t="s">
        <v>199</v>
      </c>
      <c r="AU2666" s="192" t="s">
        <v>84</v>
      </c>
      <c r="AY2666" s="20" t="s">
        <v>197</v>
      </c>
      <c r="BE2666" s="193">
        <f>IF(N2666="základní",J2666,0)</f>
        <v>0</v>
      </c>
      <c r="BF2666" s="193">
        <f>IF(N2666="snížená",J2666,0)</f>
        <v>0</v>
      </c>
      <c r="BG2666" s="193">
        <f>IF(N2666="zákl. přenesená",J2666,0)</f>
        <v>0</v>
      </c>
      <c r="BH2666" s="193">
        <f>IF(N2666="sníž. přenesená",J2666,0)</f>
        <v>0</v>
      </c>
      <c r="BI2666" s="193">
        <f>IF(N2666="nulová",J2666,0)</f>
        <v>0</v>
      </c>
      <c r="BJ2666" s="20" t="s">
        <v>82</v>
      </c>
      <c r="BK2666" s="193">
        <f>ROUND(I2666*H2666,2)</f>
        <v>0</v>
      </c>
      <c r="BL2666" s="20" t="s">
        <v>283</v>
      </c>
      <c r="BM2666" s="192" t="s">
        <v>3489</v>
      </c>
    </row>
    <row r="2667" spans="1:65" s="15" customFormat="1" ht="11.25">
      <c r="B2667" s="222"/>
      <c r="C2667" s="223"/>
      <c r="D2667" s="201" t="s">
        <v>213</v>
      </c>
      <c r="E2667" s="224" t="s">
        <v>28</v>
      </c>
      <c r="F2667" s="225" t="s">
        <v>3474</v>
      </c>
      <c r="G2667" s="223"/>
      <c r="H2667" s="224" t="s">
        <v>28</v>
      </c>
      <c r="I2667" s="226"/>
      <c r="J2667" s="223"/>
      <c r="K2667" s="223"/>
      <c r="L2667" s="227"/>
      <c r="M2667" s="228"/>
      <c r="N2667" s="229"/>
      <c r="O2667" s="229"/>
      <c r="P2667" s="229"/>
      <c r="Q2667" s="229"/>
      <c r="R2667" s="229"/>
      <c r="S2667" s="229"/>
      <c r="T2667" s="230"/>
      <c r="AT2667" s="231" t="s">
        <v>213</v>
      </c>
      <c r="AU2667" s="231" t="s">
        <v>84</v>
      </c>
      <c r="AV2667" s="15" t="s">
        <v>82</v>
      </c>
      <c r="AW2667" s="15" t="s">
        <v>35</v>
      </c>
      <c r="AX2667" s="15" t="s">
        <v>74</v>
      </c>
      <c r="AY2667" s="231" t="s">
        <v>197</v>
      </c>
    </row>
    <row r="2668" spans="1:65" s="15" customFormat="1" ht="11.25">
      <c r="B2668" s="222"/>
      <c r="C2668" s="223"/>
      <c r="D2668" s="201" t="s">
        <v>213</v>
      </c>
      <c r="E2668" s="224" t="s">
        <v>28</v>
      </c>
      <c r="F2668" s="225" t="s">
        <v>3457</v>
      </c>
      <c r="G2668" s="223"/>
      <c r="H2668" s="224" t="s">
        <v>28</v>
      </c>
      <c r="I2668" s="226"/>
      <c r="J2668" s="223"/>
      <c r="K2668" s="223"/>
      <c r="L2668" s="227"/>
      <c r="M2668" s="228"/>
      <c r="N2668" s="229"/>
      <c r="O2668" s="229"/>
      <c r="P2668" s="229"/>
      <c r="Q2668" s="229"/>
      <c r="R2668" s="229"/>
      <c r="S2668" s="229"/>
      <c r="T2668" s="230"/>
      <c r="AT2668" s="231" t="s">
        <v>213</v>
      </c>
      <c r="AU2668" s="231" t="s">
        <v>84</v>
      </c>
      <c r="AV2668" s="15" t="s">
        <v>82</v>
      </c>
      <c r="AW2668" s="15" t="s">
        <v>35</v>
      </c>
      <c r="AX2668" s="15" t="s">
        <v>74</v>
      </c>
      <c r="AY2668" s="231" t="s">
        <v>197</v>
      </c>
    </row>
    <row r="2669" spans="1:65" s="13" customFormat="1" ht="11.25">
      <c r="B2669" s="199"/>
      <c r="C2669" s="200"/>
      <c r="D2669" s="201" t="s">
        <v>213</v>
      </c>
      <c r="E2669" s="202" t="s">
        <v>28</v>
      </c>
      <c r="F2669" s="203" t="s">
        <v>3490</v>
      </c>
      <c r="G2669" s="200"/>
      <c r="H2669" s="204">
        <v>1570</v>
      </c>
      <c r="I2669" s="205"/>
      <c r="J2669" s="200"/>
      <c r="K2669" s="200"/>
      <c r="L2669" s="206"/>
      <c r="M2669" s="207"/>
      <c r="N2669" s="208"/>
      <c r="O2669" s="208"/>
      <c r="P2669" s="208"/>
      <c r="Q2669" s="208"/>
      <c r="R2669" s="208"/>
      <c r="S2669" s="208"/>
      <c r="T2669" s="209"/>
      <c r="AT2669" s="210" t="s">
        <v>213</v>
      </c>
      <c r="AU2669" s="210" t="s">
        <v>84</v>
      </c>
      <c r="AV2669" s="13" t="s">
        <v>84</v>
      </c>
      <c r="AW2669" s="13" t="s">
        <v>35</v>
      </c>
      <c r="AX2669" s="13" t="s">
        <v>82</v>
      </c>
      <c r="AY2669" s="210" t="s">
        <v>197</v>
      </c>
    </row>
    <row r="2670" spans="1:65" s="2" customFormat="1" ht="16.5" customHeight="1">
      <c r="A2670" s="37"/>
      <c r="B2670" s="38"/>
      <c r="C2670" s="181" t="s">
        <v>3491</v>
      </c>
      <c r="D2670" s="181" t="s">
        <v>199</v>
      </c>
      <c r="E2670" s="182" t="s">
        <v>3492</v>
      </c>
      <c r="F2670" s="183" t="s">
        <v>3493</v>
      </c>
      <c r="G2670" s="184" t="s">
        <v>1590</v>
      </c>
      <c r="H2670" s="185">
        <v>2</v>
      </c>
      <c r="I2670" s="186"/>
      <c r="J2670" s="187">
        <f>ROUND(I2670*H2670,2)</f>
        <v>0</v>
      </c>
      <c r="K2670" s="183" t="s">
        <v>28</v>
      </c>
      <c r="L2670" s="42"/>
      <c r="M2670" s="188" t="s">
        <v>28</v>
      </c>
      <c r="N2670" s="189" t="s">
        <v>45</v>
      </c>
      <c r="O2670" s="67"/>
      <c r="P2670" s="190">
        <f>O2670*H2670</f>
        <v>0</v>
      </c>
      <c r="Q2670" s="190">
        <v>0</v>
      </c>
      <c r="R2670" s="190">
        <f>Q2670*H2670</f>
        <v>0</v>
      </c>
      <c r="S2670" s="190">
        <v>0</v>
      </c>
      <c r="T2670" s="191">
        <f>S2670*H2670</f>
        <v>0</v>
      </c>
      <c r="U2670" s="37"/>
      <c r="V2670" s="37"/>
      <c r="W2670" s="37"/>
      <c r="X2670" s="37"/>
      <c r="Y2670" s="37"/>
      <c r="Z2670" s="37"/>
      <c r="AA2670" s="37"/>
      <c r="AB2670" s="37"/>
      <c r="AC2670" s="37"/>
      <c r="AD2670" s="37"/>
      <c r="AE2670" s="37"/>
      <c r="AR2670" s="192" t="s">
        <v>283</v>
      </c>
      <c r="AT2670" s="192" t="s">
        <v>199</v>
      </c>
      <c r="AU2670" s="192" t="s">
        <v>84</v>
      </c>
      <c r="AY2670" s="20" t="s">
        <v>197</v>
      </c>
      <c r="BE2670" s="193">
        <f>IF(N2670="základní",J2670,0)</f>
        <v>0</v>
      </c>
      <c r="BF2670" s="193">
        <f>IF(N2670="snížená",J2670,0)</f>
        <v>0</v>
      </c>
      <c r="BG2670" s="193">
        <f>IF(N2670="zákl. přenesená",J2670,0)</f>
        <v>0</v>
      </c>
      <c r="BH2670" s="193">
        <f>IF(N2670="sníž. přenesená",J2670,0)</f>
        <v>0</v>
      </c>
      <c r="BI2670" s="193">
        <f>IF(N2670="nulová",J2670,0)</f>
        <v>0</v>
      </c>
      <c r="BJ2670" s="20" t="s">
        <v>82</v>
      </c>
      <c r="BK2670" s="193">
        <f>ROUND(I2670*H2670,2)</f>
        <v>0</v>
      </c>
      <c r="BL2670" s="20" t="s">
        <v>283</v>
      </c>
      <c r="BM2670" s="192" t="s">
        <v>3494</v>
      </c>
    </row>
    <row r="2671" spans="1:65" s="15" customFormat="1" ht="11.25">
      <c r="B2671" s="222"/>
      <c r="C2671" s="223"/>
      <c r="D2671" s="201" t="s">
        <v>213</v>
      </c>
      <c r="E2671" s="224" t="s">
        <v>28</v>
      </c>
      <c r="F2671" s="225" t="s">
        <v>3474</v>
      </c>
      <c r="G2671" s="223"/>
      <c r="H2671" s="224" t="s">
        <v>28</v>
      </c>
      <c r="I2671" s="226"/>
      <c r="J2671" s="223"/>
      <c r="K2671" s="223"/>
      <c r="L2671" s="227"/>
      <c r="M2671" s="228"/>
      <c r="N2671" s="229"/>
      <c r="O2671" s="229"/>
      <c r="P2671" s="229"/>
      <c r="Q2671" s="229"/>
      <c r="R2671" s="229"/>
      <c r="S2671" s="229"/>
      <c r="T2671" s="230"/>
      <c r="AT2671" s="231" t="s">
        <v>213</v>
      </c>
      <c r="AU2671" s="231" t="s">
        <v>84</v>
      </c>
      <c r="AV2671" s="15" t="s">
        <v>82</v>
      </c>
      <c r="AW2671" s="15" t="s">
        <v>35</v>
      </c>
      <c r="AX2671" s="15" t="s">
        <v>74</v>
      </c>
      <c r="AY2671" s="231" t="s">
        <v>197</v>
      </c>
    </row>
    <row r="2672" spans="1:65" s="15" customFormat="1" ht="11.25">
      <c r="B2672" s="222"/>
      <c r="C2672" s="223"/>
      <c r="D2672" s="201" t="s">
        <v>213</v>
      </c>
      <c r="E2672" s="224" t="s">
        <v>28</v>
      </c>
      <c r="F2672" s="225" t="s">
        <v>3457</v>
      </c>
      <c r="G2672" s="223"/>
      <c r="H2672" s="224" t="s">
        <v>28</v>
      </c>
      <c r="I2672" s="226"/>
      <c r="J2672" s="223"/>
      <c r="K2672" s="223"/>
      <c r="L2672" s="227"/>
      <c r="M2672" s="228"/>
      <c r="N2672" s="229"/>
      <c r="O2672" s="229"/>
      <c r="P2672" s="229"/>
      <c r="Q2672" s="229"/>
      <c r="R2672" s="229"/>
      <c r="S2672" s="229"/>
      <c r="T2672" s="230"/>
      <c r="AT2672" s="231" t="s">
        <v>213</v>
      </c>
      <c r="AU2672" s="231" t="s">
        <v>84</v>
      </c>
      <c r="AV2672" s="15" t="s">
        <v>82</v>
      </c>
      <c r="AW2672" s="15" t="s">
        <v>35</v>
      </c>
      <c r="AX2672" s="15" t="s">
        <v>74</v>
      </c>
      <c r="AY2672" s="231" t="s">
        <v>197</v>
      </c>
    </row>
    <row r="2673" spans="1:65" s="13" customFormat="1" ht="11.25">
      <c r="B2673" s="199"/>
      <c r="C2673" s="200"/>
      <c r="D2673" s="201" t="s">
        <v>213</v>
      </c>
      <c r="E2673" s="202" t="s">
        <v>28</v>
      </c>
      <c r="F2673" s="203" t="s">
        <v>3495</v>
      </c>
      <c r="G2673" s="200"/>
      <c r="H2673" s="204">
        <v>2</v>
      </c>
      <c r="I2673" s="205"/>
      <c r="J2673" s="200"/>
      <c r="K2673" s="200"/>
      <c r="L2673" s="206"/>
      <c r="M2673" s="207"/>
      <c r="N2673" s="208"/>
      <c r="O2673" s="208"/>
      <c r="P2673" s="208"/>
      <c r="Q2673" s="208"/>
      <c r="R2673" s="208"/>
      <c r="S2673" s="208"/>
      <c r="T2673" s="209"/>
      <c r="AT2673" s="210" t="s">
        <v>213</v>
      </c>
      <c r="AU2673" s="210" t="s">
        <v>84</v>
      </c>
      <c r="AV2673" s="13" t="s">
        <v>84</v>
      </c>
      <c r="AW2673" s="13" t="s">
        <v>35</v>
      </c>
      <c r="AX2673" s="13" t="s">
        <v>82</v>
      </c>
      <c r="AY2673" s="210" t="s">
        <v>197</v>
      </c>
    </row>
    <row r="2674" spans="1:65" s="2" customFormat="1" ht="16.5" customHeight="1">
      <c r="A2674" s="37"/>
      <c r="B2674" s="38"/>
      <c r="C2674" s="181" t="s">
        <v>3496</v>
      </c>
      <c r="D2674" s="181" t="s">
        <v>199</v>
      </c>
      <c r="E2674" s="182" t="s">
        <v>3497</v>
      </c>
      <c r="F2674" s="183" t="s">
        <v>3493</v>
      </c>
      <c r="G2674" s="184" t="s">
        <v>1590</v>
      </c>
      <c r="H2674" s="185">
        <v>2</v>
      </c>
      <c r="I2674" s="186"/>
      <c r="J2674" s="187">
        <f>ROUND(I2674*H2674,2)</f>
        <v>0</v>
      </c>
      <c r="K2674" s="183" t="s">
        <v>28</v>
      </c>
      <c r="L2674" s="42"/>
      <c r="M2674" s="188" t="s">
        <v>28</v>
      </c>
      <c r="N2674" s="189" t="s">
        <v>45</v>
      </c>
      <c r="O2674" s="67"/>
      <c r="P2674" s="190">
        <f>O2674*H2674</f>
        <v>0</v>
      </c>
      <c r="Q2674" s="190">
        <v>0</v>
      </c>
      <c r="R2674" s="190">
        <f>Q2674*H2674</f>
        <v>0</v>
      </c>
      <c r="S2674" s="190">
        <v>0</v>
      </c>
      <c r="T2674" s="191">
        <f>S2674*H2674</f>
        <v>0</v>
      </c>
      <c r="U2674" s="37"/>
      <c r="V2674" s="37"/>
      <c r="W2674" s="37"/>
      <c r="X2674" s="37"/>
      <c r="Y2674" s="37"/>
      <c r="Z2674" s="37"/>
      <c r="AA2674" s="37"/>
      <c r="AB2674" s="37"/>
      <c r="AC2674" s="37"/>
      <c r="AD2674" s="37"/>
      <c r="AE2674" s="37"/>
      <c r="AR2674" s="192" t="s">
        <v>283</v>
      </c>
      <c r="AT2674" s="192" t="s">
        <v>199</v>
      </c>
      <c r="AU2674" s="192" t="s">
        <v>84</v>
      </c>
      <c r="AY2674" s="20" t="s">
        <v>197</v>
      </c>
      <c r="BE2674" s="193">
        <f>IF(N2674="základní",J2674,0)</f>
        <v>0</v>
      </c>
      <c r="BF2674" s="193">
        <f>IF(N2674="snížená",J2674,0)</f>
        <v>0</v>
      </c>
      <c r="BG2674" s="193">
        <f>IF(N2674="zákl. přenesená",J2674,0)</f>
        <v>0</v>
      </c>
      <c r="BH2674" s="193">
        <f>IF(N2674="sníž. přenesená",J2674,0)</f>
        <v>0</v>
      </c>
      <c r="BI2674" s="193">
        <f>IF(N2674="nulová",J2674,0)</f>
        <v>0</v>
      </c>
      <c r="BJ2674" s="20" t="s">
        <v>82</v>
      </c>
      <c r="BK2674" s="193">
        <f>ROUND(I2674*H2674,2)</f>
        <v>0</v>
      </c>
      <c r="BL2674" s="20" t="s">
        <v>283</v>
      </c>
      <c r="BM2674" s="192" t="s">
        <v>3498</v>
      </c>
    </row>
    <row r="2675" spans="1:65" s="15" customFormat="1" ht="11.25">
      <c r="B2675" s="222"/>
      <c r="C2675" s="223"/>
      <c r="D2675" s="201" t="s">
        <v>213</v>
      </c>
      <c r="E2675" s="224" t="s">
        <v>28</v>
      </c>
      <c r="F2675" s="225" t="s">
        <v>3474</v>
      </c>
      <c r="G2675" s="223"/>
      <c r="H2675" s="224" t="s">
        <v>28</v>
      </c>
      <c r="I2675" s="226"/>
      <c r="J2675" s="223"/>
      <c r="K2675" s="223"/>
      <c r="L2675" s="227"/>
      <c r="M2675" s="228"/>
      <c r="N2675" s="229"/>
      <c r="O2675" s="229"/>
      <c r="P2675" s="229"/>
      <c r="Q2675" s="229"/>
      <c r="R2675" s="229"/>
      <c r="S2675" s="229"/>
      <c r="T2675" s="230"/>
      <c r="AT2675" s="231" t="s">
        <v>213</v>
      </c>
      <c r="AU2675" s="231" t="s">
        <v>84</v>
      </c>
      <c r="AV2675" s="15" t="s">
        <v>82</v>
      </c>
      <c r="AW2675" s="15" t="s">
        <v>35</v>
      </c>
      <c r="AX2675" s="15" t="s">
        <v>74</v>
      </c>
      <c r="AY2675" s="231" t="s">
        <v>197</v>
      </c>
    </row>
    <row r="2676" spans="1:65" s="15" customFormat="1" ht="11.25">
      <c r="B2676" s="222"/>
      <c r="C2676" s="223"/>
      <c r="D2676" s="201" t="s">
        <v>213</v>
      </c>
      <c r="E2676" s="224" t="s">
        <v>28</v>
      </c>
      <c r="F2676" s="225" t="s">
        <v>3457</v>
      </c>
      <c r="G2676" s="223"/>
      <c r="H2676" s="224" t="s">
        <v>28</v>
      </c>
      <c r="I2676" s="226"/>
      <c r="J2676" s="223"/>
      <c r="K2676" s="223"/>
      <c r="L2676" s="227"/>
      <c r="M2676" s="228"/>
      <c r="N2676" s="229"/>
      <c r="O2676" s="229"/>
      <c r="P2676" s="229"/>
      <c r="Q2676" s="229"/>
      <c r="R2676" s="229"/>
      <c r="S2676" s="229"/>
      <c r="T2676" s="230"/>
      <c r="AT2676" s="231" t="s">
        <v>213</v>
      </c>
      <c r="AU2676" s="231" t="s">
        <v>84</v>
      </c>
      <c r="AV2676" s="15" t="s">
        <v>82</v>
      </c>
      <c r="AW2676" s="15" t="s">
        <v>35</v>
      </c>
      <c r="AX2676" s="15" t="s">
        <v>74</v>
      </c>
      <c r="AY2676" s="231" t="s">
        <v>197</v>
      </c>
    </row>
    <row r="2677" spans="1:65" s="13" customFormat="1" ht="11.25">
      <c r="B2677" s="199"/>
      <c r="C2677" s="200"/>
      <c r="D2677" s="201" t="s">
        <v>213</v>
      </c>
      <c r="E2677" s="202" t="s">
        <v>28</v>
      </c>
      <c r="F2677" s="203" t="s">
        <v>3499</v>
      </c>
      <c r="G2677" s="200"/>
      <c r="H2677" s="204">
        <v>2</v>
      </c>
      <c r="I2677" s="205"/>
      <c r="J2677" s="200"/>
      <c r="K2677" s="200"/>
      <c r="L2677" s="206"/>
      <c r="M2677" s="207"/>
      <c r="N2677" s="208"/>
      <c r="O2677" s="208"/>
      <c r="P2677" s="208"/>
      <c r="Q2677" s="208"/>
      <c r="R2677" s="208"/>
      <c r="S2677" s="208"/>
      <c r="T2677" s="209"/>
      <c r="AT2677" s="210" t="s">
        <v>213</v>
      </c>
      <c r="AU2677" s="210" t="s">
        <v>84</v>
      </c>
      <c r="AV2677" s="13" t="s">
        <v>84</v>
      </c>
      <c r="AW2677" s="13" t="s">
        <v>35</v>
      </c>
      <c r="AX2677" s="13" t="s">
        <v>82</v>
      </c>
      <c r="AY2677" s="210" t="s">
        <v>197</v>
      </c>
    </row>
    <row r="2678" spans="1:65" s="2" customFormat="1" ht="24.2" customHeight="1">
      <c r="A2678" s="37"/>
      <c r="B2678" s="38"/>
      <c r="C2678" s="181" t="s">
        <v>3500</v>
      </c>
      <c r="D2678" s="181" t="s">
        <v>199</v>
      </c>
      <c r="E2678" s="182" t="s">
        <v>3501</v>
      </c>
      <c r="F2678" s="183" t="s">
        <v>3502</v>
      </c>
      <c r="G2678" s="184" t="s">
        <v>2955</v>
      </c>
      <c r="H2678" s="260"/>
      <c r="I2678" s="186"/>
      <c r="J2678" s="187">
        <f>ROUND(I2678*H2678,2)</f>
        <v>0</v>
      </c>
      <c r="K2678" s="183" t="s">
        <v>203</v>
      </c>
      <c r="L2678" s="42"/>
      <c r="M2678" s="188" t="s">
        <v>28</v>
      </c>
      <c r="N2678" s="189" t="s">
        <v>45</v>
      </c>
      <c r="O2678" s="67"/>
      <c r="P2678" s="190">
        <f>O2678*H2678</f>
        <v>0</v>
      </c>
      <c r="Q2678" s="190">
        <v>0</v>
      </c>
      <c r="R2678" s="190">
        <f>Q2678*H2678</f>
        <v>0</v>
      </c>
      <c r="S2678" s="190">
        <v>0</v>
      </c>
      <c r="T2678" s="191">
        <f>S2678*H2678</f>
        <v>0</v>
      </c>
      <c r="U2678" s="37"/>
      <c r="V2678" s="37"/>
      <c r="W2678" s="37"/>
      <c r="X2678" s="37"/>
      <c r="Y2678" s="37"/>
      <c r="Z2678" s="37"/>
      <c r="AA2678" s="37"/>
      <c r="AB2678" s="37"/>
      <c r="AC2678" s="37"/>
      <c r="AD2678" s="37"/>
      <c r="AE2678" s="37"/>
      <c r="AR2678" s="192" t="s">
        <v>283</v>
      </c>
      <c r="AT2678" s="192" t="s">
        <v>199</v>
      </c>
      <c r="AU2678" s="192" t="s">
        <v>84</v>
      </c>
      <c r="AY2678" s="20" t="s">
        <v>197</v>
      </c>
      <c r="BE2678" s="193">
        <f>IF(N2678="základní",J2678,0)</f>
        <v>0</v>
      </c>
      <c r="BF2678" s="193">
        <f>IF(N2678="snížená",J2678,0)</f>
        <v>0</v>
      </c>
      <c r="BG2678" s="193">
        <f>IF(N2678="zákl. přenesená",J2678,0)</f>
        <v>0</v>
      </c>
      <c r="BH2678" s="193">
        <f>IF(N2678="sníž. přenesená",J2678,0)</f>
        <v>0</v>
      </c>
      <c r="BI2678" s="193">
        <f>IF(N2678="nulová",J2678,0)</f>
        <v>0</v>
      </c>
      <c r="BJ2678" s="20" t="s">
        <v>82</v>
      </c>
      <c r="BK2678" s="193">
        <f>ROUND(I2678*H2678,2)</f>
        <v>0</v>
      </c>
      <c r="BL2678" s="20" t="s">
        <v>283</v>
      </c>
      <c r="BM2678" s="192" t="s">
        <v>3503</v>
      </c>
    </row>
    <row r="2679" spans="1:65" s="2" customFormat="1" ht="11.25">
      <c r="A2679" s="37"/>
      <c r="B2679" s="38"/>
      <c r="C2679" s="39"/>
      <c r="D2679" s="194" t="s">
        <v>206</v>
      </c>
      <c r="E2679" s="39"/>
      <c r="F2679" s="195" t="s">
        <v>3504</v>
      </c>
      <c r="G2679" s="39"/>
      <c r="H2679" s="39"/>
      <c r="I2679" s="196"/>
      <c r="J2679" s="39"/>
      <c r="K2679" s="39"/>
      <c r="L2679" s="42"/>
      <c r="M2679" s="197"/>
      <c r="N2679" s="198"/>
      <c r="O2679" s="67"/>
      <c r="P2679" s="67"/>
      <c r="Q2679" s="67"/>
      <c r="R2679" s="67"/>
      <c r="S2679" s="67"/>
      <c r="T2679" s="68"/>
      <c r="U2679" s="37"/>
      <c r="V2679" s="37"/>
      <c r="W2679" s="37"/>
      <c r="X2679" s="37"/>
      <c r="Y2679" s="37"/>
      <c r="Z2679" s="37"/>
      <c r="AA2679" s="37"/>
      <c r="AB2679" s="37"/>
      <c r="AC2679" s="37"/>
      <c r="AD2679" s="37"/>
      <c r="AE2679" s="37"/>
      <c r="AT2679" s="20" t="s">
        <v>206</v>
      </c>
      <c r="AU2679" s="20" t="s">
        <v>84</v>
      </c>
    </row>
    <row r="2680" spans="1:65" s="2" customFormat="1" ht="37.9" customHeight="1">
      <c r="A2680" s="37"/>
      <c r="B2680" s="38"/>
      <c r="C2680" s="181" t="s">
        <v>3505</v>
      </c>
      <c r="D2680" s="181" t="s">
        <v>199</v>
      </c>
      <c r="E2680" s="182" t="s">
        <v>3506</v>
      </c>
      <c r="F2680" s="183" t="s">
        <v>3507</v>
      </c>
      <c r="G2680" s="184" t="s">
        <v>2955</v>
      </c>
      <c r="H2680" s="260"/>
      <c r="I2680" s="186"/>
      <c r="J2680" s="187">
        <f>ROUND(I2680*H2680,2)</f>
        <v>0</v>
      </c>
      <c r="K2680" s="183" t="s">
        <v>203</v>
      </c>
      <c r="L2680" s="42"/>
      <c r="M2680" s="188" t="s">
        <v>28</v>
      </c>
      <c r="N2680" s="189" t="s">
        <v>45</v>
      </c>
      <c r="O2680" s="67"/>
      <c r="P2680" s="190">
        <f>O2680*H2680</f>
        <v>0</v>
      </c>
      <c r="Q2680" s="190">
        <v>0</v>
      </c>
      <c r="R2680" s="190">
        <f>Q2680*H2680</f>
        <v>0</v>
      </c>
      <c r="S2680" s="190">
        <v>0</v>
      </c>
      <c r="T2680" s="191">
        <f>S2680*H2680</f>
        <v>0</v>
      </c>
      <c r="U2680" s="37"/>
      <c r="V2680" s="37"/>
      <c r="W2680" s="37"/>
      <c r="X2680" s="37"/>
      <c r="Y2680" s="37"/>
      <c r="Z2680" s="37"/>
      <c r="AA2680" s="37"/>
      <c r="AB2680" s="37"/>
      <c r="AC2680" s="37"/>
      <c r="AD2680" s="37"/>
      <c r="AE2680" s="37"/>
      <c r="AR2680" s="192" t="s">
        <v>283</v>
      </c>
      <c r="AT2680" s="192" t="s">
        <v>199</v>
      </c>
      <c r="AU2680" s="192" t="s">
        <v>84</v>
      </c>
      <c r="AY2680" s="20" t="s">
        <v>197</v>
      </c>
      <c r="BE2680" s="193">
        <f>IF(N2680="základní",J2680,0)</f>
        <v>0</v>
      </c>
      <c r="BF2680" s="193">
        <f>IF(N2680="snížená",J2680,0)</f>
        <v>0</v>
      </c>
      <c r="BG2680" s="193">
        <f>IF(N2680="zákl. přenesená",J2680,0)</f>
        <v>0</v>
      </c>
      <c r="BH2680" s="193">
        <f>IF(N2680="sníž. přenesená",J2680,0)</f>
        <v>0</v>
      </c>
      <c r="BI2680" s="193">
        <f>IF(N2680="nulová",J2680,0)</f>
        <v>0</v>
      </c>
      <c r="BJ2680" s="20" t="s">
        <v>82</v>
      </c>
      <c r="BK2680" s="193">
        <f>ROUND(I2680*H2680,2)</f>
        <v>0</v>
      </c>
      <c r="BL2680" s="20" t="s">
        <v>283</v>
      </c>
      <c r="BM2680" s="192" t="s">
        <v>3508</v>
      </c>
    </row>
    <row r="2681" spans="1:65" s="2" customFormat="1" ht="11.25">
      <c r="A2681" s="37"/>
      <c r="B2681" s="38"/>
      <c r="C2681" s="39"/>
      <c r="D2681" s="194" t="s">
        <v>206</v>
      </c>
      <c r="E2681" s="39"/>
      <c r="F2681" s="195" t="s">
        <v>3509</v>
      </c>
      <c r="G2681" s="39"/>
      <c r="H2681" s="39"/>
      <c r="I2681" s="196"/>
      <c r="J2681" s="39"/>
      <c r="K2681" s="39"/>
      <c r="L2681" s="42"/>
      <c r="M2681" s="197"/>
      <c r="N2681" s="198"/>
      <c r="O2681" s="67"/>
      <c r="P2681" s="67"/>
      <c r="Q2681" s="67"/>
      <c r="R2681" s="67"/>
      <c r="S2681" s="67"/>
      <c r="T2681" s="68"/>
      <c r="U2681" s="37"/>
      <c r="V2681" s="37"/>
      <c r="W2681" s="37"/>
      <c r="X2681" s="37"/>
      <c r="Y2681" s="37"/>
      <c r="Z2681" s="37"/>
      <c r="AA2681" s="37"/>
      <c r="AB2681" s="37"/>
      <c r="AC2681" s="37"/>
      <c r="AD2681" s="37"/>
      <c r="AE2681" s="37"/>
      <c r="AT2681" s="20" t="s">
        <v>206</v>
      </c>
      <c r="AU2681" s="20" t="s">
        <v>84</v>
      </c>
    </row>
    <row r="2682" spans="1:65" s="12" customFormat="1" ht="22.9" customHeight="1">
      <c r="B2682" s="165"/>
      <c r="C2682" s="166"/>
      <c r="D2682" s="167" t="s">
        <v>73</v>
      </c>
      <c r="E2682" s="179" t="s">
        <v>3510</v>
      </c>
      <c r="F2682" s="179" t="s">
        <v>3511</v>
      </c>
      <c r="G2682" s="166"/>
      <c r="H2682" s="166"/>
      <c r="I2682" s="169"/>
      <c r="J2682" s="180">
        <f>BK2682</f>
        <v>0</v>
      </c>
      <c r="K2682" s="166"/>
      <c r="L2682" s="171"/>
      <c r="M2682" s="172"/>
      <c r="N2682" s="173"/>
      <c r="O2682" s="173"/>
      <c r="P2682" s="174">
        <f>SUM(P2683:P2851)</f>
        <v>0</v>
      </c>
      <c r="Q2682" s="173"/>
      <c r="R2682" s="174">
        <f>SUM(R2683:R2851)</f>
        <v>12.550493199999998</v>
      </c>
      <c r="S2682" s="173"/>
      <c r="T2682" s="175">
        <f>SUM(T2683:T2851)</f>
        <v>0</v>
      </c>
      <c r="AR2682" s="176" t="s">
        <v>84</v>
      </c>
      <c r="AT2682" s="177" t="s">
        <v>73</v>
      </c>
      <c r="AU2682" s="177" t="s">
        <v>82</v>
      </c>
      <c r="AY2682" s="176" t="s">
        <v>197</v>
      </c>
      <c r="BK2682" s="178">
        <f>SUM(BK2683:BK2851)</f>
        <v>0</v>
      </c>
    </row>
    <row r="2683" spans="1:65" s="2" customFormat="1" ht="16.5" customHeight="1">
      <c r="A2683" s="37"/>
      <c r="B2683" s="38"/>
      <c r="C2683" s="181" t="s">
        <v>3512</v>
      </c>
      <c r="D2683" s="181" t="s">
        <v>199</v>
      </c>
      <c r="E2683" s="182" t="s">
        <v>3513</v>
      </c>
      <c r="F2683" s="183" t="s">
        <v>3514</v>
      </c>
      <c r="G2683" s="184" t="s">
        <v>202</v>
      </c>
      <c r="H2683" s="185">
        <v>333.15</v>
      </c>
      <c r="I2683" s="186"/>
      <c r="J2683" s="187">
        <f>ROUND(I2683*H2683,2)</f>
        <v>0</v>
      </c>
      <c r="K2683" s="183" t="s">
        <v>203</v>
      </c>
      <c r="L2683" s="42"/>
      <c r="M2683" s="188" t="s">
        <v>28</v>
      </c>
      <c r="N2683" s="189" t="s">
        <v>45</v>
      </c>
      <c r="O2683" s="67"/>
      <c r="P2683" s="190">
        <f>O2683*H2683</f>
        <v>0</v>
      </c>
      <c r="Q2683" s="190">
        <v>0</v>
      </c>
      <c r="R2683" s="190">
        <f>Q2683*H2683</f>
        <v>0</v>
      </c>
      <c r="S2683" s="190">
        <v>0</v>
      </c>
      <c r="T2683" s="191">
        <f>S2683*H2683</f>
        <v>0</v>
      </c>
      <c r="U2683" s="37"/>
      <c r="V2683" s="37"/>
      <c r="W2683" s="37"/>
      <c r="X2683" s="37"/>
      <c r="Y2683" s="37"/>
      <c r="Z2683" s="37"/>
      <c r="AA2683" s="37"/>
      <c r="AB2683" s="37"/>
      <c r="AC2683" s="37"/>
      <c r="AD2683" s="37"/>
      <c r="AE2683" s="37"/>
      <c r="AR2683" s="192" t="s">
        <v>283</v>
      </c>
      <c r="AT2683" s="192" t="s">
        <v>199</v>
      </c>
      <c r="AU2683" s="192" t="s">
        <v>84</v>
      </c>
      <c r="AY2683" s="20" t="s">
        <v>197</v>
      </c>
      <c r="BE2683" s="193">
        <f>IF(N2683="základní",J2683,0)</f>
        <v>0</v>
      </c>
      <c r="BF2683" s="193">
        <f>IF(N2683="snížená",J2683,0)</f>
        <v>0</v>
      </c>
      <c r="BG2683" s="193">
        <f>IF(N2683="zákl. přenesená",J2683,0)</f>
        <v>0</v>
      </c>
      <c r="BH2683" s="193">
        <f>IF(N2683="sníž. přenesená",J2683,0)</f>
        <v>0</v>
      </c>
      <c r="BI2683" s="193">
        <f>IF(N2683="nulová",J2683,0)</f>
        <v>0</v>
      </c>
      <c r="BJ2683" s="20" t="s">
        <v>82</v>
      </c>
      <c r="BK2683" s="193">
        <f>ROUND(I2683*H2683,2)</f>
        <v>0</v>
      </c>
      <c r="BL2683" s="20" t="s">
        <v>283</v>
      </c>
      <c r="BM2683" s="192" t="s">
        <v>3515</v>
      </c>
    </row>
    <row r="2684" spans="1:65" s="2" customFormat="1" ht="11.25">
      <c r="A2684" s="37"/>
      <c r="B2684" s="38"/>
      <c r="C2684" s="39"/>
      <c r="D2684" s="194" t="s">
        <v>206</v>
      </c>
      <c r="E2684" s="39"/>
      <c r="F2684" s="195" t="s">
        <v>3516</v>
      </c>
      <c r="G2684" s="39"/>
      <c r="H2684" s="39"/>
      <c r="I2684" s="196"/>
      <c r="J2684" s="39"/>
      <c r="K2684" s="39"/>
      <c r="L2684" s="42"/>
      <c r="M2684" s="197"/>
      <c r="N2684" s="198"/>
      <c r="O2684" s="67"/>
      <c r="P2684" s="67"/>
      <c r="Q2684" s="67"/>
      <c r="R2684" s="67"/>
      <c r="S2684" s="67"/>
      <c r="T2684" s="68"/>
      <c r="U2684" s="37"/>
      <c r="V2684" s="37"/>
      <c r="W2684" s="37"/>
      <c r="X2684" s="37"/>
      <c r="Y2684" s="37"/>
      <c r="Z2684" s="37"/>
      <c r="AA2684" s="37"/>
      <c r="AB2684" s="37"/>
      <c r="AC2684" s="37"/>
      <c r="AD2684" s="37"/>
      <c r="AE2684" s="37"/>
      <c r="AT2684" s="20" t="s">
        <v>206</v>
      </c>
      <c r="AU2684" s="20" t="s">
        <v>84</v>
      </c>
    </row>
    <row r="2685" spans="1:65" s="15" customFormat="1" ht="11.25">
      <c r="B2685" s="222"/>
      <c r="C2685" s="223"/>
      <c r="D2685" s="201" t="s">
        <v>213</v>
      </c>
      <c r="E2685" s="224" t="s">
        <v>28</v>
      </c>
      <c r="F2685" s="225" t="s">
        <v>412</v>
      </c>
      <c r="G2685" s="223"/>
      <c r="H2685" s="224" t="s">
        <v>28</v>
      </c>
      <c r="I2685" s="226"/>
      <c r="J2685" s="223"/>
      <c r="K2685" s="223"/>
      <c r="L2685" s="227"/>
      <c r="M2685" s="228"/>
      <c r="N2685" s="229"/>
      <c r="O2685" s="229"/>
      <c r="P2685" s="229"/>
      <c r="Q2685" s="229"/>
      <c r="R2685" s="229"/>
      <c r="S2685" s="229"/>
      <c r="T2685" s="230"/>
      <c r="AT2685" s="231" t="s">
        <v>213</v>
      </c>
      <c r="AU2685" s="231" t="s">
        <v>84</v>
      </c>
      <c r="AV2685" s="15" t="s">
        <v>82</v>
      </c>
      <c r="AW2685" s="15" t="s">
        <v>35</v>
      </c>
      <c r="AX2685" s="15" t="s">
        <v>74</v>
      </c>
      <c r="AY2685" s="231" t="s">
        <v>197</v>
      </c>
    </row>
    <row r="2686" spans="1:65" s="13" customFormat="1" ht="11.25">
      <c r="B2686" s="199"/>
      <c r="C2686" s="200"/>
      <c r="D2686" s="201" t="s">
        <v>213</v>
      </c>
      <c r="E2686" s="202" t="s">
        <v>28</v>
      </c>
      <c r="F2686" s="203" t="s">
        <v>3517</v>
      </c>
      <c r="G2686" s="200"/>
      <c r="H2686" s="204">
        <v>13.95</v>
      </c>
      <c r="I2686" s="205"/>
      <c r="J2686" s="200"/>
      <c r="K2686" s="200"/>
      <c r="L2686" s="206"/>
      <c r="M2686" s="207"/>
      <c r="N2686" s="208"/>
      <c r="O2686" s="208"/>
      <c r="P2686" s="208"/>
      <c r="Q2686" s="208"/>
      <c r="R2686" s="208"/>
      <c r="S2686" s="208"/>
      <c r="T2686" s="209"/>
      <c r="AT2686" s="210" t="s">
        <v>213</v>
      </c>
      <c r="AU2686" s="210" t="s">
        <v>84</v>
      </c>
      <c r="AV2686" s="13" t="s">
        <v>84</v>
      </c>
      <c r="AW2686" s="13" t="s">
        <v>35</v>
      </c>
      <c r="AX2686" s="13" t="s">
        <v>74</v>
      </c>
      <c r="AY2686" s="210" t="s">
        <v>197</v>
      </c>
    </row>
    <row r="2687" spans="1:65" s="13" customFormat="1" ht="11.25">
      <c r="B2687" s="199"/>
      <c r="C2687" s="200"/>
      <c r="D2687" s="201" t="s">
        <v>213</v>
      </c>
      <c r="E2687" s="202" t="s">
        <v>28</v>
      </c>
      <c r="F2687" s="203" t="s">
        <v>3518</v>
      </c>
      <c r="G2687" s="200"/>
      <c r="H2687" s="204">
        <v>319.2</v>
      </c>
      <c r="I2687" s="205"/>
      <c r="J2687" s="200"/>
      <c r="K2687" s="200"/>
      <c r="L2687" s="206"/>
      <c r="M2687" s="207"/>
      <c r="N2687" s="208"/>
      <c r="O2687" s="208"/>
      <c r="P2687" s="208"/>
      <c r="Q2687" s="208"/>
      <c r="R2687" s="208"/>
      <c r="S2687" s="208"/>
      <c r="T2687" s="209"/>
      <c r="AT2687" s="210" t="s">
        <v>213</v>
      </c>
      <c r="AU2687" s="210" t="s">
        <v>84</v>
      </c>
      <c r="AV2687" s="13" t="s">
        <v>84</v>
      </c>
      <c r="AW2687" s="13" t="s">
        <v>35</v>
      </c>
      <c r="AX2687" s="13" t="s">
        <v>74</v>
      </c>
      <c r="AY2687" s="210" t="s">
        <v>197</v>
      </c>
    </row>
    <row r="2688" spans="1:65" s="14" customFormat="1" ht="11.25">
      <c r="B2688" s="211"/>
      <c r="C2688" s="212"/>
      <c r="D2688" s="201" t="s">
        <v>213</v>
      </c>
      <c r="E2688" s="213" t="s">
        <v>28</v>
      </c>
      <c r="F2688" s="214" t="s">
        <v>226</v>
      </c>
      <c r="G2688" s="212"/>
      <c r="H2688" s="215">
        <v>333.15</v>
      </c>
      <c r="I2688" s="216"/>
      <c r="J2688" s="212"/>
      <c r="K2688" s="212"/>
      <c r="L2688" s="217"/>
      <c r="M2688" s="218"/>
      <c r="N2688" s="219"/>
      <c r="O2688" s="219"/>
      <c r="P2688" s="219"/>
      <c r="Q2688" s="219"/>
      <c r="R2688" s="219"/>
      <c r="S2688" s="219"/>
      <c r="T2688" s="220"/>
      <c r="AT2688" s="221" t="s">
        <v>213</v>
      </c>
      <c r="AU2688" s="221" t="s">
        <v>84</v>
      </c>
      <c r="AV2688" s="14" t="s">
        <v>204</v>
      </c>
      <c r="AW2688" s="14" t="s">
        <v>35</v>
      </c>
      <c r="AX2688" s="14" t="s">
        <v>82</v>
      </c>
      <c r="AY2688" s="221" t="s">
        <v>197</v>
      </c>
    </row>
    <row r="2689" spans="1:65" s="2" customFormat="1" ht="16.5" customHeight="1">
      <c r="A2689" s="37"/>
      <c r="B2689" s="38"/>
      <c r="C2689" s="181" t="s">
        <v>3519</v>
      </c>
      <c r="D2689" s="181" t="s">
        <v>199</v>
      </c>
      <c r="E2689" s="182" t="s">
        <v>3520</v>
      </c>
      <c r="F2689" s="183" t="s">
        <v>3521</v>
      </c>
      <c r="G2689" s="184" t="s">
        <v>202</v>
      </c>
      <c r="H2689" s="185">
        <v>457.64400000000001</v>
      </c>
      <c r="I2689" s="186"/>
      <c r="J2689" s="187">
        <f>ROUND(I2689*H2689,2)</f>
        <v>0</v>
      </c>
      <c r="K2689" s="183" t="s">
        <v>203</v>
      </c>
      <c r="L2689" s="42"/>
      <c r="M2689" s="188" t="s">
        <v>28</v>
      </c>
      <c r="N2689" s="189" t="s">
        <v>45</v>
      </c>
      <c r="O2689" s="67"/>
      <c r="P2689" s="190">
        <f>O2689*H2689</f>
        <v>0</v>
      </c>
      <c r="Q2689" s="190">
        <v>2.9999999999999997E-4</v>
      </c>
      <c r="R2689" s="190">
        <f>Q2689*H2689</f>
        <v>0.13729319999999998</v>
      </c>
      <c r="S2689" s="190">
        <v>0</v>
      </c>
      <c r="T2689" s="191">
        <f>S2689*H2689</f>
        <v>0</v>
      </c>
      <c r="U2689" s="37"/>
      <c r="V2689" s="37"/>
      <c r="W2689" s="37"/>
      <c r="X2689" s="37"/>
      <c r="Y2689" s="37"/>
      <c r="Z2689" s="37"/>
      <c r="AA2689" s="37"/>
      <c r="AB2689" s="37"/>
      <c r="AC2689" s="37"/>
      <c r="AD2689" s="37"/>
      <c r="AE2689" s="37"/>
      <c r="AR2689" s="192" t="s">
        <v>283</v>
      </c>
      <c r="AT2689" s="192" t="s">
        <v>199</v>
      </c>
      <c r="AU2689" s="192" t="s">
        <v>84</v>
      </c>
      <c r="AY2689" s="20" t="s">
        <v>197</v>
      </c>
      <c r="BE2689" s="193">
        <f>IF(N2689="základní",J2689,0)</f>
        <v>0</v>
      </c>
      <c r="BF2689" s="193">
        <f>IF(N2689="snížená",J2689,0)</f>
        <v>0</v>
      </c>
      <c r="BG2689" s="193">
        <f>IF(N2689="zákl. přenesená",J2689,0)</f>
        <v>0</v>
      </c>
      <c r="BH2689" s="193">
        <f>IF(N2689="sníž. přenesená",J2689,0)</f>
        <v>0</v>
      </c>
      <c r="BI2689" s="193">
        <f>IF(N2689="nulová",J2689,0)</f>
        <v>0</v>
      </c>
      <c r="BJ2689" s="20" t="s">
        <v>82</v>
      </c>
      <c r="BK2689" s="193">
        <f>ROUND(I2689*H2689,2)</f>
        <v>0</v>
      </c>
      <c r="BL2689" s="20" t="s">
        <v>283</v>
      </c>
      <c r="BM2689" s="192" t="s">
        <v>3522</v>
      </c>
    </row>
    <row r="2690" spans="1:65" s="2" customFormat="1" ht="11.25">
      <c r="A2690" s="37"/>
      <c r="B2690" s="38"/>
      <c r="C2690" s="39"/>
      <c r="D2690" s="194" t="s">
        <v>206</v>
      </c>
      <c r="E2690" s="39"/>
      <c r="F2690" s="195" t="s">
        <v>3523</v>
      </c>
      <c r="G2690" s="39"/>
      <c r="H2690" s="39"/>
      <c r="I2690" s="196"/>
      <c r="J2690" s="39"/>
      <c r="K2690" s="39"/>
      <c r="L2690" s="42"/>
      <c r="M2690" s="197"/>
      <c r="N2690" s="198"/>
      <c r="O2690" s="67"/>
      <c r="P2690" s="67"/>
      <c r="Q2690" s="67"/>
      <c r="R2690" s="67"/>
      <c r="S2690" s="67"/>
      <c r="T2690" s="68"/>
      <c r="U2690" s="37"/>
      <c r="V2690" s="37"/>
      <c r="W2690" s="37"/>
      <c r="X2690" s="37"/>
      <c r="Y2690" s="37"/>
      <c r="Z2690" s="37"/>
      <c r="AA2690" s="37"/>
      <c r="AB2690" s="37"/>
      <c r="AC2690" s="37"/>
      <c r="AD2690" s="37"/>
      <c r="AE2690" s="37"/>
      <c r="AT2690" s="20" t="s">
        <v>206</v>
      </c>
      <c r="AU2690" s="20" t="s">
        <v>84</v>
      </c>
    </row>
    <row r="2691" spans="1:65" s="15" customFormat="1" ht="11.25">
      <c r="B2691" s="222"/>
      <c r="C2691" s="223"/>
      <c r="D2691" s="201" t="s">
        <v>213</v>
      </c>
      <c r="E2691" s="224" t="s">
        <v>28</v>
      </c>
      <c r="F2691" s="225" t="s">
        <v>412</v>
      </c>
      <c r="G2691" s="223"/>
      <c r="H2691" s="224" t="s">
        <v>28</v>
      </c>
      <c r="I2691" s="226"/>
      <c r="J2691" s="223"/>
      <c r="K2691" s="223"/>
      <c r="L2691" s="227"/>
      <c r="M2691" s="228"/>
      <c r="N2691" s="229"/>
      <c r="O2691" s="229"/>
      <c r="P2691" s="229"/>
      <c r="Q2691" s="229"/>
      <c r="R2691" s="229"/>
      <c r="S2691" s="229"/>
      <c r="T2691" s="230"/>
      <c r="AT2691" s="231" t="s">
        <v>213</v>
      </c>
      <c r="AU2691" s="231" t="s">
        <v>84</v>
      </c>
      <c r="AV2691" s="15" t="s">
        <v>82</v>
      </c>
      <c r="AW2691" s="15" t="s">
        <v>35</v>
      </c>
      <c r="AX2691" s="15" t="s">
        <v>74</v>
      </c>
      <c r="AY2691" s="231" t="s">
        <v>197</v>
      </c>
    </row>
    <row r="2692" spans="1:65" s="13" customFormat="1" ht="11.25">
      <c r="B2692" s="199"/>
      <c r="C2692" s="200"/>
      <c r="D2692" s="201" t="s">
        <v>213</v>
      </c>
      <c r="E2692" s="202" t="s">
        <v>28</v>
      </c>
      <c r="F2692" s="203" t="s">
        <v>3524</v>
      </c>
      <c r="G2692" s="200"/>
      <c r="H2692" s="204">
        <v>17.594000000000001</v>
      </c>
      <c r="I2692" s="205"/>
      <c r="J2692" s="200"/>
      <c r="K2692" s="200"/>
      <c r="L2692" s="206"/>
      <c r="M2692" s="207"/>
      <c r="N2692" s="208"/>
      <c r="O2692" s="208"/>
      <c r="P2692" s="208"/>
      <c r="Q2692" s="208"/>
      <c r="R2692" s="208"/>
      <c r="S2692" s="208"/>
      <c r="T2692" s="209"/>
      <c r="AT2692" s="210" t="s">
        <v>213</v>
      </c>
      <c r="AU2692" s="210" t="s">
        <v>84</v>
      </c>
      <c r="AV2692" s="13" t="s">
        <v>84</v>
      </c>
      <c r="AW2692" s="13" t="s">
        <v>35</v>
      </c>
      <c r="AX2692" s="13" t="s">
        <v>74</v>
      </c>
      <c r="AY2692" s="210" t="s">
        <v>197</v>
      </c>
    </row>
    <row r="2693" spans="1:65" s="13" customFormat="1" ht="11.25">
      <c r="B2693" s="199"/>
      <c r="C2693" s="200"/>
      <c r="D2693" s="201" t="s">
        <v>213</v>
      </c>
      <c r="E2693" s="202" t="s">
        <v>28</v>
      </c>
      <c r="F2693" s="203" t="s">
        <v>3517</v>
      </c>
      <c r="G2693" s="200"/>
      <c r="H2693" s="204">
        <v>13.95</v>
      </c>
      <c r="I2693" s="205"/>
      <c r="J2693" s="200"/>
      <c r="K2693" s="200"/>
      <c r="L2693" s="206"/>
      <c r="M2693" s="207"/>
      <c r="N2693" s="208"/>
      <c r="O2693" s="208"/>
      <c r="P2693" s="208"/>
      <c r="Q2693" s="208"/>
      <c r="R2693" s="208"/>
      <c r="S2693" s="208"/>
      <c r="T2693" s="209"/>
      <c r="AT2693" s="210" t="s">
        <v>213</v>
      </c>
      <c r="AU2693" s="210" t="s">
        <v>84</v>
      </c>
      <c r="AV2693" s="13" t="s">
        <v>84</v>
      </c>
      <c r="AW2693" s="13" t="s">
        <v>35</v>
      </c>
      <c r="AX2693" s="13" t="s">
        <v>74</v>
      </c>
      <c r="AY2693" s="210" t="s">
        <v>197</v>
      </c>
    </row>
    <row r="2694" spans="1:65" s="13" customFormat="1" ht="11.25">
      <c r="B2694" s="199"/>
      <c r="C2694" s="200"/>
      <c r="D2694" s="201" t="s">
        <v>213</v>
      </c>
      <c r="E2694" s="202" t="s">
        <v>28</v>
      </c>
      <c r="F2694" s="203" t="s">
        <v>3518</v>
      </c>
      <c r="G2694" s="200"/>
      <c r="H2694" s="204">
        <v>319.2</v>
      </c>
      <c r="I2694" s="205"/>
      <c r="J2694" s="200"/>
      <c r="K2694" s="200"/>
      <c r="L2694" s="206"/>
      <c r="M2694" s="207"/>
      <c r="N2694" s="208"/>
      <c r="O2694" s="208"/>
      <c r="P2694" s="208"/>
      <c r="Q2694" s="208"/>
      <c r="R2694" s="208"/>
      <c r="S2694" s="208"/>
      <c r="T2694" s="209"/>
      <c r="AT2694" s="210" t="s">
        <v>213</v>
      </c>
      <c r="AU2694" s="210" t="s">
        <v>84</v>
      </c>
      <c r="AV2694" s="13" t="s">
        <v>84</v>
      </c>
      <c r="AW2694" s="13" t="s">
        <v>35</v>
      </c>
      <c r="AX2694" s="13" t="s">
        <v>74</v>
      </c>
      <c r="AY2694" s="210" t="s">
        <v>197</v>
      </c>
    </row>
    <row r="2695" spans="1:65" s="16" customFormat="1" ht="11.25">
      <c r="B2695" s="232"/>
      <c r="C2695" s="233"/>
      <c r="D2695" s="201" t="s">
        <v>213</v>
      </c>
      <c r="E2695" s="234" t="s">
        <v>28</v>
      </c>
      <c r="F2695" s="235" t="s">
        <v>416</v>
      </c>
      <c r="G2695" s="233"/>
      <c r="H2695" s="236">
        <v>350.74400000000003</v>
      </c>
      <c r="I2695" s="237"/>
      <c r="J2695" s="233"/>
      <c r="K2695" s="233"/>
      <c r="L2695" s="238"/>
      <c r="M2695" s="239"/>
      <c r="N2695" s="240"/>
      <c r="O2695" s="240"/>
      <c r="P2695" s="240"/>
      <c r="Q2695" s="240"/>
      <c r="R2695" s="240"/>
      <c r="S2695" s="240"/>
      <c r="T2695" s="241"/>
      <c r="AT2695" s="242" t="s">
        <v>213</v>
      </c>
      <c r="AU2695" s="242" t="s">
        <v>84</v>
      </c>
      <c r="AV2695" s="16" t="s">
        <v>160</v>
      </c>
      <c r="AW2695" s="16" t="s">
        <v>35</v>
      </c>
      <c r="AX2695" s="16" t="s">
        <v>74</v>
      </c>
      <c r="AY2695" s="242" t="s">
        <v>197</v>
      </c>
    </row>
    <row r="2696" spans="1:65" s="13" customFormat="1" ht="11.25">
      <c r="B2696" s="199"/>
      <c r="C2696" s="200"/>
      <c r="D2696" s="201" t="s">
        <v>213</v>
      </c>
      <c r="E2696" s="202" t="s">
        <v>28</v>
      </c>
      <c r="F2696" s="203" t="s">
        <v>3525</v>
      </c>
      <c r="G2696" s="200"/>
      <c r="H2696" s="204">
        <v>106.9</v>
      </c>
      <c r="I2696" s="205"/>
      <c r="J2696" s="200"/>
      <c r="K2696" s="200"/>
      <c r="L2696" s="206"/>
      <c r="M2696" s="207"/>
      <c r="N2696" s="208"/>
      <c r="O2696" s="208"/>
      <c r="P2696" s="208"/>
      <c r="Q2696" s="208"/>
      <c r="R2696" s="208"/>
      <c r="S2696" s="208"/>
      <c r="T2696" s="209"/>
      <c r="AT2696" s="210" t="s">
        <v>213</v>
      </c>
      <c r="AU2696" s="210" t="s">
        <v>84</v>
      </c>
      <c r="AV2696" s="13" t="s">
        <v>84</v>
      </c>
      <c r="AW2696" s="13" t="s">
        <v>35</v>
      </c>
      <c r="AX2696" s="13" t="s">
        <v>74</v>
      </c>
      <c r="AY2696" s="210" t="s">
        <v>197</v>
      </c>
    </row>
    <row r="2697" spans="1:65" s="14" customFormat="1" ht="11.25">
      <c r="B2697" s="211"/>
      <c r="C2697" s="212"/>
      <c r="D2697" s="201" t="s">
        <v>213</v>
      </c>
      <c r="E2697" s="213" t="s">
        <v>28</v>
      </c>
      <c r="F2697" s="214" t="s">
        <v>226</v>
      </c>
      <c r="G2697" s="212"/>
      <c r="H2697" s="215">
        <v>457.64400000000001</v>
      </c>
      <c r="I2697" s="216"/>
      <c r="J2697" s="212"/>
      <c r="K2697" s="212"/>
      <c r="L2697" s="217"/>
      <c r="M2697" s="218"/>
      <c r="N2697" s="219"/>
      <c r="O2697" s="219"/>
      <c r="P2697" s="219"/>
      <c r="Q2697" s="219"/>
      <c r="R2697" s="219"/>
      <c r="S2697" s="219"/>
      <c r="T2697" s="220"/>
      <c r="AT2697" s="221" t="s">
        <v>213</v>
      </c>
      <c r="AU2697" s="221" t="s">
        <v>84</v>
      </c>
      <c r="AV2697" s="14" t="s">
        <v>204</v>
      </c>
      <c r="AW2697" s="14" t="s">
        <v>35</v>
      </c>
      <c r="AX2697" s="14" t="s">
        <v>82</v>
      </c>
      <c r="AY2697" s="221" t="s">
        <v>197</v>
      </c>
    </row>
    <row r="2698" spans="1:65" s="2" customFormat="1" ht="16.5" customHeight="1">
      <c r="A2698" s="37"/>
      <c r="B2698" s="38"/>
      <c r="C2698" s="181" t="s">
        <v>3526</v>
      </c>
      <c r="D2698" s="181" t="s">
        <v>199</v>
      </c>
      <c r="E2698" s="182" t="s">
        <v>3527</v>
      </c>
      <c r="F2698" s="183" t="s">
        <v>3528</v>
      </c>
      <c r="G2698" s="184" t="s">
        <v>265</v>
      </c>
      <c r="H2698" s="185">
        <v>77.3</v>
      </c>
      <c r="I2698" s="186"/>
      <c r="J2698" s="187">
        <f>ROUND(I2698*H2698,2)</f>
        <v>0</v>
      </c>
      <c r="K2698" s="183" t="s">
        <v>203</v>
      </c>
      <c r="L2698" s="42"/>
      <c r="M2698" s="188" t="s">
        <v>28</v>
      </c>
      <c r="N2698" s="189" t="s">
        <v>45</v>
      </c>
      <c r="O2698" s="67"/>
      <c r="P2698" s="190">
        <f>O2698*H2698</f>
        <v>0</v>
      </c>
      <c r="Q2698" s="190">
        <v>0</v>
      </c>
      <c r="R2698" s="190">
        <f>Q2698*H2698</f>
        <v>0</v>
      </c>
      <c r="S2698" s="190">
        <v>0</v>
      </c>
      <c r="T2698" s="191">
        <f>S2698*H2698</f>
        <v>0</v>
      </c>
      <c r="U2698" s="37"/>
      <c r="V2698" s="37"/>
      <c r="W2698" s="37"/>
      <c r="X2698" s="37"/>
      <c r="Y2698" s="37"/>
      <c r="Z2698" s="37"/>
      <c r="AA2698" s="37"/>
      <c r="AB2698" s="37"/>
      <c r="AC2698" s="37"/>
      <c r="AD2698" s="37"/>
      <c r="AE2698" s="37"/>
      <c r="AR2698" s="192" t="s">
        <v>283</v>
      </c>
      <c r="AT2698" s="192" t="s">
        <v>199</v>
      </c>
      <c r="AU2698" s="192" t="s">
        <v>84</v>
      </c>
      <c r="AY2698" s="20" t="s">
        <v>197</v>
      </c>
      <c r="BE2698" s="193">
        <f>IF(N2698="základní",J2698,0)</f>
        <v>0</v>
      </c>
      <c r="BF2698" s="193">
        <f>IF(N2698="snížená",J2698,0)</f>
        <v>0</v>
      </c>
      <c r="BG2698" s="193">
        <f>IF(N2698="zákl. přenesená",J2698,0)</f>
        <v>0</v>
      </c>
      <c r="BH2698" s="193">
        <f>IF(N2698="sníž. přenesená",J2698,0)</f>
        <v>0</v>
      </c>
      <c r="BI2698" s="193">
        <f>IF(N2698="nulová",J2698,0)</f>
        <v>0</v>
      </c>
      <c r="BJ2698" s="20" t="s">
        <v>82</v>
      </c>
      <c r="BK2698" s="193">
        <f>ROUND(I2698*H2698,2)</f>
        <v>0</v>
      </c>
      <c r="BL2698" s="20" t="s">
        <v>283</v>
      </c>
      <c r="BM2698" s="192" t="s">
        <v>3529</v>
      </c>
    </row>
    <row r="2699" spans="1:65" s="2" customFormat="1" ht="11.25">
      <c r="A2699" s="37"/>
      <c r="B2699" s="38"/>
      <c r="C2699" s="39"/>
      <c r="D2699" s="194" t="s">
        <v>206</v>
      </c>
      <c r="E2699" s="39"/>
      <c r="F2699" s="195" t="s">
        <v>3530</v>
      </c>
      <c r="G2699" s="39"/>
      <c r="H2699" s="39"/>
      <c r="I2699" s="196"/>
      <c r="J2699" s="39"/>
      <c r="K2699" s="39"/>
      <c r="L2699" s="42"/>
      <c r="M2699" s="197"/>
      <c r="N2699" s="198"/>
      <c r="O2699" s="67"/>
      <c r="P2699" s="67"/>
      <c r="Q2699" s="67"/>
      <c r="R2699" s="67"/>
      <c r="S2699" s="67"/>
      <c r="T2699" s="68"/>
      <c r="U2699" s="37"/>
      <c r="V2699" s="37"/>
      <c r="W2699" s="37"/>
      <c r="X2699" s="37"/>
      <c r="Y2699" s="37"/>
      <c r="Z2699" s="37"/>
      <c r="AA2699" s="37"/>
      <c r="AB2699" s="37"/>
      <c r="AC2699" s="37"/>
      <c r="AD2699" s="37"/>
      <c r="AE2699" s="37"/>
      <c r="AT2699" s="20" t="s">
        <v>206</v>
      </c>
      <c r="AU2699" s="20" t="s">
        <v>84</v>
      </c>
    </row>
    <row r="2700" spans="1:65" s="15" customFormat="1" ht="11.25">
      <c r="B2700" s="222"/>
      <c r="C2700" s="223"/>
      <c r="D2700" s="201" t="s">
        <v>213</v>
      </c>
      <c r="E2700" s="224" t="s">
        <v>28</v>
      </c>
      <c r="F2700" s="225" t="s">
        <v>3531</v>
      </c>
      <c r="G2700" s="223"/>
      <c r="H2700" s="224" t="s">
        <v>28</v>
      </c>
      <c r="I2700" s="226"/>
      <c r="J2700" s="223"/>
      <c r="K2700" s="223"/>
      <c r="L2700" s="227"/>
      <c r="M2700" s="228"/>
      <c r="N2700" s="229"/>
      <c r="O2700" s="229"/>
      <c r="P2700" s="229"/>
      <c r="Q2700" s="229"/>
      <c r="R2700" s="229"/>
      <c r="S2700" s="229"/>
      <c r="T2700" s="230"/>
      <c r="AT2700" s="231" t="s">
        <v>213</v>
      </c>
      <c r="AU2700" s="231" t="s">
        <v>84</v>
      </c>
      <c r="AV2700" s="15" t="s">
        <v>82</v>
      </c>
      <c r="AW2700" s="15" t="s">
        <v>35</v>
      </c>
      <c r="AX2700" s="15" t="s">
        <v>74</v>
      </c>
      <c r="AY2700" s="231" t="s">
        <v>197</v>
      </c>
    </row>
    <row r="2701" spans="1:65" s="13" customFormat="1" ht="11.25">
      <c r="B2701" s="199"/>
      <c r="C2701" s="200"/>
      <c r="D2701" s="201" t="s">
        <v>213</v>
      </c>
      <c r="E2701" s="202" t="s">
        <v>28</v>
      </c>
      <c r="F2701" s="203" t="s">
        <v>3532</v>
      </c>
      <c r="G2701" s="200"/>
      <c r="H2701" s="204">
        <v>87.5</v>
      </c>
      <c r="I2701" s="205"/>
      <c r="J2701" s="200"/>
      <c r="K2701" s="200"/>
      <c r="L2701" s="206"/>
      <c r="M2701" s="207"/>
      <c r="N2701" s="208"/>
      <c r="O2701" s="208"/>
      <c r="P2701" s="208"/>
      <c r="Q2701" s="208"/>
      <c r="R2701" s="208"/>
      <c r="S2701" s="208"/>
      <c r="T2701" s="209"/>
      <c r="AT2701" s="210" t="s">
        <v>213</v>
      </c>
      <c r="AU2701" s="210" t="s">
        <v>84</v>
      </c>
      <c r="AV2701" s="13" t="s">
        <v>84</v>
      </c>
      <c r="AW2701" s="13" t="s">
        <v>35</v>
      </c>
      <c r="AX2701" s="13" t="s">
        <v>74</v>
      </c>
      <c r="AY2701" s="210" t="s">
        <v>197</v>
      </c>
    </row>
    <row r="2702" spans="1:65" s="13" customFormat="1" ht="11.25">
      <c r="B2702" s="199"/>
      <c r="C2702" s="200"/>
      <c r="D2702" s="201" t="s">
        <v>213</v>
      </c>
      <c r="E2702" s="202" t="s">
        <v>28</v>
      </c>
      <c r="F2702" s="203" t="s">
        <v>3533</v>
      </c>
      <c r="G2702" s="200"/>
      <c r="H2702" s="204">
        <v>-10.199999999999999</v>
      </c>
      <c r="I2702" s="205"/>
      <c r="J2702" s="200"/>
      <c r="K2702" s="200"/>
      <c r="L2702" s="206"/>
      <c r="M2702" s="207"/>
      <c r="N2702" s="208"/>
      <c r="O2702" s="208"/>
      <c r="P2702" s="208"/>
      <c r="Q2702" s="208"/>
      <c r="R2702" s="208"/>
      <c r="S2702" s="208"/>
      <c r="T2702" s="209"/>
      <c r="AT2702" s="210" t="s">
        <v>213</v>
      </c>
      <c r="AU2702" s="210" t="s">
        <v>84</v>
      </c>
      <c r="AV2702" s="13" t="s">
        <v>84</v>
      </c>
      <c r="AW2702" s="13" t="s">
        <v>35</v>
      </c>
      <c r="AX2702" s="13" t="s">
        <v>74</v>
      </c>
      <c r="AY2702" s="210" t="s">
        <v>197</v>
      </c>
    </row>
    <row r="2703" spans="1:65" s="14" customFormat="1" ht="11.25">
      <c r="B2703" s="211"/>
      <c r="C2703" s="212"/>
      <c r="D2703" s="201" t="s">
        <v>213</v>
      </c>
      <c r="E2703" s="213" t="s">
        <v>28</v>
      </c>
      <c r="F2703" s="214" t="s">
        <v>226</v>
      </c>
      <c r="G2703" s="212"/>
      <c r="H2703" s="215">
        <v>77.3</v>
      </c>
      <c r="I2703" s="216"/>
      <c r="J2703" s="212"/>
      <c r="K2703" s="212"/>
      <c r="L2703" s="217"/>
      <c r="M2703" s="218"/>
      <c r="N2703" s="219"/>
      <c r="O2703" s="219"/>
      <c r="P2703" s="219"/>
      <c r="Q2703" s="219"/>
      <c r="R2703" s="219"/>
      <c r="S2703" s="219"/>
      <c r="T2703" s="220"/>
      <c r="AT2703" s="221" t="s">
        <v>213</v>
      </c>
      <c r="AU2703" s="221" t="s">
        <v>84</v>
      </c>
      <c r="AV2703" s="14" t="s">
        <v>204</v>
      </c>
      <c r="AW2703" s="14" t="s">
        <v>35</v>
      </c>
      <c r="AX2703" s="14" t="s">
        <v>82</v>
      </c>
      <c r="AY2703" s="221" t="s">
        <v>197</v>
      </c>
    </row>
    <row r="2704" spans="1:65" s="2" customFormat="1" ht="33" customHeight="1">
      <c r="A2704" s="37"/>
      <c r="B2704" s="38"/>
      <c r="C2704" s="247" t="s">
        <v>3534</v>
      </c>
      <c r="D2704" s="247" t="s">
        <v>519</v>
      </c>
      <c r="E2704" s="248" t="s">
        <v>3535</v>
      </c>
      <c r="F2704" s="249" t="s">
        <v>3536</v>
      </c>
      <c r="G2704" s="250" t="s">
        <v>265</v>
      </c>
      <c r="H2704" s="251">
        <v>85.03</v>
      </c>
      <c r="I2704" s="252"/>
      <c r="J2704" s="253">
        <f>ROUND(I2704*H2704,2)</f>
        <v>0</v>
      </c>
      <c r="K2704" s="249" t="s">
        <v>28</v>
      </c>
      <c r="L2704" s="254"/>
      <c r="M2704" s="255" t="s">
        <v>28</v>
      </c>
      <c r="N2704" s="256" t="s">
        <v>45</v>
      </c>
      <c r="O2704" s="67"/>
      <c r="P2704" s="190">
        <f>O2704*H2704</f>
        <v>0</v>
      </c>
      <c r="Q2704" s="190">
        <v>0</v>
      </c>
      <c r="R2704" s="190">
        <f>Q2704*H2704</f>
        <v>0</v>
      </c>
      <c r="S2704" s="190">
        <v>0</v>
      </c>
      <c r="T2704" s="191">
        <f>S2704*H2704</f>
        <v>0</v>
      </c>
      <c r="U2704" s="37"/>
      <c r="V2704" s="37"/>
      <c r="W2704" s="37"/>
      <c r="X2704" s="37"/>
      <c r="Y2704" s="37"/>
      <c r="Z2704" s="37"/>
      <c r="AA2704" s="37"/>
      <c r="AB2704" s="37"/>
      <c r="AC2704" s="37"/>
      <c r="AD2704" s="37"/>
      <c r="AE2704" s="37"/>
      <c r="AR2704" s="192" t="s">
        <v>365</v>
      </c>
      <c r="AT2704" s="192" t="s">
        <v>519</v>
      </c>
      <c r="AU2704" s="192" t="s">
        <v>84</v>
      </c>
      <c r="AY2704" s="20" t="s">
        <v>197</v>
      </c>
      <c r="BE2704" s="193">
        <f>IF(N2704="základní",J2704,0)</f>
        <v>0</v>
      </c>
      <c r="BF2704" s="193">
        <f>IF(N2704="snížená",J2704,0)</f>
        <v>0</v>
      </c>
      <c r="BG2704" s="193">
        <f>IF(N2704="zákl. přenesená",J2704,0)</f>
        <v>0</v>
      </c>
      <c r="BH2704" s="193">
        <f>IF(N2704="sníž. přenesená",J2704,0)</f>
        <v>0</v>
      </c>
      <c r="BI2704" s="193">
        <f>IF(N2704="nulová",J2704,0)</f>
        <v>0</v>
      </c>
      <c r="BJ2704" s="20" t="s">
        <v>82</v>
      </c>
      <c r="BK2704" s="193">
        <f>ROUND(I2704*H2704,2)</f>
        <v>0</v>
      </c>
      <c r="BL2704" s="20" t="s">
        <v>283</v>
      </c>
      <c r="BM2704" s="192" t="s">
        <v>3537</v>
      </c>
    </row>
    <row r="2705" spans="1:65" s="13" customFormat="1" ht="11.25">
      <c r="B2705" s="199"/>
      <c r="C2705" s="200"/>
      <c r="D2705" s="201" t="s">
        <v>213</v>
      </c>
      <c r="E2705" s="200"/>
      <c r="F2705" s="203" t="s">
        <v>3538</v>
      </c>
      <c r="G2705" s="200"/>
      <c r="H2705" s="204">
        <v>85.03</v>
      </c>
      <c r="I2705" s="205"/>
      <c r="J2705" s="200"/>
      <c r="K2705" s="200"/>
      <c r="L2705" s="206"/>
      <c r="M2705" s="207"/>
      <c r="N2705" s="208"/>
      <c r="O2705" s="208"/>
      <c r="P2705" s="208"/>
      <c r="Q2705" s="208"/>
      <c r="R2705" s="208"/>
      <c r="S2705" s="208"/>
      <c r="T2705" s="209"/>
      <c r="AT2705" s="210" t="s">
        <v>213</v>
      </c>
      <c r="AU2705" s="210" t="s">
        <v>84</v>
      </c>
      <c r="AV2705" s="13" t="s">
        <v>84</v>
      </c>
      <c r="AW2705" s="13" t="s">
        <v>4</v>
      </c>
      <c r="AX2705" s="13" t="s">
        <v>82</v>
      </c>
      <c r="AY2705" s="210" t="s">
        <v>197</v>
      </c>
    </row>
    <row r="2706" spans="1:65" s="2" customFormat="1" ht="24.2" customHeight="1">
      <c r="A2706" s="37"/>
      <c r="B2706" s="38"/>
      <c r="C2706" s="181" t="s">
        <v>3539</v>
      </c>
      <c r="D2706" s="181" t="s">
        <v>199</v>
      </c>
      <c r="E2706" s="182" t="s">
        <v>3540</v>
      </c>
      <c r="F2706" s="183" t="s">
        <v>3541</v>
      </c>
      <c r="G2706" s="184" t="s">
        <v>265</v>
      </c>
      <c r="H2706" s="185">
        <v>57.6</v>
      </c>
      <c r="I2706" s="186"/>
      <c r="J2706" s="187">
        <f>ROUND(I2706*H2706,2)</f>
        <v>0</v>
      </c>
      <c r="K2706" s="183" t="s">
        <v>203</v>
      </c>
      <c r="L2706" s="42"/>
      <c r="M2706" s="188" t="s">
        <v>28</v>
      </c>
      <c r="N2706" s="189" t="s">
        <v>45</v>
      </c>
      <c r="O2706" s="67"/>
      <c r="P2706" s="190">
        <f>O2706*H2706</f>
        <v>0</v>
      </c>
      <c r="Q2706" s="190">
        <v>2.0000000000000001E-4</v>
      </c>
      <c r="R2706" s="190">
        <f>Q2706*H2706</f>
        <v>1.1520000000000001E-2</v>
      </c>
      <c r="S2706" s="190">
        <v>0</v>
      </c>
      <c r="T2706" s="191">
        <f>S2706*H2706</f>
        <v>0</v>
      </c>
      <c r="U2706" s="37"/>
      <c r="V2706" s="37"/>
      <c r="W2706" s="37"/>
      <c r="X2706" s="37"/>
      <c r="Y2706" s="37"/>
      <c r="Z2706" s="37"/>
      <c r="AA2706" s="37"/>
      <c r="AB2706" s="37"/>
      <c r="AC2706" s="37"/>
      <c r="AD2706" s="37"/>
      <c r="AE2706" s="37"/>
      <c r="AR2706" s="192" t="s">
        <v>283</v>
      </c>
      <c r="AT2706" s="192" t="s">
        <v>199</v>
      </c>
      <c r="AU2706" s="192" t="s">
        <v>84</v>
      </c>
      <c r="AY2706" s="20" t="s">
        <v>197</v>
      </c>
      <c r="BE2706" s="193">
        <f>IF(N2706="základní",J2706,0)</f>
        <v>0</v>
      </c>
      <c r="BF2706" s="193">
        <f>IF(N2706="snížená",J2706,0)</f>
        <v>0</v>
      </c>
      <c r="BG2706" s="193">
        <f>IF(N2706="zákl. přenesená",J2706,0)</f>
        <v>0</v>
      </c>
      <c r="BH2706" s="193">
        <f>IF(N2706="sníž. přenesená",J2706,0)</f>
        <v>0</v>
      </c>
      <c r="BI2706" s="193">
        <f>IF(N2706="nulová",J2706,0)</f>
        <v>0</v>
      </c>
      <c r="BJ2706" s="20" t="s">
        <v>82</v>
      </c>
      <c r="BK2706" s="193">
        <f>ROUND(I2706*H2706,2)</f>
        <v>0</v>
      </c>
      <c r="BL2706" s="20" t="s">
        <v>283</v>
      </c>
      <c r="BM2706" s="192" t="s">
        <v>3542</v>
      </c>
    </row>
    <row r="2707" spans="1:65" s="2" customFormat="1" ht="11.25">
      <c r="A2707" s="37"/>
      <c r="B2707" s="38"/>
      <c r="C2707" s="39"/>
      <c r="D2707" s="194" t="s">
        <v>206</v>
      </c>
      <c r="E2707" s="39"/>
      <c r="F2707" s="195" t="s">
        <v>3543</v>
      </c>
      <c r="G2707" s="39"/>
      <c r="H2707" s="39"/>
      <c r="I2707" s="196"/>
      <c r="J2707" s="39"/>
      <c r="K2707" s="39"/>
      <c r="L2707" s="42"/>
      <c r="M2707" s="197"/>
      <c r="N2707" s="198"/>
      <c r="O2707" s="67"/>
      <c r="P2707" s="67"/>
      <c r="Q2707" s="67"/>
      <c r="R2707" s="67"/>
      <c r="S2707" s="67"/>
      <c r="T2707" s="68"/>
      <c r="U2707" s="37"/>
      <c r="V2707" s="37"/>
      <c r="W2707" s="37"/>
      <c r="X2707" s="37"/>
      <c r="Y2707" s="37"/>
      <c r="Z2707" s="37"/>
      <c r="AA2707" s="37"/>
      <c r="AB2707" s="37"/>
      <c r="AC2707" s="37"/>
      <c r="AD2707" s="37"/>
      <c r="AE2707" s="37"/>
      <c r="AT2707" s="20" t="s">
        <v>206</v>
      </c>
      <c r="AU2707" s="20" t="s">
        <v>84</v>
      </c>
    </row>
    <row r="2708" spans="1:65" s="15" customFormat="1" ht="11.25">
      <c r="B2708" s="222"/>
      <c r="C2708" s="223"/>
      <c r="D2708" s="201" t="s">
        <v>213</v>
      </c>
      <c r="E2708" s="224" t="s">
        <v>28</v>
      </c>
      <c r="F2708" s="225" t="s">
        <v>3531</v>
      </c>
      <c r="G2708" s="223"/>
      <c r="H2708" s="224" t="s">
        <v>28</v>
      </c>
      <c r="I2708" s="226"/>
      <c r="J2708" s="223"/>
      <c r="K2708" s="223"/>
      <c r="L2708" s="227"/>
      <c r="M2708" s="228"/>
      <c r="N2708" s="229"/>
      <c r="O2708" s="229"/>
      <c r="P2708" s="229"/>
      <c r="Q2708" s="229"/>
      <c r="R2708" s="229"/>
      <c r="S2708" s="229"/>
      <c r="T2708" s="230"/>
      <c r="AT2708" s="231" t="s">
        <v>213</v>
      </c>
      <c r="AU2708" s="231" t="s">
        <v>84</v>
      </c>
      <c r="AV2708" s="15" t="s">
        <v>82</v>
      </c>
      <c r="AW2708" s="15" t="s">
        <v>35</v>
      </c>
      <c r="AX2708" s="15" t="s">
        <v>74</v>
      </c>
      <c r="AY2708" s="231" t="s">
        <v>197</v>
      </c>
    </row>
    <row r="2709" spans="1:65" s="13" customFormat="1" ht="11.25">
      <c r="B2709" s="199"/>
      <c r="C2709" s="200"/>
      <c r="D2709" s="201" t="s">
        <v>213</v>
      </c>
      <c r="E2709" s="202" t="s">
        <v>28</v>
      </c>
      <c r="F2709" s="203" t="s">
        <v>3544</v>
      </c>
      <c r="G2709" s="200"/>
      <c r="H2709" s="204">
        <v>57.6</v>
      </c>
      <c r="I2709" s="205"/>
      <c r="J2709" s="200"/>
      <c r="K2709" s="200"/>
      <c r="L2709" s="206"/>
      <c r="M2709" s="207"/>
      <c r="N2709" s="208"/>
      <c r="O2709" s="208"/>
      <c r="P2709" s="208"/>
      <c r="Q2709" s="208"/>
      <c r="R2709" s="208"/>
      <c r="S2709" s="208"/>
      <c r="T2709" s="209"/>
      <c r="AT2709" s="210" t="s">
        <v>213</v>
      </c>
      <c r="AU2709" s="210" t="s">
        <v>84</v>
      </c>
      <c r="AV2709" s="13" t="s">
        <v>84</v>
      </c>
      <c r="AW2709" s="13" t="s">
        <v>35</v>
      </c>
      <c r="AX2709" s="13" t="s">
        <v>82</v>
      </c>
      <c r="AY2709" s="210" t="s">
        <v>197</v>
      </c>
    </row>
    <row r="2710" spans="1:65" s="2" customFormat="1" ht="16.5" customHeight="1">
      <c r="A2710" s="37"/>
      <c r="B2710" s="38"/>
      <c r="C2710" s="247" t="s">
        <v>3545</v>
      </c>
      <c r="D2710" s="247" t="s">
        <v>519</v>
      </c>
      <c r="E2710" s="248" t="s">
        <v>3546</v>
      </c>
      <c r="F2710" s="249" t="s">
        <v>3547</v>
      </c>
      <c r="G2710" s="250" t="s">
        <v>265</v>
      </c>
      <c r="H2710" s="251">
        <v>63.36</v>
      </c>
      <c r="I2710" s="252"/>
      <c r="J2710" s="253">
        <f>ROUND(I2710*H2710,2)</f>
        <v>0</v>
      </c>
      <c r="K2710" s="249" t="s">
        <v>28</v>
      </c>
      <c r="L2710" s="254"/>
      <c r="M2710" s="255" t="s">
        <v>28</v>
      </c>
      <c r="N2710" s="256" t="s">
        <v>45</v>
      </c>
      <c r="O2710" s="67"/>
      <c r="P2710" s="190">
        <f>O2710*H2710</f>
        <v>0</v>
      </c>
      <c r="Q2710" s="190">
        <v>0</v>
      </c>
      <c r="R2710" s="190">
        <f>Q2710*H2710</f>
        <v>0</v>
      </c>
      <c r="S2710" s="190">
        <v>0</v>
      </c>
      <c r="T2710" s="191">
        <f>S2710*H2710</f>
        <v>0</v>
      </c>
      <c r="U2710" s="37"/>
      <c r="V2710" s="37"/>
      <c r="W2710" s="37"/>
      <c r="X2710" s="37"/>
      <c r="Y2710" s="37"/>
      <c r="Z2710" s="37"/>
      <c r="AA2710" s="37"/>
      <c r="AB2710" s="37"/>
      <c r="AC2710" s="37"/>
      <c r="AD2710" s="37"/>
      <c r="AE2710" s="37"/>
      <c r="AR2710" s="192" t="s">
        <v>365</v>
      </c>
      <c r="AT2710" s="192" t="s">
        <v>519</v>
      </c>
      <c r="AU2710" s="192" t="s">
        <v>84</v>
      </c>
      <c r="AY2710" s="20" t="s">
        <v>197</v>
      </c>
      <c r="BE2710" s="193">
        <f>IF(N2710="základní",J2710,0)</f>
        <v>0</v>
      </c>
      <c r="BF2710" s="193">
        <f>IF(N2710="snížená",J2710,0)</f>
        <v>0</v>
      </c>
      <c r="BG2710" s="193">
        <f>IF(N2710="zákl. přenesená",J2710,0)</f>
        <v>0</v>
      </c>
      <c r="BH2710" s="193">
        <f>IF(N2710="sníž. přenesená",J2710,0)</f>
        <v>0</v>
      </c>
      <c r="BI2710" s="193">
        <f>IF(N2710="nulová",J2710,0)</f>
        <v>0</v>
      </c>
      <c r="BJ2710" s="20" t="s">
        <v>82</v>
      </c>
      <c r="BK2710" s="193">
        <f>ROUND(I2710*H2710,2)</f>
        <v>0</v>
      </c>
      <c r="BL2710" s="20" t="s">
        <v>283</v>
      </c>
      <c r="BM2710" s="192" t="s">
        <v>3548</v>
      </c>
    </row>
    <row r="2711" spans="1:65" s="13" customFormat="1" ht="11.25">
      <c r="B2711" s="199"/>
      <c r="C2711" s="200"/>
      <c r="D2711" s="201" t="s">
        <v>213</v>
      </c>
      <c r="E2711" s="200"/>
      <c r="F2711" s="203" t="s">
        <v>3549</v>
      </c>
      <c r="G2711" s="200"/>
      <c r="H2711" s="204">
        <v>63.36</v>
      </c>
      <c r="I2711" s="205"/>
      <c r="J2711" s="200"/>
      <c r="K2711" s="200"/>
      <c r="L2711" s="206"/>
      <c r="M2711" s="207"/>
      <c r="N2711" s="208"/>
      <c r="O2711" s="208"/>
      <c r="P2711" s="208"/>
      <c r="Q2711" s="208"/>
      <c r="R2711" s="208"/>
      <c r="S2711" s="208"/>
      <c r="T2711" s="209"/>
      <c r="AT2711" s="210" t="s">
        <v>213</v>
      </c>
      <c r="AU2711" s="210" t="s">
        <v>84</v>
      </c>
      <c r="AV2711" s="13" t="s">
        <v>84</v>
      </c>
      <c r="AW2711" s="13" t="s">
        <v>4</v>
      </c>
      <c r="AX2711" s="13" t="s">
        <v>82</v>
      </c>
      <c r="AY2711" s="210" t="s">
        <v>197</v>
      </c>
    </row>
    <row r="2712" spans="1:65" s="2" customFormat="1" ht="24.2" customHeight="1">
      <c r="A2712" s="37"/>
      <c r="B2712" s="38"/>
      <c r="C2712" s="181" t="s">
        <v>3550</v>
      </c>
      <c r="D2712" s="181" t="s">
        <v>199</v>
      </c>
      <c r="E2712" s="182" t="s">
        <v>3551</v>
      </c>
      <c r="F2712" s="183" t="s">
        <v>3552</v>
      </c>
      <c r="G2712" s="184" t="s">
        <v>265</v>
      </c>
      <c r="H2712" s="185">
        <v>116</v>
      </c>
      <c r="I2712" s="186"/>
      <c r="J2712" s="187">
        <f>ROUND(I2712*H2712,2)</f>
        <v>0</v>
      </c>
      <c r="K2712" s="183" t="s">
        <v>203</v>
      </c>
      <c r="L2712" s="42"/>
      <c r="M2712" s="188" t="s">
        <v>28</v>
      </c>
      <c r="N2712" s="189" t="s">
        <v>45</v>
      </c>
      <c r="O2712" s="67"/>
      <c r="P2712" s="190">
        <f>O2712*H2712</f>
        <v>0</v>
      </c>
      <c r="Q2712" s="190">
        <v>3.4000000000000002E-4</v>
      </c>
      <c r="R2712" s="190">
        <f>Q2712*H2712</f>
        <v>3.9440000000000003E-2</v>
      </c>
      <c r="S2712" s="190">
        <v>0</v>
      </c>
      <c r="T2712" s="191">
        <f>S2712*H2712</f>
        <v>0</v>
      </c>
      <c r="U2712" s="37"/>
      <c r="V2712" s="37"/>
      <c r="W2712" s="37"/>
      <c r="X2712" s="37"/>
      <c r="Y2712" s="37"/>
      <c r="Z2712" s="37"/>
      <c r="AA2712" s="37"/>
      <c r="AB2712" s="37"/>
      <c r="AC2712" s="37"/>
      <c r="AD2712" s="37"/>
      <c r="AE2712" s="37"/>
      <c r="AR2712" s="192" t="s">
        <v>283</v>
      </c>
      <c r="AT2712" s="192" t="s">
        <v>199</v>
      </c>
      <c r="AU2712" s="192" t="s">
        <v>84</v>
      </c>
      <c r="AY2712" s="20" t="s">
        <v>197</v>
      </c>
      <c r="BE2712" s="193">
        <f>IF(N2712="základní",J2712,0)</f>
        <v>0</v>
      </c>
      <c r="BF2712" s="193">
        <f>IF(N2712="snížená",J2712,0)</f>
        <v>0</v>
      </c>
      <c r="BG2712" s="193">
        <f>IF(N2712="zákl. přenesená",J2712,0)</f>
        <v>0</v>
      </c>
      <c r="BH2712" s="193">
        <f>IF(N2712="sníž. přenesená",J2712,0)</f>
        <v>0</v>
      </c>
      <c r="BI2712" s="193">
        <f>IF(N2712="nulová",J2712,0)</f>
        <v>0</v>
      </c>
      <c r="BJ2712" s="20" t="s">
        <v>82</v>
      </c>
      <c r="BK2712" s="193">
        <f>ROUND(I2712*H2712,2)</f>
        <v>0</v>
      </c>
      <c r="BL2712" s="20" t="s">
        <v>283</v>
      </c>
      <c r="BM2712" s="192" t="s">
        <v>3553</v>
      </c>
    </row>
    <row r="2713" spans="1:65" s="2" customFormat="1" ht="11.25">
      <c r="A2713" s="37"/>
      <c r="B2713" s="38"/>
      <c r="C2713" s="39"/>
      <c r="D2713" s="194" t="s">
        <v>206</v>
      </c>
      <c r="E2713" s="39"/>
      <c r="F2713" s="195" t="s">
        <v>3554</v>
      </c>
      <c r="G2713" s="39"/>
      <c r="H2713" s="39"/>
      <c r="I2713" s="196"/>
      <c r="J2713" s="39"/>
      <c r="K2713" s="39"/>
      <c r="L2713" s="42"/>
      <c r="M2713" s="197"/>
      <c r="N2713" s="198"/>
      <c r="O2713" s="67"/>
      <c r="P2713" s="67"/>
      <c r="Q2713" s="67"/>
      <c r="R2713" s="67"/>
      <c r="S2713" s="67"/>
      <c r="T2713" s="68"/>
      <c r="U2713" s="37"/>
      <c r="V2713" s="37"/>
      <c r="W2713" s="37"/>
      <c r="X2713" s="37"/>
      <c r="Y2713" s="37"/>
      <c r="Z2713" s="37"/>
      <c r="AA2713" s="37"/>
      <c r="AB2713" s="37"/>
      <c r="AC2713" s="37"/>
      <c r="AD2713" s="37"/>
      <c r="AE2713" s="37"/>
      <c r="AT2713" s="20" t="s">
        <v>206</v>
      </c>
      <c r="AU2713" s="20" t="s">
        <v>84</v>
      </c>
    </row>
    <row r="2714" spans="1:65" s="15" customFormat="1" ht="11.25">
      <c r="B2714" s="222"/>
      <c r="C2714" s="223"/>
      <c r="D2714" s="201" t="s">
        <v>213</v>
      </c>
      <c r="E2714" s="224" t="s">
        <v>28</v>
      </c>
      <c r="F2714" s="225" t="s">
        <v>3531</v>
      </c>
      <c r="G2714" s="223"/>
      <c r="H2714" s="224" t="s">
        <v>28</v>
      </c>
      <c r="I2714" s="226"/>
      <c r="J2714" s="223"/>
      <c r="K2714" s="223"/>
      <c r="L2714" s="227"/>
      <c r="M2714" s="228"/>
      <c r="N2714" s="229"/>
      <c r="O2714" s="229"/>
      <c r="P2714" s="229"/>
      <c r="Q2714" s="229"/>
      <c r="R2714" s="229"/>
      <c r="S2714" s="229"/>
      <c r="T2714" s="230"/>
      <c r="AT2714" s="231" t="s">
        <v>213</v>
      </c>
      <c r="AU2714" s="231" t="s">
        <v>84</v>
      </c>
      <c r="AV2714" s="15" t="s">
        <v>82</v>
      </c>
      <c r="AW2714" s="15" t="s">
        <v>35</v>
      </c>
      <c r="AX2714" s="15" t="s">
        <v>74</v>
      </c>
      <c r="AY2714" s="231" t="s">
        <v>197</v>
      </c>
    </row>
    <row r="2715" spans="1:65" s="13" customFormat="1" ht="11.25">
      <c r="B2715" s="199"/>
      <c r="C2715" s="200"/>
      <c r="D2715" s="201" t="s">
        <v>213</v>
      </c>
      <c r="E2715" s="202" t="s">
        <v>28</v>
      </c>
      <c r="F2715" s="203" t="s">
        <v>3555</v>
      </c>
      <c r="G2715" s="200"/>
      <c r="H2715" s="204">
        <v>116</v>
      </c>
      <c r="I2715" s="205"/>
      <c r="J2715" s="200"/>
      <c r="K2715" s="200"/>
      <c r="L2715" s="206"/>
      <c r="M2715" s="207"/>
      <c r="N2715" s="208"/>
      <c r="O2715" s="208"/>
      <c r="P2715" s="208"/>
      <c r="Q2715" s="208"/>
      <c r="R2715" s="208"/>
      <c r="S2715" s="208"/>
      <c r="T2715" s="209"/>
      <c r="AT2715" s="210" t="s">
        <v>213</v>
      </c>
      <c r="AU2715" s="210" t="s">
        <v>84</v>
      </c>
      <c r="AV2715" s="13" t="s">
        <v>84</v>
      </c>
      <c r="AW2715" s="13" t="s">
        <v>35</v>
      </c>
      <c r="AX2715" s="13" t="s">
        <v>82</v>
      </c>
      <c r="AY2715" s="210" t="s">
        <v>197</v>
      </c>
    </row>
    <row r="2716" spans="1:65" s="2" customFormat="1" ht="16.5" customHeight="1">
      <c r="A2716" s="37"/>
      <c r="B2716" s="38"/>
      <c r="C2716" s="247" t="s">
        <v>3556</v>
      </c>
      <c r="D2716" s="247" t="s">
        <v>519</v>
      </c>
      <c r="E2716" s="248" t="s">
        <v>3557</v>
      </c>
      <c r="F2716" s="249" t="s">
        <v>3558</v>
      </c>
      <c r="G2716" s="250" t="s">
        <v>265</v>
      </c>
      <c r="H2716" s="251">
        <v>127.6</v>
      </c>
      <c r="I2716" s="252"/>
      <c r="J2716" s="253">
        <f>ROUND(I2716*H2716,2)</f>
        <v>0</v>
      </c>
      <c r="K2716" s="249" t="s">
        <v>28</v>
      </c>
      <c r="L2716" s="254"/>
      <c r="M2716" s="255" t="s">
        <v>28</v>
      </c>
      <c r="N2716" s="256" t="s">
        <v>45</v>
      </c>
      <c r="O2716" s="67"/>
      <c r="P2716" s="190">
        <f>O2716*H2716</f>
        <v>0</v>
      </c>
      <c r="Q2716" s="190">
        <v>0</v>
      </c>
      <c r="R2716" s="190">
        <f>Q2716*H2716</f>
        <v>0</v>
      </c>
      <c r="S2716" s="190">
        <v>0</v>
      </c>
      <c r="T2716" s="191">
        <f>S2716*H2716</f>
        <v>0</v>
      </c>
      <c r="U2716" s="37"/>
      <c r="V2716" s="37"/>
      <c r="W2716" s="37"/>
      <c r="X2716" s="37"/>
      <c r="Y2716" s="37"/>
      <c r="Z2716" s="37"/>
      <c r="AA2716" s="37"/>
      <c r="AB2716" s="37"/>
      <c r="AC2716" s="37"/>
      <c r="AD2716" s="37"/>
      <c r="AE2716" s="37"/>
      <c r="AR2716" s="192" t="s">
        <v>365</v>
      </c>
      <c r="AT2716" s="192" t="s">
        <v>519</v>
      </c>
      <c r="AU2716" s="192" t="s">
        <v>84</v>
      </c>
      <c r="AY2716" s="20" t="s">
        <v>197</v>
      </c>
      <c r="BE2716" s="193">
        <f>IF(N2716="základní",J2716,0)</f>
        <v>0</v>
      </c>
      <c r="BF2716" s="193">
        <f>IF(N2716="snížená",J2716,0)</f>
        <v>0</v>
      </c>
      <c r="BG2716" s="193">
        <f>IF(N2716="zákl. přenesená",J2716,0)</f>
        <v>0</v>
      </c>
      <c r="BH2716" s="193">
        <f>IF(N2716="sníž. přenesená",J2716,0)</f>
        <v>0</v>
      </c>
      <c r="BI2716" s="193">
        <f>IF(N2716="nulová",J2716,0)</f>
        <v>0</v>
      </c>
      <c r="BJ2716" s="20" t="s">
        <v>82</v>
      </c>
      <c r="BK2716" s="193">
        <f>ROUND(I2716*H2716,2)</f>
        <v>0</v>
      </c>
      <c r="BL2716" s="20" t="s">
        <v>283</v>
      </c>
      <c r="BM2716" s="192" t="s">
        <v>3559</v>
      </c>
    </row>
    <row r="2717" spans="1:65" s="13" customFormat="1" ht="11.25">
      <c r="B2717" s="199"/>
      <c r="C2717" s="200"/>
      <c r="D2717" s="201" t="s">
        <v>213</v>
      </c>
      <c r="E2717" s="200"/>
      <c r="F2717" s="203" t="s">
        <v>3560</v>
      </c>
      <c r="G2717" s="200"/>
      <c r="H2717" s="204">
        <v>127.6</v>
      </c>
      <c r="I2717" s="205"/>
      <c r="J2717" s="200"/>
      <c r="K2717" s="200"/>
      <c r="L2717" s="206"/>
      <c r="M2717" s="207"/>
      <c r="N2717" s="208"/>
      <c r="O2717" s="208"/>
      <c r="P2717" s="208"/>
      <c r="Q2717" s="208"/>
      <c r="R2717" s="208"/>
      <c r="S2717" s="208"/>
      <c r="T2717" s="209"/>
      <c r="AT2717" s="210" t="s">
        <v>213</v>
      </c>
      <c r="AU2717" s="210" t="s">
        <v>84</v>
      </c>
      <c r="AV2717" s="13" t="s">
        <v>84</v>
      </c>
      <c r="AW2717" s="13" t="s">
        <v>4</v>
      </c>
      <c r="AX2717" s="13" t="s">
        <v>82</v>
      </c>
      <c r="AY2717" s="210" t="s">
        <v>197</v>
      </c>
    </row>
    <row r="2718" spans="1:65" s="2" customFormat="1" ht="24.2" customHeight="1">
      <c r="A2718" s="37"/>
      <c r="B2718" s="38"/>
      <c r="C2718" s="181" t="s">
        <v>3561</v>
      </c>
      <c r="D2718" s="181" t="s">
        <v>199</v>
      </c>
      <c r="E2718" s="182" t="s">
        <v>3562</v>
      </c>
      <c r="F2718" s="183" t="s">
        <v>3563</v>
      </c>
      <c r="G2718" s="184" t="s">
        <v>265</v>
      </c>
      <c r="H2718" s="185">
        <v>30</v>
      </c>
      <c r="I2718" s="186"/>
      <c r="J2718" s="187">
        <f>ROUND(I2718*H2718,2)</f>
        <v>0</v>
      </c>
      <c r="K2718" s="183" t="s">
        <v>203</v>
      </c>
      <c r="L2718" s="42"/>
      <c r="M2718" s="188" t="s">
        <v>28</v>
      </c>
      <c r="N2718" s="189" t="s">
        <v>45</v>
      </c>
      <c r="O2718" s="67"/>
      <c r="P2718" s="190">
        <f>O2718*H2718</f>
        <v>0</v>
      </c>
      <c r="Q2718" s="190">
        <v>1.5299999999999999E-3</v>
      </c>
      <c r="R2718" s="190">
        <f>Q2718*H2718</f>
        <v>4.5899999999999996E-2</v>
      </c>
      <c r="S2718" s="190">
        <v>0</v>
      </c>
      <c r="T2718" s="191">
        <f>S2718*H2718</f>
        <v>0</v>
      </c>
      <c r="U2718" s="37"/>
      <c r="V2718" s="37"/>
      <c r="W2718" s="37"/>
      <c r="X2718" s="37"/>
      <c r="Y2718" s="37"/>
      <c r="Z2718" s="37"/>
      <c r="AA2718" s="37"/>
      <c r="AB2718" s="37"/>
      <c r="AC2718" s="37"/>
      <c r="AD2718" s="37"/>
      <c r="AE2718" s="37"/>
      <c r="AR2718" s="192" t="s">
        <v>283</v>
      </c>
      <c r="AT2718" s="192" t="s">
        <v>199</v>
      </c>
      <c r="AU2718" s="192" t="s">
        <v>84</v>
      </c>
      <c r="AY2718" s="20" t="s">
        <v>197</v>
      </c>
      <c r="BE2718" s="193">
        <f>IF(N2718="základní",J2718,0)</f>
        <v>0</v>
      </c>
      <c r="BF2718" s="193">
        <f>IF(N2718="snížená",J2718,0)</f>
        <v>0</v>
      </c>
      <c r="BG2718" s="193">
        <f>IF(N2718="zákl. přenesená",J2718,0)</f>
        <v>0</v>
      </c>
      <c r="BH2718" s="193">
        <f>IF(N2718="sníž. přenesená",J2718,0)</f>
        <v>0</v>
      </c>
      <c r="BI2718" s="193">
        <f>IF(N2718="nulová",J2718,0)</f>
        <v>0</v>
      </c>
      <c r="BJ2718" s="20" t="s">
        <v>82</v>
      </c>
      <c r="BK2718" s="193">
        <f>ROUND(I2718*H2718,2)</f>
        <v>0</v>
      </c>
      <c r="BL2718" s="20" t="s">
        <v>283</v>
      </c>
      <c r="BM2718" s="192" t="s">
        <v>3564</v>
      </c>
    </row>
    <row r="2719" spans="1:65" s="2" customFormat="1" ht="11.25">
      <c r="A2719" s="37"/>
      <c r="B2719" s="38"/>
      <c r="C2719" s="39"/>
      <c r="D2719" s="194" t="s">
        <v>206</v>
      </c>
      <c r="E2719" s="39"/>
      <c r="F2719" s="195" t="s">
        <v>3565</v>
      </c>
      <c r="G2719" s="39"/>
      <c r="H2719" s="39"/>
      <c r="I2719" s="196"/>
      <c r="J2719" s="39"/>
      <c r="K2719" s="39"/>
      <c r="L2719" s="42"/>
      <c r="M2719" s="197"/>
      <c r="N2719" s="198"/>
      <c r="O2719" s="67"/>
      <c r="P2719" s="67"/>
      <c r="Q2719" s="67"/>
      <c r="R2719" s="67"/>
      <c r="S2719" s="67"/>
      <c r="T2719" s="68"/>
      <c r="U2719" s="37"/>
      <c r="V2719" s="37"/>
      <c r="W2719" s="37"/>
      <c r="X2719" s="37"/>
      <c r="Y2719" s="37"/>
      <c r="Z2719" s="37"/>
      <c r="AA2719" s="37"/>
      <c r="AB2719" s="37"/>
      <c r="AC2719" s="37"/>
      <c r="AD2719" s="37"/>
      <c r="AE2719" s="37"/>
      <c r="AT2719" s="20" t="s">
        <v>206</v>
      </c>
      <c r="AU2719" s="20" t="s">
        <v>84</v>
      </c>
    </row>
    <row r="2720" spans="1:65" s="15" customFormat="1" ht="11.25">
      <c r="B2720" s="222"/>
      <c r="C2720" s="223"/>
      <c r="D2720" s="201" t="s">
        <v>213</v>
      </c>
      <c r="E2720" s="224" t="s">
        <v>28</v>
      </c>
      <c r="F2720" s="225" t="s">
        <v>3566</v>
      </c>
      <c r="G2720" s="223"/>
      <c r="H2720" s="224" t="s">
        <v>28</v>
      </c>
      <c r="I2720" s="226"/>
      <c r="J2720" s="223"/>
      <c r="K2720" s="223"/>
      <c r="L2720" s="227"/>
      <c r="M2720" s="228"/>
      <c r="N2720" s="229"/>
      <c r="O2720" s="229"/>
      <c r="P2720" s="229"/>
      <c r="Q2720" s="229"/>
      <c r="R2720" s="229"/>
      <c r="S2720" s="229"/>
      <c r="T2720" s="230"/>
      <c r="AT2720" s="231" t="s">
        <v>213</v>
      </c>
      <c r="AU2720" s="231" t="s">
        <v>84</v>
      </c>
      <c r="AV2720" s="15" t="s">
        <v>82</v>
      </c>
      <c r="AW2720" s="15" t="s">
        <v>35</v>
      </c>
      <c r="AX2720" s="15" t="s">
        <v>74</v>
      </c>
      <c r="AY2720" s="231" t="s">
        <v>197</v>
      </c>
    </row>
    <row r="2721" spans="1:65" s="15" customFormat="1" ht="11.25">
      <c r="B2721" s="222"/>
      <c r="C2721" s="223"/>
      <c r="D2721" s="201" t="s">
        <v>213</v>
      </c>
      <c r="E2721" s="224" t="s">
        <v>28</v>
      </c>
      <c r="F2721" s="225" t="s">
        <v>3567</v>
      </c>
      <c r="G2721" s="223"/>
      <c r="H2721" s="224" t="s">
        <v>28</v>
      </c>
      <c r="I2721" s="226"/>
      <c r="J2721" s="223"/>
      <c r="K2721" s="223"/>
      <c r="L2721" s="227"/>
      <c r="M2721" s="228"/>
      <c r="N2721" s="229"/>
      <c r="O2721" s="229"/>
      <c r="P2721" s="229"/>
      <c r="Q2721" s="229"/>
      <c r="R2721" s="229"/>
      <c r="S2721" s="229"/>
      <c r="T2721" s="230"/>
      <c r="AT2721" s="231" t="s">
        <v>213</v>
      </c>
      <c r="AU2721" s="231" t="s">
        <v>84</v>
      </c>
      <c r="AV2721" s="15" t="s">
        <v>82</v>
      </c>
      <c r="AW2721" s="15" t="s">
        <v>35</v>
      </c>
      <c r="AX2721" s="15" t="s">
        <v>74</v>
      </c>
      <c r="AY2721" s="231" t="s">
        <v>197</v>
      </c>
    </row>
    <row r="2722" spans="1:65" s="13" customFormat="1" ht="11.25">
      <c r="B2722" s="199"/>
      <c r="C2722" s="200"/>
      <c r="D2722" s="201" t="s">
        <v>213</v>
      </c>
      <c r="E2722" s="202" t="s">
        <v>28</v>
      </c>
      <c r="F2722" s="203" t="s">
        <v>3568</v>
      </c>
      <c r="G2722" s="200"/>
      <c r="H2722" s="204">
        <v>30</v>
      </c>
      <c r="I2722" s="205"/>
      <c r="J2722" s="200"/>
      <c r="K2722" s="200"/>
      <c r="L2722" s="206"/>
      <c r="M2722" s="207"/>
      <c r="N2722" s="208"/>
      <c r="O2722" s="208"/>
      <c r="P2722" s="208"/>
      <c r="Q2722" s="208"/>
      <c r="R2722" s="208"/>
      <c r="S2722" s="208"/>
      <c r="T2722" s="209"/>
      <c r="AT2722" s="210" t="s">
        <v>213</v>
      </c>
      <c r="AU2722" s="210" t="s">
        <v>84</v>
      </c>
      <c r="AV2722" s="13" t="s">
        <v>84</v>
      </c>
      <c r="AW2722" s="13" t="s">
        <v>35</v>
      </c>
      <c r="AX2722" s="13" t="s">
        <v>82</v>
      </c>
      <c r="AY2722" s="210" t="s">
        <v>197</v>
      </c>
    </row>
    <row r="2723" spans="1:65" s="2" customFormat="1" ht="24.2" customHeight="1">
      <c r="A2723" s="37"/>
      <c r="B2723" s="38"/>
      <c r="C2723" s="247" t="s">
        <v>3569</v>
      </c>
      <c r="D2723" s="247" t="s">
        <v>519</v>
      </c>
      <c r="E2723" s="248" t="s">
        <v>3570</v>
      </c>
      <c r="F2723" s="249" t="s">
        <v>3571</v>
      </c>
      <c r="G2723" s="250" t="s">
        <v>265</v>
      </c>
      <c r="H2723" s="251">
        <v>33</v>
      </c>
      <c r="I2723" s="252"/>
      <c r="J2723" s="253">
        <f>ROUND(I2723*H2723,2)</f>
        <v>0</v>
      </c>
      <c r="K2723" s="249" t="s">
        <v>203</v>
      </c>
      <c r="L2723" s="254"/>
      <c r="M2723" s="255" t="s">
        <v>28</v>
      </c>
      <c r="N2723" s="256" t="s">
        <v>45</v>
      </c>
      <c r="O2723" s="67"/>
      <c r="P2723" s="190">
        <f>O2723*H2723</f>
        <v>0</v>
      </c>
      <c r="Q2723" s="190">
        <v>6.6E-3</v>
      </c>
      <c r="R2723" s="190">
        <f>Q2723*H2723</f>
        <v>0.21779999999999999</v>
      </c>
      <c r="S2723" s="190">
        <v>0</v>
      </c>
      <c r="T2723" s="191">
        <f>S2723*H2723</f>
        <v>0</v>
      </c>
      <c r="U2723" s="37"/>
      <c r="V2723" s="37"/>
      <c r="W2723" s="37"/>
      <c r="X2723" s="37"/>
      <c r="Y2723" s="37"/>
      <c r="Z2723" s="37"/>
      <c r="AA2723" s="37"/>
      <c r="AB2723" s="37"/>
      <c r="AC2723" s="37"/>
      <c r="AD2723" s="37"/>
      <c r="AE2723" s="37"/>
      <c r="AR2723" s="192" t="s">
        <v>365</v>
      </c>
      <c r="AT2723" s="192" t="s">
        <v>519</v>
      </c>
      <c r="AU2723" s="192" t="s">
        <v>84</v>
      </c>
      <c r="AY2723" s="20" t="s">
        <v>197</v>
      </c>
      <c r="BE2723" s="193">
        <f>IF(N2723="základní",J2723,0)</f>
        <v>0</v>
      </c>
      <c r="BF2723" s="193">
        <f>IF(N2723="snížená",J2723,0)</f>
        <v>0</v>
      </c>
      <c r="BG2723" s="193">
        <f>IF(N2723="zákl. přenesená",J2723,0)</f>
        <v>0</v>
      </c>
      <c r="BH2723" s="193">
        <f>IF(N2723="sníž. přenesená",J2723,0)</f>
        <v>0</v>
      </c>
      <c r="BI2723" s="193">
        <f>IF(N2723="nulová",J2723,0)</f>
        <v>0</v>
      </c>
      <c r="BJ2723" s="20" t="s">
        <v>82</v>
      </c>
      <c r="BK2723" s="193">
        <f>ROUND(I2723*H2723,2)</f>
        <v>0</v>
      </c>
      <c r="BL2723" s="20" t="s">
        <v>283</v>
      </c>
      <c r="BM2723" s="192" t="s">
        <v>3572</v>
      </c>
    </row>
    <row r="2724" spans="1:65" s="13" customFormat="1" ht="11.25">
      <c r="B2724" s="199"/>
      <c r="C2724" s="200"/>
      <c r="D2724" s="201" t="s">
        <v>213</v>
      </c>
      <c r="E2724" s="200"/>
      <c r="F2724" s="203" t="s">
        <v>3573</v>
      </c>
      <c r="G2724" s="200"/>
      <c r="H2724" s="204">
        <v>33</v>
      </c>
      <c r="I2724" s="205"/>
      <c r="J2724" s="200"/>
      <c r="K2724" s="200"/>
      <c r="L2724" s="206"/>
      <c r="M2724" s="207"/>
      <c r="N2724" s="208"/>
      <c r="O2724" s="208"/>
      <c r="P2724" s="208"/>
      <c r="Q2724" s="208"/>
      <c r="R2724" s="208"/>
      <c r="S2724" s="208"/>
      <c r="T2724" s="209"/>
      <c r="AT2724" s="210" t="s">
        <v>213</v>
      </c>
      <c r="AU2724" s="210" t="s">
        <v>84</v>
      </c>
      <c r="AV2724" s="13" t="s">
        <v>84</v>
      </c>
      <c r="AW2724" s="13" t="s">
        <v>4</v>
      </c>
      <c r="AX2724" s="13" t="s">
        <v>82</v>
      </c>
      <c r="AY2724" s="210" t="s">
        <v>197</v>
      </c>
    </row>
    <row r="2725" spans="1:65" s="2" customFormat="1" ht="24.2" customHeight="1">
      <c r="A2725" s="37"/>
      <c r="B2725" s="38"/>
      <c r="C2725" s="181" t="s">
        <v>3574</v>
      </c>
      <c r="D2725" s="181" t="s">
        <v>199</v>
      </c>
      <c r="E2725" s="182" t="s">
        <v>3575</v>
      </c>
      <c r="F2725" s="183" t="s">
        <v>3576</v>
      </c>
      <c r="G2725" s="184" t="s">
        <v>265</v>
      </c>
      <c r="H2725" s="185">
        <v>30</v>
      </c>
      <c r="I2725" s="186"/>
      <c r="J2725" s="187">
        <f>ROUND(I2725*H2725,2)</f>
        <v>0</v>
      </c>
      <c r="K2725" s="183" t="s">
        <v>203</v>
      </c>
      <c r="L2725" s="42"/>
      <c r="M2725" s="188" t="s">
        <v>28</v>
      </c>
      <c r="N2725" s="189" t="s">
        <v>45</v>
      </c>
      <c r="O2725" s="67"/>
      <c r="P2725" s="190">
        <f>O2725*H2725</f>
        <v>0</v>
      </c>
      <c r="Q2725" s="190">
        <v>1.0200000000000001E-3</v>
      </c>
      <c r="R2725" s="190">
        <f>Q2725*H2725</f>
        <v>3.0600000000000002E-2</v>
      </c>
      <c r="S2725" s="190">
        <v>0</v>
      </c>
      <c r="T2725" s="191">
        <f>S2725*H2725</f>
        <v>0</v>
      </c>
      <c r="U2725" s="37"/>
      <c r="V2725" s="37"/>
      <c r="W2725" s="37"/>
      <c r="X2725" s="37"/>
      <c r="Y2725" s="37"/>
      <c r="Z2725" s="37"/>
      <c r="AA2725" s="37"/>
      <c r="AB2725" s="37"/>
      <c r="AC2725" s="37"/>
      <c r="AD2725" s="37"/>
      <c r="AE2725" s="37"/>
      <c r="AR2725" s="192" t="s">
        <v>283</v>
      </c>
      <c r="AT2725" s="192" t="s">
        <v>199</v>
      </c>
      <c r="AU2725" s="192" t="s">
        <v>84</v>
      </c>
      <c r="AY2725" s="20" t="s">
        <v>197</v>
      </c>
      <c r="BE2725" s="193">
        <f>IF(N2725="základní",J2725,0)</f>
        <v>0</v>
      </c>
      <c r="BF2725" s="193">
        <f>IF(N2725="snížená",J2725,0)</f>
        <v>0</v>
      </c>
      <c r="BG2725" s="193">
        <f>IF(N2725="zákl. přenesená",J2725,0)</f>
        <v>0</v>
      </c>
      <c r="BH2725" s="193">
        <f>IF(N2725="sníž. přenesená",J2725,0)</f>
        <v>0</v>
      </c>
      <c r="BI2725" s="193">
        <f>IF(N2725="nulová",J2725,0)</f>
        <v>0</v>
      </c>
      <c r="BJ2725" s="20" t="s">
        <v>82</v>
      </c>
      <c r="BK2725" s="193">
        <f>ROUND(I2725*H2725,2)</f>
        <v>0</v>
      </c>
      <c r="BL2725" s="20" t="s">
        <v>283</v>
      </c>
      <c r="BM2725" s="192" t="s">
        <v>3577</v>
      </c>
    </row>
    <row r="2726" spans="1:65" s="2" customFormat="1" ht="11.25">
      <c r="A2726" s="37"/>
      <c r="B2726" s="38"/>
      <c r="C2726" s="39"/>
      <c r="D2726" s="194" t="s">
        <v>206</v>
      </c>
      <c r="E2726" s="39"/>
      <c r="F2726" s="195" t="s">
        <v>3578</v>
      </c>
      <c r="G2726" s="39"/>
      <c r="H2726" s="39"/>
      <c r="I2726" s="196"/>
      <c r="J2726" s="39"/>
      <c r="K2726" s="39"/>
      <c r="L2726" s="42"/>
      <c r="M2726" s="197"/>
      <c r="N2726" s="198"/>
      <c r="O2726" s="67"/>
      <c r="P2726" s="67"/>
      <c r="Q2726" s="67"/>
      <c r="R2726" s="67"/>
      <c r="S2726" s="67"/>
      <c r="T2726" s="68"/>
      <c r="U2726" s="37"/>
      <c r="V2726" s="37"/>
      <c r="W2726" s="37"/>
      <c r="X2726" s="37"/>
      <c r="Y2726" s="37"/>
      <c r="Z2726" s="37"/>
      <c r="AA2726" s="37"/>
      <c r="AB2726" s="37"/>
      <c r="AC2726" s="37"/>
      <c r="AD2726" s="37"/>
      <c r="AE2726" s="37"/>
      <c r="AT2726" s="20" t="s">
        <v>206</v>
      </c>
      <c r="AU2726" s="20" t="s">
        <v>84</v>
      </c>
    </row>
    <row r="2727" spans="1:65" s="15" customFormat="1" ht="11.25">
      <c r="B2727" s="222"/>
      <c r="C2727" s="223"/>
      <c r="D2727" s="201" t="s">
        <v>213</v>
      </c>
      <c r="E2727" s="224" t="s">
        <v>28</v>
      </c>
      <c r="F2727" s="225" t="s">
        <v>3566</v>
      </c>
      <c r="G2727" s="223"/>
      <c r="H2727" s="224" t="s">
        <v>28</v>
      </c>
      <c r="I2727" s="226"/>
      <c r="J2727" s="223"/>
      <c r="K2727" s="223"/>
      <c r="L2727" s="227"/>
      <c r="M2727" s="228"/>
      <c r="N2727" s="229"/>
      <c r="O2727" s="229"/>
      <c r="P2727" s="229"/>
      <c r="Q2727" s="229"/>
      <c r="R2727" s="229"/>
      <c r="S2727" s="229"/>
      <c r="T2727" s="230"/>
      <c r="AT2727" s="231" t="s">
        <v>213</v>
      </c>
      <c r="AU2727" s="231" t="s">
        <v>84</v>
      </c>
      <c r="AV2727" s="15" t="s">
        <v>82</v>
      </c>
      <c r="AW2727" s="15" t="s">
        <v>35</v>
      </c>
      <c r="AX2727" s="15" t="s">
        <v>74</v>
      </c>
      <c r="AY2727" s="231" t="s">
        <v>197</v>
      </c>
    </row>
    <row r="2728" spans="1:65" s="15" customFormat="1" ht="11.25">
      <c r="B2728" s="222"/>
      <c r="C2728" s="223"/>
      <c r="D2728" s="201" t="s">
        <v>213</v>
      </c>
      <c r="E2728" s="224" t="s">
        <v>28</v>
      </c>
      <c r="F2728" s="225" t="s">
        <v>3567</v>
      </c>
      <c r="G2728" s="223"/>
      <c r="H2728" s="224" t="s">
        <v>28</v>
      </c>
      <c r="I2728" s="226"/>
      <c r="J2728" s="223"/>
      <c r="K2728" s="223"/>
      <c r="L2728" s="227"/>
      <c r="M2728" s="228"/>
      <c r="N2728" s="229"/>
      <c r="O2728" s="229"/>
      <c r="P2728" s="229"/>
      <c r="Q2728" s="229"/>
      <c r="R2728" s="229"/>
      <c r="S2728" s="229"/>
      <c r="T2728" s="230"/>
      <c r="AT2728" s="231" t="s">
        <v>213</v>
      </c>
      <c r="AU2728" s="231" t="s">
        <v>84</v>
      </c>
      <c r="AV2728" s="15" t="s">
        <v>82</v>
      </c>
      <c r="AW2728" s="15" t="s">
        <v>35</v>
      </c>
      <c r="AX2728" s="15" t="s">
        <v>74</v>
      </c>
      <c r="AY2728" s="231" t="s">
        <v>197</v>
      </c>
    </row>
    <row r="2729" spans="1:65" s="13" customFormat="1" ht="11.25">
      <c r="B2729" s="199"/>
      <c r="C2729" s="200"/>
      <c r="D2729" s="201" t="s">
        <v>213</v>
      </c>
      <c r="E2729" s="202" t="s">
        <v>28</v>
      </c>
      <c r="F2729" s="203" t="s">
        <v>3568</v>
      </c>
      <c r="G2729" s="200"/>
      <c r="H2729" s="204">
        <v>30</v>
      </c>
      <c r="I2729" s="205"/>
      <c r="J2729" s="200"/>
      <c r="K2729" s="200"/>
      <c r="L2729" s="206"/>
      <c r="M2729" s="207"/>
      <c r="N2729" s="208"/>
      <c r="O2729" s="208"/>
      <c r="P2729" s="208"/>
      <c r="Q2729" s="208"/>
      <c r="R2729" s="208"/>
      <c r="S2729" s="208"/>
      <c r="T2729" s="209"/>
      <c r="AT2729" s="210" t="s">
        <v>213</v>
      </c>
      <c r="AU2729" s="210" t="s">
        <v>84</v>
      </c>
      <c r="AV2729" s="13" t="s">
        <v>84</v>
      </c>
      <c r="AW2729" s="13" t="s">
        <v>35</v>
      </c>
      <c r="AX2729" s="13" t="s">
        <v>82</v>
      </c>
      <c r="AY2729" s="210" t="s">
        <v>197</v>
      </c>
    </row>
    <row r="2730" spans="1:65" s="2" customFormat="1" ht="21.75" customHeight="1">
      <c r="A2730" s="37"/>
      <c r="B2730" s="38"/>
      <c r="C2730" s="247" t="s">
        <v>3579</v>
      </c>
      <c r="D2730" s="247" t="s">
        <v>519</v>
      </c>
      <c r="E2730" s="248" t="s">
        <v>3580</v>
      </c>
      <c r="F2730" s="249" t="s">
        <v>3581</v>
      </c>
      <c r="G2730" s="250" t="s">
        <v>202</v>
      </c>
      <c r="H2730" s="251">
        <v>8.2799999999999994</v>
      </c>
      <c r="I2730" s="252"/>
      <c r="J2730" s="253">
        <f>ROUND(I2730*H2730,2)</f>
        <v>0</v>
      </c>
      <c r="K2730" s="249" t="s">
        <v>203</v>
      </c>
      <c r="L2730" s="254"/>
      <c r="M2730" s="255" t="s">
        <v>28</v>
      </c>
      <c r="N2730" s="256" t="s">
        <v>45</v>
      </c>
      <c r="O2730" s="67"/>
      <c r="P2730" s="190">
        <f>O2730*H2730</f>
        <v>0</v>
      </c>
      <c r="Q2730" s="190">
        <v>2.1999999999999999E-2</v>
      </c>
      <c r="R2730" s="190">
        <f>Q2730*H2730</f>
        <v>0.18215999999999999</v>
      </c>
      <c r="S2730" s="190">
        <v>0</v>
      </c>
      <c r="T2730" s="191">
        <f>S2730*H2730</f>
        <v>0</v>
      </c>
      <c r="U2730" s="37"/>
      <c r="V2730" s="37"/>
      <c r="W2730" s="37"/>
      <c r="X2730" s="37"/>
      <c r="Y2730" s="37"/>
      <c r="Z2730" s="37"/>
      <c r="AA2730" s="37"/>
      <c r="AB2730" s="37"/>
      <c r="AC2730" s="37"/>
      <c r="AD2730" s="37"/>
      <c r="AE2730" s="37"/>
      <c r="AR2730" s="192" t="s">
        <v>365</v>
      </c>
      <c r="AT2730" s="192" t="s">
        <v>519</v>
      </c>
      <c r="AU2730" s="192" t="s">
        <v>84</v>
      </c>
      <c r="AY2730" s="20" t="s">
        <v>197</v>
      </c>
      <c r="BE2730" s="193">
        <f>IF(N2730="základní",J2730,0)</f>
        <v>0</v>
      </c>
      <c r="BF2730" s="193">
        <f>IF(N2730="snížená",J2730,0)</f>
        <v>0</v>
      </c>
      <c r="BG2730" s="193">
        <f>IF(N2730="zákl. přenesená",J2730,0)</f>
        <v>0</v>
      </c>
      <c r="BH2730" s="193">
        <f>IF(N2730="sníž. přenesená",J2730,0)</f>
        <v>0</v>
      </c>
      <c r="BI2730" s="193">
        <f>IF(N2730="nulová",J2730,0)</f>
        <v>0</v>
      </c>
      <c r="BJ2730" s="20" t="s">
        <v>82</v>
      </c>
      <c r="BK2730" s="193">
        <f>ROUND(I2730*H2730,2)</f>
        <v>0</v>
      </c>
      <c r="BL2730" s="20" t="s">
        <v>283</v>
      </c>
      <c r="BM2730" s="192" t="s">
        <v>3582</v>
      </c>
    </row>
    <row r="2731" spans="1:65" s="13" customFormat="1" ht="11.25">
      <c r="B2731" s="199"/>
      <c r="C2731" s="200"/>
      <c r="D2731" s="201" t="s">
        <v>213</v>
      </c>
      <c r="E2731" s="202" t="s">
        <v>28</v>
      </c>
      <c r="F2731" s="203" t="s">
        <v>3583</v>
      </c>
      <c r="G2731" s="200"/>
      <c r="H2731" s="204">
        <v>7.2</v>
      </c>
      <c r="I2731" s="205"/>
      <c r="J2731" s="200"/>
      <c r="K2731" s="200"/>
      <c r="L2731" s="206"/>
      <c r="M2731" s="207"/>
      <c r="N2731" s="208"/>
      <c r="O2731" s="208"/>
      <c r="P2731" s="208"/>
      <c r="Q2731" s="208"/>
      <c r="R2731" s="208"/>
      <c r="S2731" s="208"/>
      <c r="T2731" s="209"/>
      <c r="AT2731" s="210" t="s">
        <v>213</v>
      </c>
      <c r="AU2731" s="210" t="s">
        <v>84</v>
      </c>
      <c r="AV2731" s="13" t="s">
        <v>84</v>
      </c>
      <c r="AW2731" s="13" t="s">
        <v>35</v>
      </c>
      <c r="AX2731" s="13" t="s">
        <v>82</v>
      </c>
      <c r="AY2731" s="210" t="s">
        <v>197</v>
      </c>
    </row>
    <row r="2732" spans="1:65" s="13" customFormat="1" ht="11.25">
      <c r="B2732" s="199"/>
      <c r="C2732" s="200"/>
      <c r="D2732" s="201" t="s">
        <v>213</v>
      </c>
      <c r="E2732" s="200"/>
      <c r="F2732" s="203" t="s">
        <v>3584</v>
      </c>
      <c r="G2732" s="200"/>
      <c r="H2732" s="204">
        <v>8.2799999999999994</v>
      </c>
      <c r="I2732" s="205"/>
      <c r="J2732" s="200"/>
      <c r="K2732" s="200"/>
      <c r="L2732" s="206"/>
      <c r="M2732" s="207"/>
      <c r="N2732" s="208"/>
      <c r="O2732" s="208"/>
      <c r="P2732" s="208"/>
      <c r="Q2732" s="208"/>
      <c r="R2732" s="208"/>
      <c r="S2732" s="208"/>
      <c r="T2732" s="209"/>
      <c r="AT2732" s="210" t="s">
        <v>213</v>
      </c>
      <c r="AU2732" s="210" t="s">
        <v>84</v>
      </c>
      <c r="AV2732" s="13" t="s">
        <v>84</v>
      </c>
      <c r="AW2732" s="13" t="s">
        <v>4</v>
      </c>
      <c r="AX2732" s="13" t="s">
        <v>82</v>
      </c>
      <c r="AY2732" s="210" t="s">
        <v>197</v>
      </c>
    </row>
    <row r="2733" spans="1:65" s="2" customFormat="1" ht="24.2" customHeight="1">
      <c r="A2733" s="37"/>
      <c r="B2733" s="38"/>
      <c r="C2733" s="181" t="s">
        <v>3585</v>
      </c>
      <c r="D2733" s="181" t="s">
        <v>199</v>
      </c>
      <c r="E2733" s="182" t="s">
        <v>3586</v>
      </c>
      <c r="F2733" s="183" t="s">
        <v>3587</v>
      </c>
      <c r="G2733" s="184" t="s">
        <v>265</v>
      </c>
      <c r="H2733" s="185">
        <v>168.8</v>
      </c>
      <c r="I2733" s="186"/>
      <c r="J2733" s="187">
        <f>ROUND(I2733*H2733,2)</f>
        <v>0</v>
      </c>
      <c r="K2733" s="183" t="s">
        <v>203</v>
      </c>
      <c r="L2733" s="42"/>
      <c r="M2733" s="188" t="s">
        <v>28</v>
      </c>
      <c r="N2733" s="189" t="s">
        <v>45</v>
      </c>
      <c r="O2733" s="67"/>
      <c r="P2733" s="190">
        <f>O2733*H2733</f>
        <v>0</v>
      </c>
      <c r="Q2733" s="190">
        <v>5.8E-4</v>
      </c>
      <c r="R2733" s="190">
        <f>Q2733*H2733</f>
        <v>9.7904000000000005E-2</v>
      </c>
      <c r="S2733" s="190">
        <v>0</v>
      </c>
      <c r="T2733" s="191">
        <f>S2733*H2733</f>
        <v>0</v>
      </c>
      <c r="U2733" s="37"/>
      <c r="V2733" s="37"/>
      <c r="W2733" s="37"/>
      <c r="X2733" s="37"/>
      <c r="Y2733" s="37"/>
      <c r="Z2733" s="37"/>
      <c r="AA2733" s="37"/>
      <c r="AB2733" s="37"/>
      <c r="AC2733" s="37"/>
      <c r="AD2733" s="37"/>
      <c r="AE2733" s="37"/>
      <c r="AR2733" s="192" t="s">
        <v>283</v>
      </c>
      <c r="AT2733" s="192" t="s">
        <v>199</v>
      </c>
      <c r="AU2733" s="192" t="s">
        <v>84</v>
      </c>
      <c r="AY2733" s="20" t="s">
        <v>197</v>
      </c>
      <c r="BE2733" s="193">
        <f>IF(N2733="základní",J2733,0)</f>
        <v>0</v>
      </c>
      <c r="BF2733" s="193">
        <f>IF(N2733="snížená",J2733,0)</f>
        <v>0</v>
      </c>
      <c r="BG2733" s="193">
        <f>IF(N2733="zákl. přenesená",J2733,0)</f>
        <v>0</v>
      </c>
      <c r="BH2733" s="193">
        <f>IF(N2733="sníž. přenesená",J2733,0)</f>
        <v>0</v>
      </c>
      <c r="BI2733" s="193">
        <f>IF(N2733="nulová",J2733,0)</f>
        <v>0</v>
      </c>
      <c r="BJ2733" s="20" t="s">
        <v>82</v>
      </c>
      <c r="BK2733" s="193">
        <f>ROUND(I2733*H2733,2)</f>
        <v>0</v>
      </c>
      <c r="BL2733" s="20" t="s">
        <v>283</v>
      </c>
      <c r="BM2733" s="192" t="s">
        <v>3588</v>
      </c>
    </row>
    <row r="2734" spans="1:65" s="2" customFormat="1" ht="11.25">
      <c r="A2734" s="37"/>
      <c r="B2734" s="38"/>
      <c r="C2734" s="39"/>
      <c r="D2734" s="194" t="s">
        <v>206</v>
      </c>
      <c r="E2734" s="39"/>
      <c r="F2734" s="195" t="s">
        <v>3589</v>
      </c>
      <c r="G2734" s="39"/>
      <c r="H2734" s="39"/>
      <c r="I2734" s="196"/>
      <c r="J2734" s="39"/>
      <c r="K2734" s="39"/>
      <c r="L2734" s="42"/>
      <c r="M2734" s="197"/>
      <c r="N2734" s="198"/>
      <c r="O2734" s="67"/>
      <c r="P2734" s="67"/>
      <c r="Q2734" s="67"/>
      <c r="R2734" s="67"/>
      <c r="S2734" s="67"/>
      <c r="T2734" s="68"/>
      <c r="U2734" s="37"/>
      <c r="V2734" s="37"/>
      <c r="W2734" s="37"/>
      <c r="X2734" s="37"/>
      <c r="Y2734" s="37"/>
      <c r="Z2734" s="37"/>
      <c r="AA2734" s="37"/>
      <c r="AB2734" s="37"/>
      <c r="AC2734" s="37"/>
      <c r="AD2734" s="37"/>
      <c r="AE2734" s="37"/>
      <c r="AT2734" s="20" t="s">
        <v>206</v>
      </c>
      <c r="AU2734" s="20" t="s">
        <v>84</v>
      </c>
    </row>
    <row r="2735" spans="1:65" s="15" customFormat="1" ht="11.25">
      <c r="B2735" s="222"/>
      <c r="C2735" s="223"/>
      <c r="D2735" s="201" t="s">
        <v>213</v>
      </c>
      <c r="E2735" s="224" t="s">
        <v>28</v>
      </c>
      <c r="F2735" s="225" t="s">
        <v>3566</v>
      </c>
      <c r="G2735" s="223"/>
      <c r="H2735" s="224" t="s">
        <v>28</v>
      </c>
      <c r="I2735" s="226"/>
      <c r="J2735" s="223"/>
      <c r="K2735" s="223"/>
      <c r="L2735" s="227"/>
      <c r="M2735" s="228"/>
      <c r="N2735" s="229"/>
      <c r="O2735" s="229"/>
      <c r="P2735" s="229"/>
      <c r="Q2735" s="229"/>
      <c r="R2735" s="229"/>
      <c r="S2735" s="229"/>
      <c r="T2735" s="230"/>
      <c r="AT2735" s="231" t="s">
        <v>213</v>
      </c>
      <c r="AU2735" s="231" t="s">
        <v>84</v>
      </c>
      <c r="AV2735" s="15" t="s">
        <v>82</v>
      </c>
      <c r="AW2735" s="15" t="s">
        <v>35</v>
      </c>
      <c r="AX2735" s="15" t="s">
        <v>74</v>
      </c>
      <c r="AY2735" s="231" t="s">
        <v>197</v>
      </c>
    </row>
    <row r="2736" spans="1:65" s="15" customFormat="1" ht="11.25">
      <c r="B2736" s="222"/>
      <c r="C2736" s="223"/>
      <c r="D2736" s="201" t="s">
        <v>213</v>
      </c>
      <c r="E2736" s="224" t="s">
        <v>28</v>
      </c>
      <c r="F2736" s="225" t="s">
        <v>3590</v>
      </c>
      <c r="G2736" s="223"/>
      <c r="H2736" s="224" t="s">
        <v>28</v>
      </c>
      <c r="I2736" s="226"/>
      <c r="J2736" s="223"/>
      <c r="K2736" s="223"/>
      <c r="L2736" s="227"/>
      <c r="M2736" s="228"/>
      <c r="N2736" s="229"/>
      <c r="O2736" s="229"/>
      <c r="P2736" s="229"/>
      <c r="Q2736" s="229"/>
      <c r="R2736" s="229"/>
      <c r="S2736" s="229"/>
      <c r="T2736" s="230"/>
      <c r="AT2736" s="231" t="s">
        <v>213</v>
      </c>
      <c r="AU2736" s="231" t="s">
        <v>84</v>
      </c>
      <c r="AV2736" s="15" t="s">
        <v>82</v>
      </c>
      <c r="AW2736" s="15" t="s">
        <v>35</v>
      </c>
      <c r="AX2736" s="15" t="s">
        <v>74</v>
      </c>
      <c r="AY2736" s="231" t="s">
        <v>197</v>
      </c>
    </row>
    <row r="2737" spans="1:65" s="15" customFormat="1" ht="11.25">
      <c r="B2737" s="222"/>
      <c r="C2737" s="223"/>
      <c r="D2737" s="201" t="s">
        <v>213</v>
      </c>
      <c r="E2737" s="224" t="s">
        <v>28</v>
      </c>
      <c r="F2737" s="225" t="s">
        <v>3591</v>
      </c>
      <c r="G2737" s="223"/>
      <c r="H2737" s="224" t="s">
        <v>28</v>
      </c>
      <c r="I2737" s="226"/>
      <c r="J2737" s="223"/>
      <c r="K2737" s="223"/>
      <c r="L2737" s="227"/>
      <c r="M2737" s="228"/>
      <c r="N2737" s="229"/>
      <c r="O2737" s="229"/>
      <c r="P2737" s="229"/>
      <c r="Q2737" s="229"/>
      <c r="R2737" s="229"/>
      <c r="S2737" s="229"/>
      <c r="T2737" s="230"/>
      <c r="AT2737" s="231" t="s">
        <v>213</v>
      </c>
      <c r="AU2737" s="231" t="s">
        <v>84</v>
      </c>
      <c r="AV2737" s="15" t="s">
        <v>82</v>
      </c>
      <c r="AW2737" s="15" t="s">
        <v>35</v>
      </c>
      <c r="AX2737" s="15" t="s">
        <v>74</v>
      </c>
      <c r="AY2737" s="231" t="s">
        <v>197</v>
      </c>
    </row>
    <row r="2738" spans="1:65" s="13" customFormat="1" ht="11.25">
      <c r="B2738" s="199"/>
      <c r="C2738" s="200"/>
      <c r="D2738" s="201" t="s">
        <v>213</v>
      </c>
      <c r="E2738" s="202" t="s">
        <v>28</v>
      </c>
      <c r="F2738" s="203" t="s">
        <v>3592</v>
      </c>
      <c r="G2738" s="200"/>
      <c r="H2738" s="204">
        <v>19.25</v>
      </c>
      <c r="I2738" s="205"/>
      <c r="J2738" s="200"/>
      <c r="K2738" s="200"/>
      <c r="L2738" s="206"/>
      <c r="M2738" s="207"/>
      <c r="N2738" s="208"/>
      <c r="O2738" s="208"/>
      <c r="P2738" s="208"/>
      <c r="Q2738" s="208"/>
      <c r="R2738" s="208"/>
      <c r="S2738" s="208"/>
      <c r="T2738" s="209"/>
      <c r="AT2738" s="210" t="s">
        <v>213</v>
      </c>
      <c r="AU2738" s="210" t="s">
        <v>84</v>
      </c>
      <c r="AV2738" s="13" t="s">
        <v>84</v>
      </c>
      <c r="AW2738" s="13" t="s">
        <v>35</v>
      </c>
      <c r="AX2738" s="13" t="s">
        <v>74</v>
      </c>
      <c r="AY2738" s="210" t="s">
        <v>197</v>
      </c>
    </row>
    <row r="2739" spans="1:65" s="13" customFormat="1" ht="11.25">
      <c r="B2739" s="199"/>
      <c r="C2739" s="200"/>
      <c r="D2739" s="201" t="s">
        <v>213</v>
      </c>
      <c r="E2739" s="202" t="s">
        <v>28</v>
      </c>
      <c r="F2739" s="203" t="s">
        <v>3593</v>
      </c>
      <c r="G2739" s="200"/>
      <c r="H2739" s="204">
        <v>63</v>
      </c>
      <c r="I2739" s="205"/>
      <c r="J2739" s="200"/>
      <c r="K2739" s="200"/>
      <c r="L2739" s="206"/>
      <c r="M2739" s="207"/>
      <c r="N2739" s="208"/>
      <c r="O2739" s="208"/>
      <c r="P2739" s="208"/>
      <c r="Q2739" s="208"/>
      <c r="R2739" s="208"/>
      <c r="S2739" s="208"/>
      <c r="T2739" s="209"/>
      <c r="AT2739" s="210" t="s">
        <v>213</v>
      </c>
      <c r="AU2739" s="210" t="s">
        <v>84</v>
      </c>
      <c r="AV2739" s="13" t="s">
        <v>84</v>
      </c>
      <c r="AW2739" s="13" t="s">
        <v>35</v>
      </c>
      <c r="AX2739" s="13" t="s">
        <v>74</v>
      </c>
      <c r="AY2739" s="210" t="s">
        <v>197</v>
      </c>
    </row>
    <row r="2740" spans="1:65" s="16" customFormat="1" ht="11.25">
      <c r="B2740" s="232"/>
      <c r="C2740" s="233"/>
      <c r="D2740" s="201" t="s">
        <v>213</v>
      </c>
      <c r="E2740" s="234" t="s">
        <v>28</v>
      </c>
      <c r="F2740" s="235" t="s">
        <v>416</v>
      </c>
      <c r="G2740" s="233"/>
      <c r="H2740" s="236">
        <v>82.25</v>
      </c>
      <c r="I2740" s="237"/>
      <c r="J2740" s="233"/>
      <c r="K2740" s="233"/>
      <c r="L2740" s="238"/>
      <c r="M2740" s="239"/>
      <c r="N2740" s="240"/>
      <c r="O2740" s="240"/>
      <c r="P2740" s="240"/>
      <c r="Q2740" s="240"/>
      <c r="R2740" s="240"/>
      <c r="S2740" s="240"/>
      <c r="T2740" s="241"/>
      <c r="AT2740" s="242" t="s">
        <v>213</v>
      </c>
      <c r="AU2740" s="242" t="s">
        <v>84</v>
      </c>
      <c r="AV2740" s="16" t="s">
        <v>160</v>
      </c>
      <c r="AW2740" s="16" t="s">
        <v>35</v>
      </c>
      <c r="AX2740" s="16" t="s">
        <v>74</v>
      </c>
      <c r="AY2740" s="242" t="s">
        <v>197</v>
      </c>
    </row>
    <row r="2741" spans="1:65" s="15" customFormat="1" ht="11.25">
      <c r="B2741" s="222"/>
      <c r="C2741" s="223"/>
      <c r="D2741" s="201" t="s">
        <v>213</v>
      </c>
      <c r="E2741" s="224" t="s">
        <v>28</v>
      </c>
      <c r="F2741" s="225" t="s">
        <v>3594</v>
      </c>
      <c r="G2741" s="223"/>
      <c r="H2741" s="224" t="s">
        <v>28</v>
      </c>
      <c r="I2741" s="226"/>
      <c r="J2741" s="223"/>
      <c r="K2741" s="223"/>
      <c r="L2741" s="227"/>
      <c r="M2741" s="228"/>
      <c r="N2741" s="229"/>
      <c r="O2741" s="229"/>
      <c r="P2741" s="229"/>
      <c r="Q2741" s="229"/>
      <c r="R2741" s="229"/>
      <c r="S2741" s="229"/>
      <c r="T2741" s="230"/>
      <c r="AT2741" s="231" t="s">
        <v>213</v>
      </c>
      <c r="AU2741" s="231" t="s">
        <v>84</v>
      </c>
      <c r="AV2741" s="15" t="s">
        <v>82</v>
      </c>
      <c r="AW2741" s="15" t="s">
        <v>35</v>
      </c>
      <c r="AX2741" s="15" t="s">
        <v>74</v>
      </c>
      <c r="AY2741" s="231" t="s">
        <v>197</v>
      </c>
    </row>
    <row r="2742" spans="1:65" s="13" customFormat="1" ht="11.25">
      <c r="B2742" s="199"/>
      <c r="C2742" s="200"/>
      <c r="D2742" s="201" t="s">
        <v>213</v>
      </c>
      <c r="E2742" s="202" t="s">
        <v>28</v>
      </c>
      <c r="F2742" s="203" t="s">
        <v>3595</v>
      </c>
      <c r="G2742" s="200"/>
      <c r="H2742" s="204">
        <v>19.25</v>
      </c>
      <c r="I2742" s="205"/>
      <c r="J2742" s="200"/>
      <c r="K2742" s="200"/>
      <c r="L2742" s="206"/>
      <c r="M2742" s="207"/>
      <c r="N2742" s="208"/>
      <c r="O2742" s="208"/>
      <c r="P2742" s="208"/>
      <c r="Q2742" s="208"/>
      <c r="R2742" s="208"/>
      <c r="S2742" s="208"/>
      <c r="T2742" s="209"/>
      <c r="AT2742" s="210" t="s">
        <v>213</v>
      </c>
      <c r="AU2742" s="210" t="s">
        <v>84</v>
      </c>
      <c r="AV2742" s="13" t="s">
        <v>84</v>
      </c>
      <c r="AW2742" s="13" t="s">
        <v>35</v>
      </c>
      <c r="AX2742" s="13" t="s">
        <v>74</v>
      </c>
      <c r="AY2742" s="210" t="s">
        <v>197</v>
      </c>
    </row>
    <row r="2743" spans="1:65" s="13" customFormat="1" ht="11.25">
      <c r="B2743" s="199"/>
      <c r="C2743" s="200"/>
      <c r="D2743" s="201" t="s">
        <v>213</v>
      </c>
      <c r="E2743" s="202" t="s">
        <v>28</v>
      </c>
      <c r="F2743" s="203" t="s">
        <v>3596</v>
      </c>
      <c r="G2743" s="200"/>
      <c r="H2743" s="204">
        <v>67.3</v>
      </c>
      <c r="I2743" s="205"/>
      <c r="J2743" s="200"/>
      <c r="K2743" s="200"/>
      <c r="L2743" s="206"/>
      <c r="M2743" s="207"/>
      <c r="N2743" s="208"/>
      <c r="O2743" s="208"/>
      <c r="P2743" s="208"/>
      <c r="Q2743" s="208"/>
      <c r="R2743" s="208"/>
      <c r="S2743" s="208"/>
      <c r="T2743" s="209"/>
      <c r="AT2743" s="210" t="s">
        <v>213</v>
      </c>
      <c r="AU2743" s="210" t="s">
        <v>84</v>
      </c>
      <c r="AV2743" s="13" t="s">
        <v>84</v>
      </c>
      <c r="AW2743" s="13" t="s">
        <v>35</v>
      </c>
      <c r="AX2743" s="13" t="s">
        <v>74</v>
      </c>
      <c r="AY2743" s="210" t="s">
        <v>197</v>
      </c>
    </row>
    <row r="2744" spans="1:65" s="16" customFormat="1" ht="11.25">
      <c r="B2744" s="232"/>
      <c r="C2744" s="233"/>
      <c r="D2744" s="201" t="s">
        <v>213</v>
      </c>
      <c r="E2744" s="234" t="s">
        <v>28</v>
      </c>
      <c r="F2744" s="235" t="s">
        <v>416</v>
      </c>
      <c r="G2744" s="233"/>
      <c r="H2744" s="236">
        <v>86.55</v>
      </c>
      <c r="I2744" s="237"/>
      <c r="J2744" s="233"/>
      <c r="K2744" s="233"/>
      <c r="L2744" s="238"/>
      <c r="M2744" s="239"/>
      <c r="N2744" s="240"/>
      <c r="O2744" s="240"/>
      <c r="P2744" s="240"/>
      <c r="Q2744" s="240"/>
      <c r="R2744" s="240"/>
      <c r="S2744" s="240"/>
      <c r="T2744" s="241"/>
      <c r="AT2744" s="242" t="s">
        <v>213</v>
      </c>
      <c r="AU2744" s="242" t="s">
        <v>84</v>
      </c>
      <c r="AV2744" s="16" t="s">
        <v>160</v>
      </c>
      <c r="AW2744" s="16" t="s">
        <v>35</v>
      </c>
      <c r="AX2744" s="16" t="s">
        <v>74</v>
      </c>
      <c r="AY2744" s="242" t="s">
        <v>197</v>
      </c>
    </row>
    <row r="2745" spans="1:65" s="14" customFormat="1" ht="11.25">
      <c r="B2745" s="211"/>
      <c r="C2745" s="212"/>
      <c r="D2745" s="201" t="s">
        <v>213</v>
      </c>
      <c r="E2745" s="213" t="s">
        <v>28</v>
      </c>
      <c r="F2745" s="214" t="s">
        <v>226</v>
      </c>
      <c r="G2745" s="212"/>
      <c r="H2745" s="215">
        <v>168.8</v>
      </c>
      <c r="I2745" s="216"/>
      <c r="J2745" s="212"/>
      <c r="K2745" s="212"/>
      <c r="L2745" s="217"/>
      <c r="M2745" s="218"/>
      <c r="N2745" s="219"/>
      <c r="O2745" s="219"/>
      <c r="P2745" s="219"/>
      <c r="Q2745" s="219"/>
      <c r="R2745" s="219"/>
      <c r="S2745" s="219"/>
      <c r="T2745" s="220"/>
      <c r="AT2745" s="221" t="s">
        <v>213</v>
      </c>
      <c r="AU2745" s="221" t="s">
        <v>84</v>
      </c>
      <c r="AV2745" s="14" t="s">
        <v>204</v>
      </c>
      <c r="AW2745" s="14" t="s">
        <v>35</v>
      </c>
      <c r="AX2745" s="14" t="s">
        <v>82</v>
      </c>
      <c r="AY2745" s="221" t="s">
        <v>197</v>
      </c>
    </row>
    <row r="2746" spans="1:65" s="2" customFormat="1" ht="16.5" customHeight="1">
      <c r="A2746" s="37"/>
      <c r="B2746" s="38"/>
      <c r="C2746" s="247" t="s">
        <v>3597</v>
      </c>
      <c r="D2746" s="247" t="s">
        <v>519</v>
      </c>
      <c r="E2746" s="248" t="s">
        <v>3598</v>
      </c>
      <c r="F2746" s="249" t="s">
        <v>3599</v>
      </c>
      <c r="G2746" s="250" t="s">
        <v>265</v>
      </c>
      <c r="H2746" s="251">
        <v>185.68</v>
      </c>
      <c r="I2746" s="252"/>
      <c r="J2746" s="253">
        <f>ROUND(I2746*H2746,2)</f>
        <v>0</v>
      </c>
      <c r="K2746" s="249" t="s">
        <v>203</v>
      </c>
      <c r="L2746" s="254"/>
      <c r="M2746" s="255" t="s">
        <v>28</v>
      </c>
      <c r="N2746" s="256" t="s">
        <v>45</v>
      </c>
      <c r="O2746" s="67"/>
      <c r="P2746" s="190">
        <f>O2746*H2746</f>
        <v>0</v>
      </c>
      <c r="Q2746" s="190">
        <v>2.64E-3</v>
      </c>
      <c r="R2746" s="190">
        <f>Q2746*H2746</f>
        <v>0.4901952</v>
      </c>
      <c r="S2746" s="190">
        <v>0</v>
      </c>
      <c r="T2746" s="191">
        <f>S2746*H2746</f>
        <v>0</v>
      </c>
      <c r="U2746" s="37"/>
      <c r="V2746" s="37"/>
      <c r="W2746" s="37"/>
      <c r="X2746" s="37"/>
      <c r="Y2746" s="37"/>
      <c r="Z2746" s="37"/>
      <c r="AA2746" s="37"/>
      <c r="AB2746" s="37"/>
      <c r="AC2746" s="37"/>
      <c r="AD2746" s="37"/>
      <c r="AE2746" s="37"/>
      <c r="AR2746" s="192" t="s">
        <v>365</v>
      </c>
      <c r="AT2746" s="192" t="s">
        <v>519</v>
      </c>
      <c r="AU2746" s="192" t="s">
        <v>84</v>
      </c>
      <c r="AY2746" s="20" t="s">
        <v>197</v>
      </c>
      <c r="BE2746" s="193">
        <f>IF(N2746="základní",J2746,0)</f>
        <v>0</v>
      </c>
      <c r="BF2746" s="193">
        <f>IF(N2746="snížená",J2746,0)</f>
        <v>0</v>
      </c>
      <c r="BG2746" s="193">
        <f>IF(N2746="zákl. přenesená",J2746,0)</f>
        <v>0</v>
      </c>
      <c r="BH2746" s="193">
        <f>IF(N2746="sníž. přenesená",J2746,0)</f>
        <v>0</v>
      </c>
      <c r="BI2746" s="193">
        <f>IF(N2746="nulová",J2746,0)</f>
        <v>0</v>
      </c>
      <c r="BJ2746" s="20" t="s">
        <v>82</v>
      </c>
      <c r="BK2746" s="193">
        <f>ROUND(I2746*H2746,2)</f>
        <v>0</v>
      </c>
      <c r="BL2746" s="20" t="s">
        <v>283</v>
      </c>
      <c r="BM2746" s="192" t="s">
        <v>3600</v>
      </c>
    </row>
    <row r="2747" spans="1:65" s="13" customFormat="1" ht="11.25">
      <c r="B2747" s="199"/>
      <c r="C2747" s="200"/>
      <c r="D2747" s="201" t="s">
        <v>213</v>
      </c>
      <c r="E2747" s="200"/>
      <c r="F2747" s="203" t="s">
        <v>3601</v>
      </c>
      <c r="G2747" s="200"/>
      <c r="H2747" s="204">
        <v>185.68</v>
      </c>
      <c r="I2747" s="205"/>
      <c r="J2747" s="200"/>
      <c r="K2747" s="200"/>
      <c r="L2747" s="206"/>
      <c r="M2747" s="207"/>
      <c r="N2747" s="208"/>
      <c r="O2747" s="208"/>
      <c r="P2747" s="208"/>
      <c r="Q2747" s="208"/>
      <c r="R2747" s="208"/>
      <c r="S2747" s="208"/>
      <c r="T2747" s="209"/>
      <c r="AT2747" s="210" t="s">
        <v>213</v>
      </c>
      <c r="AU2747" s="210" t="s">
        <v>84</v>
      </c>
      <c r="AV2747" s="13" t="s">
        <v>84</v>
      </c>
      <c r="AW2747" s="13" t="s">
        <v>4</v>
      </c>
      <c r="AX2747" s="13" t="s">
        <v>82</v>
      </c>
      <c r="AY2747" s="210" t="s">
        <v>197</v>
      </c>
    </row>
    <row r="2748" spans="1:65" s="2" customFormat="1" ht="24.2" customHeight="1">
      <c r="A2748" s="37"/>
      <c r="B2748" s="38"/>
      <c r="C2748" s="181" t="s">
        <v>3602</v>
      </c>
      <c r="D2748" s="181" t="s">
        <v>199</v>
      </c>
      <c r="E2748" s="182" t="s">
        <v>3603</v>
      </c>
      <c r="F2748" s="183" t="s">
        <v>3604</v>
      </c>
      <c r="G2748" s="184" t="s">
        <v>265</v>
      </c>
      <c r="H2748" s="185">
        <v>16.399999999999999</v>
      </c>
      <c r="I2748" s="186"/>
      <c r="J2748" s="187">
        <f>ROUND(I2748*H2748,2)</f>
        <v>0</v>
      </c>
      <c r="K2748" s="183" t="s">
        <v>203</v>
      </c>
      <c r="L2748" s="42"/>
      <c r="M2748" s="188" t="s">
        <v>28</v>
      </c>
      <c r="N2748" s="189" t="s">
        <v>45</v>
      </c>
      <c r="O2748" s="67"/>
      <c r="P2748" s="190">
        <f>O2748*H2748</f>
        <v>0</v>
      </c>
      <c r="Q2748" s="190">
        <v>5.8E-4</v>
      </c>
      <c r="R2748" s="190">
        <f>Q2748*H2748</f>
        <v>9.5119999999999996E-3</v>
      </c>
      <c r="S2748" s="190">
        <v>0</v>
      </c>
      <c r="T2748" s="191">
        <f>S2748*H2748</f>
        <v>0</v>
      </c>
      <c r="U2748" s="37"/>
      <c r="V2748" s="37"/>
      <c r="W2748" s="37"/>
      <c r="X2748" s="37"/>
      <c r="Y2748" s="37"/>
      <c r="Z2748" s="37"/>
      <c r="AA2748" s="37"/>
      <c r="AB2748" s="37"/>
      <c r="AC2748" s="37"/>
      <c r="AD2748" s="37"/>
      <c r="AE2748" s="37"/>
      <c r="AR2748" s="192" t="s">
        <v>283</v>
      </c>
      <c r="AT2748" s="192" t="s">
        <v>199</v>
      </c>
      <c r="AU2748" s="192" t="s">
        <v>84</v>
      </c>
      <c r="AY2748" s="20" t="s">
        <v>197</v>
      </c>
      <c r="BE2748" s="193">
        <f>IF(N2748="základní",J2748,0)</f>
        <v>0</v>
      </c>
      <c r="BF2748" s="193">
        <f>IF(N2748="snížená",J2748,0)</f>
        <v>0</v>
      </c>
      <c r="BG2748" s="193">
        <f>IF(N2748="zákl. přenesená",J2748,0)</f>
        <v>0</v>
      </c>
      <c r="BH2748" s="193">
        <f>IF(N2748="sníž. přenesená",J2748,0)</f>
        <v>0</v>
      </c>
      <c r="BI2748" s="193">
        <f>IF(N2748="nulová",J2748,0)</f>
        <v>0</v>
      </c>
      <c r="BJ2748" s="20" t="s">
        <v>82</v>
      </c>
      <c r="BK2748" s="193">
        <f>ROUND(I2748*H2748,2)</f>
        <v>0</v>
      </c>
      <c r="BL2748" s="20" t="s">
        <v>283</v>
      </c>
      <c r="BM2748" s="192" t="s">
        <v>3605</v>
      </c>
    </row>
    <row r="2749" spans="1:65" s="2" customFormat="1" ht="11.25">
      <c r="A2749" s="37"/>
      <c r="B2749" s="38"/>
      <c r="C2749" s="39"/>
      <c r="D2749" s="194" t="s">
        <v>206</v>
      </c>
      <c r="E2749" s="39"/>
      <c r="F2749" s="195" t="s">
        <v>3606</v>
      </c>
      <c r="G2749" s="39"/>
      <c r="H2749" s="39"/>
      <c r="I2749" s="196"/>
      <c r="J2749" s="39"/>
      <c r="K2749" s="39"/>
      <c r="L2749" s="42"/>
      <c r="M2749" s="197"/>
      <c r="N2749" s="198"/>
      <c r="O2749" s="67"/>
      <c r="P2749" s="67"/>
      <c r="Q2749" s="67"/>
      <c r="R2749" s="67"/>
      <c r="S2749" s="67"/>
      <c r="T2749" s="68"/>
      <c r="U2749" s="37"/>
      <c r="V2749" s="37"/>
      <c r="W2749" s="37"/>
      <c r="X2749" s="37"/>
      <c r="Y2749" s="37"/>
      <c r="Z2749" s="37"/>
      <c r="AA2749" s="37"/>
      <c r="AB2749" s="37"/>
      <c r="AC2749" s="37"/>
      <c r="AD2749" s="37"/>
      <c r="AE2749" s="37"/>
      <c r="AT2749" s="20" t="s">
        <v>206</v>
      </c>
      <c r="AU2749" s="20" t="s">
        <v>84</v>
      </c>
    </row>
    <row r="2750" spans="1:65" s="15" customFormat="1" ht="11.25">
      <c r="B2750" s="222"/>
      <c r="C2750" s="223"/>
      <c r="D2750" s="201" t="s">
        <v>213</v>
      </c>
      <c r="E2750" s="224" t="s">
        <v>28</v>
      </c>
      <c r="F2750" s="225" t="s">
        <v>3566</v>
      </c>
      <c r="G2750" s="223"/>
      <c r="H2750" s="224" t="s">
        <v>28</v>
      </c>
      <c r="I2750" s="226"/>
      <c r="J2750" s="223"/>
      <c r="K2750" s="223"/>
      <c r="L2750" s="227"/>
      <c r="M2750" s="228"/>
      <c r="N2750" s="229"/>
      <c r="O2750" s="229"/>
      <c r="P2750" s="229"/>
      <c r="Q2750" s="229"/>
      <c r="R2750" s="229"/>
      <c r="S2750" s="229"/>
      <c r="T2750" s="230"/>
      <c r="AT2750" s="231" t="s">
        <v>213</v>
      </c>
      <c r="AU2750" s="231" t="s">
        <v>84</v>
      </c>
      <c r="AV2750" s="15" t="s">
        <v>82</v>
      </c>
      <c r="AW2750" s="15" t="s">
        <v>35</v>
      </c>
      <c r="AX2750" s="15" t="s">
        <v>74</v>
      </c>
      <c r="AY2750" s="231" t="s">
        <v>197</v>
      </c>
    </row>
    <row r="2751" spans="1:65" s="15" customFormat="1" ht="11.25">
      <c r="B2751" s="222"/>
      <c r="C2751" s="223"/>
      <c r="D2751" s="201" t="s">
        <v>213</v>
      </c>
      <c r="E2751" s="224" t="s">
        <v>28</v>
      </c>
      <c r="F2751" s="225" t="s">
        <v>3590</v>
      </c>
      <c r="G2751" s="223"/>
      <c r="H2751" s="224" t="s">
        <v>28</v>
      </c>
      <c r="I2751" s="226"/>
      <c r="J2751" s="223"/>
      <c r="K2751" s="223"/>
      <c r="L2751" s="227"/>
      <c r="M2751" s="228"/>
      <c r="N2751" s="229"/>
      <c r="O2751" s="229"/>
      <c r="P2751" s="229"/>
      <c r="Q2751" s="229"/>
      <c r="R2751" s="229"/>
      <c r="S2751" s="229"/>
      <c r="T2751" s="230"/>
      <c r="AT2751" s="231" t="s">
        <v>213</v>
      </c>
      <c r="AU2751" s="231" t="s">
        <v>84</v>
      </c>
      <c r="AV2751" s="15" t="s">
        <v>82</v>
      </c>
      <c r="AW2751" s="15" t="s">
        <v>35</v>
      </c>
      <c r="AX2751" s="15" t="s">
        <v>74</v>
      </c>
      <c r="AY2751" s="231" t="s">
        <v>197</v>
      </c>
    </row>
    <row r="2752" spans="1:65" s="13" customFormat="1" ht="11.25">
      <c r="B2752" s="199"/>
      <c r="C2752" s="200"/>
      <c r="D2752" s="201" t="s">
        <v>213</v>
      </c>
      <c r="E2752" s="202" t="s">
        <v>28</v>
      </c>
      <c r="F2752" s="203" t="s">
        <v>3607</v>
      </c>
      <c r="G2752" s="200"/>
      <c r="H2752" s="204">
        <v>16.399999999999999</v>
      </c>
      <c r="I2752" s="205"/>
      <c r="J2752" s="200"/>
      <c r="K2752" s="200"/>
      <c r="L2752" s="206"/>
      <c r="M2752" s="207"/>
      <c r="N2752" s="208"/>
      <c r="O2752" s="208"/>
      <c r="P2752" s="208"/>
      <c r="Q2752" s="208"/>
      <c r="R2752" s="208"/>
      <c r="S2752" s="208"/>
      <c r="T2752" s="209"/>
      <c r="AT2752" s="210" t="s">
        <v>213</v>
      </c>
      <c r="AU2752" s="210" t="s">
        <v>84</v>
      </c>
      <c r="AV2752" s="13" t="s">
        <v>84</v>
      </c>
      <c r="AW2752" s="13" t="s">
        <v>35</v>
      </c>
      <c r="AX2752" s="13" t="s">
        <v>82</v>
      </c>
      <c r="AY2752" s="210" t="s">
        <v>197</v>
      </c>
    </row>
    <row r="2753" spans="1:65" s="2" customFormat="1" ht="16.5" customHeight="1">
      <c r="A2753" s="37"/>
      <c r="B2753" s="38"/>
      <c r="C2753" s="247" t="s">
        <v>3608</v>
      </c>
      <c r="D2753" s="247" t="s">
        <v>519</v>
      </c>
      <c r="E2753" s="248" t="s">
        <v>3598</v>
      </c>
      <c r="F2753" s="249" t="s">
        <v>3599</v>
      </c>
      <c r="G2753" s="250" t="s">
        <v>265</v>
      </c>
      <c r="H2753" s="251">
        <v>18.04</v>
      </c>
      <c r="I2753" s="252"/>
      <c r="J2753" s="253">
        <f>ROUND(I2753*H2753,2)</f>
        <v>0</v>
      </c>
      <c r="K2753" s="249" t="s">
        <v>203</v>
      </c>
      <c r="L2753" s="254"/>
      <c r="M2753" s="255" t="s">
        <v>28</v>
      </c>
      <c r="N2753" s="256" t="s">
        <v>45</v>
      </c>
      <c r="O2753" s="67"/>
      <c r="P2753" s="190">
        <f>O2753*H2753</f>
        <v>0</v>
      </c>
      <c r="Q2753" s="190">
        <v>2.64E-3</v>
      </c>
      <c r="R2753" s="190">
        <f>Q2753*H2753</f>
        <v>4.7625599999999997E-2</v>
      </c>
      <c r="S2753" s="190">
        <v>0</v>
      </c>
      <c r="T2753" s="191">
        <f>S2753*H2753</f>
        <v>0</v>
      </c>
      <c r="U2753" s="37"/>
      <c r="V2753" s="37"/>
      <c r="W2753" s="37"/>
      <c r="X2753" s="37"/>
      <c r="Y2753" s="37"/>
      <c r="Z2753" s="37"/>
      <c r="AA2753" s="37"/>
      <c r="AB2753" s="37"/>
      <c r="AC2753" s="37"/>
      <c r="AD2753" s="37"/>
      <c r="AE2753" s="37"/>
      <c r="AR2753" s="192" t="s">
        <v>365</v>
      </c>
      <c r="AT2753" s="192" t="s">
        <v>519</v>
      </c>
      <c r="AU2753" s="192" t="s">
        <v>84</v>
      </c>
      <c r="AY2753" s="20" t="s">
        <v>197</v>
      </c>
      <c r="BE2753" s="193">
        <f>IF(N2753="základní",J2753,0)</f>
        <v>0</v>
      </c>
      <c r="BF2753" s="193">
        <f>IF(N2753="snížená",J2753,0)</f>
        <v>0</v>
      </c>
      <c r="BG2753" s="193">
        <f>IF(N2753="zákl. přenesená",J2753,0)</f>
        <v>0</v>
      </c>
      <c r="BH2753" s="193">
        <f>IF(N2753="sníž. přenesená",J2753,0)</f>
        <v>0</v>
      </c>
      <c r="BI2753" s="193">
        <f>IF(N2753="nulová",J2753,0)</f>
        <v>0</v>
      </c>
      <c r="BJ2753" s="20" t="s">
        <v>82</v>
      </c>
      <c r="BK2753" s="193">
        <f>ROUND(I2753*H2753,2)</f>
        <v>0</v>
      </c>
      <c r="BL2753" s="20" t="s">
        <v>283</v>
      </c>
      <c r="BM2753" s="192" t="s">
        <v>3609</v>
      </c>
    </row>
    <row r="2754" spans="1:65" s="13" customFormat="1" ht="11.25">
      <c r="B2754" s="199"/>
      <c r="C2754" s="200"/>
      <c r="D2754" s="201" t="s">
        <v>213</v>
      </c>
      <c r="E2754" s="200"/>
      <c r="F2754" s="203" t="s">
        <v>3610</v>
      </c>
      <c r="G2754" s="200"/>
      <c r="H2754" s="204">
        <v>18.04</v>
      </c>
      <c r="I2754" s="205"/>
      <c r="J2754" s="200"/>
      <c r="K2754" s="200"/>
      <c r="L2754" s="206"/>
      <c r="M2754" s="207"/>
      <c r="N2754" s="208"/>
      <c r="O2754" s="208"/>
      <c r="P2754" s="208"/>
      <c r="Q2754" s="208"/>
      <c r="R2754" s="208"/>
      <c r="S2754" s="208"/>
      <c r="T2754" s="209"/>
      <c r="AT2754" s="210" t="s">
        <v>213</v>
      </c>
      <c r="AU2754" s="210" t="s">
        <v>84</v>
      </c>
      <c r="AV2754" s="13" t="s">
        <v>84</v>
      </c>
      <c r="AW2754" s="13" t="s">
        <v>4</v>
      </c>
      <c r="AX2754" s="13" t="s">
        <v>82</v>
      </c>
      <c r="AY2754" s="210" t="s">
        <v>197</v>
      </c>
    </row>
    <row r="2755" spans="1:65" s="2" customFormat="1" ht="24.2" customHeight="1">
      <c r="A2755" s="37"/>
      <c r="B2755" s="38"/>
      <c r="C2755" s="181" t="s">
        <v>3611</v>
      </c>
      <c r="D2755" s="181" t="s">
        <v>199</v>
      </c>
      <c r="E2755" s="182" t="s">
        <v>3612</v>
      </c>
      <c r="F2755" s="183" t="s">
        <v>3613</v>
      </c>
      <c r="G2755" s="184" t="s">
        <v>202</v>
      </c>
      <c r="H2755" s="185">
        <v>264.3</v>
      </c>
      <c r="I2755" s="186"/>
      <c r="J2755" s="187">
        <f>ROUND(I2755*H2755,2)</f>
        <v>0</v>
      </c>
      <c r="K2755" s="183" t="s">
        <v>203</v>
      </c>
      <c r="L2755" s="42"/>
      <c r="M2755" s="188" t="s">
        <v>28</v>
      </c>
      <c r="N2755" s="189" t="s">
        <v>45</v>
      </c>
      <c r="O2755" s="67"/>
      <c r="P2755" s="190">
        <f>O2755*H2755</f>
        <v>0</v>
      </c>
      <c r="Q2755" s="190">
        <v>9.0299999999999998E-3</v>
      </c>
      <c r="R2755" s="190">
        <f>Q2755*H2755</f>
        <v>2.3866290000000001</v>
      </c>
      <c r="S2755" s="190">
        <v>0</v>
      </c>
      <c r="T2755" s="191">
        <f>S2755*H2755</f>
        <v>0</v>
      </c>
      <c r="U2755" s="37"/>
      <c r="V2755" s="37"/>
      <c r="W2755" s="37"/>
      <c r="X2755" s="37"/>
      <c r="Y2755" s="37"/>
      <c r="Z2755" s="37"/>
      <c r="AA2755" s="37"/>
      <c r="AB2755" s="37"/>
      <c r="AC2755" s="37"/>
      <c r="AD2755" s="37"/>
      <c r="AE2755" s="37"/>
      <c r="AR2755" s="192" t="s">
        <v>283</v>
      </c>
      <c r="AT2755" s="192" t="s">
        <v>199</v>
      </c>
      <c r="AU2755" s="192" t="s">
        <v>84</v>
      </c>
      <c r="AY2755" s="20" t="s">
        <v>197</v>
      </c>
      <c r="BE2755" s="193">
        <f>IF(N2755="základní",J2755,0)</f>
        <v>0</v>
      </c>
      <c r="BF2755" s="193">
        <f>IF(N2755="snížená",J2755,0)</f>
        <v>0</v>
      </c>
      <c r="BG2755" s="193">
        <f>IF(N2755="zákl. přenesená",J2755,0)</f>
        <v>0</v>
      </c>
      <c r="BH2755" s="193">
        <f>IF(N2755="sníž. přenesená",J2755,0)</f>
        <v>0</v>
      </c>
      <c r="BI2755" s="193">
        <f>IF(N2755="nulová",J2755,0)</f>
        <v>0</v>
      </c>
      <c r="BJ2755" s="20" t="s">
        <v>82</v>
      </c>
      <c r="BK2755" s="193">
        <f>ROUND(I2755*H2755,2)</f>
        <v>0</v>
      </c>
      <c r="BL2755" s="20" t="s">
        <v>283</v>
      </c>
      <c r="BM2755" s="192" t="s">
        <v>3614</v>
      </c>
    </row>
    <row r="2756" spans="1:65" s="2" customFormat="1" ht="11.25">
      <c r="A2756" s="37"/>
      <c r="B2756" s="38"/>
      <c r="C2756" s="39"/>
      <c r="D2756" s="194" t="s">
        <v>206</v>
      </c>
      <c r="E2756" s="39"/>
      <c r="F2756" s="195" t="s">
        <v>3615</v>
      </c>
      <c r="G2756" s="39"/>
      <c r="H2756" s="39"/>
      <c r="I2756" s="196"/>
      <c r="J2756" s="39"/>
      <c r="K2756" s="39"/>
      <c r="L2756" s="42"/>
      <c r="M2756" s="197"/>
      <c r="N2756" s="198"/>
      <c r="O2756" s="67"/>
      <c r="P2756" s="67"/>
      <c r="Q2756" s="67"/>
      <c r="R2756" s="67"/>
      <c r="S2756" s="67"/>
      <c r="T2756" s="68"/>
      <c r="U2756" s="37"/>
      <c r="V2756" s="37"/>
      <c r="W2756" s="37"/>
      <c r="X2756" s="37"/>
      <c r="Y2756" s="37"/>
      <c r="Z2756" s="37"/>
      <c r="AA2756" s="37"/>
      <c r="AB2756" s="37"/>
      <c r="AC2756" s="37"/>
      <c r="AD2756" s="37"/>
      <c r="AE2756" s="37"/>
      <c r="AT2756" s="20" t="s">
        <v>206</v>
      </c>
      <c r="AU2756" s="20" t="s">
        <v>84</v>
      </c>
    </row>
    <row r="2757" spans="1:65" s="15" customFormat="1" ht="11.25">
      <c r="B2757" s="222"/>
      <c r="C2757" s="223"/>
      <c r="D2757" s="201" t="s">
        <v>213</v>
      </c>
      <c r="E2757" s="224" t="s">
        <v>28</v>
      </c>
      <c r="F2757" s="225" t="s">
        <v>3566</v>
      </c>
      <c r="G2757" s="223"/>
      <c r="H2757" s="224" t="s">
        <v>28</v>
      </c>
      <c r="I2757" s="226"/>
      <c r="J2757" s="223"/>
      <c r="K2757" s="223"/>
      <c r="L2757" s="227"/>
      <c r="M2757" s="228"/>
      <c r="N2757" s="229"/>
      <c r="O2757" s="229"/>
      <c r="P2757" s="229"/>
      <c r="Q2757" s="229"/>
      <c r="R2757" s="229"/>
      <c r="S2757" s="229"/>
      <c r="T2757" s="230"/>
      <c r="AT2757" s="231" t="s">
        <v>213</v>
      </c>
      <c r="AU2757" s="231" t="s">
        <v>84</v>
      </c>
      <c r="AV2757" s="15" t="s">
        <v>82</v>
      </c>
      <c r="AW2757" s="15" t="s">
        <v>35</v>
      </c>
      <c r="AX2757" s="15" t="s">
        <v>74</v>
      </c>
      <c r="AY2757" s="231" t="s">
        <v>197</v>
      </c>
    </row>
    <row r="2758" spans="1:65" s="15" customFormat="1" ht="11.25">
      <c r="B2758" s="222"/>
      <c r="C2758" s="223"/>
      <c r="D2758" s="201" t="s">
        <v>213</v>
      </c>
      <c r="E2758" s="224" t="s">
        <v>28</v>
      </c>
      <c r="F2758" s="225" t="s">
        <v>3616</v>
      </c>
      <c r="G2758" s="223"/>
      <c r="H2758" s="224" t="s">
        <v>28</v>
      </c>
      <c r="I2758" s="226"/>
      <c r="J2758" s="223"/>
      <c r="K2758" s="223"/>
      <c r="L2758" s="227"/>
      <c r="M2758" s="228"/>
      <c r="N2758" s="229"/>
      <c r="O2758" s="229"/>
      <c r="P2758" s="229"/>
      <c r="Q2758" s="229"/>
      <c r="R2758" s="229"/>
      <c r="S2758" s="229"/>
      <c r="T2758" s="230"/>
      <c r="AT2758" s="231" t="s">
        <v>213</v>
      </c>
      <c r="AU2758" s="231" t="s">
        <v>84</v>
      </c>
      <c r="AV2758" s="15" t="s">
        <v>82</v>
      </c>
      <c r="AW2758" s="15" t="s">
        <v>35</v>
      </c>
      <c r="AX2758" s="15" t="s">
        <v>74</v>
      </c>
      <c r="AY2758" s="231" t="s">
        <v>197</v>
      </c>
    </row>
    <row r="2759" spans="1:65" s="13" customFormat="1" ht="11.25">
      <c r="B2759" s="199"/>
      <c r="C2759" s="200"/>
      <c r="D2759" s="201" t="s">
        <v>213</v>
      </c>
      <c r="E2759" s="202" t="s">
        <v>28</v>
      </c>
      <c r="F2759" s="203" t="s">
        <v>541</v>
      </c>
      <c r="G2759" s="200"/>
      <c r="H2759" s="204">
        <v>9.6</v>
      </c>
      <c r="I2759" s="205"/>
      <c r="J2759" s="200"/>
      <c r="K2759" s="200"/>
      <c r="L2759" s="206"/>
      <c r="M2759" s="207"/>
      <c r="N2759" s="208"/>
      <c r="O2759" s="208"/>
      <c r="P2759" s="208"/>
      <c r="Q2759" s="208"/>
      <c r="R2759" s="208"/>
      <c r="S2759" s="208"/>
      <c r="T2759" s="209"/>
      <c r="AT2759" s="210" t="s">
        <v>213</v>
      </c>
      <c r="AU2759" s="210" t="s">
        <v>84</v>
      </c>
      <c r="AV2759" s="13" t="s">
        <v>84</v>
      </c>
      <c r="AW2759" s="13" t="s">
        <v>35</v>
      </c>
      <c r="AX2759" s="13" t="s">
        <v>74</v>
      </c>
      <c r="AY2759" s="210" t="s">
        <v>197</v>
      </c>
    </row>
    <row r="2760" spans="1:65" s="13" customFormat="1" ht="11.25">
      <c r="B2760" s="199"/>
      <c r="C2760" s="200"/>
      <c r="D2760" s="201" t="s">
        <v>213</v>
      </c>
      <c r="E2760" s="202" t="s">
        <v>28</v>
      </c>
      <c r="F2760" s="203" t="s">
        <v>544</v>
      </c>
      <c r="G2760" s="200"/>
      <c r="H2760" s="204">
        <v>148.69999999999999</v>
      </c>
      <c r="I2760" s="205"/>
      <c r="J2760" s="200"/>
      <c r="K2760" s="200"/>
      <c r="L2760" s="206"/>
      <c r="M2760" s="207"/>
      <c r="N2760" s="208"/>
      <c r="O2760" s="208"/>
      <c r="P2760" s="208"/>
      <c r="Q2760" s="208"/>
      <c r="R2760" s="208"/>
      <c r="S2760" s="208"/>
      <c r="T2760" s="209"/>
      <c r="AT2760" s="210" t="s">
        <v>213</v>
      </c>
      <c r="AU2760" s="210" t="s">
        <v>84</v>
      </c>
      <c r="AV2760" s="13" t="s">
        <v>84</v>
      </c>
      <c r="AW2760" s="13" t="s">
        <v>35</v>
      </c>
      <c r="AX2760" s="13" t="s">
        <v>74</v>
      </c>
      <c r="AY2760" s="210" t="s">
        <v>197</v>
      </c>
    </row>
    <row r="2761" spans="1:65" s="13" customFormat="1" ht="11.25">
      <c r="B2761" s="199"/>
      <c r="C2761" s="200"/>
      <c r="D2761" s="201" t="s">
        <v>213</v>
      </c>
      <c r="E2761" s="202" t="s">
        <v>28</v>
      </c>
      <c r="F2761" s="203" t="s">
        <v>560</v>
      </c>
      <c r="G2761" s="200"/>
      <c r="H2761" s="204">
        <v>160.9</v>
      </c>
      <c r="I2761" s="205"/>
      <c r="J2761" s="200"/>
      <c r="K2761" s="200"/>
      <c r="L2761" s="206"/>
      <c r="M2761" s="207"/>
      <c r="N2761" s="208"/>
      <c r="O2761" s="208"/>
      <c r="P2761" s="208"/>
      <c r="Q2761" s="208"/>
      <c r="R2761" s="208"/>
      <c r="S2761" s="208"/>
      <c r="T2761" s="209"/>
      <c r="AT2761" s="210" t="s">
        <v>213</v>
      </c>
      <c r="AU2761" s="210" t="s">
        <v>84</v>
      </c>
      <c r="AV2761" s="13" t="s">
        <v>84</v>
      </c>
      <c r="AW2761" s="13" t="s">
        <v>35</v>
      </c>
      <c r="AX2761" s="13" t="s">
        <v>74</v>
      </c>
      <c r="AY2761" s="210" t="s">
        <v>197</v>
      </c>
    </row>
    <row r="2762" spans="1:65" s="16" customFormat="1" ht="11.25">
      <c r="B2762" s="232"/>
      <c r="C2762" s="233"/>
      <c r="D2762" s="201" t="s">
        <v>213</v>
      </c>
      <c r="E2762" s="234" t="s">
        <v>28</v>
      </c>
      <c r="F2762" s="235" t="s">
        <v>416</v>
      </c>
      <c r="G2762" s="233"/>
      <c r="H2762" s="236">
        <v>319.2</v>
      </c>
      <c r="I2762" s="237"/>
      <c r="J2762" s="233"/>
      <c r="K2762" s="233"/>
      <c r="L2762" s="238"/>
      <c r="M2762" s="239"/>
      <c r="N2762" s="240"/>
      <c r="O2762" s="240"/>
      <c r="P2762" s="240"/>
      <c r="Q2762" s="240"/>
      <c r="R2762" s="240"/>
      <c r="S2762" s="240"/>
      <c r="T2762" s="241"/>
      <c r="AT2762" s="242" t="s">
        <v>213</v>
      </c>
      <c r="AU2762" s="242" t="s">
        <v>84</v>
      </c>
      <c r="AV2762" s="16" t="s">
        <v>160</v>
      </c>
      <c r="AW2762" s="16" t="s">
        <v>35</v>
      </c>
      <c r="AX2762" s="16" t="s">
        <v>74</v>
      </c>
      <c r="AY2762" s="242" t="s">
        <v>197</v>
      </c>
    </row>
    <row r="2763" spans="1:65" s="13" customFormat="1" ht="11.25">
      <c r="B2763" s="199"/>
      <c r="C2763" s="200"/>
      <c r="D2763" s="201" t="s">
        <v>213</v>
      </c>
      <c r="E2763" s="202" t="s">
        <v>28</v>
      </c>
      <c r="F2763" s="203" t="s">
        <v>3617</v>
      </c>
      <c r="G2763" s="200"/>
      <c r="H2763" s="204">
        <v>-54.9</v>
      </c>
      <c r="I2763" s="205"/>
      <c r="J2763" s="200"/>
      <c r="K2763" s="200"/>
      <c r="L2763" s="206"/>
      <c r="M2763" s="207"/>
      <c r="N2763" s="208"/>
      <c r="O2763" s="208"/>
      <c r="P2763" s="208"/>
      <c r="Q2763" s="208"/>
      <c r="R2763" s="208"/>
      <c r="S2763" s="208"/>
      <c r="T2763" s="209"/>
      <c r="AT2763" s="210" t="s">
        <v>213</v>
      </c>
      <c r="AU2763" s="210" t="s">
        <v>84</v>
      </c>
      <c r="AV2763" s="13" t="s">
        <v>84</v>
      </c>
      <c r="AW2763" s="13" t="s">
        <v>35</v>
      </c>
      <c r="AX2763" s="13" t="s">
        <v>74</v>
      </c>
      <c r="AY2763" s="210" t="s">
        <v>197</v>
      </c>
    </row>
    <row r="2764" spans="1:65" s="14" customFormat="1" ht="11.25">
      <c r="B2764" s="211"/>
      <c r="C2764" s="212"/>
      <c r="D2764" s="201" t="s">
        <v>213</v>
      </c>
      <c r="E2764" s="213" t="s">
        <v>28</v>
      </c>
      <c r="F2764" s="214" t="s">
        <v>226</v>
      </c>
      <c r="G2764" s="212"/>
      <c r="H2764" s="215">
        <v>264.3</v>
      </c>
      <c r="I2764" s="216"/>
      <c r="J2764" s="212"/>
      <c r="K2764" s="212"/>
      <c r="L2764" s="217"/>
      <c r="M2764" s="218"/>
      <c r="N2764" s="219"/>
      <c r="O2764" s="219"/>
      <c r="P2764" s="219"/>
      <c r="Q2764" s="219"/>
      <c r="R2764" s="219"/>
      <c r="S2764" s="219"/>
      <c r="T2764" s="220"/>
      <c r="AT2764" s="221" t="s">
        <v>213</v>
      </c>
      <c r="AU2764" s="221" t="s">
        <v>84</v>
      </c>
      <c r="AV2764" s="14" t="s">
        <v>204</v>
      </c>
      <c r="AW2764" s="14" t="s">
        <v>35</v>
      </c>
      <c r="AX2764" s="14" t="s">
        <v>82</v>
      </c>
      <c r="AY2764" s="221" t="s">
        <v>197</v>
      </c>
    </row>
    <row r="2765" spans="1:65" s="2" customFormat="1" ht="11.25">
      <c r="A2765" s="37"/>
      <c r="B2765" s="38"/>
      <c r="C2765" s="39"/>
      <c r="D2765" s="201" t="s">
        <v>1650</v>
      </c>
      <c r="E2765" s="39"/>
      <c r="F2765" s="257" t="s">
        <v>1651</v>
      </c>
      <c r="G2765" s="39"/>
      <c r="H2765" s="39"/>
      <c r="I2765" s="39"/>
      <c r="J2765" s="39"/>
      <c r="K2765" s="39"/>
      <c r="L2765" s="42"/>
      <c r="M2765" s="197"/>
      <c r="N2765" s="198"/>
      <c r="O2765" s="67"/>
      <c r="P2765" s="67"/>
      <c r="Q2765" s="67"/>
      <c r="R2765" s="67"/>
      <c r="S2765" s="67"/>
      <c r="T2765" s="68"/>
      <c r="U2765" s="37"/>
      <c r="V2765" s="37"/>
      <c r="W2765" s="37"/>
      <c r="X2765" s="37"/>
      <c r="Y2765" s="37"/>
      <c r="Z2765" s="37"/>
      <c r="AA2765" s="37"/>
      <c r="AB2765" s="37"/>
      <c r="AC2765" s="37"/>
      <c r="AD2765" s="37"/>
      <c r="AE2765" s="37"/>
      <c r="AU2765" s="20" t="s">
        <v>84</v>
      </c>
    </row>
    <row r="2766" spans="1:65" s="2" customFormat="1" ht="11.25">
      <c r="A2766" s="37"/>
      <c r="B2766" s="38"/>
      <c r="C2766" s="39"/>
      <c r="D2766" s="201" t="s">
        <v>1650</v>
      </c>
      <c r="E2766" s="39"/>
      <c r="F2766" s="258" t="s">
        <v>1652</v>
      </c>
      <c r="G2766" s="39"/>
      <c r="H2766" s="259">
        <v>9.6</v>
      </c>
      <c r="I2766" s="39"/>
      <c r="J2766" s="39"/>
      <c r="K2766" s="39"/>
      <c r="L2766" s="42"/>
      <c r="M2766" s="197"/>
      <c r="N2766" s="198"/>
      <c r="O2766" s="67"/>
      <c r="P2766" s="67"/>
      <c r="Q2766" s="67"/>
      <c r="R2766" s="67"/>
      <c r="S2766" s="67"/>
      <c r="T2766" s="68"/>
      <c r="U2766" s="37"/>
      <c r="V2766" s="37"/>
      <c r="W2766" s="37"/>
      <c r="X2766" s="37"/>
      <c r="Y2766" s="37"/>
      <c r="Z2766" s="37"/>
      <c r="AA2766" s="37"/>
      <c r="AB2766" s="37"/>
      <c r="AC2766" s="37"/>
      <c r="AD2766" s="37"/>
      <c r="AE2766" s="37"/>
      <c r="AU2766" s="20" t="s">
        <v>84</v>
      </c>
    </row>
    <row r="2767" spans="1:65" s="2" customFormat="1" ht="11.25">
      <c r="A2767" s="37"/>
      <c r="B2767" s="38"/>
      <c r="C2767" s="39"/>
      <c r="D2767" s="201" t="s">
        <v>1650</v>
      </c>
      <c r="E2767" s="39"/>
      <c r="F2767" s="257" t="s">
        <v>1653</v>
      </c>
      <c r="G2767" s="39"/>
      <c r="H2767" s="39"/>
      <c r="I2767" s="39"/>
      <c r="J2767" s="39"/>
      <c r="K2767" s="39"/>
      <c r="L2767" s="42"/>
      <c r="M2767" s="197"/>
      <c r="N2767" s="198"/>
      <c r="O2767" s="67"/>
      <c r="P2767" s="67"/>
      <c r="Q2767" s="67"/>
      <c r="R2767" s="67"/>
      <c r="S2767" s="67"/>
      <c r="T2767" s="68"/>
      <c r="U2767" s="37"/>
      <c r="V2767" s="37"/>
      <c r="W2767" s="37"/>
      <c r="X2767" s="37"/>
      <c r="Y2767" s="37"/>
      <c r="Z2767" s="37"/>
      <c r="AA2767" s="37"/>
      <c r="AB2767" s="37"/>
      <c r="AC2767" s="37"/>
      <c r="AD2767" s="37"/>
      <c r="AE2767" s="37"/>
      <c r="AU2767" s="20" t="s">
        <v>84</v>
      </c>
    </row>
    <row r="2768" spans="1:65" s="2" customFormat="1" ht="11.25">
      <c r="A2768" s="37"/>
      <c r="B2768" s="38"/>
      <c r="C2768" s="39"/>
      <c r="D2768" s="201" t="s">
        <v>1650</v>
      </c>
      <c r="E2768" s="39"/>
      <c r="F2768" s="258" t="s">
        <v>1654</v>
      </c>
      <c r="G2768" s="39"/>
      <c r="H2768" s="259">
        <v>0</v>
      </c>
      <c r="I2768" s="39"/>
      <c r="J2768" s="39"/>
      <c r="K2768" s="39"/>
      <c r="L2768" s="42"/>
      <c r="M2768" s="197"/>
      <c r="N2768" s="198"/>
      <c r="O2768" s="67"/>
      <c r="P2768" s="67"/>
      <c r="Q2768" s="67"/>
      <c r="R2768" s="67"/>
      <c r="S2768" s="67"/>
      <c r="T2768" s="68"/>
      <c r="U2768" s="37"/>
      <c r="V2768" s="37"/>
      <c r="W2768" s="37"/>
      <c r="X2768" s="37"/>
      <c r="Y2768" s="37"/>
      <c r="Z2768" s="37"/>
      <c r="AA2768" s="37"/>
      <c r="AB2768" s="37"/>
      <c r="AC2768" s="37"/>
      <c r="AD2768" s="37"/>
      <c r="AE2768" s="37"/>
      <c r="AU2768" s="20" t="s">
        <v>84</v>
      </c>
    </row>
    <row r="2769" spans="1:65" s="2" customFormat="1" ht="11.25">
      <c r="A2769" s="37"/>
      <c r="B2769" s="38"/>
      <c r="C2769" s="39"/>
      <c r="D2769" s="201" t="s">
        <v>1650</v>
      </c>
      <c r="E2769" s="39"/>
      <c r="F2769" s="258" t="s">
        <v>1655</v>
      </c>
      <c r="G2769" s="39"/>
      <c r="H2769" s="259">
        <v>148.69999999999999</v>
      </c>
      <c r="I2769" s="39"/>
      <c r="J2769" s="39"/>
      <c r="K2769" s="39"/>
      <c r="L2769" s="42"/>
      <c r="M2769" s="197"/>
      <c r="N2769" s="198"/>
      <c r="O2769" s="67"/>
      <c r="P2769" s="67"/>
      <c r="Q2769" s="67"/>
      <c r="R2769" s="67"/>
      <c r="S2769" s="67"/>
      <c r="T2769" s="68"/>
      <c r="U2769" s="37"/>
      <c r="V2769" s="37"/>
      <c r="W2769" s="37"/>
      <c r="X2769" s="37"/>
      <c r="Y2769" s="37"/>
      <c r="Z2769" s="37"/>
      <c r="AA2769" s="37"/>
      <c r="AB2769" s="37"/>
      <c r="AC2769" s="37"/>
      <c r="AD2769" s="37"/>
      <c r="AE2769" s="37"/>
      <c r="AU2769" s="20" t="s">
        <v>84</v>
      </c>
    </row>
    <row r="2770" spans="1:65" s="2" customFormat="1" ht="11.25">
      <c r="A2770" s="37"/>
      <c r="B2770" s="38"/>
      <c r="C2770" s="39"/>
      <c r="D2770" s="201" t="s">
        <v>1650</v>
      </c>
      <c r="E2770" s="39"/>
      <c r="F2770" s="257" t="s">
        <v>1731</v>
      </c>
      <c r="G2770" s="39"/>
      <c r="H2770" s="39"/>
      <c r="I2770" s="39"/>
      <c r="J2770" s="39"/>
      <c r="K2770" s="39"/>
      <c r="L2770" s="42"/>
      <c r="M2770" s="197"/>
      <c r="N2770" s="198"/>
      <c r="O2770" s="67"/>
      <c r="P2770" s="67"/>
      <c r="Q2770" s="67"/>
      <c r="R2770" s="67"/>
      <c r="S2770" s="67"/>
      <c r="T2770" s="68"/>
      <c r="U2770" s="37"/>
      <c r="V2770" s="37"/>
      <c r="W2770" s="37"/>
      <c r="X2770" s="37"/>
      <c r="Y2770" s="37"/>
      <c r="Z2770" s="37"/>
      <c r="AA2770" s="37"/>
      <c r="AB2770" s="37"/>
      <c r="AC2770" s="37"/>
      <c r="AD2770" s="37"/>
      <c r="AE2770" s="37"/>
      <c r="AU2770" s="20" t="s">
        <v>84</v>
      </c>
    </row>
    <row r="2771" spans="1:65" s="2" customFormat="1" ht="11.25">
      <c r="A2771" s="37"/>
      <c r="B2771" s="38"/>
      <c r="C2771" s="39"/>
      <c r="D2771" s="201" t="s">
        <v>1650</v>
      </c>
      <c r="E2771" s="39"/>
      <c r="F2771" s="258" t="s">
        <v>1732</v>
      </c>
      <c r="G2771" s="39"/>
      <c r="H2771" s="259">
        <v>0</v>
      </c>
      <c r="I2771" s="39"/>
      <c r="J2771" s="39"/>
      <c r="K2771" s="39"/>
      <c r="L2771" s="42"/>
      <c r="M2771" s="197"/>
      <c r="N2771" s="198"/>
      <c r="O2771" s="67"/>
      <c r="P2771" s="67"/>
      <c r="Q2771" s="67"/>
      <c r="R2771" s="67"/>
      <c r="S2771" s="67"/>
      <c r="T2771" s="68"/>
      <c r="U2771" s="37"/>
      <c r="V2771" s="37"/>
      <c r="W2771" s="37"/>
      <c r="X2771" s="37"/>
      <c r="Y2771" s="37"/>
      <c r="Z2771" s="37"/>
      <c r="AA2771" s="37"/>
      <c r="AB2771" s="37"/>
      <c r="AC2771" s="37"/>
      <c r="AD2771" s="37"/>
      <c r="AE2771" s="37"/>
      <c r="AU2771" s="20" t="s">
        <v>84</v>
      </c>
    </row>
    <row r="2772" spans="1:65" s="2" customFormat="1" ht="11.25">
      <c r="A2772" s="37"/>
      <c r="B2772" s="38"/>
      <c r="C2772" s="39"/>
      <c r="D2772" s="201" t="s">
        <v>1650</v>
      </c>
      <c r="E2772" s="39"/>
      <c r="F2772" s="258" t="s">
        <v>1733</v>
      </c>
      <c r="G2772" s="39"/>
      <c r="H2772" s="259">
        <v>160.9</v>
      </c>
      <c r="I2772" s="39"/>
      <c r="J2772" s="39"/>
      <c r="K2772" s="39"/>
      <c r="L2772" s="42"/>
      <c r="M2772" s="197"/>
      <c r="N2772" s="198"/>
      <c r="O2772" s="67"/>
      <c r="P2772" s="67"/>
      <c r="Q2772" s="67"/>
      <c r="R2772" s="67"/>
      <c r="S2772" s="67"/>
      <c r="T2772" s="68"/>
      <c r="U2772" s="37"/>
      <c r="V2772" s="37"/>
      <c r="W2772" s="37"/>
      <c r="X2772" s="37"/>
      <c r="Y2772" s="37"/>
      <c r="Z2772" s="37"/>
      <c r="AA2772" s="37"/>
      <c r="AB2772" s="37"/>
      <c r="AC2772" s="37"/>
      <c r="AD2772" s="37"/>
      <c r="AE2772" s="37"/>
      <c r="AU2772" s="20" t="s">
        <v>84</v>
      </c>
    </row>
    <row r="2773" spans="1:65" s="2" customFormat="1" ht="21.75" customHeight="1">
      <c r="A2773" s="37"/>
      <c r="B2773" s="38"/>
      <c r="C2773" s="247" t="s">
        <v>3618</v>
      </c>
      <c r="D2773" s="247" t="s">
        <v>519</v>
      </c>
      <c r="E2773" s="248" t="s">
        <v>3580</v>
      </c>
      <c r="F2773" s="249" t="s">
        <v>3581</v>
      </c>
      <c r="G2773" s="250" t="s">
        <v>202</v>
      </c>
      <c r="H2773" s="251">
        <v>303.94499999999999</v>
      </c>
      <c r="I2773" s="252"/>
      <c r="J2773" s="253">
        <f>ROUND(I2773*H2773,2)</f>
        <v>0</v>
      </c>
      <c r="K2773" s="249" t="s">
        <v>203</v>
      </c>
      <c r="L2773" s="254"/>
      <c r="M2773" s="255" t="s">
        <v>28</v>
      </c>
      <c r="N2773" s="256" t="s">
        <v>45</v>
      </c>
      <c r="O2773" s="67"/>
      <c r="P2773" s="190">
        <f>O2773*H2773</f>
        <v>0</v>
      </c>
      <c r="Q2773" s="190">
        <v>2.1999999999999999E-2</v>
      </c>
      <c r="R2773" s="190">
        <f>Q2773*H2773</f>
        <v>6.6867899999999993</v>
      </c>
      <c r="S2773" s="190">
        <v>0</v>
      </c>
      <c r="T2773" s="191">
        <f>S2773*H2773</f>
        <v>0</v>
      </c>
      <c r="U2773" s="37"/>
      <c r="V2773" s="37"/>
      <c r="W2773" s="37"/>
      <c r="X2773" s="37"/>
      <c r="Y2773" s="37"/>
      <c r="Z2773" s="37"/>
      <c r="AA2773" s="37"/>
      <c r="AB2773" s="37"/>
      <c r="AC2773" s="37"/>
      <c r="AD2773" s="37"/>
      <c r="AE2773" s="37"/>
      <c r="AR2773" s="192" t="s">
        <v>365</v>
      </c>
      <c r="AT2773" s="192" t="s">
        <v>519</v>
      </c>
      <c r="AU2773" s="192" t="s">
        <v>84</v>
      </c>
      <c r="AY2773" s="20" t="s">
        <v>197</v>
      </c>
      <c r="BE2773" s="193">
        <f>IF(N2773="základní",J2773,0)</f>
        <v>0</v>
      </c>
      <c r="BF2773" s="193">
        <f>IF(N2773="snížená",J2773,0)</f>
        <v>0</v>
      </c>
      <c r="BG2773" s="193">
        <f>IF(N2773="zákl. přenesená",J2773,0)</f>
        <v>0</v>
      </c>
      <c r="BH2773" s="193">
        <f>IF(N2773="sníž. přenesená",J2773,0)</f>
        <v>0</v>
      </c>
      <c r="BI2773" s="193">
        <f>IF(N2773="nulová",J2773,0)</f>
        <v>0</v>
      </c>
      <c r="BJ2773" s="20" t="s">
        <v>82</v>
      </c>
      <c r="BK2773" s="193">
        <f>ROUND(I2773*H2773,2)</f>
        <v>0</v>
      </c>
      <c r="BL2773" s="20" t="s">
        <v>283</v>
      </c>
      <c r="BM2773" s="192" t="s">
        <v>3619</v>
      </c>
    </row>
    <row r="2774" spans="1:65" s="13" customFormat="1" ht="11.25">
      <c r="B2774" s="199"/>
      <c r="C2774" s="200"/>
      <c r="D2774" s="201" t="s">
        <v>213</v>
      </c>
      <c r="E2774" s="200"/>
      <c r="F2774" s="203" t="s">
        <v>3620</v>
      </c>
      <c r="G2774" s="200"/>
      <c r="H2774" s="204">
        <v>303.94499999999999</v>
      </c>
      <c r="I2774" s="205"/>
      <c r="J2774" s="200"/>
      <c r="K2774" s="200"/>
      <c r="L2774" s="206"/>
      <c r="M2774" s="207"/>
      <c r="N2774" s="208"/>
      <c r="O2774" s="208"/>
      <c r="P2774" s="208"/>
      <c r="Q2774" s="208"/>
      <c r="R2774" s="208"/>
      <c r="S2774" s="208"/>
      <c r="T2774" s="209"/>
      <c r="AT2774" s="210" t="s">
        <v>213</v>
      </c>
      <c r="AU2774" s="210" t="s">
        <v>84</v>
      </c>
      <c r="AV2774" s="13" t="s">
        <v>84</v>
      </c>
      <c r="AW2774" s="13" t="s">
        <v>4</v>
      </c>
      <c r="AX2774" s="13" t="s">
        <v>82</v>
      </c>
      <c r="AY2774" s="210" t="s">
        <v>197</v>
      </c>
    </row>
    <row r="2775" spans="1:65" s="2" customFormat="1" ht="24.2" customHeight="1">
      <c r="A2775" s="37"/>
      <c r="B2775" s="38"/>
      <c r="C2775" s="181" t="s">
        <v>3621</v>
      </c>
      <c r="D2775" s="181" t="s">
        <v>199</v>
      </c>
      <c r="E2775" s="182" t="s">
        <v>3622</v>
      </c>
      <c r="F2775" s="183" t="s">
        <v>3623</v>
      </c>
      <c r="G2775" s="184" t="s">
        <v>202</v>
      </c>
      <c r="H2775" s="185">
        <v>54.9</v>
      </c>
      <c r="I2775" s="186"/>
      <c r="J2775" s="187">
        <f>ROUND(I2775*H2775,2)</f>
        <v>0</v>
      </c>
      <c r="K2775" s="183" t="s">
        <v>203</v>
      </c>
      <c r="L2775" s="42"/>
      <c r="M2775" s="188" t="s">
        <v>28</v>
      </c>
      <c r="N2775" s="189" t="s">
        <v>45</v>
      </c>
      <c r="O2775" s="67"/>
      <c r="P2775" s="190">
        <f>O2775*H2775</f>
        <v>0</v>
      </c>
      <c r="Q2775" s="190">
        <v>5.3800000000000002E-3</v>
      </c>
      <c r="R2775" s="190">
        <f>Q2775*H2775</f>
        <v>0.29536200000000001</v>
      </c>
      <c r="S2775" s="190">
        <v>0</v>
      </c>
      <c r="T2775" s="191">
        <f>S2775*H2775</f>
        <v>0</v>
      </c>
      <c r="U2775" s="37"/>
      <c r="V2775" s="37"/>
      <c r="W2775" s="37"/>
      <c r="X2775" s="37"/>
      <c r="Y2775" s="37"/>
      <c r="Z2775" s="37"/>
      <c r="AA2775" s="37"/>
      <c r="AB2775" s="37"/>
      <c r="AC2775" s="37"/>
      <c r="AD2775" s="37"/>
      <c r="AE2775" s="37"/>
      <c r="AR2775" s="192" t="s">
        <v>283</v>
      </c>
      <c r="AT2775" s="192" t="s">
        <v>199</v>
      </c>
      <c r="AU2775" s="192" t="s">
        <v>84</v>
      </c>
      <c r="AY2775" s="20" t="s">
        <v>197</v>
      </c>
      <c r="BE2775" s="193">
        <f>IF(N2775="základní",J2775,0)</f>
        <v>0</v>
      </c>
      <c r="BF2775" s="193">
        <f>IF(N2775="snížená",J2775,0)</f>
        <v>0</v>
      </c>
      <c r="BG2775" s="193">
        <f>IF(N2775="zákl. přenesená",J2775,0)</f>
        <v>0</v>
      </c>
      <c r="BH2775" s="193">
        <f>IF(N2775="sníž. přenesená",J2775,0)</f>
        <v>0</v>
      </c>
      <c r="BI2775" s="193">
        <f>IF(N2775="nulová",J2775,0)</f>
        <v>0</v>
      </c>
      <c r="BJ2775" s="20" t="s">
        <v>82</v>
      </c>
      <c r="BK2775" s="193">
        <f>ROUND(I2775*H2775,2)</f>
        <v>0</v>
      </c>
      <c r="BL2775" s="20" t="s">
        <v>283</v>
      </c>
      <c r="BM2775" s="192" t="s">
        <v>3624</v>
      </c>
    </row>
    <row r="2776" spans="1:65" s="2" customFormat="1" ht="11.25">
      <c r="A2776" s="37"/>
      <c r="B2776" s="38"/>
      <c r="C2776" s="39"/>
      <c r="D2776" s="194" t="s">
        <v>206</v>
      </c>
      <c r="E2776" s="39"/>
      <c r="F2776" s="195" t="s">
        <v>3625</v>
      </c>
      <c r="G2776" s="39"/>
      <c r="H2776" s="39"/>
      <c r="I2776" s="196"/>
      <c r="J2776" s="39"/>
      <c r="K2776" s="39"/>
      <c r="L2776" s="42"/>
      <c r="M2776" s="197"/>
      <c r="N2776" s="198"/>
      <c r="O2776" s="67"/>
      <c r="P2776" s="67"/>
      <c r="Q2776" s="67"/>
      <c r="R2776" s="67"/>
      <c r="S2776" s="67"/>
      <c r="T2776" s="68"/>
      <c r="U2776" s="37"/>
      <c r="V2776" s="37"/>
      <c r="W2776" s="37"/>
      <c r="X2776" s="37"/>
      <c r="Y2776" s="37"/>
      <c r="Z2776" s="37"/>
      <c r="AA2776" s="37"/>
      <c r="AB2776" s="37"/>
      <c r="AC2776" s="37"/>
      <c r="AD2776" s="37"/>
      <c r="AE2776" s="37"/>
      <c r="AT2776" s="20" t="s">
        <v>206</v>
      </c>
      <c r="AU2776" s="20" t="s">
        <v>84</v>
      </c>
    </row>
    <row r="2777" spans="1:65" s="15" customFormat="1" ht="11.25">
      <c r="B2777" s="222"/>
      <c r="C2777" s="223"/>
      <c r="D2777" s="201" t="s">
        <v>213</v>
      </c>
      <c r="E2777" s="224" t="s">
        <v>28</v>
      </c>
      <c r="F2777" s="225" t="s">
        <v>3566</v>
      </c>
      <c r="G2777" s="223"/>
      <c r="H2777" s="224" t="s">
        <v>28</v>
      </c>
      <c r="I2777" s="226"/>
      <c r="J2777" s="223"/>
      <c r="K2777" s="223"/>
      <c r="L2777" s="227"/>
      <c r="M2777" s="228"/>
      <c r="N2777" s="229"/>
      <c r="O2777" s="229"/>
      <c r="P2777" s="229"/>
      <c r="Q2777" s="229"/>
      <c r="R2777" s="229"/>
      <c r="S2777" s="229"/>
      <c r="T2777" s="230"/>
      <c r="AT2777" s="231" t="s">
        <v>213</v>
      </c>
      <c r="AU2777" s="231" t="s">
        <v>84</v>
      </c>
      <c r="AV2777" s="15" t="s">
        <v>82</v>
      </c>
      <c r="AW2777" s="15" t="s">
        <v>35</v>
      </c>
      <c r="AX2777" s="15" t="s">
        <v>74</v>
      </c>
      <c r="AY2777" s="231" t="s">
        <v>197</v>
      </c>
    </row>
    <row r="2778" spans="1:65" s="15" customFormat="1" ht="11.25">
      <c r="B2778" s="222"/>
      <c r="C2778" s="223"/>
      <c r="D2778" s="201" t="s">
        <v>213</v>
      </c>
      <c r="E2778" s="224" t="s">
        <v>28</v>
      </c>
      <c r="F2778" s="225" t="s">
        <v>3626</v>
      </c>
      <c r="G2778" s="223"/>
      <c r="H2778" s="224" t="s">
        <v>28</v>
      </c>
      <c r="I2778" s="226"/>
      <c r="J2778" s="223"/>
      <c r="K2778" s="223"/>
      <c r="L2778" s="227"/>
      <c r="M2778" s="228"/>
      <c r="N2778" s="229"/>
      <c r="O2778" s="229"/>
      <c r="P2778" s="229"/>
      <c r="Q2778" s="229"/>
      <c r="R2778" s="229"/>
      <c r="S2778" s="229"/>
      <c r="T2778" s="230"/>
      <c r="AT2778" s="231" t="s">
        <v>213</v>
      </c>
      <c r="AU2778" s="231" t="s">
        <v>84</v>
      </c>
      <c r="AV2778" s="15" t="s">
        <v>82</v>
      </c>
      <c r="AW2778" s="15" t="s">
        <v>35</v>
      </c>
      <c r="AX2778" s="15" t="s">
        <v>74</v>
      </c>
      <c r="AY2778" s="231" t="s">
        <v>197</v>
      </c>
    </row>
    <row r="2779" spans="1:65" s="13" customFormat="1" ht="11.25">
      <c r="B2779" s="199"/>
      <c r="C2779" s="200"/>
      <c r="D2779" s="201" t="s">
        <v>213</v>
      </c>
      <c r="E2779" s="202" t="s">
        <v>28</v>
      </c>
      <c r="F2779" s="203" t="s">
        <v>3627</v>
      </c>
      <c r="G2779" s="200"/>
      <c r="H2779" s="204">
        <v>26.5</v>
      </c>
      <c r="I2779" s="205"/>
      <c r="J2779" s="200"/>
      <c r="K2779" s="200"/>
      <c r="L2779" s="206"/>
      <c r="M2779" s="207"/>
      <c r="N2779" s="208"/>
      <c r="O2779" s="208"/>
      <c r="P2779" s="208"/>
      <c r="Q2779" s="208"/>
      <c r="R2779" s="208"/>
      <c r="S2779" s="208"/>
      <c r="T2779" s="209"/>
      <c r="AT2779" s="210" t="s">
        <v>213</v>
      </c>
      <c r="AU2779" s="210" t="s">
        <v>84</v>
      </c>
      <c r="AV2779" s="13" t="s">
        <v>84</v>
      </c>
      <c r="AW2779" s="13" t="s">
        <v>35</v>
      </c>
      <c r="AX2779" s="13" t="s">
        <v>74</v>
      </c>
      <c r="AY2779" s="210" t="s">
        <v>197</v>
      </c>
    </row>
    <row r="2780" spans="1:65" s="15" customFormat="1" ht="11.25">
      <c r="B2780" s="222"/>
      <c r="C2780" s="223"/>
      <c r="D2780" s="201" t="s">
        <v>213</v>
      </c>
      <c r="E2780" s="224" t="s">
        <v>28</v>
      </c>
      <c r="F2780" s="225" t="s">
        <v>3628</v>
      </c>
      <c r="G2780" s="223"/>
      <c r="H2780" s="224" t="s">
        <v>28</v>
      </c>
      <c r="I2780" s="226"/>
      <c r="J2780" s="223"/>
      <c r="K2780" s="223"/>
      <c r="L2780" s="227"/>
      <c r="M2780" s="228"/>
      <c r="N2780" s="229"/>
      <c r="O2780" s="229"/>
      <c r="P2780" s="229"/>
      <c r="Q2780" s="229"/>
      <c r="R2780" s="229"/>
      <c r="S2780" s="229"/>
      <c r="T2780" s="230"/>
      <c r="AT2780" s="231" t="s">
        <v>213</v>
      </c>
      <c r="AU2780" s="231" t="s">
        <v>84</v>
      </c>
      <c r="AV2780" s="15" t="s">
        <v>82</v>
      </c>
      <c r="AW2780" s="15" t="s">
        <v>35</v>
      </c>
      <c r="AX2780" s="15" t="s">
        <v>74</v>
      </c>
      <c r="AY2780" s="231" t="s">
        <v>197</v>
      </c>
    </row>
    <row r="2781" spans="1:65" s="13" customFormat="1" ht="11.25">
      <c r="B2781" s="199"/>
      <c r="C2781" s="200"/>
      <c r="D2781" s="201" t="s">
        <v>213</v>
      </c>
      <c r="E2781" s="202" t="s">
        <v>28</v>
      </c>
      <c r="F2781" s="203" t="s">
        <v>3629</v>
      </c>
      <c r="G2781" s="200"/>
      <c r="H2781" s="204">
        <v>28.4</v>
      </c>
      <c r="I2781" s="205"/>
      <c r="J2781" s="200"/>
      <c r="K2781" s="200"/>
      <c r="L2781" s="206"/>
      <c r="M2781" s="207"/>
      <c r="N2781" s="208"/>
      <c r="O2781" s="208"/>
      <c r="P2781" s="208"/>
      <c r="Q2781" s="208"/>
      <c r="R2781" s="208"/>
      <c r="S2781" s="208"/>
      <c r="T2781" s="209"/>
      <c r="AT2781" s="210" t="s">
        <v>213</v>
      </c>
      <c r="AU2781" s="210" t="s">
        <v>84</v>
      </c>
      <c r="AV2781" s="13" t="s">
        <v>84</v>
      </c>
      <c r="AW2781" s="13" t="s">
        <v>35</v>
      </c>
      <c r="AX2781" s="13" t="s">
        <v>74</v>
      </c>
      <c r="AY2781" s="210" t="s">
        <v>197</v>
      </c>
    </row>
    <row r="2782" spans="1:65" s="14" customFormat="1" ht="11.25">
      <c r="B2782" s="211"/>
      <c r="C2782" s="212"/>
      <c r="D2782" s="201" t="s">
        <v>213</v>
      </c>
      <c r="E2782" s="213" t="s">
        <v>28</v>
      </c>
      <c r="F2782" s="214" t="s">
        <v>226</v>
      </c>
      <c r="G2782" s="212"/>
      <c r="H2782" s="215">
        <v>54.9</v>
      </c>
      <c r="I2782" s="216"/>
      <c r="J2782" s="212"/>
      <c r="K2782" s="212"/>
      <c r="L2782" s="217"/>
      <c r="M2782" s="218"/>
      <c r="N2782" s="219"/>
      <c r="O2782" s="219"/>
      <c r="P2782" s="219"/>
      <c r="Q2782" s="219"/>
      <c r="R2782" s="219"/>
      <c r="S2782" s="219"/>
      <c r="T2782" s="220"/>
      <c r="AT2782" s="221" t="s">
        <v>213</v>
      </c>
      <c r="AU2782" s="221" t="s">
        <v>84</v>
      </c>
      <c r="AV2782" s="14" t="s">
        <v>204</v>
      </c>
      <c r="AW2782" s="14" t="s">
        <v>35</v>
      </c>
      <c r="AX2782" s="14" t="s">
        <v>82</v>
      </c>
      <c r="AY2782" s="221" t="s">
        <v>197</v>
      </c>
    </row>
    <row r="2783" spans="1:65" s="2" customFormat="1" ht="21.75" customHeight="1">
      <c r="A2783" s="37"/>
      <c r="B2783" s="38"/>
      <c r="C2783" s="247" t="s">
        <v>3630</v>
      </c>
      <c r="D2783" s="247" t="s">
        <v>519</v>
      </c>
      <c r="E2783" s="248" t="s">
        <v>3631</v>
      </c>
      <c r="F2783" s="249" t="s">
        <v>3632</v>
      </c>
      <c r="G2783" s="250" t="s">
        <v>202</v>
      </c>
      <c r="H2783" s="251">
        <v>60.39</v>
      </c>
      <c r="I2783" s="252"/>
      <c r="J2783" s="253">
        <f>ROUND(I2783*H2783,2)</f>
        <v>0</v>
      </c>
      <c r="K2783" s="249" t="s">
        <v>203</v>
      </c>
      <c r="L2783" s="254"/>
      <c r="M2783" s="255" t="s">
        <v>28</v>
      </c>
      <c r="N2783" s="256" t="s">
        <v>45</v>
      </c>
      <c r="O2783" s="67"/>
      <c r="P2783" s="190">
        <f>O2783*H2783</f>
        <v>0</v>
      </c>
      <c r="Q2783" s="190">
        <v>2.1999999999999999E-2</v>
      </c>
      <c r="R2783" s="190">
        <f>Q2783*H2783</f>
        <v>1.3285799999999999</v>
      </c>
      <c r="S2783" s="190">
        <v>0</v>
      </c>
      <c r="T2783" s="191">
        <f>S2783*H2783</f>
        <v>0</v>
      </c>
      <c r="U2783" s="37"/>
      <c r="V2783" s="37"/>
      <c r="W2783" s="37"/>
      <c r="X2783" s="37"/>
      <c r="Y2783" s="37"/>
      <c r="Z2783" s="37"/>
      <c r="AA2783" s="37"/>
      <c r="AB2783" s="37"/>
      <c r="AC2783" s="37"/>
      <c r="AD2783" s="37"/>
      <c r="AE2783" s="37"/>
      <c r="AR2783" s="192" t="s">
        <v>365</v>
      </c>
      <c r="AT2783" s="192" t="s">
        <v>519</v>
      </c>
      <c r="AU2783" s="192" t="s">
        <v>84</v>
      </c>
      <c r="AY2783" s="20" t="s">
        <v>197</v>
      </c>
      <c r="BE2783" s="193">
        <f>IF(N2783="základní",J2783,0)</f>
        <v>0</v>
      </c>
      <c r="BF2783" s="193">
        <f>IF(N2783="snížená",J2783,0)</f>
        <v>0</v>
      </c>
      <c r="BG2783" s="193">
        <f>IF(N2783="zákl. přenesená",J2783,0)</f>
        <v>0</v>
      </c>
      <c r="BH2783" s="193">
        <f>IF(N2783="sníž. přenesená",J2783,0)</f>
        <v>0</v>
      </c>
      <c r="BI2783" s="193">
        <f>IF(N2783="nulová",J2783,0)</f>
        <v>0</v>
      </c>
      <c r="BJ2783" s="20" t="s">
        <v>82</v>
      </c>
      <c r="BK2783" s="193">
        <f>ROUND(I2783*H2783,2)</f>
        <v>0</v>
      </c>
      <c r="BL2783" s="20" t="s">
        <v>283</v>
      </c>
      <c r="BM2783" s="192" t="s">
        <v>3633</v>
      </c>
    </row>
    <row r="2784" spans="1:65" s="13" customFormat="1" ht="11.25">
      <c r="B2784" s="199"/>
      <c r="C2784" s="200"/>
      <c r="D2784" s="201" t="s">
        <v>213</v>
      </c>
      <c r="E2784" s="200"/>
      <c r="F2784" s="203" t="s">
        <v>3634</v>
      </c>
      <c r="G2784" s="200"/>
      <c r="H2784" s="204">
        <v>60.39</v>
      </c>
      <c r="I2784" s="205"/>
      <c r="J2784" s="200"/>
      <c r="K2784" s="200"/>
      <c r="L2784" s="206"/>
      <c r="M2784" s="207"/>
      <c r="N2784" s="208"/>
      <c r="O2784" s="208"/>
      <c r="P2784" s="208"/>
      <c r="Q2784" s="208"/>
      <c r="R2784" s="208"/>
      <c r="S2784" s="208"/>
      <c r="T2784" s="209"/>
      <c r="AT2784" s="210" t="s">
        <v>213</v>
      </c>
      <c r="AU2784" s="210" t="s">
        <v>84</v>
      </c>
      <c r="AV2784" s="13" t="s">
        <v>84</v>
      </c>
      <c r="AW2784" s="13" t="s">
        <v>4</v>
      </c>
      <c r="AX2784" s="13" t="s">
        <v>82</v>
      </c>
      <c r="AY2784" s="210" t="s">
        <v>197</v>
      </c>
    </row>
    <row r="2785" spans="1:65" s="2" customFormat="1" ht="16.5" customHeight="1">
      <c r="A2785" s="37"/>
      <c r="B2785" s="38"/>
      <c r="C2785" s="181" t="s">
        <v>3635</v>
      </c>
      <c r="D2785" s="181" t="s">
        <v>199</v>
      </c>
      <c r="E2785" s="182" t="s">
        <v>3636</v>
      </c>
      <c r="F2785" s="183" t="s">
        <v>3637</v>
      </c>
      <c r="G2785" s="184" t="s">
        <v>202</v>
      </c>
      <c r="H2785" s="185">
        <v>106.9</v>
      </c>
      <c r="I2785" s="186"/>
      <c r="J2785" s="187">
        <f>ROUND(I2785*H2785,2)</f>
        <v>0</v>
      </c>
      <c r="K2785" s="183" t="s">
        <v>203</v>
      </c>
      <c r="L2785" s="42"/>
      <c r="M2785" s="188" t="s">
        <v>28</v>
      </c>
      <c r="N2785" s="189" t="s">
        <v>45</v>
      </c>
      <c r="O2785" s="67"/>
      <c r="P2785" s="190">
        <f>O2785*H2785</f>
        <v>0</v>
      </c>
      <c r="Q2785" s="190">
        <v>1.5E-3</v>
      </c>
      <c r="R2785" s="190">
        <f>Q2785*H2785</f>
        <v>0.16035000000000002</v>
      </c>
      <c r="S2785" s="190">
        <v>0</v>
      </c>
      <c r="T2785" s="191">
        <f>S2785*H2785</f>
        <v>0</v>
      </c>
      <c r="U2785" s="37"/>
      <c r="V2785" s="37"/>
      <c r="W2785" s="37"/>
      <c r="X2785" s="37"/>
      <c r="Y2785" s="37"/>
      <c r="Z2785" s="37"/>
      <c r="AA2785" s="37"/>
      <c r="AB2785" s="37"/>
      <c r="AC2785" s="37"/>
      <c r="AD2785" s="37"/>
      <c r="AE2785" s="37"/>
      <c r="AR2785" s="192" t="s">
        <v>283</v>
      </c>
      <c r="AT2785" s="192" t="s">
        <v>199</v>
      </c>
      <c r="AU2785" s="192" t="s">
        <v>84</v>
      </c>
      <c r="AY2785" s="20" t="s">
        <v>197</v>
      </c>
      <c r="BE2785" s="193">
        <f>IF(N2785="základní",J2785,0)</f>
        <v>0</v>
      </c>
      <c r="BF2785" s="193">
        <f>IF(N2785="snížená",J2785,0)</f>
        <v>0</v>
      </c>
      <c r="BG2785" s="193">
        <f>IF(N2785="zákl. přenesená",J2785,0)</f>
        <v>0</v>
      </c>
      <c r="BH2785" s="193">
        <f>IF(N2785="sníž. přenesená",J2785,0)</f>
        <v>0</v>
      </c>
      <c r="BI2785" s="193">
        <f>IF(N2785="nulová",J2785,0)</f>
        <v>0</v>
      </c>
      <c r="BJ2785" s="20" t="s">
        <v>82</v>
      </c>
      <c r="BK2785" s="193">
        <f>ROUND(I2785*H2785,2)</f>
        <v>0</v>
      </c>
      <c r="BL2785" s="20" t="s">
        <v>283</v>
      </c>
      <c r="BM2785" s="192" t="s">
        <v>3638</v>
      </c>
    </row>
    <row r="2786" spans="1:65" s="2" customFormat="1" ht="11.25">
      <c r="A2786" s="37"/>
      <c r="B2786" s="38"/>
      <c r="C2786" s="39"/>
      <c r="D2786" s="194" t="s">
        <v>206</v>
      </c>
      <c r="E2786" s="39"/>
      <c r="F2786" s="195" t="s">
        <v>3639</v>
      </c>
      <c r="G2786" s="39"/>
      <c r="H2786" s="39"/>
      <c r="I2786" s="196"/>
      <c r="J2786" s="39"/>
      <c r="K2786" s="39"/>
      <c r="L2786" s="42"/>
      <c r="M2786" s="197"/>
      <c r="N2786" s="198"/>
      <c r="O2786" s="67"/>
      <c r="P2786" s="67"/>
      <c r="Q2786" s="67"/>
      <c r="R2786" s="67"/>
      <c r="S2786" s="67"/>
      <c r="T2786" s="68"/>
      <c r="U2786" s="37"/>
      <c r="V2786" s="37"/>
      <c r="W2786" s="37"/>
      <c r="X2786" s="37"/>
      <c r="Y2786" s="37"/>
      <c r="Z2786" s="37"/>
      <c r="AA2786" s="37"/>
      <c r="AB2786" s="37"/>
      <c r="AC2786" s="37"/>
      <c r="AD2786" s="37"/>
      <c r="AE2786" s="37"/>
      <c r="AT2786" s="20" t="s">
        <v>206</v>
      </c>
      <c r="AU2786" s="20" t="s">
        <v>84</v>
      </c>
    </row>
    <row r="2787" spans="1:65" s="15" customFormat="1" ht="11.25">
      <c r="B2787" s="222"/>
      <c r="C2787" s="223"/>
      <c r="D2787" s="201" t="s">
        <v>213</v>
      </c>
      <c r="E2787" s="224" t="s">
        <v>28</v>
      </c>
      <c r="F2787" s="225" t="s">
        <v>724</v>
      </c>
      <c r="G2787" s="223"/>
      <c r="H2787" s="224" t="s">
        <v>28</v>
      </c>
      <c r="I2787" s="226"/>
      <c r="J2787" s="223"/>
      <c r="K2787" s="223"/>
      <c r="L2787" s="227"/>
      <c r="M2787" s="228"/>
      <c r="N2787" s="229"/>
      <c r="O2787" s="229"/>
      <c r="P2787" s="229"/>
      <c r="Q2787" s="229"/>
      <c r="R2787" s="229"/>
      <c r="S2787" s="229"/>
      <c r="T2787" s="230"/>
      <c r="AT2787" s="231" t="s">
        <v>213</v>
      </c>
      <c r="AU2787" s="231" t="s">
        <v>84</v>
      </c>
      <c r="AV2787" s="15" t="s">
        <v>82</v>
      </c>
      <c r="AW2787" s="15" t="s">
        <v>35</v>
      </c>
      <c r="AX2787" s="15" t="s">
        <v>74</v>
      </c>
      <c r="AY2787" s="231" t="s">
        <v>197</v>
      </c>
    </row>
    <row r="2788" spans="1:65" s="13" customFormat="1" ht="11.25">
      <c r="B2788" s="199"/>
      <c r="C2788" s="200"/>
      <c r="D2788" s="201" t="s">
        <v>213</v>
      </c>
      <c r="E2788" s="202" t="s">
        <v>28</v>
      </c>
      <c r="F2788" s="203" t="s">
        <v>541</v>
      </c>
      <c r="G2788" s="200"/>
      <c r="H2788" s="204">
        <v>9.6</v>
      </c>
      <c r="I2788" s="205"/>
      <c r="J2788" s="200"/>
      <c r="K2788" s="200"/>
      <c r="L2788" s="206"/>
      <c r="M2788" s="207"/>
      <c r="N2788" s="208"/>
      <c r="O2788" s="208"/>
      <c r="P2788" s="208"/>
      <c r="Q2788" s="208"/>
      <c r="R2788" s="208"/>
      <c r="S2788" s="208"/>
      <c r="T2788" s="209"/>
      <c r="AT2788" s="210" t="s">
        <v>213</v>
      </c>
      <c r="AU2788" s="210" t="s">
        <v>84</v>
      </c>
      <c r="AV2788" s="13" t="s">
        <v>84</v>
      </c>
      <c r="AW2788" s="13" t="s">
        <v>35</v>
      </c>
      <c r="AX2788" s="13" t="s">
        <v>74</v>
      </c>
      <c r="AY2788" s="210" t="s">
        <v>197</v>
      </c>
    </row>
    <row r="2789" spans="1:65" s="13" customFormat="1" ht="11.25">
      <c r="B2789" s="199"/>
      <c r="C2789" s="200"/>
      <c r="D2789" s="201" t="s">
        <v>213</v>
      </c>
      <c r="E2789" s="202" t="s">
        <v>28</v>
      </c>
      <c r="F2789" s="203" t="s">
        <v>544</v>
      </c>
      <c r="G2789" s="200"/>
      <c r="H2789" s="204">
        <v>148.69999999999999</v>
      </c>
      <c r="I2789" s="205"/>
      <c r="J2789" s="200"/>
      <c r="K2789" s="200"/>
      <c r="L2789" s="206"/>
      <c r="M2789" s="207"/>
      <c r="N2789" s="208"/>
      <c r="O2789" s="208"/>
      <c r="P2789" s="208"/>
      <c r="Q2789" s="208"/>
      <c r="R2789" s="208"/>
      <c r="S2789" s="208"/>
      <c r="T2789" s="209"/>
      <c r="AT2789" s="210" t="s">
        <v>213</v>
      </c>
      <c r="AU2789" s="210" t="s">
        <v>84</v>
      </c>
      <c r="AV2789" s="13" t="s">
        <v>84</v>
      </c>
      <c r="AW2789" s="13" t="s">
        <v>35</v>
      </c>
      <c r="AX2789" s="13" t="s">
        <v>74</v>
      </c>
      <c r="AY2789" s="210" t="s">
        <v>197</v>
      </c>
    </row>
    <row r="2790" spans="1:65" s="13" customFormat="1" ht="11.25">
      <c r="B2790" s="199"/>
      <c r="C2790" s="200"/>
      <c r="D2790" s="201" t="s">
        <v>213</v>
      </c>
      <c r="E2790" s="202" t="s">
        <v>28</v>
      </c>
      <c r="F2790" s="203" t="s">
        <v>3640</v>
      </c>
      <c r="G2790" s="200"/>
      <c r="H2790" s="204">
        <v>-96.7</v>
      </c>
      <c r="I2790" s="205"/>
      <c r="J2790" s="200"/>
      <c r="K2790" s="200"/>
      <c r="L2790" s="206"/>
      <c r="M2790" s="207"/>
      <c r="N2790" s="208"/>
      <c r="O2790" s="208"/>
      <c r="P2790" s="208"/>
      <c r="Q2790" s="208"/>
      <c r="R2790" s="208"/>
      <c r="S2790" s="208"/>
      <c r="T2790" s="209"/>
      <c r="AT2790" s="210" t="s">
        <v>213</v>
      </c>
      <c r="AU2790" s="210" t="s">
        <v>84</v>
      </c>
      <c r="AV2790" s="13" t="s">
        <v>84</v>
      </c>
      <c r="AW2790" s="13" t="s">
        <v>35</v>
      </c>
      <c r="AX2790" s="13" t="s">
        <v>74</v>
      </c>
      <c r="AY2790" s="210" t="s">
        <v>197</v>
      </c>
    </row>
    <row r="2791" spans="1:65" s="13" customFormat="1" ht="11.25">
      <c r="B2791" s="199"/>
      <c r="C2791" s="200"/>
      <c r="D2791" s="201" t="s">
        <v>213</v>
      </c>
      <c r="E2791" s="202" t="s">
        <v>28</v>
      </c>
      <c r="F2791" s="203" t="s">
        <v>560</v>
      </c>
      <c r="G2791" s="200"/>
      <c r="H2791" s="204">
        <v>160.9</v>
      </c>
      <c r="I2791" s="205"/>
      <c r="J2791" s="200"/>
      <c r="K2791" s="200"/>
      <c r="L2791" s="206"/>
      <c r="M2791" s="207"/>
      <c r="N2791" s="208"/>
      <c r="O2791" s="208"/>
      <c r="P2791" s="208"/>
      <c r="Q2791" s="208"/>
      <c r="R2791" s="208"/>
      <c r="S2791" s="208"/>
      <c r="T2791" s="209"/>
      <c r="AT2791" s="210" t="s">
        <v>213</v>
      </c>
      <c r="AU2791" s="210" t="s">
        <v>84</v>
      </c>
      <c r="AV2791" s="13" t="s">
        <v>84</v>
      </c>
      <c r="AW2791" s="13" t="s">
        <v>35</v>
      </c>
      <c r="AX2791" s="13" t="s">
        <v>74</v>
      </c>
      <c r="AY2791" s="210" t="s">
        <v>197</v>
      </c>
    </row>
    <row r="2792" spans="1:65" s="13" customFormat="1" ht="11.25">
      <c r="B2792" s="199"/>
      <c r="C2792" s="200"/>
      <c r="D2792" s="201" t="s">
        <v>213</v>
      </c>
      <c r="E2792" s="202" t="s">
        <v>28</v>
      </c>
      <c r="F2792" s="203" t="s">
        <v>3641</v>
      </c>
      <c r="G2792" s="200"/>
      <c r="H2792" s="204">
        <v>-115.6</v>
      </c>
      <c r="I2792" s="205"/>
      <c r="J2792" s="200"/>
      <c r="K2792" s="200"/>
      <c r="L2792" s="206"/>
      <c r="M2792" s="207"/>
      <c r="N2792" s="208"/>
      <c r="O2792" s="208"/>
      <c r="P2792" s="208"/>
      <c r="Q2792" s="208"/>
      <c r="R2792" s="208"/>
      <c r="S2792" s="208"/>
      <c r="T2792" s="209"/>
      <c r="AT2792" s="210" t="s">
        <v>213</v>
      </c>
      <c r="AU2792" s="210" t="s">
        <v>84</v>
      </c>
      <c r="AV2792" s="13" t="s">
        <v>84</v>
      </c>
      <c r="AW2792" s="13" t="s">
        <v>35</v>
      </c>
      <c r="AX2792" s="13" t="s">
        <v>74</v>
      </c>
      <c r="AY2792" s="210" t="s">
        <v>197</v>
      </c>
    </row>
    <row r="2793" spans="1:65" s="14" customFormat="1" ht="11.25">
      <c r="B2793" s="211"/>
      <c r="C2793" s="212"/>
      <c r="D2793" s="201" t="s">
        <v>213</v>
      </c>
      <c r="E2793" s="213" t="s">
        <v>28</v>
      </c>
      <c r="F2793" s="214" t="s">
        <v>226</v>
      </c>
      <c r="G2793" s="212"/>
      <c r="H2793" s="215">
        <v>106.9</v>
      </c>
      <c r="I2793" s="216"/>
      <c r="J2793" s="212"/>
      <c r="K2793" s="212"/>
      <c r="L2793" s="217"/>
      <c r="M2793" s="218"/>
      <c r="N2793" s="219"/>
      <c r="O2793" s="219"/>
      <c r="P2793" s="219"/>
      <c r="Q2793" s="219"/>
      <c r="R2793" s="219"/>
      <c r="S2793" s="219"/>
      <c r="T2793" s="220"/>
      <c r="AT2793" s="221" t="s">
        <v>213</v>
      </c>
      <c r="AU2793" s="221" t="s">
        <v>84</v>
      </c>
      <c r="AV2793" s="14" t="s">
        <v>204</v>
      </c>
      <c r="AW2793" s="14" t="s">
        <v>35</v>
      </c>
      <c r="AX2793" s="14" t="s">
        <v>82</v>
      </c>
      <c r="AY2793" s="221" t="s">
        <v>197</v>
      </c>
    </row>
    <row r="2794" spans="1:65" s="2" customFormat="1" ht="11.25">
      <c r="A2794" s="37"/>
      <c r="B2794" s="38"/>
      <c r="C2794" s="39"/>
      <c r="D2794" s="201" t="s">
        <v>1650</v>
      </c>
      <c r="E2794" s="39"/>
      <c r="F2794" s="257" t="s">
        <v>1651</v>
      </c>
      <c r="G2794" s="39"/>
      <c r="H2794" s="39"/>
      <c r="I2794" s="39"/>
      <c r="J2794" s="39"/>
      <c r="K2794" s="39"/>
      <c r="L2794" s="42"/>
      <c r="M2794" s="197"/>
      <c r="N2794" s="198"/>
      <c r="O2794" s="67"/>
      <c r="P2794" s="67"/>
      <c r="Q2794" s="67"/>
      <c r="R2794" s="67"/>
      <c r="S2794" s="67"/>
      <c r="T2794" s="68"/>
      <c r="U2794" s="37"/>
      <c r="V2794" s="37"/>
      <c r="W2794" s="37"/>
      <c r="X2794" s="37"/>
      <c r="Y2794" s="37"/>
      <c r="Z2794" s="37"/>
      <c r="AA2794" s="37"/>
      <c r="AB2794" s="37"/>
      <c r="AC2794" s="37"/>
      <c r="AD2794" s="37"/>
      <c r="AE2794" s="37"/>
      <c r="AU2794" s="20" t="s">
        <v>84</v>
      </c>
    </row>
    <row r="2795" spans="1:65" s="2" customFormat="1" ht="11.25">
      <c r="A2795" s="37"/>
      <c r="B2795" s="38"/>
      <c r="C2795" s="39"/>
      <c r="D2795" s="201" t="s">
        <v>1650</v>
      </c>
      <c r="E2795" s="39"/>
      <c r="F2795" s="258" t="s">
        <v>1652</v>
      </c>
      <c r="G2795" s="39"/>
      <c r="H2795" s="259">
        <v>9.6</v>
      </c>
      <c r="I2795" s="39"/>
      <c r="J2795" s="39"/>
      <c r="K2795" s="39"/>
      <c r="L2795" s="42"/>
      <c r="M2795" s="197"/>
      <c r="N2795" s="198"/>
      <c r="O2795" s="67"/>
      <c r="P2795" s="67"/>
      <c r="Q2795" s="67"/>
      <c r="R2795" s="67"/>
      <c r="S2795" s="67"/>
      <c r="T2795" s="68"/>
      <c r="U2795" s="37"/>
      <c r="V2795" s="37"/>
      <c r="W2795" s="37"/>
      <c r="X2795" s="37"/>
      <c r="Y2795" s="37"/>
      <c r="Z2795" s="37"/>
      <c r="AA2795" s="37"/>
      <c r="AB2795" s="37"/>
      <c r="AC2795" s="37"/>
      <c r="AD2795" s="37"/>
      <c r="AE2795" s="37"/>
      <c r="AU2795" s="20" t="s">
        <v>84</v>
      </c>
    </row>
    <row r="2796" spans="1:65" s="2" customFormat="1" ht="11.25">
      <c r="A2796" s="37"/>
      <c r="B2796" s="38"/>
      <c r="C2796" s="39"/>
      <c r="D2796" s="201" t="s">
        <v>1650</v>
      </c>
      <c r="E2796" s="39"/>
      <c r="F2796" s="257" t="s">
        <v>1653</v>
      </c>
      <c r="G2796" s="39"/>
      <c r="H2796" s="39"/>
      <c r="I2796" s="39"/>
      <c r="J2796" s="39"/>
      <c r="K2796" s="39"/>
      <c r="L2796" s="42"/>
      <c r="M2796" s="197"/>
      <c r="N2796" s="198"/>
      <c r="O2796" s="67"/>
      <c r="P2796" s="67"/>
      <c r="Q2796" s="67"/>
      <c r="R2796" s="67"/>
      <c r="S2796" s="67"/>
      <c r="T2796" s="68"/>
      <c r="U2796" s="37"/>
      <c r="V2796" s="37"/>
      <c r="W2796" s="37"/>
      <c r="X2796" s="37"/>
      <c r="Y2796" s="37"/>
      <c r="Z2796" s="37"/>
      <c r="AA2796" s="37"/>
      <c r="AB2796" s="37"/>
      <c r="AC2796" s="37"/>
      <c r="AD2796" s="37"/>
      <c r="AE2796" s="37"/>
      <c r="AU2796" s="20" t="s">
        <v>84</v>
      </c>
    </row>
    <row r="2797" spans="1:65" s="2" customFormat="1" ht="11.25">
      <c r="A2797" s="37"/>
      <c r="B2797" s="38"/>
      <c r="C2797" s="39"/>
      <c r="D2797" s="201" t="s">
        <v>1650</v>
      </c>
      <c r="E2797" s="39"/>
      <c r="F2797" s="258" t="s">
        <v>1654</v>
      </c>
      <c r="G2797" s="39"/>
      <c r="H2797" s="259">
        <v>0</v>
      </c>
      <c r="I2797" s="39"/>
      <c r="J2797" s="39"/>
      <c r="K2797" s="39"/>
      <c r="L2797" s="42"/>
      <c r="M2797" s="197"/>
      <c r="N2797" s="198"/>
      <c r="O2797" s="67"/>
      <c r="P2797" s="67"/>
      <c r="Q2797" s="67"/>
      <c r="R2797" s="67"/>
      <c r="S2797" s="67"/>
      <c r="T2797" s="68"/>
      <c r="U2797" s="37"/>
      <c r="V2797" s="37"/>
      <c r="W2797" s="37"/>
      <c r="X2797" s="37"/>
      <c r="Y2797" s="37"/>
      <c r="Z2797" s="37"/>
      <c r="AA2797" s="37"/>
      <c r="AB2797" s="37"/>
      <c r="AC2797" s="37"/>
      <c r="AD2797" s="37"/>
      <c r="AE2797" s="37"/>
      <c r="AU2797" s="20" t="s">
        <v>84</v>
      </c>
    </row>
    <row r="2798" spans="1:65" s="2" customFormat="1" ht="11.25">
      <c r="A2798" s="37"/>
      <c r="B2798" s="38"/>
      <c r="C2798" s="39"/>
      <c r="D2798" s="201" t="s">
        <v>1650</v>
      </c>
      <c r="E2798" s="39"/>
      <c r="F2798" s="258" t="s">
        <v>1655</v>
      </c>
      <c r="G2798" s="39"/>
      <c r="H2798" s="259">
        <v>148.69999999999999</v>
      </c>
      <c r="I2798" s="39"/>
      <c r="J2798" s="39"/>
      <c r="K2798" s="39"/>
      <c r="L2798" s="42"/>
      <c r="M2798" s="197"/>
      <c r="N2798" s="198"/>
      <c r="O2798" s="67"/>
      <c r="P2798" s="67"/>
      <c r="Q2798" s="67"/>
      <c r="R2798" s="67"/>
      <c r="S2798" s="67"/>
      <c r="T2798" s="68"/>
      <c r="U2798" s="37"/>
      <c r="V2798" s="37"/>
      <c r="W2798" s="37"/>
      <c r="X2798" s="37"/>
      <c r="Y2798" s="37"/>
      <c r="Z2798" s="37"/>
      <c r="AA2798" s="37"/>
      <c r="AB2798" s="37"/>
      <c r="AC2798" s="37"/>
      <c r="AD2798" s="37"/>
      <c r="AE2798" s="37"/>
      <c r="AU2798" s="20" t="s">
        <v>84</v>
      </c>
    </row>
    <row r="2799" spans="1:65" s="2" customFormat="1" ht="11.25">
      <c r="A2799" s="37"/>
      <c r="B2799" s="38"/>
      <c r="C2799" s="39"/>
      <c r="D2799" s="201" t="s">
        <v>1650</v>
      </c>
      <c r="E2799" s="39"/>
      <c r="F2799" s="257" t="s">
        <v>1731</v>
      </c>
      <c r="G2799" s="39"/>
      <c r="H2799" s="39"/>
      <c r="I2799" s="39"/>
      <c r="J2799" s="39"/>
      <c r="K2799" s="39"/>
      <c r="L2799" s="42"/>
      <c r="M2799" s="197"/>
      <c r="N2799" s="198"/>
      <c r="O2799" s="67"/>
      <c r="P2799" s="67"/>
      <c r="Q2799" s="67"/>
      <c r="R2799" s="67"/>
      <c r="S2799" s="67"/>
      <c r="T2799" s="68"/>
      <c r="U2799" s="37"/>
      <c r="V2799" s="37"/>
      <c r="W2799" s="37"/>
      <c r="X2799" s="37"/>
      <c r="Y2799" s="37"/>
      <c r="Z2799" s="37"/>
      <c r="AA2799" s="37"/>
      <c r="AB2799" s="37"/>
      <c r="AC2799" s="37"/>
      <c r="AD2799" s="37"/>
      <c r="AE2799" s="37"/>
      <c r="AU2799" s="20" t="s">
        <v>84</v>
      </c>
    </row>
    <row r="2800" spans="1:65" s="2" customFormat="1" ht="11.25">
      <c r="A2800" s="37"/>
      <c r="B2800" s="38"/>
      <c r="C2800" s="39"/>
      <c r="D2800" s="201" t="s">
        <v>1650</v>
      </c>
      <c r="E2800" s="39"/>
      <c r="F2800" s="258" t="s">
        <v>1732</v>
      </c>
      <c r="G2800" s="39"/>
      <c r="H2800" s="259">
        <v>0</v>
      </c>
      <c r="I2800" s="39"/>
      <c r="J2800" s="39"/>
      <c r="K2800" s="39"/>
      <c r="L2800" s="42"/>
      <c r="M2800" s="197"/>
      <c r="N2800" s="198"/>
      <c r="O2800" s="67"/>
      <c r="P2800" s="67"/>
      <c r="Q2800" s="67"/>
      <c r="R2800" s="67"/>
      <c r="S2800" s="67"/>
      <c r="T2800" s="68"/>
      <c r="U2800" s="37"/>
      <c r="V2800" s="37"/>
      <c r="W2800" s="37"/>
      <c r="X2800" s="37"/>
      <c r="Y2800" s="37"/>
      <c r="Z2800" s="37"/>
      <c r="AA2800" s="37"/>
      <c r="AB2800" s="37"/>
      <c r="AC2800" s="37"/>
      <c r="AD2800" s="37"/>
      <c r="AE2800" s="37"/>
      <c r="AU2800" s="20" t="s">
        <v>84</v>
      </c>
    </row>
    <row r="2801" spans="1:65" s="2" customFormat="1" ht="11.25">
      <c r="A2801" s="37"/>
      <c r="B2801" s="38"/>
      <c r="C2801" s="39"/>
      <c r="D2801" s="201" t="s">
        <v>1650</v>
      </c>
      <c r="E2801" s="39"/>
      <c r="F2801" s="258" t="s">
        <v>1733</v>
      </c>
      <c r="G2801" s="39"/>
      <c r="H2801" s="259">
        <v>160.9</v>
      </c>
      <c r="I2801" s="39"/>
      <c r="J2801" s="39"/>
      <c r="K2801" s="39"/>
      <c r="L2801" s="42"/>
      <c r="M2801" s="197"/>
      <c r="N2801" s="198"/>
      <c r="O2801" s="67"/>
      <c r="P2801" s="67"/>
      <c r="Q2801" s="67"/>
      <c r="R2801" s="67"/>
      <c r="S2801" s="67"/>
      <c r="T2801" s="68"/>
      <c r="U2801" s="37"/>
      <c r="V2801" s="37"/>
      <c r="W2801" s="37"/>
      <c r="X2801" s="37"/>
      <c r="Y2801" s="37"/>
      <c r="Z2801" s="37"/>
      <c r="AA2801" s="37"/>
      <c r="AB2801" s="37"/>
      <c r="AC2801" s="37"/>
      <c r="AD2801" s="37"/>
      <c r="AE2801" s="37"/>
      <c r="AU2801" s="20" t="s">
        <v>84</v>
      </c>
    </row>
    <row r="2802" spans="1:65" s="2" customFormat="1" ht="16.5" customHeight="1">
      <c r="A2802" s="37"/>
      <c r="B2802" s="38"/>
      <c r="C2802" s="181" t="s">
        <v>3642</v>
      </c>
      <c r="D2802" s="181" t="s">
        <v>199</v>
      </c>
      <c r="E2802" s="182" t="s">
        <v>3643</v>
      </c>
      <c r="F2802" s="183" t="s">
        <v>3644</v>
      </c>
      <c r="G2802" s="184" t="s">
        <v>265</v>
      </c>
      <c r="H2802" s="185">
        <v>346.6</v>
      </c>
      <c r="I2802" s="186"/>
      <c r="J2802" s="187">
        <f>ROUND(I2802*H2802,2)</f>
        <v>0</v>
      </c>
      <c r="K2802" s="183" t="s">
        <v>203</v>
      </c>
      <c r="L2802" s="42"/>
      <c r="M2802" s="188" t="s">
        <v>28</v>
      </c>
      <c r="N2802" s="189" t="s">
        <v>45</v>
      </c>
      <c r="O2802" s="67"/>
      <c r="P2802" s="190">
        <f>O2802*H2802</f>
        <v>0</v>
      </c>
      <c r="Q2802" s="190">
        <v>9.0000000000000006E-5</v>
      </c>
      <c r="R2802" s="190">
        <f>Q2802*H2802</f>
        <v>3.1194000000000003E-2</v>
      </c>
      <c r="S2802" s="190">
        <v>0</v>
      </c>
      <c r="T2802" s="191">
        <f>S2802*H2802</f>
        <v>0</v>
      </c>
      <c r="U2802" s="37"/>
      <c r="V2802" s="37"/>
      <c r="W2802" s="37"/>
      <c r="X2802" s="37"/>
      <c r="Y2802" s="37"/>
      <c r="Z2802" s="37"/>
      <c r="AA2802" s="37"/>
      <c r="AB2802" s="37"/>
      <c r="AC2802" s="37"/>
      <c r="AD2802" s="37"/>
      <c r="AE2802" s="37"/>
      <c r="AR2802" s="192" t="s">
        <v>283</v>
      </c>
      <c r="AT2802" s="192" t="s">
        <v>199</v>
      </c>
      <c r="AU2802" s="192" t="s">
        <v>84</v>
      </c>
      <c r="AY2802" s="20" t="s">
        <v>197</v>
      </c>
      <c r="BE2802" s="193">
        <f>IF(N2802="základní",J2802,0)</f>
        <v>0</v>
      </c>
      <c r="BF2802" s="193">
        <f>IF(N2802="snížená",J2802,0)</f>
        <v>0</v>
      </c>
      <c r="BG2802" s="193">
        <f>IF(N2802="zákl. přenesená",J2802,0)</f>
        <v>0</v>
      </c>
      <c r="BH2802" s="193">
        <f>IF(N2802="sníž. přenesená",J2802,0)</f>
        <v>0</v>
      </c>
      <c r="BI2802" s="193">
        <f>IF(N2802="nulová",J2802,0)</f>
        <v>0</v>
      </c>
      <c r="BJ2802" s="20" t="s">
        <v>82</v>
      </c>
      <c r="BK2802" s="193">
        <f>ROUND(I2802*H2802,2)</f>
        <v>0</v>
      </c>
      <c r="BL2802" s="20" t="s">
        <v>283</v>
      </c>
      <c r="BM2802" s="192" t="s">
        <v>3645</v>
      </c>
    </row>
    <row r="2803" spans="1:65" s="2" customFormat="1" ht="11.25">
      <c r="A2803" s="37"/>
      <c r="B2803" s="38"/>
      <c r="C2803" s="39"/>
      <c r="D2803" s="194" t="s">
        <v>206</v>
      </c>
      <c r="E2803" s="39"/>
      <c r="F2803" s="195" t="s">
        <v>3646</v>
      </c>
      <c r="G2803" s="39"/>
      <c r="H2803" s="39"/>
      <c r="I2803" s="196"/>
      <c r="J2803" s="39"/>
      <c r="K2803" s="39"/>
      <c r="L2803" s="42"/>
      <c r="M2803" s="197"/>
      <c r="N2803" s="198"/>
      <c r="O2803" s="67"/>
      <c r="P2803" s="67"/>
      <c r="Q2803" s="67"/>
      <c r="R2803" s="67"/>
      <c r="S2803" s="67"/>
      <c r="T2803" s="68"/>
      <c r="U2803" s="37"/>
      <c r="V2803" s="37"/>
      <c r="W2803" s="37"/>
      <c r="X2803" s="37"/>
      <c r="Y2803" s="37"/>
      <c r="Z2803" s="37"/>
      <c r="AA2803" s="37"/>
      <c r="AB2803" s="37"/>
      <c r="AC2803" s="37"/>
      <c r="AD2803" s="37"/>
      <c r="AE2803" s="37"/>
      <c r="AT2803" s="20" t="s">
        <v>206</v>
      </c>
      <c r="AU2803" s="20" t="s">
        <v>84</v>
      </c>
    </row>
    <row r="2804" spans="1:65" s="15" customFormat="1" ht="11.25">
      <c r="B2804" s="222"/>
      <c r="C2804" s="223"/>
      <c r="D2804" s="201" t="s">
        <v>213</v>
      </c>
      <c r="E2804" s="224" t="s">
        <v>28</v>
      </c>
      <c r="F2804" s="225" t="s">
        <v>412</v>
      </c>
      <c r="G2804" s="223"/>
      <c r="H2804" s="224" t="s">
        <v>28</v>
      </c>
      <c r="I2804" s="226"/>
      <c r="J2804" s="223"/>
      <c r="K2804" s="223"/>
      <c r="L2804" s="227"/>
      <c r="M2804" s="228"/>
      <c r="N2804" s="229"/>
      <c r="O2804" s="229"/>
      <c r="P2804" s="229"/>
      <c r="Q2804" s="229"/>
      <c r="R2804" s="229"/>
      <c r="S2804" s="229"/>
      <c r="T2804" s="230"/>
      <c r="AT2804" s="231" t="s">
        <v>213</v>
      </c>
      <c r="AU2804" s="231" t="s">
        <v>84</v>
      </c>
      <c r="AV2804" s="15" t="s">
        <v>82</v>
      </c>
      <c r="AW2804" s="15" t="s">
        <v>35</v>
      </c>
      <c r="AX2804" s="15" t="s">
        <v>74</v>
      </c>
      <c r="AY2804" s="231" t="s">
        <v>197</v>
      </c>
    </row>
    <row r="2805" spans="1:65" s="13" customFormat="1" ht="11.25">
      <c r="B2805" s="199"/>
      <c r="C2805" s="200"/>
      <c r="D2805" s="201" t="s">
        <v>213</v>
      </c>
      <c r="E2805" s="202" t="s">
        <v>28</v>
      </c>
      <c r="F2805" s="203" t="s">
        <v>3647</v>
      </c>
      <c r="G2805" s="200"/>
      <c r="H2805" s="204">
        <v>346.6</v>
      </c>
      <c r="I2805" s="205"/>
      <c r="J2805" s="200"/>
      <c r="K2805" s="200"/>
      <c r="L2805" s="206"/>
      <c r="M2805" s="207"/>
      <c r="N2805" s="208"/>
      <c r="O2805" s="208"/>
      <c r="P2805" s="208"/>
      <c r="Q2805" s="208"/>
      <c r="R2805" s="208"/>
      <c r="S2805" s="208"/>
      <c r="T2805" s="209"/>
      <c r="AT2805" s="210" t="s">
        <v>213</v>
      </c>
      <c r="AU2805" s="210" t="s">
        <v>84</v>
      </c>
      <c r="AV2805" s="13" t="s">
        <v>84</v>
      </c>
      <c r="AW2805" s="13" t="s">
        <v>35</v>
      </c>
      <c r="AX2805" s="13" t="s">
        <v>82</v>
      </c>
      <c r="AY2805" s="210" t="s">
        <v>197</v>
      </c>
    </row>
    <row r="2806" spans="1:65" s="2" customFormat="1" ht="16.5" customHeight="1">
      <c r="A2806" s="37"/>
      <c r="B2806" s="38"/>
      <c r="C2806" s="181" t="s">
        <v>3648</v>
      </c>
      <c r="D2806" s="181" t="s">
        <v>199</v>
      </c>
      <c r="E2806" s="182" t="s">
        <v>3649</v>
      </c>
      <c r="F2806" s="183" t="s">
        <v>3650</v>
      </c>
      <c r="G2806" s="184" t="s">
        <v>265</v>
      </c>
      <c r="H2806" s="185">
        <v>298.10000000000002</v>
      </c>
      <c r="I2806" s="186"/>
      <c r="J2806" s="187">
        <f>ROUND(I2806*H2806,2)</f>
        <v>0</v>
      </c>
      <c r="K2806" s="183" t="s">
        <v>203</v>
      </c>
      <c r="L2806" s="42"/>
      <c r="M2806" s="188" t="s">
        <v>28</v>
      </c>
      <c r="N2806" s="189" t="s">
        <v>45</v>
      </c>
      <c r="O2806" s="67"/>
      <c r="P2806" s="190">
        <f>O2806*H2806</f>
        <v>0</v>
      </c>
      <c r="Q2806" s="190">
        <v>2.5000000000000001E-4</v>
      </c>
      <c r="R2806" s="190">
        <f>Q2806*H2806</f>
        <v>7.4525000000000008E-2</v>
      </c>
      <c r="S2806" s="190">
        <v>0</v>
      </c>
      <c r="T2806" s="191">
        <f>S2806*H2806</f>
        <v>0</v>
      </c>
      <c r="U2806" s="37"/>
      <c r="V2806" s="37"/>
      <c r="W2806" s="37"/>
      <c r="X2806" s="37"/>
      <c r="Y2806" s="37"/>
      <c r="Z2806" s="37"/>
      <c r="AA2806" s="37"/>
      <c r="AB2806" s="37"/>
      <c r="AC2806" s="37"/>
      <c r="AD2806" s="37"/>
      <c r="AE2806" s="37"/>
      <c r="AR2806" s="192" t="s">
        <v>283</v>
      </c>
      <c r="AT2806" s="192" t="s">
        <v>199</v>
      </c>
      <c r="AU2806" s="192" t="s">
        <v>84</v>
      </c>
      <c r="AY2806" s="20" t="s">
        <v>197</v>
      </c>
      <c r="BE2806" s="193">
        <f>IF(N2806="základní",J2806,0)</f>
        <v>0</v>
      </c>
      <c r="BF2806" s="193">
        <f>IF(N2806="snížená",J2806,0)</f>
        <v>0</v>
      </c>
      <c r="BG2806" s="193">
        <f>IF(N2806="zákl. přenesená",J2806,0)</f>
        <v>0</v>
      </c>
      <c r="BH2806" s="193">
        <f>IF(N2806="sníž. přenesená",J2806,0)</f>
        <v>0</v>
      </c>
      <c r="BI2806" s="193">
        <f>IF(N2806="nulová",J2806,0)</f>
        <v>0</v>
      </c>
      <c r="BJ2806" s="20" t="s">
        <v>82</v>
      </c>
      <c r="BK2806" s="193">
        <f>ROUND(I2806*H2806,2)</f>
        <v>0</v>
      </c>
      <c r="BL2806" s="20" t="s">
        <v>283</v>
      </c>
      <c r="BM2806" s="192" t="s">
        <v>3651</v>
      </c>
    </row>
    <row r="2807" spans="1:65" s="2" customFormat="1" ht="11.25">
      <c r="A2807" s="37"/>
      <c r="B2807" s="38"/>
      <c r="C2807" s="39"/>
      <c r="D2807" s="194" t="s">
        <v>206</v>
      </c>
      <c r="E2807" s="39"/>
      <c r="F2807" s="195" t="s">
        <v>3652</v>
      </c>
      <c r="G2807" s="39"/>
      <c r="H2807" s="39"/>
      <c r="I2807" s="196"/>
      <c r="J2807" s="39"/>
      <c r="K2807" s="39"/>
      <c r="L2807" s="42"/>
      <c r="M2807" s="197"/>
      <c r="N2807" s="198"/>
      <c r="O2807" s="67"/>
      <c r="P2807" s="67"/>
      <c r="Q2807" s="67"/>
      <c r="R2807" s="67"/>
      <c r="S2807" s="67"/>
      <c r="T2807" s="68"/>
      <c r="U2807" s="37"/>
      <c r="V2807" s="37"/>
      <c r="W2807" s="37"/>
      <c r="X2807" s="37"/>
      <c r="Y2807" s="37"/>
      <c r="Z2807" s="37"/>
      <c r="AA2807" s="37"/>
      <c r="AB2807" s="37"/>
      <c r="AC2807" s="37"/>
      <c r="AD2807" s="37"/>
      <c r="AE2807" s="37"/>
      <c r="AT2807" s="20" t="s">
        <v>206</v>
      </c>
      <c r="AU2807" s="20" t="s">
        <v>84</v>
      </c>
    </row>
    <row r="2808" spans="1:65" s="15" customFormat="1" ht="11.25">
      <c r="B2808" s="222"/>
      <c r="C2808" s="223"/>
      <c r="D2808" s="201" t="s">
        <v>213</v>
      </c>
      <c r="E2808" s="224" t="s">
        <v>28</v>
      </c>
      <c r="F2808" s="225" t="s">
        <v>412</v>
      </c>
      <c r="G2808" s="223"/>
      <c r="H2808" s="224" t="s">
        <v>28</v>
      </c>
      <c r="I2808" s="226"/>
      <c r="J2808" s="223"/>
      <c r="K2808" s="223"/>
      <c r="L2808" s="227"/>
      <c r="M2808" s="228"/>
      <c r="N2808" s="229"/>
      <c r="O2808" s="229"/>
      <c r="P2808" s="229"/>
      <c r="Q2808" s="229"/>
      <c r="R2808" s="229"/>
      <c r="S2808" s="229"/>
      <c r="T2808" s="230"/>
      <c r="AT2808" s="231" t="s">
        <v>213</v>
      </c>
      <c r="AU2808" s="231" t="s">
        <v>84</v>
      </c>
      <c r="AV2808" s="15" t="s">
        <v>82</v>
      </c>
      <c r="AW2808" s="15" t="s">
        <v>35</v>
      </c>
      <c r="AX2808" s="15" t="s">
        <v>74</v>
      </c>
      <c r="AY2808" s="231" t="s">
        <v>197</v>
      </c>
    </row>
    <row r="2809" spans="1:65" s="13" customFormat="1" ht="11.25">
      <c r="B2809" s="199"/>
      <c r="C2809" s="200"/>
      <c r="D2809" s="201" t="s">
        <v>213</v>
      </c>
      <c r="E2809" s="202" t="s">
        <v>28</v>
      </c>
      <c r="F2809" s="203" t="s">
        <v>3653</v>
      </c>
      <c r="G2809" s="200"/>
      <c r="H2809" s="204">
        <v>185.2</v>
      </c>
      <c r="I2809" s="205"/>
      <c r="J2809" s="200"/>
      <c r="K2809" s="200"/>
      <c r="L2809" s="206"/>
      <c r="M2809" s="207"/>
      <c r="N2809" s="208"/>
      <c r="O2809" s="208"/>
      <c r="P2809" s="208"/>
      <c r="Q2809" s="208"/>
      <c r="R2809" s="208"/>
      <c r="S2809" s="208"/>
      <c r="T2809" s="209"/>
      <c r="AT2809" s="210" t="s">
        <v>213</v>
      </c>
      <c r="AU2809" s="210" t="s">
        <v>84</v>
      </c>
      <c r="AV2809" s="13" t="s">
        <v>84</v>
      </c>
      <c r="AW2809" s="13" t="s">
        <v>35</v>
      </c>
      <c r="AX2809" s="13" t="s">
        <v>74</v>
      </c>
      <c r="AY2809" s="210" t="s">
        <v>197</v>
      </c>
    </row>
    <row r="2810" spans="1:65" s="13" customFormat="1" ht="11.25">
      <c r="B2810" s="199"/>
      <c r="C2810" s="200"/>
      <c r="D2810" s="201" t="s">
        <v>213</v>
      </c>
      <c r="E2810" s="202" t="s">
        <v>28</v>
      </c>
      <c r="F2810" s="203" t="s">
        <v>3654</v>
      </c>
      <c r="G2810" s="200"/>
      <c r="H2810" s="204">
        <v>112.9</v>
      </c>
      <c r="I2810" s="205"/>
      <c r="J2810" s="200"/>
      <c r="K2810" s="200"/>
      <c r="L2810" s="206"/>
      <c r="M2810" s="207"/>
      <c r="N2810" s="208"/>
      <c r="O2810" s="208"/>
      <c r="P2810" s="208"/>
      <c r="Q2810" s="208"/>
      <c r="R2810" s="208"/>
      <c r="S2810" s="208"/>
      <c r="T2810" s="209"/>
      <c r="AT2810" s="210" t="s">
        <v>213</v>
      </c>
      <c r="AU2810" s="210" t="s">
        <v>84</v>
      </c>
      <c r="AV2810" s="13" t="s">
        <v>84</v>
      </c>
      <c r="AW2810" s="13" t="s">
        <v>35</v>
      </c>
      <c r="AX2810" s="13" t="s">
        <v>74</v>
      </c>
      <c r="AY2810" s="210" t="s">
        <v>197</v>
      </c>
    </row>
    <row r="2811" spans="1:65" s="14" customFormat="1" ht="11.25">
      <c r="B2811" s="211"/>
      <c r="C2811" s="212"/>
      <c r="D2811" s="201" t="s">
        <v>213</v>
      </c>
      <c r="E2811" s="213" t="s">
        <v>28</v>
      </c>
      <c r="F2811" s="214" t="s">
        <v>226</v>
      </c>
      <c r="G2811" s="212"/>
      <c r="H2811" s="215">
        <v>298.10000000000002</v>
      </c>
      <c r="I2811" s="216"/>
      <c r="J2811" s="212"/>
      <c r="K2811" s="212"/>
      <c r="L2811" s="217"/>
      <c r="M2811" s="218"/>
      <c r="N2811" s="219"/>
      <c r="O2811" s="219"/>
      <c r="P2811" s="219"/>
      <c r="Q2811" s="219"/>
      <c r="R2811" s="219"/>
      <c r="S2811" s="219"/>
      <c r="T2811" s="220"/>
      <c r="AT2811" s="221" t="s">
        <v>213</v>
      </c>
      <c r="AU2811" s="221" t="s">
        <v>84</v>
      </c>
      <c r="AV2811" s="14" t="s">
        <v>204</v>
      </c>
      <c r="AW2811" s="14" t="s">
        <v>35</v>
      </c>
      <c r="AX2811" s="14" t="s">
        <v>82</v>
      </c>
      <c r="AY2811" s="221" t="s">
        <v>197</v>
      </c>
    </row>
    <row r="2812" spans="1:65" s="2" customFormat="1" ht="16.5" customHeight="1">
      <c r="A2812" s="37"/>
      <c r="B2812" s="38"/>
      <c r="C2812" s="181" t="s">
        <v>3655</v>
      </c>
      <c r="D2812" s="181" t="s">
        <v>199</v>
      </c>
      <c r="E2812" s="182" t="s">
        <v>3656</v>
      </c>
      <c r="F2812" s="183" t="s">
        <v>3657</v>
      </c>
      <c r="G2812" s="184" t="s">
        <v>265</v>
      </c>
      <c r="H2812" s="185">
        <v>346.6</v>
      </c>
      <c r="I2812" s="186"/>
      <c r="J2812" s="187">
        <f>ROUND(I2812*H2812,2)</f>
        <v>0</v>
      </c>
      <c r="K2812" s="183" t="s">
        <v>203</v>
      </c>
      <c r="L2812" s="42"/>
      <c r="M2812" s="188" t="s">
        <v>28</v>
      </c>
      <c r="N2812" s="189" t="s">
        <v>45</v>
      </c>
      <c r="O2812" s="67"/>
      <c r="P2812" s="190">
        <f>O2812*H2812</f>
        <v>0</v>
      </c>
      <c r="Q2812" s="190">
        <v>3.0000000000000001E-5</v>
      </c>
      <c r="R2812" s="190">
        <f>Q2812*H2812</f>
        <v>1.0398000000000001E-2</v>
      </c>
      <c r="S2812" s="190">
        <v>0</v>
      </c>
      <c r="T2812" s="191">
        <f>S2812*H2812</f>
        <v>0</v>
      </c>
      <c r="U2812" s="37"/>
      <c r="V2812" s="37"/>
      <c r="W2812" s="37"/>
      <c r="X2812" s="37"/>
      <c r="Y2812" s="37"/>
      <c r="Z2812" s="37"/>
      <c r="AA2812" s="37"/>
      <c r="AB2812" s="37"/>
      <c r="AC2812" s="37"/>
      <c r="AD2812" s="37"/>
      <c r="AE2812" s="37"/>
      <c r="AR2812" s="192" t="s">
        <v>283</v>
      </c>
      <c r="AT2812" s="192" t="s">
        <v>199</v>
      </c>
      <c r="AU2812" s="192" t="s">
        <v>84</v>
      </c>
      <c r="AY2812" s="20" t="s">
        <v>197</v>
      </c>
      <c r="BE2812" s="193">
        <f>IF(N2812="základní",J2812,0)</f>
        <v>0</v>
      </c>
      <c r="BF2812" s="193">
        <f>IF(N2812="snížená",J2812,0)</f>
        <v>0</v>
      </c>
      <c r="BG2812" s="193">
        <f>IF(N2812="zákl. přenesená",J2812,0)</f>
        <v>0</v>
      </c>
      <c r="BH2812" s="193">
        <f>IF(N2812="sníž. přenesená",J2812,0)</f>
        <v>0</v>
      </c>
      <c r="BI2812" s="193">
        <f>IF(N2812="nulová",J2812,0)</f>
        <v>0</v>
      </c>
      <c r="BJ2812" s="20" t="s">
        <v>82</v>
      </c>
      <c r="BK2812" s="193">
        <f>ROUND(I2812*H2812,2)</f>
        <v>0</v>
      </c>
      <c r="BL2812" s="20" t="s">
        <v>283</v>
      </c>
      <c r="BM2812" s="192" t="s">
        <v>3658</v>
      </c>
    </row>
    <row r="2813" spans="1:65" s="2" customFormat="1" ht="11.25">
      <c r="A2813" s="37"/>
      <c r="B2813" s="38"/>
      <c r="C2813" s="39"/>
      <c r="D2813" s="194" t="s">
        <v>206</v>
      </c>
      <c r="E2813" s="39"/>
      <c r="F2813" s="195" t="s">
        <v>3659</v>
      </c>
      <c r="G2813" s="39"/>
      <c r="H2813" s="39"/>
      <c r="I2813" s="196"/>
      <c r="J2813" s="39"/>
      <c r="K2813" s="39"/>
      <c r="L2813" s="42"/>
      <c r="M2813" s="197"/>
      <c r="N2813" s="198"/>
      <c r="O2813" s="67"/>
      <c r="P2813" s="67"/>
      <c r="Q2813" s="67"/>
      <c r="R2813" s="67"/>
      <c r="S2813" s="67"/>
      <c r="T2813" s="68"/>
      <c r="U2813" s="37"/>
      <c r="V2813" s="37"/>
      <c r="W2813" s="37"/>
      <c r="X2813" s="37"/>
      <c r="Y2813" s="37"/>
      <c r="Z2813" s="37"/>
      <c r="AA2813" s="37"/>
      <c r="AB2813" s="37"/>
      <c r="AC2813" s="37"/>
      <c r="AD2813" s="37"/>
      <c r="AE2813" s="37"/>
      <c r="AT2813" s="20" t="s">
        <v>206</v>
      </c>
      <c r="AU2813" s="20" t="s">
        <v>84</v>
      </c>
    </row>
    <row r="2814" spans="1:65" s="15" customFormat="1" ht="11.25">
      <c r="B2814" s="222"/>
      <c r="C2814" s="223"/>
      <c r="D2814" s="201" t="s">
        <v>213</v>
      </c>
      <c r="E2814" s="224" t="s">
        <v>28</v>
      </c>
      <c r="F2814" s="225" t="s">
        <v>412</v>
      </c>
      <c r="G2814" s="223"/>
      <c r="H2814" s="224" t="s">
        <v>28</v>
      </c>
      <c r="I2814" s="226"/>
      <c r="J2814" s="223"/>
      <c r="K2814" s="223"/>
      <c r="L2814" s="227"/>
      <c r="M2814" s="228"/>
      <c r="N2814" s="229"/>
      <c r="O2814" s="229"/>
      <c r="P2814" s="229"/>
      <c r="Q2814" s="229"/>
      <c r="R2814" s="229"/>
      <c r="S2814" s="229"/>
      <c r="T2814" s="230"/>
      <c r="AT2814" s="231" t="s">
        <v>213</v>
      </c>
      <c r="AU2814" s="231" t="s">
        <v>84</v>
      </c>
      <c r="AV2814" s="15" t="s">
        <v>82</v>
      </c>
      <c r="AW2814" s="15" t="s">
        <v>35</v>
      </c>
      <c r="AX2814" s="15" t="s">
        <v>74</v>
      </c>
      <c r="AY2814" s="231" t="s">
        <v>197</v>
      </c>
    </row>
    <row r="2815" spans="1:65" s="13" customFormat="1" ht="11.25">
      <c r="B2815" s="199"/>
      <c r="C2815" s="200"/>
      <c r="D2815" s="201" t="s">
        <v>213</v>
      </c>
      <c r="E2815" s="202" t="s">
        <v>28</v>
      </c>
      <c r="F2815" s="203" t="s">
        <v>3660</v>
      </c>
      <c r="G2815" s="200"/>
      <c r="H2815" s="204">
        <v>346.6</v>
      </c>
      <c r="I2815" s="205"/>
      <c r="J2815" s="200"/>
      <c r="K2815" s="200"/>
      <c r="L2815" s="206"/>
      <c r="M2815" s="207"/>
      <c r="N2815" s="208"/>
      <c r="O2815" s="208"/>
      <c r="P2815" s="208"/>
      <c r="Q2815" s="208"/>
      <c r="R2815" s="208"/>
      <c r="S2815" s="208"/>
      <c r="T2815" s="209"/>
      <c r="AT2815" s="210" t="s">
        <v>213</v>
      </c>
      <c r="AU2815" s="210" t="s">
        <v>84</v>
      </c>
      <c r="AV2815" s="13" t="s">
        <v>84</v>
      </c>
      <c r="AW2815" s="13" t="s">
        <v>35</v>
      </c>
      <c r="AX2815" s="13" t="s">
        <v>82</v>
      </c>
      <c r="AY2815" s="210" t="s">
        <v>197</v>
      </c>
    </row>
    <row r="2816" spans="1:65" s="2" customFormat="1" ht="16.5" customHeight="1">
      <c r="A2816" s="37"/>
      <c r="B2816" s="38"/>
      <c r="C2816" s="181" t="s">
        <v>3661</v>
      </c>
      <c r="D2816" s="181" t="s">
        <v>199</v>
      </c>
      <c r="E2816" s="182" t="s">
        <v>3662</v>
      </c>
      <c r="F2816" s="183" t="s">
        <v>3663</v>
      </c>
      <c r="G2816" s="184" t="s">
        <v>210</v>
      </c>
      <c r="H2816" s="185">
        <v>79</v>
      </c>
      <c r="I2816" s="186"/>
      <c r="J2816" s="187">
        <f>ROUND(I2816*H2816,2)</f>
        <v>0</v>
      </c>
      <c r="K2816" s="183" t="s">
        <v>203</v>
      </c>
      <c r="L2816" s="42"/>
      <c r="M2816" s="188" t="s">
        <v>28</v>
      </c>
      <c r="N2816" s="189" t="s">
        <v>45</v>
      </c>
      <c r="O2816" s="67"/>
      <c r="P2816" s="190">
        <f>O2816*H2816</f>
        <v>0</v>
      </c>
      <c r="Q2816" s="190">
        <v>2.1000000000000001E-4</v>
      </c>
      <c r="R2816" s="190">
        <f>Q2816*H2816</f>
        <v>1.6590000000000001E-2</v>
      </c>
      <c r="S2816" s="190">
        <v>0</v>
      </c>
      <c r="T2816" s="191">
        <f>S2816*H2816</f>
        <v>0</v>
      </c>
      <c r="U2816" s="37"/>
      <c r="V2816" s="37"/>
      <c r="W2816" s="37"/>
      <c r="X2816" s="37"/>
      <c r="Y2816" s="37"/>
      <c r="Z2816" s="37"/>
      <c r="AA2816" s="37"/>
      <c r="AB2816" s="37"/>
      <c r="AC2816" s="37"/>
      <c r="AD2816" s="37"/>
      <c r="AE2816" s="37"/>
      <c r="AR2816" s="192" t="s">
        <v>283</v>
      </c>
      <c r="AT2816" s="192" t="s">
        <v>199</v>
      </c>
      <c r="AU2816" s="192" t="s">
        <v>84</v>
      </c>
      <c r="AY2816" s="20" t="s">
        <v>197</v>
      </c>
      <c r="BE2816" s="193">
        <f>IF(N2816="základní",J2816,0)</f>
        <v>0</v>
      </c>
      <c r="BF2816" s="193">
        <f>IF(N2816="snížená",J2816,0)</f>
        <v>0</v>
      </c>
      <c r="BG2816" s="193">
        <f>IF(N2816="zákl. přenesená",J2816,0)</f>
        <v>0</v>
      </c>
      <c r="BH2816" s="193">
        <f>IF(N2816="sníž. přenesená",J2816,0)</f>
        <v>0</v>
      </c>
      <c r="BI2816" s="193">
        <f>IF(N2816="nulová",J2816,0)</f>
        <v>0</v>
      </c>
      <c r="BJ2816" s="20" t="s">
        <v>82</v>
      </c>
      <c r="BK2816" s="193">
        <f>ROUND(I2816*H2816,2)</f>
        <v>0</v>
      </c>
      <c r="BL2816" s="20" t="s">
        <v>283</v>
      </c>
      <c r="BM2816" s="192" t="s">
        <v>3664</v>
      </c>
    </row>
    <row r="2817" spans="1:65" s="2" customFormat="1" ht="11.25">
      <c r="A2817" s="37"/>
      <c r="B2817" s="38"/>
      <c r="C2817" s="39"/>
      <c r="D2817" s="194" t="s">
        <v>206</v>
      </c>
      <c r="E2817" s="39"/>
      <c r="F2817" s="195" t="s">
        <v>3665</v>
      </c>
      <c r="G2817" s="39"/>
      <c r="H2817" s="39"/>
      <c r="I2817" s="196"/>
      <c r="J2817" s="39"/>
      <c r="K2817" s="39"/>
      <c r="L2817" s="42"/>
      <c r="M2817" s="197"/>
      <c r="N2817" s="198"/>
      <c r="O2817" s="67"/>
      <c r="P2817" s="67"/>
      <c r="Q2817" s="67"/>
      <c r="R2817" s="67"/>
      <c r="S2817" s="67"/>
      <c r="T2817" s="68"/>
      <c r="U2817" s="37"/>
      <c r="V2817" s="37"/>
      <c r="W2817" s="37"/>
      <c r="X2817" s="37"/>
      <c r="Y2817" s="37"/>
      <c r="Z2817" s="37"/>
      <c r="AA2817" s="37"/>
      <c r="AB2817" s="37"/>
      <c r="AC2817" s="37"/>
      <c r="AD2817" s="37"/>
      <c r="AE2817" s="37"/>
      <c r="AT2817" s="20" t="s">
        <v>206</v>
      </c>
      <c r="AU2817" s="20" t="s">
        <v>84</v>
      </c>
    </row>
    <row r="2818" spans="1:65" s="15" customFormat="1" ht="11.25">
      <c r="B2818" s="222"/>
      <c r="C2818" s="223"/>
      <c r="D2818" s="201" t="s">
        <v>213</v>
      </c>
      <c r="E2818" s="224" t="s">
        <v>28</v>
      </c>
      <c r="F2818" s="225" t="s">
        <v>724</v>
      </c>
      <c r="G2818" s="223"/>
      <c r="H2818" s="224" t="s">
        <v>28</v>
      </c>
      <c r="I2818" s="226"/>
      <c r="J2818" s="223"/>
      <c r="K2818" s="223"/>
      <c r="L2818" s="227"/>
      <c r="M2818" s="228"/>
      <c r="N2818" s="229"/>
      <c r="O2818" s="229"/>
      <c r="P2818" s="229"/>
      <c r="Q2818" s="229"/>
      <c r="R2818" s="229"/>
      <c r="S2818" s="229"/>
      <c r="T2818" s="230"/>
      <c r="AT2818" s="231" t="s">
        <v>213</v>
      </c>
      <c r="AU2818" s="231" t="s">
        <v>84</v>
      </c>
      <c r="AV2818" s="15" t="s">
        <v>82</v>
      </c>
      <c r="AW2818" s="15" t="s">
        <v>35</v>
      </c>
      <c r="AX2818" s="15" t="s">
        <v>74</v>
      </c>
      <c r="AY2818" s="231" t="s">
        <v>197</v>
      </c>
    </row>
    <row r="2819" spans="1:65" s="15" customFormat="1" ht="11.25">
      <c r="B2819" s="222"/>
      <c r="C2819" s="223"/>
      <c r="D2819" s="201" t="s">
        <v>213</v>
      </c>
      <c r="E2819" s="224" t="s">
        <v>28</v>
      </c>
      <c r="F2819" s="225" t="s">
        <v>3666</v>
      </c>
      <c r="G2819" s="223"/>
      <c r="H2819" s="224" t="s">
        <v>28</v>
      </c>
      <c r="I2819" s="226"/>
      <c r="J2819" s="223"/>
      <c r="K2819" s="223"/>
      <c r="L2819" s="227"/>
      <c r="M2819" s="228"/>
      <c r="N2819" s="229"/>
      <c r="O2819" s="229"/>
      <c r="P2819" s="229"/>
      <c r="Q2819" s="229"/>
      <c r="R2819" s="229"/>
      <c r="S2819" s="229"/>
      <c r="T2819" s="230"/>
      <c r="AT2819" s="231" t="s">
        <v>213</v>
      </c>
      <c r="AU2819" s="231" t="s">
        <v>84</v>
      </c>
      <c r="AV2819" s="15" t="s">
        <v>82</v>
      </c>
      <c r="AW2819" s="15" t="s">
        <v>35</v>
      </c>
      <c r="AX2819" s="15" t="s">
        <v>74</v>
      </c>
      <c r="AY2819" s="231" t="s">
        <v>197</v>
      </c>
    </row>
    <row r="2820" spans="1:65" s="13" customFormat="1" ht="11.25">
      <c r="B2820" s="199"/>
      <c r="C2820" s="200"/>
      <c r="D2820" s="201" t="s">
        <v>213</v>
      </c>
      <c r="E2820" s="202" t="s">
        <v>28</v>
      </c>
      <c r="F2820" s="203" t="s">
        <v>3667</v>
      </c>
      <c r="G2820" s="200"/>
      <c r="H2820" s="204">
        <v>40</v>
      </c>
      <c r="I2820" s="205"/>
      <c r="J2820" s="200"/>
      <c r="K2820" s="200"/>
      <c r="L2820" s="206"/>
      <c r="M2820" s="207"/>
      <c r="N2820" s="208"/>
      <c r="O2820" s="208"/>
      <c r="P2820" s="208"/>
      <c r="Q2820" s="208"/>
      <c r="R2820" s="208"/>
      <c r="S2820" s="208"/>
      <c r="T2820" s="209"/>
      <c r="AT2820" s="210" t="s">
        <v>213</v>
      </c>
      <c r="AU2820" s="210" t="s">
        <v>84</v>
      </c>
      <c r="AV2820" s="13" t="s">
        <v>84</v>
      </c>
      <c r="AW2820" s="13" t="s">
        <v>35</v>
      </c>
      <c r="AX2820" s="13" t="s">
        <v>74</v>
      </c>
      <c r="AY2820" s="210" t="s">
        <v>197</v>
      </c>
    </row>
    <row r="2821" spans="1:65" s="13" customFormat="1" ht="11.25">
      <c r="B2821" s="199"/>
      <c r="C2821" s="200"/>
      <c r="D2821" s="201" t="s">
        <v>213</v>
      </c>
      <c r="E2821" s="202" t="s">
        <v>28</v>
      </c>
      <c r="F2821" s="203" t="s">
        <v>3668</v>
      </c>
      <c r="G2821" s="200"/>
      <c r="H2821" s="204">
        <v>4</v>
      </c>
      <c r="I2821" s="205"/>
      <c r="J2821" s="200"/>
      <c r="K2821" s="200"/>
      <c r="L2821" s="206"/>
      <c r="M2821" s="207"/>
      <c r="N2821" s="208"/>
      <c r="O2821" s="208"/>
      <c r="P2821" s="208"/>
      <c r="Q2821" s="208"/>
      <c r="R2821" s="208"/>
      <c r="S2821" s="208"/>
      <c r="T2821" s="209"/>
      <c r="AT2821" s="210" t="s">
        <v>213</v>
      </c>
      <c r="AU2821" s="210" t="s">
        <v>84</v>
      </c>
      <c r="AV2821" s="13" t="s">
        <v>84</v>
      </c>
      <c r="AW2821" s="13" t="s">
        <v>35</v>
      </c>
      <c r="AX2821" s="13" t="s">
        <v>74</v>
      </c>
      <c r="AY2821" s="210" t="s">
        <v>197</v>
      </c>
    </row>
    <row r="2822" spans="1:65" s="16" customFormat="1" ht="11.25">
      <c r="B2822" s="232"/>
      <c r="C2822" s="233"/>
      <c r="D2822" s="201" t="s">
        <v>213</v>
      </c>
      <c r="E2822" s="234" t="s">
        <v>28</v>
      </c>
      <c r="F2822" s="235" t="s">
        <v>416</v>
      </c>
      <c r="G2822" s="233"/>
      <c r="H2822" s="236">
        <v>44</v>
      </c>
      <c r="I2822" s="237"/>
      <c r="J2822" s="233"/>
      <c r="K2822" s="233"/>
      <c r="L2822" s="238"/>
      <c r="M2822" s="239"/>
      <c r="N2822" s="240"/>
      <c r="O2822" s="240"/>
      <c r="P2822" s="240"/>
      <c r="Q2822" s="240"/>
      <c r="R2822" s="240"/>
      <c r="S2822" s="240"/>
      <c r="T2822" s="241"/>
      <c r="AT2822" s="242" t="s">
        <v>213</v>
      </c>
      <c r="AU2822" s="242" t="s">
        <v>84</v>
      </c>
      <c r="AV2822" s="16" t="s">
        <v>160</v>
      </c>
      <c r="AW2822" s="16" t="s">
        <v>35</v>
      </c>
      <c r="AX2822" s="16" t="s">
        <v>74</v>
      </c>
      <c r="AY2822" s="242" t="s">
        <v>197</v>
      </c>
    </row>
    <row r="2823" spans="1:65" s="15" customFormat="1" ht="11.25">
      <c r="B2823" s="222"/>
      <c r="C2823" s="223"/>
      <c r="D2823" s="201" t="s">
        <v>213</v>
      </c>
      <c r="E2823" s="224" t="s">
        <v>28</v>
      </c>
      <c r="F2823" s="225" t="s">
        <v>3669</v>
      </c>
      <c r="G2823" s="223"/>
      <c r="H2823" s="224" t="s">
        <v>28</v>
      </c>
      <c r="I2823" s="226"/>
      <c r="J2823" s="223"/>
      <c r="K2823" s="223"/>
      <c r="L2823" s="227"/>
      <c r="M2823" s="228"/>
      <c r="N2823" s="229"/>
      <c r="O2823" s="229"/>
      <c r="P2823" s="229"/>
      <c r="Q2823" s="229"/>
      <c r="R2823" s="229"/>
      <c r="S2823" s="229"/>
      <c r="T2823" s="230"/>
      <c r="AT2823" s="231" t="s">
        <v>213</v>
      </c>
      <c r="AU2823" s="231" t="s">
        <v>84</v>
      </c>
      <c r="AV2823" s="15" t="s">
        <v>82</v>
      </c>
      <c r="AW2823" s="15" t="s">
        <v>35</v>
      </c>
      <c r="AX2823" s="15" t="s">
        <v>74</v>
      </c>
      <c r="AY2823" s="231" t="s">
        <v>197</v>
      </c>
    </row>
    <row r="2824" spans="1:65" s="13" customFormat="1" ht="11.25">
      <c r="B2824" s="199"/>
      <c r="C2824" s="200"/>
      <c r="D2824" s="201" t="s">
        <v>213</v>
      </c>
      <c r="E2824" s="202" t="s">
        <v>28</v>
      </c>
      <c r="F2824" s="203" t="s">
        <v>3670</v>
      </c>
      <c r="G2824" s="200"/>
      <c r="H2824" s="204">
        <v>35</v>
      </c>
      <c r="I2824" s="205"/>
      <c r="J2824" s="200"/>
      <c r="K2824" s="200"/>
      <c r="L2824" s="206"/>
      <c r="M2824" s="207"/>
      <c r="N2824" s="208"/>
      <c r="O2824" s="208"/>
      <c r="P2824" s="208"/>
      <c r="Q2824" s="208"/>
      <c r="R2824" s="208"/>
      <c r="S2824" s="208"/>
      <c r="T2824" s="209"/>
      <c r="AT2824" s="210" t="s">
        <v>213</v>
      </c>
      <c r="AU2824" s="210" t="s">
        <v>84</v>
      </c>
      <c r="AV2824" s="13" t="s">
        <v>84</v>
      </c>
      <c r="AW2824" s="13" t="s">
        <v>35</v>
      </c>
      <c r="AX2824" s="13" t="s">
        <v>74</v>
      </c>
      <c r="AY2824" s="210" t="s">
        <v>197</v>
      </c>
    </row>
    <row r="2825" spans="1:65" s="14" customFormat="1" ht="11.25">
      <c r="B2825" s="211"/>
      <c r="C2825" s="212"/>
      <c r="D2825" s="201" t="s">
        <v>213</v>
      </c>
      <c r="E2825" s="213" t="s">
        <v>28</v>
      </c>
      <c r="F2825" s="214" t="s">
        <v>226</v>
      </c>
      <c r="G2825" s="212"/>
      <c r="H2825" s="215">
        <v>79</v>
      </c>
      <c r="I2825" s="216"/>
      <c r="J2825" s="212"/>
      <c r="K2825" s="212"/>
      <c r="L2825" s="217"/>
      <c r="M2825" s="218"/>
      <c r="N2825" s="219"/>
      <c r="O2825" s="219"/>
      <c r="P2825" s="219"/>
      <c r="Q2825" s="219"/>
      <c r="R2825" s="219"/>
      <c r="S2825" s="219"/>
      <c r="T2825" s="220"/>
      <c r="AT2825" s="221" t="s">
        <v>213</v>
      </c>
      <c r="AU2825" s="221" t="s">
        <v>84</v>
      </c>
      <c r="AV2825" s="14" t="s">
        <v>204</v>
      </c>
      <c r="AW2825" s="14" t="s">
        <v>35</v>
      </c>
      <c r="AX2825" s="14" t="s">
        <v>82</v>
      </c>
      <c r="AY2825" s="221" t="s">
        <v>197</v>
      </c>
    </row>
    <row r="2826" spans="1:65" s="2" customFormat="1" ht="16.5" customHeight="1">
      <c r="A2826" s="37"/>
      <c r="B2826" s="38"/>
      <c r="C2826" s="181" t="s">
        <v>3671</v>
      </c>
      <c r="D2826" s="181" t="s">
        <v>199</v>
      </c>
      <c r="E2826" s="182" t="s">
        <v>3672</v>
      </c>
      <c r="F2826" s="183" t="s">
        <v>3673</v>
      </c>
      <c r="G2826" s="184" t="s">
        <v>210</v>
      </c>
      <c r="H2826" s="185">
        <v>17</v>
      </c>
      <c r="I2826" s="186"/>
      <c r="J2826" s="187">
        <f>ROUND(I2826*H2826,2)</f>
        <v>0</v>
      </c>
      <c r="K2826" s="183" t="s">
        <v>203</v>
      </c>
      <c r="L2826" s="42"/>
      <c r="M2826" s="188" t="s">
        <v>28</v>
      </c>
      <c r="N2826" s="189" t="s">
        <v>45</v>
      </c>
      <c r="O2826" s="67"/>
      <c r="P2826" s="190">
        <f>O2826*H2826</f>
        <v>0</v>
      </c>
      <c r="Q2826" s="190">
        <v>2.0000000000000001E-4</v>
      </c>
      <c r="R2826" s="190">
        <f>Q2826*H2826</f>
        <v>3.4000000000000002E-3</v>
      </c>
      <c r="S2826" s="190">
        <v>0</v>
      </c>
      <c r="T2826" s="191">
        <f>S2826*H2826</f>
        <v>0</v>
      </c>
      <c r="U2826" s="37"/>
      <c r="V2826" s="37"/>
      <c r="W2826" s="37"/>
      <c r="X2826" s="37"/>
      <c r="Y2826" s="37"/>
      <c r="Z2826" s="37"/>
      <c r="AA2826" s="37"/>
      <c r="AB2826" s="37"/>
      <c r="AC2826" s="37"/>
      <c r="AD2826" s="37"/>
      <c r="AE2826" s="37"/>
      <c r="AR2826" s="192" t="s">
        <v>283</v>
      </c>
      <c r="AT2826" s="192" t="s">
        <v>199</v>
      </c>
      <c r="AU2826" s="192" t="s">
        <v>84</v>
      </c>
      <c r="AY2826" s="20" t="s">
        <v>197</v>
      </c>
      <c r="BE2826" s="193">
        <f>IF(N2826="základní",J2826,0)</f>
        <v>0</v>
      </c>
      <c r="BF2826" s="193">
        <f>IF(N2826="snížená",J2826,0)</f>
        <v>0</v>
      </c>
      <c r="BG2826" s="193">
        <f>IF(N2826="zákl. přenesená",J2826,0)</f>
        <v>0</v>
      </c>
      <c r="BH2826" s="193">
        <f>IF(N2826="sníž. přenesená",J2826,0)</f>
        <v>0</v>
      </c>
      <c r="BI2826" s="193">
        <f>IF(N2826="nulová",J2826,0)</f>
        <v>0</v>
      </c>
      <c r="BJ2826" s="20" t="s">
        <v>82</v>
      </c>
      <c r="BK2826" s="193">
        <f>ROUND(I2826*H2826,2)</f>
        <v>0</v>
      </c>
      <c r="BL2826" s="20" t="s">
        <v>283</v>
      </c>
      <c r="BM2826" s="192" t="s">
        <v>3674</v>
      </c>
    </row>
    <row r="2827" spans="1:65" s="2" customFormat="1" ht="11.25">
      <c r="A2827" s="37"/>
      <c r="B2827" s="38"/>
      <c r="C2827" s="39"/>
      <c r="D2827" s="194" t="s">
        <v>206</v>
      </c>
      <c r="E2827" s="39"/>
      <c r="F2827" s="195" t="s">
        <v>3675</v>
      </c>
      <c r="G2827" s="39"/>
      <c r="H2827" s="39"/>
      <c r="I2827" s="196"/>
      <c r="J2827" s="39"/>
      <c r="K2827" s="39"/>
      <c r="L2827" s="42"/>
      <c r="M2827" s="197"/>
      <c r="N2827" s="198"/>
      <c r="O2827" s="67"/>
      <c r="P2827" s="67"/>
      <c r="Q2827" s="67"/>
      <c r="R2827" s="67"/>
      <c r="S2827" s="67"/>
      <c r="T2827" s="68"/>
      <c r="U2827" s="37"/>
      <c r="V2827" s="37"/>
      <c r="W2827" s="37"/>
      <c r="X2827" s="37"/>
      <c r="Y2827" s="37"/>
      <c r="Z2827" s="37"/>
      <c r="AA2827" s="37"/>
      <c r="AB2827" s="37"/>
      <c r="AC2827" s="37"/>
      <c r="AD2827" s="37"/>
      <c r="AE2827" s="37"/>
      <c r="AT2827" s="20" t="s">
        <v>206</v>
      </c>
      <c r="AU2827" s="20" t="s">
        <v>84</v>
      </c>
    </row>
    <row r="2828" spans="1:65" s="15" customFormat="1" ht="11.25">
      <c r="B2828" s="222"/>
      <c r="C2828" s="223"/>
      <c r="D2828" s="201" t="s">
        <v>213</v>
      </c>
      <c r="E2828" s="224" t="s">
        <v>28</v>
      </c>
      <c r="F2828" s="225" t="s">
        <v>724</v>
      </c>
      <c r="G2828" s="223"/>
      <c r="H2828" s="224" t="s">
        <v>28</v>
      </c>
      <c r="I2828" s="226"/>
      <c r="J2828" s="223"/>
      <c r="K2828" s="223"/>
      <c r="L2828" s="227"/>
      <c r="M2828" s="228"/>
      <c r="N2828" s="229"/>
      <c r="O2828" s="229"/>
      <c r="P2828" s="229"/>
      <c r="Q2828" s="229"/>
      <c r="R2828" s="229"/>
      <c r="S2828" s="229"/>
      <c r="T2828" s="230"/>
      <c r="AT2828" s="231" t="s">
        <v>213</v>
      </c>
      <c r="AU2828" s="231" t="s">
        <v>84</v>
      </c>
      <c r="AV2828" s="15" t="s">
        <v>82</v>
      </c>
      <c r="AW2828" s="15" t="s">
        <v>35</v>
      </c>
      <c r="AX2828" s="15" t="s">
        <v>74</v>
      </c>
      <c r="AY2828" s="231" t="s">
        <v>197</v>
      </c>
    </row>
    <row r="2829" spans="1:65" s="15" customFormat="1" ht="11.25">
      <c r="B2829" s="222"/>
      <c r="C2829" s="223"/>
      <c r="D2829" s="201" t="s">
        <v>213</v>
      </c>
      <c r="E2829" s="224" t="s">
        <v>28</v>
      </c>
      <c r="F2829" s="225" t="s">
        <v>3666</v>
      </c>
      <c r="G2829" s="223"/>
      <c r="H2829" s="224" t="s">
        <v>28</v>
      </c>
      <c r="I2829" s="226"/>
      <c r="J2829" s="223"/>
      <c r="K2829" s="223"/>
      <c r="L2829" s="227"/>
      <c r="M2829" s="228"/>
      <c r="N2829" s="229"/>
      <c r="O2829" s="229"/>
      <c r="P2829" s="229"/>
      <c r="Q2829" s="229"/>
      <c r="R2829" s="229"/>
      <c r="S2829" s="229"/>
      <c r="T2829" s="230"/>
      <c r="AT2829" s="231" t="s">
        <v>213</v>
      </c>
      <c r="AU2829" s="231" t="s">
        <v>84</v>
      </c>
      <c r="AV2829" s="15" t="s">
        <v>82</v>
      </c>
      <c r="AW2829" s="15" t="s">
        <v>35</v>
      </c>
      <c r="AX2829" s="15" t="s">
        <v>74</v>
      </c>
      <c r="AY2829" s="231" t="s">
        <v>197</v>
      </c>
    </row>
    <row r="2830" spans="1:65" s="13" customFormat="1" ht="11.25">
      <c r="B2830" s="199"/>
      <c r="C2830" s="200"/>
      <c r="D2830" s="201" t="s">
        <v>213</v>
      </c>
      <c r="E2830" s="202" t="s">
        <v>28</v>
      </c>
      <c r="F2830" s="203" t="s">
        <v>3676</v>
      </c>
      <c r="G2830" s="200"/>
      <c r="H2830" s="204">
        <v>12</v>
      </c>
      <c r="I2830" s="205"/>
      <c r="J2830" s="200"/>
      <c r="K2830" s="200"/>
      <c r="L2830" s="206"/>
      <c r="M2830" s="207"/>
      <c r="N2830" s="208"/>
      <c r="O2830" s="208"/>
      <c r="P2830" s="208"/>
      <c r="Q2830" s="208"/>
      <c r="R2830" s="208"/>
      <c r="S2830" s="208"/>
      <c r="T2830" s="209"/>
      <c r="AT2830" s="210" t="s">
        <v>213</v>
      </c>
      <c r="AU2830" s="210" t="s">
        <v>84</v>
      </c>
      <c r="AV2830" s="13" t="s">
        <v>84</v>
      </c>
      <c r="AW2830" s="13" t="s">
        <v>35</v>
      </c>
      <c r="AX2830" s="13" t="s">
        <v>74</v>
      </c>
      <c r="AY2830" s="210" t="s">
        <v>197</v>
      </c>
    </row>
    <row r="2831" spans="1:65" s="13" customFormat="1" ht="11.25">
      <c r="B2831" s="199"/>
      <c r="C2831" s="200"/>
      <c r="D2831" s="201" t="s">
        <v>213</v>
      </c>
      <c r="E2831" s="202" t="s">
        <v>28</v>
      </c>
      <c r="F2831" s="203" t="s">
        <v>3677</v>
      </c>
      <c r="G2831" s="200"/>
      <c r="H2831" s="204">
        <v>2</v>
      </c>
      <c r="I2831" s="205"/>
      <c r="J2831" s="200"/>
      <c r="K2831" s="200"/>
      <c r="L2831" s="206"/>
      <c r="M2831" s="207"/>
      <c r="N2831" s="208"/>
      <c r="O2831" s="208"/>
      <c r="P2831" s="208"/>
      <c r="Q2831" s="208"/>
      <c r="R2831" s="208"/>
      <c r="S2831" s="208"/>
      <c r="T2831" s="209"/>
      <c r="AT2831" s="210" t="s">
        <v>213</v>
      </c>
      <c r="AU2831" s="210" t="s">
        <v>84</v>
      </c>
      <c r="AV2831" s="13" t="s">
        <v>84</v>
      </c>
      <c r="AW2831" s="13" t="s">
        <v>35</v>
      </c>
      <c r="AX2831" s="13" t="s">
        <v>74</v>
      </c>
      <c r="AY2831" s="210" t="s">
        <v>197</v>
      </c>
    </row>
    <row r="2832" spans="1:65" s="16" customFormat="1" ht="11.25">
      <c r="B2832" s="232"/>
      <c r="C2832" s="233"/>
      <c r="D2832" s="201" t="s">
        <v>213</v>
      </c>
      <c r="E2832" s="234" t="s">
        <v>28</v>
      </c>
      <c r="F2832" s="235" t="s">
        <v>416</v>
      </c>
      <c r="G2832" s="233"/>
      <c r="H2832" s="236">
        <v>14</v>
      </c>
      <c r="I2832" s="237"/>
      <c r="J2832" s="233"/>
      <c r="K2832" s="233"/>
      <c r="L2832" s="238"/>
      <c r="M2832" s="239"/>
      <c r="N2832" s="240"/>
      <c r="O2832" s="240"/>
      <c r="P2832" s="240"/>
      <c r="Q2832" s="240"/>
      <c r="R2832" s="240"/>
      <c r="S2832" s="240"/>
      <c r="T2832" s="241"/>
      <c r="AT2832" s="242" t="s">
        <v>213</v>
      </c>
      <c r="AU2832" s="242" t="s">
        <v>84</v>
      </c>
      <c r="AV2832" s="16" t="s">
        <v>160</v>
      </c>
      <c r="AW2832" s="16" t="s">
        <v>35</v>
      </c>
      <c r="AX2832" s="16" t="s">
        <v>74</v>
      </c>
      <c r="AY2832" s="242" t="s">
        <v>197</v>
      </c>
    </row>
    <row r="2833" spans="1:65" s="15" customFormat="1" ht="11.25">
      <c r="B2833" s="222"/>
      <c r="C2833" s="223"/>
      <c r="D2833" s="201" t="s">
        <v>213</v>
      </c>
      <c r="E2833" s="224" t="s">
        <v>28</v>
      </c>
      <c r="F2833" s="225" t="s">
        <v>3669</v>
      </c>
      <c r="G2833" s="223"/>
      <c r="H2833" s="224" t="s">
        <v>28</v>
      </c>
      <c r="I2833" s="226"/>
      <c r="J2833" s="223"/>
      <c r="K2833" s="223"/>
      <c r="L2833" s="227"/>
      <c r="M2833" s="228"/>
      <c r="N2833" s="229"/>
      <c r="O2833" s="229"/>
      <c r="P2833" s="229"/>
      <c r="Q2833" s="229"/>
      <c r="R2833" s="229"/>
      <c r="S2833" s="229"/>
      <c r="T2833" s="230"/>
      <c r="AT2833" s="231" t="s">
        <v>213</v>
      </c>
      <c r="AU2833" s="231" t="s">
        <v>84</v>
      </c>
      <c r="AV2833" s="15" t="s">
        <v>82</v>
      </c>
      <c r="AW2833" s="15" t="s">
        <v>35</v>
      </c>
      <c r="AX2833" s="15" t="s">
        <v>74</v>
      </c>
      <c r="AY2833" s="231" t="s">
        <v>197</v>
      </c>
    </row>
    <row r="2834" spans="1:65" s="13" customFormat="1" ht="11.25">
      <c r="B2834" s="199"/>
      <c r="C2834" s="200"/>
      <c r="D2834" s="201" t="s">
        <v>213</v>
      </c>
      <c r="E2834" s="202" t="s">
        <v>28</v>
      </c>
      <c r="F2834" s="203" t="s">
        <v>3678</v>
      </c>
      <c r="G2834" s="200"/>
      <c r="H2834" s="204">
        <v>3</v>
      </c>
      <c r="I2834" s="205"/>
      <c r="J2834" s="200"/>
      <c r="K2834" s="200"/>
      <c r="L2834" s="206"/>
      <c r="M2834" s="207"/>
      <c r="N2834" s="208"/>
      <c r="O2834" s="208"/>
      <c r="P2834" s="208"/>
      <c r="Q2834" s="208"/>
      <c r="R2834" s="208"/>
      <c r="S2834" s="208"/>
      <c r="T2834" s="209"/>
      <c r="AT2834" s="210" t="s">
        <v>213</v>
      </c>
      <c r="AU2834" s="210" t="s">
        <v>84</v>
      </c>
      <c r="AV2834" s="13" t="s">
        <v>84</v>
      </c>
      <c r="AW2834" s="13" t="s">
        <v>35</v>
      </c>
      <c r="AX2834" s="13" t="s">
        <v>74</v>
      </c>
      <c r="AY2834" s="210" t="s">
        <v>197</v>
      </c>
    </row>
    <row r="2835" spans="1:65" s="14" customFormat="1" ht="11.25">
      <c r="B2835" s="211"/>
      <c r="C2835" s="212"/>
      <c r="D2835" s="201" t="s">
        <v>213</v>
      </c>
      <c r="E2835" s="213" t="s">
        <v>28</v>
      </c>
      <c r="F2835" s="214" t="s">
        <v>226</v>
      </c>
      <c r="G2835" s="212"/>
      <c r="H2835" s="215">
        <v>17</v>
      </c>
      <c r="I2835" s="216"/>
      <c r="J2835" s="212"/>
      <c r="K2835" s="212"/>
      <c r="L2835" s="217"/>
      <c r="M2835" s="218"/>
      <c r="N2835" s="219"/>
      <c r="O2835" s="219"/>
      <c r="P2835" s="219"/>
      <c r="Q2835" s="219"/>
      <c r="R2835" s="219"/>
      <c r="S2835" s="219"/>
      <c r="T2835" s="220"/>
      <c r="AT2835" s="221" t="s">
        <v>213</v>
      </c>
      <c r="AU2835" s="221" t="s">
        <v>84</v>
      </c>
      <c r="AV2835" s="14" t="s">
        <v>204</v>
      </c>
      <c r="AW2835" s="14" t="s">
        <v>35</v>
      </c>
      <c r="AX2835" s="14" t="s">
        <v>82</v>
      </c>
      <c r="AY2835" s="221" t="s">
        <v>197</v>
      </c>
    </row>
    <row r="2836" spans="1:65" s="2" customFormat="1" ht="16.5" customHeight="1">
      <c r="A2836" s="37"/>
      <c r="B2836" s="38"/>
      <c r="C2836" s="181" t="s">
        <v>3679</v>
      </c>
      <c r="D2836" s="181" t="s">
        <v>199</v>
      </c>
      <c r="E2836" s="182" t="s">
        <v>3680</v>
      </c>
      <c r="F2836" s="183" t="s">
        <v>3681</v>
      </c>
      <c r="G2836" s="184" t="s">
        <v>265</v>
      </c>
      <c r="H2836" s="185">
        <v>161.4</v>
      </c>
      <c r="I2836" s="186"/>
      <c r="J2836" s="187">
        <f>ROUND(I2836*H2836,2)</f>
        <v>0</v>
      </c>
      <c r="K2836" s="183" t="s">
        <v>203</v>
      </c>
      <c r="L2836" s="42"/>
      <c r="M2836" s="188" t="s">
        <v>28</v>
      </c>
      <c r="N2836" s="189" t="s">
        <v>45</v>
      </c>
      <c r="O2836" s="67"/>
      <c r="P2836" s="190">
        <f>O2836*H2836</f>
        <v>0</v>
      </c>
      <c r="Q2836" s="190">
        <v>1.42E-3</v>
      </c>
      <c r="R2836" s="190">
        <f>Q2836*H2836</f>
        <v>0.229188</v>
      </c>
      <c r="S2836" s="190">
        <v>0</v>
      </c>
      <c r="T2836" s="191">
        <f>S2836*H2836</f>
        <v>0</v>
      </c>
      <c r="U2836" s="37"/>
      <c r="V2836" s="37"/>
      <c r="W2836" s="37"/>
      <c r="X2836" s="37"/>
      <c r="Y2836" s="37"/>
      <c r="Z2836" s="37"/>
      <c r="AA2836" s="37"/>
      <c r="AB2836" s="37"/>
      <c r="AC2836" s="37"/>
      <c r="AD2836" s="37"/>
      <c r="AE2836" s="37"/>
      <c r="AR2836" s="192" t="s">
        <v>283</v>
      </c>
      <c r="AT2836" s="192" t="s">
        <v>199</v>
      </c>
      <c r="AU2836" s="192" t="s">
        <v>84</v>
      </c>
      <c r="AY2836" s="20" t="s">
        <v>197</v>
      </c>
      <c r="BE2836" s="193">
        <f>IF(N2836="základní",J2836,0)</f>
        <v>0</v>
      </c>
      <c r="BF2836" s="193">
        <f>IF(N2836="snížená",J2836,0)</f>
        <v>0</v>
      </c>
      <c r="BG2836" s="193">
        <f>IF(N2836="zákl. přenesená",J2836,0)</f>
        <v>0</v>
      </c>
      <c r="BH2836" s="193">
        <f>IF(N2836="sníž. přenesená",J2836,0)</f>
        <v>0</v>
      </c>
      <c r="BI2836" s="193">
        <f>IF(N2836="nulová",J2836,0)</f>
        <v>0</v>
      </c>
      <c r="BJ2836" s="20" t="s">
        <v>82</v>
      </c>
      <c r="BK2836" s="193">
        <f>ROUND(I2836*H2836,2)</f>
        <v>0</v>
      </c>
      <c r="BL2836" s="20" t="s">
        <v>283</v>
      </c>
      <c r="BM2836" s="192" t="s">
        <v>3682</v>
      </c>
    </row>
    <row r="2837" spans="1:65" s="2" customFormat="1" ht="11.25">
      <c r="A2837" s="37"/>
      <c r="B2837" s="38"/>
      <c r="C2837" s="39"/>
      <c r="D2837" s="194" t="s">
        <v>206</v>
      </c>
      <c r="E2837" s="39"/>
      <c r="F2837" s="195" t="s">
        <v>3683</v>
      </c>
      <c r="G2837" s="39"/>
      <c r="H2837" s="39"/>
      <c r="I2837" s="196"/>
      <c r="J2837" s="39"/>
      <c r="K2837" s="39"/>
      <c r="L2837" s="42"/>
      <c r="M2837" s="197"/>
      <c r="N2837" s="198"/>
      <c r="O2837" s="67"/>
      <c r="P2837" s="67"/>
      <c r="Q2837" s="67"/>
      <c r="R2837" s="67"/>
      <c r="S2837" s="67"/>
      <c r="T2837" s="68"/>
      <c r="U2837" s="37"/>
      <c r="V2837" s="37"/>
      <c r="W2837" s="37"/>
      <c r="X2837" s="37"/>
      <c r="Y2837" s="37"/>
      <c r="Z2837" s="37"/>
      <c r="AA2837" s="37"/>
      <c r="AB2837" s="37"/>
      <c r="AC2837" s="37"/>
      <c r="AD2837" s="37"/>
      <c r="AE2837" s="37"/>
      <c r="AT2837" s="20" t="s">
        <v>206</v>
      </c>
      <c r="AU2837" s="20" t="s">
        <v>84</v>
      </c>
    </row>
    <row r="2838" spans="1:65" s="15" customFormat="1" ht="11.25">
      <c r="B2838" s="222"/>
      <c r="C2838" s="223"/>
      <c r="D2838" s="201" t="s">
        <v>213</v>
      </c>
      <c r="E2838" s="224" t="s">
        <v>28</v>
      </c>
      <c r="F2838" s="225" t="s">
        <v>724</v>
      </c>
      <c r="G2838" s="223"/>
      <c r="H2838" s="224" t="s">
        <v>28</v>
      </c>
      <c r="I2838" s="226"/>
      <c r="J2838" s="223"/>
      <c r="K2838" s="223"/>
      <c r="L2838" s="227"/>
      <c r="M2838" s="228"/>
      <c r="N2838" s="229"/>
      <c r="O2838" s="229"/>
      <c r="P2838" s="229"/>
      <c r="Q2838" s="229"/>
      <c r="R2838" s="229"/>
      <c r="S2838" s="229"/>
      <c r="T2838" s="230"/>
      <c r="AT2838" s="231" t="s">
        <v>213</v>
      </c>
      <c r="AU2838" s="231" t="s">
        <v>84</v>
      </c>
      <c r="AV2838" s="15" t="s">
        <v>82</v>
      </c>
      <c r="AW2838" s="15" t="s">
        <v>35</v>
      </c>
      <c r="AX2838" s="15" t="s">
        <v>74</v>
      </c>
      <c r="AY2838" s="231" t="s">
        <v>197</v>
      </c>
    </row>
    <row r="2839" spans="1:65" s="15" customFormat="1" ht="11.25">
      <c r="B2839" s="222"/>
      <c r="C2839" s="223"/>
      <c r="D2839" s="201" t="s">
        <v>213</v>
      </c>
      <c r="E2839" s="224" t="s">
        <v>28</v>
      </c>
      <c r="F2839" s="225" t="s">
        <v>3666</v>
      </c>
      <c r="G2839" s="223"/>
      <c r="H2839" s="224" t="s">
        <v>28</v>
      </c>
      <c r="I2839" s="226"/>
      <c r="J2839" s="223"/>
      <c r="K2839" s="223"/>
      <c r="L2839" s="227"/>
      <c r="M2839" s="228"/>
      <c r="N2839" s="229"/>
      <c r="O2839" s="229"/>
      <c r="P2839" s="229"/>
      <c r="Q2839" s="229"/>
      <c r="R2839" s="229"/>
      <c r="S2839" s="229"/>
      <c r="T2839" s="230"/>
      <c r="AT2839" s="231" t="s">
        <v>213</v>
      </c>
      <c r="AU2839" s="231" t="s">
        <v>84</v>
      </c>
      <c r="AV2839" s="15" t="s">
        <v>82</v>
      </c>
      <c r="AW2839" s="15" t="s">
        <v>35</v>
      </c>
      <c r="AX2839" s="15" t="s">
        <v>74</v>
      </c>
      <c r="AY2839" s="231" t="s">
        <v>197</v>
      </c>
    </row>
    <row r="2840" spans="1:65" s="13" customFormat="1" ht="11.25">
      <c r="B2840" s="199"/>
      <c r="C2840" s="200"/>
      <c r="D2840" s="201" t="s">
        <v>213</v>
      </c>
      <c r="E2840" s="202" t="s">
        <v>28</v>
      </c>
      <c r="F2840" s="203" t="s">
        <v>3684</v>
      </c>
      <c r="G2840" s="200"/>
      <c r="H2840" s="204">
        <v>79</v>
      </c>
      <c r="I2840" s="205"/>
      <c r="J2840" s="200"/>
      <c r="K2840" s="200"/>
      <c r="L2840" s="206"/>
      <c r="M2840" s="207"/>
      <c r="N2840" s="208"/>
      <c r="O2840" s="208"/>
      <c r="P2840" s="208"/>
      <c r="Q2840" s="208"/>
      <c r="R2840" s="208"/>
      <c r="S2840" s="208"/>
      <c r="T2840" s="209"/>
      <c r="AT2840" s="210" t="s">
        <v>213</v>
      </c>
      <c r="AU2840" s="210" t="s">
        <v>84</v>
      </c>
      <c r="AV2840" s="13" t="s">
        <v>84</v>
      </c>
      <c r="AW2840" s="13" t="s">
        <v>35</v>
      </c>
      <c r="AX2840" s="13" t="s">
        <v>74</v>
      </c>
      <c r="AY2840" s="210" t="s">
        <v>197</v>
      </c>
    </row>
    <row r="2841" spans="1:65" s="13" customFormat="1" ht="11.25">
      <c r="B2841" s="199"/>
      <c r="C2841" s="200"/>
      <c r="D2841" s="201" t="s">
        <v>213</v>
      </c>
      <c r="E2841" s="202" t="s">
        <v>28</v>
      </c>
      <c r="F2841" s="203" t="s">
        <v>3685</v>
      </c>
      <c r="G2841" s="200"/>
      <c r="H2841" s="204">
        <v>12.65</v>
      </c>
      <c r="I2841" s="205"/>
      <c r="J2841" s="200"/>
      <c r="K2841" s="200"/>
      <c r="L2841" s="206"/>
      <c r="M2841" s="207"/>
      <c r="N2841" s="208"/>
      <c r="O2841" s="208"/>
      <c r="P2841" s="208"/>
      <c r="Q2841" s="208"/>
      <c r="R2841" s="208"/>
      <c r="S2841" s="208"/>
      <c r="T2841" s="209"/>
      <c r="AT2841" s="210" t="s">
        <v>213</v>
      </c>
      <c r="AU2841" s="210" t="s">
        <v>84</v>
      </c>
      <c r="AV2841" s="13" t="s">
        <v>84</v>
      </c>
      <c r="AW2841" s="13" t="s">
        <v>35</v>
      </c>
      <c r="AX2841" s="13" t="s">
        <v>74</v>
      </c>
      <c r="AY2841" s="210" t="s">
        <v>197</v>
      </c>
    </row>
    <row r="2842" spans="1:65" s="16" customFormat="1" ht="11.25">
      <c r="B2842" s="232"/>
      <c r="C2842" s="233"/>
      <c r="D2842" s="201" t="s">
        <v>213</v>
      </c>
      <c r="E2842" s="234" t="s">
        <v>28</v>
      </c>
      <c r="F2842" s="235" t="s">
        <v>416</v>
      </c>
      <c r="G2842" s="233"/>
      <c r="H2842" s="236">
        <v>91.65</v>
      </c>
      <c r="I2842" s="237"/>
      <c r="J2842" s="233"/>
      <c r="K2842" s="233"/>
      <c r="L2842" s="238"/>
      <c r="M2842" s="239"/>
      <c r="N2842" s="240"/>
      <c r="O2842" s="240"/>
      <c r="P2842" s="240"/>
      <c r="Q2842" s="240"/>
      <c r="R2842" s="240"/>
      <c r="S2842" s="240"/>
      <c r="T2842" s="241"/>
      <c r="AT2842" s="242" t="s">
        <v>213</v>
      </c>
      <c r="AU2842" s="242" t="s">
        <v>84</v>
      </c>
      <c r="AV2842" s="16" t="s">
        <v>160</v>
      </c>
      <c r="AW2842" s="16" t="s">
        <v>35</v>
      </c>
      <c r="AX2842" s="16" t="s">
        <v>74</v>
      </c>
      <c r="AY2842" s="242" t="s">
        <v>197</v>
      </c>
    </row>
    <row r="2843" spans="1:65" s="15" customFormat="1" ht="11.25">
      <c r="B2843" s="222"/>
      <c r="C2843" s="223"/>
      <c r="D2843" s="201" t="s">
        <v>213</v>
      </c>
      <c r="E2843" s="224" t="s">
        <v>28</v>
      </c>
      <c r="F2843" s="225" t="s">
        <v>3669</v>
      </c>
      <c r="G2843" s="223"/>
      <c r="H2843" s="224" t="s">
        <v>28</v>
      </c>
      <c r="I2843" s="226"/>
      <c r="J2843" s="223"/>
      <c r="K2843" s="223"/>
      <c r="L2843" s="227"/>
      <c r="M2843" s="228"/>
      <c r="N2843" s="229"/>
      <c r="O2843" s="229"/>
      <c r="P2843" s="229"/>
      <c r="Q2843" s="229"/>
      <c r="R2843" s="229"/>
      <c r="S2843" s="229"/>
      <c r="T2843" s="230"/>
      <c r="AT2843" s="231" t="s">
        <v>213</v>
      </c>
      <c r="AU2843" s="231" t="s">
        <v>84</v>
      </c>
      <c r="AV2843" s="15" t="s">
        <v>82</v>
      </c>
      <c r="AW2843" s="15" t="s">
        <v>35</v>
      </c>
      <c r="AX2843" s="15" t="s">
        <v>74</v>
      </c>
      <c r="AY2843" s="231" t="s">
        <v>197</v>
      </c>
    </row>
    <row r="2844" spans="1:65" s="13" customFormat="1" ht="11.25">
      <c r="B2844" s="199"/>
      <c r="C2844" s="200"/>
      <c r="D2844" s="201" t="s">
        <v>213</v>
      </c>
      <c r="E2844" s="202" t="s">
        <v>28</v>
      </c>
      <c r="F2844" s="203" t="s">
        <v>3686</v>
      </c>
      <c r="G2844" s="200"/>
      <c r="H2844" s="204">
        <v>69.75</v>
      </c>
      <c r="I2844" s="205"/>
      <c r="J2844" s="200"/>
      <c r="K2844" s="200"/>
      <c r="L2844" s="206"/>
      <c r="M2844" s="207"/>
      <c r="N2844" s="208"/>
      <c r="O2844" s="208"/>
      <c r="P2844" s="208"/>
      <c r="Q2844" s="208"/>
      <c r="R2844" s="208"/>
      <c r="S2844" s="208"/>
      <c r="T2844" s="209"/>
      <c r="AT2844" s="210" t="s">
        <v>213</v>
      </c>
      <c r="AU2844" s="210" t="s">
        <v>84</v>
      </c>
      <c r="AV2844" s="13" t="s">
        <v>84</v>
      </c>
      <c r="AW2844" s="13" t="s">
        <v>35</v>
      </c>
      <c r="AX2844" s="13" t="s">
        <v>74</v>
      </c>
      <c r="AY2844" s="210" t="s">
        <v>197</v>
      </c>
    </row>
    <row r="2845" spans="1:65" s="14" customFormat="1" ht="11.25">
      <c r="B2845" s="211"/>
      <c r="C2845" s="212"/>
      <c r="D2845" s="201" t="s">
        <v>213</v>
      </c>
      <c r="E2845" s="213" t="s">
        <v>28</v>
      </c>
      <c r="F2845" s="214" t="s">
        <v>226</v>
      </c>
      <c r="G2845" s="212"/>
      <c r="H2845" s="215">
        <v>161.4</v>
      </c>
      <c r="I2845" s="216"/>
      <c r="J2845" s="212"/>
      <c r="K2845" s="212"/>
      <c r="L2845" s="217"/>
      <c r="M2845" s="218"/>
      <c r="N2845" s="219"/>
      <c r="O2845" s="219"/>
      <c r="P2845" s="219"/>
      <c r="Q2845" s="219"/>
      <c r="R2845" s="219"/>
      <c r="S2845" s="219"/>
      <c r="T2845" s="220"/>
      <c r="AT2845" s="221" t="s">
        <v>213</v>
      </c>
      <c r="AU2845" s="221" t="s">
        <v>84</v>
      </c>
      <c r="AV2845" s="14" t="s">
        <v>204</v>
      </c>
      <c r="AW2845" s="14" t="s">
        <v>35</v>
      </c>
      <c r="AX2845" s="14" t="s">
        <v>82</v>
      </c>
      <c r="AY2845" s="221" t="s">
        <v>197</v>
      </c>
    </row>
    <row r="2846" spans="1:65" s="2" customFormat="1" ht="16.5" customHeight="1">
      <c r="A2846" s="37"/>
      <c r="B2846" s="38"/>
      <c r="C2846" s="181" t="s">
        <v>3687</v>
      </c>
      <c r="D2846" s="181" t="s">
        <v>199</v>
      </c>
      <c r="E2846" s="182" t="s">
        <v>3688</v>
      </c>
      <c r="F2846" s="183" t="s">
        <v>3689</v>
      </c>
      <c r="G2846" s="184" t="s">
        <v>202</v>
      </c>
      <c r="H2846" s="185">
        <v>350.74400000000003</v>
      </c>
      <c r="I2846" s="186"/>
      <c r="J2846" s="187">
        <f>ROUND(I2846*H2846,2)</f>
        <v>0</v>
      </c>
      <c r="K2846" s="183" t="s">
        <v>203</v>
      </c>
      <c r="L2846" s="42"/>
      <c r="M2846" s="188" t="s">
        <v>28</v>
      </c>
      <c r="N2846" s="189" t="s">
        <v>45</v>
      </c>
      <c r="O2846" s="67"/>
      <c r="P2846" s="190">
        <f>O2846*H2846</f>
        <v>0</v>
      </c>
      <c r="Q2846" s="190">
        <v>5.0000000000000002E-5</v>
      </c>
      <c r="R2846" s="190">
        <f>Q2846*H2846</f>
        <v>1.7537200000000003E-2</v>
      </c>
      <c r="S2846" s="190">
        <v>0</v>
      </c>
      <c r="T2846" s="191">
        <f>S2846*H2846</f>
        <v>0</v>
      </c>
      <c r="U2846" s="37"/>
      <c r="V2846" s="37"/>
      <c r="W2846" s="37"/>
      <c r="X2846" s="37"/>
      <c r="Y2846" s="37"/>
      <c r="Z2846" s="37"/>
      <c r="AA2846" s="37"/>
      <c r="AB2846" s="37"/>
      <c r="AC2846" s="37"/>
      <c r="AD2846" s="37"/>
      <c r="AE2846" s="37"/>
      <c r="AR2846" s="192" t="s">
        <v>283</v>
      </c>
      <c r="AT2846" s="192" t="s">
        <v>199</v>
      </c>
      <c r="AU2846" s="192" t="s">
        <v>84</v>
      </c>
      <c r="AY2846" s="20" t="s">
        <v>197</v>
      </c>
      <c r="BE2846" s="193">
        <f>IF(N2846="základní",J2846,0)</f>
        <v>0</v>
      </c>
      <c r="BF2846" s="193">
        <f>IF(N2846="snížená",J2846,0)</f>
        <v>0</v>
      </c>
      <c r="BG2846" s="193">
        <f>IF(N2846="zákl. přenesená",J2846,0)</f>
        <v>0</v>
      </c>
      <c r="BH2846" s="193">
        <f>IF(N2846="sníž. přenesená",J2846,0)</f>
        <v>0</v>
      </c>
      <c r="BI2846" s="193">
        <f>IF(N2846="nulová",J2846,0)</f>
        <v>0</v>
      </c>
      <c r="BJ2846" s="20" t="s">
        <v>82</v>
      </c>
      <c r="BK2846" s="193">
        <f>ROUND(I2846*H2846,2)</f>
        <v>0</v>
      </c>
      <c r="BL2846" s="20" t="s">
        <v>283</v>
      </c>
      <c r="BM2846" s="192" t="s">
        <v>3690</v>
      </c>
    </row>
    <row r="2847" spans="1:65" s="2" customFormat="1" ht="11.25">
      <c r="A2847" s="37"/>
      <c r="B2847" s="38"/>
      <c r="C2847" s="39"/>
      <c r="D2847" s="194" t="s">
        <v>206</v>
      </c>
      <c r="E2847" s="39"/>
      <c r="F2847" s="195" t="s">
        <v>3691</v>
      </c>
      <c r="G2847" s="39"/>
      <c r="H2847" s="39"/>
      <c r="I2847" s="196"/>
      <c r="J2847" s="39"/>
      <c r="K2847" s="39"/>
      <c r="L2847" s="42"/>
      <c r="M2847" s="197"/>
      <c r="N2847" s="198"/>
      <c r="O2847" s="67"/>
      <c r="P2847" s="67"/>
      <c r="Q2847" s="67"/>
      <c r="R2847" s="67"/>
      <c r="S2847" s="67"/>
      <c r="T2847" s="68"/>
      <c r="U2847" s="37"/>
      <c r="V2847" s="37"/>
      <c r="W2847" s="37"/>
      <c r="X2847" s="37"/>
      <c r="Y2847" s="37"/>
      <c r="Z2847" s="37"/>
      <c r="AA2847" s="37"/>
      <c r="AB2847" s="37"/>
      <c r="AC2847" s="37"/>
      <c r="AD2847" s="37"/>
      <c r="AE2847" s="37"/>
      <c r="AT2847" s="20" t="s">
        <v>206</v>
      </c>
      <c r="AU2847" s="20" t="s">
        <v>84</v>
      </c>
    </row>
    <row r="2848" spans="1:65" s="2" customFormat="1" ht="24.2" customHeight="1">
      <c r="A2848" s="37"/>
      <c r="B2848" s="38"/>
      <c r="C2848" s="181" t="s">
        <v>3692</v>
      </c>
      <c r="D2848" s="181" t="s">
        <v>199</v>
      </c>
      <c r="E2848" s="182" t="s">
        <v>3693</v>
      </c>
      <c r="F2848" s="183" t="s">
        <v>3694</v>
      </c>
      <c r="G2848" s="184" t="s">
        <v>428</v>
      </c>
      <c r="H2848" s="185">
        <v>12.55</v>
      </c>
      <c r="I2848" s="186"/>
      <c r="J2848" s="187">
        <f>ROUND(I2848*H2848,2)</f>
        <v>0</v>
      </c>
      <c r="K2848" s="183" t="s">
        <v>203</v>
      </c>
      <c r="L2848" s="42"/>
      <c r="M2848" s="188" t="s">
        <v>28</v>
      </c>
      <c r="N2848" s="189" t="s">
        <v>45</v>
      </c>
      <c r="O2848" s="67"/>
      <c r="P2848" s="190">
        <f>O2848*H2848</f>
        <v>0</v>
      </c>
      <c r="Q2848" s="190">
        <v>0</v>
      </c>
      <c r="R2848" s="190">
        <f>Q2848*H2848</f>
        <v>0</v>
      </c>
      <c r="S2848" s="190">
        <v>0</v>
      </c>
      <c r="T2848" s="191">
        <f>S2848*H2848</f>
        <v>0</v>
      </c>
      <c r="U2848" s="37"/>
      <c r="V2848" s="37"/>
      <c r="W2848" s="37"/>
      <c r="X2848" s="37"/>
      <c r="Y2848" s="37"/>
      <c r="Z2848" s="37"/>
      <c r="AA2848" s="37"/>
      <c r="AB2848" s="37"/>
      <c r="AC2848" s="37"/>
      <c r="AD2848" s="37"/>
      <c r="AE2848" s="37"/>
      <c r="AR2848" s="192" t="s">
        <v>283</v>
      </c>
      <c r="AT2848" s="192" t="s">
        <v>199</v>
      </c>
      <c r="AU2848" s="192" t="s">
        <v>84</v>
      </c>
      <c r="AY2848" s="20" t="s">
        <v>197</v>
      </c>
      <c r="BE2848" s="193">
        <f>IF(N2848="základní",J2848,0)</f>
        <v>0</v>
      </c>
      <c r="BF2848" s="193">
        <f>IF(N2848="snížená",J2848,0)</f>
        <v>0</v>
      </c>
      <c r="BG2848" s="193">
        <f>IF(N2848="zákl. přenesená",J2848,0)</f>
        <v>0</v>
      </c>
      <c r="BH2848" s="193">
        <f>IF(N2848="sníž. přenesená",J2848,0)</f>
        <v>0</v>
      </c>
      <c r="BI2848" s="193">
        <f>IF(N2848="nulová",J2848,0)</f>
        <v>0</v>
      </c>
      <c r="BJ2848" s="20" t="s">
        <v>82</v>
      </c>
      <c r="BK2848" s="193">
        <f>ROUND(I2848*H2848,2)</f>
        <v>0</v>
      </c>
      <c r="BL2848" s="20" t="s">
        <v>283</v>
      </c>
      <c r="BM2848" s="192" t="s">
        <v>3695</v>
      </c>
    </row>
    <row r="2849" spans="1:65" s="2" customFormat="1" ht="11.25">
      <c r="A2849" s="37"/>
      <c r="B2849" s="38"/>
      <c r="C2849" s="39"/>
      <c r="D2849" s="194" t="s">
        <v>206</v>
      </c>
      <c r="E2849" s="39"/>
      <c r="F2849" s="195" t="s">
        <v>3696</v>
      </c>
      <c r="G2849" s="39"/>
      <c r="H2849" s="39"/>
      <c r="I2849" s="196"/>
      <c r="J2849" s="39"/>
      <c r="K2849" s="39"/>
      <c r="L2849" s="42"/>
      <c r="M2849" s="197"/>
      <c r="N2849" s="198"/>
      <c r="O2849" s="67"/>
      <c r="P2849" s="67"/>
      <c r="Q2849" s="67"/>
      <c r="R2849" s="67"/>
      <c r="S2849" s="67"/>
      <c r="T2849" s="68"/>
      <c r="U2849" s="37"/>
      <c r="V2849" s="37"/>
      <c r="W2849" s="37"/>
      <c r="X2849" s="37"/>
      <c r="Y2849" s="37"/>
      <c r="Z2849" s="37"/>
      <c r="AA2849" s="37"/>
      <c r="AB2849" s="37"/>
      <c r="AC2849" s="37"/>
      <c r="AD2849" s="37"/>
      <c r="AE2849" s="37"/>
      <c r="AT2849" s="20" t="s">
        <v>206</v>
      </c>
      <c r="AU2849" s="20" t="s">
        <v>84</v>
      </c>
    </row>
    <row r="2850" spans="1:65" s="2" customFormat="1" ht="37.9" customHeight="1">
      <c r="A2850" s="37"/>
      <c r="B2850" s="38"/>
      <c r="C2850" s="181" t="s">
        <v>3697</v>
      </c>
      <c r="D2850" s="181" t="s">
        <v>199</v>
      </c>
      <c r="E2850" s="182" t="s">
        <v>3698</v>
      </c>
      <c r="F2850" s="183" t="s">
        <v>3699</v>
      </c>
      <c r="G2850" s="184" t="s">
        <v>428</v>
      </c>
      <c r="H2850" s="185">
        <v>12.55</v>
      </c>
      <c r="I2850" s="186"/>
      <c r="J2850" s="187">
        <f>ROUND(I2850*H2850,2)</f>
        <v>0</v>
      </c>
      <c r="K2850" s="183" t="s">
        <v>203</v>
      </c>
      <c r="L2850" s="42"/>
      <c r="M2850" s="188" t="s">
        <v>28</v>
      </c>
      <c r="N2850" s="189" t="s">
        <v>45</v>
      </c>
      <c r="O2850" s="67"/>
      <c r="P2850" s="190">
        <f>O2850*H2850</f>
        <v>0</v>
      </c>
      <c r="Q2850" s="190">
        <v>0</v>
      </c>
      <c r="R2850" s="190">
        <f>Q2850*H2850</f>
        <v>0</v>
      </c>
      <c r="S2850" s="190">
        <v>0</v>
      </c>
      <c r="T2850" s="191">
        <f>S2850*H2850</f>
        <v>0</v>
      </c>
      <c r="U2850" s="37"/>
      <c r="V2850" s="37"/>
      <c r="W2850" s="37"/>
      <c r="X2850" s="37"/>
      <c r="Y2850" s="37"/>
      <c r="Z2850" s="37"/>
      <c r="AA2850" s="37"/>
      <c r="AB2850" s="37"/>
      <c r="AC2850" s="37"/>
      <c r="AD2850" s="37"/>
      <c r="AE2850" s="37"/>
      <c r="AR2850" s="192" t="s">
        <v>283</v>
      </c>
      <c r="AT2850" s="192" t="s">
        <v>199</v>
      </c>
      <c r="AU2850" s="192" t="s">
        <v>84</v>
      </c>
      <c r="AY2850" s="20" t="s">
        <v>197</v>
      </c>
      <c r="BE2850" s="193">
        <f>IF(N2850="základní",J2850,0)</f>
        <v>0</v>
      </c>
      <c r="BF2850" s="193">
        <f>IF(N2850="snížená",J2850,0)</f>
        <v>0</v>
      </c>
      <c r="BG2850" s="193">
        <f>IF(N2850="zákl. přenesená",J2850,0)</f>
        <v>0</v>
      </c>
      <c r="BH2850" s="193">
        <f>IF(N2850="sníž. přenesená",J2850,0)</f>
        <v>0</v>
      </c>
      <c r="BI2850" s="193">
        <f>IF(N2850="nulová",J2850,0)</f>
        <v>0</v>
      </c>
      <c r="BJ2850" s="20" t="s">
        <v>82</v>
      </c>
      <c r="BK2850" s="193">
        <f>ROUND(I2850*H2850,2)</f>
        <v>0</v>
      </c>
      <c r="BL2850" s="20" t="s">
        <v>283</v>
      </c>
      <c r="BM2850" s="192" t="s">
        <v>3700</v>
      </c>
    </row>
    <row r="2851" spans="1:65" s="2" customFormat="1" ht="11.25">
      <c r="A2851" s="37"/>
      <c r="B2851" s="38"/>
      <c r="C2851" s="39"/>
      <c r="D2851" s="194" t="s">
        <v>206</v>
      </c>
      <c r="E2851" s="39"/>
      <c r="F2851" s="195" t="s">
        <v>3701</v>
      </c>
      <c r="G2851" s="39"/>
      <c r="H2851" s="39"/>
      <c r="I2851" s="196"/>
      <c r="J2851" s="39"/>
      <c r="K2851" s="39"/>
      <c r="L2851" s="42"/>
      <c r="M2851" s="197"/>
      <c r="N2851" s="198"/>
      <c r="O2851" s="67"/>
      <c r="P2851" s="67"/>
      <c r="Q2851" s="67"/>
      <c r="R2851" s="67"/>
      <c r="S2851" s="67"/>
      <c r="T2851" s="68"/>
      <c r="U2851" s="37"/>
      <c r="V2851" s="37"/>
      <c r="W2851" s="37"/>
      <c r="X2851" s="37"/>
      <c r="Y2851" s="37"/>
      <c r="Z2851" s="37"/>
      <c r="AA2851" s="37"/>
      <c r="AB2851" s="37"/>
      <c r="AC2851" s="37"/>
      <c r="AD2851" s="37"/>
      <c r="AE2851" s="37"/>
      <c r="AT2851" s="20" t="s">
        <v>206</v>
      </c>
      <c r="AU2851" s="20" t="s">
        <v>84</v>
      </c>
    </row>
    <row r="2852" spans="1:65" s="12" customFormat="1" ht="22.9" customHeight="1">
      <c r="B2852" s="165"/>
      <c r="C2852" s="166"/>
      <c r="D2852" s="167" t="s">
        <v>73</v>
      </c>
      <c r="E2852" s="179" t="s">
        <v>3702</v>
      </c>
      <c r="F2852" s="179" t="s">
        <v>3703</v>
      </c>
      <c r="G2852" s="166"/>
      <c r="H2852" s="166"/>
      <c r="I2852" s="169"/>
      <c r="J2852" s="180">
        <f>BK2852</f>
        <v>0</v>
      </c>
      <c r="K2852" s="166"/>
      <c r="L2852" s="171"/>
      <c r="M2852" s="172"/>
      <c r="N2852" s="173"/>
      <c r="O2852" s="173"/>
      <c r="P2852" s="174">
        <f>SUM(P2853:P2911)</f>
        <v>0</v>
      </c>
      <c r="Q2852" s="173"/>
      <c r="R2852" s="174">
        <f>SUM(R2853:R2911)</f>
        <v>3.4516935000000002</v>
      </c>
      <c r="S2852" s="173"/>
      <c r="T2852" s="175">
        <f>SUM(T2853:T2911)</f>
        <v>0</v>
      </c>
      <c r="AR2852" s="176" t="s">
        <v>84</v>
      </c>
      <c r="AT2852" s="177" t="s">
        <v>73</v>
      </c>
      <c r="AU2852" s="177" t="s">
        <v>82</v>
      </c>
      <c r="AY2852" s="176" t="s">
        <v>197</v>
      </c>
      <c r="BK2852" s="178">
        <f>SUM(BK2853:BK2911)</f>
        <v>0</v>
      </c>
    </row>
    <row r="2853" spans="1:65" s="2" customFormat="1" ht="16.5" customHeight="1">
      <c r="A2853" s="37"/>
      <c r="B2853" s="38"/>
      <c r="C2853" s="181" t="s">
        <v>3704</v>
      </c>
      <c r="D2853" s="181" t="s">
        <v>199</v>
      </c>
      <c r="E2853" s="182" t="s">
        <v>3705</v>
      </c>
      <c r="F2853" s="183" t="s">
        <v>3706</v>
      </c>
      <c r="G2853" s="184" t="s">
        <v>202</v>
      </c>
      <c r="H2853" s="185">
        <v>306</v>
      </c>
      <c r="I2853" s="186"/>
      <c r="J2853" s="187">
        <f>ROUND(I2853*H2853,2)</f>
        <v>0</v>
      </c>
      <c r="K2853" s="183" t="s">
        <v>203</v>
      </c>
      <c r="L2853" s="42"/>
      <c r="M2853" s="188" t="s">
        <v>28</v>
      </c>
      <c r="N2853" s="189" t="s">
        <v>45</v>
      </c>
      <c r="O2853" s="67"/>
      <c r="P2853" s="190">
        <f>O2853*H2853</f>
        <v>0</v>
      </c>
      <c r="Q2853" s="190">
        <v>0</v>
      </c>
      <c r="R2853" s="190">
        <f>Q2853*H2853</f>
        <v>0</v>
      </c>
      <c r="S2853" s="190">
        <v>0</v>
      </c>
      <c r="T2853" s="191">
        <f>S2853*H2853</f>
        <v>0</v>
      </c>
      <c r="U2853" s="37"/>
      <c r="V2853" s="37"/>
      <c r="W2853" s="37"/>
      <c r="X2853" s="37"/>
      <c r="Y2853" s="37"/>
      <c r="Z2853" s="37"/>
      <c r="AA2853" s="37"/>
      <c r="AB2853" s="37"/>
      <c r="AC2853" s="37"/>
      <c r="AD2853" s="37"/>
      <c r="AE2853" s="37"/>
      <c r="AR2853" s="192" t="s">
        <v>283</v>
      </c>
      <c r="AT2853" s="192" t="s">
        <v>199</v>
      </c>
      <c r="AU2853" s="192" t="s">
        <v>84</v>
      </c>
      <c r="AY2853" s="20" t="s">
        <v>197</v>
      </c>
      <c r="BE2853" s="193">
        <f>IF(N2853="základní",J2853,0)</f>
        <v>0</v>
      </c>
      <c r="BF2853" s="193">
        <f>IF(N2853="snížená",J2853,0)</f>
        <v>0</v>
      </c>
      <c r="BG2853" s="193">
        <f>IF(N2853="zákl. přenesená",J2853,0)</f>
        <v>0</v>
      </c>
      <c r="BH2853" s="193">
        <f>IF(N2853="sníž. přenesená",J2853,0)</f>
        <v>0</v>
      </c>
      <c r="BI2853" s="193">
        <f>IF(N2853="nulová",J2853,0)</f>
        <v>0</v>
      </c>
      <c r="BJ2853" s="20" t="s">
        <v>82</v>
      </c>
      <c r="BK2853" s="193">
        <f>ROUND(I2853*H2853,2)</f>
        <v>0</v>
      </c>
      <c r="BL2853" s="20" t="s">
        <v>283</v>
      </c>
      <c r="BM2853" s="192" t="s">
        <v>3707</v>
      </c>
    </row>
    <row r="2854" spans="1:65" s="2" customFormat="1" ht="11.25">
      <c r="A2854" s="37"/>
      <c r="B2854" s="38"/>
      <c r="C2854" s="39"/>
      <c r="D2854" s="194" t="s">
        <v>206</v>
      </c>
      <c r="E2854" s="39"/>
      <c r="F2854" s="195" t="s">
        <v>3708</v>
      </c>
      <c r="G2854" s="39"/>
      <c r="H2854" s="39"/>
      <c r="I2854" s="196"/>
      <c r="J2854" s="39"/>
      <c r="K2854" s="39"/>
      <c r="L2854" s="42"/>
      <c r="M2854" s="197"/>
      <c r="N2854" s="198"/>
      <c r="O2854" s="67"/>
      <c r="P2854" s="67"/>
      <c r="Q2854" s="67"/>
      <c r="R2854" s="67"/>
      <c r="S2854" s="67"/>
      <c r="T2854" s="68"/>
      <c r="U2854" s="37"/>
      <c r="V2854" s="37"/>
      <c r="W2854" s="37"/>
      <c r="X2854" s="37"/>
      <c r="Y2854" s="37"/>
      <c r="Z2854" s="37"/>
      <c r="AA2854" s="37"/>
      <c r="AB2854" s="37"/>
      <c r="AC2854" s="37"/>
      <c r="AD2854" s="37"/>
      <c r="AE2854" s="37"/>
      <c r="AT2854" s="20" t="s">
        <v>206</v>
      </c>
      <c r="AU2854" s="20" t="s">
        <v>84</v>
      </c>
    </row>
    <row r="2855" spans="1:65" s="2" customFormat="1" ht="16.5" customHeight="1">
      <c r="A2855" s="37"/>
      <c r="B2855" s="38"/>
      <c r="C2855" s="181" t="s">
        <v>3709</v>
      </c>
      <c r="D2855" s="181" t="s">
        <v>199</v>
      </c>
      <c r="E2855" s="182" t="s">
        <v>3710</v>
      </c>
      <c r="F2855" s="183" t="s">
        <v>3711</v>
      </c>
      <c r="G2855" s="184" t="s">
        <v>202</v>
      </c>
      <c r="H2855" s="185">
        <v>306</v>
      </c>
      <c r="I2855" s="186"/>
      <c r="J2855" s="187">
        <f>ROUND(I2855*H2855,2)</f>
        <v>0</v>
      </c>
      <c r="K2855" s="183" t="s">
        <v>203</v>
      </c>
      <c r="L2855" s="42"/>
      <c r="M2855" s="188" t="s">
        <v>28</v>
      </c>
      <c r="N2855" s="189" t="s">
        <v>45</v>
      </c>
      <c r="O2855" s="67"/>
      <c r="P2855" s="190">
        <f>O2855*H2855</f>
        <v>0</v>
      </c>
      <c r="Q2855" s="190">
        <v>3.0000000000000001E-5</v>
      </c>
      <c r="R2855" s="190">
        <f>Q2855*H2855</f>
        <v>9.1800000000000007E-3</v>
      </c>
      <c r="S2855" s="190">
        <v>0</v>
      </c>
      <c r="T2855" s="191">
        <f>S2855*H2855</f>
        <v>0</v>
      </c>
      <c r="U2855" s="37"/>
      <c r="V2855" s="37"/>
      <c r="W2855" s="37"/>
      <c r="X2855" s="37"/>
      <c r="Y2855" s="37"/>
      <c r="Z2855" s="37"/>
      <c r="AA2855" s="37"/>
      <c r="AB2855" s="37"/>
      <c r="AC2855" s="37"/>
      <c r="AD2855" s="37"/>
      <c r="AE2855" s="37"/>
      <c r="AR2855" s="192" t="s">
        <v>283</v>
      </c>
      <c r="AT2855" s="192" t="s">
        <v>199</v>
      </c>
      <c r="AU2855" s="192" t="s">
        <v>84</v>
      </c>
      <c r="AY2855" s="20" t="s">
        <v>197</v>
      </c>
      <c r="BE2855" s="193">
        <f>IF(N2855="základní",J2855,0)</f>
        <v>0</v>
      </c>
      <c r="BF2855" s="193">
        <f>IF(N2855="snížená",J2855,0)</f>
        <v>0</v>
      </c>
      <c r="BG2855" s="193">
        <f>IF(N2855="zákl. přenesená",J2855,0)</f>
        <v>0</v>
      </c>
      <c r="BH2855" s="193">
        <f>IF(N2855="sníž. přenesená",J2855,0)</f>
        <v>0</v>
      </c>
      <c r="BI2855" s="193">
        <f>IF(N2855="nulová",J2855,0)</f>
        <v>0</v>
      </c>
      <c r="BJ2855" s="20" t="s">
        <v>82</v>
      </c>
      <c r="BK2855" s="193">
        <f>ROUND(I2855*H2855,2)</f>
        <v>0</v>
      </c>
      <c r="BL2855" s="20" t="s">
        <v>283</v>
      </c>
      <c r="BM2855" s="192" t="s">
        <v>3712</v>
      </c>
    </row>
    <row r="2856" spans="1:65" s="2" customFormat="1" ht="11.25">
      <c r="A2856" s="37"/>
      <c r="B2856" s="38"/>
      <c r="C2856" s="39"/>
      <c r="D2856" s="194" t="s">
        <v>206</v>
      </c>
      <c r="E2856" s="39"/>
      <c r="F2856" s="195" t="s">
        <v>3713</v>
      </c>
      <c r="G2856" s="39"/>
      <c r="H2856" s="39"/>
      <c r="I2856" s="196"/>
      <c r="J2856" s="39"/>
      <c r="K2856" s="39"/>
      <c r="L2856" s="42"/>
      <c r="M2856" s="197"/>
      <c r="N2856" s="198"/>
      <c r="O2856" s="67"/>
      <c r="P2856" s="67"/>
      <c r="Q2856" s="67"/>
      <c r="R2856" s="67"/>
      <c r="S2856" s="67"/>
      <c r="T2856" s="68"/>
      <c r="U2856" s="37"/>
      <c r="V2856" s="37"/>
      <c r="W2856" s="37"/>
      <c r="X2856" s="37"/>
      <c r="Y2856" s="37"/>
      <c r="Z2856" s="37"/>
      <c r="AA2856" s="37"/>
      <c r="AB2856" s="37"/>
      <c r="AC2856" s="37"/>
      <c r="AD2856" s="37"/>
      <c r="AE2856" s="37"/>
      <c r="AT2856" s="20" t="s">
        <v>206</v>
      </c>
      <c r="AU2856" s="20" t="s">
        <v>84</v>
      </c>
    </row>
    <row r="2857" spans="1:65" s="2" customFormat="1" ht="24.2" customHeight="1">
      <c r="A2857" s="37"/>
      <c r="B2857" s="38"/>
      <c r="C2857" s="181" t="s">
        <v>3714</v>
      </c>
      <c r="D2857" s="181" t="s">
        <v>199</v>
      </c>
      <c r="E2857" s="182" t="s">
        <v>3715</v>
      </c>
      <c r="F2857" s="183" t="s">
        <v>3716</v>
      </c>
      <c r="G2857" s="184" t="s">
        <v>202</v>
      </c>
      <c r="H2857" s="185">
        <v>306</v>
      </c>
      <c r="I2857" s="186"/>
      <c r="J2857" s="187">
        <f>ROUND(I2857*H2857,2)</f>
        <v>0</v>
      </c>
      <c r="K2857" s="183" t="s">
        <v>203</v>
      </c>
      <c r="L2857" s="42"/>
      <c r="M2857" s="188" t="s">
        <v>28</v>
      </c>
      <c r="N2857" s="189" t="s">
        <v>45</v>
      </c>
      <c r="O2857" s="67"/>
      <c r="P2857" s="190">
        <f>O2857*H2857</f>
        <v>0</v>
      </c>
      <c r="Q2857" s="190">
        <v>7.4999999999999997E-3</v>
      </c>
      <c r="R2857" s="190">
        <f>Q2857*H2857</f>
        <v>2.2949999999999999</v>
      </c>
      <c r="S2857" s="190">
        <v>0</v>
      </c>
      <c r="T2857" s="191">
        <f>S2857*H2857</f>
        <v>0</v>
      </c>
      <c r="U2857" s="37"/>
      <c r="V2857" s="37"/>
      <c r="W2857" s="37"/>
      <c r="X2857" s="37"/>
      <c r="Y2857" s="37"/>
      <c r="Z2857" s="37"/>
      <c r="AA2857" s="37"/>
      <c r="AB2857" s="37"/>
      <c r="AC2857" s="37"/>
      <c r="AD2857" s="37"/>
      <c r="AE2857" s="37"/>
      <c r="AR2857" s="192" t="s">
        <v>283</v>
      </c>
      <c r="AT2857" s="192" t="s">
        <v>199</v>
      </c>
      <c r="AU2857" s="192" t="s">
        <v>84</v>
      </c>
      <c r="AY2857" s="20" t="s">
        <v>197</v>
      </c>
      <c r="BE2857" s="193">
        <f>IF(N2857="základní",J2857,0)</f>
        <v>0</v>
      </c>
      <c r="BF2857" s="193">
        <f>IF(N2857="snížená",J2857,0)</f>
        <v>0</v>
      </c>
      <c r="BG2857" s="193">
        <f>IF(N2857="zákl. přenesená",J2857,0)</f>
        <v>0</v>
      </c>
      <c r="BH2857" s="193">
        <f>IF(N2857="sníž. přenesená",J2857,0)</f>
        <v>0</v>
      </c>
      <c r="BI2857" s="193">
        <f>IF(N2857="nulová",J2857,0)</f>
        <v>0</v>
      </c>
      <c r="BJ2857" s="20" t="s">
        <v>82</v>
      </c>
      <c r="BK2857" s="193">
        <f>ROUND(I2857*H2857,2)</f>
        <v>0</v>
      </c>
      <c r="BL2857" s="20" t="s">
        <v>283</v>
      </c>
      <c r="BM2857" s="192" t="s">
        <v>3717</v>
      </c>
    </row>
    <row r="2858" spans="1:65" s="2" customFormat="1" ht="11.25">
      <c r="A2858" s="37"/>
      <c r="B2858" s="38"/>
      <c r="C2858" s="39"/>
      <c r="D2858" s="194" t="s">
        <v>206</v>
      </c>
      <c r="E2858" s="39"/>
      <c r="F2858" s="195" t="s">
        <v>3718</v>
      </c>
      <c r="G2858" s="39"/>
      <c r="H2858" s="39"/>
      <c r="I2858" s="196"/>
      <c r="J2858" s="39"/>
      <c r="K2858" s="39"/>
      <c r="L2858" s="42"/>
      <c r="M2858" s="197"/>
      <c r="N2858" s="198"/>
      <c r="O2858" s="67"/>
      <c r="P2858" s="67"/>
      <c r="Q2858" s="67"/>
      <c r="R2858" s="67"/>
      <c r="S2858" s="67"/>
      <c r="T2858" s="68"/>
      <c r="U2858" s="37"/>
      <c r="V2858" s="37"/>
      <c r="W2858" s="37"/>
      <c r="X2858" s="37"/>
      <c r="Y2858" s="37"/>
      <c r="Z2858" s="37"/>
      <c r="AA2858" s="37"/>
      <c r="AB2858" s="37"/>
      <c r="AC2858" s="37"/>
      <c r="AD2858" s="37"/>
      <c r="AE2858" s="37"/>
      <c r="AT2858" s="20" t="s">
        <v>206</v>
      </c>
      <c r="AU2858" s="20" t="s">
        <v>84</v>
      </c>
    </row>
    <row r="2859" spans="1:65" s="15" customFormat="1" ht="11.25">
      <c r="B2859" s="222"/>
      <c r="C2859" s="223"/>
      <c r="D2859" s="201" t="s">
        <v>213</v>
      </c>
      <c r="E2859" s="224" t="s">
        <v>28</v>
      </c>
      <c r="F2859" s="225" t="s">
        <v>3719</v>
      </c>
      <c r="G2859" s="223"/>
      <c r="H2859" s="224" t="s">
        <v>28</v>
      </c>
      <c r="I2859" s="226"/>
      <c r="J2859" s="223"/>
      <c r="K2859" s="223"/>
      <c r="L2859" s="227"/>
      <c r="M2859" s="228"/>
      <c r="N2859" s="229"/>
      <c r="O2859" s="229"/>
      <c r="P2859" s="229"/>
      <c r="Q2859" s="229"/>
      <c r="R2859" s="229"/>
      <c r="S2859" s="229"/>
      <c r="T2859" s="230"/>
      <c r="AT2859" s="231" t="s">
        <v>213</v>
      </c>
      <c r="AU2859" s="231" t="s">
        <v>84</v>
      </c>
      <c r="AV2859" s="15" t="s">
        <v>82</v>
      </c>
      <c r="AW2859" s="15" t="s">
        <v>35</v>
      </c>
      <c r="AX2859" s="15" t="s">
        <v>74</v>
      </c>
      <c r="AY2859" s="231" t="s">
        <v>197</v>
      </c>
    </row>
    <row r="2860" spans="1:65" s="15" customFormat="1" ht="11.25">
      <c r="B2860" s="222"/>
      <c r="C2860" s="223"/>
      <c r="D2860" s="201" t="s">
        <v>213</v>
      </c>
      <c r="E2860" s="224" t="s">
        <v>28</v>
      </c>
      <c r="F2860" s="225" t="s">
        <v>3720</v>
      </c>
      <c r="G2860" s="223"/>
      <c r="H2860" s="224" t="s">
        <v>28</v>
      </c>
      <c r="I2860" s="226"/>
      <c r="J2860" s="223"/>
      <c r="K2860" s="223"/>
      <c r="L2860" s="227"/>
      <c r="M2860" s="228"/>
      <c r="N2860" s="229"/>
      <c r="O2860" s="229"/>
      <c r="P2860" s="229"/>
      <c r="Q2860" s="229"/>
      <c r="R2860" s="229"/>
      <c r="S2860" s="229"/>
      <c r="T2860" s="230"/>
      <c r="AT2860" s="231" t="s">
        <v>213</v>
      </c>
      <c r="AU2860" s="231" t="s">
        <v>84</v>
      </c>
      <c r="AV2860" s="15" t="s">
        <v>82</v>
      </c>
      <c r="AW2860" s="15" t="s">
        <v>35</v>
      </c>
      <c r="AX2860" s="15" t="s">
        <v>74</v>
      </c>
      <c r="AY2860" s="231" t="s">
        <v>197</v>
      </c>
    </row>
    <row r="2861" spans="1:65" s="13" customFormat="1" ht="11.25">
      <c r="B2861" s="199"/>
      <c r="C2861" s="200"/>
      <c r="D2861" s="201" t="s">
        <v>213</v>
      </c>
      <c r="E2861" s="202" t="s">
        <v>28</v>
      </c>
      <c r="F2861" s="203" t="s">
        <v>3721</v>
      </c>
      <c r="G2861" s="200"/>
      <c r="H2861" s="204">
        <v>306</v>
      </c>
      <c r="I2861" s="205"/>
      <c r="J2861" s="200"/>
      <c r="K2861" s="200"/>
      <c r="L2861" s="206"/>
      <c r="M2861" s="207"/>
      <c r="N2861" s="208"/>
      <c r="O2861" s="208"/>
      <c r="P2861" s="208"/>
      <c r="Q2861" s="208"/>
      <c r="R2861" s="208"/>
      <c r="S2861" s="208"/>
      <c r="T2861" s="209"/>
      <c r="AT2861" s="210" t="s">
        <v>213</v>
      </c>
      <c r="AU2861" s="210" t="s">
        <v>84</v>
      </c>
      <c r="AV2861" s="13" t="s">
        <v>84</v>
      </c>
      <c r="AW2861" s="13" t="s">
        <v>35</v>
      </c>
      <c r="AX2861" s="13" t="s">
        <v>82</v>
      </c>
      <c r="AY2861" s="210" t="s">
        <v>197</v>
      </c>
    </row>
    <row r="2862" spans="1:65" s="2" customFormat="1" ht="16.5" customHeight="1">
      <c r="A2862" s="37"/>
      <c r="B2862" s="38"/>
      <c r="C2862" s="181" t="s">
        <v>3722</v>
      </c>
      <c r="D2862" s="181" t="s">
        <v>199</v>
      </c>
      <c r="E2862" s="182" t="s">
        <v>3723</v>
      </c>
      <c r="F2862" s="183" t="s">
        <v>3724</v>
      </c>
      <c r="G2862" s="184" t="s">
        <v>202</v>
      </c>
      <c r="H2862" s="185">
        <v>34.4</v>
      </c>
      <c r="I2862" s="186"/>
      <c r="J2862" s="187">
        <f>ROUND(I2862*H2862,2)</f>
        <v>0</v>
      </c>
      <c r="K2862" s="183" t="s">
        <v>203</v>
      </c>
      <c r="L2862" s="42"/>
      <c r="M2862" s="188" t="s">
        <v>28</v>
      </c>
      <c r="N2862" s="189" t="s">
        <v>45</v>
      </c>
      <c r="O2862" s="67"/>
      <c r="P2862" s="190">
        <f>O2862*H2862</f>
        <v>0</v>
      </c>
      <c r="Q2862" s="190">
        <v>5.0000000000000001E-4</v>
      </c>
      <c r="R2862" s="190">
        <f>Q2862*H2862</f>
        <v>1.72E-2</v>
      </c>
      <c r="S2862" s="190">
        <v>0</v>
      </c>
      <c r="T2862" s="191">
        <f>S2862*H2862</f>
        <v>0</v>
      </c>
      <c r="U2862" s="37"/>
      <c r="V2862" s="37"/>
      <c r="W2862" s="37"/>
      <c r="X2862" s="37"/>
      <c r="Y2862" s="37"/>
      <c r="Z2862" s="37"/>
      <c r="AA2862" s="37"/>
      <c r="AB2862" s="37"/>
      <c r="AC2862" s="37"/>
      <c r="AD2862" s="37"/>
      <c r="AE2862" s="37"/>
      <c r="AR2862" s="192" t="s">
        <v>283</v>
      </c>
      <c r="AT2862" s="192" t="s">
        <v>199</v>
      </c>
      <c r="AU2862" s="192" t="s">
        <v>84</v>
      </c>
      <c r="AY2862" s="20" t="s">
        <v>197</v>
      </c>
      <c r="BE2862" s="193">
        <f>IF(N2862="základní",J2862,0)</f>
        <v>0</v>
      </c>
      <c r="BF2862" s="193">
        <f>IF(N2862="snížená",J2862,0)</f>
        <v>0</v>
      </c>
      <c r="BG2862" s="193">
        <f>IF(N2862="zákl. přenesená",J2862,0)</f>
        <v>0</v>
      </c>
      <c r="BH2862" s="193">
        <f>IF(N2862="sníž. přenesená",J2862,0)</f>
        <v>0</v>
      </c>
      <c r="BI2862" s="193">
        <f>IF(N2862="nulová",J2862,0)</f>
        <v>0</v>
      </c>
      <c r="BJ2862" s="20" t="s">
        <v>82</v>
      </c>
      <c r="BK2862" s="193">
        <f>ROUND(I2862*H2862,2)</f>
        <v>0</v>
      </c>
      <c r="BL2862" s="20" t="s">
        <v>283</v>
      </c>
      <c r="BM2862" s="192" t="s">
        <v>3725</v>
      </c>
    </row>
    <row r="2863" spans="1:65" s="2" customFormat="1" ht="11.25">
      <c r="A2863" s="37"/>
      <c r="B2863" s="38"/>
      <c r="C2863" s="39"/>
      <c r="D2863" s="194" t="s">
        <v>206</v>
      </c>
      <c r="E2863" s="39"/>
      <c r="F2863" s="195" t="s">
        <v>3726</v>
      </c>
      <c r="G2863" s="39"/>
      <c r="H2863" s="39"/>
      <c r="I2863" s="196"/>
      <c r="J2863" s="39"/>
      <c r="K2863" s="39"/>
      <c r="L2863" s="42"/>
      <c r="M2863" s="197"/>
      <c r="N2863" s="198"/>
      <c r="O2863" s="67"/>
      <c r="P2863" s="67"/>
      <c r="Q2863" s="67"/>
      <c r="R2863" s="67"/>
      <c r="S2863" s="67"/>
      <c r="T2863" s="68"/>
      <c r="U2863" s="37"/>
      <c r="V2863" s="37"/>
      <c r="W2863" s="37"/>
      <c r="X2863" s="37"/>
      <c r="Y2863" s="37"/>
      <c r="Z2863" s="37"/>
      <c r="AA2863" s="37"/>
      <c r="AB2863" s="37"/>
      <c r="AC2863" s="37"/>
      <c r="AD2863" s="37"/>
      <c r="AE2863" s="37"/>
      <c r="AT2863" s="20" t="s">
        <v>206</v>
      </c>
      <c r="AU2863" s="20" t="s">
        <v>84</v>
      </c>
    </row>
    <row r="2864" spans="1:65" s="15" customFormat="1" ht="11.25">
      <c r="B2864" s="222"/>
      <c r="C2864" s="223"/>
      <c r="D2864" s="201" t="s">
        <v>213</v>
      </c>
      <c r="E2864" s="224" t="s">
        <v>28</v>
      </c>
      <c r="F2864" s="225" t="s">
        <v>3566</v>
      </c>
      <c r="G2864" s="223"/>
      <c r="H2864" s="224" t="s">
        <v>28</v>
      </c>
      <c r="I2864" s="226"/>
      <c r="J2864" s="223"/>
      <c r="K2864" s="223"/>
      <c r="L2864" s="227"/>
      <c r="M2864" s="228"/>
      <c r="N2864" s="229"/>
      <c r="O2864" s="229"/>
      <c r="P2864" s="229"/>
      <c r="Q2864" s="229"/>
      <c r="R2864" s="229"/>
      <c r="S2864" s="229"/>
      <c r="T2864" s="230"/>
      <c r="AT2864" s="231" t="s">
        <v>213</v>
      </c>
      <c r="AU2864" s="231" t="s">
        <v>84</v>
      </c>
      <c r="AV2864" s="15" t="s">
        <v>82</v>
      </c>
      <c r="AW2864" s="15" t="s">
        <v>35</v>
      </c>
      <c r="AX2864" s="15" t="s">
        <v>74</v>
      </c>
      <c r="AY2864" s="231" t="s">
        <v>197</v>
      </c>
    </row>
    <row r="2865" spans="1:65" s="13" customFormat="1" ht="11.25">
      <c r="B2865" s="199"/>
      <c r="C2865" s="200"/>
      <c r="D2865" s="201" t="s">
        <v>213</v>
      </c>
      <c r="E2865" s="202" t="s">
        <v>28</v>
      </c>
      <c r="F2865" s="203" t="s">
        <v>553</v>
      </c>
      <c r="G2865" s="200"/>
      <c r="H2865" s="204">
        <v>34.4</v>
      </c>
      <c r="I2865" s="205"/>
      <c r="J2865" s="200"/>
      <c r="K2865" s="200"/>
      <c r="L2865" s="206"/>
      <c r="M2865" s="207"/>
      <c r="N2865" s="208"/>
      <c r="O2865" s="208"/>
      <c r="P2865" s="208"/>
      <c r="Q2865" s="208"/>
      <c r="R2865" s="208"/>
      <c r="S2865" s="208"/>
      <c r="T2865" s="209"/>
      <c r="AT2865" s="210" t="s">
        <v>213</v>
      </c>
      <c r="AU2865" s="210" t="s">
        <v>84</v>
      </c>
      <c r="AV2865" s="13" t="s">
        <v>84</v>
      </c>
      <c r="AW2865" s="13" t="s">
        <v>35</v>
      </c>
      <c r="AX2865" s="13" t="s">
        <v>82</v>
      </c>
      <c r="AY2865" s="210" t="s">
        <v>197</v>
      </c>
    </row>
    <row r="2866" spans="1:65" s="2" customFormat="1" ht="11.25">
      <c r="A2866" s="37"/>
      <c r="B2866" s="38"/>
      <c r="C2866" s="39"/>
      <c r="D2866" s="201" t="s">
        <v>1650</v>
      </c>
      <c r="E2866" s="39"/>
      <c r="F2866" s="257" t="s">
        <v>1661</v>
      </c>
      <c r="G2866" s="39"/>
      <c r="H2866" s="39"/>
      <c r="I2866" s="39"/>
      <c r="J2866" s="39"/>
      <c r="K2866" s="39"/>
      <c r="L2866" s="42"/>
      <c r="M2866" s="197"/>
      <c r="N2866" s="198"/>
      <c r="O2866" s="67"/>
      <c r="P2866" s="67"/>
      <c r="Q2866" s="67"/>
      <c r="R2866" s="67"/>
      <c r="S2866" s="67"/>
      <c r="T2866" s="68"/>
      <c r="U2866" s="37"/>
      <c r="V2866" s="37"/>
      <c r="W2866" s="37"/>
      <c r="X2866" s="37"/>
      <c r="Y2866" s="37"/>
      <c r="Z2866" s="37"/>
      <c r="AA2866" s="37"/>
      <c r="AB2866" s="37"/>
      <c r="AC2866" s="37"/>
      <c r="AD2866" s="37"/>
      <c r="AE2866" s="37"/>
      <c r="AU2866" s="20" t="s">
        <v>84</v>
      </c>
    </row>
    <row r="2867" spans="1:65" s="2" customFormat="1" ht="11.25">
      <c r="A2867" s="37"/>
      <c r="B2867" s="38"/>
      <c r="C2867" s="39"/>
      <c r="D2867" s="201" t="s">
        <v>1650</v>
      </c>
      <c r="E2867" s="39"/>
      <c r="F2867" s="258" t="s">
        <v>1662</v>
      </c>
      <c r="G2867" s="39"/>
      <c r="H2867" s="259">
        <v>34.4</v>
      </c>
      <c r="I2867" s="39"/>
      <c r="J2867" s="39"/>
      <c r="K2867" s="39"/>
      <c r="L2867" s="42"/>
      <c r="M2867" s="197"/>
      <c r="N2867" s="198"/>
      <c r="O2867" s="67"/>
      <c r="P2867" s="67"/>
      <c r="Q2867" s="67"/>
      <c r="R2867" s="67"/>
      <c r="S2867" s="67"/>
      <c r="T2867" s="68"/>
      <c r="U2867" s="37"/>
      <c r="V2867" s="37"/>
      <c r="W2867" s="37"/>
      <c r="X2867" s="37"/>
      <c r="Y2867" s="37"/>
      <c r="Z2867" s="37"/>
      <c r="AA2867" s="37"/>
      <c r="AB2867" s="37"/>
      <c r="AC2867" s="37"/>
      <c r="AD2867" s="37"/>
      <c r="AE2867" s="37"/>
      <c r="AU2867" s="20" t="s">
        <v>84</v>
      </c>
    </row>
    <row r="2868" spans="1:65" s="2" customFormat="1" ht="16.5" customHeight="1">
      <c r="A2868" s="37"/>
      <c r="B2868" s="38"/>
      <c r="C2868" s="247" t="s">
        <v>3727</v>
      </c>
      <c r="D2868" s="247" t="s">
        <v>519</v>
      </c>
      <c r="E2868" s="248" t="s">
        <v>3728</v>
      </c>
      <c r="F2868" s="249" t="s">
        <v>3729</v>
      </c>
      <c r="G2868" s="250" t="s">
        <v>202</v>
      </c>
      <c r="H2868" s="251">
        <v>37.840000000000003</v>
      </c>
      <c r="I2868" s="252"/>
      <c r="J2868" s="253">
        <f>ROUND(I2868*H2868,2)</f>
        <v>0</v>
      </c>
      <c r="K2868" s="249" t="s">
        <v>28</v>
      </c>
      <c r="L2868" s="254"/>
      <c r="M2868" s="255" t="s">
        <v>28</v>
      </c>
      <c r="N2868" s="256" t="s">
        <v>45</v>
      </c>
      <c r="O2868" s="67"/>
      <c r="P2868" s="190">
        <f>O2868*H2868</f>
        <v>0</v>
      </c>
      <c r="Q2868" s="190">
        <v>0</v>
      </c>
      <c r="R2868" s="190">
        <f>Q2868*H2868</f>
        <v>0</v>
      </c>
      <c r="S2868" s="190">
        <v>0</v>
      </c>
      <c r="T2868" s="191">
        <f>S2868*H2868</f>
        <v>0</v>
      </c>
      <c r="U2868" s="37"/>
      <c r="V2868" s="37"/>
      <c r="W2868" s="37"/>
      <c r="X2868" s="37"/>
      <c r="Y2868" s="37"/>
      <c r="Z2868" s="37"/>
      <c r="AA2868" s="37"/>
      <c r="AB2868" s="37"/>
      <c r="AC2868" s="37"/>
      <c r="AD2868" s="37"/>
      <c r="AE2868" s="37"/>
      <c r="AR2868" s="192" t="s">
        <v>365</v>
      </c>
      <c r="AT2868" s="192" t="s">
        <v>519</v>
      </c>
      <c r="AU2868" s="192" t="s">
        <v>84</v>
      </c>
      <c r="AY2868" s="20" t="s">
        <v>197</v>
      </c>
      <c r="BE2868" s="193">
        <f>IF(N2868="základní",J2868,0)</f>
        <v>0</v>
      </c>
      <c r="BF2868" s="193">
        <f>IF(N2868="snížená",J2868,0)</f>
        <v>0</v>
      </c>
      <c r="BG2868" s="193">
        <f>IF(N2868="zákl. přenesená",J2868,0)</f>
        <v>0</v>
      </c>
      <c r="BH2868" s="193">
        <f>IF(N2868="sníž. přenesená",J2868,0)</f>
        <v>0</v>
      </c>
      <c r="BI2868" s="193">
        <f>IF(N2868="nulová",J2868,0)</f>
        <v>0</v>
      </c>
      <c r="BJ2868" s="20" t="s">
        <v>82</v>
      </c>
      <c r="BK2868" s="193">
        <f>ROUND(I2868*H2868,2)</f>
        <v>0</v>
      </c>
      <c r="BL2868" s="20" t="s">
        <v>283</v>
      </c>
      <c r="BM2868" s="192" t="s">
        <v>3730</v>
      </c>
    </row>
    <row r="2869" spans="1:65" s="13" customFormat="1" ht="11.25">
      <c r="B2869" s="199"/>
      <c r="C2869" s="200"/>
      <c r="D2869" s="201" t="s">
        <v>213</v>
      </c>
      <c r="E2869" s="200"/>
      <c r="F2869" s="203" t="s">
        <v>3731</v>
      </c>
      <c r="G2869" s="200"/>
      <c r="H2869" s="204">
        <v>37.840000000000003</v>
      </c>
      <c r="I2869" s="205"/>
      <c r="J2869" s="200"/>
      <c r="K2869" s="200"/>
      <c r="L2869" s="206"/>
      <c r="M2869" s="207"/>
      <c r="N2869" s="208"/>
      <c r="O2869" s="208"/>
      <c r="P2869" s="208"/>
      <c r="Q2869" s="208"/>
      <c r="R2869" s="208"/>
      <c r="S2869" s="208"/>
      <c r="T2869" s="209"/>
      <c r="AT2869" s="210" t="s">
        <v>213</v>
      </c>
      <c r="AU2869" s="210" t="s">
        <v>84</v>
      </c>
      <c r="AV2869" s="13" t="s">
        <v>84</v>
      </c>
      <c r="AW2869" s="13" t="s">
        <v>4</v>
      </c>
      <c r="AX2869" s="13" t="s">
        <v>82</v>
      </c>
      <c r="AY2869" s="210" t="s">
        <v>197</v>
      </c>
    </row>
    <row r="2870" spans="1:65" s="2" customFormat="1" ht="21.75" customHeight="1">
      <c r="A2870" s="37"/>
      <c r="B2870" s="38"/>
      <c r="C2870" s="181" t="s">
        <v>3732</v>
      </c>
      <c r="D2870" s="181" t="s">
        <v>199</v>
      </c>
      <c r="E2870" s="182" t="s">
        <v>3733</v>
      </c>
      <c r="F2870" s="183" t="s">
        <v>3734</v>
      </c>
      <c r="G2870" s="184" t="s">
        <v>202</v>
      </c>
      <c r="H2870" s="185">
        <v>271.60000000000002</v>
      </c>
      <c r="I2870" s="186"/>
      <c r="J2870" s="187">
        <f>ROUND(I2870*H2870,2)</f>
        <v>0</v>
      </c>
      <c r="K2870" s="183" t="s">
        <v>203</v>
      </c>
      <c r="L2870" s="42"/>
      <c r="M2870" s="188" t="s">
        <v>28</v>
      </c>
      <c r="N2870" s="189" t="s">
        <v>45</v>
      </c>
      <c r="O2870" s="67"/>
      <c r="P2870" s="190">
        <f>O2870*H2870</f>
        <v>0</v>
      </c>
      <c r="Q2870" s="190">
        <v>4.0000000000000002E-4</v>
      </c>
      <c r="R2870" s="190">
        <f>Q2870*H2870</f>
        <v>0.10864000000000001</v>
      </c>
      <c r="S2870" s="190">
        <v>0</v>
      </c>
      <c r="T2870" s="191">
        <f>S2870*H2870</f>
        <v>0</v>
      </c>
      <c r="U2870" s="37"/>
      <c r="V2870" s="37"/>
      <c r="W2870" s="37"/>
      <c r="X2870" s="37"/>
      <c r="Y2870" s="37"/>
      <c r="Z2870" s="37"/>
      <c r="AA2870" s="37"/>
      <c r="AB2870" s="37"/>
      <c r="AC2870" s="37"/>
      <c r="AD2870" s="37"/>
      <c r="AE2870" s="37"/>
      <c r="AR2870" s="192" t="s">
        <v>283</v>
      </c>
      <c r="AT2870" s="192" t="s">
        <v>199</v>
      </c>
      <c r="AU2870" s="192" t="s">
        <v>84</v>
      </c>
      <c r="AY2870" s="20" t="s">
        <v>197</v>
      </c>
      <c r="BE2870" s="193">
        <f>IF(N2870="základní",J2870,0)</f>
        <v>0</v>
      </c>
      <c r="BF2870" s="193">
        <f>IF(N2870="snížená",J2870,0)</f>
        <v>0</v>
      </c>
      <c r="BG2870" s="193">
        <f>IF(N2870="zákl. přenesená",J2870,0)</f>
        <v>0</v>
      </c>
      <c r="BH2870" s="193">
        <f>IF(N2870="sníž. přenesená",J2870,0)</f>
        <v>0</v>
      </c>
      <c r="BI2870" s="193">
        <f>IF(N2870="nulová",J2870,0)</f>
        <v>0</v>
      </c>
      <c r="BJ2870" s="20" t="s">
        <v>82</v>
      </c>
      <c r="BK2870" s="193">
        <f>ROUND(I2870*H2870,2)</f>
        <v>0</v>
      </c>
      <c r="BL2870" s="20" t="s">
        <v>283</v>
      </c>
      <c r="BM2870" s="192" t="s">
        <v>3735</v>
      </c>
    </row>
    <row r="2871" spans="1:65" s="2" customFormat="1" ht="11.25">
      <c r="A2871" s="37"/>
      <c r="B2871" s="38"/>
      <c r="C2871" s="39"/>
      <c r="D2871" s="194" t="s">
        <v>206</v>
      </c>
      <c r="E2871" s="39"/>
      <c r="F2871" s="195" t="s">
        <v>3736</v>
      </c>
      <c r="G2871" s="39"/>
      <c r="H2871" s="39"/>
      <c r="I2871" s="196"/>
      <c r="J2871" s="39"/>
      <c r="K2871" s="39"/>
      <c r="L2871" s="42"/>
      <c r="M2871" s="197"/>
      <c r="N2871" s="198"/>
      <c r="O2871" s="67"/>
      <c r="P2871" s="67"/>
      <c r="Q2871" s="67"/>
      <c r="R2871" s="67"/>
      <c r="S2871" s="67"/>
      <c r="T2871" s="68"/>
      <c r="U2871" s="37"/>
      <c r="V2871" s="37"/>
      <c r="W2871" s="37"/>
      <c r="X2871" s="37"/>
      <c r="Y2871" s="37"/>
      <c r="Z2871" s="37"/>
      <c r="AA2871" s="37"/>
      <c r="AB2871" s="37"/>
      <c r="AC2871" s="37"/>
      <c r="AD2871" s="37"/>
      <c r="AE2871" s="37"/>
      <c r="AT2871" s="20" t="s">
        <v>206</v>
      </c>
      <c r="AU2871" s="20" t="s">
        <v>84</v>
      </c>
    </row>
    <row r="2872" spans="1:65" s="15" customFormat="1" ht="11.25">
      <c r="B2872" s="222"/>
      <c r="C2872" s="223"/>
      <c r="D2872" s="201" t="s">
        <v>213</v>
      </c>
      <c r="E2872" s="224" t="s">
        <v>28</v>
      </c>
      <c r="F2872" s="225" t="s">
        <v>3566</v>
      </c>
      <c r="G2872" s="223"/>
      <c r="H2872" s="224" t="s">
        <v>28</v>
      </c>
      <c r="I2872" s="226"/>
      <c r="J2872" s="223"/>
      <c r="K2872" s="223"/>
      <c r="L2872" s="227"/>
      <c r="M2872" s="228"/>
      <c r="N2872" s="229"/>
      <c r="O2872" s="229"/>
      <c r="P2872" s="229"/>
      <c r="Q2872" s="229"/>
      <c r="R2872" s="229"/>
      <c r="S2872" s="229"/>
      <c r="T2872" s="230"/>
      <c r="AT2872" s="231" t="s">
        <v>213</v>
      </c>
      <c r="AU2872" s="231" t="s">
        <v>84</v>
      </c>
      <c r="AV2872" s="15" t="s">
        <v>82</v>
      </c>
      <c r="AW2872" s="15" t="s">
        <v>35</v>
      </c>
      <c r="AX2872" s="15" t="s">
        <v>74</v>
      </c>
      <c r="AY2872" s="231" t="s">
        <v>197</v>
      </c>
    </row>
    <row r="2873" spans="1:65" s="13" customFormat="1" ht="11.25">
      <c r="B2873" s="199"/>
      <c r="C2873" s="200"/>
      <c r="D2873" s="201" t="s">
        <v>213</v>
      </c>
      <c r="E2873" s="202" t="s">
        <v>28</v>
      </c>
      <c r="F2873" s="203" t="s">
        <v>547</v>
      </c>
      <c r="G2873" s="200"/>
      <c r="H2873" s="204">
        <v>122.2</v>
      </c>
      <c r="I2873" s="205"/>
      <c r="J2873" s="200"/>
      <c r="K2873" s="200"/>
      <c r="L2873" s="206"/>
      <c r="M2873" s="207"/>
      <c r="N2873" s="208"/>
      <c r="O2873" s="208"/>
      <c r="P2873" s="208"/>
      <c r="Q2873" s="208"/>
      <c r="R2873" s="208"/>
      <c r="S2873" s="208"/>
      <c r="T2873" s="209"/>
      <c r="AT2873" s="210" t="s">
        <v>213</v>
      </c>
      <c r="AU2873" s="210" t="s">
        <v>84</v>
      </c>
      <c r="AV2873" s="13" t="s">
        <v>84</v>
      </c>
      <c r="AW2873" s="13" t="s">
        <v>35</v>
      </c>
      <c r="AX2873" s="13" t="s">
        <v>74</v>
      </c>
      <c r="AY2873" s="210" t="s">
        <v>197</v>
      </c>
    </row>
    <row r="2874" spans="1:65" s="13" customFormat="1" ht="11.25">
      <c r="B2874" s="199"/>
      <c r="C2874" s="200"/>
      <c r="D2874" s="201" t="s">
        <v>213</v>
      </c>
      <c r="E2874" s="202" t="s">
        <v>28</v>
      </c>
      <c r="F2874" s="203" t="s">
        <v>550</v>
      </c>
      <c r="G2874" s="200"/>
      <c r="H2874" s="204">
        <v>55.7</v>
      </c>
      <c r="I2874" s="205"/>
      <c r="J2874" s="200"/>
      <c r="K2874" s="200"/>
      <c r="L2874" s="206"/>
      <c r="M2874" s="207"/>
      <c r="N2874" s="208"/>
      <c r="O2874" s="208"/>
      <c r="P2874" s="208"/>
      <c r="Q2874" s="208"/>
      <c r="R2874" s="208"/>
      <c r="S2874" s="208"/>
      <c r="T2874" s="209"/>
      <c r="AT2874" s="210" t="s">
        <v>213</v>
      </c>
      <c r="AU2874" s="210" t="s">
        <v>84</v>
      </c>
      <c r="AV2874" s="13" t="s">
        <v>84</v>
      </c>
      <c r="AW2874" s="13" t="s">
        <v>35</v>
      </c>
      <c r="AX2874" s="13" t="s">
        <v>74</v>
      </c>
      <c r="AY2874" s="210" t="s">
        <v>197</v>
      </c>
    </row>
    <row r="2875" spans="1:65" s="13" customFormat="1" ht="11.25">
      <c r="B2875" s="199"/>
      <c r="C2875" s="200"/>
      <c r="D2875" s="201" t="s">
        <v>213</v>
      </c>
      <c r="E2875" s="202" t="s">
        <v>28</v>
      </c>
      <c r="F2875" s="203" t="s">
        <v>564</v>
      </c>
      <c r="G2875" s="200"/>
      <c r="H2875" s="204">
        <v>93.7</v>
      </c>
      <c r="I2875" s="205"/>
      <c r="J2875" s="200"/>
      <c r="K2875" s="200"/>
      <c r="L2875" s="206"/>
      <c r="M2875" s="207"/>
      <c r="N2875" s="208"/>
      <c r="O2875" s="208"/>
      <c r="P2875" s="208"/>
      <c r="Q2875" s="208"/>
      <c r="R2875" s="208"/>
      <c r="S2875" s="208"/>
      <c r="T2875" s="209"/>
      <c r="AT2875" s="210" t="s">
        <v>213</v>
      </c>
      <c r="AU2875" s="210" t="s">
        <v>84</v>
      </c>
      <c r="AV2875" s="13" t="s">
        <v>84</v>
      </c>
      <c r="AW2875" s="13" t="s">
        <v>35</v>
      </c>
      <c r="AX2875" s="13" t="s">
        <v>74</v>
      </c>
      <c r="AY2875" s="210" t="s">
        <v>197</v>
      </c>
    </row>
    <row r="2876" spans="1:65" s="14" customFormat="1" ht="11.25">
      <c r="B2876" s="211"/>
      <c r="C2876" s="212"/>
      <c r="D2876" s="201" t="s">
        <v>213</v>
      </c>
      <c r="E2876" s="213" t="s">
        <v>28</v>
      </c>
      <c r="F2876" s="214" t="s">
        <v>226</v>
      </c>
      <c r="G2876" s="212"/>
      <c r="H2876" s="215">
        <v>271.60000000000002</v>
      </c>
      <c r="I2876" s="216"/>
      <c r="J2876" s="212"/>
      <c r="K2876" s="212"/>
      <c r="L2876" s="217"/>
      <c r="M2876" s="218"/>
      <c r="N2876" s="219"/>
      <c r="O2876" s="219"/>
      <c r="P2876" s="219"/>
      <c r="Q2876" s="219"/>
      <c r="R2876" s="219"/>
      <c r="S2876" s="219"/>
      <c r="T2876" s="220"/>
      <c r="AT2876" s="221" t="s">
        <v>213</v>
      </c>
      <c r="AU2876" s="221" t="s">
        <v>84</v>
      </c>
      <c r="AV2876" s="14" t="s">
        <v>204</v>
      </c>
      <c r="AW2876" s="14" t="s">
        <v>35</v>
      </c>
      <c r="AX2876" s="14" t="s">
        <v>82</v>
      </c>
      <c r="AY2876" s="221" t="s">
        <v>197</v>
      </c>
    </row>
    <row r="2877" spans="1:65" s="2" customFormat="1" ht="11.25">
      <c r="A2877" s="37"/>
      <c r="B2877" s="38"/>
      <c r="C2877" s="39"/>
      <c r="D2877" s="201" t="s">
        <v>1650</v>
      </c>
      <c r="E2877" s="39"/>
      <c r="F2877" s="257" t="s">
        <v>1656</v>
      </c>
      <c r="G2877" s="39"/>
      <c r="H2877" s="39"/>
      <c r="I2877" s="39"/>
      <c r="J2877" s="39"/>
      <c r="K2877" s="39"/>
      <c r="L2877" s="42"/>
      <c r="M2877" s="197"/>
      <c r="N2877" s="198"/>
      <c r="O2877" s="67"/>
      <c r="P2877" s="67"/>
      <c r="Q2877" s="67"/>
      <c r="R2877" s="67"/>
      <c r="S2877" s="67"/>
      <c r="T2877" s="68"/>
      <c r="U2877" s="37"/>
      <c r="V2877" s="37"/>
      <c r="W2877" s="37"/>
      <c r="X2877" s="37"/>
      <c r="Y2877" s="37"/>
      <c r="Z2877" s="37"/>
      <c r="AA2877" s="37"/>
      <c r="AB2877" s="37"/>
      <c r="AC2877" s="37"/>
      <c r="AD2877" s="37"/>
      <c r="AE2877" s="37"/>
      <c r="AU2877" s="20" t="s">
        <v>84</v>
      </c>
    </row>
    <row r="2878" spans="1:65" s="2" customFormat="1" ht="11.25">
      <c r="A2878" s="37"/>
      <c r="B2878" s="38"/>
      <c r="C2878" s="39"/>
      <c r="D2878" s="201" t="s">
        <v>1650</v>
      </c>
      <c r="E2878" s="39"/>
      <c r="F2878" s="258" t="s">
        <v>1657</v>
      </c>
      <c r="G2878" s="39"/>
      <c r="H2878" s="259">
        <v>0</v>
      </c>
      <c r="I2878" s="39"/>
      <c r="J2878" s="39"/>
      <c r="K2878" s="39"/>
      <c r="L2878" s="42"/>
      <c r="M2878" s="197"/>
      <c r="N2878" s="198"/>
      <c r="O2878" s="67"/>
      <c r="P2878" s="67"/>
      <c r="Q2878" s="67"/>
      <c r="R2878" s="67"/>
      <c r="S2878" s="67"/>
      <c r="T2878" s="68"/>
      <c r="U2878" s="37"/>
      <c r="V2878" s="37"/>
      <c r="W2878" s="37"/>
      <c r="X2878" s="37"/>
      <c r="Y2878" s="37"/>
      <c r="Z2878" s="37"/>
      <c r="AA2878" s="37"/>
      <c r="AB2878" s="37"/>
      <c r="AC2878" s="37"/>
      <c r="AD2878" s="37"/>
      <c r="AE2878" s="37"/>
      <c r="AU2878" s="20" t="s">
        <v>84</v>
      </c>
    </row>
    <row r="2879" spans="1:65" s="2" customFormat="1" ht="11.25">
      <c r="A2879" s="37"/>
      <c r="B2879" s="38"/>
      <c r="C2879" s="39"/>
      <c r="D2879" s="201" t="s">
        <v>1650</v>
      </c>
      <c r="E2879" s="39"/>
      <c r="F2879" s="258" t="s">
        <v>1658</v>
      </c>
      <c r="G2879" s="39"/>
      <c r="H2879" s="259">
        <v>122.2</v>
      </c>
      <c r="I2879" s="39"/>
      <c r="J2879" s="39"/>
      <c r="K2879" s="39"/>
      <c r="L2879" s="42"/>
      <c r="M2879" s="197"/>
      <c r="N2879" s="198"/>
      <c r="O2879" s="67"/>
      <c r="P2879" s="67"/>
      <c r="Q2879" s="67"/>
      <c r="R2879" s="67"/>
      <c r="S2879" s="67"/>
      <c r="T2879" s="68"/>
      <c r="U2879" s="37"/>
      <c r="V2879" s="37"/>
      <c r="W2879" s="37"/>
      <c r="X2879" s="37"/>
      <c r="Y2879" s="37"/>
      <c r="Z2879" s="37"/>
      <c r="AA2879" s="37"/>
      <c r="AB2879" s="37"/>
      <c r="AC2879" s="37"/>
      <c r="AD2879" s="37"/>
      <c r="AE2879" s="37"/>
      <c r="AU2879" s="20" t="s">
        <v>84</v>
      </c>
    </row>
    <row r="2880" spans="1:65" s="2" customFormat="1" ht="11.25">
      <c r="A2880" s="37"/>
      <c r="B2880" s="38"/>
      <c r="C2880" s="39"/>
      <c r="D2880" s="201" t="s">
        <v>1650</v>
      </c>
      <c r="E2880" s="39"/>
      <c r="F2880" s="257" t="s">
        <v>1659</v>
      </c>
      <c r="G2880" s="39"/>
      <c r="H2880" s="39"/>
      <c r="I2880" s="39"/>
      <c r="J2880" s="39"/>
      <c r="K2880" s="39"/>
      <c r="L2880" s="42"/>
      <c r="M2880" s="197"/>
      <c r="N2880" s="198"/>
      <c r="O2880" s="67"/>
      <c r="P2880" s="67"/>
      <c r="Q2880" s="67"/>
      <c r="R2880" s="67"/>
      <c r="S2880" s="67"/>
      <c r="T2880" s="68"/>
      <c r="U2880" s="37"/>
      <c r="V2880" s="37"/>
      <c r="W2880" s="37"/>
      <c r="X2880" s="37"/>
      <c r="Y2880" s="37"/>
      <c r="Z2880" s="37"/>
      <c r="AA2880" s="37"/>
      <c r="AB2880" s="37"/>
      <c r="AC2880" s="37"/>
      <c r="AD2880" s="37"/>
      <c r="AE2880" s="37"/>
      <c r="AU2880" s="20" t="s">
        <v>84</v>
      </c>
    </row>
    <row r="2881" spans="1:65" s="2" customFormat="1" ht="11.25">
      <c r="A2881" s="37"/>
      <c r="B2881" s="38"/>
      <c r="C2881" s="39"/>
      <c r="D2881" s="201" t="s">
        <v>1650</v>
      </c>
      <c r="E2881" s="39"/>
      <c r="F2881" s="258" t="s">
        <v>1660</v>
      </c>
      <c r="G2881" s="39"/>
      <c r="H2881" s="259">
        <v>55.7</v>
      </c>
      <c r="I2881" s="39"/>
      <c r="J2881" s="39"/>
      <c r="K2881" s="39"/>
      <c r="L2881" s="42"/>
      <c r="M2881" s="197"/>
      <c r="N2881" s="198"/>
      <c r="O2881" s="67"/>
      <c r="P2881" s="67"/>
      <c r="Q2881" s="67"/>
      <c r="R2881" s="67"/>
      <c r="S2881" s="67"/>
      <c r="T2881" s="68"/>
      <c r="U2881" s="37"/>
      <c r="V2881" s="37"/>
      <c r="W2881" s="37"/>
      <c r="X2881" s="37"/>
      <c r="Y2881" s="37"/>
      <c r="Z2881" s="37"/>
      <c r="AA2881" s="37"/>
      <c r="AB2881" s="37"/>
      <c r="AC2881" s="37"/>
      <c r="AD2881" s="37"/>
      <c r="AE2881" s="37"/>
      <c r="AU2881" s="20" t="s">
        <v>84</v>
      </c>
    </row>
    <row r="2882" spans="1:65" s="2" customFormat="1" ht="11.25">
      <c r="A2882" s="37"/>
      <c r="B2882" s="38"/>
      <c r="C2882" s="39"/>
      <c r="D2882" s="201" t="s">
        <v>1650</v>
      </c>
      <c r="E2882" s="39"/>
      <c r="F2882" s="257" t="s">
        <v>1734</v>
      </c>
      <c r="G2882" s="39"/>
      <c r="H2882" s="39"/>
      <c r="I2882" s="39"/>
      <c r="J2882" s="39"/>
      <c r="K2882" s="39"/>
      <c r="L2882" s="42"/>
      <c r="M2882" s="197"/>
      <c r="N2882" s="198"/>
      <c r="O2882" s="67"/>
      <c r="P2882" s="67"/>
      <c r="Q2882" s="67"/>
      <c r="R2882" s="67"/>
      <c r="S2882" s="67"/>
      <c r="T2882" s="68"/>
      <c r="U2882" s="37"/>
      <c r="V2882" s="37"/>
      <c r="W2882" s="37"/>
      <c r="X2882" s="37"/>
      <c r="Y2882" s="37"/>
      <c r="Z2882" s="37"/>
      <c r="AA2882" s="37"/>
      <c r="AB2882" s="37"/>
      <c r="AC2882" s="37"/>
      <c r="AD2882" s="37"/>
      <c r="AE2882" s="37"/>
      <c r="AU2882" s="20" t="s">
        <v>84</v>
      </c>
    </row>
    <row r="2883" spans="1:65" s="2" customFormat="1" ht="11.25">
      <c r="A2883" s="37"/>
      <c r="B2883" s="38"/>
      <c r="C2883" s="39"/>
      <c r="D2883" s="201" t="s">
        <v>1650</v>
      </c>
      <c r="E2883" s="39"/>
      <c r="F2883" s="258" t="s">
        <v>1735</v>
      </c>
      <c r="G2883" s="39"/>
      <c r="H2883" s="259">
        <v>93.7</v>
      </c>
      <c r="I2883" s="39"/>
      <c r="J2883" s="39"/>
      <c r="K2883" s="39"/>
      <c r="L2883" s="42"/>
      <c r="M2883" s="197"/>
      <c r="N2883" s="198"/>
      <c r="O2883" s="67"/>
      <c r="P2883" s="67"/>
      <c r="Q2883" s="67"/>
      <c r="R2883" s="67"/>
      <c r="S2883" s="67"/>
      <c r="T2883" s="68"/>
      <c r="U2883" s="37"/>
      <c r="V2883" s="37"/>
      <c r="W2883" s="37"/>
      <c r="X2883" s="37"/>
      <c r="Y2883" s="37"/>
      <c r="Z2883" s="37"/>
      <c r="AA2883" s="37"/>
      <c r="AB2883" s="37"/>
      <c r="AC2883" s="37"/>
      <c r="AD2883" s="37"/>
      <c r="AE2883" s="37"/>
      <c r="AU2883" s="20" t="s">
        <v>84</v>
      </c>
    </row>
    <row r="2884" spans="1:65" s="2" customFormat="1" ht="16.5" customHeight="1">
      <c r="A2884" s="37"/>
      <c r="B2884" s="38"/>
      <c r="C2884" s="247" t="s">
        <v>3737</v>
      </c>
      <c r="D2884" s="247" t="s">
        <v>519</v>
      </c>
      <c r="E2884" s="248" t="s">
        <v>3738</v>
      </c>
      <c r="F2884" s="249" t="s">
        <v>3739</v>
      </c>
      <c r="G2884" s="250" t="s">
        <v>202</v>
      </c>
      <c r="H2884" s="251">
        <v>298.76</v>
      </c>
      <c r="I2884" s="252"/>
      <c r="J2884" s="253">
        <f>ROUND(I2884*H2884,2)</f>
        <v>0</v>
      </c>
      <c r="K2884" s="249" t="s">
        <v>28</v>
      </c>
      <c r="L2884" s="254"/>
      <c r="M2884" s="255" t="s">
        <v>28</v>
      </c>
      <c r="N2884" s="256" t="s">
        <v>45</v>
      </c>
      <c r="O2884" s="67"/>
      <c r="P2884" s="190">
        <f>O2884*H2884</f>
        <v>0</v>
      </c>
      <c r="Q2884" s="190">
        <v>3.3999999999999998E-3</v>
      </c>
      <c r="R2884" s="190">
        <f>Q2884*H2884</f>
        <v>1.015784</v>
      </c>
      <c r="S2884" s="190">
        <v>0</v>
      </c>
      <c r="T2884" s="191">
        <f>S2884*H2884</f>
        <v>0</v>
      </c>
      <c r="U2884" s="37"/>
      <c r="V2884" s="37"/>
      <c r="W2884" s="37"/>
      <c r="X2884" s="37"/>
      <c r="Y2884" s="37"/>
      <c r="Z2884" s="37"/>
      <c r="AA2884" s="37"/>
      <c r="AB2884" s="37"/>
      <c r="AC2884" s="37"/>
      <c r="AD2884" s="37"/>
      <c r="AE2884" s="37"/>
      <c r="AR2884" s="192" t="s">
        <v>365</v>
      </c>
      <c r="AT2884" s="192" t="s">
        <v>519</v>
      </c>
      <c r="AU2884" s="192" t="s">
        <v>84</v>
      </c>
      <c r="AY2884" s="20" t="s">
        <v>197</v>
      </c>
      <c r="BE2884" s="193">
        <f>IF(N2884="základní",J2884,0)</f>
        <v>0</v>
      </c>
      <c r="BF2884" s="193">
        <f>IF(N2884="snížená",J2884,0)</f>
        <v>0</v>
      </c>
      <c r="BG2884" s="193">
        <f>IF(N2884="zákl. přenesená",J2884,0)</f>
        <v>0</v>
      </c>
      <c r="BH2884" s="193">
        <f>IF(N2884="sníž. přenesená",J2884,0)</f>
        <v>0</v>
      </c>
      <c r="BI2884" s="193">
        <f>IF(N2884="nulová",J2884,0)</f>
        <v>0</v>
      </c>
      <c r="BJ2884" s="20" t="s">
        <v>82</v>
      </c>
      <c r="BK2884" s="193">
        <f>ROUND(I2884*H2884,2)</f>
        <v>0</v>
      </c>
      <c r="BL2884" s="20" t="s">
        <v>283</v>
      </c>
      <c r="BM2884" s="192" t="s">
        <v>3740</v>
      </c>
    </row>
    <row r="2885" spans="1:65" s="13" customFormat="1" ht="11.25">
      <c r="B2885" s="199"/>
      <c r="C2885" s="200"/>
      <c r="D2885" s="201" t="s">
        <v>213</v>
      </c>
      <c r="E2885" s="200"/>
      <c r="F2885" s="203" t="s">
        <v>3741</v>
      </c>
      <c r="G2885" s="200"/>
      <c r="H2885" s="204">
        <v>298.76</v>
      </c>
      <c r="I2885" s="205"/>
      <c r="J2885" s="200"/>
      <c r="K2885" s="200"/>
      <c r="L2885" s="206"/>
      <c r="M2885" s="207"/>
      <c r="N2885" s="208"/>
      <c r="O2885" s="208"/>
      <c r="P2885" s="208"/>
      <c r="Q2885" s="208"/>
      <c r="R2885" s="208"/>
      <c r="S2885" s="208"/>
      <c r="T2885" s="209"/>
      <c r="AT2885" s="210" t="s">
        <v>213</v>
      </c>
      <c r="AU2885" s="210" t="s">
        <v>84</v>
      </c>
      <c r="AV2885" s="13" t="s">
        <v>84</v>
      </c>
      <c r="AW2885" s="13" t="s">
        <v>4</v>
      </c>
      <c r="AX2885" s="13" t="s">
        <v>82</v>
      </c>
      <c r="AY2885" s="210" t="s">
        <v>197</v>
      </c>
    </row>
    <row r="2886" spans="1:65" s="2" customFormat="1" ht="16.5" customHeight="1">
      <c r="A2886" s="37"/>
      <c r="B2886" s="38"/>
      <c r="C2886" s="181" t="s">
        <v>3742</v>
      </c>
      <c r="D2886" s="181" t="s">
        <v>199</v>
      </c>
      <c r="E2886" s="182" t="s">
        <v>3743</v>
      </c>
      <c r="F2886" s="183" t="s">
        <v>3744</v>
      </c>
      <c r="G2886" s="184" t="s">
        <v>265</v>
      </c>
      <c r="H2886" s="185">
        <v>150</v>
      </c>
      <c r="I2886" s="186"/>
      <c r="J2886" s="187">
        <f>ROUND(I2886*H2886,2)</f>
        <v>0</v>
      </c>
      <c r="K2886" s="183" t="s">
        <v>203</v>
      </c>
      <c r="L2886" s="42"/>
      <c r="M2886" s="188" t="s">
        <v>28</v>
      </c>
      <c r="N2886" s="189" t="s">
        <v>45</v>
      </c>
      <c r="O2886" s="67"/>
      <c r="P2886" s="190">
        <f>O2886*H2886</f>
        <v>0</v>
      </c>
      <c r="Q2886" s="190">
        <v>2.0000000000000002E-5</v>
      </c>
      <c r="R2886" s="190">
        <f>Q2886*H2886</f>
        <v>3.0000000000000001E-3</v>
      </c>
      <c r="S2886" s="190">
        <v>0</v>
      </c>
      <c r="T2886" s="191">
        <f>S2886*H2886</f>
        <v>0</v>
      </c>
      <c r="U2886" s="37"/>
      <c r="V2886" s="37"/>
      <c r="W2886" s="37"/>
      <c r="X2886" s="37"/>
      <c r="Y2886" s="37"/>
      <c r="Z2886" s="37"/>
      <c r="AA2886" s="37"/>
      <c r="AB2886" s="37"/>
      <c r="AC2886" s="37"/>
      <c r="AD2886" s="37"/>
      <c r="AE2886" s="37"/>
      <c r="AR2886" s="192" t="s">
        <v>283</v>
      </c>
      <c r="AT2886" s="192" t="s">
        <v>199</v>
      </c>
      <c r="AU2886" s="192" t="s">
        <v>84</v>
      </c>
      <c r="AY2886" s="20" t="s">
        <v>197</v>
      </c>
      <c r="BE2886" s="193">
        <f>IF(N2886="základní",J2886,0)</f>
        <v>0</v>
      </c>
      <c r="BF2886" s="193">
        <f>IF(N2886="snížená",J2886,0)</f>
        <v>0</v>
      </c>
      <c r="BG2886" s="193">
        <f>IF(N2886="zákl. přenesená",J2886,0)</f>
        <v>0</v>
      </c>
      <c r="BH2886" s="193">
        <f>IF(N2886="sníž. přenesená",J2886,0)</f>
        <v>0</v>
      </c>
      <c r="BI2886" s="193">
        <f>IF(N2886="nulová",J2886,0)</f>
        <v>0</v>
      </c>
      <c r="BJ2886" s="20" t="s">
        <v>82</v>
      </c>
      <c r="BK2886" s="193">
        <f>ROUND(I2886*H2886,2)</f>
        <v>0</v>
      </c>
      <c r="BL2886" s="20" t="s">
        <v>283</v>
      </c>
      <c r="BM2886" s="192" t="s">
        <v>3745</v>
      </c>
    </row>
    <row r="2887" spans="1:65" s="2" customFormat="1" ht="11.25">
      <c r="A2887" s="37"/>
      <c r="B2887" s="38"/>
      <c r="C2887" s="39"/>
      <c r="D2887" s="194" t="s">
        <v>206</v>
      </c>
      <c r="E2887" s="39"/>
      <c r="F2887" s="195" t="s">
        <v>3746</v>
      </c>
      <c r="G2887" s="39"/>
      <c r="H2887" s="39"/>
      <c r="I2887" s="196"/>
      <c r="J2887" s="39"/>
      <c r="K2887" s="39"/>
      <c r="L2887" s="42"/>
      <c r="M2887" s="197"/>
      <c r="N2887" s="198"/>
      <c r="O2887" s="67"/>
      <c r="P2887" s="67"/>
      <c r="Q2887" s="67"/>
      <c r="R2887" s="67"/>
      <c r="S2887" s="67"/>
      <c r="T2887" s="68"/>
      <c r="U2887" s="37"/>
      <c r="V2887" s="37"/>
      <c r="W2887" s="37"/>
      <c r="X2887" s="37"/>
      <c r="Y2887" s="37"/>
      <c r="Z2887" s="37"/>
      <c r="AA2887" s="37"/>
      <c r="AB2887" s="37"/>
      <c r="AC2887" s="37"/>
      <c r="AD2887" s="37"/>
      <c r="AE2887" s="37"/>
      <c r="AT2887" s="20" t="s">
        <v>206</v>
      </c>
      <c r="AU2887" s="20" t="s">
        <v>84</v>
      </c>
    </row>
    <row r="2888" spans="1:65" s="2" customFormat="1" ht="16.5" customHeight="1">
      <c r="A2888" s="37"/>
      <c r="B2888" s="38"/>
      <c r="C2888" s="181" t="s">
        <v>3747</v>
      </c>
      <c r="D2888" s="181" t="s">
        <v>199</v>
      </c>
      <c r="E2888" s="182" t="s">
        <v>3748</v>
      </c>
      <c r="F2888" s="183" t="s">
        <v>3749</v>
      </c>
      <c r="G2888" s="184" t="s">
        <v>265</v>
      </c>
      <c r="H2888" s="185">
        <v>288.95</v>
      </c>
      <c r="I2888" s="186"/>
      <c r="J2888" s="187">
        <f>ROUND(I2888*H2888,2)</f>
        <v>0</v>
      </c>
      <c r="K2888" s="183" t="s">
        <v>203</v>
      </c>
      <c r="L2888" s="42"/>
      <c r="M2888" s="188" t="s">
        <v>28</v>
      </c>
      <c r="N2888" s="189" t="s">
        <v>45</v>
      </c>
      <c r="O2888" s="67"/>
      <c r="P2888" s="190">
        <f>O2888*H2888</f>
        <v>0</v>
      </c>
      <c r="Q2888" s="190">
        <v>1.0000000000000001E-5</v>
      </c>
      <c r="R2888" s="190">
        <f>Q2888*H2888</f>
        <v>2.8895000000000001E-3</v>
      </c>
      <c r="S2888" s="190">
        <v>0</v>
      </c>
      <c r="T2888" s="191">
        <f>S2888*H2888</f>
        <v>0</v>
      </c>
      <c r="U2888" s="37"/>
      <c r="V2888" s="37"/>
      <c r="W2888" s="37"/>
      <c r="X2888" s="37"/>
      <c r="Y2888" s="37"/>
      <c r="Z2888" s="37"/>
      <c r="AA2888" s="37"/>
      <c r="AB2888" s="37"/>
      <c r="AC2888" s="37"/>
      <c r="AD2888" s="37"/>
      <c r="AE2888" s="37"/>
      <c r="AR2888" s="192" t="s">
        <v>283</v>
      </c>
      <c r="AT2888" s="192" t="s">
        <v>199</v>
      </c>
      <c r="AU2888" s="192" t="s">
        <v>84</v>
      </c>
      <c r="AY2888" s="20" t="s">
        <v>197</v>
      </c>
      <c r="BE2888" s="193">
        <f>IF(N2888="základní",J2888,0)</f>
        <v>0</v>
      </c>
      <c r="BF2888" s="193">
        <f>IF(N2888="snížená",J2888,0)</f>
        <v>0</v>
      </c>
      <c r="BG2888" s="193">
        <f>IF(N2888="zákl. přenesená",J2888,0)</f>
        <v>0</v>
      </c>
      <c r="BH2888" s="193">
        <f>IF(N2888="sníž. přenesená",J2888,0)</f>
        <v>0</v>
      </c>
      <c r="BI2888" s="193">
        <f>IF(N2888="nulová",J2888,0)</f>
        <v>0</v>
      </c>
      <c r="BJ2888" s="20" t="s">
        <v>82</v>
      </c>
      <c r="BK2888" s="193">
        <f>ROUND(I2888*H2888,2)</f>
        <v>0</v>
      </c>
      <c r="BL2888" s="20" t="s">
        <v>283</v>
      </c>
      <c r="BM2888" s="192" t="s">
        <v>3750</v>
      </c>
    </row>
    <row r="2889" spans="1:65" s="2" customFormat="1" ht="11.25">
      <c r="A2889" s="37"/>
      <c r="B2889" s="38"/>
      <c r="C2889" s="39"/>
      <c r="D2889" s="194" t="s">
        <v>206</v>
      </c>
      <c r="E2889" s="39"/>
      <c r="F2889" s="195" t="s">
        <v>3751</v>
      </c>
      <c r="G2889" s="39"/>
      <c r="H2889" s="39"/>
      <c r="I2889" s="196"/>
      <c r="J2889" s="39"/>
      <c r="K2889" s="39"/>
      <c r="L2889" s="42"/>
      <c r="M2889" s="197"/>
      <c r="N2889" s="198"/>
      <c r="O2889" s="67"/>
      <c r="P2889" s="67"/>
      <c r="Q2889" s="67"/>
      <c r="R2889" s="67"/>
      <c r="S2889" s="67"/>
      <c r="T2889" s="68"/>
      <c r="U2889" s="37"/>
      <c r="V2889" s="37"/>
      <c r="W2889" s="37"/>
      <c r="X2889" s="37"/>
      <c r="Y2889" s="37"/>
      <c r="Z2889" s="37"/>
      <c r="AA2889" s="37"/>
      <c r="AB2889" s="37"/>
      <c r="AC2889" s="37"/>
      <c r="AD2889" s="37"/>
      <c r="AE2889" s="37"/>
      <c r="AT2889" s="20" t="s">
        <v>206</v>
      </c>
      <c r="AU2889" s="20" t="s">
        <v>84</v>
      </c>
    </row>
    <row r="2890" spans="1:65" s="15" customFormat="1" ht="11.25">
      <c r="B2890" s="222"/>
      <c r="C2890" s="223"/>
      <c r="D2890" s="201" t="s">
        <v>213</v>
      </c>
      <c r="E2890" s="224" t="s">
        <v>28</v>
      </c>
      <c r="F2890" s="225" t="s">
        <v>3566</v>
      </c>
      <c r="G2890" s="223"/>
      <c r="H2890" s="224" t="s">
        <v>28</v>
      </c>
      <c r="I2890" s="226"/>
      <c r="J2890" s="223"/>
      <c r="K2890" s="223"/>
      <c r="L2890" s="227"/>
      <c r="M2890" s="228"/>
      <c r="N2890" s="229"/>
      <c r="O2890" s="229"/>
      <c r="P2890" s="229"/>
      <c r="Q2890" s="229"/>
      <c r="R2890" s="229"/>
      <c r="S2890" s="229"/>
      <c r="T2890" s="230"/>
      <c r="AT2890" s="231" t="s">
        <v>213</v>
      </c>
      <c r="AU2890" s="231" t="s">
        <v>84</v>
      </c>
      <c r="AV2890" s="15" t="s">
        <v>82</v>
      </c>
      <c r="AW2890" s="15" t="s">
        <v>35</v>
      </c>
      <c r="AX2890" s="15" t="s">
        <v>74</v>
      </c>
      <c r="AY2890" s="231" t="s">
        <v>197</v>
      </c>
    </row>
    <row r="2891" spans="1:65" s="15" customFormat="1" ht="11.25">
      <c r="B2891" s="222"/>
      <c r="C2891" s="223"/>
      <c r="D2891" s="201" t="s">
        <v>213</v>
      </c>
      <c r="E2891" s="224" t="s">
        <v>28</v>
      </c>
      <c r="F2891" s="225" t="s">
        <v>3752</v>
      </c>
      <c r="G2891" s="223"/>
      <c r="H2891" s="224" t="s">
        <v>28</v>
      </c>
      <c r="I2891" s="226"/>
      <c r="J2891" s="223"/>
      <c r="K2891" s="223"/>
      <c r="L2891" s="227"/>
      <c r="M2891" s="228"/>
      <c r="N2891" s="229"/>
      <c r="O2891" s="229"/>
      <c r="P2891" s="229"/>
      <c r="Q2891" s="229"/>
      <c r="R2891" s="229"/>
      <c r="S2891" s="229"/>
      <c r="T2891" s="230"/>
      <c r="AT2891" s="231" t="s">
        <v>213</v>
      </c>
      <c r="AU2891" s="231" t="s">
        <v>84</v>
      </c>
      <c r="AV2891" s="15" t="s">
        <v>82</v>
      </c>
      <c r="AW2891" s="15" t="s">
        <v>35</v>
      </c>
      <c r="AX2891" s="15" t="s">
        <v>74</v>
      </c>
      <c r="AY2891" s="231" t="s">
        <v>197</v>
      </c>
    </row>
    <row r="2892" spans="1:65" s="15" customFormat="1" ht="11.25">
      <c r="B2892" s="222"/>
      <c r="C2892" s="223"/>
      <c r="D2892" s="201" t="s">
        <v>213</v>
      </c>
      <c r="E2892" s="224" t="s">
        <v>28</v>
      </c>
      <c r="F2892" s="225" t="s">
        <v>3753</v>
      </c>
      <c r="G2892" s="223"/>
      <c r="H2892" s="224" t="s">
        <v>28</v>
      </c>
      <c r="I2892" s="226"/>
      <c r="J2892" s="223"/>
      <c r="K2892" s="223"/>
      <c r="L2892" s="227"/>
      <c r="M2892" s="228"/>
      <c r="N2892" s="229"/>
      <c r="O2892" s="229"/>
      <c r="P2892" s="229"/>
      <c r="Q2892" s="229"/>
      <c r="R2892" s="229"/>
      <c r="S2892" s="229"/>
      <c r="T2892" s="230"/>
      <c r="AT2892" s="231" t="s">
        <v>213</v>
      </c>
      <c r="AU2892" s="231" t="s">
        <v>84</v>
      </c>
      <c r="AV2892" s="15" t="s">
        <v>82</v>
      </c>
      <c r="AW2892" s="15" t="s">
        <v>35</v>
      </c>
      <c r="AX2892" s="15" t="s">
        <v>74</v>
      </c>
      <c r="AY2892" s="231" t="s">
        <v>197</v>
      </c>
    </row>
    <row r="2893" spans="1:65" s="15" customFormat="1" ht="11.25">
      <c r="B2893" s="222"/>
      <c r="C2893" s="223"/>
      <c r="D2893" s="201" t="s">
        <v>213</v>
      </c>
      <c r="E2893" s="224" t="s">
        <v>28</v>
      </c>
      <c r="F2893" s="225" t="s">
        <v>3754</v>
      </c>
      <c r="G2893" s="223"/>
      <c r="H2893" s="224" t="s">
        <v>28</v>
      </c>
      <c r="I2893" s="226"/>
      <c r="J2893" s="223"/>
      <c r="K2893" s="223"/>
      <c r="L2893" s="227"/>
      <c r="M2893" s="228"/>
      <c r="N2893" s="229"/>
      <c r="O2893" s="229"/>
      <c r="P2893" s="229"/>
      <c r="Q2893" s="229"/>
      <c r="R2893" s="229"/>
      <c r="S2893" s="229"/>
      <c r="T2893" s="230"/>
      <c r="AT2893" s="231" t="s">
        <v>213</v>
      </c>
      <c r="AU2893" s="231" t="s">
        <v>84</v>
      </c>
      <c r="AV2893" s="15" t="s">
        <v>82</v>
      </c>
      <c r="AW2893" s="15" t="s">
        <v>35</v>
      </c>
      <c r="AX2893" s="15" t="s">
        <v>74</v>
      </c>
      <c r="AY2893" s="231" t="s">
        <v>197</v>
      </c>
    </row>
    <row r="2894" spans="1:65" s="13" customFormat="1" ht="11.25">
      <c r="B2894" s="199"/>
      <c r="C2894" s="200"/>
      <c r="D2894" s="201" t="s">
        <v>213</v>
      </c>
      <c r="E2894" s="202" t="s">
        <v>28</v>
      </c>
      <c r="F2894" s="203" t="s">
        <v>3755</v>
      </c>
      <c r="G2894" s="200"/>
      <c r="H2894" s="204">
        <v>216.7</v>
      </c>
      <c r="I2894" s="205"/>
      <c r="J2894" s="200"/>
      <c r="K2894" s="200"/>
      <c r="L2894" s="206"/>
      <c r="M2894" s="207"/>
      <c r="N2894" s="208"/>
      <c r="O2894" s="208"/>
      <c r="P2894" s="208"/>
      <c r="Q2894" s="208"/>
      <c r="R2894" s="208"/>
      <c r="S2894" s="208"/>
      <c r="T2894" s="209"/>
      <c r="AT2894" s="210" t="s">
        <v>213</v>
      </c>
      <c r="AU2894" s="210" t="s">
        <v>84</v>
      </c>
      <c r="AV2894" s="13" t="s">
        <v>84</v>
      </c>
      <c r="AW2894" s="13" t="s">
        <v>35</v>
      </c>
      <c r="AX2894" s="13" t="s">
        <v>74</v>
      </c>
      <c r="AY2894" s="210" t="s">
        <v>197</v>
      </c>
    </row>
    <row r="2895" spans="1:65" s="13" customFormat="1" ht="11.25">
      <c r="B2895" s="199"/>
      <c r="C2895" s="200"/>
      <c r="D2895" s="201" t="s">
        <v>213</v>
      </c>
      <c r="E2895" s="202" t="s">
        <v>28</v>
      </c>
      <c r="F2895" s="203" t="s">
        <v>3756</v>
      </c>
      <c r="G2895" s="200"/>
      <c r="H2895" s="204">
        <v>-24.1</v>
      </c>
      <c r="I2895" s="205"/>
      <c r="J2895" s="200"/>
      <c r="K2895" s="200"/>
      <c r="L2895" s="206"/>
      <c r="M2895" s="207"/>
      <c r="N2895" s="208"/>
      <c r="O2895" s="208"/>
      <c r="P2895" s="208"/>
      <c r="Q2895" s="208"/>
      <c r="R2895" s="208"/>
      <c r="S2895" s="208"/>
      <c r="T2895" s="209"/>
      <c r="AT2895" s="210" t="s">
        <v>213</v>
      </c>
      <c r="AU2895" s="210" t="s">
        <v>84</v>
      </c>
      <c r="AV2895" s="13" t="s">
        <v>84</v>
      </c>
      <c r="AW2895" s="13" t="s">
        <v>35</v>
      </c>
      <c r="AX2895" s="13" t="s">
        <v>74</v>
      </c>
      <c r="AY2895" s="210" t="s">
        <v>197</v>
      </c>
    </row>
    <row r="2896" spans="1:65" s="16" customFormat="1" ht="11.25">
      <c r="B2896" s="232"/>
      <c r="C2896" s="233"/>
      <c r="D2896" s="201" t="s">
        <v>213</v>
      </c>
      <c r="E2896" s="234" t="s">
        <v>28</v>
      </c>
      <c r="F2896" s="235" t="s">
        <v>416</v>
      </c>
      <c r="G2896" s="233"/>
      <c r="H2896" s="236">
        <v>192.6</v>
      </c>
      <c r="I2896" s="237"/>
      <c r="J2896" s="233"/>
      <c r="K2896" s="233"/>
      <c r="L2896" s="238"/>
      <c r="M2896" s="239"/>
      <c r="N2896" s="240"/>
      <c r="O2896" s="240"/>
      <c r="P2896" s="240"/>
      <c r="Q2896" s="240"/>
      <c r="R2896" s="240"/>
      <c r="S2896" s="240"/>
      <c r="T2896" s="241"/>
      <c r="AT2896" s="242" t="s">
        <v>213</v>
      </c>
      <c r="AU2896" s="242" t="s">
        <v>84</v>
      </c>
      <c r="AV2896" s="16" t="s">
        <v>160</v>
      </c>
      <c r="AW2896" s="16" t="s">
        <v>35</v>
      </c>
      <c r="AX2896" s="16" t="s">
        <v>74</v>
      </c>
      <c r="AY2896" s="242" t="s">
        <v>197</v>
      </c>
    </row>
    <row r="2897" spans="1:65" s="15" customFormat="1" ht="11.25">
      <c r="B2897" s="222"/>
      <c r="C2897" s="223"/>
      <c r="D2897" s="201" t="s">
        <v>213</v>
      </c>
      <c r="E2897" s="224" t="s">
        <v>28</v>
      </c>
      <c r="F2897" s="225" t="s">
        <v>3757</v>
      </c>
      <c r="G2897" s="223"/>
      <c r="H2897" s="224" t="s">
        <v>28</v>
      </c>
      <c r="I2897" s="226"/>
      <c r="J2897" s="223"/>
      <c r="K2897" s="223"/>
      <c r="L2897" s="227"/>
      <c r="M2897" s="228"/>
      <c r="N2897" s="229"/>
      <c r="O2897" s="229"/>
      <c r="P2897" s="229"/>
      <c r="Q2897" s="229"/>
      <c r="R2897" s="229"/>
      <c r="S2897" s="229"/>
      <c r="T2897" s="230"/>
      <c r="AT2897" s="231" t="s">
        <v>213</v>
      </c>
      <c r="AU2897" s="231" t="s">
        <v>84</v>
      </c>
      <c r="AV2897" s="15" t="s">
        <v>82</v>
      </c>
      <c r="AW2897" s="15" t="s">
        <v>35</v>
      </c>
      <c r="AX2897" s="15" t="s">
        <v>74</v>
      </c>
      <c r="AY2897" s="231" t="s">
        <v>197</v>
      </c>
    </row>
    <row r="2898" spans="1:65" s="13" customFormat="1" ht="11.25">
      <c r="B2898" s="199"/>
      <c r="C2898" s="200"/>
      <c r="D2898" s="201" t="s">
        <v>213</v>
      </c>
      <c r="E2898" s="202" t="s">
        <v>28</v>
      </c>
      <c r="F2898" s="203" t="s">
        <v>3758</v>
      </c>
      <c r="G2898" s="200"/>
      <c r="H2898" s="204">
        <v>87.5</v>
      </c>
      <c r="I2898" s="205"/>
      <c r="J2898" s="200"/>
      <c r="K2898" s="200"/>
      <c r="L2898" s="206"/>
      <c r="M2898" s="207"/>
      <c r="N2898" s="208"/>
      <c r="O2898" s="208"/>
      <c r="P2898" s="208"/>
      <c r="Q2898" s="208"/>
      <c r="R2898" s="208"/>
      <c r="S2898" s="208"/>
      <c r="T2898" s="209"/>
      <c r="AT2898" s="210" t="s">
        <v>213</v>
      </c>
      <c r="AU2898" s="210" t="s">
        <v>84</v>
      </c>
      <c r="AV2898" s="13" t="s">
        <v>84</v>
      </c>
      <c r="AW2898" s="13" t="s">
        <v>35</v>
      </c>
      <c r="AX2898" s="13" t="s">
        <v>74</v>
      </c>
      <c r="AY2898" s="210" t="s">
        <v>197</v>
      </c>
    </row>
    <row r="2899" spans="1:65" s="13" customFormat="1" ht="11.25">
      <c r="B2899" s="199"/>
      <c r="C2899" s="200"/>
      <c r="D2899" s="201" t="s">
        <v>213</v>
      </c>
      <c r="E2899" s="202" t="s">
        <v>28</v>
      </c>
      <c r="F2899" s="203" t="s">
        <v>3759</v>
      </c>
      <c r="G2899" s="200"/>
      <c r="H2899" s="204">
        <v>-8.65</v>
      </c>
      <c r="I2899" s="205"/>
      <c r="J2899" s="200"/>
      <c r="K2899" s="200"/>
      <c r="L2899" s="206"/>
      <c r="M2899" s="207"/>
      <c r="N2899" s="208"/>
      <c r="O2899" s="208"/>
      <c r="P2899" s="208"/>
      <c r="Q2899" s="208"/>
      <c r="R2899" s="208"/>
      <c r="S2899" s="208"/>
      <c r="T2899" s="209"/>
      <c r="AT2899" s="210" t="s">
        <v>213</v>
      </c>
      <c r="AU2899" s="210" t="s">
        <v>84</v>
      </c>
      <c r="AV2899" s="13" t="s">
        <v>84</v>
      </c>
      <c r="AW2899" s="13" t="s">
        <v>35</v>
      </c>
      <c r="AX2899" s="13" t="s">
        <v>74</v>
      </c>
      <c r="AY2899" s="210" t="s">
        <v>197</v>
      </c>
    </row>
    <row r="2900" spans="1:65" s="16" customFormat="1" ht="11.25">
      <c r="B2900" s="232"/>
      <c r="C2900" s="233"/>
      <c r="D2900" s="201" t="s">
        <v>213</v>
      </c>
      <c r="E2900" s="234" t="s">
        <v>28</v>
      </c>
      <c r="F2900" s="235" t="s">
        <v>416</v>
      </c>
      <c r="G2900" s="233"/>
      <c r="H2900" s="236">
        <v>78.849999999999994</v>
      </c>
      <c r="I2900" s="237"/>
      <c r="J2900" s="233"/>
      <c r="K2900" s="233"/>
      <c r="L2900" s="238"/>
      <c r="M2900" s="239"/>
      <c r="N2900" s="240"/>
      <c r="O2900" s="240"/>
      <c r="P2900" s="240"/>
      <c r="Q2900" s="240"/>
      <c r="R2900" s="240"/>
      <c r="S2900" s="240"/>
      <c r="T2900" s="241"/>
      <c r="AT2900" s="242" t="s">
        <v>213</v>
      </c>
      <c r="AU2900" s="242" t="s">
        <v>84</v>
      </c>
      <c r="AV2900" s="16" t="s">
        <v>160</v>
      </c>
      <c r="AW2900" s="16" t="s">
        <v>35</v>
      </c>
      <c r="AX2900" s="16" t="s">
        <v>74</v>
      </c>
      <c r="AY2900" s="242" t="s">
        <v>197</v>
      </c>
    </row>
    <row r="2901" spans="1:65" s="13" customFormat="1" ht="11.25">
      <c r="B2901" s="199"/>
      <c r="C2901" s="200"/>
      <c r="D2901" s="201" t="s">
        <v>213</v>
      </c>
      <c r="E2901" s="202" t="s">
        <v>28</v>
      </c>
      <c r="F2901" s="203" t="s">
        <v>3760</v>
      </c>
      <c r="G2901" s="200"/>
      <c r="H2901" s="204">
        <v>17.5</v>
      </c>
      <c r="I2901" s="205"/>
      <c r="J2901" s="200"/>
      <c r="K2901" s="200"/>
      <c r="L2901" s="206"/>
      <c r="M2901" s="207"/>
      <c r="N2901" s="208"/>
      <c r="O2901" s="208"/>
      <c r="P2901" s="208"/>
      <c r="Q2901" s="208"/>
      <c r="R2901" s="208"/>
      <c r="S2901" s="208"/>
      <c r="T2901" s="209"/>
      <c r="AT2901" s="210" t="s">
        <v>213</v>
      </c>
      <c r="AU2901" s="210" t="s">
        <v>84</v>
      </c>
      <c r="AV2901" s="13" t="s">
        <v>84</v>
      </c>
      <c r="AW2901" s="13" t="s">
        <v>35</v>
      </c>
      <c r="AX2901" s="13" t="s">
        <v>74</v>
      </c>
      <c r="AY2901" s="210" t="s">
        <v>197</v>
      </c>
    </row>
    <row r="2902" spans="1:65" s="14" customFormat="1" ht="11.25">
      <c r="B2902" s="211"/>
      <c r="C2902" s="212"/>
      <c r="D2902" s="201" t="s">
        <v>213</v>
      </c>
      <c r="E2902" s="213" t="s">
        <v>28</v>
      </c>
      <c r="F2902" s="214" t="s">
        <v>226</v>
      </c>
      <c r="G2902" s="212"/>
      <c r="H2902" s="215">
        <v>288.95</v>
      </c>
      <c r="I2902" s="216"/>
      <c r="J2902" s="212"/>
      <c r="K2902" s="212"/>
      <c r="L2902" s="217"/>
      <c r="M2902" s="218"/>
      <c r="N2902" s="219"/>
      <c r="O2902" s="219"/>
      <c r="P2902" s="219"/>
      <c r="Q2902" s="219"/>
      <c r="R2902" s="219"/>
      <c r="S2902" s="219"/>
      <c r="T2902" s="220"/>
      <c r="AT2902" s="221" t="s">
        <v>213</v>
      </c>
      <c r="AU2902" s="221" t="s">
        <v>84</v>
      </c>
      <c r="AV2902" s="14" t="s">
        <v>204</v>
      </c>
      <c r="AW2902" s="14" t="s">
        <v>35</v>
      </c>
      <c r="AX2902" s="14" t="s">
        <v>82</v>
      </c>
      <c r="AY2902" s="221" t="s">
        <v>197</v>
      </c>
    </row>
    <row r="2903" spans="1:65" s="2" customFormat="1" ht="16.5" customHeight="1">
      <c r="A2903" s="37"/>
      <c r="B2903" s="38"/>
      <c r="C2903" s="247" t="s">
        <v>3761</v>
      </c>
      <c r="D2903" s="247" t="s">
        <v>519</v>
      </c>
      <c r="E2903" s="248" t="s">
        <v>3762</v>
      </c>
      <c r="F2903" s="249" t="s">
        <v>3763</v>
      </c>
      <c r="G2903" s="250" t="s">
        <v>265</v>
      </c>
      <c r="H2903" s="251">
        <v>276.87900000000002</v>
      </c>
      <c r="I2903" s="252"/>
      <c r="J2903" s="253">
        <f>ROUND(I2903*H2903,2)</f>
        <v>0</v>
      </c>
      <c r="K2903" s="249" t="s">
        <v>28</v>
      </c>
      <c r="L2903" s="254"/>
      <c r="M2903" s="255" t="s">
        <v>28</v>
      </c>
      <c r="N2903" s="256" t="s">
        <v>45</v>
      </c>
      <c r="O2903" s="67"/>
      <c r="P2903" s="190">
        <f>O2903*H2903</f>
        <v>0</v>
      </c>
      <c r="Q2903" s="190">
        <v>0</v>
      </c>
      <c r="R2903" s="190">
        <f>Q2903*H2903</f>
        <v>0</v>
      </c>
      <c r="S2903" s="190">
        <v>0</v>
      </c>
      <c r="T2903" s="191">
        <f>S2903*H2903</f>
        <v>0</v>
      </c>
      <c r="U2903" s="37"/>
      <c r="V2903" s="37"/>
      <c r="W2903" s="37"/>
      <c r="X2903" s="37"/>
      <c r="Y2903" s="37"/>
      <c r="Z2903" s="37"/>
      <c r="AA2903" s="37"/>
      <c r="AB2903" s="37"/>
      <c r="AC2903" s="37"/>
      <c r="AD2903" s="37"/>
      <c r="AE2903" s="37"/>
      <c r="AR2903" s="192" t="s">
        <v>365</v>
      </c>
      <c r="AT2903" s="192" t="s">
        <v>519</v>
      </c>
      <c r="AU2903" s="192" t="s">
        <v>84</v>
      </c>
      <c r="AY2903" s="20" t="s">
        <v>197</v>
      </c>
      <c r="BE2903" s="193">
        <f>IF(N2903="základní",J2903,0)</f>
        <v>0</v>
      </c>
      <c r="BF2903" s="193">
        <f>IF(N2903="snížená",J2903,0)</f>
        <v>0</v>
      </c>
      <c r="BG2903" s="193">
        <f>IF(N2903="zákl. přenesená",J2903,0)</f>
        <v>0</v>
      </c>
      <c r="BH2903" s="193">
        <f>IF(N2903="sníž. přenesená",J2903,0)</f>
        <v>0</v>
      </c>
      <c r="BI2903" s="193">
        <f>IF(N2903="nulová",J2903,0)</f>
        <v>0</v>
      </c>
      <c r="BJ2903" s="20" t="s">
        <v>82</v>
      </c>
      <c r="BK2903" s="193">
        <f>ROUND(I2903*H2903,2)</f>
        <v>0</v>
      </c>
      <c r="BL2903" s="20" t="s">
        <v>283</v>
      </c>
      <c r="BM2903" s="192" t="s">
        <v>3764</v>
      </c>
    </row>
    <row r="2904" spans="1:65" s="13" customFormat="1" ht="11.25">
      <c r="B2904" s="199"/>
      <c r="C2904" s="200"/>
      <c r="D2904" s="201" t="s">
        <v>213</v>
      </c>
      <c r="E2904" s="202" t="s">
        <v>28</v>
      </c>
      <c r="F2904" s="203" t="s">
        <v>3765</v>
      </c>
      <c r="G2904" s="200"/>
      <c r="H2904" s="204">
        <v>271.45</v>
      </c>
      <c r="I2904" s="205"/>
      <c r="J2904" s="200"/>
      <c r="K2904" s="200"/>
      <c r="L2904" s="206"/>
      <c r="M2904" s="207"/>
      <c r="N2904" s="208"/>
      <c r="O2904" s="208"/>
      <c r="P2904" s="208"/>
      <c r="Q2904" s="208"/>
      <c r="R2904" s="208"/>
      <c r="S2904" s="208"/>
      <c r="T2904" s="209"/>
      <c r="AT2904" s="210" t="s">
        <v>213</v>
      </c>
      <c r="AU2904" s="210" t="s">
        <v>84</v>
      </c>
      <c r="AV2904" s="13" t="s">
        <v>84</v>
      </c>
      <c r="AW2904" s="13" t="s">
        <v>35</v>
      </c>
      <c r="AX2904" s="13" t="s">
        <v>82</v>
      </c>
      <c r="AY2904" s="210" t="s">
        <v>197</v>
      </c>
    </row>
    <row r="2905" spans="1:65" s="13" customFormat="1" ht="11.25">
      <c r="B2905" s="199"/>
      <c r="C2905" s="200"/>
      <c r="D2905" s="201" t="s">
        <v>213</v>
      </c>
      <c r="E2905" s="200"/>
      <c r="F2905" s="203" t="s">
        <v>3766</v>
      </c>
      <c r="G2905" s="200"/>
      <c r="H2905" s="204">
        <v>276.87900000000002</v>
      </c>
      <c r="I2905" s="205"/>
      <c r="J2905" s="200"/>
      <c r="K2905" s="200"/>
      <c r="L2905" s="206"/>
      <c r="M2905" s="207"/>
      <c r="N2905" s="208"/>
      <c r="O2905" s="208"/>
      <c r="P2905" s="208"/>
      <c r="Q2905" s="208"/>
      <c r="R2905" s="208"/>
      <c r="S2905" s="208"/>
      <c r="T2905" s="209"/>
      <c r="AT2905" s="210" t="s">
        <v>213</v>
      </c>
      <c r="AU2905" s="210" t="s">
        <v>84</v>
      </c>
      <c r="AV2905" s="13" t="s">
        <v>84</v>
      </c>
      <c r="AW2905" s="13" t="s">
        <v>4</v>
      </c>
      <c r="AX2905" s="13" t="s">
        <v>82</v>
      </c>
      <c r="AY2905" s="210" t="s">
        <v>197</v>
      </c>
    </row>
    <row r="2906" spans="1:65" s="2" customFormat="1" ht="16.5" customHeight="1">
      <c r="A2906" s="37"/>
      <c r="B2906" s="38"/>
      <c r="C2906" s="247" t="s">
        <v>3767</v>
      </c>
      <c r="D2906" s="247" t="s">
        <v>519</v>
      </c>
      <c r="E2906" s="248" t="s">
        <v>3768</v>
      </c>
      <c r="F2906" s="249" t="s">
        <v>3769</v>
      </c>
      <c r="G2906" s="250" t="s">
        <v>265</v>
      </c>
      <c r="H2906" s="251">
        <v>17.850000000000001</v>
      </c>
      <c r="I2906" s="252"/>
      <c r="J2906" s="253">
        <f>ROUND(I2906*H2906,2)</f>
        <v>0</v>
      </c>
      <c r="K2906" s="249" t="s">
        <v>28</v>
      </c>
      <c r="L2906" s="254"/>
      <c r="M2906" s="255" t="s">
        <v>28</v>
      </c>
      <c r="N2906" s="256" t="s">
        <v>45</v>
      </c>
      <c r="O2906" s="67"/>
      <c r="P2906" s="190">
        <f>O2906*H2906</f>
        <v>0</v>
      </c>
      <c r="Q2906" s="190">
        <v>0</v>
      </c>
      <c r="R2906" s="190">
        <f>Q2906*H2906</f>
        <v>0</v>
      </c>
      <c r="S2906" s="190">
        <v>0</v>
      </c>
      <c r="T2906" s="191">
        <f>S2906*H2906</f>
        <v>0</v>
      </c>
      <c r="U2906" s="37"/>
      <c r="V2906" s="37"/>
      <c r="W2906" s="37"/>
      <c r="X2906" s="37"/>
      <c r="Y2906" s="37"/>
      <c r="Z2906" s="37"/>
      <c r="AA2906" s="37"/>
      <c r="AB2906" s="37"/>
      <c r="AC2906" s="37"/>
      <c r="AD2906" s="37"/>
      <c r="AE2906" s="37"/>
      <c r="AR2906" s="192" t="s">
        <v>365</v>
      </c>
      <c r="AT2906" s="192" t="s">
        <v>519</v>
      </c>
      <c r="AU2906" s="192" t="s">
        <v>84</v>
      </c>
      <c r="AY2906" s="20" t="s">
        <v>197</v>
      </c>
      <c r="BE2906" s="193">
        <f>IF(N2906="základní",J2906,0)</f>
        <v>0</v>
      </c>
      <c r="BF2906" s="193">
        <f>IF(N2906="snížená",J2906,0)</f>
        <v>0</v>
      </c>
      <c r="BG2906" s="193">
        <f>IF(N2906="zákl. přenesená",J2906,0)</f>
        <v>0</v>
      </c>
      <c r="BH2906" s="193">
        <f>IF(N2906="sníž. přenesená",J2906,0)</f>
        <v>0</v>
      </c>
      <c r="BI2906" s="193">
        <f>IF(N2906="nulová",J2906,0)</f>
        <v>0</v>
      </c>
      <c r="BJ2906" s="20" t="s">
        <v>82</v>
      </c>
      <c r="BK2906" s="193">
        <f>ROUND(I2906*H2906,2)</f>
        <v>0</v>
      </c>
      <c r="BL2906" s="20" t="s">
        <v>283</v>
      </c>
      <c r="BM2906" s="192" t="s">
        <v>3770</v>
      </c>
    </row>
    <row r="2907" spans="1:65" s="13" customFormat="1" ht="11.25">
      <c r="B2907" s="199"/>
      <c r="C2907" s="200"/>
      <c r="D2907" s="201" t="s">
        <v>213</v>
      </c>
      <c r="E2907" s="200"/>
      <c r="F2907" s="203" t="s">
        <v>3771</v>
      </c>
      <c r="G2907" s="200"/>
      <c r="H2907" s="204">
        <v>17.850000000000001</v>
      </c>
      <c r="I2907" s="205"/>
      <c r="J2907" s="200"/>
      <c r="K2907" s="200"/>
      <c r="L2907" s="206"/>
      <c r="M2907" s="207"/>
      <c r="N2907" s="208"/>
      <c r="O2907" s="208"/>
      <c r="P2907" s="208"/>
      <c r="Q2907" s="208"/>
      <c r="R2907" s="208"/>
      <c r="S2907" s="208"/>
      <c r="T2907" s="209"/>
      <c r="AT2907" s="210" t="s">
        <v>213</v>
      </c>
      <c r="AU2907" s="210" t="s">
        <v>84</v>
      </c>
      <c r="AV2907" s="13" t="s">
        <v>84</v>
      </c>
      <c r="AW2907" s="13" t="s">
        <v>4</v>
      </c>
      <c r="AX2907" s="13" t="s">
        <v>82</v>
      </c>
      <c r="AY2907" s="210" t="s">
        <v>197</v>
      </c>
    </row>
    <row r="2908" spans="1:65" s="2" customFormat="1" ht="24.2" customHeight="1">
      <c r="A2908" s="37"/>
      <c r="B2908" s="38"/>
      <c r="C2908" s="181" t="s">
        <v>3772</v>
      </c>
      <c r="D2908" s="181" t="s">
        <v>199</v>
      </c>
      <c r="E2908" s="182" t="s">
        <v>3773</v>
      </c>
      <c r="F2908" s="183" t="s">
        <v>3774</v>
      </c>
      <c r="G2908" s="184" t="s">
        <v>428</v>
      </c>
      <c r="H2908" s="185">
        <v>3.452</v>
      </c>
      <c r="I2908" s="186"/>
      <c r="J2908" s="187">
        <f>ROUND(I2908*H2908,2)</f>
        <v>0</v>
      </c>
      <c r="K2908" s="183" t="s">
        <v>203</v>
      </c>
      <c r="L2908" s="42"/>
      <c r="M2908" s="188" t="s">
        <v>28</v>
      </c>
      <c r="N2908" s="189" t="s">
        <v>45</v>
      </c>
      <c r="O2908" s="67"/>
      <c r="P2908" s="190">
        <f>O2908*H2908</f>
        <v>0</v>
      </c>
      <c r="Q2908" s="190">
        <v>0</v>
      </c>
      <c r="R2908" s="190">
        <f>Q2908*H2908</f>
        <v>0</v>
      </c>
      <c r="S2908" s="190">
        <v>0</v>
      </c>
      <c r="T2908" s="191">
        <f>S2908*H2908</f>
        <v>0</v>
      </c>
      <c r="U2908" s="37"/>
      <c r="V2908" s="37"/>
      <c r="W2908" s="37"/>
      <c r="X2908" s="37"/>
      <c r="Y2908" s="37"/>
      <c r="Z2908" s="37"/>
      <c r="AA2908" s="37"/>
      <c r="AB2908" s="37"/>
      <c r="AC2908" s="37"/>
      <c r="AD2908" s="37"/>
      <c r="AE2908" s="37"/>
      <c r="AR2908" s="192" t="s">
        <v>283</v>
      </c>
      <c r="AT2908" s="192" t="s">
        <v>199</v>
      </c>
      <c r="AU2908" s="192" t="s">
        <v>84</v>
      </c>
      <c r="AY2908" s="20" t="s">
        <v>197</v>
      </c>
      <c r="BE2908" s="193">
        <f>IF(N2908="základní",J2908,0)</f>
        <v>0</v>
      </c>
      <c r="BF2908" s="193">
        <f>IF(N2908="snížená",J2908,0)</f>
        <v>0</v>
      </c>
      <c r="BG2908" s="193">
        <f>IF(N2908="zákl. přenesená",J2908,0)</f>
        <v>0</v>
      </c>
      <c r="BH2908" s="193">
        <f>IF(N2908="sníž. přenesená",J2908,0)</f>
        <v>0</v>
      </c>
      <c r="BI2908" s="193">
        <f>IF(N2908="nulová",J2908,0)</f>
        <v>0</v>
      </c>
      <c r="BJ2908" s="20" t="s">
        <v>82</v>
      </c>
      <c r="BK2908" s="193">
        <f>ROUND(I2908*H2908,2)</f>
        <v>0</v>
      </c>
      <c r="BL2908" s="20" t="s">
        <v>283</v>
      </c>
      <c r="BM2908" s="192" t="s">
        <v>3775</v>
      </c>
    </row>
    <row r="2909" spans="1:65" s="2" customFormat="1" ht="11.25">
      <c r="A2909" s="37"/>
      <c r="B2909" s="38"/>
      <c r="C2909" s="39"/>
      <c r="D2909" s="194" t="s">
        <v>206</v>
      </c>
      <c r="E2909" s="39"/>
      <c r="F2909" s="195" t="s">
        <v>3776</v>
      </c>
      <c r="G2909" s="39"/>
      <c r="H2909" s="39"/>
      <c r="I2909" s="196"/>
      <c r="J2909" s="39"/>
      <c r="K2909" s="39"/>
      <c r="L2909" s="42"/>
      <c r="M2909" s="197"/>
      <c r="N2909" s="198"/>
      <c r="O2909" s="67"/>
      <c r="P2909" s="67"/>
      <c r="Q2909" s="67"/>
      <c r="R2909" s="67"/>
      <c r="S2909" s="67"/>
      <c r="T2909" s="68"/>
      <c r="U2909" s="37"/>
      <c r="V2909" s="37"/>
      <c r="W2909" s="37"/>
      <c r="X2909" s="37"/>
      <c r="Y2909" s="37"/>
      <c r="Z2909" s="37"/>
      <c r="AA2909" s="37"/>
      <c r="AB2909" s="37"/>
      <c r="AC2909" s="37"/>
      <c r="AD2909" s="37"/>
      <c r="AE2909" s="37"/>
      <c r="AT2909" s="20" t="s">
        <v>206</v>
      </c>
      <c r="AU2909" s="20" t="s">
        <v>84</v>
      </c>
    </row>
    <row r="2910" spans="1:65" s="2" customFormat="1" ht="37.9" customHeight="1">
      <c r="A2910" s="37"/>
      <c r="B2910" s="38"/>
      <c r="C2910" s="181" t="s">
        <v>3777</v>
      </c>
      <c r="D2910" s="181" t="s">
        <v>199</v>
      </c>
      <c r="E2910" s="182" t="s">
        <v>3778</v>
      </c>
      <c r="F2910" s="183" t="s">
        <v>3779</v>
      </c>
      <c r="G2910" s="184" t="s">
        <v>428</v>
      </c>
      <c r="H2910" s="185">
        <v>3.452</v>
      </c>
      <c r="I2910" s="186"/>
      <c r="J2910" s="187">
        <f>ROUND(I2910*H2910,2)</f>
        <v>0</v>
      </c>
      <c r="K2910" s="183" t="s">
        <v>203</v>
      </c>
      <c r="L2910" s="42"/>
      <c r="M2910" s="188" t="s">
        <v>28</v>
      </c>
      <c r="N2910" s="189" t="s">
        <v>45</v>
      </c>
      <c r="O2910" s="67"/>
      <c r="P2910" s="190">
        <f>O2910*H2910</f>
        <v>0</v>
      </c>
      <c r="Q2910" s="190">
        <v>0</v>
      </c>
      <c r="R2910" s="190">
        <f>Q2910*H2910</f>
        <v>0</v>
      </c>
      <c r="S2910" s="190">
        <v>0</v>
      </c>
      <c r="T2910" s="191">
        <f>S2910*H2910</f>
        <v>0</v>
      </c>
      <c r="U2910" s="37"/>
      <c r="V2910" s="37"/>
      <c r="W2910" s="37"/>
      <c r="X2910" s="37"/>
      <c r="Y2910" s="37"/>
      <c r="Z2910" s="37"/>
      <c r="AA2910" s="37"/>
      <c r="AB2910" s="37"/>
      <c r="AC2910" s="37"/>
      <c r="AD2910" s="37"/>
      <c r="AE2910" s="37"/>
      <c r="AR2910" s="192" t="s">
        <v>283</v>
      </c>
      <c r="AT2910" s="192" t="s">
        <v>199</v>
      </c>
      <c r="AU2910" s="192" t="s">
        <v>84</v>
      </c>
      <c r="AY2910" s="20" t="s">
        <v>197</v>
      </c>
      <c r="BE2910" s="193">
        <f>IF(N2910="základní",J2910,0)</f>
        <v>0</v>
      </c>
      <c r="BF2910" s="193">
        <f>IF(N2910="snížená",J2910,0)</f>
        <v>0</v>
      </c>
      <c r="BG2910" s="193">
        <f>IF(N2910="zákl. přenesená",J2910,0)</f>
        <v>0</v>
      </c>
      <c r="BH2910" s="193">
        <f>IF(N2910="sníž. přenesená",J2910,0)</f>
        <v>0</v>
      </c>
      <c r="BI2910" s="193">
        <f>IF(N2910="nulová",J2910,0)</f>
        <v>0</v>
      </c>
      <c r="BJ2910" s="20" t="s">
        <v>82</v>
      </c>
      <c r="BK2910" s="193">
        <f>ROUND(I2910*H2910,2)</f>
        <v>0</v>
      </c>
      <c r="BL2910" s="20" t="s">
        <v>283</v>
      </c>
      <c r="BM2910" s="192" t="s">
        <v>3780</v>
      </c>
    </row>
    <row r="2911" spans="1:65" s="2" customFormat="1" ht="11.25">
      <c r="A2911" s="37"/>
      <c r="B2911" s="38"/>
      <c r="C2911" s="39"/>
      <c r="D2911" s="194" t="s">
        <v>206</v>
      </c>
      <c r="E2911" s="39"/>
      <c r="F2911" s="195" t="s">
        <v>3781</v>
      </c>
      <c r="G2911" s="39"/>
      <c r="H2911" s="39"/>
      <c r="I2911" s="196"/>
      <c r="J2911" s="39"/>
      <c r="K2911" s="39"/>
      <c r="L2911" s="42"/>
      <c r="M2911" s="197"/>
      <c r="N2911" s="198"/>
      <c r="O2911" s="67"/>
      <c r="P2911" s="67"/>
      <c r="Q2911" s="67"/>
      <c r="R2911" s="67"/>
      <c r="S2911" s="67"/>
      <c r="T2911" s="68"/>
      <c r="U2911" s="37"/>
      <c r="V2911" s="37"/>
      <c r="W2911" s="37"/>
      <c r="X2911" s="37"/>
      <c r="Y2911" s="37"/>
      <c r="Z2911" s="37"/>
      <c r="AA2911" s="37"/>
      <c r="AB2911" s="37"/>
      <c r="AC2911" s="37"/>
      <c r="AD2911" s="37"/>
      <c r="AE2911" s="37"/>
      <c r="AT2911" s="20" t="s">
        <v>206</v>
      </c>
      <c r="AU2911" s="20" t="s">
        <v>84</v>
      </c>
    </row>
    <row r="2912" spans="1:65" s="12" customFormat="1" ht="22.9" customHeight="1">
      <c r="B2912" s="165"/>
      <c r="C2912" s="166"/>
      <c r="D2912" s="167" t="s">
        <v>73</v>
      </c>
      <c r="E2912" s="179" t="s">
        <v>3782</v>
      </c>
      <c r="F2912" s="179" t="s">
        <v>3783</v>
      </c>
      <c r="G2912" s="166"/>
      <c r="H2912" s="166"/>
      <c r="I2912" s="169"/>
      <c r="J2912" s="180">
        <f>BK2912</f>
        <v>0</v>
      </c>
      <c r="K2912" s="166"/>
      <c r="L2912" s="171"/>
      <c r="M2912" s="172"/>
      <c r="N2912" s="173"/>
      <c r="O2912" s="173"/>
      <c r="P2912" s="174">
        <f>SUM(P2913:P2940)</f>
        <v>0</v>
      </c>
      <c r="Q2912" s="173"/>
      <c r="R2912" s="174">
        <f>SUM(R2913:R2940)</f>
        <v>0.33577119</v>
      </c>
      <c r="S2912" s="173"/>
      <c r="T2912" s="175">
        <f>SUM(T2913:T2940)</f>
        <v>0</v>
      </c>
      <c r="AR2912" s="176" t="s">
        <v>84</v>
      </c>
      <c r="AT2912" s="177" t="s">
        <v>73</v>
      </c>
      <c r="AU2912" s="177" t="s">
        <v>82</v>
      </c>
      <c r="AY2912" s="176" t="s">
        <v>197</v>
      </c>
      <c r="BK2912" s="178">
        <f>SUM(BK2913:BK2940)</f>
        <v>0</v>
      </c>
    </row>
    <row r="2913" spans="1:65" s="2" customFormat="1" ht="16.5" customHeight="1">
      <c r="A2913" s="37"/>
      <c r="B2913" s="38"/>
      <c r="C2913" s="181" t="s">
        <v>3784</v>
      </c>
      <c r="D2913" s="181" t="s">
        <v>199</v>
      </c>
      <c r="E2913" s="182" t="s">
        <v>3785</v>
      </c>
      <c r="F2913" s="183" t="s">
        <v>3786</v>
      </c>
      <c r="G2913" s="184" t="s">
        <v>202</v>
      </c>
      <c r="H2913" s="185">
        <v>213.86699999999999</v>
      </c>
      <c r="I2913" s="186"/>
      <c r="J2913" s="187">
        <f>ROUND(I2913*H2913,2)</f>
        <v>0</v>
      </c>
      <c r="K2913" s="183" t="s">
        <v>203</v>
      </c>
      <c r="L2913" s="42"/>
      <c r="M2913" s="188" t="s">
        <v>28</v>
      </c>
      <c r="N2913" s="189" t="s">
        <v>45</v>
      </c>
      <c r="O2913" s="67"/>
      <c r="P2913" s="190">
        <f>O2913*H2913</f>
        <v>0</v>
      </c>
      <c r="Q2913" s="190">
        <v>0</v>
      </c>
      <c r="R2913" s="190">
        <f>Q2913*H2913</f>
        <v>0</v>
      </c>
      <c r="S2913" s="190">
        <v>0</v>
      </c>
      <c r="T2913" s="191">
        <f>S2913*H2913</f>
        <v>0</v>
      </c>
      <c r="U2913" s="37"/>
      <c r="V2913" s="37"/>
      <c r="W2913" s="37"/>
      <c r="X2913" s="37"/>
      <c r="Y2913" s="37"/>
      <c r="Z2913" s="37"/>
      <c r="AA2913" s="37"/>
      <c r="AB2913" s="37"/>
      <c r="AC2913" s="37"/>
      <c r="AD2913" s="37"/>
      <c r="AE2913" s="37"/>
      <c r="AR2913" s="192" t="s">
        <v>283</v>
      </c>
      <c r="AT2913" s="192" t="s">
        <v>199</v>
      </c>
      <c r="AU2913" s="192" t="s">
        <v>84</v>
      </c>
      <c r="AY2913" s="20" t="s">
        <v>197</v>
      </c>
      <c r="BE2913" s="193">
        <f>IF(N2913="základní",J2913,0)</f>
        <v>0</v>
      </c>
      <c r="BF2913" s="193">
        <f>IF(N2913="snížená",J2913,0)</f>
        <v>0</v>
      </c>
      <c r="BG2913" s="193">
        <f>IF(N2913="zákl. přenesená",J2913,0)</f>
        <v>0</v>
      </c>
      <c r="BH2913" s="193">
        <f>IF(N2913="sníž. přenesená",J2913,0)</f>
        <v>0</v>
      </c>
      <c r="BI2913" s="193">
        <f>IF(N2913="nulová",J2913,0)</f>
        <v>0</v>
      </c>
      <c r="BJ2913" s="20" t="s">
        <v>82</v>
      </c>
      <c r="BK2913" s="193">
        <f>ROUND(I2913*H2913,2)</f>
        <v>0</v>
      </c>
      <c r="BL2913" s="20" t="s">
        <v>283</v>
      </c>
      <c r="BM2913" s="192" t="s">
        <v>3787</v>
      </c>
    </row>
    <row r="2914" spans="1:65" s="2" customFormat="1" ht="11.25">
      <c r="A2914" s="37"/>
      <c r="B2914" s="38"/>
      <c r="C2914" s="39"/>
      <c r="D2914" s="194" t="s">
        <v>206</v>
      </c>
      <c r="E2914" s="39"/>
      <c r="F2914" s="195" t="s">
        <v>3788</v>
      </c>
      <c r="G2914" s="39"/>
      <c r="H2914" s="39"/>
      <c r="I2914" s="196"/>
      <c r="J2914" s="39"/>
      <c r="K2914" s="39"/>
      <c r="L2914" s="42"/>
      <c r="M2914" s="197"/>
      <c r="N2914" s="198"/>
      <c r="O2914" s="67"/>
      <c r="P2914" s="67"/>
      <c r="Q2914" s="67"/>
      <c r="R2914" s="67"/>
      <c r="S2914" s="67"/>
      <c r="T2914" s="68"/>
      <c r="U2914" s="37"/>
      <c r="V2914" s="37"/>
      <c r="W2914" s="37"/>
      <c r="X2914" s="37"/>
      <c r="Y2914" s="37"/>
      <c r="Z2914" s="37"/>
      <c r="AA2914" s="37"/>
      <c r="AB2914" s="37"/>
      <c r="AC2914" s="37"/>
      <c r="AD2914" s="37"/>
      <c r="AE2914" s="37"/>
      <c r="AT2914" s="20" t="s">
        <v>206</v>
      </c>
      <c r="AU2914" s="20" t="s">
        <v>84</v>
      </c>
    </row>
    <row r="2915" spans="1:65" s="2" customFormat="1" ht="16.5" customHeight="1">
      <c r="A2915" s="37"/>
      <c r="B2915" s="38"/>
      <c r="C2915" s="181" t="s">
        <v>3789</v>
      </c>
      <c r="D2915" s="181" t="s">
        <v>199</v>
      </c>
      <c r="E2915" s="182" t="s">
        <v>3790</v>
      </c>
      <c r="F2915" s="183" t="s">
        <v>3791</v>
      </c>
      <c r="G2915" s="184" t="s">
        <v>202</v>
      </c>
      <c r="H2915" s="185">
        <v>213.86699999999999</v>
      </c>
      <c r="I2915" s="186"/>
      <c r="J2915" s="187">
        <f>ROUND(I2915*H2915,2)</f>
        <v>0</v>
      </c>
      <c r="K2915" s="183" t="s">
        <v>203</v>
      </c>
      <c r="L2915" s="42"/>
      <c r="M2915" s="188" t="s">
        <v>28</v>
      </c>
      <c r="N2915" s="189" t="s">
        <v>45</v>
      </c>
      <c r="O2915" s="67"/>
      <c r="P2915" s="190">
        <f>O2915*H2915</f>
        <v>0</v>
      </c>
      <c r="Q2915" s="190">
        <v>3.2000000000000003E-4</v>
      </c>
      <c r="R2915" s="190">
        <f>Q2915*H2915</f>
        <v>6.8437440000000002E-2</v>
      </c>
      <c r="S2915" s="190">
        <v>0</v>
      </c>
      <c r="T2915" s="191">
        <f>S2915*H2915</f>
        <v>0</v>
      </c>
      <c r="U2915" s="37"/>
      <c r="V2915" s="37"/>
      <c r="W2915" s="37"/>
      <c r="X2915" s="37"/>
      <c r="Y2915" s="37"/>
      <c r="Z2915" s="37"/>
      <c r="AA2915" s="37"/>
      <c r="AB2915" s="37"/>
      <c r="AC2915" s="37"/>
      <c r="AD2915" s="37"/>
      <c r="AE2915" s="37"/>
      <c r="AR2915" s="192" t="s">
        <v>283</v>
      </c>
      <c r="AT2915" s="192" t="s">
        <v>199</v>
      </c>
      <c r="AU2915" s="192" t="s">
        <v>84</v>
      </c>
      <c r="AY2915" s="20" t="s">
        <v>197</v>
      </c>
      <c r="BE2915" s="193">
        <f>IF(N2915="základní",J2915,0)</f>
        <v>0</v>
      </c>
      <c r="BF2915" s="193">
        <f>IF(N2915="snížená",J2915,0)</f>
        <v>0</v>
      </c>
      <c r="BG2915" s="193">
        <f>IF(N2915="zákl. přenesená",J2915,0)</f>
        <v>0</v>
      </c>
      <c r="BH2915" s="193">
        <f>IF(N2915="sníž. přenesená",J2915,0)</f>
        <v>0</v>
      </c>
      <c r="BI2915" s="193">
        <f>IF(N2915="nulová",J2915,0)</f>
        <v>0</v>
      </c>
      <c r="BJ2915" s="20" t="s">
        <v>82</v>
      </c>
      <c r="BK2915" s="193">
        <f>ROUND(I2915*H2915,2)</f>
        <v>0</v>
      </c>
      <c r="BL2915" s="20" t="s">
        <v>283</v>
      </c>
      <c r="BM2915" s="192" t="s">
        <v>3792</v>
      </c>
    </row>
    <row r="2916" spans="1:65" s="2" customFormat="1" ht="11.25">
      <c r="A2916" s="37"/>
      <c r="B2916" s="38"/>
      <c r="C2916" s="39"/>
      <c r="D2916" s="194" t="s">
        <v>206</v>
      </c>
      <c r="E2916" s="39"/>
      <c r="F2916" s="195" t="s">
        <v>3793</v>
      </c>
      <c r="G2916" s="39"/>
      <c r="H2916" s="39"/>
      <c r="I2916" s="196"/>
      <c r="J2916" s="39"/>
      <c r="K2916" s="39"/>
      <c r="L2916" s="42"/>
      <c r="M2916" s="197"/>
      <c r="N2916" s="198"/>
      <c r="O2916" s="67"/>
      <c r="P2916" s="67"/>
      <c r="Q2916" s="67"/>
      <c r="R2916" s="67"/>
      <c r="S2916" s="67"/>
      <c r="T2916" s="68"/>
      <c r="U2916" s="37"/>
      <c r="V2916" s="37"/>
      <c r="W2916" s="37"/>
      <c r="X2916" s="37"/>
      <c r="Y2916" s="37"/>
      <c r="Z2916" s="37"/>
      <c r="AA2916" s="37"/>
      <c r="AB2916" s="37"/>
      <c r="AC2916" s="37"/>
      <c r="AD2916" s="37"/>
      <c r="AE2916" s="37"/>
      <c r="AT2916" s="20" t="s">
        <v>206</v>
      </c>
      <c r="AU2916" s="20" t="s">
        <v>84</v>
      </c>
    </row>
    <row r="2917" spans="1:65" s="2" customFormat="1" ht="16.5" customHeight="1">
      <c r="A2917" s="37"/>
      <c r="B2917" s="38"/>
      <c r="C2917" s="181" t="s">
        <v>3794</v>
      </c>
      <c r="D2917" s="181" t="s">
        <v>199</v>
      </c>
      <c r="E2917" s="182" t="s">
        <v>3795</v>
      </c>
      <c r="F2917" s="183" t="s">
        <v>3796</v>
      </c>
      <c r="G2917" s="184" t="s">
        <v>202</v>
      </c>
      <c r="H2917" s="185">
        <v>213.86699999999999</v>
      </c>
      <c r="I2917" s="186"/>
      <c r="J2917" s="187">
        <f>ROUND(I2917*H2917,2)</f>
        <v>0</v>
      </c>
      <c r="K2917" s="183" t="s">
        <v>203</v>
      </c>
      <c r="L2917" s="42"/>
      <c r="M2917" s="188" t="s">
        <v>28</v>
      </c>
      <c r="N2917" s="189" t="s">
        <v>45</v>
      </c>
      <c r="O2917" s="67"/>
      <c r="P2917" s="190">
        <f>O2917*H2917</f>
        <v>0</v>
      </c>
      <c r="Q2917" s="190">
        <v>1.25E-3</v>
      </c>
      <c r="R2917" s="190">
        <f>Q2917*H2917</f>
        <v>0.26733374999999998</v>
      </c>
      <c r="S2917" s="190">
        <v>0</v>
      </c>
      <c r="T2917" s="191">
        <f>S2917*H2917</f>
        <v>0</v>
      </c>
      <c r="U2917" s="37"/>
      <c r="V2917" s="37"/>
      <c r="W2917" s="37"/>
      <c r="X2917" s="37"/>
      <c r="Y2917" s="37"/>
      <c r="Z2917" s="37"/>
      <c r="AA2917" s="37"/>
      <c r="AB2917" s="37"/>
      <c r="AC2917" s="37"/>
      <c r="AD2917" s="37"/>
      <c r="AE2917" s="37"/>
      <c r="AR2917" s="192" t="s">
        <v>283</v>
      </c>
      <c r="AT2917" s="192" t="s">
        <v>199</v>
      </c>
      <c r="AU2917" s="192" t="s">
        <v>84</v>
      </c>
      <c r="AY2917" s="20" t="s">
        <v>197</v>
      </c>
      <c r="BE2917" s="193">
        <f>IF(N2917="základní",J2917,0)</f>
        <v>0</v>
      </c>
      <c r="BF2917" s="193">
        <f>IF(N2917="snížená",J2917,0)</f>
        <v>0</v>
      </c>
      <c r="BG2917" s="193">
        <f>IF(N2917="zákl. přenesená",J2917,0)</f>
        <v>0</v>
      </c>
      <c r="BH2917" s="193">
        <f>IF(N2917="sníž. přenesená",J2917,0)</f>
        <v>0</v>
      </c>
      <c r="BI2917" s="193">
        <f>IF(N2917="nulová",J2917,0)</f>
        <v>0</v>
      </c>
      <c r="BJ2917" s="20" t="s">
        <v>82</v>
      </c>
      <c r="BK2917" s="193">
        <f>ROUND(I2917*H2917,2)</f>
        <v>0</v>
      </c>
      <c r="BL2917" s="20" t="s">
        <v>283</v>
      </c>
      <c r="BM2917" s="192" t="s">
        <v>3797</v>
      </c>
    </row>
    <row r="2918" spans="1:65" s="2" customFormat="1" ht="11.25">
      <c r="A2918" s="37"/>
      <c r="B2918" s="38"/>
      <c r="C2918" s="39"/>
      <c r="D2918" s="194" t="s">
        <v>206</v>
      </c>
      <c r="E2918" s="39"/>
      <c r="F2918" s="195" t="s">
        <v>3798</v>
      </c>
      <c r="G2918" s="39"/>
      <c r="H2918" s="39"/>
      <c r="I2918" s="196"/>
      <c r="J2918" s="39"/>
      <c r="K2918" s="39"/>
      <c r="L2918" s="42"/>
      <c r="M2918" s="197"/>
      <c r="N2918" s="198"/>
      <c r="O2918" s="67"/>
      <c r="P2918" s="67"/>
      <c r="Q2918" s="67"/>
      <c r="R2918" s="67"/>
      <c r="S2918" s="67"/>
      <c r="T2918" s="68"/>
      <c r="U2918" s="37"/>
      <c r="V2918" s="37"/>
      <c r="W2918" s="37"/>
      <c r="X2918" s="37"/>
      <c r="Y2918" s="37"/>
      <c r="Z2918" s="37"/>
      <c r="AA2918" s="37"/>
      <c r="AB2918" s="37"/>
      <c r="AC2918" s="37"/>
      <c r="AD2918" s="37"/>
      <c r="AE2918" s="37"/>
      <c r="AT2918" s="20" t="s">
        <v>206</v>
      </c>
      <c r="AU2918" s="20" t="s">
        <v>84</v>
      </c>
    </row>
    <row r="2919" spans="1:65" s="15" customFormat="1" ht="11.25">
      <c r="B2919" s="222"/>
      <c r="C2919" s="223"/>
      <c r="D2919" s="201" t="s">
        <v>213</v>
      </c>
      <c r="E2919" s="224" t="s">
        <v>28</v>
      </c>
      <c r="F2919" s="225" t="s">
        <v>412</v>
      </c>
      <c r="G2919" s="223"/>
      <c r="H2919" s="224" t="s">
        <v>28</v>
      </c>
      <c r="I2919" s="226"/>
      <c r="J2919" s="223"/>
      <c r="K2919" s="223"/>
      <c r="L2919" s="227"/>
      <c r="M2919" s="228"/>
      <c r="N2919" s="229"/>
      <c r="O2919" s="229"/>
      <c r="P2919" s="229"/>
      <c r="Q2919" s="229"/>
      <c r="R2919" s="229"/>
      <c r="S2919" s="229"/>
      <c r="T2919" s="230"/>
      <c r="AT2919" s="231" t="s">
        <v>213</v>
      </c>
      <c r="AU2919" s="231" t="s">
        <v>84</v>
      </c>
      <c r="AV2919" s="15" t="s">
        <v>82</v>
      </c>
      <c r="AW2919" s="15" t="s">
        <v>35</v>
      </c>
      <c r="AX2919" s="15" t="s">
        <v>74</v>
      </c>
      <c r="AY2919" s="231" t="s">
        <v>197</v>
      </c>
    </row>
    <row r="2920" spans="1:65" s="15" customFormat="1" ht="11.25">
      <c r="B2920" s="222"/>
      <c r="C2920" s="223"/>
      <c r="D2920" s="201" t="s">
        <v>213</v>
      </c>
      <c r="E2920" s="224" t="s">
        <v>28</v>
      </c>
      <c r="F2920" s="225" t="s">
        <v>3799</v>
      </c>
      <c r="G2920" s="223"/>
      <c r="H2920" s="224" t="s">
        <v>28</v>
      </c>
      <c r="I2920" s="226"/>
      <c r="J2920" s="223"/>
      <c r="K2920" s="223"/>
      <c r="L2920" s="227"/>
      <c r="M2920" s="228"/>
      <c r="N2920" s="229"/>
      <c r="O2920" s="229"/>
      <c r="P2920" s="229"/>
      <c r="Q2920" s="229"/>
      <c r="R2920" s="229"/>
      <c r="S2920" s="229"/>
      <c r="T2920" s="230"/>
      <c r="AT2920" s="231" t="s">
        <v>213</v>
      </c>
      <c r="AU2920" s="231" t="s">
        <v>84</v>
      </c>
      <c r="AV2920" s="15" t="s">
        <v>82</v>
      </c>
      <c r="AW2920" s="15" t="s">
        <v>35</v>
      </c>
      <c r="AX2920" s="15" t="s">
        <v>74</v>
      </c>
      <c r="AY2920" s="231" t="s">
        <v>197</v>
      </c>
    </row>
    <row r="2921" spans="1:65" s="13" customFormat="1" ht="11.25">
      <c r="B2921" s="199"/>
      <c r="C2921" s="200"/>
      <c r="D2921" s="201" t="s">
        <v>213</v>
      </c>
      <c r="E2921" s="202" t="s">
        <v>28</v>
      </c>
      <c r="F2921" s="203" t="s">
        <v>3800</v>
      </c>
      <c r="G2921" s="200"/>
      <c r="H2921" s="204">
        <v>144</v>
      </c>
      <c r="I2921" s="205"/>
      <c r="J2921" s="200"/>
      <c r="K2921" s="200"/>
      <c r="L2921" s="206"/>
      <c r="M2921" s="207"/>
      <c r="N2921" s="208"/>
      <c r="O2921" s="208"/>
      <c r="P2921" s="208"/>
      <c r="Q2921" s="208"/>
      <c r="R2921" s="208"/>
      <c r="S2921" s="208"/>
      <c r="T2921" s="209"/>
      <c r="AT2921" s="210" t="s">
        <v>213</v>
      </c>
      <c r="AU2921" s="210" t="s">
        <v>84</v>
      </c>
      <c r="AV2921" s="13" t="s">
        <v>84</v>
      </c>
      <c r="AW2921" s="13" t="s">
        <v>35</v>
      </c>
      <c r="AX2921" s="13" t="s">
        <v>74</v>
      </c>
      <c r="AY2921" s="210" t="s">
        <v>197</v>
      </c>
    </row>
    <row r="2922" spans="1:65" s="15" customFormat="1" ht="11.25">
      <c r="B2922" s="222"/>
      <c r="C2922" s="223"/>
      <c r="D2922" s="201" t="s">
        <v>213</v>
      </c>
      <c r="E2922" s="224" t="s">
        <v>28</v>
      </c>
      <c r="F2922" s="225" t="s">
        <v>3801</v>
      </c>
      <c r="G2922" s="223"/>
      <c r="H2922" s="224" t="s">
        <v>28</v>
      </c>
      <c r="I2922" s="226"/>
      <c r="J2922" s="223"/>
      <c r="K2922" s="223"/>
      <c r="L2922" s="227"/>
      <c r="M2922" s="228"/>
      <c r="N2922" s="229"/>
      <c r="O2922" s="229"/>
      <c r="P2922" s="229"/>
      <c r="Q2922" s="229"/>
      <c r="R2922" s="229"/>
      <c r="S2922" s="229"/>
      <c r="T2922" s="230"/>
      <c r="AT2922" s="231" t="s">
        <v>213</v>
      </c>
      <c r="AU2922" s="231" t="s">
        <v>84</v>
      </c>
      <c r="AV2922" s="15" t="s">
        <v>82</v>
      </c>
      <c r="AW2922" s="15" t="s">
        <v>35</v>
      </c>
      <c r="AX2922" s="15" t="s">
        <v>74</v>
      </c>
      <c r="AY2922" s="231" t="s">
        <v>197</v>
      </c>
    </row>
    <row r="2923" spans="1:65" s="13" customFormat="1" ht="11.25">
      <c r="B2923" s="199"/>
      <c r="C2923" s="200"/>
      <c r="D2923" s="201" t="s">
        <v>213</v>
      </c>
      <c r="E2923" s="202" t="s">
        <v>28</v>
      </c>
      <c r="F2923" s="203" t="s">
        <v>3802</v>
      </c>
      <c r="G2923" s="200"/>
      <c r="H2923" s="204">
        <v>46.631999999999998</v>
      </c>
      <c r="I2923" s="205"/>
      <c r="J2923" s="200"/>
      <c r="K2923" s="200"/>
      <c r="L2923" s="206"/>
      <c r="M2923" s="207"/>
      <c r="N2923" s="208"/>
      <c r="O2923" s="208"/>
      <c r="P2923" s="208"/>
      <c r="Q2923" s="208"/>
      <c r="R2923" s="208"/>
      <c r="S2923" s="208"/>
      <c r="T2923" s="209"/>
      <c r="AT2923" s="210" t="s">
        <v>213</v>
      </c>
      <c r="AU2923" s="210" t="s">
        <v>84</v>
      </c>
      <c r="AV2923" s="13" t="s">
        <v>84</v>
      </c>
      <c r="AW2923" s="13" t="s">
        <v>35</v>
      </c>
      <c r="AX2923" s="13" t="s">
        <v>74</v>
      </c>
      <c r="AY2923" s="210" t="s">
        <v>197</v>
      </c>
    </row>
    <row r="2924" spans="1:65" s="13" customFormat="1" ht="11.25">
      <c r="B2924" s="199"/>
      <c r="C2924" s="200"/>
      <c r="D2924" s="201" t="s">
        <v>213</v>
      </c>
      <c r="E2924" s="202" t="s">
        <v>28</v>
      </c>
      <c r="F2924" s="203" t="s">
        <v>3803</v>
      </c>
      <c r="G2924" s="200"/>
      <c r="H2924" s="204">
        <v>12.984999999999999</v>
      </c>
      <c r="I2924" s="205"/>
      <c r="J2924" s="200"/>
      <c r="K2924" s="200"/>
      <c r="L2924" s="206"/>
      <c r="M2924" s="207"/>
      <c r="N2924" s="208"/>
      <c r="O2924" s="208"/>
      <c r="P2924" s="208"/>
      <c r="Q2924" s="208"/>
      <c r="R2924" s="208"/>
      <c r="S2924" s="208"/>
      <c r="T2924" s="209"/>
      <c r="AT2924" s="210" t="s">
        <v>213</v>
      </c>
      <c r="AU2924" s="210" t="s">
        <v>84</v>
      </c>
      <c r="AV2924" s="13" t="s">
        <v>84</v>
      </c>
      <c r="AW2924" s="13" t="s">
        <v>35</v>
      </c>
      <c r="AX2924" s="13" t="s">
        <v>74</v>
      </c>
      <c r="AY2924" s="210" t="s">
        <v>197</v>
      </c>
    </row>
    <row r="2925" spans="1:65" s="13" customFormat="1" ht="11.25">
      <c r="B2925" s="199"/>
      <c r="C2925" s="200"/>
      <c r="D2925" s="201" t="s">
        <v>213</v>
      </c>
      <c r="E2925" s="202" t="s">
        <v>28</v>
      </c>
      <c r="F2925" s="203" t="s">
        <v>3804</v>
      </c>
      <c r="G2925" s="200"/>
      <c r="H2925" s="204">
        <v>10.25</v>
      </c>
      <c r="I2925" s="205"/>
      <c r="J2925" s="200"/>
      <c r="K2925" s="200"/>
      <c r="L2925" s="206"/>
      <c r="M2925" s="207"/>
      <c r="N2925" s="208"/>
      <c r="O2925" s="208"/>
      <c r="P2925" s="208"/>
      <c r="Q2925" s="208"/>
      <c r="R2925" s="208"/>
      <c r="S2925" s="208"/>
      <c r="T2925" s="209"/>
      <c r="AT2925" s="210" t="s">
        <v>213</v>
      </c>
      <c r="AU2925" s="210" t="s">
        <v>84</v>
      </c>
      <c r="AV2925" s="13" t="s">
        <v>84</v>
      </c>
      <c r="AW2925" s="13" t="s">
        <v>35</v>
      </c>
      <c r="AX2925" s="13" t="s">
        <v>74</v>
      </c>
      <c r="AY2925" s="210" t="s">
        <v>197</v>
      </c>
    </row>
    <row r="2926" spans="1:65" s="14" customFormat="1" ht="11.25">
      <c r="B2926" s="211"/>
      <c r="C2926" s="212"/>
      <c r="D2926" s="201" t="s">
        <v>213</v>
      </c>
      <c r="E2926" s="213" t="s">
        <v>28</v>
      </c>
      <c r="F2926" s="214" t="s">
        <v>226</v>
      </c>
      <c r="G2926" s="212"/>
      <c r="H2926" s="215">
        <v>213.86699999999999</v>
      </c>
      <c r="I2926" s="216"/>
      <c r="J2926" s="212"/>
      <c r="K2926" s="212"/>
      <c r="L2926" s="217"/>
      <c r="M2926" s="218"/>
      <c r="N2926" s="219"/>
      <c r="O2926" s="219"/>
      <c r="P2926" s="219"/>
      <c r="Q2926" s="219"/>
      <c r="R2926" s="219"/>
      <c r="S2926" s="219"/>
      <c r="T2926" s="220"/>
      <c r="AT2926" s="221" t="s">
        <v>213</v>
      </c>
      <c r="AU2926" s="221" t="s">
        <v>84</v>
      </c>
      <c r="AV2926" s="14" t="s">
        <v>204</v>
      </c>
      <c r="AW2926" s="14" t="s">
        <v>35</v>
      </c>
      <c r="AX2926" s="14" t="s">
        <v>82</v>
      </c>
      <c r="AY2926" s="221" t="s">
        <v>197</v>
      </c>
    </row>
    <row r="2927" spans="1:65" s="2" customFormat="1" ht="21.75" customHeight="1">
      <c r="A2927" s="37"/>
      <c r="B2927" s="38"/>
      <c r="C2927" s="181" t="s">
        <v>3805</v>
      </c>
      <c r="D2927" s="181" t="s">
        <v>199</v>
      </c>
      <c r="E2927" s="182" t="s">
        <v>3806</v>
      </c>
      <c r="F2927" s="183" t="s">
        <v>3807</v>
      </c>
      <c r="G2927" s="184" t="s">
        <v>202</v>
      </c>
      <c r="H2927" s="185">
        <v>69.867000000000004</v>
      </c>
      <c r="I2927" s="186"/>
      <c r="J2927" s="187">
        <f>ROUND(I2927*H2927,2)</f>
        <v>0</v>
      </c>
      <c r="K2927" s="183" t="s">
        <v>203</v>
      </c>
      <c r="L2927" s="42"/>
      <c r="M2927" s="188" t="s">
        <v>28</v>
      </c>
      <c r="N2927" s="189" t="s">
        <v>45</v>
      </c>
      <c r="O2927" s="67"/>
      <c r="P2927" s="190">
        <f>O2927*H2927</f>
        <v>0</v>
      </c>
      <c r="Q2927" s="190">
        <v>0</v>
      </c>
      <c r="R2927" s="190">
        <f>Q2927*H2927</f>
        <v>0</v>
      </c>
      <c r="S2927" s="190">
        <v>0</v>
      </c>
      <c r="T2927" s="191">
        <f>S2927*H2927</f>
        <v>0</v>
      </c>
      <c r="U2927" s="37"/>
      <c r="V2927" s="37"/>
      <c r="W2927" s="37"/>
      <c r="X2927" s="37"/>
      <c r="Y2927" s="37"/>
      <c r="Z2927" s="37"/>
      <c r="AA2927" s="37"/>
      <c r="AB2927" s="37"/>
      <c r="AC2927" s="37"/>
      <c r="AD2927" s="37"/>
      <c r="AE2927" s="37"/>
      <c r="AR2927" s="192" t="s">
        <v>283</v>
      </c>
      <c r="AT2927" s="192" t="s">
        <v>199</v>
      </c>
      <c r="AU2927" s="192" t="s">
        <v>84</v>
      </c>
      <c r="AY2927" s="20" t="s">
        <v>197</v>
      </c>
      <c r="BE2927" s="193">
        <f>IF(N2927="základní",J2927,0)</f>
        <v>0</v>
      </c>
      <c r="BF2927" s="193">
        <f>IF(N2927="snížená",J2927,0)</f>
        <v>0</v>
      </c>
      <c r="BG2927" s="193">
        <f>IF(N2927="zákl. přenesená",J2927,0)</f>
        <v>0</v>
      </c>
      <c r="BH2927" s="193">
        <f>IF(N2927="sníž. přenesená",J2927,0)</f>
        <v>0</v>
      </c>
      <c r="BI2927" s="193">
        <f>IF(N2927="nulová",J2927,0)</f>
        <v>0</v>
      </c>
      <c r="BJ2927" s="20" t="s">
        <v>82</v>
      </c>
      <c r="BK2927" s="193">
        <f>ROUND(I2927*H2927,2)</f>
        <v>0</v>
      </c>
      <c r="BL2927" s="20" t="s">
        <v>283</v>
      </c>
      <c r="BM2927" s="192" t="s">
        <v>3808</v>
      </c>
    </row>
    <row r="2928" spans="1:65" s="2" customFormat="1" ht="11.25">
      <c r="A2928" s="37"/>
      <c r="B2928" s="38"/>
      <c r="C2928" s="39"/>
      <c r="D2928" s="194" t="s">
        <v>206</v>
      </c>
      <c r="E2928" s="39"/>
      <c r="F2928" s="195" t="s">
        <v>3809</v>
      </c>
      <c r="G2928" s="39"/>
      <c r="H2928" s="39"/>
      <c r="I2928" s="196"/>
      <c r="J2928" s="39"/>
      <c r="K2928" s="39"/>
      <c r="L2928" s="42"/>
      <c r="M2928" s="197"/>
      <c r="N2928" s="198"/>
      <c r="O2928" s="67"/>
      <c r="P2928" s="67"/>
      <c r="Q2928" s="67"/>
      <c r="R2928" s="67"/>
      <c r="S2928" s="67"/>
      <c r="T2928" s="68"/>
      <c r="U2928" s="37"/>
      <c r="V2928" s="37"/>
      <c r="W2928" s="37"/>
      <c r="X2928" s="37"/>
      <c r="Y2928" s="37"/>
      <c r="Z2928" s="37"/>
      <c r="AA2928" s="37"/>
      <c r="AB2928" s="37"/>
      <c r="AC2928" s="37"/>
      <c r="AD2928" s="37"/>
      <c r="AE2928" s="37"/>
      <c r="AT2928" s="20" t="s">
        <v>206</v>
      </c>
      <c r="AU2928" s="20" t="s">
        <v>84</v>
      </c>
    </row>
    <row r="2929" spans="1:65" s="15" customFormat="1" ht="11.25">
      <c r="B2929" s="222"/>
      <c r="C2929" s="223"/>
      <c r="D2929" s="201" t="s">
        <v>213</v>
      </c>
      <c r="E2929" s="224" t="s">
        <v>28</v>
      </c>
      <c r="F2929" s="225" t="s">
        <v>412</v>
      </c>
      <c r="G2929" s="223"/>
      <c r="H2929" s="224" t="s">
        <v>28</v>
      </c>
      <c r="I2929" s="226"/>
      <c r="J2929" s="223"/>
      <c r="K2929" s="223"/>
      <c r="L2929" s="227"/>
      <c r="M2929" s="228"/>
      <c r="N2929" s="229"/>
      <c r="O2929" s="229"/>
      <c r="P2929" s="229"/>
      <c r="Q2929" s="229"/>
      <c r="R2929" s="229"/>
      <c r="S2929" s="229"/>
      <c r="T2929" s="230"/>
      <c r="AT2929" s="231" t="s">
        <v>213</v>
      </c>
      <c r="AU2929" s="231" t="s">
        <v>84</v>
      </c>
      <c r="AV2929" s="15" t="s">
        <v>82</v>
      </c>
      <c r="AW2929" s="15" t="s">
        <v>35</v>
      </c>
      <c r="AX2929" s="15" t="s">
        <v>74</v>
      </c>
      <c r="AY2929" s="231" t="s">
        <v>197</v>
      </c>
    </row>
    <row r="2930" spans="1:65" s="15" customFormat="1" ht="11.25">
      <c r="B2930" s="222"/>
      <c r="C2930" s="223"/>
      <c r="D2930" s="201" t="s">
        <v>213</v>
      </c>
      <c r="E2930" s="224" t="s">
        <v>28</v>
      </c>
      <c r="F2930" s="225" t="s">
        <v>3799</v>
      </c>
      <c r="G2930" s="223"/>
      <c r="H2930" s="224" t="s">
        <v>28</v>
      </c>
      <c r="I2930" s="226"/>
      <c r="J2930" s="223"/>
      <c r="K2930" s="223"/>
      <c r="L2930" s="227"/>
      <c r="M2930" s="228"/>
      <c r="N2930" s="229"/>
      <c r="O2930" s="229"/>
      <c r="P2930" s="229"/>
      <c r="Q2930" s="229"/>
      <c r="R2930" s="229"/>
      <c r="S2930" s="229"/>
      <c r="T2930" s="230"/>
      <c r="AT2930" s="231" t="s">
        <v>213</v>
      </c>
      <c r="AU2930" s="231" t="s">
        <v>84</v>
      </c>
      <c r="AV2930" s="15" t="s">
        <v>82</v>
      </c>
      <c r="AW2930" s="15" t="s">
        <v>35</v>
      </c>
      <c r="AX2930" s="15" t="s">
        <v>74</v>
      </c>
      <c r="AY2930" s="231" t="s">
        <v>197</v>
      </c>
    </row>
    <row r="2931" spans="1:65" s="15" customFormat="1" ht="11.25">
      <c r="B2931" s="222"/>
      <c r="C2931" s="223"/>
      <c r="D2931" s="201" t="s">
        <v>213</v>
      </c>
      <c r="E2931" s="224" t="s">
        <v>28</v>
      </c>
      <c r="F2931" s="225" t="s">
        <v>3810</v>
      </c>
      <c r="G2931" s="223"/>
      <c r="H2931" s="224" t="s">
        <v>28</v>
      </c>
      <c r="I2931" s="226"/>
      <c r="J2931" s="223"/>
      <c r="K2931" s="223"/>
      <c r="L2931" s="227"/>
      <c r="M2931" s="228"/>
      <c r="N2931" s="229"/>
      <c r="O2931" s="229"/>
      <c r="P2931" s="229"/>
      <c r="Q2931" s="229"/>
      <c r="R2931" s="229"/>
      <c r="S2931" s="229"/>
      <c r="T2931" s="230"/>
      <c r="AT2931" s="231" t="s">
        <v>213</v>
      </c>
      <c r="AU2931" s="231" t="s">
        <v>84</v>
      </c>
      <c r="AV2931" s="15" t="s">
        <v>82</v>
      </c>
      <c r="AW2931" s="15" t="s">
        <v>35</v>
      </c>
      <c r="AX2931" s="15" t="s">
        <v>74</v>
      </c>
      <c r="AY2931" s="231" t="s">
        <v>197</v>
      </c>
    </row>
    <row r="2932" spans="1:65" s="15" customFormat="1" ht="11.25">
      <c r="B2932" s="222"/>
      <c r="C2932" s="223"/>
      <c r="D2932" s="201" t="s">
        <v>213</v>
      </c>
      <c r="E2932" s="224" t="s">
        <v>28</v>
      </c>
      <c r="F2932" s="225" t="s">
        <v>3801</v>
      </c>
      <c r="G2932" s="223"/>
      <c r="H2932" s="224" t="s">
        <v>28</v>
      </c>
      <c r="I2932" s="226"/>
      <c r="J2932" s="223"/>
      <c r="K2932" s="223"/>
      <c r="L2932" s="227"/>
      <c r="M2932" s="228"/>
      <c r="N2932" s="229"/>
      <c r="O2932" s="229"/>
      <c r="P2932" s="229"/>
      <c r="Q2932" s="229"/>
      <c r="R2932" s="229"/>
      <c r="S2932" s="229"/>
      <c r="T2932" s="230"/>
      <c r="AT2932" s="231" t="s">
        <v>213</v>
      </c>
      <c r="AU2932" s="231" t="s">
        <v>84</v>
      </c>
      <c r="AV2932" s="15" t="s">
        <v>82</v>
      </c>
      <c r="AW2932" s="15" t="s">
        <v>35</v>
      </c>
      <c r="AX2932" s="15" t="s">
        <v>74</v>
      </c>
      <c r="AY2932" s="231" t="s">
        <v>197</v>
      </c>
    </row>
    <row r="2933" spans="1:65" s="13" customFormat="1" ht="11.25">
      <c r="B2933" s="199"/>
      <c r="C2933" s="200"/>
      <c r="D2933" s="201" t="s">
        <v>213</v>
      </c>
      <c r="E2933" s="202" t="s">
        <v>28</v>
      </c>
      <c r="F2933" s="203" t="s">
        <v>3802</v>
      </c>
      <c r="G2933" s="200"/>
      <c r="H2933" s="204">
        <v>46.631999999999998</v>
      </c>
      <c r="I2933" s="205"/>
      <c r="J2933" s="200"/>
      <c r="K2933" s="200"/>
      <c r="L2933" s="206"/>
      <c r="M2933" s="207"/>
      <c r="N2933" s="208"/>
      <c r="O2933" s="208"/>
      <c r="P2933" s="208"/>
      <c r="Q2933" s="208"/>
      <c r="R2933" s="208"/>
      <c r="S2933" s="208"/>
      <c r="T2933" s="209"/>
      <c r="AT2933" s="210" t="s">
        <v>213</v>
      </c>
      <c r="AU2933" s="210" t="s">
        <v>84</v>
      </c>
      <c r="AV2933" s="13" t="s">
        <v>84</v>
      </c>
      <c r="AW2933" s="13" t="s">
        <v>35</v>
      </c>
      <c r="AX2933" s="13" t="s">
        <v>74</v>
      </c>
      <c r="AY2933" s="210" t="s">
        <v>197</v>
      </c>
    </row>
    <row r="2934" spans="1:65" s="13" customFormat="1" ht="11.25">
      <c r="B2934" s="199"/>
      <c r="C2934" s="200"/>
      <c r="D2934" s="201" t="s">
        <v>213</v>
      </c>
      <c r="E2934" s="202" t="s">
        <v>28</v>
      </c>
      <c r="F2934" s="203" t="s">
        <v>3803</v>
      </c>
      <c r="G2934" s="200"/>
      <c r="H2934" s="204">
        <v>12.984999999999999</v>
      </c>
      <c r="I2934" s="205"/>
      <c r="J2934" s="200"/>
      <c r="K2934" s="200"/>
      <c r="L2934" s="206"/>
      <c r="M2934" s="207"/>
      <c r="N2934" s="208"/>
      <c r="O2934" s="208"/>
      <c r="P2934" s="208"/>
      <c r="Q2934" s="208"/>
      <c r="R2934" s="208"/>
      <c r="S2934" s="208"/>
      <c r="T2934" s="209"/>
      <c r="AT2934" s="210" t="s">
        <v>213</v>
      </c>
      <c r="AU2934" s="210" t="s">
        <v>84</v>
      </c>
      <c r="AV2934" s="13" t="s">
        <v>84</v>
      </c>
      <c r="AW2934" s="13" t="s">
        <v>35</v>
      </c>
      <c r="AX2934" s="13" t="s">
        <v>74</v>
      </c>
      <c r="AY2934" s="210" t="s">
        <v>197</v>
      </c>
    </row>
    <row r="2935" spans="1:65" s="13" customFormat="1" ht="11.25">
      <c r="B2935" s="199"/>
      <c r="C2935" s="200"/>
      <c r="D2935" s="201" t="s">
        <v>213</v>
      </c>
      <c r="E2935" s="202" t="s">
        <v>28</v>
      </c>
      <c r="F2935" s="203" t="s">
        <v>3804</v>
      </c>
      <c r="G2935" s="200"/>
      <c r="H2935" s="204">
        <v>10.25</v>
      </c>
      <c r="I2935" s="205"/>
      <c r="J2935" s="200"/>
      <c r="K2935" s="200"/>
      <c r="L2935" s="206"/>
      <c r="M2935" s="207"/>
      <c r="N2935" s="208"/>
      <c r="O2935" s="208"/>
      <c r="P2935" s="208"/>
      <c r="Q2935" s="208"/>
      <c r="R2935" s="208"/>
      <c r="S2935" s="208"/>
      <c r="T2935" s="209"/>
      <c r="AT2935" s="210" t="s">
        <v>213</v>
      </c>
      <c r="AU2935" s="210" t="s">
        <v>84</v>
      </c>
      <c r="AV2935" s="13" t="s">
        <v>84</v>
      </c>
      <c r="AW2935" s="13" t="s">
        <v>35</v>
      </c>
      <c r="AX2935" s="13" t="s">
        <v>74</v>
      </c>
      <c r="AY2935" s="210" t="s">
        <v>197</v>
      </c>
    </row>
    <row r="2936" spans="1:65" s="14" customFormat="1" ht="11.25">
      <c r="B2936" s="211"/>
      <c r="C2936" s="212"/>
      <c r="D2936" s="201" t="s">
        <v>213</v>
      </c>
      <c r="E2936" s="213" t="s">
        <v>28</v>
      </c>
      <c r="F2936" s="214" t="s">
        <v>226</v>
      </c>
      <c r="G2936" s="212"/>
      <c r="H2936" s="215">
        <v>69.867000000000004</v>
      </c>
      <c r="I2936" s="216"/>
      <c r="J2936" s="212"/>
      <c r="K2936" s="212"/>
      <c r="L2936" s="217"/>
      <c r="M2936" s="218"/>
      <c r="N2936" s="219"/>
      <c r="O2936" s="219"/>
      <c r="P2936" s="219"/>
      <c r="Q2936" s="219"/>
      <c r="R2936" s="219"/>
      <c r="S2936" s="219"/>
      <c r="T2936" s="220"/>
      <c r="AT2936" s="221" t="s">
        <v>213</v>
      </c>
      <c r="AU2936" s="221" t="s">
        <v>84</v>
      </c>
      <c r="AV2936" s="14" t="s">
        <v>204</v>
      </c>
      <c r="AW2936" s="14" t="s">
        <v>35</v>
      </c>
      <c r="AX2936" s="14" t="s">
        <v>82</v>
      </c>
      <c r="AY2936" s="221" t="s">
        <v>197</v>
      </c>
    </row>
    <row r="2937" spans="1:65" s="2" customFormat="1" ht="24.2" customHeight="1">
      <c r="A2937" s="37"/>
      <c r="B2937" s="38"/>
      <c r="C2937" s="181" t="s">
        <v>3811</v>
      </c>
      <c r="D2937" s="181" t="s">
        <v>199</v>
      </c>
      <c r="E2937" s="182" t="s">
        <v>3812</v>
      </c>
      <c r="F2937" s="183" t="s">
        <v>3813</v>
      </c>
      <c r="G2937" s="184" t="s">
        <v>428</v>
      </c>
      <c r="H2937" s="185">
        <v>0.33600000000000002</v>
      </c>
      <c r="I2937" s="186"/>
      <c r="J2937" s="187">
        <f>ROUND(I2937*H2937,2)</f>
        <v>0</v>
      </c>
      <c r="K2937" s="183" t="s">
        <v>203</v>
      </c>
      <c r="L2937" s="42"/>
      <c r="M2937" s="188" t="s">
        <v>28</v>
      </c>
      <c r="N2937" s="189" t="s">
        <v>45</v>
      </c>
      <c r="O2937" s="67"/>
      <c r="P2937" s="190">
        <f>O2937*H2937</f>
        <v>0</v>
      </c>
      <c r="Q2937" s="190">
        <v>0</v>
      </c>
      <c r="R2937" s="190">
        <f>Q2937*H2937</f>
        <v>0</v>
      </c>
      <c r="S2937" s="190">
        <v>0</v>
      </c>
      <c r="T2937" s="191">
        <f>S2937*H2937</f>
        <v>0</v>
      </c>
      <c r="U2937" s="37"/>
      <c r="V2937" s="37"/>
      <c r="W2937" s="37"/>
      <c r="X2937" s="37"/>
      <c r="Y2937" s="37"/>
      <c r="Z2937" s="37"/>
      <c r="AA2937" s="37"/>
      <c r="AB2937" s="37"/>
      <c r="AC2937" s="37"/>
      <c r="AD2937" s="37"/>
      <c r="AE2937" s="37"/>
      <c r="AR2937" s="192" t="s">
        <v>283</v>
      </c>
      <c r="AT2937" s="192" t="s">
        <v>199</v>
      </c>
      <c r="AU2937" s="192" t="s">
        <v>84</v>
      </c>
      <c r="AY2937" s="20" t="s">
        <v>197</v>
      </c>
      <c r="BE2937" s="193">
        <f>IF(N2937="základní",J2937,0)</f>
        <v>0</v>
      </c>
      <c r="BF2937" s="193">
        <f>IF(N2937="snížená",J2937,0)</f>
        <v>0</v>
      </c>
      <c r="BG2937" s="193">
        <f>IF(N2937="zákl. přenesená",J2937,0)</f>
        <v>0</v>
      </c>
      <c r="BH2937" s="193">
        <f>IF(N2937="sníž. přenesená",J2937,0)</f>
        <v>0</v>
      </c>
      <c r="BI2937" s="193">
        <f>IF(N2937="nulová",J2937,0)</f>
        <v>0</v>
      </c>
      <c r="BJ2937" s="20" t="s">
        <v>82</v>
      </c>
      <c r="BK2937" s="193">
        <f>ROUND(I2937*H2937,2)</f>
        <v>0</v>
      </c>
      <c r="BL2937" s="20" t="s">
        <v>283</v>
      </c>
      <c r="BM2937" s="192" t="s">
        <v>3814</v>
      </c>
    </row>
    <row r="2938" spans="1:65" s="2" customFormat="1" ht="11.25">
      <c r="A2938" s="37"/>
      <c r="B2938" s="38"/>
      <c r="C2938" s="39"/>
      <c r="D2938" s="194" t="s">
        <v>206</v>
      </c>
      <c r="E2938" s="39"/>
      <c r="F2938" s="195" t="s">
        <v>3815</v>
      </c>
      <c r="G2938" s="39"/>
      <c r="H2938" s="39"/>
      <c r="I2938" s="196"/>
      <c r="J2938" s="39"/>
      <c r="K2938" s="39"/>
      <c r="L2938" s="42"/>
      <c r="M2938" s="197"/>
      <c r="N2938" s="198"/>
      <c r="O2938" s="67"/>
      <c r="P2938" s="67"/>
      <c r="Q2938" s="67"/>
      <c r="R2938" s="67"/>
      <c r="S2938" s="67"/>
      <c r="T2938" s="68"/>
      <c r="U2938" s="37"/>
      <c r="V2938" s="37"/>
      <c r="W2938" s="37"/>
      <c r="X2938" s="37"/>
      <c r="Y2938" s="37"/>
      <c r="Z2938" s="37"/>
      <c r="AA2938" s="37"/>
      <c r="AB2938" s="37"/>
      <c r="AC2938" s="37"/>
      <c r="AD2938" s="37"/>
      <c r="AE2938" s="37"/>
      <c r="AT2938" s="20" t="s">
        <v>206</v>
      </c>
      <c r="AU2938" s="20" t="s">
        <v>84</v>
      </c>
    </row>
    <row r="2939" spans="1:65" s="2" customFormat="1" ht="33" customHeight="1">
      <c r="A2939" s="37"/>
      <c r="B2939" s="38"/>
      <c r="C2939" s="181" t="s">
        <v>3816</v>
      </c>
      <c r="D2939" s="181" t="s">
        <v>199</v>
      </c>
      <c r="E2939" s="182" t="s">
        <v>3817</v>
      </c>
      <c r="F2939" s="183" t="s">
        <v>3818</v>
      </c>
      <c r="G2939" s="184" t="s">
        <v>428</v>
      </c>
      <c r="H2939" s="185">
        <v>0.33600000000000002</v>
      </c>
      <c r="I2939" s="186"/>
      <c r="J2939" s="187">
        <f>ROUND(I2939*H2939,2)</f>
        <v>0</v>
      </c>
      <c r="K2939" s="183" t="s">
        <v>203</v>
      </c>
      <c r="L2939" s="42"/>
      <c r="M2939" s="188" t="s">
        <v>28</v>
      </c>
      <c r="N2939" s="189" t="s">
        <v>45</v>
      </c>
      <c r="O2939" s="67"/>
      <c r="P2939" s="190">
        <f>O2939*H2939</f>
        <v>0</v>
      </c>
      <c r="Q2939" s="190">
        <v>0</v>
      </c>
      <c r="R2939" s="190">
        <f>Q2939*H2939</f>
        <v>0</v>
      </c>
      <c r="S2939" s="190">
        <v>0</v>
      </c>
      <c r="T2939" s="191">
        <f>S2939*H2939</f>
        <v>0</v>
      </c>
      <c r="U2939" s="37"/>
      <c r="V2939" s="37"/>
      <c r="W2939" s="37"/>
      <c r="X2939" s="37"/>
      <c r="Y2939" s="37"/>
      <c r="Z2939" s="37"/>
      <c r="AA2939" s="37"/>
      <c r="AB2939" s="37"/>
      <c r="AC2939" s="37"/>
      <c r="AD2939" s="37"/>
      <c r="AE2939" s="37"/>
      <c r="AR2939" s="192" t="s">
        <v>283</v>
      </c>
      <c r="AT2939" s="192" t="s">
        <v>199</v>
      </c>
      <c r="AU2939" s="192" t="s">
        <v>84</v>
      </c>
      <c r="AY2939" s="20" t="s">
        <v>197</v>
      </c>
      <c r="BE2939" s="193">
        <f>IF(N2939="základní",J2939,0)</f>
        <v>0</v>
      </c>
      <c r="BF2939" s="193">
        <f>IF(N2939="snížená",J2939,0)</f>
        <v>0</v>
      </c>
      <c r="BG2939" s="193">
        <f>IF(N2939="zákl. přenesená",J2939,0)</f>
        <v>0</v>
      </c>
      <c r="BH2939" s="193">
        <f>IF(N2939="sníž. přenesená",J2939,0)</f>
        <v>0</v>
      </c>
      <c r="BI2939" s="193">
        <f>IF(N2939="nulová",J2939,0)</f>
        <v>0</v>
      </c>
      <c r="BJ2939" s="20" t="s">
        <v>82</v>
      </c>
      <c r="BK2939" s="193">
        <f>ROUND(I2939*H2939,2)</f>
        <v>0</v>
      </c>
      <c r="BL2939" s="20" t="s">
        <v>283</v>
      </c>
      <c r="BM2939" s="192" t="s">
        <v>3819</v>
      </c>
    </row>
    <row r="2940" spans="1:65" s="2" customFormat="1" ht="11.25">
      <c r="A2940" s="37"/>
      <c r="B2940" s="38"/>
      <c r="C2940" s="39"/>
      <c r="D2940" s="194" t="s">
        <v>206</v>
      </c>
      <c r="E2940" s="39"/>
      <c r="F2940" s="195" t="s">
        <v>3820</v>
      </c>
      <c r="G2940" s="39"/>
      <c r="H2940" s="39"/>
      <c r="I2940" s="196"/>
      <c r="J2940" s="39"/>
      <c r="K2940" s="39"/>
      <c r="L2940" s="42"/>
      <c r="M2940" s="197"/>
      <c r="N2940" s="198"/>
      <c r="O2940" s="67"/>
      <c r="P2940" s="67"/>
      <c r="Q2940" s="67"/>
      <c r="R2940" s="67"/>
      <c r="S2940" s="67"/>
      <c r="T2940" s="68"/>
      <c r="U2940" s="37"/>
      <c r="V2940" s="37"/>
      <c r="W2940" s="37"/>
      <c r="X2940" s="37"/>
      <c r="Y2940" s="37"/>
      <c r="Z2940" s="37"/>
      <c r="AA2940" s="37"/>
      <c r="AB2940" s="37"/>
      <c r="AC2940" s="37"/>
      <c r="AD2940" s="37"/>
      <c r="AE2940" s="37"/>
      <c r="AT2940" s="20" t="s">
        <v>206</v>
      </c>
      <c r="AU2940" s="20" t="s">
        <v>84</v>
      </c>
    </row>
    <row r="2941" spans="1:65" s="12" customFormat="1" ht="22.9" customHeight="1">
      <c r="B2941" s="165"/>
      <c r="C2941" s="166"/>
      <c r="D2941" s="167" t="s">
        <v>73</v>
      </c>
      <c r="E2941" s="179" t="s">
        <v>3821</v>
      </c>
      <c r="F2941" s="179" t="s">
        <v>3822</v>
      </c>
      <c r="G2941" s="166"/>
      <c r="H2941" s="166"/>
      <c r="I2941" s="169"/>
      <c r="J2941" s="180">
        <f>BK2941</f>
        <v>0</v>
      </c>
      <c r="K2941" s="166"/>
      <c r="L2941" s="171"/>
      <c r="M2941" s="172"/>
      <c r="N2941" s="173"/>
      <c r="O2941" s="173"/>
      <c r="P2941" s="174">
        <f>SUM(P2942:P2961)</f>
        <v>0</v>
      </c>
      <c r="Q2941" s="173"/>
      <c r="R2941" s="174">
        <f>SUM(R2942:R2961)</f>
        <v>0</v>
      </c>
      <c r="S2941" s="173"/>
      <c r="T2941" s="175">
        <f>SUM(T2942:T2961)</f>
        <v>0</v>
      </c>
      <c r="AR2941" s="176" t="s">
        <v>84</v>
      </c>
      <c r="AT2941" s="177" t="s">
        <v>73</v>
      </c>
      <c r="AU2941" s="177" t="s">
        <v>82</v>
      </c>
      <c r="AY2941" s="176" t="s">
        <v>197</v>
      </c>
      <c r="BK2941" s="178">
        <f>SUM(BK2942:BK2961)</f>
        <v>0</v>
      </c>
    </row>
    <row r="2942" spans="1:65" s="2" customFormat="1" ht="16.5" customHeight="1">
      <c r="A2942" s="37"/>
      <c r="B2942" s="38"/>
      <c r="C2942" s="181" t="s">
        <v>3823</v>
      </c>
      <c r="D2942" s="181" t="s">
        <v>199</v>
      </c>
      <c r="E2942" s="182" t="s">
        <v>3824</v>
      </c>
      <c r="F2942" s="183" t="s">
        <v>3825</v>
      </c>
      <c r="G2942" s="184" t="s">
        <v>202</v>
      </c>
      <c r="H2942" s="185">
        <v>1103</v>
      </c>
      <c r="I2942" s="186"/>
      <c r="J2942" s="187">
        <f>ROUND(I2942*H2942,2)</f>
        <v>0</v>
      </c>
      <c r="K2942" s="183" t="s">
        <v>28</v>
      </c>
      <c r="L2942" s="42"/>
      <c r="M2942" s="188" t="s">
        <v>28</v>
      </c>
      <c r="N2942" s="189" t="s">
        <v>45</v>
      </c>
      <c r="O2942" s="67"/>
      <c r="P2942" s="190">
        <f>O2942*H2942</f>
        <v>0</v>
      </c>
      <c r="Q2942" s="190">
        <v>0</v>
      </c>
      <c r="R2942" s="190">
        <f>Q2942*H2942</f>
        <v>0</v>
      </c>
      <c r="S2942" s="190">
        <v>0</v>
      </c>
      <c r="T2942" s="191">
        <f>S2942*H2942</f>
        <v>0</v>
      </c>
      <c r="U2942" s="37"/>
      <c r="V2942" s="37"/>
      <c r="W2942" s="37"/>
      <c r="X2942" s="37"/>
      <c r="Y2942" s="37"/>
      <c r="Z2942" s="37"/>
      <c r="AA2942" s="37"/>
      <c r="AB2942" s="37"/>
      <c r="AC2942" s="37"/>
      <c r="AD2942" s="37"/>
      <c r="AE2942" s="37"/>
      <c r="AR2942" s="192" t="s">
        <v>283</v>
      </c>
      <c r="AT2942" s="192" t="s">
        <v>199</v>
      </c>
      <c r="AU2942" s="192" t="s">
        <v>84</v>
      </c>
      <c r="AY2942" s="20" t="s">
        <v>197</v>
      </c>
      <c r="BE2942" s="193">
        <f>IF(N2942="základní",J2942,0)</f>
        <v>0</v>
      </c>
      <c r="BF2942" s="193">
        <f>IF(N2942="snížená",J2942,0)</f>
        <v>0</v>
      </c>
      <c r="BG2942" s="193">
        <f>IF(N2942="zákl. přenesená",J2942,0)</f>
        <v>0</v>
      </c>
      <c r="BH2942" s="193">
        <f>IF(N2942="sníž. přenesená",J2942,0)</f>
        <v>0</v>
      </c>
      <c r="BI2942" s="193">
        <f>IF(N2942="nulová",J2942,0)</f>
        <v>0</v>
      </c>
      <c r="BJ2942" s="20" t="s">
        <v>82</v>
      </c>
      <c r="BK2942" s="193">
        <f>ROUND(I2942*H2942,2)</f>
        <v>0</v>
      </c>
      <c r="BL2942" s="20" t="s">
        <v>283</v>
      </c>
      <c r="BM2942" s="192" t="s">
        <v>3826</v>
      </c>
    </row>
    <row r="2943" spans="1:65" s="15" customFormat="1" ht="11.25">
      <c r="B2943" s="222"/>
      <c r="C2943" s="223"/>
      <c r="D2943" s="201" t="s">
        <v>213</v>
      </c>
      <c r="E2943" s="224" t="s">
        <v>28</v>
      </c>
      <c r="F2943" s="225" t="s">
        <v>412</v>
      </c>
      <c r="G2943" s="223"/>
      <c r="H2943" s="224" t="s">
        <v>28</v>
      </c>
      <c r="I2943" s="226"/>
      <c r="J2943" s="223"/>
      <c r="K2943" s="223"/>
      <c r="L2943" s="227"/>
      <c r="M2943" s="228"/>
      <c r="N2943" s="229"/>
      <c r="O2943" s="229"/>
      <c r="P2943" s="229"/>
      <c r="Q2943" s="229"/>
      <c r="R2943" s="229"/>
      <c r="S2943" s="229"/>
      <c r="T2943" s="230"/>
      <c r="AT2943" s="231" t="s">
        <v>213</v>
      </c>
      <c r="AU2943" s="231" t="s">
        <v>84</v>
      </c>
      <c r="AV2943" s="15" t="s">
        <v>82</v>
      </c>
      <c r="AW2943" s="15" t="s">
        <v>35</v>
      </c>
      <c r="AX2943" s="15" t="s">
        <v>74</v>
      </c>
      <c r="AY2943" s="231" t="s">
        <v>197</v>
      </c>
    </row>
    <row r="2944" spans="1:65" s="15" customFormat="1" ht="11.25">
      <c r="B2944" s="222"/>
      <c r="C2944" s="223"/>
      <c r="D2944" s="201" t="s">
        <v>213</v>
      </c>
      <c r="E2944" s="224" t="s">
        <v>28</v>
      </c>
      <c r="F2944" s="225" t="s">
        <v>3827</v>
      </c>
      <c r="G2944" s="223"/>
      <c r="H2944" s="224" t="s">
        <v>28</v>
      </c>
      <c r="I2944" s="226"/>
      <c r="J2944" s="223"/>
      <c r="K2944" s="223"/>
      <c r="L2944" s="227"/>
      <c r="M2944" s="228"/>
      <c r="N2944" s="229"/>
      <c r="O2944" s="229"/>
      <c r="P2944" s="229"/>
      <c r="Q2944" s="229"/>
      <c r="R2944" s="229"/>
      <c r="S2944" s="229"/>
      <c r="T2944" s="230"/>
      <c r="AT2944" s="231" t="s">
        <v>213</v>
      </c>
      <c r="AU2944" s="231" t="s">
        <v>84</v>
      </c>
      <c r="AV2944" s="15" t="s">
        <v>82</v>
      </c>
      <c r="AW2944" s="15" t="s">
        <v>35</v>
      </c>
      <c r="AX2944" s="15" t="s">
        <v>74</v>
      </c>
      <c r="AY2944" s="231" t="s">
        <v>197</v>
      </c>
    </row>
    <row r="2945" spans="1:65" s="15" customFormat="1" ht="11.25">
      <c r="B2945" s="222"/>
      <c r="C2945" s="223"/>
      <c r="D2945" s="201" t="s">
        <v>213</v>
      </c>
      <c r="E2945" s="224" t="s">
        <v>28</v>
      </c>
      <c r="F2945" s="225" t="s">
        <v>3828</v>
      </c>
      <c r="G2945" s="223"/>
      <c r="H2945" s="224" t="s">
        <v>28</v>
      </c>
      <c r="I2945" s="226"/>
      <c r="J2945" s="223"/>
      <c r="K2945" s="223"/>
      <c r="L2945" s="227"/>
      <c r="M2945" s="228"/>
      <c r="N2945" s="229"/>
      <c r="O2945" s="229"/>
      <c r="P2945" s="229"/>
      <c r="Q2945" s="229"/>
      <c r="R2945" s="229"/>
      <c r="S2945" s="229"/>
      <c r="T2945" s="230"/>
      <c r="AT2945" s="231" t="s">
        <v>213</v>
      </c>
      <c r="AU2945" s="231" t="s">
        <v>84</v>
      </c>
      <c r="AV2945" s="15" t="s">
        <v>82</v>
      </c>
      <c r="AW2945" s="15" t="s">
        <v>35</v>
      </c>
      <c r="AX2945" s="15" t="s">
        <v>74</v>
      </c>
      <c r="AY2945" s="231" t="s">
        <v>197</v>
      </c>
    </row>
    <row r="2946" spans="1:65" s="15" customFormat="1" ht="11.25">
      <c r="B2946" s="222"/>
      <c r="C2946" s="223"/>
      <c r="D2946" s="201" t="s">
        <v>213</v>
      </c>
      <c r="E2946" s="224" t="s">
        <v>28</v>
      </c>
      <c r="F2946" s="225" t="s">
        <v>3829</v>
      </c>
      <c r="G2946" s="223"/>
      <c r="H2946" s="224" t="s">
        <v>28</v>
      </c>
      <c r="I2946" s="226"/>
      <c r="J2946" s="223"/>
      <c r="K2946" s="223"/>
      <c r="L2946" s="227"/>
      <c r="M2946" s="228"/>
      <c r="N2946" s="229"/>
      <c r="O2946" s="229"/>
      <c r="P2946" s="229"/>
      <c r="Q2946" s="229"/>
      <c r="R2946" s="229"/>
      <c r="S2946" s="229"/>
      <c r="T2946" s="230"/>
      <c r="AT2946" s="231" t="s">
        <v>213</v>
      </c>
      <c r="AU2946" s="231" t="s">
        <v>84</v>
      </c>
      <c r="AV2946" s="15" t="s">
        <v>82</v>
      </c>
      <c r="AW2946" s="15" t="s">
        <v>35</v>
      </c>
      <c r="AX2946" s="15" t="s">
        <v>74</v>
      </c>
      <c r="AY2946" s="231" t="s">
        <v>197</v>
      </c>
    </row>
    <row r="2947" spans="1:65" s="15" customFormat="1" ht="11.25">
      <c r="B2947" s="222"/>
      <c r="C2947" s="223"/>
      <c r="D2947" s="201" t="s">
        <v>213</v>
      </c>
      <c r="E2947" s="224" t="s">
        <v>28</v>
      </c>
      <c r="F2947" s="225" t="s">
        <v>3830</v>
      </c>
      <c r="G2947" s="223"/>
      <c r="H2947" s="224" t="s">
        <v>28</v>
      </c>
      <c r="I2947" s="226"/>
      <c r="J2947" s="223"/>
      <c r="K2947" s="223"/>
      <c r="L2947" s="227"/>
      <c r="M2947" s="228"/>
      <c r="N2947" s="229"/>
      <c r="O2947" s="229"/>
      <c r="P2947" s="229"/>
      <c r="Q2947" s="229"/>
      <c r="R2947" s="229"/>
      <c r="S2947" s="229"/>
      <c r="T2947" s="230"/>
      <c r="AT2947" s="231" t="s">
        <v>213</v>
      </c>
      <c r="AU2947" s="231" t="s">
        <v>84</v>
      </c>
      <c r="AV2947" s="15" t="s">
        <v>82</v>
      </c>
      <c r="AW2947" s="15" t="s">
        <v>35</v>
      </c>
      <c r="AX2947" s="15" t="s">
        <v>74</v>
      </c>
      <c r="AY2947" s="231" t="s">
        <v>197</v>
      </c>
    </row>
    <row r="2948" spans="1:65" s="15" customFormat="1" ht="22.5">
      <c r="B2948" s="222"/>
      <c r="C2948" s="223"/>
      <c r="D2948" s="201" t="s">
        <v>213</v>
      </c>
      <c r="E2948" s="224" t="s">
        <v>28</v>
      </c>
      <c r="F2948" s="225" t="s">
        <v>3831</v>
      </c>
      <c r="G2948" s="223"/>
      <c r="H2948" s="224" t="s">
        <v>28</v>
      </c>
      <c r="I2948" s="226"/>
      <c r="J2948" s="223"/>
      <c r="K2948" s="223"/>
      <c r="L2948" s="227"/>
      <c r="M2948" s="228"/>
      <c r="N2948" s="229"/>
      <c r="O2948" s="229"/>
      <c r="P2948" s="229"/>
      <c r="Q2948" s="229"/>
      <c r="R2948" s="229"/>
      <c r="S2948" s="229"/>
      <c r="T2948" s="230"/>
      <c r="AT2948" s="231" t="s">
        <v>213</v>
      </c>
      <c r="AU2948" s="231" t="s">
        <v>84</v>
      </c>
      <c r="AV2948" s="15" t="s">
        <v>82</v>
      </c>
      <c r="AW2948" s="15" t="s">
        <v>35</v>
      </c>
      <c r="AX2948" s="15" t="s">
        <v>74</v>
      </c>
      <c r="AY2948" s="231" t="s">
        <v>197</v>
      </c>
    </row>
    <row r="2949" spans="1:65" s="15" customFormat="1" ht="11.25">
      <c r="B2949" s="222"/>
      <c r="C2949" s="223"/>
      <c r="D2949" s="201" t="s">
        <v>213</v>
      </c>
      <c r="E2949" s="224" t="s">
        <v>28</v>
      </c>
      <c r="F2949" s="225" t="s">
        <v>3832</v>
      </c>
      <c r="G2949" s="223"/>
      <c r="H2949" s="224" t="s">
        <v>28</v>
      </c>
      <c r="I2949" s="226"/>
      <c r="J2949" s="223"/>
      <c r="K2949" s="223"/>
      <c r="L2949" s="227"/>
      <c r="M2949" s="228"/>
      <c r="N2949" s="229"/>
      <c r="O2949" s="229"/>
      <c r="P2949" s="229"/>
      <c r="Q2949" s="229"/>
      <c r="R2949" s="229"/>
      <c r="S2949" s="229"/>
      <c r="T2949" s="230"/>
      <c r="AT2949" s="231" t="s">
        <v>213</v>
      </c>
      <c r="AU2949" s="231" t="s">
        <v>84</v>
      </c>
      <c r="AV2949" s="15" t="s">
        <v>82</v>
      </c>
      <c r="AW2949" s="15" t="s">
        <v>35</v>
      </c>
      <c r="AX2949" s="15" t="s">
        <v>74</v>
      </c>
      <c r="AY2949" s="231" t="s">
        <v>197</v>
      </c>
    </row>
    <row r="2950" spans="1:65" s="15" customFormat="1" ht="11.25">
      <c r="B2950" s="222"/>
      <c r="C2950" s="223"/>
      <c r="D2950" s="201" t="s">
        <v>213</v>
      </c>
      <c r="E2950" s="224" t="s">
        <v>28</v>
      </c>
      <c r="F2950" s="225" t="s">
        <v>3833</v>
      </c>
      <c r="G2950" s="223"/>
      <c r="H2950" s="224" t="s">
        <v>28</v>
      </c>
      <c r="I2950" s="226"/>
      <c r="J2950" s="223"/>
      <c r="K2950" s="223"/>
      <c r="L2950" s="227"/>
      <c r="M2950" s="228"/>
      <c r="N2950" s="229"/>
      <c r="O2950" s="229"/>
      <c r="P2950" s="229"/>
      <c r="Q2950" s="229"/>
      <c r="R2950" s="229"/>
      <c r="S2950" s="229"/>
      <c r="T2950" s="230"/>
      <c r="AT2950" s="231" t="s">
        <v>213</v>
      </c>
      <c r="AU2950" s="231" t="s">
        <v>84</v>
      </c>
      <c r="AV2950" s="15" t="s">
        <v>82</v>
      </c>
      <c r="AW2950" s="15" t="s">
        <v>35</v>
      </c>
      <c r="AX2950" s="15" t="s">
        <v>74</v>
      </c>
      <c r="AY2950" s="231" t="s">
        <v>197</v>
      </c>
    </row>
    <row r="2951" spans="1:65" s="13" customFormat="1" ht="11.25">
      <c r="B2951" s="199"/>
      <c r="C2951" s="200"/>
      <c r="D2951" s="201" t="s">
        <v>213</v>
      </c>
      <c r="E2951" s="202" t="s">
        <v>28</v>
      </c>
      <c r="F2951" s="203" t="s">
        <v>3834</v>
      </c>
      <c r="G2951" s="200"/>
      <c r="H2951" s="204">
        <v>1103</v>
      </c>
      <c r="I2951" s="205"/>
      <c r="J2951" s="200"/>
      <c r="K2951" s="200"/>
      <c r="L2951" s="206"/>
      <c r="M2951" s="207"/>
      <c r="N2951" s="208"/>
      <c r="O2951" s="208"/>
      <c r="P2951" s="208"/>
      <c r="Q2951" s="208"/>
      <c r="R2951" s="208"/>
      <c r="S2951" s="208"/>
      <c r="T2951" s="209"/>
      <c r="AT2951" s="210" t="s">
        <v>213</v>
      </c>
      <c r="AU2951" s="210" t="s">
        <v>84</v>
      </c>
      <c r="AV2951" s="13" t="s">
        <v>84</v>
      </c>
      <c r="AW2951" s="13" t="s">
        <v>35</v>
      </c>
      <c r="AX2951" s="13" t="s">
        <v>82</v>
      </c>
      <c r="AY2951" s="210" t="s">
        <v>197</v>
      </c>
    </row>
    <row r="2952" spans="1:65" s="15" customFormat="1" ht="11.25">
      <c r="B2952" s="222"/>
      <c r="C2952" s="223"/>
      <c r="D2952" s="201" t="s">
        <v>213</v>
      </c>
      <c r="E2952" s="224" t="s">
        <v>28</v>
      </c>
      <c r="F2952" s="225" t="s">
        <v>3835</v>
      </c>
      <c r="G2952" s="223"/>
      <c r="H2952" s="224" t="s">
        <v>28</v>
      </c>
      <c r="I2952" s="226"/>
      <c r="J2952" s="223"/>
      <c r="K2952" s="223"/>
      <c r="L2952" s="227"/>
      <c r="M2952" s="228"/>
      <c r="N2952" s="229"/>
      <c r="O2952" s="229"/>
      <c r="P2952" s="229"/>
      <c r="Q2952" s="229"/>
      <c r="R2952" s="229"/>
      <c r="S2952" s="229"/>
      <c r="T2952" s="230"/>
      <c r="AT2952" s="231" t="s">
        <v>213</v>
      </c>
      <c r="AU2952" s="231" t="s">
        <v>84</v>
      </c>
      <c r="AV2952" s="15" t="s">
        <v>82</v>
      </c>
      <c r="AW2952" s="15" t="s">
        <v>35</v>
      </c>
      <c r="AX2952" s="15" t="s">
        <v>74</v>
      </c>
      <c r="AY2952" s="231" t="s">
        <v>197</v>
      </c>
    </row>
    <row r="2953" spans="1:65" s="15" customFormat="1" ht="11.25">
      <c r="B2953" s="222"/>
      <c r="C2953" s="223"/>
      <c r="D2953" s="201" t="s">
        <v>213</v>
      </c>
      <c r="E2953" s="224" t="s">
        <v>28</v>
      </c>
      <c r="F2953" s="225" t="s">
        <v>3836</v>
      </c>
      <c r="G2953" s="223"/>
      <c r="H2953" s="224" t="s">
        <v>28</v>
      </c>
      <c r="I2953" s="226"/>
      <c r="J2953" s="223"/>
      <c r="K2953" s="223"/>
      <c r="L2953" s="227"/>
      <c r="M2953" s="228"/>
      <c r="N2953" s="229"/>
      <c r="O2953" s="229"/>
      <c r="P2953" s="229"/>
      <c r="Q2953" s="229"/>
      <c r="R2953" s="229"/>
      <c r="S2953" s="229"/>
      <c r="T2953" s="230"/>
      <c r="AT2953" s="231" t="s">
        <v>213</v>
      </c>
      <c r="AU2953" s="231" t="s">
        <v>84</v>
      </c>
      <c r="AV2953" s="15" t="s">
        <v>82</v>
      </c>
      <c r="AW2953" s="15" t="s">
        <v>35</v>
      </c>
      <c r="AX2953" s="15" t="s">
        <v>74</v>
      </c>
      <c r="AY2953" s="231" t="s">
        <v>197</v>
      </c>
    </row>
    <row r="2954" spans="1:65" s="2" customFormat="1" ht="16.5" customHeight="1">
      <c r="A2954" s="37"/>
      <c r="B2954" s="38"/>
      <c r="C2954" s="181" t="s">
        <v>3837</v>
      </c>
      <c r="D2954" s="181" t="s">
        <v>199</v>
      </c>
      <c r="E2954" s="182" t="s">
        <v>3838</v>
      </c>
      <c r="F2954" s="183" t="s">
        <v>3839</v>
      </c>
      <c r="G2954" s="184" t="s">
        <v>1590</v>
      </c>
      <c r="H2954" s="185">
        <v>1</v>
      </c>
      <c r="I2954" s="186"/>
      <c r="J2954" s="187">
        <f>ROUND(I2954*H2954,2)</f>
        <v>0</v>
      </c>
      <c r="K2954" s="183" t="s">
        <v>28</v>
      </c>
      <c r="L2954" s="42"/>
      <c r="M2954" s="188" t="s">
        <v>28</v>
      </c>
      <c r="N2954" s="189" t="s">
        <v>45</v>
      </c>
      <c r="O2954" s="67"/>
      <c r="P2954" s="190">
        <f>O2954*H2954</f>
        <v>0</v>
      </c>
      <c r="Q2954" s="190">
        <v>0</v>
      </c>
      <c r="R2954" s="190">
        <f>Q2954*H2954</f>
        <v>0</v>
      </c>
      <c r="S2954" s="190">
        <v>0</v>
      </c>
      <c r="T2954" s="191">
        <f>S2954*H2954</f>
        <v>0</v>
      </c>
      <c r="U2954" s="37"/>
      <c r="V2954" s="37"/>
      <c r="W2954" s="37"/>
      <c r="X2954" s="37"/>
      <c r="Y2954" s="37"/>
      <c r="Z2954" s="37"/>
      <c r="AA2954" s="37"/>
      <c r="AB2954" s="37"/>
      <c r="AC2954" s="37"/>
      <c r="AD2954" s="37"/>
      <c r="AE2954" s="37"/>
      <c r="AR2954" s="192" t="s">
        <v>283</v>
      </c>
      <c r="AT2954" s="192" t="s">
        <v>199</v>
      </c>
      <c r="AU2954" s="192" t="s">
        <v>84</v>
      </c>
      <c r="AY2954" s="20" t="s">
        <v>197</v>
      </c>
      <c r="BE2954" s="193">
        <f>IF(N2954="základní",J2954,0)</f>
        <v>0</v>
      </c>
      <c r="BF2954" s="193">
        <f>IF(N2954="snížená",J2954,0)</f>
        <v>0</v>
      </c>
      <c r="BG2954" s="193">
        <f>IF(N2954="zákl. přenesená",J2954,0)</f>
        <v>0</v>
      </c>
      <c r="BH2954" s="193">
        <f>IF(N2954="sníž. přenesená",J2954,0)</f>
        <v>0</v>
      </c>
      <c r="BI2954" s="193">
        <f>IF(N2954="nulová",J2954,0)</f>
        <v>0</v>
      </c>
      <c r="BJ2954" s="20" t="s">
        <v>82</v>
      </c>
      <c r="BK2954" s="193">
        <f>ROUND(I2954*H2954,2)</f>
        <v>0</v>
      </c>
      <c r="BL2954" s="20" t="s">
        <v>283</v>
      </c>
      <c r="BM2954" s="192" t="s">
        <v>3840</v>
      </c>
    </row>
    <row r="2955" spans="1:65" s="15" customFormat="1" ht="11.25">
      <c r="B2955" s="222"/>
      <c r="C2955" s="223"/>
      <c r="D2955" s="201" t="s">
        <v>213</v>
      </c>
      <c r="E2955" s="224" t="s">
        <v>28</v>
      </c>
      <c r="F2955" s="225" t="s">
        <v>412</v>
      </c>
      <c r="G2955" s="223"/>
      <c r="H2955" s="224" t="s">
        <v>28</v>
      </c>
      <c r="I2955" s="226"/>
      <c r="J2955" s="223"/>
      <c r="K2955" s="223"/>
      <c r="L2955" s="227"/>
      <c r="M2955" s="228"/>
      <c r="N2955" s="229"/>
      <c r="O2955" s="229"/>
      <c r="P2955" s="229"/>
      <c r="Q2955" s="229"/>
      <c r="R2955" s="229"/>
      <c r="S2955" s="229"/>
      <c r="T2955" s="230"/>
      <c r="AT2955" s="231" t="s">
        <v>213</v>
      </c>
      <c r="AU2955" s="231" t="s">
        <v>84</v>
      </c>
      <c r="AV2955" s="15" t="s">
        <v>82</v>
      </c>
      <c r="AW2955" s="15" t="s">
        <v>35</v>
      </c>
      <c r="AX2955" s="15" t="s">
        <v>74</v>
      </c>
      <c r="AY2955" s="231" t="s">
        <v>197</v>
      </c>
    </row>
    <row r="2956" spans="1:65" s="15" customFormat="1" ht="11.25">
      <c r="B2956" s="222"/>
      <c r="C2956" s="223"/>
      <c r="D2956" s="201" t="s">
        <v>213</v>
      </c>
      <c r="E2956" s="224" t="s">
        <v>28</v>
      </c>
      <c r="F2956" s="225" t="s">
        <v>3841</v>
      </c>
      <c r="G2956" s="223"/>
      <c r="H2956" s="224" t="s">
        <v>28</v>
      </c>
      <c r="I2956" s="226"/>
      <c r="J2956" s="223"/>
      <c r="K2956" s="223"/>
      <c r="L2956" s="227"/>
      <c r="M2956" s="228"/>
      <c r="N2956" s="229"/>
      <c r="O2956" s="229"/>
      <c r="P2956" s="229"/>
      <c r="Q2956" s="229"/>
      <c r="R2956" s="229"/>
      <c r="S2956" s="229"/>
      <c r="T2956" s="230"/>
      <c r="AT2956" s="231" t="s">
        <v>213</v>
      </c>
      <c r="AU2956" s="231" t="s">
        <v>84</v>
      </c>
      <c r="AV2956" s="15" t="s">
        <v>82</v>
      </c>
      <c r="AW2956" s="15" t="s">
        <v>35</v>
      </c>
      <c r="AX2956" s="15" t="s">
        <v>74</v>
      </c>
      <c r="AY2956" s="231" t="s">
        <v>197</v>
      </c>
    </row>
    <row r="2957" spans="1:65" s="13" customFormat="1" ht="11.25">
      <c r="B2957" s="199"/>
      <c r="C2957" s="200"/>
      <c r="D2957" s="201" t="s">
        <v>213</v>
      </c>
      <c r="E2957" s="202" t="s">
        <v>28</v>
      </c>
      <c r="F2957" s="203" t="s">
        <v>82</v>
      </c>
      <c r="G2957" s="200"/>
      <c r="H2957" s="204">
        <v>1</v>
      </c>
      <c r="I2957" s="205"/>
      <c r="J2957" s="200"/>
      <c r="K2957" s="200"/>
      <c r="L2957" s="206"/>
      <c r="M2957" s="207"/>
      <c r="N2957" s="208"/>
      <c r="O2957" s="208"/>
      <c r="P2957" s="208"/>
      <c r="Q2957" s="208"/>
      <c r="R2957" s="208"/>
      <c r="S2957" s="208"/>
      <c r="T2957" s="209"/>
      <c r="AT2957" s="210" t="s">
        <v>213</v>
      </c>
      <c r="AU2957" s="210" t="s">
        <v>84</v>
      </c>
      <c r="AV2957" s="13" t="s">
        <v>84</v>
      </c>
      <c r="AW2957" s="13" t="s">
        <v>35</v>
      </c>
      <c r="AX2957" s="13" t="s">
        <v>82</v>
      </c>
      <c r="AY2957" s="210" t="s">
        <v>197</v>
      </c>
    </row>
    <row r="2958" spans="1:65" s="2" customFormat="1" ht="16.5" customHeight="1">
      <c r="A2958" s="37"/>
      <c r="B2958" s="38"/>
      <c r="C2958" s="181" t="s">
        <v>3842</v>
      </c>
      <c r="D2958" s="181" t="s">
        <v>199</v>
      </c>
      <c r="E2958" s="182" t="s">
        <v>3843</v>
      </c>
      <c r="F2958" s="183" t="s">
        <v>3844</v>
      </c>
      <c r="G2958" s="184" t="s">
        <v>3845</v>
      </c>
      <c r="H2958" s="185">
        <v>8</v>
      </c>
      <c r="I2958" s="186"/>
      <c r="J2958" s="187">
        <f>ROUND(I2958*H2958,2)</f>
        <v>0</v>
      </c>
      <c r="K2958" s="183" t="s">
        <v>28</v>
      </c>
      <c r="L2958" s="42"/>
      <c r="M2958" s="188" t="s">
        <v>28</v>
      </c>
      <c r="N2958" s="189" t="s">
        <v>45</v>
      </c>
      <c r="O2958" s="67"/>
      <c r="P2958" s="190">
        <f>O2958*H2958</f>
        <v>0</v>
      </c>
      <c r="Q2958" s="190">
        <v>0</v>
      </c>
      <c r="R2958" s="190">
        <f>Q2958*H2958</f>
        <v>0</v>
      </c>
      <c r="S2958" s="190">
        <v>0</v>
      </c>
      <c r="T2958" s="191">
        <f>S2958*H2958</f>
        <v>0</v>
      </c>
      <c r="U2958" s="37"/>
      <c r="V2958" s="37"/>
      <c r="W2958" s="37"/>
      <c r="X2958" s="37"/>
      <c r="Y2958" s="37"/>
      <c r="Z2958" s="37"/>
      <c r="AA2958" s="37"/>
      <c r="AB2958" s="37"/>
      <c r="AC2958" s="37"/>
      <c r="AD2958" s="37"/>
      <c r="AE2958" s="37"/>
      <c r="AR2958" s="192" t="s">
        <v>283</v>
      </c>
      <c r="AT2958" s="192" t="s">
        <v>199</v>
      </c>
      <c r="AU2958" s="192" t="s">
        <v>84</v>
      </c>
      <c r="AY2958" s="20" t="s">
        <v>197</v>
      </c>
      <c r="BE2958" s="193">
        <f>IF(N2958="základní",J2958,0)</f>
        <v>0</v>
      </c>
      <c r="BF2958" s="193">
        <f>IF(N2958="snížená",J2958,0)</f>
        <v>0</v>
      </c>
      <c r="BG2958" s="193">
        <f>IF(N2958="zákl. přenesená",J2958,0)</f>
        <v>0</v>
      </c>
      <c r="BH2958" s="193">
        <f>IF(N2958="sníž. přenesená",J2958,0)</f>
        <v>0</v>
      </c>
      <c r="BI2958" s="193">
        <f>IF(N2958="nulová",J2958,0)</f>
        <v>0</v>
      </c>
      <c r="BJ2958" s="20" t="s">
        <v>82</v>
      </c>
      <c r="BK2958" s="193">
        <f>ROUND(I2958*H2958,2)</f>
        <v>0</v>
      </c>
      <c r="BL2958" s="20" t="s">
        <v>283</v>
      </c>
      <c r="BM2958" s="192" t="s">
        <v>3846</v>
      </c>
    </row>
    <row r="2959" spans="1:65" s="15" customFormat="1" ht="11.25">
      <c r="B2959" s="222"/>
      <c r="C2959" s="223"/>
      <c r="D2959" s="201" t="s">
        <v>213</v>
      </c>
      <c r="E2959" s="224" t="s">
        <v>28</v>
      </c>
      <c r="F2959" s="225" t="s">
        <v>412</v>
      </c>
      <c r="G2959" s="223"/>
      <c r="H2959" s="224" t="s">
        <v>28</v>
      </c>
      <c r="I2959" s="226"/>
      <c r="J2959" s="223"/>
      <c r="K2959" s="223"/>
      <c r="L2959" s="227"/>
      <c r="M2959" s="228"/>
      <c r="N2959" s="229"/>
      <c r="O2959" s="229"/>
      <c r="P2959" s="229"/>
      <c r="Q2959" s="229"/>
      <c r="R2959" s="229"/>
      <c r="S2959" s="229"/>
      <c r="T2959" s="230"/>
      <c r="AT2959" s="231" t="s">
        <v>213</v>
      </c>
      <c r="AU2959" s="231" t="s">
        <v>84</v>
      </c>
      <c r="AV2959" s="15" t="s">
        <v>82</v>
      </c>
      <c r="AW2959" s="15" t="s">
        <v>35</v>
      </c>
      <c r="AX2959" s="15" t="s">
        <v>74</v>
      </c>
      <c r="AY2959" s="231" t="s">
        <v>197</v>
      </c>
    </row>
    <row r="2960" spans="1:65" s="15" customFormat="1" ht="11.25">
      <c r="B2960" s="222"/>
      <c r="C2960" s="223"/>
      <c r="D2960" s="201" t="s">
        <v>213</v>
      </c>
      <c r="E2960" s="224" t="s">
        <v>28</v>
      </c>
      <c r="F2960" s="225" t="s">
        <v>3847</v>
      </c>
      <c r="G2960" s="223"/>
      <c r="H2960" s="224" t="s">
        <v>28</v>
      </c>
      <c r="I2960" s="226"/>
      <c r="J2960" s="223"/>
      <c r="K2960" s="223"/>
      <c r="L2960" s="227"/>
      <c r="M2960" s="228"/>
      <c r="N2960" s="229"/>
      <c r="O2960" s="229"/>
      <c r="P2960" s="229"/>
      <c r="Q2960" s="229"/>
      <c r="R2960" s="229"/>
      <c r="S2960" s="229"/>
      <c r="T2960" s="230"/>
      <c r="AT2960" s="231" t="s">
        <v>213</v>
      </c>
      <c r="AU2960" s="231" t="s">
        <v>84</v>
      </c>
      <c r="AV2960" s="15" t="s">
        <v>82</v>
      </c>
      <c r="AW2960" s="15" t="s">
        <v>35</v>
      </c>
      <c r="AX2960" s="15" t="s">
        <v>74</v>
      </c>
      <c r="AY2960" s="231" t="s">
        <v>197</v>
      </c>
    </row>
    <row r="2961" spans="1:65" s="13" customFormat="1" ht="11.25">
      <c r="B2961" s="199"/>
      <c r="C2961" s="200"/>
      <c r="D2961" s="201" t="s">
        <v>213</v>
      </c>
      <c r="E2961" s="202" t="s">
        <v>28</v>
      </c>
      <c r="F2961" s="203" t="s">
        <v>243</v>
      </c>
      <c r="G2961" s="200"/>
      <c r="H2961" s="204">
        <v>8</v>
      </c>
      <c r="I2961" s="205"/>
      <c r="J2961" s="200"/>
      <c r="K2961" s="200"/>
      <c r="L2961" s="206"/>
      <c r="M2961" s="207"/>
      <c r="N2961" s="208"/>
      <c r="O2961" s="208"/>
      <c r="P2961" s="208"/>
      <c r="Q2961" s="208"/>
      <c r="R2961" s="208"/>
      <c r="S2961" s="208"/>
      <c r="T2961" s="209"/>
      <c r="AT2961" s="210" t="s">
        <v>213</v>
      </c>
      <c r="AU2961" s="210" t="s">
        <v>84</v>
      </c>
      <c r="AV2961" s="13" t="s">
        <v>84</v>
      </c>
      <c r="AW2961" s="13" t="s">
        <v>35</v>
      </c>
      <c r="AX2961" s="13" t="s">
        <v>82</v>
      </c>
      <c r="AY2961" s="210" t="s">
        <v>197</v>
      </c>
    </row>
    <row r="2962" spans="1:65" s="12" customFormat="1" ht="22.9" customHeight="1">
      <c r="B2962" s="165"/>
      <c r="C2962" s="166"/>
      <c r="D2962" s="167" t="s">
        <v>73</v>
      </c>
      <c r="E2962" s="179" t="s">
        <v>3848</v>
      </c>
      <c r="F2962" s="179" t="s">
        <v>3849</v>
      </c>
      <c r="G2962" s="166"/>
      <c r="H2962" s="166"/>
      <c r="I2962" s="169"/>
      <c r="J2962" s="180">
        <f>BK2962</f>
        <v>0</v>
      </c>
      <c r="K2962" s="166"/>
      <c r="L2962" s="171"/>
      <c r="M2962" s="172"/>
      <c r="N2962" s="173"/>
      <c r="O2962" s="173"/>
      <c r="P2962" s="174">
        <f>SUM(P2963:P3079)</f>
        <v>0</v>
      </c>
      <c r="Q2962" s="173"/>
      <c r="R2962" s="174">
        <f>SUM(R2963:R3079)</f>
        <v>10.881615090000002</v>
      </c>
      <c r="S2962" s="173"/>
      <c r="T2962" s="175">
        <f>SUM(T2963:T3079)</f>
        <v>0</v>
      </c>
      <c r="AR2962" s="176" t="s">
        <v>84</v>
      </c>
      <c r="AT2962" s="177" t="s">
        <v>73</v>
      </c>
      <c r="AU2962" s="177" t="s">
        <v>82</v>
      </c>
      <c r="AY2962" s="176" t="s">
        <v>197</v>
      </c>
      <c r="BK2962" s="178">
        <f>SUM(BK2963:BK3079)</f>
        <v>0</v>
      </c>
    </row>
    <row r="2963" spans="1:65" s="2" customFormat="1" ht="16.5" customHeight="1">
      <c r="A2963" s="37"/>
      <c r="B2963" s="38"/>
      <c r="C2963" s="181" t="s">
        <v>3850</v>
      </c>
      <c r="D2963" s="181" t="s">
        <v>199</v>
      </c>
      <c r="E2963" s="182" t="s">
        <v>3851</v>
      </c>
      <c r="F2963" s="183" t="s">
        <v>3852</v>
      </c>
      <c r="G2963" s="184" t="s">
        <v>202</v>
      </c>
      <c r="H2963" s="185">
        <v>451.80200000000002</v>
      </c>
      <c r="I2963" s="186"/>
      <c r="J2963" s="187">
        <f>ROUND(I2963*H2963,2)</f>
        <v>0</v>
      </c>
      <c r="K2963" s="183" t="s">
        <v>203</v>
      </c>
      <c r="L2963" s="42"/>
      <c r="M2963" s="188" t="s">
        <v>28</v>
      </c>
      <c r="N2963" s="189" t="s">
        <v>45</v>
      </c>
      <c r="O2963" s="67"/>
      <c r="P2963" s="190">
        <f>O2963*H2963</f>
        <v>0</v>
      </c>
      <c r="Q2963" s="190">
        <v>2.9999999999999997E-4</v>
      </c>
      <c r="R2963" s="190">
        <f>Q2963*H2963</f>
        <v>0.13554059999999998</v>
      </c>
      <c r="S2963" s="190">
        <v>0</v>
      </c>
      <c r="T2963" s="191">
        <f>S2963*H2963</f>
        <v>0</v>
      </c>
      <c r="U2963" s="37"/>
      <c r="V2963" s="37"/>
      <c r="W2963" s="37"/>
      <c r="X2963" s="37"/>
      <c r="Y2963" s="37"/>
      <c r="Z2963" s="37"/>
      <c r="AA2963" s="37"/>
      <c r="AB2963" s="37"/>
      <c r="AC2963" s="37"/>
      <c r="AD2963" s="37"/>
      <c r="AE2963" s="37"/>
      <c r="AR2963" s="192" t="s">
        <v>283</v>
      </c>
      <c r="AT2963" s="192" t="s">
        <v>199</v>
      </c>
      <c r="AU2963" s="192" t="s">
        <v>84</v>
      </c>
      <c r="AY2963" s="20" t="s">
        <v>197</v>
      </c>
      <c r="BE2963" s="193">
        <f>IF(N2963="základní",J2963,0)</f>
        <v>0</v>
      </c>
      <c r="BF2963" s="193">
        <f>IF(N2963="snížená",J2963,0)</f>
        <v>0</v>
      </c>
      <c r="BG2963" s="193">
        <f>IF(N2963="zákl. přenesená",J2963,0)</f>
        <v>0</v>
      </c>
      <c r="BH2963" s="193">
        <f>IF(N2963="sníž. přenesená",J2963,0)</f>
        <v>0</v>
      </c>
      <c r="BI2963" s="193">
        <f>IF(N2963="nulová",J2963,0)</f>
        <v>0</v>
      </c>
      <c r="BJ2963" s="20" t="s">
        <v>82</v>
      </c>
      <c r="BK2963" s="193">
        <f>ROUND(I2963*H2963,2)</f>
        <v>0</v>
      </c>
      <c r="BL2963" s="20" t="s">
        <v>283</v>
      </c>
      <c r="BM2963" s="192" t="s">
        <v>3853</v>
      </c>
    </row>
    <row r="2964" spans="1:65" s="2" customFormat="1" ht="11.25">
      <c r="A2964" s="37"/>
      <c r="B2964" s="38"/>
      <c r="C2964" s="39"/>
      <c r="D2964" s="194" t="s">
        <v>206</v>
      </c>
      <c r="E2964" s="39"/>
      <c r="F2964" s="195" t="s">
        <v>3854</v>
      </c>
      <c r="G2964" s="39"/>
      <c r="H2964" s="39"/>
      <c r="I2964" s="196"/>
      <c r="J2964" s="39"/>
      <c r="K2964" s="39"/>
      <c r="L2964" s="42"/>
      <c r="M2964" s="197"/>
      <c r="N2964" s="198"/>
      <c r="O2964" s="67"/>
      <c r="P2964" s="67"/>
      <c r="Q2964" s="67"/>
      <c r="R2964" s="67"/>
      <c r="S2964" s="67"/>
      <c r="T2964" s="68"/>
      <c r="U2964" s="37"/>
      <c r="V2964" s="37"/>
      <c r="W2964" s="37"/>
      <c r="X2964" s="37"/>
      <c r="Y2964" s="37"/>
      <c r="Z2964" s="37"/>
      <c r="AA2964" s="37"/>
      <c r="AB2964" s="37"/>
      <c r="AC2964" s="37"/>
      <c r="AD2964" s="37"/>
      <c r="AE2964" s="37"/>
      <c r="AT2964" s="20" t="s">
        <v>206</v>
      </c>
      <c r="AU2964" s="20" t="s">
        <v>84</v>
      </c>
    </row>
    <row r="2965" spans="1:65" s="2" customFormat="1" ht="16.5" customHeight="1">
      <c r="A2965" s="37"/>
      <c r="B2965" s="38"/>
      <c r="C2965" s="181" t="s">
        <v>3855</v>
      </c>
      <c r="D2965" s="181" t="s">
        <v>199</v>
      </c>
      <c r="E2965" s="182" t="s">
        <v>3856</v>
      </c>
      <c r="F2965" s="183" t="s">
        <v>3857</v>
      </c>
      <c r="G2965" s="184" t="s">
        <v>202</v>
      </c>
      <c r="H2965" s="185">
        <v>98.415000000000006</v>
      </c>
      <c r="I2965" s="186"/>
      <c r="J2965" s="187">
        <f>ROUND(I2965*H2965,2)</f>
        <v>0</v>
      </c>
      <c r="K2965" s="183" t="s">
        <v>203</v>
      </c>
      <c r="L2965" s="42"/>
      <c r="M2965" s="188" t="s">
        <v>28</v>
      </c>
      <c r="N2965" s="189" t="s">
        <v>45</v>
      </c>
      <c r="O2965" s="67"/>
      <c r="P2965" s="190">
        <f>O2965*H2965</f>
        <v>0</v>
      </c>
      <c r="Q2965" s="190">
        <v>1.5E-3</v>
      </c>
      <c r="R2965" s="190">
        <f>Q2965*H2965</f>
        <v>0.14762250000000002</v>
      </c>
      <c r="S2965" s="190">
        <v>0</v>
      </c>
      <c r="T2965" s="191">
        <f>S2965*H2965</f>
        <v>0</v>
      </c>
      <c r="U2965" s="37"/>
      <c r="V2965" s="37"/>
      <c r="W2965" s="37"/>
      <c r="X2965" s="37"/>
      <c r="Y2965" s="37"/>
      <c r="Z2965" s="37"/>
      <c r="AA2965" s="37"/>
      <c r="AB2965" s="37"/>
      <c r="AC2965" s="37"/>
      <c r="AD2965" s="37"/>
      <c r="AE2965" s="37"/>
      <c r="AR2965" s="192" t="s">
        <v>283</v>
      </c>
      <c r="AT2965" s="192" t="s">
        <v>199</v>
      </c>
      <c r="AU2965" s="192" t="s">
        <v>84</v>
      </c>
      <c r="AY2965" s="20" t="s">
        <v>197</v>
      </c>
      <c r="BE2965" s="193">
        <f>IF(N2965="základní",J2965,0)</f>
        <v>0</v>
      </c>
      <c r="BF2965" s="193">
        <f>IF(N2965="snížená",J2965,0)</f>
        <v>0</v>
      </c>
      <c r="BG2965" s="193">
        <f>IF(N2965="zákl. přenesená",J2965,0)</f>
        <v>0</v>
      </c>
      <c r="BH2965" s="193">
        <f>IF(N2965="sníž. přenesená",J2965,0)</f>
        <v>0</v>
      </c>
      <c r="BI2965" s="193">
        <f>IF(N2965="nulová",J2965,0)</f>
        <v>0</v>
      </c>
      <c r="BJ2965" s="20" t="s">
        <v>82</v>
      </c>
      <c r="BK2965" s="193">
        <f>ROUND(I2965*H2965,2)</f>
        <v>0</v>
      </c>
      <c r="BL2965" s="20" t="s">
        <v>283</v>
      </c>
      <c r="BM2965" s="192" t="s">
        <v>3858</v>
      </c>
    </row>
    <row r="2966" spans="1:65" s="2" customFormat="1" ht="11.25">
      <c r="A2966" s="37"/>
      <c r="B2966" s="38"/>
      <c r="C2966" s="39"/>
      <c r="D2966" s="194" t="s">
        <v>206</v>
      </c>
      <c r="E2966" s="39"/>
      <c r="F2966" s="195" t="s">
        <v>3859</v>
      </c>
      <c r="G2966" s="39"/>
      <c r="H2966" s="39"/>
      <c r="I2966" s="196"/>
      <c r="J2966" s="39"/>
      <c r="K2966" s="39"/>
      <c r="L2966" s="42"/>
      <c r="M2966" s="197"/>
      <c r="N2966" s="198"/>
      <c r="O2966" s="67"/>
      <c r="P2966" s="67"/>
      <c r="Q2966" s="67"/>
      <c r="R2966" s="67"/>
      <c r="S2966" s="67"/>
      <c r="T2966" s="68"/>
      <c r="U2966" s="37"/>
      <c r="V2966" s="37"/>
      <c r="W2966" s="37"/>
      <c r="X2966" s="37"/>
      <c r="Y2966" s="37"/>
      <c r="Z2966" s="37"/>
      <c r="AA2966" s="37"/>
      <c r="AB2966" s="37"/>
      <c r="AC2966" s="37"/>
      <c r="AD2966" s="37"/>
      <c r="AE2966" s="37"/>
      <c r="AT2966" s="20" t="s">
        <v>206</v>
      </c>
      <c r="AU2966" s="20" t="s">
        <v>84</v>
      </c>
    </row>
    <row r="2967" spans="1:65" s="15" customFormat="1" ht="11.25">
      <c r="B2967" s="222"/>
      <c r="C2967" s="223"/>
      <c r="D2967" s="201" t="s">
        <v>213</v>
      </c>
      <c r="E2967" s="224" t="s">
        <v>28</v>
      </c>
      <c r="F2967" s="225" t="s">
        <v>3719</v>
      </c>
      <c r="G2967" s="223"/>
      <c r="H2967" s="224" t="s">
        <v>28</v>
      </c>
      <c r="I2967" s="226"/>
      <c r="J2967" s="223"/>
      <c r="K2967" s="223"/>
      <c r="L2967" s="227"/>
      <c r="M2967" s="228"/>
      <c r="N2967" s="229"/>
      <c r="O2967" s="229"/>
      <c r="P2967" s="229"/>
      <c r="Q2967" s="229"/>
      <c r="R2967" s="229"/>
      <c r="S2967" s="229"/>
      <c r="T2967" s="230"/>
      <c r="AT2967" s="231" t="s">
        <v>213</v>
      </c>
      <c r="AU2967" s="231" t="s">
        <v>84</v>
      </c>
      <c r="AV2967" s="15" t="s">
        <v>82</v>
      </c>
      <c r="AW2967" s="15" t="s">
        <v>35</v>
      </c>
      <c r="AX2967" s="15" t="s">
        <v>74</v>
      </c>
      <c r="AY2967" s="231" t="s">
        <v>197</v>
      </c>
    </row>
    <row r="2968" spans="1:65" s="15" customFormat="1" ht="11.25">
      <c r="B2968" s="222"/>
      <c r="C2968" s="223"/>
      <c r="D2968" s="201" t="s">
        <v>213</v>
      </c>
      <c r="E2968" s="224" t="s">
        <v>28</v>
      </c>
      <c r="F2968" s="225" t="s">
        <v>3860</v>
      </c>
      <c r="G2968" s="223"/>
      <c r="H2968" s="224" t="s">
        <v>28</v>
      </c>
      <c r="I2968" s="226"/>
      <c r="J2968" s="223"/>
      <c r="K2968" s="223"/>
      <c r="L2968" s="227"/>
      <c r="M2968" s="228"/>
      <c r="N2968" s="229"/>
      <c r="O2968" s="229"/>
      <c r="P2968" s="229"/>
      <c r="Q2968" s="229"/>
      <c r="R2968" s="229"/>
      <c r="S2968" s="229"/>
      <c r="T2968" s="230"/>
      <c r="AT2968" s="231" t="s">
        <v>213</v>
      </c>
      <c r="AU2968" s="231" t="s">
        <v>84</v>
      </c>
      <c r="AV2968" s="15" t="s">
        <v>82</v>
      </c>
      <c r="AW2968" s="15" t="s">
        <v>35</v>
      </c>
      <c r="AX2968" s="15" t="s">
        <v>74</v>
      </c>
      <c r="AY2968" s="231" t="s">
        <v>197</v>
      </c>
    </row>
    <row r="2969" spans="1:65" s="15" customFormat="1" ht="11.25">
      <c r="B2969" s="222"/>
      <c r="C2969" s="223"/>
      <c r="D2969" s="201" t="s">
        <v>213</v>
      </c>
      <c r="E2969" s="224" t="s">
        <v>28</v>
      </c>
      <c r="F2969" s="225" t="s">
        <v>3861</v>
      </c>
      <c r="G2969" s="223"/>
      <c r="H2969" s="224" t="s">
        <v>28</v>
      </c>
      <c r="I2969" s="226"/>
      <c r="J2969" s="223"/>
      <c r="K2969" s="223"/>
      <c r="L2969" s="227"/>
      <c r="M2969" s="228"/>
      <c r="N2969" s="229"/>
      <c r="O2969" s="229"/>
      <c r="P2969" s="229"/>
      <c r="Q2969" s="229"/>
      <c r="R2969" s="229"/>
      <c r="S2969" s="229"/>
      <c r="T2969" s="230"/>
      <c r="AT2969" s="231" t="s">
        <v>213</v>
      </c>
      <c r="AU2969" s="231" t="s">
        <v>84</v>
      </c>
      <c r="AV2969" s="15" t="s">
        <v>82</v>
      </c>
      <c r="AW2969" s="15" t="s">
        <v>35</v>
      </c>
      <c r="AX2969" s="15" t="s">
        <v>74</v>
      </c>
      <c r="AY2969" s="231" t="s">
        <v>197</v>
      </c>
    </row>
    <row r="2970" spans="1:65" s="15" customFormat="1" ht="11.25">
      <c r="B2970" s="222"/>
      <c r="C2970" s="223"/>
      <c r="D2970" s="201" t="s">
        <v>213</v>
      </c>
      <c r="E2970" s="224" t="s">
        <v>28</v>
      </c>
      <c r="F2970" s="225" t="s">
        <v>3862</v>
      </c>
      <c r="G2970" s="223"/>
      <c r="H2970" s="224" t="s">
        <v>28</v>
      </c>
      <c r="I2970" s="226"/>
      <c r="J2970" s="223"/>
      <c r="K2970" s="223"/>
      <c r="L2970" s="227"/>
      <c r="M2970" s="228"/>
      <c r="N2970" s="229"/>
      <c r="O2970" s="229"/>
      <c r="P2970" s="229"/>
      <c r="Q2970" s="229"/>
      <c r="R2970" s="229"/>
      <c r="S2970" s="229"/>
      <c r="T2970" s="230"/>
      <c r="AT2970" s="231" t="s">
        <v>213</v>
      </c>
      <c r="AU2970" s="231" t="s">
        <v>84</v>
      </c>
      <c r="AV2970" s="15" t="s">
        <v>82</v>
      </c>
      <c r="AW2970" s="15" t="s">
        <v>35</v>
      </c>
      <c r="AX2970" s="15" t="s">
        <v>74</v>
      </c>
      <c r="AY2970" s="231" t="s">
        <v>197</v>
      </c>
    </row>
    <row r="2971" spans="1:65" s="13" customFormat="1" ht="11.25">
      <c r="B2971" s="199"/>
      <c r="C2971" s="200"/>
      <c r="D2971" s="201" t="s">
        <v>213</v>
      </c>
      <c r="E2971" s="202" t="s">
        <v>28</v>
      </c>
      <c r="F2971" s="203" t="s">
        <v>3863</v>
      </c>
      <c r="G2971" s="200"/>
      <c r="H2971" s="204">
        <v>60.48</v>
      </c>
      <c r="I2971" s="205"/>
      <c r="J2971" s="200"/>
      <c r="K2971" s="200"/>
      <c r="L2971" s="206"/>
      <c r="M2971" s="207"/>
      <c r="N2971" s="208"/>
      <c r="O2971" s="208"/>
      <c r="P2971" s="208"/>
      <c r="Q2971" s="208"/>
      <c r="R2971" s="208"/>
      <c r="S2971" s="208"/>
      <c r="T2971" s="209"/>
      <c r="AT2971" s="210" t="s">
        <v>213</v>
      </c>
      <c r="AU2971" s="210" t="s">
        <v>84</v>
      </c>
      <c r="AV2971" s="13" t="s">
        <v>84</v>
      </c>
      <c r="AW2971" s="13" t="s">
        <v>35</v>
      </c>
      <c r="AX2971" s="13" t="s">
        <v>74</v>
      </c>
      <c r="AY2971" s="210" t="s">
        <v>197</v>
      </c>
    </row>
    <row r="2972" spans="1:65" s="16" customFormat="1" ht="11.25">
      <c r="B2972" s="232"/>
      <c r="C2972" s="233"/>
      <c r="D2972" s="201" t="s">
        <v>213</v>
      </c>
      <c r="E2972" s="234" t="s">
        <v>28</v>
      </c>
      <c r="F2972" s="235" t="s">
        <v>416</v>
      </c>
      <c r="G2972" s="233"/>
      <c r="H2972" s="236">
        <v>60.48</v>
      </c>
      <c r="I2972" s="237"/>
      <c r="J2972" s="233"/>
      <c r="K2972" s="233"/>
      <c r="L2972" s="238"/>
      <c r="M2972" s="239"/>
      <c r="N2972" s="240"/>
      <c r="O2972" s="240"/>
      <c r="P2972" s="240"/>
      <c r="Q2972" s="240"/>
      <c r="R2972" s="240"/>
      <c r="S2972" s="240"/>
      <c r="T2972" s="241"/>
      <c r="AT2972" s="242" t="s">
        <v>213</v>
      </c>
      <c r="AU2972" s="242" t="s">
        <v>84</v>
      </c>
      <c r="AV2972" s="16" t="s">
        <v>160</v>
      </c>
      <c r="AW2972" s="16" t="s">
        <v>35</v>
      </c>
      <c r="AX2972" s="16" t="s">
        <v>74</v>
      </c>
      <c r="AY2972" s="242" t="s">
        <v>197</v>
      </c>
    </row>
    <row r="2973" spans="1:65" s="15" customFormat="1" ht="11.25">
      <c r="B2973" s="222"/>
      <c r="C2973" s="223"/>
      <c r="D2973" s="201" t="s">
        <v>213</v>
      </c>
      <c r="E2973" s="224" t="s">
        <v>28</v>
      </c>
      <c r="F2973" s="225" t="s">
        <v>1001</v>
      </c>
      <c r="G2973" s="223"/>
      <c r="H2973" s="224" t="s">
        <v>28</v>
      </c>
      <c r="I2973" s="226"/>
      <c r="J2973" s="223"/>
      <c r="K2973" s="223"/>
      <c r="L2973" s="227"/>
      <c r="M2973" s="228"/>
      <c r="N2973" s="229"/>
      <c r="O2973" s="229"/>
      <c r="P2973" s="229"/>
      <c r="Q2973" s="229"/>
      <c r="R2973" s="229"/>
      <c r="S2973" s="229"/>
      <c r="T2973" s="230"/>
      <c r="AT2973" s="231" t="s">
        <v>213</v>
      </c>
      <c r="AU2973" s="231" t="s">
        <v>84</v>
      </c>
      <c r="AV2973" s="15" t="s">
        <v>82</v>
      </c>
      <c r="AW2973" s="15" t="s">
        <v>35</v>
      </c>
      <c r="AX2973" s="15" t="s">
        <v>74</v>
      </c>
      <c r="AY2973" s="231" t="s">
        <v>197</v>
      </c>
    </row>
    <row r="2974" spans="1:65" s="15" customFormat="1" ht="11.25">
      <c r="B2974" s="222"/>
      <c r="C2974" s="223"/>
      <c r="D2974" s="201" t="s">
        <v>213</v>
      </c>
      <c r="E2974" s="224" t="s">
        <v>28</v>
      </c>
      <c r="F2974" s="225" t="s">
        <v>3864</v>
      </c>
      <c r="G2974" s="223"/>
      <c r="H2974" s="224" t="s">
        <v>28</v>
      </c>
      <c r="I2974" s="226"/>
      <c r="J2974" s="223"/>
      <c r="K2974" s="223"/>
      <c r="L2974" s="227"/>
      <c r="M2974" s="228"/>
      <c r="N2974" s="229"/>
      <c r="O2974" s="229"/>
      <c r="P2974" s="229"/>
      <c r="Q2974" s="229"/>
      <c r="R2974" s="229"/>
      <c r="S2974" s="229"/>
      <c r="T2974" s="230"/>
      <c r="AT2974" s="231" t="s">
        <v>213</v>
      </c>
      <c r="AU2974" s="231" t="s">
        <v>84</v>
      </c>
      <c r="AV2974" s="15" t="s">
        <v>82</v>
      </c>
      <c r="AW2974" s="15" t="s">
        <v>35</v>
      </c>
      <c r="AX2974" s="15" t="s">
        <v>74</v>
      </c>
      <c r="AY2974" s="231" t="s">
        <v>197</v>
      </c>
    </row>
    <row r="2975" spans="1:65" s="13" customFormat="1" ht="11.25">
      <c r="B2975" s="199"/>
      <c r="C2975" s="200"/>
      <c r="D2975" s="201" t="s">
        <v>213</v>
      </c>
      <c r="E2975" s="202" t="s">
        <v>28</v>
      </c>
      <c r="F2975" s="203" t="s">
        <v>3865</v>
      </c>
      <c r="G2975" s="200"/>
      <c r="H2975" s="204">
        <v>23.4</v>
      </c>
      <c r="I2975" s="205"/>
      <c r="J2975" s="200"/>
      <c r="K2975" s="200"/>
      <c r="L2975" s="206"/>
      <c r="M2975" s="207"/>
      <c r="N2975" s="208"/>
      <c r="O2975" s="208"/>
      <c r="P2975" s="208"/>
      <c r="Q2975" s="208"/>
      <c r="R2975" s="208"/>
      <c r="S2975" s="208"/>
      <c r="T2975" s="209"/>
      <c r="AT2975" s="210" t="s">
        <v>213</v>
      </c>
      <c r="AU2975" s="210" t="s">
        <v>84</v>
      </c>
      <c r="AV2975" s="13" t="s">
        <v>84</v>
      </c>
      <c r="AW2975" s="13" t="s">
        <v>35</v>
      </c>
      <c r="AX2975" s="13" t="s">
        <v>74</v>
      </c>
      <c r="AY2975" s="210" t="s">
        <v>197</v>
      </c>
    </row>
    <row r="2976" spans="1:65" s="15" customFormat="1" ht="11.25">
      <c r="B2976" s="222"/>
      <c r="C2976" s="223"/>
      <c r="D2976" s="201" t="s">
        <v>213</v>
      </c>
      <c r="E2976" s="224" t="s">
        <v>28</v>
      </c>
      <c r="F2976" s="225" t="s">
        <v>3866</v>
      </c>
      <c r="G2976" s="223"/>
      <c r="H2976" s="224" t="s">
        <v>28</v>
      </c>
      <c r="I2976" s="226"/>
      <c r="J2976" s="223"/>
      <c r="K2976" s="223"/>
      <c r="L2976" s="227"/>
      <c r="M2976" s="228"/>
      <c r="N2976" s="229"/>
      <c r="O2976" s="229"/>
      <c r="P2976" s="229"/>
      <c r="Q2976" s="229"/>
      <c r="R2976" s="229"/>
      <c r="S2976" s="229"/>
      <c r="T2976" s="230"/>
      <c r="AT2976" s="231" t="s">
        <v>213</v>
      </c>
      <c r="AU2976" s="231" t="s">
        <v>84</v>
      </c>
      <c r="AV2976" s="15" t="s">
        <v>82</v>
      </c>
      <c r="AW2976" s="15" t="s">
        <v>35</v>
      </c>
      <c r="AX2976" s="15" t="s">
        <v>74</v>
      </c>
      <c r="AY2976" s="231" t="s">
        <v>197</v>
      </c>
    </row>
    <row r="2977" spans="1:65" s="13" customFormat="1" ht="11.25">
      <c r="B2977" s="199"/>
      <c r="C2977" s="200"/>
      <c r="D2977" s="201" t="s">
        <v>213</v>
      </c>
      <c r="E2977" s="202" t="s">
        <v>28</v>
      </c>
      <c r="F2977" s="203" t="s">
        <v>3867</v>
      </c>
      <c r="G2977" s="200"/>
      <c r="H2977" s="204">
        <v>14.535</v>
      </c>
      <c r="I2977" s="205"/>
      <c r="J2977" s="200"/>
      <c r="K2977" s="200"/>
      <c r="L2977" s="206"/>
      <c r="M2977" s="207"/>
      <c r="N2977" s="208"/>
      <c r="O2977" s="208"/>
      <c r="P2977" s="208"/>
      <c r="Q2977" s="208"/>
      <c r="R2977" s="208"/>
      <c r="S2977" s="208"/>
      <c r="T2977" s="209"/>
      <c r="AT2977" s="210" t="s">
        <v>213</v>
      </c>
      <c r="AU2977" s="210" t="s">
        <v>84</v>
      </c>
      <c r="AV2977" s="13" t="s">
        <v>84</v>
      </c>
      <c r="AW2977" s="13" t="s">
        <v>35</v>
      </c>
      <c r="AX2977" s="13" t="s">
        <v>74</v>
      </c>
      <c r="AY2977" s="210" t="s">
        <v>197</v>
      </c>
    </row>
    <row r="2978" spans="1:65" s="16" customFormat="1" ht="11.25">
      <c r="B2978" s="232"/>
      <c r="C2978" s="233"/>
      <c r="D2978" s="201" t="s">
        <v>213</v>
      </c>
      <c r="E2978" s="234" t="s">
        <v>28</v>
      </c>
      <c r="F2978" s="235" t="s">
        <v>416</v>
      </c>
      <c r="G2978" s="233"/>
      <c r="H2978" s="236">
        <v>37.935000000000002</v>
      </c>
      <c r="I2978" s="237"/>
      <c r="J2978" s="233"/>
      <c r="K2978" s="233"/>
      <c r="L2978" s="238"/>
      <c r="M2978" s="239"/>
      <c r="N2978" s="240"/>
      <c r="O2978" s="240"/>
      <c r="P2978" s="240"/>
      <c r="Q2978" s="240"/>
      <c r="R2978" s="240"/>
      <c r="S2978" s="240"/>
      <c r="T2978" s="241"/>
      <c r="AT2978" s="242" t="s">
        <v>213</v>
      </c>
      <c r="AU2978" s="242" t="s">
        <v>84</v>
      </c>
      <c r="AV2978" s="16" t="s">
        <v>160</v>
      </c>
      <c r="AW2978" s="16" t="s">
        <v>35</v>
      </c>
      <c r="AX2978" s="16" t="s">
        <v>74</v>
      </c>
      <c r="AY2978" s="242" t="s">
        <v>197</v>
      </c>
    </row>
    <row r="2979" spans="1:65" s="14" customFormat="1" ht="11.25">
      <c r="B2979" s="211"/>
      <c r="C2979" s="212"/>
      <c r="D2979" s="201" t="s">
        <v>213</v>
      </c>
      <c r="E2979" s="213" t="s">
        <v>28</v>
      </c>
      <c r="F2979" s="214" t="s">
        <v>226</v>
      </c>
      <c r="G2979" s="212"/>
      <c r="H2979" s="215">
        <v>98.415000000000006</v>
      </c>
      <c r="I2979" s="216"/>
      <c r="J2979" s="212"/>
      <c r="K2979" s="212"/>
      <c r="L2979" s="217"/>
      <c r="M2979" s="218"/>
      <c r="N2979" s="219"/>
      <c r="O2979" s="219"/>
      <c r="P2979" s="219"/>
      <c r="Q2979" s="219"/>
      <c r="R2979" s="219"/>
      <c r="S2979" s="219"/>
      <c r="T2979" s="220"/>
      <c r="AT2979" s="221" t="s">
        <v>213</v>
      </c>
      <c r="AU2979" s="221" t="s">
        <v>84</v>
      </c>
      <c r="AV2979" s="14" t="s">
        <v>204</v>
      </c>
      <c r="AW2979" s="14" t="s">
        <v>35</v>
      </c>
      <c r="AX2979" s="14" t="s">
        <v>82</v>
      </c>
      <c r="AY2979" s="221" t="s">
        <v>197</v>
      </c>
    </row>
    <row r="2980" spans="1:65" s="2" customFormat="1" ht="16.5" customHeight="1">
      <c r="A2980" s="37"/>
      <c r="B2980" s="38"/>
      <c r="C2980" s="181" t="s">
        <v>3868</v>
      </c>
      <c r="D2980" s="181" t="s">
        <v>199</v>
      </c>
      <c r="E2980" s="182" t="s">
        <v>3869</v>
      </c>
      <c r="F2980" s="183" t="s">
        <v>3870</v>
      </c>
      <c r="G2980" s="184" t="s">
        <v>265</v>
      </c>
      <c r="H2980" s="185">
        <v>41.35</v>
      </c>
      <c r="I2980" s="186"/>
      <c r="J2980" s="187">
        <f>ROUND(I2980*H2980,2)</f>
        <v>0</v>
      </c>
      <c r="K2980" s="183" t="s">
        <v>203</v>
      </c>
      <c r="L2980" s="42"/>
      <c r="M2980" s="188" t="s">
        <v>28</v>
      </c>
      <c r="N2980" s="189" t="s">
        <v>45</v>
      </c>
      <c r="O2980" s="67"/>
      <c r="P2980" s="190">
        <f>O2980*H2980</f>
        <v>0</v>
      </c>
      <c r="Q2980" s="190">
        <v>2.7999999999999998E-4</v>
      </c>
      <c r="R2980" s="190">
        <f>Q2980*H2980</f>
        <v>1.1578E-2</v>
      </c>
      <c r="S2980" s="190">
        <v>0</v>
      </c>
      <c r="T2980" s="191">
        <f>S2980*H2980</f>
        <v>0</v>
      </c>
      <c r="U2980" s="37"/>
      <c r="V2980" s="37"/>
      <c r="W2980" s="37"/>
      <c r="X2980" s="37"/>
      <c r="Y2980" s="37"/>
      <c r="Z2980" s="37"/>
      <c r="AA2980" s="37"/>
      <c r="AB2980" s="37"/>
      <c r="AC2980" s="37"/>
      <c r="AD2980" s="37"/>
      <c r="AE2980" s="37"/>
      <c r="AR2980" s="192" t="s">
        <v>283</v>
      </c>
      <c r="AT2980" s="192" t="s">
        <v>199</v>
      </c>
      <c r="AU2980" s="192" t="s">
        <v>84</v>
      </c>
      <c r="AY2980" s="20" t="s">
        <v>197</v>
      </c>
      <c r="BE2980" s="193">
        <f>IF(N2980="základní",J2980,0)</f>
        <v>0</v>
      </c>
      <c r="BF2980" s="193">
        <f>IF(N2980="snížená",J2980,0)</f>
        <v>0</v>
      </c>
      <c r="BG2980" s="193">
        <f>IF(N2980="zákl. přenesená",J2980,0)</f>
        <v>0</v>
      </c>
      <c r="BH2980" s="193">
        <f>IF(N2980="sníž. přenesená",J2980,0)</f>
        <v>0</v>
      </c>
      <c r="BI2980" s="193">
        <f>IF(N2980="nulová",J2980,0)</f>
        <v>0</v>
      </c>
      <c r="BJ2980" s="20" t="s">
        <v>82</v>
      </c>
      <c r="BK2980" s="193">
        <f>ROUND(I2980*H2980,2)</f>
        <v>0</v>
      </c>
      <c r="BL2980" s="20" t="s">
        <v>283</v>
      </c>
      <c r="BM2980" s="192" t="s">
        <v>3871</v>
      </c>
    </row>
    <row r="2981" spans="1:65" s="2" customFormat="1" ht="11.25">
      <c r="A2981" s="37"/>
      <c r="B2981" s="38"/>
      <c r="C2981" s="39"/>
      <c r="D2981" s="194" t="s">
        <v>206</v>
      </c>
      <c r="E2981" s="39"/>
      <c r="F2981" s="195" t="s">
        <v>3872</v>
      </c>
      <c r="G2981" s="39"/>
      <c r="H2981" s="39"/>
      <c r="I2981" s="196"/>
      <c r="J2981" s="39"/>
      <c r="K2981" s="39"/>
      <c r="L2981" s="42"/>
      <c r="M2981" s="197"/>
      <c r="N2981" s="198"/>
      <c r="O2981" s="67"/>
      <c r="P2981" s="67"/>
      <c r="Q2981" s="67"/>
      <c r="R2981" s="67"/>
      <c r="S2981" s="67"/>
      <c r="T2981" s="68"/>
      <c r="U2981" s="37"/>
      <c r="V2981" s="37"/>
      <c r="W2981" s="37"/>
      <c r="X2981" s="37"/>
      <c r="Y2981" s="37"/>
      <c r="Z2981" s="37"/>
      <c r="AA2981" s="37"/>
      <c r="AB2981" s="37"/>
      <c r="AC2981" s="37"/>
      <c r="AD2981" s="37"/>
      <c r="AE2981" s="37"/>
      <c r="AT2981" s="20" t="s">
        <v>206</v>
      </c>
      <c r="AU2981" s="20" t="s">
        <v>84</v>
      </c>
    </row>
    <row r="2982" spans="1:65" s="15" customFormat="1" ht="11.25">
      <c r="B2982" s="222"/>
      <c r="C2982" s="223"/>
      <c r="D2982" s="201" t="s">
        <v>213</v>
      </c>
      <c r="E2982" s="224" t="s">
        <v>28</v>
      </c>
      <c r="F2982" s="225" t="s">
        <v>3719</v>
      </c>
      <c r="G2982" s="223"/>
      <c r="H2982" s="224" t="s">
        <v>28</v>
      </c>
      <c r="I2982" s="226"/>
      <c r="J2982" s="223"/>
      <c r="K2982" s="223"/>
      <c r="L2982" s="227"/>
      <c r="M2982" s="228"/>
      <c r="N2982" s="229"/>
      <c r="O2982" s="229"/>
      <c r="P2982" s="229"/>
      <c r="Q2982" s="229"/>
      <c r="R2982" s="229"/>
      <c r="S2982" s="229"/>
      <c r="T2982" s="230"/>
      <c r="AT2982" s="231" t="s">
        <v>213</v>
      </c>
      <c r="AU2982" s="231" t="s">
        <v>84</v>
      </c>
      <c r="AV2982" s="15" t="s">
        <v>82</v>
      </c>
      <c r="AW2982" s="15" t="s">
        <v>35</v>
      </c>
      <c r="AX2982" s="15" t="s">
        <v>74</v>
      </c>
      <c r="AY2982" s="231" t="s">
        <v>197</v>
      </c>
    </row>
    <row r="2983" spans="1:65" s="15" customFormat="1" ht="11.25">
      <c r="B2983" s="222"/>
      <c r="C2983" s="223"/>
      <c r="D2983" s="201" t="s">
        <v>213</v>
      </c>
      <c r="E2983" s="224" t="s">
        <v>28</v>
      </c>
      <c r="F2983" s="225" t="s">
        <v>3860</v>
      </c>
      <c r="G2983" s="223"/>
      <c r="H2983" s="224" t="s">
        <v>28</v>
      </c>
      <c r="I2983" s="226"/>
      <c r="J2983" s="223"/>
      <c r="K2983" s="223"/>
      <c r="L2983" s="227"/>
      <c r="M2983" s="228"/>
      <c r="N2983" s="229"/>
      <c r="O2983" s="229"/>
      <c r="P2983" s="229"/>
      <c r="Q2983" s="229"/>
      <c r="R2983" s="229"/>
      <c r="S2983" s="229"/>
      <c r="T2983" s="230"/>
      <c r="AT2983" s="231" t="s">
        <v>213</v>
      </c>
      <c r="AU2983" s="231" t="s">
        <v>84</v>
      </c>
      <c r="AV2983" s="15" t="s">
        <v>82</v>
      </c>
      <c r="AW2983" s="15" t="s">
        <v>35</v>
      </c>
      <c r="AX2983" s="15" t="s">
        <v>74</v>
      </c>
      <c r="AY2983" s="231" t="s">
        <v>197</v>
      </c>
    </row>
    <row r="2984" spans="1:65" s="15" customFormat="1" ht="11.25">
      <c r="B2984" s="222"/>
      <c r="C2984" s="223"/>
      <c r="D2984" s="201" t="s">
        <v>213</v>
      </c>
      <c r="E2984" s="224" t="s">
        <v>28</v>
      </c>
      <c r="F2984" s="225" t="s">
        <v>3861</v>
      </c>
      <c r="G2984" s="223"/>
      <c r="H2984" s="224" t="s">
        <v>28</v>
      </c>
      <c r="I2984" s="226"/>
      <c r="J2984" s="223"/>
      <c r="K2984" s="223"/>
      <c r="L2984" s="227"/>
      <c r="M2984" s="228"/>
      <c r="N2984" s="229"/>
      <c r="O2984" s="229"/>
      <c r="P2984" s="229"/>
      <c r="Q2984" s="229"/>
      <c r="R2984" s="229"/>
      <c r="S2984" s="229"/>
      <c r="T2984" s="230"/>
      <c r="AT2984" s="231" t="s">
        <v>213</v>
      </c>
      <c r="AU2984" s="231" t="s">
        <v>84</v>
      </c>
      <c r="AV2984" s="15" t="s">
        <v>82</v>
      </c>
      <c r="AW2984" s="15" t="s">
        <v>35</v>
      </c>
      <c r="AX2984" s="15" t="s">
        <v>74</v>
      </c>
      <c r="AY2984" s="231" t="s">
        <v>197</v>
      </c>
    </row>
    <row r="2985" spans="1:65" s="15" customFormat="1" ht="11.25">
      <c r="B2985" s="222"/>
      <c r="C2985" s="223"/>
      <c r="D2985" s="201" t="s">
        <v>213</v>
      </c>
      <c r="E2985" s="224" t="s">
        <v>28</v>
      </c>
      <c r="F2985" s="225" t="s">
        <v>3862</v>
      </c>
      <c r="G2985" s="223"/>
      <c r="H2985" s="224" t="s">
        <v>28</v>
      </c>
      <c r="I2985" s="226"/>
      <c r="J2985" s="223"/>
      <c r="K2985" s="223"/>
      <c r="L2985" s="227"/>
      <c r="M2985" s="228"/>
      <c r="N2985" s="229"/>
      <c r="O2985" s="229"/>
      <c r="P2985" s="229"/>
      <c r="Q2985" s="229"/>
      <c r="R2985" s="229"/>
      <c r="S2985" s="229"/>
      <c r="T2985" s="230"/>
      <c r="AT2985" s="231" t="s">
        <v>213</v>
      </c>
      <c r="AU2985" s="231" t="s">
        <v>84</v>
      </c>
      <c r="AV2985" s="15" t="s">
        <v>82</v>
      </c>
      <c r="AW2985" s="15" t="s">
        <v>35</v>
      </c>
      <c r="AX2985" s="15" t="s">
        <v>74</v>
      </c>
      <c r="AY2985" s="231" t="s">
        <v>197</v>
      </c>
    </row>
    <row r="2986" spans="1:65" s="13" customFormat="1" ht="11.25">
      <c r="B2986" s="199"/>
      <c r="C2986" s="200"/>
      <c r="D2986" s="201" t="s">
        <v>213</v>
      </c>
      <c r="E2986" s="202" t="s">
        <v>28</v>
      </c>
      <c r="F2986" s="203" t="s">
        <v>3873</v>
      </c>
      <c r="G2986" s="200"/>
      <c r="H2986" s="204">
        <v>22.4</v>
      </c>
      <c r="I2986" s="205"/>
      <c r="J2986" s="200"/>
      <c r="K2986" s="200"/>
      <c r="L2986" s="206"/>
      <c r="M2986" s="207"/>
      <c r="N2986" s="208"/>
      <c r="O2986" s="208"/>
      <c r="P2986" s="208"/>
      <c r="Q2986" s="208"/>
      <c r="R2986" s="208"/>
      <c r="S2986" s="208"/>
      <c r="T2986" s="209"/>
      <c r="AT2986" s="210" t="s">
        <v>213</v>
      </c>
      <c r="AU2986" s="210" t="s">
        <v>84</v>
      </c>
      <c r="AV2986" s="13" t="s">
        <v>84</v>
      </c>
      <c r="AW2986" s="13" t="s">
        <v>35</v>
      </c>
      <c r="AX2986" s="13" t="s">
        <v>74</v>
      </c>
      <c r="AY2986" s="210" t="s">
        <v>197</v>
      </c>
    </row>
    <row r="2987" spans="1:65" s="16" customFormat="1" ht="11.25">
      <c r="B2987" s="232"/>
      <c r="C2987" s="233"/>
      <c r="D2987" s="201" t="s">
        <v>213</v>
      </c>
      <c r="E2987" s="234" t="s">
        <v>28</v>
      </c>
      <c r="F2987" s="235" t="s">
        <v>416</v>
      </c>
      <c r="G2987" s="233"/>
      <c r="H2987" s="236">
        <v>22.4</v>
      </c>
      <c r="I2987" s="237"/>
      <c r="J2987" s="233"/>
      <c r="K2987" s="233"/>
      <c r="L2987" s="238"/>
      <c r="M2987" s="239"/>
      <c r="N2987" s="240"/>
      <c r="O2987" s="240"/>
      <c r="P2987" s="240"/>
      <c r="Q2987" s="240"/>
      <c r="R2987" s="240"/>
      <c r="S2987" s="240"/>
      <c r="T2987" s="241"/>
      <c r="AT2987" s="242" t="s">
        <v>213</v>
      </c>
      <c r="AU2987" s="242" t="s">
        <v>84</v>
      </c>
      <c r="AV2987" s="16" t="s">
        <v>160</v>
      </c>
      <c r="AW2987" s="16" t="s">
        <v>35</v>
      </c>
      <c r="AX2987" s="16" t="s">
        <v>74</v>
      </c>
      <c r="AY2987" s="242" t="s">
        <v>197</v>
      </c>
    </row>
    <row r="2988" spans="1:65" s="15" customFormat="1" ht="11.25">
      <c r="B2988" s="222"/>
      <c r="C2988" s="223"/>
      <c r="D2988" s="201" t="s">
        <v>213</v>
      </c>
      <c r="E2988" s="224" t="s">
        <v>28</v>
      </c>
      <c r="F2988" s="225" t="s">
        <v>1001</v>
      </c>
      <c r="G2988" s="223"/>
      <c r="H2988" s="224" t="s">
        <v>28</v>
      </c>
      <c r="I2988" s="226"/>
      <c r="J2988" s="223"/>
      <c r="K2988" s="223"/>
      <c r="L2988" s="227"/>
      <c r="M2988" s="228"/>
      <c r="N2988" s="229"/>
      <c r="O2988" s="229"/>
      <c r="P2988" s="229"/>
      <c r="Q2988" s="229"/>
      <c r="R2988" s="229"/>
      <c r="S2988" s="229"/>
      <c r="T2988" s="230"/>
      <c r="AT2988" s="231" t="s">
        <v>213</v>
      </c>
      <c r="AU2988" s="231" t="s">
        <v>84</v>
      </c>
      <c r="AV2988" s="15" t="s">
        <v>82</v>
      </c>
      <c r="AW2988" s="15" t="s">
        <v>35</v>
      </c>
      <c r="AX2988" s="15" t="s">
        <v>74</v>
      </c>
      <c r="AY2988" s="231" t="s">
        <v>197</v>
      </c>
    </row>
    <row r="2989" spans="1:65" s="15" customFormat="1" ht="11.25">
      <c r="B2989" s="222"/>
      <c r="C2989" s="223"/>
      <c r="D2989" s="201" t="s">
        <v>213</v>
      </c>
      <c r="E2989" s="224" t="s">
        <v>28</v>
      </c>
      <c r="F2989" s="225" t="s">
        <v>3864</v>
      </c>
      <c r="G2989" s="223"/>
      <c r="H2989" s="224" t="s">
        <v>28</v>
      </c>
      <c r="I2989" s="226"/>
      <c r="J2989" s="223"/>
      <c r="K2989" s="223"/>
      <c r="L2989" s="227"/>
      <c r="M2989" s="228"/>
      <c r="N2989" s="229"/>
      <c r="O2989" s="229"/>
      <c r="P2989" s="229"/>
      <c r="Q2989" s="229"/>
      <c r="R2989" s="229"/>
      <c r="S2989" s="229"/>
      <c r="T2989" s="230"/>
      <c r="AT2989" s="231" t="s">
        <v>213</v>
      </c>
      <c r="AU2989" s="231" t="s">
        <v>84</v>
      </c>
      <c r="AV2989" s="15" t="s">
        <v>82</v>
      </c>
      <c r="AW2989" s="15" t="s">
        <v>35</v>
      </c>
      <c r="AX2989" s="15" t="s">
        <v>74</v>
      </c>
      <c r="AY2989" s="231" t="s">
        <v>197</v>
      </c>
    </row>
    <row r="2990" spans="1:65" s="13" customFormat="1" ht="11.25">
      <c r="B2990" s="199"/>
      <c r="C2990" s="200"/>
      <c r="D2990" s="201" t="s">
        <v>213</v>
      </c>
      <c r="E2990" s="202" t="s">
        <v>28</v>
      </c>
      <c r="F2990" s="203" t="s">
        <v>3874</v>
      </c>
      <c r="G2990" s="200"/>
      <c r="H2990" s="204">
        <v>10.4</v>
      </c>
      <c r="I2990" s="205"/>
      <c r="J2990" s="200"/>
      <c r="K2990" s="200"/>
      <c r="L2990" s="206"/>
      <c r="M2990" s="207"/>
      <c r="N2990" s="208"/>
      <c r="O2990" s="208"/>
      <c r="P2990" s="208"/>
      <c r="Q2990" s="208"/>
      <c r="R2990" s="208"/>
      <c r="S2990" s="208"/>
      <c r="T2990" s="209"/>
      <c r="AT2990" s="210" t="s">
        <v>213</v>
      </c>
      <c r="AU2990" s="210" t="s">
        <v>84</v>
      </c>
      <c r="AV2990" s="13" t="s">
        <v>84</v>
      </c>
      <c r="AW2990" s="13" t="s">
        <v>35</v>
      </c>
      <c r="AX2990" s="13" t="s">
        <v>74</v>
      </c>
      <c r="AY2990" s="210" t="s">
        <v>197</v>
      </c>
    </row>
    <row r="2991" spans="1:65" s="15" customFormat="1" ht="11.25">
      <c r="B2991" s="222"/>
      <c r="C2991" s="223"/>
      <c r="D2991" s="201" t="s">
        <v>213</v>
      </c>
      <c r="E2991" s="224" t="s">
        <v>28</v>
      </c>
      <c r="F2991" s="225" t="s">
        <v>3866</v>
      </c>
      <c r="G2991" s="223"/>
      <c r="H2991" s="224" t="s">
        <v>28</v>
      </c>
      <c r="I2991" s="226"/>
      <c r="J2991" s="223"/>
      <c r="K2991" s="223"/>
      <c r="L2991" s="227"/>
      <c r="M2991" s="228"/>
      <c r="N2991" s="229"/>
      <c r="O2991" s="229"/>
      <c r="P2991" s="229"/>
      <c r="Q2991" s="229"/>
      <c r="R2991" s="229"/>
      <c r="S2991" s="229"/>
      <c r="T2991" s="230"/>
      <c r="AT2991" s="231" t="s">
        <v>213</v>
      </c>
      <c r="AU2991" s="231" t="s">
        <v>84</v>
      </c>
      <c r="AV2991" s="15" t="s">
        <v>82</v>
      </c>
      <c r="AW2991" s="15" t="s">
        <v>35</v>
      </c>
      <c r="AX2991" s="15" t="s">
        <v>74</v>
      </c>
      <c r="AY2991" s="231" t="s">
        <v>197</v>
      </c>
    </row>
    <row r="2992" spans="1:65" s="13" customFormat="1" ht="11.25">
      <c r="B2992" s="199"/>
      <c r="C2992" s="200"/>
      <c r="D2992" s="201" t="s">
        <v>213</v>
      </c>
      <c r="E2992" s="202" t="s">
        <v>28</v>
      </c>
      <c r="F2992" s="203" t="s">
        <v>3875</v>
      </c>
      <c r="G2992" s="200"/>
      <c r="H2992" s="204">
        <v>8.5500000000000007</v>
      </c>
      <c r="I2992" s="205"/>
      <c r="J2992" s="200"/>
      <c r="K2992" s="200"/>
      <c r="L2992" s="206"/>
      <c r="M2992" s="207"/>
      <c r="N2992" s="208"/>
      <c r="O2992" s="208"/>
      <c r="P2992" s="208"/>
      <c r="Q2992" s="208"/>
      <c r="R2992" s="208"/>
      <c r="S2992" s="208"/>
      <c r="T2992" s="209"/>
      <c r="AT2992" s="210" t="s">
        <v>213</v>
      </c>
      <c r="AU2992" s="210" t="s">
        <v>84</v>
      </c>
      <c r="AV2992" s="13" t="s">
        <v>84</v>
      </c>
      <c r="AW2992" s="13" t="s">
        <v>35</v>
      </c>
      <c r="AX2992" s="13" t="s">
        <v>74</v>
      </c>
      <c r="AY2992" s="210" t="s">
        <v>197</v>
      </c>
    </row>
    <row r="2993" spans="1:65" s="16" customFormat="1" ht="11.25">
      <c r="B2993" s="232"/>
      <c r="C2993" s="233"/>
      <c r="D2993" s="201" t="s">
        <v>213</v>
      </c>
      <c r="E2993" s="234" t="s">
        <v>28</v>
      </c>
      <c r="F2993" s="235" t="s">
        <v>416</v>
      </c>
      <c r="G2993" s="233"/>
      <c r="H2993" s="236">
        <v>18.95</v>
      </c>
      <c r="I2993" s="237"/>
      <c r="J2993" s="233"/>
      <c r="K2993" s="233"/>
      <c r="L2993" s="238"/>
      <c r="M2993" s="239"/>
      <c r="N2993" s="240"/>
      <c r="O2993" s="240"/>
      <c r="P2993" s="240"/>
      <c r="Q2993" s="240"/>
      <c r="R2993" s="240"/>
      <c r="S2993" s="240"/>
      <c r="T2993" s="241"/>
      <c r="AT2993" s="242" t="s">
        <v>213</v>
      </c>
      <c r="AU2993" s="242" t="s">
        <v>84</v>
      </c>
      <c r="AV2993" s="16" t="s">
        <v>160</v>
      </c>
      <c r="AW2993" s="16" t="s">
        <v>35</v>
      </c>
      <c r="AX2993" s="16" t="s">
        <v>74</v>
      </c>
      <c r="AY2993" s="242" t="s">
        <v>197</v>
      </c>
    </row>
    <row r="2994" spans="1:65" s="14" customFormat="1" ht="11.25">
      <c r="B2994" s="211"/>
      <c r="C2994" s="212"/>
      <c r="D2994" s="201" t="s">
        <v>213</v>
      </c>
      <c r="E2994" s="213" t="s">
        <v>28</v>
      </c>
      <c r="F2994" s="214" t="s">
        <v>226</v>
      </c>
      <c r="G2994" s="212"/>
      <c r="H2994" s="215">
        <v>41.35</v>
      </c>
      <c r="I2994" s="216"/>
      <c r="J2994" s="212"/>
      <c r="K2994" s="212"/>
      <c r="L2994" s="217"/>
      <c r="M2994" s="218"/>
      <c r="N2994" s="219"/>
      <c r="O2994" s="219"/>
      <c r="P2994" s="219"/>
      <c r="Q2994" s="219"/>
      <c r="R2994" s="219"/>
      <c r="S2994" s="219"/>
      <c r="T2994" s="220"/>
      <c r="AT2994" s="221" t="s">
        <v>213</v>
      </c>
      <c r="AU2994" s="221" t="s">
        <v>84</v>
      </c>
      <c r="AV2994" s="14" t="s">
        <v>204</v>
      </c>
      <c r="AW2994" s="14" t="s">
        <v>35</v>
      </c>
      <c r="AX2994" s="14" t="s">
        <v>82</v>
      </c>
      <c r="AY2994" s="221" t="s">
        <v>197</v>
      </c>
    </row>
    <row r="2995" spans="1:65" s="2" customFormat="1" ht="21.75" customHeight="1">
      <c r="A2995" s="37"/>
      <c r="B2995" s="38"/>
      <c r="C2995" s="181" t="s">
        <v>3876</v>
      </c>
      <c r="D2995" s="181" t="s">
        <v>199</v>
      </c>
      <c r="E2995" s="182" t="s">
        <v>3877</v>
      </c>
      <c r="F2995" s="183" t="s">
        <v>3878</v>
      </c>
      <c r="G2995" s="184" t="s">
        <v>202</v>
      </c>
      <c r="H2995" s="185">
        <v>451.80200000000002</v>
      </c>
      <c r="I2995" s="186"/>
      <c r="J2995" s="187">
        <f>ROUND(I2995*H2995,2)</f>
        <v>0</v>
      </c>
      <c r="K2995" s="183" t="s">
        <v>203</v>
      </c>
      <c r="L2995" s="42"/>
      <c r="M2995" s="188" t="s">
        <v>28</v>
      </c>
      <c r="N2995" s="189" t="s">
        <v>45</v>
      </c>
      <c r="O2995" s="67"/>
      <c r="P2995" s="190">
        <f>O2995*H2995</f>
        <v>0</v>
      </c>
      <c r="Q2995" s="190">
        <v>5.3800000000000002E-3</v>
      </c>
      <c r="R2995" s="190">
        <f>Q2995*H2995</f>
        <v>2.4306947600000002</v>
      </c>
      <c r="S2995" s="190">
        <v>0</v>
      </c>
      <c r="T2995" s="191">
        <f>S2995*H2995</f>
        <v>0</v>
      </c>
      <c r="U2995" s="37"/>
      <c r="V2995" s="37"/>
      <c r="W2995" s="37"/>
      <c r="X2995" s="37"/>
      <c r="Y2995" s="37"/>
      <c r="Z2995" s="37"/>
      <c r="AA2995" s="37"/>
      <c r="AB2995" s="37"/>
      <c r="AC2995" s="37"/>
      <c r="AD2995" s="37"/>
      <c r="AE2995" s="37"/>
      <c r="AR2995" s="192" t="s">
        <v>283</v>
      </c>
      <c r="AT2995" s="192" t="s">
        <v>199</v>
      </c>
      <c r="AU2995" s="192" t="s">
        <v>84</v>
      </c>
      <c r="AY2995" s="20" t="s">
        <v>197</v>
      </c>
      <c r="BE2995" s="193">
        <f>IF(N2995="základní",J2995,0)</f>
        <v>0</v>
      </c>
      <c r="BF2995" s="193">
        <f>IF(N2995="snížená",J2995,0)</f>
        <v>0</v>
      </c>
      <c r="BG2995" s="193">
        <f>IF(N2995="zákl. přenesená",J2995,0)</f>
        <v>0</v>
      </c>
      <c r="BH2995" s="193">
        <f>IF(N2995="sníž. přenesená",J2995,0)</f>
        <v>0</v>
      </c>
      <c r="BI2995" s="193">
        <f>IF(N2995="nulová",J2995,0)</f>
        <v>0</v>
      </c>
      <c r="BJ2995" s="20" t="s">
        <v>82</v>
      </c>
      <c r="BK2995" s="193">
        <f>ROUND(I2995*H2995,2)</f>
        <v>0</v>
      </c>
      <c r="BL2995" s="20" t="s">
        <v>283</v>
      </c>
      <c r="BM2995" s="192" t="s">
        <v>3879</v>
      </c>
    </row>
    <row r="2996" spans="1:65" s="2" customFormat="1" ht="11.25">
      <c r="A2996" s="37"/>
      <c r="B2996" s="38"/>
      <c r="C2996" s="39"/>
      <c r="D2996" s="194" t="s">
        <v>206</v>
      </c>
      <c r="E2996" s="39"/>
      <c r="F2996" s="195" t="s">
        <v>3880</v>
      </c>
      <c r="G2996" s="39"/>
      <c r="H2996" s="39"/>
      <c r="I2996" s="196"/>
      <c r="J2996" s="39"/>
      <c r="K2996" s="39"/>
      <c r="L2996" s="42"/>
      <c r="M2996" s="197"/>
      <c r="N2996" s="198"/>
      <c r="O2996" s="67"/>
      <c r="P2996" s="67"/>
      <c r="Q2996" s="67"/>
      <c r="R2996" s="67"/>
      <c r="S2996" s="67"/>
      <c r="T2996" s="68"/>
      <c r="U2996" s="37"/>
      <c r="V2996" s="37"/>
      <c r="W2996" s="37"/>
      <c r="X2996" s="37"/>
      <c r="Y2996" s="37"/>
      <c r="Z2996" s="37"/>
      <c r="AA2996" s="37"/>
      <c r="AB2996" s="37"/>
      <c r="AC2996" s="37"/>
      <c r="AD2996" s="37"/>
      <c r="AE2996" s="37"/>
      <c r="AT2996" s="20" t="s">
        <v>206</v>
      </c>
      <c r="AU2996" s="20" t="s">
        <v>84</v>
      </c>
    </row>
    <row r="2997" spans="1:65" s="15" customFormat="1" ht="11.25">
      <c r="B2997" s="222"/>
      <c r="C2997" s="223"/>
      <c r="D2997" s="201" t="s">
        <v>213</v>
      </c>
      <c r="E2997" s="224" t="s">
        <v>28</v>
      </c>
      <c r="F2997" s="225" t="s">
        <v>3719</v>
      </c>
      <c r="G2997" s="223"/>
      <c r="H2997" s="224" t="s">
        <v>28</v>
      </c>
      <c r="I2997" s="226"/>
      <c r="J2997" s="223"/>
      <c r="K2997" s="223"/>
      <c r="L2997" s="227"/>
      <c r="M2997" s="228"/>
      <c r="N2997" s="229"/>
      <c r="O2997" s="229"/>
      <c r="P2997" s="229"/>
      <c r="Q2997" s="229"/>
      <c r="R2997" s="229"/>
      <c r="S2997" s="229"/>
      <c r="T2997" s="230"/>
      <c r="AT2997" s="231" t="s">
        <v>213</v>
      </c>
      <c r="AU2997" s="231" t="s">
        <v>84</v>
      </c>
      <c r="AV2997" s="15" t="s">
        <v>82</v>
      </c>
      <c r="AW2997" s="15" t="s">
        <v>35</v>
      </c>
      <c r="AX2997" s="15" t="s">
        <v>74</v>
      </c>
      <c r="AY2997" s="231" t="s">
        <v>197</v>
      </c>
    </row>
    <row r="2998" spans="1:65" s="15" customFormat="1" ht="11.25">
      <c r="B2998" s="222"/>
      <c r="C2998" s="223"/>
      <c r="D2998" s="201" t="s">
        <v>213</v>
      </c>
      <c r="E2998" s="224" t="s">
        <v>28</v>
      </c>
      <c r="F2998" s="225" t="s">
        <v>3860</v>
      </c>
      <c r="G2998" s="223"/>
      <c r="H2998" s="224" t="s">
        <v>28</v>
      </c>
      <c r="I2998" s="226"/>
      <c r="J2998" s="223"/>
      <c r="K2998" s="223"/>
      <c r="L2998" s="227"/>
      <c r="M2998" s="228"/>
      <c r="N2998" s="229"/>
      <c r="O2998" s="229"/>
      <c r="P2998" s="229"/>
      <c r="Q2998" s="229"/>
      <c r="R2998" s="229"/>
      <c r="S2998" s="229"/>
      <c r="T2998" s="230"/>
      <c r="AT2998" s="231" t="s">
        <v>213</v>
      </c>
      <c r="AU2998" s="231" t="s">
        <v>84</v>
      </c>
      <c r="AV2998" s="15" t="s">
        <v>82</v>
      </c>
      <c r="AW2998" s="15" t="s">
        <v>35</v>
      </c>
      <c r="AX2998" s="15" t="s">
        <v>74</v>
      </c>
      <c r="AY2998" s="231" t="s">
        <v>197</v>
      </c>
    </row>
    <row r="2999" spans="1:65" s="15" customFormat="1" ht="11.25">
      <c r="B2999" s="222"/>
      <c r="C2999" s="223"/>
      <c r="D2999" s="201" t="s">
        <v>213</v>
      </c>
      <c r="E2999" s="224" t="s">
        <v>28</v>
      </c>
      <c r="F2999" s="225" t="s">
        <v>989</v>
      </c>
      <c r="G2999" s="223"/>
      <c r="H2999" s="224" t="s">
        <v>28</v>
      </c>
      <c r="I2999" s="226"/>
      <c r="J2999" s="223"/>
      <c r="K2999" s="223"/>
      <c r="L2999" s="227"/>
      <c r="M2999" s="228"/>
      <c r="N2999" s="229"/>
      <c r="O2999" s="229"/>
      <c r="P2999" s="229"/>
      <c r="Q2999" s="229"/>
      <c r="R2999" s="229"/>
      <c r="S2999" s="229"/>
      <c r="T2999" s="230"/>
      <c r="AT2999" s="231" t="s">
        <v>213</v>
      </c>
      <c r="AU2999" s="231" t="s">
        <v>84</v>
      </c>
      <c r="AV2999" s="15" t="s">
        <v>82</v>
      </c>
      <c r="AW2999" s="15" t="s">
        <v>35</v>
      </c>
      <c r="AX2999" s="15" t="s">
        <v>74</v>
      </c>
      <c r="AY2999" s="231" t="s">
        <v>197</v>
      </c>
    </row>
    <row r="3000" spans="1:65" s="15" customFormat="1" ht="11.25">
      <c r="B3000" s="222"/>
      <c r="C3000" s="223"/>
      <c r="D3000" s="201" t="s">
        <v>213</v>
      </c>
      <c r="E3000" s="224" t="s">
        <v>28</v>
      </c>
      <c r="F3000" s="225" t="s">
        <v>3881</v>
      </c>
      <c r="G3000" s="223"/>
      <c r="H3000" s="224" t="s">
        <v>28</v>
      </c>
      <c r="I3000" s="226"/>
      <c r="J3000" s="223"/>
      <c r="K3000" s="223"/>
      <c r="L3000" s="227"/>
      <c r="M3000" s="228"/>
      <c r="N3000" s="229"/>
      <c r="O3000" s="229"/>
      <c r="P3000" s="229"/>
      <c r="Q3000" s="229"/>
      <c r="R3000" s="229"/>
      <c r="S3000" s="229"/>
      <c r="T3000" s="230"/>
      <c r="AT3000" s="231" t="s">
        <v>213</v>
      </c>
      <c r="AU3000" s="231" t="s">
        <v>84</v>
      </c>
      <c r="AV3000" s="15" t="s">
        <v>82</v>
      </c>
      <c r="AW3000" s="15" t="s">
        <v>35</v>
      </c>
      <c r="AX3000" s="15" t="s">
        <v>74</v>
      </c>
      <c r="AY3000" s="231" t="s">
        <v>197</v>
      </c>
    </row>
    <row r="3001" spans="1:65" s="13" customFormat="1" ht="11.25">
      <c r="B3001" s="199"/>
      <c r="C3001" s="200"/>
      <c r="D3001" s="201" t="s">
        <v>213</v>
      </c>
      <c r="E3001" s="202" t="s">
        <v>28</v>
      </c>
      <c r="F3001" s="203" t="s">
        <v>3882</v>
      </c>
      <c r="G3001" s="200"/>
      <c r="H3001" s="204">
        <v>243.32</v>
      </c>
      <c r="I3001" s="205"/>
      <c r="J3001" s="200"/>
      <c r="K3001" s="200"/>
      <c r="L3001" s="206"/>
      <c r="M3001" s="207"/>
      <c r="N3001" s="208"/>
      <c r="O3001" s="208"/>
      <c r="P3001" s="208"/>
      <c r="Q3001" s="208"/>
      <c r="R3001" s="208"/>
      <c r="S3001" s="208"/>
      <c r="T3001" s="209"/>
      <c r="AT3001" s="210" t="s">
        <v>213</v>
      </c>
      <c r="AU3001" s="210" t="s">
        <v>84</v>
      </c>
      <c r="AV3001" s="13" t="s">
        <v>84</v>
      </c>
      <c r="AW3001" s="13" t="s">
        <v>35</v>
      </c>
      <c r="AX3001" s="13" t="s">
        <v>74</v>
      </c>
      <c r="AY3001" s="210" t="s">
        <v>197</v>
      </c>
    </row>
    <row r="3002" spans="1:65" s="13" customFormat="1" ht="11.25">
      <c r="B3002" s="199"/>
      <c r="C3002" s="200"/>
      <c r="D3002" s="201" t="s">
        <v>213</v>
      </c>
      <c r="E3002" s="202" t="s">
        <v>28</v>
      </c>
      <c r="F3002" s="203" t="s">
        <v>794</v>
      </c>
      <c r="G3002" s="200"/>
      <c r="H3002" s="204">
        <v>-6.6150000000000002</v>
      </c>
      <c r="I3002" s="205"/>
      <c r="J3002" s="200"/>
      <c r="K3002" s="200"/>
      <c r="L3002" s="206"/>
      <c r="M3002" s="207"/>
      <c r="N3002" s="208"/>
      <c r="O3002" s="208"/>
      <c r="P3002" s="208"/>
      <c r="Q3002" s="208"/>
      <c r="R3002" s="208"/>
      <c r="S3002" s="208"/>
      <c r="T3002" s="209"/>
      <c r="AT3002" s="210" t="s">
        <v>213</v>
      </c>
      <c r="AU3002" s="210" t="s">
        <v>84</v>
      </c>
      <c r="AV3002" s="13" t="s">
        <v>84</v>
      </c>
      <c r="AW3002" s="13" t="s">
        <v>35</v>
      </c>
      <c r="AX3002" s="13" t="s">
        <v>74</v>
      </c>
      <c r="AY3002" s="210" t="s">
        <v>197</v>
      </c>
    </row>
    <row r="3003" spans="1:65" s="13" customFormat="1" ht="11.25">
      <c r="B3003" s="199"/>
      <c r="C3003" s="200"/>
      <c r="D3003" s="201" t="s">
        <v>213</v>
      </c>
      <c r="E3003" s="202" t="s">
        <v>28</v>
      </c>
      <c r="F3003" s="203" t="s">
        <v>850</v>
      </c>
      <c r="G3003" s="200"/>
      <c r="H3003" s="204">
        <v>-9.9749999999999996</v>
      </c>
      <c r="I3003" s="205"/>
      <c r="J3003" s="200"/>
      <c r="K3003" s="200"/>
      <c r="L3003" s="206"/>
      <c r="M3003" s="207"/>
      <c r="N3003" s="208"/>
      <c r="O3003" s="208"/>
      <c r="P3003" s="208"/>
      <c r="Q3003" s="208"/>
      <c r="R3003" s="208"/>
      <c r="S3003" s="208"/>
      <c r="T3003" s="209"/>
      <c r="AT3003" s="210" t="s">
        <v>213</v>
      </c>
      <c r="AU3003" s="210" t="s">
        <v>84</v>
      </c>
      <c r="AV3003" s="13" t="s">
        <v>84</v>
      </c>
      <c r="AW3003" s="13" t="s">
        <v>35</v>
      </c>
      <c r="AX3003" s="13" t="s">
        <v>74</v>
      </c>
      <c r="AY3003" s="210" t="s">
        <v>197</v>
      </c>
    </row>
    <row r="3004" spans="1:65" s="13" customFormat="1" ht="11.25">
      <c r="B3004" s="199"/>
      <c r="C3004" s="200"/>
      <c r="D3004" s="201" t="s">
        <v>213</v>
      </c>
      <c r="E3004" s="202" t="s">
        <v>28</v>
      </c>
      <c r="F3004" s="203" t="s">
        <v>3883</v>
      </c>
      <c r="G3004" s="200"/>
      <c r="H3004" s="204">
        <v>1.3</v>
      </c>
      <c r="I3004" s="205"/>
      <c r="J3004" s="200"/>
      <c r="K3004" s="200"/>
      <c r="L3004" s="206"/>
      <c r="M3004" s="207"/>
      <c r="N3004" s="208"/>
      <c r="O3004" s="208"/>
      <c r="P3004" s="208"/>
      <c r="Q3004" s="208"/>
      <c r="R3004" s="208"/>
      <c r="S3004" s="208"/>
      <c r="T3004" s="209"/>
      <c r="AT3004" s="210" t="s">
        <v>213</v>
      </c>
      <c r="AU3004" s="210" t="s">
        <v>84</v>
      </c>
      <c r="AV3004" s="13" t="s">
        <v>84</v>
      </c>
      <c r="AW3004" s="13" t="s">
        <v>35</v>
      </c>
      <c r="AX3004" s="13" t="s">
        <v>74</v>
      </c>
      <c r="AY3004" s="210" t="s">
        <v>197</v>
      </c>
    </row>
    <row r="3005" spans="1:65" s="15" customFormat="1" ht="11.25">
      <c r="B3005" s="222"/>
      <c r="C3005" s="223"/>
      <c r="D3005" s="201" t="s">
        <v>213</v>
      </c>
      <c r="E3005" s="224" t="s">
        <v>28</v>
      </c>
      <c r="F3005" s="225" t="s">
        <v>3884</v>
      </c>
      <c r="G3005" s="223"/>
      <c r="H3005" s="224" t="s">
        <v>28</v>
      </c>
      <c r="I3005" s="226"/>
      <c r="J3005" s="223"/>
      <c r="K3005" s="223"/>
      <c r="L3005" s="227"/>
      <c r="M3005" s="228"/>
      <c r="N3005" s="229"/>
      <c r="O3005" s="229"/>
      <c r="P3005" s="229"/>
      <c r="Q3005" s="229"/>
      <c r="R3005" s="229"/>
      <c r="S3005" s="229"/>
      <c r="T3005" s="230"/>
      <c r="AT3005" s="231" t="s">
        <v>213</v>
      </c>
      <c r="AU3005" s="231" t="s">
        <v>84</v>
      </c>
      <c r="AV3005" s="15" t="s">
        <v>82</v>
      </c>
      <c r="AW3005" s="15" t="s">
        <v>35</v>
      </c>
      <c r="AX3005" s="15" t="s">
        <v>74</v>
      </c>
      <c r="AY3005" s="231" t="s">
        <v>197</v>
      </c>
    </row>
    <row r="3006" spans="1:65" s="13" customFormat="1" ht="11.25">
      <c r="B3006" s="199"/>
      <c r="C3006" s="200"/>
      <c r="D3006" s="201" t="s">
        <v>213</v>
      </c>
      <c r="E3006" s="202" t="s">
        <v>28</v>
      </c>
      <c r="F3006" s="203" t="s">
        <v>3885</v>
      </c>
      <c r="G3006" s="200"/>
      <c r="H3006" s="204">
        <v>30.14</v>
      </c>
      <c r="I3006" s="205"/>
      <c r="J3006" s="200"/>
      <c r="K3006" s="200"/>
      <c r="L3006" s="206"/>
      <c r="M3006" s="207"/>
      <c r="N3006" s="208"/>
      <c r="O3006" s="208"/>
      <c r="P3006" s="208"/>
      <c r="Q3006" s="208"/>
      <c r="R3006" s="208"/>
      <c r="S3006" s="208"/>
      <c r="T3006" s="209"/>
      <c r="AT3006" s="210" t="s">
        <v>213</v>
      </c>
      <c r="AU3006" s="210" t="s">
        <v>84</v>
      </c>
      <c r="AV3006" s="13" t="s">
        <v>84</v>
      </c>
      <c r="AW3006" s="13" t="s">
        <v>35</v>
      </c>
      <c r="AX3006" s="13" t="s">
        <v>74</v>
      </c>
      <c r="AY3006" s="210" t="s">
        <v>197</v>
      </c>
    </row>
    <row r="3007" spans="1:65" s="13" customFormat="1" ht="11.25">
      <c r="B3007" s="199"/>
      <c r="C3007" s="200"/>
      <c r="D3007" s="201" t="s">
        <v>213</v>
      </c>
      <c r="E3007" s="202" t="s">
        <v>28</v>
      </c>
      <c r="F3007" s="203" t="s">
        <v>3886</v>
      </c>
      <c r="G3007" s="200"/>
      <c r="H3007" s="204">
        <v>-3.1429999999999998</v>
      </c>
      <c r="I3007" s="205"/>
      <c r="J3007" s="200"/>
      <c r="K3007" s="200"/>
      <c r="L3007" s="206"/>
      <c r="M3007" s="207"/>
      <c r="N3007" s="208"/>
      <c r="O3007" s="208"/>
      <c r="P3007" s="208"/>
      <c r="Q3007" s="208"/>
      <c r="R3007" s="208"/>
      <c r="S3007" s="208"/>
      <c r="T3007" s="209"/>
      <c r="AT3007" s="210" t="s">
        <v>213</v>
      </c>
      <c r="AU3007" s="210" t="s">
        <v>84</v>
      </c>
      <c r="AV3007" s="13" t="s">
        <v>84</v>
      </c>
      <c r="AW3007" s="13" t="s">
        <v>35</v>
      </c>
      <c r="AX3007" s="13" t="s">
        <v>74</v>
      </c>
      <c r="AY3007" s="210" t="s">
        <v>197</v>
      </c>
    </row>
    <row r="3008" spans="1:65" s="13" customFormat="1" ht="11.25">
      <c r="B3008" s="199"/>
      <c r="C3008" s="200"/>
      <c r="D3008" s="201" t="s">
        <v>213</v>
      </c>
      <c r="E3008" s="202" t="s">
        <v>28</v>
      </c>
      <c r="F3008" s="203" t="s">
        <v>3887</v>
      </c>
      <c r="G3008" s="200"/>
      <c r="H3008" s="204">
        <v>1.3</v>
      </c>
      <c r="I3008" s="205"/>
      <c r="J3008" s="200"/>
      <c r="K3008" s="200"/>
      <c r="L3008" s="206"/>
      <c r="M3008" s="207"/>
      <c r="N3008" s="208"/>
      <c r="O3008" s="208"/>
      <c r="P3008" s="208"/>
      <c r="Q3008" s="208"/>
      <c r="R3008" s="208"/>
      <c r="S3008" s="208"/>
      <c r="T3008" s="209"/>
      <c r="AT3008" s="210" t="s">
        <v>213</v>
      </c>
      <c r="AU3008" s="210" t="s">
        <v>84</v>
      </c>
      <c r="AV3008" s="13" t="s">
        <v>84</v>
      </c>
      <c r="AW3008" s="13" t="s">
        <v>35</v>
      </c>
      <c r="AX3008" s="13" t="s">
        <v>74</v>
      </c>
      <c r="AY3008" s="210" t="s">
        <v>197</v>
      </c>
    </row>
    <row r="3009" spans="1:65" s="16" customFormat="1" ht="11.25">
      <c r="B3009" s="232"/>
      <c r="C3009" s="233"/>
      <c r="D3009" s="201" t="s">
        <v>213</v>
      </c>
      <c r="E3009" s="234" t="s">
        <v>28</v>
      </c>
      <c r="F3009" s="235" t="s">
        <v>416</v>
      </c>
      <c r="G3009" s="233"/>
      <c r="H3009" s="236">
        <v>256.327</v>
      </c>
      <c r="I3009" s="237"/>
      <c r="J3009" s="233"/>
      <c r="K3009" s="233"/>
      <c r="L3009" s="238"/>
      <c r="M3009" s="239"/>
      <c r="N3009" s="240"/>
      <c r="O3009" s="240"/>
      <c r="P3009" s="240"/>
      <c r="Q3009" s="240"/>
      <c r="R3009" s="240"/>
      <c r="S3009" s="240"/>
      <c r="T3009" s="241"/>
      <c r="AT3009" s="242" t="s">
        <v>213</v>
      </c>
      <c r="AU3009" s="242" t="s">
        <v>84</v>
      </c>
      <c r="AV3009" s="16" t="s">
        <v>160</v>
      </c>
      <c r="AW3009" s="16" t="s">
        <v>35</v>
      </c>
      <c r="AX3009" s="16" t="s">
        <v>74</v>
      </c>
      <c r="AY3009" s="242" t="s">
        <v>197</v>
      </c>
    </row>
    <row r="3010" spans="1:65" s="15" customFormat="1" ht="11.25">
      <c r="B3010" s="222"/>
      <c r="C3010" s="223"/>
      <c r="D3010" s="201" t="s">
        <v>213</v>
      </c>
      <c r="E3010" s="224" t="s">
        <v>28</v>
      </c>
      <c r="F3010" s="225" t="s">
        <v>1001</v>
      </c>
      <c r="G3010" s="223"/>
      <c r="H3010" s="224" t="s">
        <v>28</v>
      </c>
      <c r="I3010" s="226"/>
      <c r="J3010" s="223"/>
      <c r="K3010" s="223"/>
      <c r="L3010" s="227"/>
      <c r="M3010" s="228"/>
      <c r="N3010" s="229"/>
      <c r="O3010" s="229"/>
      <c r="P3010" s="229"/>
      <c r="Q3010" s="229"/>
      <c r="R3010" s="229"/>
      <c r="S3010" s="229"/>
      <c r="T3010" s="230"/>
      <c r="AT3010" s="231" t="s">
        <v>213</v>
      </c>
      <c r="AU3010" s="231" t="s">
        <v>84</v>
      </c>
      <c r="AV3010" s="15" t="s">
        <v>82</v>
      </c>
      <c r="AW3010" s="15" t="s">
        <v>35</v>
      </c>
      <c r="AX3010" s="15" t="s">
        <v>74</v>
      </c>
      <c r="AY3010" s="231" t="s">
        <v>197</v>
      </c>
    </row>
    <row r="3011" spans="1:65" s="15" customFormat="1" ht="11.25">
      <c r="B3011" s="222"/>
      <c r="C3011" s="223"/>
      <c r="D3011" s="201" t="s">
        <v>213</v>
      </c>
      <c r="E3011" s="224" t="s">
        <v>28</v>
      </c>
      <c r="F3011" s="225" t="s">
        <v>3888</v>
      </c>
      <c r="G3011" s="223"/>
      <c r="H3011" s="224" t="s">
        <v>28</v>
      </c>
      <c r="I3011" s="226"/>
      <c r="J3011" s="223"/>
      <c r="K3011" s="223"/>
      <c r="L3011" s="227"/>
      <c r="M3011" s="228"/>
      <c r="N3011" s="229"/>
      <c r="O3011" s="229"/>
      <c r="P3011" s="229"/>
      <c r="Q3011" s="229"/>
      <c r="R3011" s="229"/>
      <c r="S3011" s="229"/>
      <c r="T3011" s="230"/>
      <c r="AT3011" s="231" t="s">
        <v>213</v>
      </c>
      <c r="AU3011" s="231" t="s">
        <v>84</v>
      </c>
      <c r="AV3011" s="15" t="s">
        <v>82</v>
      </c>
      <c r="AW3011" s="15" t="s">
        <v>35</v>
      </c>
      <c r="AX3011" s="15" t="s">
        <v>74</v>
      </c>
      <c r="AY3011" s="231" t="s">
        <v>197</v>
      </c>
    </row>
    <row r="3012" spans="1:65" s="13" customFormat="1" ht="11.25">
      <c r="B3012" s="199"/>
      <c r="C3012" s="200"/>
      <c r="D3012" s="201" t="s">
        <v>213</v>
      </c>
      <c r="E3012" s="202" t="s">
        <v>28</v>
      </c>
      <c r="F3012" s="203" t="s">
        <v>3889</v>
      </c>
      <c r="G3012" s="200"/>
      <c r="H3012" s="204">
        <v>113.96</v>
      </c>
      <c r="I3012" s="205"/>
      <c r="J3012" s="200"/>
      <c r="K3012" s="200"/>
      <c r="L3012" s="206"/>
      <c r="M3012" s="207"/>
      <c r="N3012" s="208"/>
      <c r="O3012" s="208"/>
      <c r="P3012" s="208"/>
      <c r="Q3012" s="208"/>
      <c r="R3012" s="208"/>
      <c r="S3012" s="208"/>
      <c r="T3012" s="209"/>
      <c r="AT3012" s="210" t="s">
        <v>213</v>
      </c>
      <c r="AU3012" s="210" t="s">
        <v>84</v>
      </c>
      <c r="AV3012" s="13" t="s">
        <v>84</v>
      </c>
      <c r="AW3012" s="13" t="s">
        <v>35</v>
      </c>
      <c r="AX3012" s="13" t="s">
        <v>74</v>
      </c>
      <c r="AY3012" s="210" t="s">
        <v>197</v>
      </c>
    </row>
    <row r="3013" spans="1:65" s="13" customFormat="1" ht="11.25">
      <c r="B3013" s="199"/>
      <c r="C3013" s="200"/>
      <c r="D3013" s="201" t="s">
        <v>213</v>
      </c>
      <c r="E3013" s="202" t="s">
        <v>28</v>
      </c>
      <c r="F3013" s="203" t="s">
        <v>850</v>
      </c>
      <c r="G3013" s="200"/>
      <c r="H3013" s="204">
        <v>-9.9749999999999996</v>
      </c>
      <c r="I3013" s="205"/>
      <c r="J3013" s="200"/>
      <c r="K3013" s="200"/>
      <c r="L3013" s="206"/>
      <c r="M3013" s="207"/>
      <c r="N3013" s="208"/>
      <c r="O3013" s="208"/>
      <c r="P3013" s="208"/>
      <c r="Q3013" s="208"/>
      <c r="R3013" s="208"/>
      <c r="S3013" s="208"/>
      <c r="T3013" s="209"/>
      <c r="AT3013" s="210" t="s">
        <v>213</v>
      </c>
      <c r="AU3013" s="210" t="s">
        <v>84</v>
      </c>
      <c r="AV3013" s="13" t="s">
        <v>84</v>
      </c>
      <c r="AW3013" s="13" t="s">
        <v>35</v>
      </c>
      <c r="AX3013" s="13" t="s">
        <v>74</v>
      </c>
      <c r="AY3013" s="210" t="s">
        <v>197</v>
      </c>
    </row>
    <row r="3014" spans="1:65" s="15" customFormat="1" ht="11.25">
      <c r="B3014" s="222"/>
      <c r="C3014" s="223"/>
      <c r="D3014" s="201" t="s">
        <v>213</v>
      </c>
      <c r="E3014" s="224" t="s">
        <v>28</v>
      </c>
      <c r="F3014" s="225" t="s">
        <v>3864</v>
      </c>
      <c r="G3014" s="223"/>
      <c r="H3014" s="224" t="s">
        <v>28</v>
      </c>
      <c r="I3014" s="226"/>
      <c r="J3014" s="223"/>
      <c r="K3014" s="223"/>
      <c r="L3014" s="227"/>
      <c r="M3014" s="228"/>
      <c r="N3014" s="229"/>
      <c r="O3014" s="229"/>
      <c r="P3014" s="229"/>
      <c r="Q3014" s="229"/>
      <c r="R3014" s="229"/>
      <c r="S3014" s="229"/>
      <c r="T3014" s="230"/>
      <c r="AT3014" s="231" t="s">
        <v>213</v>
      </c>
      <c r="AU3014" s="231" t="s">
        <v>84</v>
      </c>
      <c r="AV3014" s="15" t="s">
        <v>82</v>
      </c>
      <c r="AW3014" s="15" t="s">
        <v>35</v>
      </c>
      <c r="AX3014" s="15" t="s">
        <v>74</v>
      </c>
      <c r="AY3014" s="231" t="s">
        <v>197</v>
      </c>
    </row>
    <row r="3015" spans="1:65" s="13" customFormat="1" ht="11.25">
      <c r="B3015" s="199"/>
      <c r="C3015" s="200"/>
      <c r="D3015" s="201" t="s">
        <v>213</v>
      </c>
      <c r="E3015" s="202" t="s">
        <v>28</v>
      </c>
      <c r="F3015" s="203" t="s">
        <v>3890</v>
      </c>
      <c r="G3015" s="200"/>
      <c r="H3015" s="204">
        <v>53.04</v>
      </c>
      <c r="I3015" s="205"/>
      <c r="J3015" s="200"/>
      <c r="K3015" s="200"/>
      <c r="L3015" s="206"/>
      <c r="M3015" s="207"/>
      <c r="N3015" s="208"/>
      <c r="O3015" s="208"/>
      <c r="P3015" s="208"/>
      <c r="Q3015" s="208"/>
      <c r="R3015" s="208"/>
      <c r="S3015" s="208"/>
      <c r="T3015" s="209"/>
      <c r="AT3015" s="210" t="s">
        <v>213</v>
      </c>
      <c r="AU3015" s="210" t="s">
        <v>84</v>
      </c>
      <c r="AV3015" s="13" t="s">
        <v>84</v>
      </c>
      <c r="AW3015" s="13" t="s">
        <v>35</v>
      </c>
      <c r="AX3015" s="13" t="s">
        <v>74</v>
      </c>
      <c r="AY3015" s="210" t="s">
        <v>197</v>
      </c>
    </row>
    <row r="3016" spans="1:65" s="13" customFormat="1" ht="11.25">
      <c r="B3016" s="199"/>
      <c r="C3016" s="200"/>
      <c r="D3016" s="201" t="s">
        <v>213</v>
      </c>
      <c r="E3016" s="202" t="s">
        <v>28</v>
      </c>
      <c r="F3016" s="203" t="s">
        <v>1000</v>
      </c>
      <c r="G3016" s="200"/>
      <c r="H3016" s="204">
        <v>-3.99</v>
      </c>
      <c r="I3016" s="205"/>
      <c r="J3016" s="200"/>
      <c r="K3016" s="200"/>
      <c r="L3016" s="206"/>
      <c r="M3016" s="207"/>
      <c r="N3016" s="208"/>
      <c r="O3016" s="208"/>
      <c r="P3016" s="208"/>
      <c r="Q3016" s="208"/>
      <c r="R3016" s="208"/>
      <c r="S3016" s="208"/>
      <c r="T3016" s="209"/>
      <c r="AT3016" s="210" t="s">
        <v>213</v>
      </c>
      <c r="AU3016" s="210" t="s">
        <v>84</v>
      </c>
      <c r="AV3016" s="13" t="s">
        <v>84</v>
      </c>
      <c r="AW3016" s="13" t="s">
        <v>35</v>
      </c>
      <c r="AX3016" s="13" t="s">
        <v>74</v>
      </c>
      <c r="AY3016" s="210" t="s">
        <v>197</v>
      </c>
    </row>
    <row r="3017" spans="1:65" s="15" customFormat="1" ht="11.25">
      <c r="B3017" s="222"/>
      <c r="C3017" s="223"/>
      <c r="D3017" s="201" t="s">
        <v>213</v>
      </c>
      <c r="E3017" s="224" t="s">
        <v>28</v>
      </c>
      <c r="F3017" s="225" t="s">
        <v>3866</v>
      </c>
      <c r="G3017" s="223"/>
      <c r="H3017" s="224" t="s">
        <v>28</v>
      </c>
      <c r="I3017" s="226"/>
      <c r="J3017" s="223"/>
      <c r="K3017" s="223"/>
      <c r="L3017" s="227"/>
      <c r="M3017" s="228"/>
      <c r="N3017" s="229"/>
      <c r="O3017" s="229"/>
      <c r="P3017" s="229"/>
      <c r="Q3017" s="229"/>
      <c r="R3017" s="229"/>
      <c r="S3017" s="229"/>
      <c r="T3017" s="230"/>
      <c r="AT3017" s="231" t="s">
        <v>213</v>
      </c>
      <c r="AU3017" s="231" t="s">
        <v>84</v>
      </c>
      <c r="AV3017" s="15" t="s">
        <v>82</v>
      </c>
      <c r="AW3017" s="15" t="s">
        <v>35</v>
      </c>
      <c r="AX3017" s="15" t="s">
        <v>74</v>
      </c>
      <c r="AY3017" s="231" t="s">
        <v>197</v>
      </c>
    </row>
    <row r="3018" spans="1:65" s="13" customFormat="1" ht="11.25">
      <c r="B3018" s="199"/>
      <c r="C3018" s="200"/>
      <c r="D3018" s="201" t="s">
        <v>213</v>
      </c>
      <c r="E3018" s="202" t="s">
        <v>28</v>
      </c>
      <c r="F3018" s="203" t="s">
        <v>3891</v>
      </c>
      <c r="G3018" s="200"/>
      <c r="H3018" s="204">
        <v>49.02</v>
      </c>
      <c r="I3018" s="205"/>
      <c r="J3018" s="200"/>
      <c r="K3018" s="200"/>
      <c r="L3018" s="206"/>
      <c r="M3018" s="207"/>
      <c r="N3018" s="208"/>
      <c r="O3018" s="208"/>
      <c r="P3018" s="208"/>
      <c r="Q3018" s="208"/>
      <c r="R3018" s="208"/>
      <c r="S3018" s="208"/>
      <c r="T3018" s="209"/>
      <c r="AT3018" s="210" t="s">
        <v>213</v>
      </c>
      <c r="AU3018" s="210" t="s">
        <v>84</v>
      </c>
      <c r="AV3018" s="13" t="s">
        <v>84</v>
      </c>
      <c r="AW3018" s="13" t="s">
        <v>35</v>
      </c>
      <c r="AX3018" s="13" t="s">
        <v>74</v>
      </c>
      <c r="AY3018" s="210" t="s">
        <v>197</v>
      </c>
    </row>
    <row r="3019" spans="1:65" s="13" customFormat="1" ht="11.25">
      <c r="B3019" s="199"/>
      <c r="C3019" s="200"/>
      <c r="D3019" s="201" t="s">
        <v>213</v>
      </c>
      <c r="E3019" s="202" t="s">
        <v>28</v>
      </c>
      <c r="F3019" s="203" t="s">
        <v>3892</v>
      </c>
      <c r="G3019" s="200"/>
      <c r="H3019" s="204">
        <v>-7.69</v>
      </c>
      <c r="I3019" s="205"/>
      <c r="J3019" s="200"/>
      <c r="K3019" s="200"/>
      <c r="L3019" s="206"/>
      <c r="M3019" s="207"/>
      <c r="N3019" s="208"/>
      <c r="O3019" s="208"/>
      <c r="P3019" s="208"/>
      <c r="Q3019" s="208"/>
      <c r="R3019" s="208"/>
      <c r="S3019" s="208"/>
      <c r="T3019" s="209"/>
      <c r="AT3019" s="210" t="s">
        <v>213</v>
      </c>
      <c r="AU3019" s="210" t="s">
        <v>84</v>
      </c>
      <c r="AV3019" s="13" t="s">
        <v>84</v>
      </c>
      <c r="AW3019" s="13" t="s">
        <v>35</v>
      </c>
      <c r="AX3019" s="13" t="s">
        <v>74</v>
      </c>
      <c r="AY3019" s="210" t="s">
        <v>197</v>
      </c>
    </row>
    <row r="3020" spans="1:65" s="13" customFormat="1" ht="11.25">
      <c r="B3020" s="199"/>
      <c r="C3020" s="200"/>
      <c r="D3020" s="201" t="s">
        <v>213</v>
      </c>
      <c r="E3020" s="202" t="s">
        <v>28</v>
      </c>
      <c r="F3020" s="203" t="s">
        <v>3893</v>
      </c>
      <c r="G3020" s="200"/>
      <c r="H3020" s="204">
        <v>1.1100000000000001</v>
      </c>
      <c r="I3020" s="205"/>
      <c r="J3020" s="200"/>
      <c r="K3020" s="200"/>
      <c r="L3020" s="206"/>
      <c r="M3020" s="207"/>
      <c r="N3020" s="208"/>
      <c r="O3020" s="208"/>
      <c r="P3020" s="208"/>
      <c r="Q3020" s="208"/>
      <c r="R3020" s="208"/>
      <c r="S3020" s="208"/>
      <c r="T3020" s="209"/>
      <c r="AT3020" s="210" t="s">
        <v>213</v>
      </c>
      <c r="AU3020" s="210" t="s">
        <v>84</v>
      </c>
      <c r="AV3020" s="13" t="s">
        <v>84</v>
      </c>
      <c r="AW3020" s="13" t="s">
        <v>35</v>
      </c>
      <c r="AX3020" s="13" t="s">
        <v>74</v>
      </c>
      <c r="AY3020" s="210" t="s">
        <v>197</v>
      </c>
    </row>
    <row r="3021" spans="1:65" s="16" customFormat="1" ht="11.25">
      <c r="B3021" s="232"/>
      <c r="C3021" s="233"/>
      <c r="D3021" s="201" t="s">
        <v>213</v>
      </c>
      <c r="E3021" s="234" t="s">
        <v>28</v>
      </c>
      <c r="F3021" s="235" t="s">
        <v>416</v>
      </c>
      <c r="G3021" s="233"/>
      <c r="H3021" s="236">
        <v>195.47499999999999</v>
      </c>
      <c r="I3021" s="237"/>
      <c r="J3021" s="233"/>
      <c r="K3021" s="233"/>
      <c r="L3021" s="238"/>
      <c r="M3021" s="239"/>
      <c r="N3021" s="240"/>
      <c r="O3021" s="240"/>
      <c r="P3021" s="240"/>
      <c r="Q3021" s="240"/>
      <c r="R3021" s="240"/>
      <c r="S3021" s="240"/>
      <c r="T3021" s="241"/>
      <c r="AT3021" s="242" t="s">
        <v>213</v>
      </c>
      <c r="AU3021" s="242" t="s">
        <v>84</v>
      </c>
      <c r="AV3021" s="16" t="s">
        <v>160</v>
      </c>
      <c r="AW3021" s="16" t="s">
        <v>35</v>
      </c>
      <c r="AX3021" s="16" t="s">
        <v>74</v>
      </c>
      <c r="AY3021" s="242" t="s">
        <v>197</v>
      </c>
    </row>
    <row r="3022" spans="1:65" s="14" customFormat="1" ht="11.25">
      <c r="B3022" s="211"/>
      <c r="C3022" s="212"/>
      <c r="D3022" s="201" t="s">
        <v>213</v>
      </c>
      <c r="E3022" s="213" t="s">
        <v>28</v>
      </c>
      <c r="F3022" s="214" t="s">
        <v>226</v>
      </c>
      <c r="G3022" s="212"/>
      <c r="H3022" s="215">
        <v>451.80200000000002</v>
      </c>
      <c r="I3022" s="216"/>
      <c r="J3022" s="212"/>
      <c r="K3022" s="212"/>
      <c r="L3022" s="217"/>
      <c r="M3022" s="218"/>
      <c r="N3022" s="219"/>
      <c r="O3022" s="219"/>
      <c r="P3022" s="219"/>
      <c r="Q3022" s="219"/>
      <c r="R3022" s="219"/>
      <c r="S3022" s="219"/>
      <c r="T3022" s="220"/>
      <c r="AT3022" s="221" t="s">
        <v>213</v>
      </c>
      <c r="AU3022" s="221" t="s">
        <v>84</v>
      </c>
      <c r="AV3022" s="14" t="s">
        <v>204</v>
      </c>
      <c r="AW3022" s="14" t="s">
        <v>35</v>
      </c>
      <c r="AX3022" s="14" t="s">
        <v>82</v>
      </c>
      <c r="AY3022" s="221" t="s">
        <v>197</v>
      </c>
    </row>
    <row r="3023" spans="1:65" s="2" customFormat="1" ht="16.5" customHeight="1">
      <c r="A3023" s="37"/>
      <c r="B3023" s="38"/>
      <c r="C3023" s="247" t="s">
        <v>3894</v>
      </c>
      <c r="D3023" s="247" t="s">
        <v>519</v>
      </c>
      <c r="E3023" s="248" t="s">
        <v>3895</v>
      </c>
      <c r="F3023" s="249" t="s">
        <v>3896</v>
      </c>
      <c r="G3023" s="250" t="s">
        <v>202</v>
      </c>
      <c r="H3023" s="251">
        <v>496.98200000000003</v>
      </c>
      <c r="I3023" s="252"/>
      <c r="J3023" s="253">
        <f>ROUND(I3023*H3023,2)</f>
        <v>0</v>
      </c>
      <c r="K3023" s="249" t="s">
        <v>203</v>
      </c>
      <c r="L3023" s="254"/>
      <c r="M3023" s="255" t="s">
        <v>28</v>
      </c>
      <c r="N3023" s="256" t="s">
        <v>45</v>
      </c>
      <c r="O3023" s="67"/>
      <c r="P3023" s="190">
        <f>O3023*H3023</f>
        <v>0</v>
      </c>
      <c r="Q3023" s="190">
        <v>1.6E-2</v>
      </c>
      <c r="R3023" s="190">
        <f>Q3023*H3023</f>
        <v>7.9517120000000006</v>
      </c>
      <c r="S3023" s="190">
        <v>0</v>
      </c>
      <c r="T3023" s="191">
        <f>S3023*H3023</f>
        <v>0</v>
      </c>
      <c r="U3023" s="37"/>
      <c r="V3023" s="37"/>
      <c r="W3023" s="37"/>
      <c r="X3023" s="37"/>
      <c r="Y3023" s="37"/>
      <c r="Z3023" s="37"/>
      <c r="AA3023" s="37"/>
      <c r="AB3023" s="37"/>
      <c r="AC3023" s="37"/>
      <c r="AD3023" s="37"/>
      <c r="AE3023" s="37"/>
      <c r="AR3023" s="192" t="s">
        <v>365</v>
      </c>
      <c r="AT3023" s="192" t="s">
        <v>519</v>
      </c>
      <c r="AU3023" s="192" t="s">
        <v>84</v>
      </c>
      <c r="AY3023" s="20" t="s">
        <v>197</v>
      </c>
      <c r="BE3023" s="193">
        <f>IF(N3023="základní",J3023,0)</f>
        <v>0</v>
      </c>
      <c r="BF3023" s="193">
        <f>IF(N3023="snížená",J3023,0)</f>
        <v>0</v>
      </c>
      <c r="BG3023" s="193">
        <f>IF(N3023="zákl. přenesená",J3023,0)</f>
        <v>0</v>
      </c>
      <c r="BH3023" s="193">
        <f>IF(N3023="sníž. přenesená",J3023,0)</f>
        <v>0</v>
      </c>
      <c r="BI3023" s="193">
        <f>IF(N3023="nulová",J3023,0)</f>
        <v>0</v>
      </c>
      <c r="BJ3023" s="20" t="s">
        <v>82</v>
      </c>
      <c r="BK3023" s="193">
        <f>ROUND(I3023*H3023,2)</f>
        <v>0</v>
      </c>
      <c r="BL3023" s="20" t="s">
        <v>283</v>
      </c>
      <c r="BM3023" s="192" t="s">
        <v>3897</v>
      </c>
    </row>
    <row r="3024" spans="1:65" s="13" customFormat="1" ht="11.25">
      <c r="B3024" s="199"/>
      <c r="C3024" s="200"/>
      <c r="D3024" s="201" t="s">
        <v>213</v>
      </c>
      <c r="E3024" s="200"/>
      <c r="F3024" s="203" t="s">
        <v>3898</v>
      </c>
      <c r="G3024" s="200"/>
      <c r="H3024" s="204">
        <v>496.98200000000003</v>
      </c>
      <c r="I3024" s="205"/>
      <c r="J3024" s="200"/>
      <c r="K3024" s="200"/>
      <c r="L3024" s="206"/>
      <c r="M3024" s="207"/>
      <c r="N3024" s="208"/>
      <c r="O3024" s="208"/>
      <c r="P3024" s="208"/>
      <c r="Q3024" s="208"/>
      <c r="R3024" s="208"/>
      <c r="S3024" s="208"/>
      <c r="T3024" s="209"/>
      <c r="AT3024" s="210" t="s">
        <v>213</v>
      </c>
      <c r="AU3024" s="210" t="s">
        <v>84</v>
      </c>
      <c r="AV3024" s="13" t="s">
        <v>84</v>
      </c>
      <c r="AW3024" s="13" t="s">
        <v>4</v>
      </c>
      <c r="AX3024" s="13" t="s">
        <v>82</v>
      </c>
      <c r="AY3024" s="210" t="s">
        <v>197</v>
      </c>
    </row>
    <row r="3025" spans="1:65" s="2" customFormat="1" ht="16.5" customHeight="1">
      <c r="A3025" s="37"/>
      <c r="B3025" s="38"/>
      <c r="C3025" s="181" t="s">
        <v>3899</v>
      </c>
      <c r="D3025" s="181" t="s">
        <v>199</v>
      </c>
      <c r="E3025" s="182" t="s">
        <v>3900</v>
      </c>
      <c r="F3025" s="183" t="s">
        <v>3901</v>
      </c>
      <c r="G3025" s="184" t="s">
        <v>265</v>
      </c>
      <c r="H3025" s="185">
        <v>312.89999999999998</v>
      </c>
      <c r="I3025" s="186"/>
      <c r="J3025" s="187">
        <f>ROUND(I3025*H3025,2)</f>
        <v>0</v>
      </c>
      <c r="K3025" s="183" t="s">
        <v>203</v>
      </c>
      <c r="L3025" s="42"/>
      <c r="M3025" s="188" t="s">
        <v>28</v>
      </c>
      <c r="N3025" s="189" t="s">
        <v>45</v>
      </c>
      <c r="O3025" s="67"/>
      <c r="P3025" s="190">
        <f>O3025*H3025</f>
        <v>0</v>
      </c>
      <c r="Q3025" s="190">
        <v>1.8000000000000001E-4</v>
      </c>
      <c r="R3025" s="190">
        <f>Q3025*H3025</f>
        <v>5.6321999999999997E-2</v>
      </c>
      <c r="S3025" s="190">
        <v>0</v>
      </c>
      <c r="T3025" s="191">
        <f>S3025*H3025</f>
        <v>0</v>
      </c>
      <c r="U3025" s="37"/>
      <c r="V3025" s="37"/>
      <c r="W3025" s="37"/>
      <c r="X3025" s="37"/>
      <c r="Y3025" s="37"/>
      <c r="Z3025" s="37"/>
      <c r="AA3025" s="37"/>
      <c r="AB3025" s="37"/>
      <c r="AC3025" s="37"/>
      <c r="AD3025" s="37"/>
      <c r="AE3025" s="37"/>
      <c r="AR3025" s="192" t="s">
        <v>283</v>
      </c>
      <c r="AT3025" s="192" t="s">
        <v>199</v>
      </c>
      <c r="AU3025" s="192" t="s">
        <v>84</v>
      </c>
      <c r="AY3025" s="20" t="s">
        <v>197</v>
      </c>
      <c r="BE3025" s="193">
        <f>IF(N3025="základní",J3025,0)</f>
        <v>0</v>
      </c>
      <c r="BF3025" s="193">
        <f>IF(N3025="snížená",J3025,0)</f>
        <v>0</v>
      </c>
      <c r="BG3025" s="193">
        <f>IF(N3025="zákl. přenesená",J3025,0)</f>
        <v>0</v>
      </c>
      <c r="BH3025" s="193">
        <f>IF(N3025="sníž. přenesená",J3025,0)</f>
        <v>0</v>
      </c>
      <c r="BI3025" s="193">
        <f>IF(N3025="nulová",J3025,0)</f>
        <v>0</v>
      </c>
      <c r="BJ3025" s="20" t="s">
        <v>82</v>
      </c>
      <c r="BK3025" s="193">
        <f>ROUND(I3025*H3025,2)</f>
        <v>0</v>
      </c>
      <c r="BL3025" s="20" t="s">
        <v>283</v>
      </c>
      <c r="BM3025" s="192" t="s">
        <v>3902</v>
      </c>
    </row>
    <row r="3026" spans="1:65" s="2" customFormat="1" ht="11.25">
      <c r="A3026" s="37"/>
      <c r="B3026" s="38"/>
      <c r="C3026" s="39"/>
      <c r="D3026" s="194" t="s">
        <v>206</v>
      </c>
      <c r="E3026" s="39"/>
      <c r="F3026" s="195" t="s">
        <v>3903</v>
      </c>
      <c r="G3026" s="39"/>
      <c r="H3026" s="39"/>
      <c r="I3026" s="196"/>
      <c r="J3026" s="39"/>
      <c r="K3026" s="39"/>
      <c r="L3026" s="42"/>
      <c r="M3026" s="197"/>
      <c r="N3026" s="198"/>
      <c r="O3026" s="67"/>
      <c r="P3026" s="67"/>
      <c r="Q3026" s="67"/>
      <c r="R3026" s="67"/>
      <c r="S3026" s="67"/>
      <c r="T3026" s="68"/>
      <c r="U3026" s="37"/>
      <c r="V3026" s="37"/>
      <c r="W3026" s="37"/>
      <c r="X3026" s="37"/>
      <c r="Y3026" s="37"/>
      <c r="Z3026" s="37"/>
      <c r="AA3026" s="37"/>
      <c r="AB3026" s="37"/>
      <c r="AC3026" s="37"/>
      <c r="AD3026" s="37"/>
      <c r="AE3026" s="37"/>
      <c r="AT3026" s="20" t="s">
        <v>206</v>
      </c>
      <c r="AU3026" s="20" t="s">
        <v>84</v>
      </c>
    </row>
    <row r="3027" spans="1:65" s="15" customFormat="1" ht="11.25">
      <c r="B3027" s="222"/>
      <c r="C3027" s="223"/>
      <c r="D3027" s="201" t="s">
        <v>213</v>
      </c>
      <c r="E3027" s="224" t="s">
        <v>28</v>
      </c>
      <c r="F3027" s="225" t="s">
        <v>3719</v>
      </c>
      <c r="G3027" s="223"/>
      <c r="H3027" s="224" t="s">
        <v>28</v>
      </c>
      <c r="I3027" s="226"/>
      <c r="J3027" s="223"/>
      <c r="K3027" s="223"/>
      <c r="L3027" s="227"/>
      <c r="M3027" s="228"/>
      <c r="N3027" s="229"/>
      <c r="O3027" s="229"/>
      <c r="P3027" s="229"/>
      <c r="Q3027" s="229"/>
      <c r="R3027" s="229"/>
      <c r="S3027" s="229"/>
      <c r="T3027" s="230"/>
      <c r="AT3027" s="231" t="s">
        <v>213</v>
      </c>
      <c r="AU3027" s="231" t="s">
        <v>84</v>
      </c>
      <c r="AV3027" s="15" t="s">
        <v>82</v>
      </c>
      <c r="AW3027" s="15" t="s">
        <v>35</v>
      </c>
      <c r="AX3027" s="15" t="s">
        <v>74</v>
      </c>
      <c r="AY3027" s="231" t="s">
        <v>197</v>
      </c>
    </row>
    <row r="3028" spans="1:65" s="15" customFormat="1" ht="11.25">
      <c r="B3028" s="222"/>
      <c r="C3028" s="223"/>
      <c r="D3028" s="201" t="s">
        <v>213</v>
      </c>
      <c r="E3028" s="224" t="s">
        <v>28</v>
      </c>
      <c r="F3028" s="225" t="s">
        <v>989</v>
      </c>
      <c r="G3028" s="223"/>
      <c r="H3028" s="224" t="s">
        <v>28</v>
      </c>
      <c r="I3028" s="226"/>
      <c r="J3028" s="223"/>
      <c r="K3028" s="223"/>
      <c r="L3028" s="227"/>
      <c r="M3028" s="228"/>
      <c r="N3028" s="229"/>
      <c r="O3028" s="229"/>
      <c r="P3028" s="229"/>
      <c r="Q3028" s="229"/>
      <c r="R3028" s="229"/>
      <c r="S3028" s="229"/>
      <c r="T3028" s="230"/>
      <c r="AT3028" s="231" t="s">
        <v>213</v>
      </c>
      <c r="AU3028" s="231" t="s">
        <v>84</v>
      </c>
      <c r="AV3028" s="15" t="s">
        <v>82</v>
      </c>
      <c r="AW3028" s="15" t="s">
        <v>35</v>
      </c>
      <c r="AX3028" s="15" t="s">
        <v>74</v>
      </c>
      <c r="AY3028" s="231" t="s">
        <v>197</v>
      </c>
    </row>
    <row r="3029" spans="1:65" s="15" customFormat="1" ht="11.25">
      <c r="B3029" s="222"/>
      <c r="C3029" s="223"/>
      <c r="D3029" s="201" t="s">
        <v>213</v>
      </c>
      <c r="E3029" s="224" t="s">
        <v>28</v>
      </c>
      <c r="F3029" s="225" t="s">
        <v>3881</v>
      </c>
      <c r="G3029" s="223"/>
      <c r="H3029" s="224" t="s">
        <v>28</v>
      </c>
      <c r="I3029" s="226"/>
      <c r="J3029" s="223"/>
      <c r="K3029" s="223"/>
      <c r="L3029" s="227"/>
      <c r="M3029" s="228"/>
      <c r="N3029" s="229"/>
      <c r="O3029" s="229"/>
      <c r="P3029" s="229"/>
      <c r="Q3029" s="229"/>
      <c r="R3029" s="229"/>
      <c r="S3029" s="229"/>
      <c r="T3029" s="230"/>
      <c r="AT3029" s="231" t="s">
        <v>213</v>
      </c>
      <c r="AU3029" s="231" t="s">
        <v>84</v>
      </c>
      <c r="AV3029" s="15" t="s">
        <v>82</v>
      </c>
      <c r="AW3029" s="15" t="s">
        <v>35</v>
      </c>
      <c r="AX3029" s="15" t="s">
        <v>74</v>
      </c>
      <c r="AY3029" s="231" t="s">
        <v>197</v>
      </c>
    </row>
    <row r="3030" spans="1:65" s="13" customFormat="1" ht="11.25">
      <c r="B3030" s="199"/>
      <c r="C3030" s="200"/>
      <c r="D3030" s="201" t="s">
        <v>213</v>
      </c>
      <c r="E3030" s="202" t="s">
        <v>28</v>
      </c>
      <c r="F3030" s="203" t="s">
        <v>3904</v>
      </c>
      <c r="G3030" s="200"/>
      <c r="H3030" s="204">
        <v>103.7</v>
      </c>
      <c r="I3030" s="205"/>
      <c r="J3030" s="200"/>
      <c r="K3030" s="200"/>
      <c r="L3030" s="206"/>
      <c r="M3030" s="207"/>
      <c r="N3030" s="208"/>
      <c r="O3030" s="208"/>
      <c r="P3030" s="208"/>
      <c r="Q3030" s="208"/>
      <c r="R3030" s="208"/>
      <c r="S3030" s="208"/>
      <c r="T3030" s="209"/>
      <c r="AT3030" s="210" t="s">
        <v>213</v>
      </c>
      <c r="AU3030" s="210" t="s">
        <v>84</v>
      </c>
      <c r="AV3030" s="13" t="s">
        <v>84</v>
      </c>
      <c r="AW3030" s="13" t="s">
        <v>35</v>
      </c>
      <c r="AX3030" s="13" t="s">
        <v>74</v>
      </c>
      <c r="AY3030" s="210" t="s">
        <v>197</v>
      </c>
    </row>
    <row r="3031" spans="1:65" s="13" customFormat="1" ht="11.25">
      <c r="B3031" s="199"/>
      <c r="C3031" s="200"/>
      <c r="D3031" s="201" t="s">
        <v>213</v>
      </c>
      <c r="E3031" s="202" t="s">
        <v>28</v>
      </c>
      <c r="F3031" s="203" t="s">
        <v>3905</v>
      </c>
      <c r="G3031" s="200"/>
      <c r="H3031" s="204">
        <v>42</v>
      </c>
      <c r="I3031" s="205"/>
      <c r="J3031" s="200"/>
      <c r="K3031" s="200"/>
      <c r="L3031" s="206"/>
      <c r="M3031" s="207"/>
      <c r="N3031" s="208"/>
      <c r="O3031" s="208"/>
      <c r="P3031" s="208"/>
      <c r="Q3031" s="208"/>
      <c r="R3031" s="208"/>
      <c r="S3031" s="208"/>
      <c r="T3031" s="209"/>
      <c r="AT3031" s="210" t="s">
        <v>213</v>
      </c>
      <c r="AU3031" s="210" t="s">
        <v>84</v>
      </c>
      <c r="AV3031" s="13" t="s">
        <v>84</v>
      </c>
      <c r="AW3031" s="13" t="s">
        <v>35</v>
      </c>
      <c r="AX3031" s="13" t="s">
        <v>74</v>
      </c>
      <c r="AY3031" s="210" t="s">
        <v>197</v>
      </c>
    </row>
    <row r="3032" spans="1:65" s="15" customFormat="1" ht="11.25">
      <c r="B3032" s="222"/>
      <c r="C3032" s="223"/>
      <c r="D3032" s="201" t="s">
        <v>213</v>
      </c>
      <c r="E3032" s="224" t="s">
        <v>28</v>
      </c>
      <c r="F3032" s="225" t="s">
        <v>3884</v>
      </c>
      <c r="G3032" s="223"/>
      <c r="H3032" s="224" t="s">
        <v>28</v>
      </c>
      <c r="I3032" s="226"/>
      <c r="J3032" s="223"/>
      <c r="K3032" s="223"/>
      <c r="L3032" s="227"/>
      <c r="M3032" s="228"/>
      <c r="N3032" s="229"/>
      <c r="O3032" s="229"/>
      <c r="P3032" s="229"/>
      <c r="Q3032" s="229"/>
      <c r="R3032" s="229"/>
      <c r="S3032" s="229"/>
      <c r="T3032" s="230"/>
      <c r="AT3032" s="231" t="s">
        <v>213</v>
      </c>
      <c r="AU3032" s="231" t="s">
        <v>84</v>
      </c>
      <c r="AV3032" s="15" t="s">
        <v>82</v>
      </c>
      <c r="AW3032" s="15" t="s">
        <v>35</v>
      </c>
      <c r="AX3032" s="15" t="s">
        <v>74</v>
      </c>
      <c r="AY3032" s="231" t="s">
        <v>197</v>
      </c>
    </row>
    <row r="3033" spans="1:65" s="13" customFormat="1" ht="11.25">
      <c r="B3033" s="199"/>
      <c r="C3033" s="200"/>
      <c r="D3033" s="201" t="s">
        <v>213</v>
      </c>
      <c r="E3033" s="202" t="s">
        <v>28</v>
      </c>
      <c r="F3033" s="203" t="s">
        <v>3906</v>
      </c>
      <c r="G3033" s="200"/>
      <c r="H3033" s="204">
        <v>13.7</v>
      </c>
      <c r="I3033" s="205"/>
      <c r="J3033" s="200"/>
      <c r="K3033" s="200"/>
      <c r="L3033" s="206"/>
      <c r="M3033" s="207"/>
      <c r="N3033" s="208"/>
      <c r="O3033" s="208"/>
      <c r="P3033" s="208"/>
      <c r="Q3033" s="208"/>
      <c r="R3033" s="208"/>
      <c r="S3033" s="208"/>
      <c r="T3033" s="209"/>
      <c r="AT3033" s="210" t="s">
        <v>213</v>
      </c>
      <c r="AU3033" s="210" t="s">
        <v>84</v>
      </c>
      <c r="AV3033" s="13" t="s">
        <v>84</v>
      </c>
      <c r="AW3033" s="13" t="s">
        <v>35</v>
      </c>
      <c r="AX3033" s="13" t="s">
        <v>74</v>
      </c>
      <c r="AY3033" s="210" t="s">
        <v>197</v>
      </c>
    </row>
    <row r="3034" spans="1:65" s="13" customFormat="1" ht="11.25">
      <c r="B3034" s="199"/>
      <c r="C3034" s="200"/>
      <c r="D3034" s="201" t="s">
        <v>213</v>
      </c>
      <c r="E3034" s="202" t="s">
        <v>28</v>
      </c>
      <c r="F3034" s="203" t="s">
        <v>3907</v>
      </c>
      <c r="G3034" s="200"/>
      <c r="H3034" s="204">
        <v>12.6</v>
      </c>
      <c r="I3034" s="205"/>
      <c r="J3034" s="200"/>
      <c r="K3034" s="200"/>
      <c r="L3034" s="206"/>
      <c r="M3034" s="207"/>
      <c r="N3034" s="208"/>
      <c r="O3034" s="208"/>
      <c r="P3034" s="208"/>
      <c r="Q3034" s="208"/>
      <c r="R3034" s="208"/>
      <c r="S3034" s="208"/>
      <c r="T3034" s="209"/>
      <c r="AT3034" s="210" t="s">
        <v>213</v>
      </c>
      <c r="AU3034" s="210" t="s">
        <v>84</v>
      </c>
      <c r="AV3034" s="13" t="s">
        <v>84</v>
      </c>
      <c r="AW3034" s="13" t="s">
        <v>35</v>
      </c>
      <c r="AX3034" s="13" t="s">
        <v>74</v>
      </c>
      <c r="AY3034" s="210" t="s">
        <v>197</v>
      </c>
    </row>
    <row r="3035" spans="1:65" s="16" customFormat="1" ht="11.25">
      <c r="B3035" s="232"/>
      <c r="C3035" s="233"/>
      <c r="D3035" s="201" t="s">
        <v>213</v>
      </c>
      <c r="E3035" s="234" t="s">
        <v>28</v>
      </c>
      <c r="F3035" s="235" t="s">
        <v>416</v>
      </c>
      <c r="G3035" s="233"/>
      <c r="H3035" s="236">
        <v>172</v>
      </c>
      <c r="I3035" s="237"/>
      <c r="J3035" s="233"/>
      <c r="K3035" s="233"/>
      <c r="L3035" s="238"/>
      <c r="M3035" s="239"/>
      <c r="N3035" s="240"/>
      <c r="O3035" s="240"/>
      <c r="P3035" s="240"/>
      <c r="Q3035" s="240"/>
      <c r="R3035" s="240"/>
      <c r="S3035" s="240"/>
      <c r="T3035" s="241"/>
      <c r="AT3035" s="242" t="s">
        <v>213</v>
      </c>
      <c r="AU3035" s="242" t="s">
        <v>84</v>
      </c>
      <c r="AV3035" s="16" t="s">
        <v>160</v>
      </c>
      <c r="AW3035" s="16" t="s">
        <v>35</v>
      </c>
      <c r="AX3035" s="16" t="s">
        <v>74</v>
      </c>
      <c r="AY3035" s="242" t="s">
        <v>197</v>
      </c>
    </row>
    <row r="3036" spans="1:65" s="15" customFormat="1" ht="11.25">
      <c r="B3036" s="222"/>
      <c r="C3036" s="223"/>
      <c r="D3036" s="201" t="s">
        <v>213</v>
      </c>
      <c r="E3036" s="224" t="s">
        <v>28</v>
      </c>
      <c r="F3036" s="225" t="s">
        <v>1001</v>
      </c>
      <c r="G3036" s="223"/>
      <c r="H3036" s="224" t="s">
        <v>28</v>
      </c>
      <c r="I3036" s="226"/>
      <c r="J3036" s="223"/>
      <c r="K3036" s="223"/>
      <c r="L3036" s="227"/>
      <c r="M3036" s="228"/>
      <c r="N3036" s="229"/>
      <c r="O3036" s="229"/>
      <c r="P3036" s="229"/>
      <c r="Q3036" s="229"/>
      <c r="R3036" s="229"/>
      <c r="S3036" s="229"/>
      <c r="T3036" s="230"/>
      <c r="AT3036" s="231" t="s">
        <v>213</v>
      </c>
      <c r="AU3036" s="231" t="s">
        <v>84</v>
      </c>
      <c r="AV3036" s="15" t="s">
        <v>82</v>
      </c>
      <c r="AW3036" s="15" t="s">
        <v>35</v>
      </c>
      <c r="AX3036" s="15" t="s">
        <v>74</v>
      </c>
      <c r="AY3036" s="231" t="s">
        <v>197</v>
      </c>
    </row>
    <row r="3037" spans="1:65" s="15" customFormat="1" ht="11.25">
      <c r="B3037" s="222"/>
      <c r="C3037" s="223"/>
      <c r="D3037" s="201" t="s">
        <v>213</v>
      </c>
      <c r="E3037" s="224" t="s">
        <v>28</v>
      </c>
      <c r="F3037" s="225" t="s">
        <v>3888</v>
      </c>
      <c r="G3037" s="223"/>
      <c r="H3037" s="224" t="s">
        <v>28</v>
      </c>
      <c r="I3037" s="226"/>
      <c r="J3037" s="223"/>
      <c r="K3037" s="223"/>
      <c r="L3037" s="227"/>
      <c r="M3037" s="228"/>
      <c r="N3037" s="229"/>
      <c r="O3037" s="229"/>
      <c r="P3037" s="229"/>
      <c r="Q3037" s="229"/>
      <c r="R3037" s="229"/>
      <c r="S3037" s="229"/>
      <c r="T3037" s="230"/>
      <c r="AT3037" s="231" t="s">
        <v>213</v>
      </c>
      <c r="AU3037" s="231" t="s">
        <v>84</v>
      </c>
      <c r="AV3037" s="15" t="s">
        <v>82</v>
      </c>
      <c r="AW3037" s="15" t="s">
        <v>35</v>
      </c>
      <c r="AX3037" s="15" t="s">
        <v>74</v>
      </c>
      <c r="AY3037" s="231" t="s">
        <v>197</v>
      </c>
    </row>
    <row r="3038" spans="1:65" s="13" customFormat="1" ht="11.25">
      <c r="B3038" s="199"/>
      <c r="C3038" s="200"/>
      <c r="D3038" s="201" t="s">
        <v>213</v>
      </c>
      <c r="E3038" s="202" t="s">
        <v>28</v>
      </c>
      <c r="F3038" s="203" t="s">
        <v>3908</v>
      </c>
      <c r="G3038" s="200"/>
      <c r="H3038" s="204">
        <v>43.5</v>
      </c>
      <c r="I3038" s="205"/>
      <c r="J3038" s="200"/>
      <c r="K3038" s="200"/>
      <c r="L3038" s="206"/>
      <c r="M3038" s="207"/>
      <c r="N3038" s="208"/>
      <c r="O3038" s="208"/>
      <c r="P3038" s="208"/>
      <c r="Q3038" s="208"/>
      <c r="R3038" s="208"/>
      <c r="S3038" s="208"/>
      <c r="T3038" s="209"/>
      <c r="AT3038" s="210" t="s">
        <v>213</v>
      </c>
      <c r="AU3038" s="210" t="s">
        <v>84</v>
      </c>
      <c r="AV3038" s="13" t="s">
        <v>84</v>
      </c>
      <c r="AW3038" s="13" t="s">
        <v>35</v>
      </c>
      <c r="AX3038" s="13" t="s">
        <v>74</v>
      </c>
      <c r="AY3038" s="210" t="s">
        <v>197</v>
      </c>
    </row>
    <row r="3039" spans="1:65" s="13" customFormat="1" ht="11.25">
      <c r="B3039" s="199"/>
      <c r="C3039" s="200"/>
      <c r="D3039" s="201" t="s">
        <v>213</v>
      </c>
      <c r="E3039" s="202" t="s">
        <v>28</v>
      </c>
      <c r="F3039" s="203" t="s">
        <v>3909</v>
      </c>
      <c r="G3039" s="200"/>
      <c r="H3039" s="204">
        <v>21</v>
      </c>
      <c r="I3039" s="205"/>
      <c r="J3039" s="200"/>
      <c r="K3039" s="200"/>
      <c r="L3039" s="206"/>
      <c r="M3039" s="207"/>
      <c r="N3039" s="208"/>
      <c r="O3039" s="208"/>
      <c r="P3039" s="208"/>
      <c r="Q3039" s="208"/>
      <c r="R3039" s="208"/>
      <c r="S3039" s="208"/>
      <c r="T3039" s="209"/>
      <c r="AT3039" s="210" t="s">
        <v>213</v>
      </c>
      <c r="AU3039" s="210" t="s">
        <v>84</v>
      </c>
      <c r="AV3039" s="13" t="s">
        <v>84</v>
      </c>
      <c r="AW3039" s="13" t="s">
        <v>35</v>
      </c>
      <c r="AX3039" s="13" t="s">
        <v>74</v>
      </c>
      <c r="AY3039" s="210" t="s">
        <v>197</v>
      </c>
    </row>
    <row r="3040" spans="1:65" s="15" customFormat="1" ht="11.25">
      <c r="B3040" s="222"/>
      <c r="C3040" s="223"/>
      <c r="D3040" s="201" t="s">
        <v>213</v>
      </c>
      <c r="E3040" s="224" t="s">
        <v>28</v>
      </c>
      <c r="F3040" s="225" t="s">
        <v>3864</v>
      </c>
      <c r="G3040" s="223"/>
      <c r="H3040" s="224" t="s">
        <v>28</v>
      </c>
      <c r="I3040" s="226"/>
      <c r="J3040" s="223"/>
      <c r="K3040" s="223"/>
      <c r="L3040" s="227"/>
      <c r="M3040" s="228"/>
      <c r="N3040" s="229"/>
      <c r="O3040" s="229"/>
      <c r="P3040" s="229"/>
      <c r="Q3040" s="229"/>
      <c r="R3040" s="229"/>
      <c r="S3040" s="229"/>
      <c r="T3040" s="230"/>
      <c r="AT3040" s="231" t="s">
        <v>213</v>
      </c>
      <c r="AU3040" s="231" t="s">
        <v>84</v>
      </c>
      <c r="AV3040" s="15" t="s">
        <v>82</v>
      </c>
      <c r="AW3040" s="15" t="s">
        <v>35</v>
      </c>
      <c r="AX3040" s="15" t="s">
        <v>74</v>
      </c>
      <c r="AY3040" s="231" t="s">
        <v>197</v>
      </c>
    </row>
    <row r="3041" spans="1:65" s="13" customFormat="1" ht="11.25">
      <c r="B3041" s="199"/>
      <c r="C3041" s="200"/>
      <c r="D3041" s="201" t="s">
        <v>213</v>
      </c>
      <c r="E3041" s="202" t="s">
        <v>28</v>
      </c>
      <c r="F3041" s="203" t="s">
        <v>3910</v>
      </c>
      <c r="G3041" s="200"/>
      <c r="H3041" s="204">
        <v>23</v>
      </c>
      <c r="I3041" s="205"/>
      <c r="J3041" s="200"/>
      <c r="K3041" s="200"/>
      <c r="L3041" s="206"/>
      <c r="M3041" s="207"/>
      <c r="N3041" s="208"/>
      <c r="O3041" s="208"/>
      <c r="P3041" s="208"/>
      <c r="Q3041" s="208"/>
      <c r="R3041" s="208"/>
      <c r="S3041" s="208"/>
      <c r="T3041" s="209"/>
      <c r="AT3041" s="210" t="s">
        <v>213</v>
      </c>
      <c r="AU3041" s="210" t="s">
        <v>84</v>
      </c>
      <c r="AV3041" s="13" t="s">
        <v>84</v>
      </c>
      <c r="AW3041" s="13" t="s">
        <v>35</v>
      </c>
      <c r="AX3041" s="13" t="s">
        <v>74</v>
      </c>
      <c r="AY3041" s="210" t="s">
        <v>197</v>
      </c>
    </row>
    <row r="3042" spans="1:65" s="13" customFormat="1" ht="11.25">
      <c r="B3042" s="199"/>
      <c r="C3042" s="200"/>
      <c r="D3042" s="201" t="s">
        <v>213</v>
      </c>
      <c r="E3042" s="202" t="s">
        <v>28</v>
      </c>
      <c r="F3042" s="203" t="s">
        <v>3911</v>
      </c>
      <c r="G3042" s="200"/>
      <c r="H3042" s="204">
        <v>8.4</v>
      </c>
      <c r="I3042" s="205"/>
      <c r="J3042" s="200"/>
      <c r="K3042" s="200"/>
      <c r="L3042" s="206"/>
      <c r="M3042" s="207"/>
      <c r="N3042" s="208"/>
      <c r="O3042" s="208"/>
      <c r="P3042" s="208"/>
      <c r="Q3042" s="208"/>
      <c r="R3042" s="208"/>
      <c r="S3042" s="208"/>
      <c r="T3042" s="209"/>
      <c r="AT3042" s="210" t="s">
        <v>213</v>
      </c>
      <c r="AU3042" s="210" t="s">
        <v>84</v>
      </c>
      <c r="AV3042" s="13" t="s">
        <v>84</v>
      </c>
      <c r="AW3042" s="13" t="s">
        <v>35</v>
      </c>
      <c r="AX3042" s="13" t="s">
        <v>74</v>
      </c>
      <c r="AY3042" s="210" t="s">
        <v>197</v>
      </c>
    </row>
    <row r="3043" spans="1:65" s="15" customFormat="1" ht="11.25">
      <c r="B3043" s="222"/>
      <c r="C3043" s="223"/>
      <c r="D3043" s="201" t="s">
        <v>213</v>
      </c>
      <c r="E3043" s="224" t="s">
        <v>28</v>
      </c>
      <c r="F3043" s="225" t="s">
        <v>3866</v>
      </c>
      <c r="G3043" s="223"/>
      <c r="H3043" s="224" t="s">
        <v>28</v>
      </c>
      <c r="I3043" s="226"/>
      <c r="J3043" s="223"/>
      <c r="K3043" s="223"/>
      <c r="L3043" s="227"/>
      <c r="M3043" s="228"/>
      <c r="N3043" s="229"/>
      <c r="O3043" s="229"/>
      <c r="P3043" s="229"/>
      <c r="Q3043" s="229"/>
      <c r="R3043" s="229"/>
      <c r="S3043" s="229"/>
      <c r="T3043" s="230"/>
      <c r="AT3043" s="231" t="s">
        <v>213</v>
      </c>
      <c r="AU3043" s="231" t="s">
        <v>84</v>
      </c>
      <c r="AV3043" s="15" t="s">
        <v>82</v>
      </c>
      <c r="AW3043" s="15" t="s">
        <v>35</v>
      </c>
      <c r="AX3043" s="15" t="s">
        <v>74</v>
      </c>
      <c r="AY3043" s="231" t="s">
        <v>197</v>
      </c>
    </row>
    <row r="3044" spans="1:65" s="13" customFormat="1" ht="11.25">
      <c r="B3044" s="199"/>
      <c r="C3044" s="200"/>
      <c r="D3044" s="201" t="s">
        <v>213</v>
      </c>
      <c r="E3044" s="202" t="s">
        <v>28</v>
      </c>
      <c r="F3044" s="203" t="s">
        <v>3912</v>
      </c>
      <c r="G3044" s="200"/>
      <c r="H3044" s="204">
        <v>28.6</v>
      </c>
      <c r="I3044" s="205"/>
      <c r="J3044" s="200"/>
      <c r="K3044" s="200"/>
      <c r="L3044" s="206"/>
      <c r="M3044" s="207"/>
      <c r="N3044" s="208"/>
      <c r="O3044" s="208"/>
      <c r="P3044" s="208"/>
      <c r="Q3044" s="208"/>
      <c r="R3044" s="208"/>
      <c r="S3044" s="208"/>
      <c r="T3044" s="209"/>
      <c r="AT3044" s="210" t="s">
        <v>213</v>
      </c>
      <c r="AU3044" s="210" t="s">
        <v>84</v>
      </c>
      <c r="AV3044" s="13" t="s">
        <v>84</v>
      </c>
      <c r="AW3044" s="13" t="s">
        <v>35</v>
      </c>
      <c r="AX3044" s="13" t="s">
        <v>74</v>
      </c>
      <c r="AY3044" s="210" t="s">
        <v>197</v>
      </c>
    </row>
    <row r="3045" spans="1:65" s="13" customFormat="1" ht="11.25">
      <c r="B3045" s="199"/>
      <c r="C3045" s="200"/>
      <c r="D3045" s="201" t="s">
        <v>213</v>
      </c>
      <c r="E3045" s="202" t="s">
        <v>28</v>
      </c>
      <c r="F3045" s="203" t="s">
        <v>3913</v>
      </c>
      <c r="G3045" s="200"/>
      <c r="H3045" s="204">
        <v>16.399999999999999</v>
      </c>
      <c r="I3045" s="205"/>
      <c r="J3045" s="200"/>
      <c r="K3045" s="200"/>
      <c r="L3045" s="206"/>
      <c r="M3045" s="207"/>
      <c r="N3045" s="208"/>
      <c r="O3045" s="208"/>
      <c r="P3045" s="208"/>
      <c r="Q3045" s="208"/>
      <c r="R3045" s="208"/>
      <c r="S3045" s="208"/>
      <c r="T3045" s="209"/>
      <c r="AT3045" s="210" t="s">
        <v>213</v>
      </c>
      <c r="AU3045" s="210" t="s">
        <v>84</v>
      </c>
      <c r="AV3045" s="13" t="s">
        <v>84</v>
      </c>
      <c r="AW3045" s="13" t="s">
        <v>35</v>
      </c>
      <c r="AX3045" s="13" t="s">
        <v>74</v>
      </c>
      <c r="AY3045" s="210" t="s">
        <v>197</v>
      </c>
    </row>
    <row r="3046" spans="1:65" s="16" customFormat="1" ht="11.25">
      <c r="B3046" s="232"/>
      <c r="C3046" s="233"/>
      <c r="D3046" s="201" t="s">
        <v>213</v>
      </c>
      <c r="E3046" s="234" t="s">
        <v>28</v>
      </c>
      <c r="F3046" s="235" t="s">
        <v>416</v>
      </c>
      <c r="G3046" s="233"/>
      <c r="H3046" s="236">
        <v>140.9</v>
      </c>
      <c r="I3046" s="237"/>
      <c r="J3046" s="233"/>
      <c r="K3046" s="233"/>
      <c r="L3046" s="238"/>
      <c r="M3046" s="239"/>
      <c r="N3046" s="240"/>
      <c r="O3046" s="240"/>
      <c r="P3046" s="240"/>
      <c r="Q3046" s="240"/>
      <c r="R3046" s="240"/>
      <c r="S3046" s="240"/>
      <c r="T3046" s="241"/>
      <c r="AT3046" s="242" t="s">
        <v>213</v>
      </c>
      <c r="AU3046" s="242" t="s">
        <v>84</v>
      </c>
      <c r="AV3046" s="16" t="s">
        <v>160</v>
      </c>
      <c r="AW3046" s="16" t="s">
        <v>35</v>
      </c>
      <c r="AX3046" s="16" t="s">
        <v>74</v>
      </c>
      <c r="AY3046" s="242" t="s">
        <v>197</v>
      </c>
    </row>
    <row r="3047" spans="1:65" s="14" customFormat="1" ht="11.25">
      <c r="B3047" s="211"/>
      <c r="C3047" s="212"/>
      <c r="D3047" s="201" t="s">
        <v>213</v>
      </c>
      <c r="E3047" s="213" t="s">
        <v>28</v>
      </c>
      <c r="F3047" s="214" t="s">
        <v>226</v>
      </c>
      <c r="G3047" s="212"/>
      <c r="H3047" s="215">
        <v>312.89999999999998</v>
      </c>
      <c r="I3047" s="216"/>
      <c r="J3047" s="212"/>
      <c r="K3047" s="212"/>
      <c r="L3047" s="217"/>
      <c r="M3047" s="218"/>
      <c r="N3047" s="219"/>
      <c r="O3047" s="219"/>
      <c r="P3047" s="219"/>
      <c r="Q3047" s="219"/>
      <c r="R3047" s="219"/>
      <c r="S3047" s="219"/>
      <c r="T3047" s="220"/>
      <c r="AT3047" s="221" t="s">
        <v>213</v>
      </c>
      <c r="AU3047" s="221" t="s">
        <v>84</v>
      </c>
      <c r="AV3047" s="14" t="s">
        <v>204</v>
      </c>
      <c r="AW3047" s="14" t="s">
        <v>35</v>
      </c>
      <c r="AX3047" s="14" t="s">
        <v>82</v>
      </c>
      <c r="AY3047" s="221" t="s">
        <v>197</v>
      </c>
    </row>
    <row r="3048" spans="1:65" s="2" customFormat="1" ht="16.5" customHeight="1">
      <c r="A3048" s="37"/>
      <c r="B3048" s="38"/>
      <c r="C3048" s="247" t="s">
        <v>3914</v>
      </c>
      <c r="D3048" s="247" t="s">
        <v>519</v>
      </c>
      <c r="E3048" s="248" t="s">
        <v>3915</v>
      </c>
      <c r="F3048" s="249" t="s">
        <v>3916</v>
      </c>
      <c r="G3048" s="250" t="s">
        <v>265</v>
      </c>
      <c r="H3048" s="251">
        <v>328.54500000000002</v>
      </c>
      <c r="I3048" s="252"/>
      <c r="J3048" s="253">
        <f>ROUND(I3048*H3048,2)</f>
        <v>0</v>
      </c>
      <c r="K3048" s="249" t="s">
        <v>203</v>
      </c>
      <c r="L3048" s="254"/>
      <c r="M3048" s="255" t="s">
        <v>28</v>
      </c>
      <c r="N3048" s="256" t="s">
        <v>45</v>
      </c>
      <c r="O3048" s="67"/>
      <c r="P3048" s="190">
        <f>O3048*H3048</f>
        <v>0</v>
      </c>
      <c r="Q3048" s="190">
        <v>3.2000000000000003E-4</v>
      </c>
      <c r="R3048" s="190">
        <f>Q3048*H3048</f>
        <v>0.10513440000000002</v>
      </c>
      <c r="S3048" s="190">
        <v>0</v>
      </c>
      <c r="T3048" s="191">
        <f>S3048*H3048</f>
        <v>0</v>
      </c>
      <c r="U3048" s="37"/>
      <c r="V3048" s="37"/>
      <c r="W3048" s="37"/>
      <c r="X3048" s="37"/>
      <c r="Y3048" s="37"/>
      <c r="Z3048" s="37"/>
      <c r="AA3048" s="37"/>
      <c r="AB3048" s="37"/>
      <c r="AC3048" s="37"/>
      <c r="AD3048" s="37"/>
      <c r="AE3048" s="37"/>
      <c r="AR3048" s="192" t="s">
        <v>365</v>
      </c>
      <c r="AT3048" s="192" t="s">
        <v>519</v>
      </c>
      <c r="AU3048" s="192" t="s">
        <v>84</v>
      </c>
      <c r="AY3048" s="20" t="s">
        <v>197</v>
      </c>
      <c r="BE3048" s="193">
        <f>IF(N3048="základní",J3048,0)</f>
        <v>0</v>
      </c>
      <c r="BF3048" s="193">
        <f>IF(N3048="snížená",J3048,0)</f>
        <v>0</v>
      </c>
      <c r="BG3048" s="193">
        <f>IF(N3048="zákl. přenesená",J3048,0)</f>
        <v>0</v>
      </c>
      <c r="BH3048" s="193">
        <f>IF(N3048="sníž. přenesená",J3048,0)</f>
        <v>0</v>
      </c>
      <c r="BI3048" s="193">
        <f>IF(N3048="nulová",J3048,0)</f>
        <v>0</v>
      </c>
      <c r="BJ3048" s="20" t="s">
        <v>82</v>
      </c>
      <c r="BK3048" s="193">
        <f>ROUND(I3048*H3048,2)</f>
        <v>0</v>
      </c>
      <c r="BL3048" s="20" t="s">
        <v>283</v>
      </c>
      <c r="BM3048" s="192" t="s">
        <v>3917</v>
      </c>
    </row>
    <row r="3049" spans="1:65" s="13" customFormat="1" ht="11.25">
      <c r="B3049" s="199"/>
      <c r="C3049" s="200"/>
      <c r="D3049" s="201" t="s">
        <v>213</v>
      </c>
      <c r="E3049" s="200"/>
      <c r="F3049" s="203" t="s">
        <v>3918</v>
      </c>
      <c r="G3049" s="200"/>
      <c r="H3049" s="204">
        <v>328.54500000000002</v>
      </c>
      <c r="I3049" s="205"/>
      <c r="J3049" s="200"/>
      <c r="K3049" s="200"/>
      <c r="L3049" s="206"/>
      <c r="M3049" s="207"/>
      <c r="N3049" s="208"/>
      <c r="O3049" s="208"/>
      <c r="P3049" s="208"/>
      <c r="Q3049" s="208"/>
      <c r="R3049" s="208"/>
      <c r="S3049" s="208"/>
      <c r="T3049" s="209"/>
      <c r="AT3049" s="210" t="s">
        <v>213</v>
      </c>
      <c r="AU3049" s="210" t="s">
        <v>84</v>
      </c>
      <c r="AV3049" s="13" t="s">
        <v>84</v>
      </c>
      <c r="AW3049" s="13" t="s">
        <v>4</v>
      </c>
      <c r="AX3049" s="13" t="s">
        <v>82</v>
      </c>
      <c r="AY3049" s="210" t="s">
        <v>197</v>
      </c>
    </row>
    <row r="3050" spans="1:65" s="2" customFormat="1" ht="16.5" customHeight="1">
      <c r="A3050" s="37"/>
      <c r="B3050" s="38"/>
      <c r="C3050" s="181" t="s">
        <v>3919</v>
      </c>
      <c r="D3050" s="181" t="s">
        <v>199</v>
      </c>
      <c r="E3050" s="182" t="s">
        <v>3920</v>
      </c>
      <c r="F3050" s="183" t="s">
        <v>3921</v>
      </c>
      <c r="G3050" s="184" t="s">
        <v>265</v>
      </c>
      <c r="H3050" s="185">
        <v>226.89699999999999</v>
      </c>
      <c r="I3050" s="186"/>
      <c r="J3050" s="187">
        <f>ROUND(I3050*H3050,2)</f>
        <v>0</v>
      </c>
      <c r="K3050" s="183" t="s">
        <v>203</v>
      </c>
      <c r="L3050" s="42"/>
      <c r="M3050" s="188" t="s">
        <v>28</v>
      </c>
      <c r="N3050" s="189" t="s">
        <v>45</v>
      </c>
      <c r="O3050" s="67"/>
      <c r="P3050" s="190">
        <f>O3050*H3050</f>
        <v>0</v>
      </c>
      <c r="Q3050" s="190">
        <v>9.0000000000000006E-5</v>
      </c>
      <c r="R3050" s="190">
        <f>Q3050*H3050</f>
        <v>2.0420730000000002E-2</v>
      </c>
      <c r="S3050" s="190">
        <v>0</v>
      </c>
      <c r="T3050" s="191">
        <f>S3050*H3050</f>
        <v>0</v>
      </c>
      <c r="U3050" s="37"/>
      <c r="V3050" s="37"/>
      <c r="W3050" s="37"/>
      <c r="X3050" s="37"/>
      <c r="Y3050" s="37"/>
      <c r="Z3050" s="37"/>
      <c r="AA3050" s="37"/>
      <c r="AB3050" s="37"/>
      <c r="AC3050" s="37"/>
      <c r="AD3050" s="37"/>
      <c r="AE3050" s="37"/>
      <c r="AR3050" s="192" t="s">
        <v>283</v>
      </c>
      <c r="AT3050" s="192" t="s">
        <v>199</v>
      </c>
      <c r="AU3050" s="192" t="s">
        <v>84</v>
      </c>
      <c r="AY3050" s="20" t="s">
        <v>197</v>
      </c>
      <c r="BE3050" s="193">
        <f>IF(N3050="základní",J3050,0)</f>
        <v>0</v>
      </c>
      <c r="BF3050" s="193">
        <f>IF(N3050="snížená",J3050,0)</f>
        <v>0</v>
      </c>
      <c r="BG3050" s="193">
        <f>IF(N3050="zákl. přenesená",J3050,0)</f>
        <v>0</v>
      </c>
      <c r="BH3050" s="193">
        <f>IF(N3050="sníž. přenesená",J3050,0)</f>
        <v>0</v>
      </c>
      <c r="BI3050" s="193">
        <f>IF(N3050="nulová",J3050,0)</f>
        <v>0</v>
      </c>
      <c r="BJ3050" s="20" t="s">
        <v>82</v>
      </c>
      <c r="BK3050" s="193">
        <f>ROUND(I3050*H3050,2)</f>
        <v>0</v>
      </c>
      <c r="BL3050" s="20" t="s">
        <v>283</v>
      </c>
      <c r="BM3050" s="192" t="s">
        <v>3922</v>
      </c>
    </row>
    <row r="3051" spans="1:65" s="2" customFormat="1" ht="11.25">
      <c r="A3051" s="37"/>
      <c r="B3051" s="38"/>
      <c r="C3051" s="39"/>
      <c r="D3051" s="194" t="s">
        <v>206</v>
      </c>
      <c r="E3051" s="39"/>
      <c r="F3051" s="195" t="s">
        <v>3923</v>
      </c>
      <c r="G3051" s="39"/>
      <c r="H3051" s="39"/>
      <c r="I3051" s="196"/>
      <c r="J3051" s="39"/>
      <c r="K3051" s="39"/>
      <c r="L3051" s="42"/>
      <c r="M3051" s="197"/>
      <c r="N3051" s="198"/>
      <c r="O3051" s="67"/>
      <c r="P3051" s="67"/>
      <c r="Q3051" s="67"/>
      <c r="R3051" s="67"/>
      <c r="S3051" s="67"/>
      <c r="T3051" s="68"/>
      <c r="U3051" s="37"/>
      <c r="V3051" s="37"/>
      <c r="W3051" s="37"/>
      <c r="X3051" s="37"/>
      <c r="Y3051" s="37"/>
      <c r="Z3051" s="37"/>
      <c r="AA3051" s="37"/>
      <c r="AB3051" s="37"/>
      <c r="AC3051" s="37"/>
      <c r="AD3051" s="37"/>
      <c r="AE3051" s="37"/>
      <c r="AT3051" s="20" t="s">
        <v>206</v>
      </c>
      <c r="AU3051" s="20" t="s">
        <v>84</v>
      </c>
    </row>
    <row r="3052" spans="1:65" s="15" customFormat="1" ht="11.25">
      <c r="B3052" s="222"/>
      <c r="C3052" s="223"/>
      <c r="D3052" s="201" t="s">
        <v>213</v>
      </c>
      <c r="E3052" s="224" t="s">
        <v>28</v>
      </c>
      <c r="F3052" s="225" t="s">
        <v>3719</v>
      </c>
      <c r="G3052" s="223"/>
      <c r="H3052" s="224" t="s">
        <v>28</v>
      </c>
      <c r="I3052" s="226"/>
      <c r="J3052" s="223"/>
      <c r="K3052" s="223"/>
      <c r="L3052" s="227"/>
      <c r="M3052" s="228"/>
      <c r="N3052" s="229"/>
      <c r="O3052" s="229"/>
      <c r="P3052" s="229"/>
      <c r="Q3052" s="229"/>
      <c r="R3052" s="229"/>
      <c r="S3052" s="229"/>
      <c r="T3052" s="230"/>
      <c r="AT3052" s="231" t="s">
        <v>213</v>
      </c>
      <c r="AU3052" s="231" t="s">
        <v>84</v>
      </c>
      <c r="AV3052" s="15" t="s">
        <v>82</v>
      </c>
      <c r="AW3052" s="15" t="s">
        <v>35</v>
      </c>
      <c r="AX3052" s="15" t="s">
        <v>74</v>
      </c>
      <c r="AY3052" s="231" t="s">
        <v>197</v>
      </c>
    </row>
    <row r="3053" spans="1:65" s="15" customFormat="1" ht="11.25">
      <c r="B3053" s="222"/>
      <c r="C3053" s="223"/>
      <c r="D3053" s="201" t="s">
        <v>213</v>
      </c>
      <c r="E3053" s="224" t="s">
        <v>28</v>
      </c>
      <c r="F3053" s="225" t="s">
        <v>989</v>
      </c>
      <c r="G3053" s="223"/>
      <c r="H3053" s="224" t="s">
        <v>28</v>
      </c>
      <c r="I3053" s="226"/>
      <c r="J3053" s="223"/>
      <c r="K3053" s="223"/>
      <c r="L3053" s="227"/>
      <c r="M3053" s="228"/>
      <c r="N3053" s="229"/>
      <c r="O3053" s="229"/>
      <c r="P3053" s="229"/>
      <c r="Q3053" s="229"/>
      <c r="R3053" s="229"/>
      <c r="S3053" s="229"/>
      <c r="T3053" s="230"/>
      <c r="AT3053" s="231" t="s">
        <v>213</v>
      </c>
      <c r="AU3053" s="231" t="s">
        <v>84</v>
      </c>
      <c r="AV3053" s="15" t="s">
        <v>82</v>
      </c>
      <c r="AW3053" s="15" t="s">
        <v>35</v>
      </c>
      <c r="AX3053" s="15" t="s">
        <v>74</v>
      </c>
      <c r="AY3053" s="231" t="s">
        <v>197</v>
      </c>
    </row>
    <row r="3054" spans="1:65" s="15" customFormat="1" ht="11.25">
      <c r="B3054" s="222"/>
      <c r="C3054" s="223"/>
      <c r="D3054" s="201" t="s">
        <v>213</v>
      </c>
      <c r="E3054" s="224" t="s">
        <v>28</v>
      </c>
      <c r="F3054" s="225" t="s">
        <v>3881</v>
      </c>
      <c r="G3054" s="223"/>
      <c r="H3054" s="224" t="s">
        <v>28</v>
      </c>
      <c r="I3054" s="226"/>
      <c r="J3054" s="223"/>
      <c r="K3054" s="223"/>
      <c r="L3054" s="227"/>
      <c r="M3054" s="228"/>
      <c r="N3054" s="229"/>
      <c r="O3054" s="229"/>
      <c r="P3054" s="229"/>
      <c r="Q3054" s="229"/>
      <c r="R3054" s="229"/>
      <c r="S3054" s="229"/>
      <c r="T3054" s="230"/>
      <c r="AT3054" s="231" t="s">
        <v>213</v>
      </c>
      <c r="AU3054" s="231" t="s">
        <v>84</v>
      </c>
      <c r="AV3054" s="15" t="s">
        <v>82</v>
      </c>
      <c r="AW3054" s="15" t="s">
        <v>35</v>
      </c>
      <c r="AX3054" s="15" t="s">
        <v>74</v>
      </c>
      <c r="AY3054" s="231" t="s">
        <v>197</v>
      </c>
    </row>
    <row r="3055" spans="1:65" s="13" customFormat="1" ht="11.25">
      <c r="B3055" s="199"/>
      <c r="C3055" s="200"/>
      <c r="D3055" s="201" t="s">
        <v>213</v>
      </c>
      <c r="E3055" s="202" t="s">
        <v>28</v>
      </c>
      <c r="F3055" s="203" t="s">
        <v>3924</v>
      </c>
      <c r="G3055" s="200"/>
      <c r="H3055" s="204">
        <v>100.8</v>
      </c>
      <c r="I3055" s="205"/>
      <c r="J3055" s="200"/>
      <c r="K3055" s="200"/>
      <c r="L3055" s="206"/>
      <c r="M3055" s="207"/>
      <c r="N3055" s="208"/>
      <c r="O3055" s="208"/>
      <c r="P3055" s="208"/>
      <c r="Q3055" s="208"/>
      <c r="R3055" s="208"/>
      <c r="S3055" s="208"/>
      <c r="T3055" s="209"/>
      <c r="AT3055" s="210" t="s">
        <v>213</v>
      </c>
      <c r="AU3055" s="210" t="s">
        <v>84</v>
      </c>
      <c r="AV3055" s="13" t="s">
        <v>84</v>
      </c>
      <c r="AW3055" s="13" t="s">
        <v>35</v>
      </c>
      <c r="AX3055" s="13" t="s">
        <v>74</v>
      </c>
      <c r="AY3055" s="210" t="s">
        <v>197</v>
      </c>
    </row>
    <row r="3056" spans="1:65" s="15" customFormat="1" ht="11.25">
      <c r="B3056" s="222"/>
      <c r="C3056" s="223"/>
      <c r="D3056" s="201" t="s">
        <v>213</v>
      </c>
      <c r="E3056" s="224" t="s">
        <v>28</v>
      </c>
      <c r="F3056" s="225" t="s">
        <v>3884</v>
      </c>
      <c r="G3056" s="223"/>
      <c r="H3056" s="224" t="s">
        <v>28</v>
      </c>
      <c r="I3056" s="226"/>
      <c r="J3056" s="223"/>
      <c r="K3056" s="223"/>
      <c r="L3056" s="227"/>
      <c r="M3056" s="228"/>
      <c r="N3056" s="229"/>
      <c r="O3056" s="229"/>
      <c r="P3056" s="229"/>
      <c r="Q3056" s="229"/>
      <c r="R3056" s="229"/>
      <c r="S3056" s="229"/>
      <c r="T3056" s="230"/>
      <c r="AT3056" s="231" t="s">
        <v>213</v>
      </c>
      <c r="AU3056" s="231" t="s">
        <v>84</v>
      </c>
      <c r="AV3056" s="15" t="s">
        <v>82</v>
      </c>
      <c r="AW3056" s="15" t="s">
        <v>35</v>
      </c>
      <c r="AX3056" s="15" t="s">
        <v>74</v>
      </c>
      <c r="AY3056" s="231" t="s">
        <v>197</v>
      </c>
    </row>
    <row r="3057" spans="1:65" s="13" customFormat="1" ht="11.25">
      <c r="B3057" s="199"/>
      <c r="C3057" s="200"/>
      <c r="D3057" s="201" t="s">
        <v>213</v>
      </c>
      <c r="E3057" s="202" t="s">
        <v>28</v>
      </c>
      <c r="F3057" s="203" t="s">
        <v>3885</v>
      </c>
      <c r="G3057" s="200"/>
      <c r="H3057" s="204">
        <v>30.14</v>
      </c>
      <c r="I3057" s="205"/>
      <c r="J3057" s="200"/>
      <c r="K3057" s="200"/>
      <c r="L3057" s="206"/>
      <c r="M3057" s="207"/>
      <c r="N3057" s="208"/>
      <c r="O3057" s="208"/>
      <c r="P3057" s="208"/>
      <c r="Q3057" s="208"/>
      <c r="R3057" s="208"/>
      <c r="S3057" s="208"/>
      <c r="T3057" s="209"/>
      <c r="AT3057" s="210" t="s">
        <v>213</v>
      </c>
      <c r="AU3057" s="210" t="s">
        <v>84</v>
      </c>
      <c r="AV3057" s="13" t="s">
        <v>84</v>
      </c>
      <c r="AW3057" s="13" t="s">
        <v>35</v>
      </c>
      <c r="AX3057" s="13" t="s">
        <v>74</v>
      </c>
      <c r="AY3057" s="210" t="s">
        <v>197</v>
      </c>
    </row>
    <row r="3058" spans="1:65" s="13" customFormat="1" ht="11.25">
      <c r="B3058" s="199"/>
      <c r="C3058" s="200"/>
      <c r="D3058" s="201" t="s">
        <v>213</v>
      </c>
      <c r="E3058" s="202" t="s">
        <v>28</v>
      </c>
      <c r="F3058" s="203" t="s">
        <v>3886</v>
      </c>
      <c r="G3058" s="200"/>
      <c r="H3058" s="204">
        <v>-3.1429999999999998</v>
      </c>
      <c r="I3058" s="205"/>
      <c r="J3058" s="200"/>
      <c r="K3058" s="200"/>
      <c r="L3058" s="206"/>
      <c r="M3058" s="207"/>
      <c r="N3058" s="208"/>
      <c r="O3058" s="208"/>
      <c r="P3058" s="208"/>
      <c r="Q3058" s="208"/>
      <c r="R3058" s="208"/>
      <c r="S3058" s="208"/>
      <c r="T3058" s="209"/>
      <c r="AT3058" s="210" t="s">
        <v>213</v>
      </c>
      <c r="AU3058" s="210" t="s">
        <v>84</v>
      </c>
      <c r="AV3058" s="13" t="s">
        <v>84</v>
      </c>
      <c r="AW3058" s="13" t="s">
        <v>35</v>
      </c>
      <c r="AX3058" s="13" t="s">
        <v>74</v>
      </c>
      <c r="AY3058" s="210" t="s">
        <v>197</v>
      </c>
    </row>
    <row r="3059" spans="1:65" s="13" customFormat="1" ht="11.25">
      <c r="B3059" s="199"/>
      <c r="C3059" s="200"/>
      <c r="D3059" s="201" t="s">
        <v>213</v>
      </c>
      <c r="E3059" s="202" t="s">
        <v>28</v>
      </c>
      <c r="F3059" s="203" t="s">
        <v>3887</v>
      </c>
      <c r="G3059" s="200"/>
      <c r="H3059" s="204">
        <v>1.3</v>
      </c>
      <c r="I3059" s="205"/>
      <c r="J3059" s="200"/>
      <c r="K3059" s="200"/>
      <c r="L3059" s="206"/>
      <c r="M3059" s="207"/>
      <c r="N3059" s="208"/>
      <c r="O3059" s="208"/>
      <c r="P3059" s="208"/>
      <c r="Q3059" s="208"/>
      <c r="R3059" s="208"/>
      <c r="S3059" s="208"/>
      <c r="T3059" s="209"/>
      <c r="AT3059" s="210" t="s">
        <v>213</v>
      </c>
      <c r="AU3059" s="210" t="s">
        <v>84</v>
      </c>
      <c r="AV3059" s="13" t="s">
        <v>84</v>
      </c>
      <c r="AW3059" s="13" t="s">
        <v>35</v>
      </c>
      <c r="AX3059" s="13" t="s">
        <v>74</v>
      </c>
      <c r="AY3059" s="210" t="s">
        <v>197</v>
      </c>
    </row>
    <row r="3060" spans="1:65" s="16" customFormat="1" ht="11.25">
      <c r="B3060" s="232"/>
      <c r="C3060" s="233"/>
      <c r="D3060" s="201" t="s">
        <v>213</v>
      </c>
      <c r="E3060" s="234" t="s">
        <v>28</v>
      </c>
      <c r="F3060" s="235" t="s">
        <v>416</v>
      </c>
      <c r="G3060" s="233"/>
      <c r="H3060" s="236">
        <v>129.09700000000001</v>
      </c>
      <c r="I3060" s="237"/>
      <c r="J3060" s="233"/>
      <c r="K3060" s="233"/>
      <c r="L3060" s="238"/>
      <c r="M3060" s="239"/>
      <c r="N3060" s="240"/>
      <c r="O3060" s="240"/>
      <c r="P3060" s="240"/>
      <c r="Q3060" s="240"/>
      <c r="R3060" s="240"/>
      <c r="S3060" s="240"/>
      <c r="T3060" s="241"/>
      <c r="AT3060" s="242" t="s">
        <v>213</v>
      </c>
      <c r="AU3060" s="242" t="s">
        <v>84</v>
      </c>
      <c r="AV3060" s="16" t="s">
        <v>160</v>
      </c>
      <c r="AW3060" s="16" t="s">
        <v>35</v>
      </c>
      <c r="AX3060" s="16" t="s">
        <v>74</v>
      </c>
      <c r="AY3060" s="242" t="s">
        <v>197</v>
      </c>
    </row>
    <row r="3061" spans="1:65" s="15" customFormat="1" ht="11.25">
      <c r="B3061" s="222"/>
      <c r="C3061" s="223"/>
      <c r="D3061" s="201" t="s">
        <v>213</v>
      </c>
      <c r="E3061" s="224" t="s">
        <v>28</v>
      </c>
      <c r="F3061" s="225" t="s">
        <v>1001</v>
      </c>
      <c r="G3061" s="223"/>
      <c r="H3061" s="224" t="s">
        <v>28</v>
      </c>
      <c r="I3061" s="226"/>
      <c r="J3061" s="223"/>
      <c r="K3061" s="223"/>
      <c r="L3061" s="227"/>
      <c r="M3061" s="228"/>
      <c r="N3061" s="229"/>
      <c r="O3061" s="229"/>
      <c r="P3061" s="229"/>
      <c r="Q3061" s="229"/>
      <c r="R3061" s="229"/>
      <c r="S3061" s="229"/>
      <c r="T3061" s="230"/>
      <c r="AT3061" s="231" t="s">
        <v>213</v>
      </c>
      <c r="AU3061" s="231" t="s">
        <v>84</v>
      </c>
      <c r="AV3061" s="15" t="s">
        <v>82</v>
      </c>
      <c r="AW3061" s="15" t="s">
        <v>35</v>
      </c>
      <c r="AX3061" s="15" t="s">
        <v>74</v>
      </c>
      <c r="AY3061" s="231" t="s">
        <v>197</v>
      </c>
    </row>
    <row r="3062" spans="1:65" s="15" customFormat="1" ht="11.25">
      <c r="B3062" s="222"/>
      <c r="C3062" s="223"/>
      <c r="D3062" s="201" t="s">
        <v>213</v>
      </c>
      <c r="E3062" s="224" t="s">
        <v>28</v>
      </c>
      <c r="F3062" s="225" t="s">
        <v>3888</v>
      </c>
      <c r="G3062" s="223"/>
      <c r="H3062" s="224" t="s">
        <v>28</v>
      </c>
      <c r="I3062" s="226"/>
      <c r="J3062" s="223"/>
      <c r="K3062" s="223"/>
      <c r="L3062" s="227"/>
      <c r="M3062" s="228"/>
      <c r="N3062" s="229"/>
      <c r="O3062" s="229"/>
      <c r="P3062" s="229"/>
      <c r="Q3062" s="229"/>
      <c r="R3062" s="229"/>
      <c r="S3062" s="229"/>
      <c r="T3062" s="230"/>
      <c r="AT3062" s="231" t="s">
        <v>213</v>
      </c>
      <c r="AU3062" s="231" t="s">
        <v>84</v>
      </c>
      <c r="AV3062" s="15" t="s">
        <v>82</v>
      </c>
      <c r="AW3062" s="15" t="s">
        <v>35</v>
      </c>
      <c r="AX3062" s="15" t="s">
        <v>74</v>
      </c>
      <c r="AY3062" s="231" t="s">
        <v>197</v>
      </c>
    </row>
    <row r="3063" spans="1:65" s="13" customFormat="1" ht="11.25">
      <c r="B3063" s="199"/>
      <c r="C3063" s="200"/>
      <c r="D3063" s="201" t="s">
        <v>213</v>
      </c>
      <c r="E3063" s="202" t="s">
        <v>28</v>
      </c>
      <c r="F3063" s="203" t="s">
        <v>3925</v>
      </c>
      <c r="G3063" s="200"/>
      <c r="H3063" s="204">
        <v>47.6</v>
      </c>
      <c r="I3063" s="205"/>
      <c r="J3063" s="200"/>
      <c r="K3063" s="200"/>
      <c r="L3063" s="206"/>
      <c r="M3063" s="207"/>
      <c r="N3063" s="208"/>
      <c r="O3063" s="208"/>
      <c r="P3063" s="208"/>
      <c r="Q3063" s="208"/>
      <c r="R3063" s="208"/>
      <c r="S3063" s="208"/>
      <c r="T3063" s="209"/>
      <c r="AT3063" s="210" t="s">
        <v>213</v>
      </c>
      <c r="AU3063" s="210" t="s">
        <v>84</v>
      </c>
      <c r="AV3063" s="13" t="s">
        <v>84</v>
      </c>
      <c r="AW3063" s="13" t="s">
        <v>35</v>
      </c>
      <c r="AX3063" s="13" t="s">
        <v>74</v>
      </c>
      <c r="AY3063" s="210" t="s">
        <v>197</v>
      </c>
    </row>
    <row r="3064" spans="1:65" s="15" customFormat="1" ht="11.25">
      <c r="B3064" s="222"/>
      <c r="C3064" s="223"/>
      <c r="D3064" s="201" t="s">
        <v>213</v>
      </c>
      <c r="E3064" s="224" t="s">
        <v>28</v>
      </c>
      <c r="F3064" s="225" t="s">
        <v>3864</v>
      </c>
      <c r="G3064" s="223"/>
      <c r="H3064" s="224" t="s">
        <v>28</v>
      </c>
      <c r="I3064" s="226"/>
      <c r="J3064" s="223"/>
      <c r="K3064" s="223"/>
      <c r="L3064" s="227"/>
      <c r="M3064" s="228"/>
      <c r="N3064" s="229"/>
      <c r="O3064" s="229"/>
      <c r="P3064" s="229"/>
      <c r="Q3064" s="229"/>
      <c r="R3064" s="229"/>
      <c r="S3064" s="229"/>
      <c r="T3064" s="230"/>
      <c r="AT3064" s="231" t="s">
        <v>213</v>
      </c>
      <c r="AU3064" s="231" t="s">
        <v>84</v>
      </c>
      <c r="AV3064" s="15" t="s">
        <v>82</v>
      </c>
      <c r="AW3064" s="15" t="s">
        <v>35</v>
      </c>
      <c r="AX3064" s="15" t="s">
        <v>74</v>
      </c>
      <c r="AY3064" s="231" t="s">
        <v>197</v>
      </c>
    </row>
    <row r="3065" spans="1:65" s="13" customFormat="1" ht="11.25">
      <c r="B3065" s="199"/>
      <c r="C3065" s="200"/>
      <c r="D3065" s="201" t="s">
        <v>213</v>
      </c>
      <c r="E3065" s="202" t="s">
        <v>28</v>
      </c>
      <c r="F3065" s="203" t="s">
        <v>3926</v>
      </c>
      <c r="G3065" s="200"/>
      <c r="H3065" s="204">
        <v>23.4</v>
      </c>
      <c r="I3065" s="205"/>
      <c r="J3065" s="200"/>
      <c r="K3065" s="200"/>
      <c r="L3065" s="206"/>
      <c r="M3065" s="207"/>
      <c r="N3065" s="208"/>
      <c r="O3065" s="208"/>
      <c r="P3065" s="208"/>
      <c r="Q3065" s="208"/>
      <c r="R3065" s="208"/>
      <c r="S3065" s="208"/>
      <c r="T3065" s="209"/>
      <c r="AT3065" s="210" t="s">
        <v>213</v>
      </c>
      <c r="AU3065" s="210" t="s">
        <v>84</v>
      </c>
      <c r="AV3065" s="13" t="s">
        <v>84</v>
      </c>
      <c r="AW3065" s="13" t="s">
        <v>35</v>
      </c>
      <c r="AX3065" s="13" t="s">
        <v>74</v>
      </c>
      <c r="AY3065" s="210" t="s">
        <v>197</v>
      </c>
    </row>
    <row r="3066" spans="1:65" s="15" customFormat="1" ht="11.25">
      <c r="B3066" s="222"/>
      <c r="C3066" s="223"/>
      <c r="D3066" s="201" t="s">
        <v>213</v>
      </c>
      <c r="E3066" s="224" t="s">
        <v>28</v>
      </c>
      <c r="F3066" s="225" t="s">
        <v>3866</v>
      </c>
      <c r="G3066" s="223"/>
      <c r="H3066" s="224" t="s">
        <v>28</v>
      </c>
      <c r="I3066" s="226"/>
      <c r="J3066" s="223"/>
      <c r="K3066" s="223"/>
      <c r="L3066" s="227"/>
      <c r="M3066" s="228"/>
      <c r="N3066" s="229"/>
      <c r="O3066" s="229"/>
      <c r="P3066" s="229"/>
      <c r="Q3066" s="229"/>
      <c r="R3066" s="229"/>
      <c r="S3066" s="229"/>
      <c r="T3066" s="230"/>
      <c r="AT3066" s="231" t="s">
        <v>213</v>
      </c>
      <c r="AU3066" s="231" t="s">
        <v>84</v>
      </c>
      <c r="AV3066" s="15" t="s">
        <v>82</v>
      </c>
      <c r="AW3066" s="15" t="s">
        <v>35</v>
      </c>
      <c r="AX3066" s="15" t="s">
        <v>74</v>
      </c>
      <c r="AY3066" s="231" t="s">
        <v>197</v>
      </c>
    </row>
    <row r="3067" spans="1:65" s="13" customFormat="1" ht="11.25">
      <c r="B3067" s="199"/>
      <c r="C3067" s="200"/>
      <c r="D3067" s="201" t="s">
        <v>213</v>
      </c>
      <c r="E3067" s="202" t="s">
        <v>28</v>
      </c>
      <c r="F3067" s="203" t="s">
        <v>3927</v>
      </c>
      <c r="G3067" s="200"/>
      <c r="H3067" s="204">
        <v>26.8</v>
      </c>
      <c r="I3067" s="205"/>
      <c r="J3067" s="200"/>
      <c r="K3067" s="200"/>
      <c r="L3067" s="206"/>
      <c r="M3067" s="207"/>
      <c r="N3067" s="208"/>
      <c r="O3067" s="208"/>
      <c r="P3067" s="208"/>
      <c r="Q3067" s="208"/>
      <c r="R3067" s="208"/>
      <c r="S3067" s="208"/>
      <c r="T3067" s="209"/>
      <c r="AT3067" s="210" t="s">
        <v>213</v>
      </c>
      <c r="AU3067" s="210" t="s">
        <v>84</v>
      </c>
      <c r="AV3067" s="13" t="s">
        <v>84</v>
      </c>
      <c r="AW3067" s="13" t="s">
        <v>35</v>
      </c>
      <c r="AX3067" s="13" t="s">
        <v>74</v>
      </c>
      <c r="AY3067" s="210" t="s">
        <v>197</v>
      </c>
    </row>
    <row r="3068" spans="1:65" s="16" customFormat="1" ht="11.25">
      <c r="B3068" s="232"/>
      <c r="C3068" s="233"/>
      <c r="D3068" s="201" t="s">
        <v>213</v>
      </c>
      <c r="E3068" s="234" t="s">
        <v>28</v>
      </c>
      <c r="F3068" s="235" t="s">
        <v>416</v>
      </c>
      <c r="G3068" s="233"/>
      <c r="H3068" s="236">
        <v>97.8</v>
      </c>
      <c r="I3068" s="237"/>
      <c r="J3068" s="233"/>
      <c r="K3068" s="233"/>
      <c r="L3068" s="238"/>
      <c r="M3068" s="239"/>
      <c r="N3068" s="240"/>
      <c r="O3068" s="240"/>
      <c r="P3068" s="240"/>
      <c r="Q3068" s="240"/>
      <c r="R3068" s="240"/>
      <c r="S3068" s="240"/>
      <c r="T3068" s="241"/>
      <c r="AT3068" s="242" t="s">
        <v>213</v>
      </c>
      <c r="AU3068" s="242" t="s">
        <v>84</v>
      </c>
      <c r="AV3068" s="16" t="s">
        <v>160</v>
      </c>
      <c r="AW3068" s="16" t="s">
        <v>35</v>
      </c>
      <c r="AX3068" s="16" t="s">
        <v>74</v>
      </c>
      <c r="AY3068" s="242" t="s">
        <v>197</v>
      </c>
    </row>
    <row r="3069" spans="1:65" s="14" customFormat="1" ht="11.25">
      <c r="B3069" s="211"/>
      <c r="C3069" s="212"/>
      <c r="D3069" s="201" t="s">
        <v>213</v>
      </c>
      <c r="E3069" s="213" t="s">
        <v>28</v>
      </c>
      <c r="F3069" s="214" t="s">
        <v>226</v>
      </c>
      <c r="G3069" s="212"/>
      <c r="H3069" s="215">
        <v>226.89699999999999</v>
      </c>
      <c r="I3069" s="216"/>
      <c r="J3069" s="212"/>
      <c r="K3069" s="212"/>
      <c r="L3069" s="217"/>
      <c r="M3069" s="218"/>
      <c r="N3069" s="219"/>
      <c r="O3069" s="219"/>
      <c r="P3069" s="219"/>
      <c r="Q3069" s="219"/>
      <c r="R3069" s="219"/>
      <c r="S3069" s="219"/>
      <c r="T3069" s="220"/>
      <c r="AT3069" s="221" t="s">
        <v>213</v>
      </c>
      <c r="AU3069" s="221" t="s">
        <v>84</v>
      </c>
      <c r="AV3069" s="14" t="s">
        <v>204</v>
      </c>
      <c r="AW3069" s="14" t="s">
        <v>35</v>
      </c>
      <c r="AX3069" s="14" t="s">
        <v>82</v>
      </c>
      <c r="AY3069" s="221" t="s">
        <v>197</v>
      </c>
    </row>
    <row r="3070" spans="1:65" s="2" customFormat="1" ht="16.5" customHeight="1">
      <c r="A3070" s="37"/>
      <c r="B3070" s="38"/>
      <c r="C3070" s="181" t="s">
        <v>3928</v>
      </c>
      <c r="D3070" s="181" t="s">
        <v>199</v>
      </c>
      <c r="E3070" s="182" t="s">
        <v>3929</v>
      </c>
      <c r="F3070" s="183" t="s">
        <v>3930</v>
      </c>
      <c r="G3070" s="184" t="s">
        <v>210</v>
      </c>
      <c r="H3070" s="185">
        <v>110</v>
      </c>
      <c r="I3070" s="186"/>
      <c r="J3070" s="187">
        <f>ROUND(I3070*H3070,2)</f>
        <v>0</v>
      </c>
      <c r="K3070" s="183" t="s">
        <v>203</v>
      </c>
      <c r="L3070" s="42"/>
      <c r="M3070" s="188" t="s">
        <v>28</v>
      </c>
      <c r="N3070" s="189" t="s">
        <v>45</v>
      </c>
      <c r="O3070" s="67"/>
      <c r="P3070" s="190">
        <f>O3070*H3070</f>
        <v>0</v>
      </c>
      <c r="Q3070" s="190">
        <v>0</v>
      </c>
      <c r="R3070" s="190">
        <f>Q3070*H3070</f>
        <v>0</v>
      </c>
      <c r="S3070" s="190">
        <v>0</v>
      </c>
      <c r="T3070" s="191">
        <f>S3070*H3070</f>
        <v>0</v>
      </c>
      <c r="U3070" s="37"/>
      <c r="V3070" s="37"/>
      <c r="W3070" s="37"/>
      <c r="X3070" s="37"/>
      <c r="Y3070" s="37"/>
      <c r="Z3070" s="37"/>
      <c r="AA3070" s="37"/>
      <c r="AB3070" s="37"/>
      <c r="AC3070" s="37"/>
      <c r="AD3070" s="37"/>
      <c r="AE3070" s="37"/>
      <c r="AR3070" s="192" t="s">
        <v>283</v>
      </c>
      <c r="AT3070" s="192" t="s">
        <v>199</v>
      </c>
      <c r="AU3070" s="192" t="s">
        <v>84</v>
      </c>
      <c r="AY3070" s="20" t="s">
        <v>197</v>
      </c>
      <c r="BE3070" s="193">
        <f>IF(N3070="základní",J3070,0)</f>
        <v>0</v>
      </c>
      <c r="BF3070" s="193">
        <f>IF(N3070="snížená",J3070,0)</f>
        <v>0</v>
      </c>
      <c r="BG3070" s="193">
        <f>IF(N3070="zákl. přenesená",J3070,0)</f>
        <v>0</v>
      </c>
      <c r="BH3070" s="193">
        <f>IF(N3070="sníž. přenesená",J3070,0)</f>
        <v>0</v>
      </c>
      <c r="BI3070" s="193">
        <f>IF(N3070="nulová",J3070,0)</f>
        <v>0</v>
      </c>
      <c r="BJ3070" s="20" t="s">
        <v>82</v>
      </c>
      <c r="BK3070" s="193">
        <f>ROUND(I3070*H3070,2)</f>
        <v>0</v>
      </c>
      <c r="BL3070" s="20" t="s">
        <v>283</v>
      </c>
      <c r="BM3070" s="192" t="s">
        <v>3931</v>
      </c>
    </row>
    <row r="3071" spans="1:65" s="2" customFormat="1" ht="11.25">
      <c r="A3071" s="37"/>
      <c r="B3071" s="38"/>
      <c r="C3071" s="39"/>
      <c r="D3071" s="194" t="s">
        <v>206</v>
      </c>
      <c r="E3071" s="39"/>
      <c r="F3071" s="195" t="s">
        <v>3932</v>
      </c>
      <c r="G3071" s="39"/>
      <c r="H3071" s="39"/>
      <c r="I3071" s="196"/>
      <c r="J3071" s="39"/>
      <c r="K3071" s="39"/>
      <c r="L3071" s="42"/>
      <c r="M3071" s="197"/>
      <c r="N3071" s="198"/>
      <c r="O3071" s="67"/>
      <c r="P3071" s="67"/>
      <c r="Q3071" s="67"/>
      <c r="R3071" s="67"/>
      <c r="S3071" s="67"/>
      <c r="T3071" s="68"/>
      <c r="U3071" s="37"/>
      <c r="V3071" s="37"/>
      <c r="W3071" s="37"/>
      <c r="X3071" s="37"/>
      <c r="Y3071" s="37"/>
      <c r="Z3071" s="37"/>
      <c r="AA3071" s="37"/>
      <c r="AB3071" s="37"/>
      <c r="AC3071" s="37"/>
      <c r="AD3071" s="37"/>
      <c r="AE3071" s="37"/>
      <c r="AT3071" s="20" t="s">
        <v>206</v>
      </c>
      <c r="AU3071" s="20" t="s">
        <v>84</v>
      </c>
    </row>
    <row r="3072" spans="1:65" s="2" customFormat="1" ht="16.5" customHeight="1">
      <c r="A3072" s="37"/>
      <c r="B3072" s="38"/>
      <c r="C3072" s="181" t="s">
        <v>3933</v>
      </c>
      <c r="D3072" s="181" t="s">
        <v>199</v>
      </c>
      <c r="E3072" s="182" t="s">
        <v>3934</v>
      </c>
      <c r="F3072" s="183" t="s">
        <v>3935</v>
      </c>
      <c r="G3072" s="184" t="s">
        <v>210</v>
      </c>
      <c r="H3072" s="185">
        <v>40</v>
      </c>
      <c r="I3072" s="186"/>
      <c r="J3072" s="187">
        <f>ROUND(I3072*H3072,2)</f>
        <v>0</v>
      </c>
      <c r="K3072" s="183" t="s">
        <v>203</v>
      </c>
      <c r="L3072" s="42"/>
      <c r="M3072" s="188" t="s">
        <v>28</v>
      </c>
      <c r="N3072" s="189" t="s">
        <v>45</v>
      </c>
      <c r="O3072" s="67"/>
      <c r="P3072" s="190">
        <f>O3072*H3072</f>
        <v>0</v>
      </c>
      <c r="Q3072" s="190">
        <v>0</v>
      </c>
      <c r="R3072" s="190">
        <f>Q3072*H3072</f>
        <v>0</v>
      </c>
      <c r="S3072" s="190">
        <v>0</v>
      </c>
      <c r="T3072" s="191">
        <f>S3072*H3072</f>
        <v>0</v>
      </c>
      <c r="U3072" s="37"/>
      <c r="V3072" s="37"/>
      <c r="W3072" s="37"/>
      <c r="X3072" s="37"/>
      <c r="Y3072" s="37"/>
      <c r="Z3072" s="37"/>
      <c r="AA3072" s="37"/>
      <c r="AB3072" s="37"/>
      <c r="AC3072" s="37"/>
      <c r="AD3072" s="37"/>
      <c r="AE3072" s="37"/>
      <c r="AR3072" s="192" t="s">
        <v>283</v>
      </c>
      <c r="AT3072" s="192" t="s">
        <v>199</v>
      </c>
      <c r="AU3072" s="192" t="s">
        <v>84</v>
      </c>
      <c r="AY3072" s="20" t="s">
        <v>197</v>
      </c>
      <c r="BE3072" s="193">
        <f>IF(N3072="základní",J3072,0)</f>
        <v>0</v>
      </c>
      <c r="BF3072" s="193">
        <f>IF(N3072="snížená",J3072,0)</f>
        <v>0</v>
      </c>
      <c r="BG3072" s="193">
        <f>IF(N3072="zákl. přenesená",J3072,0)</f>
        <v>0</v>
      </c>
      <c r="BH3072" s="193">
        <f>IF(N3072="sníž. přenesená",J3072,0)</f>
        <v>0</v>
      </c>
      <c r="BI3072" s="193">
        <f>IF(N3072="nulová",J3072,0)</f>
        <v>0</v>
      </c>
      <c r="BJ3072" s="20" t="s">
        <v>82</v>
      </c>
      <c r="BK3072" s="193">
        <f>ROUND(I3072*H3072,2)</f>
        <v>0</v>
      </c>
      <c r="BL3072" s="20" t="s">
        <v>283</v>
      </c>
      <c r="BM3072" s="192" t="s">
        <v>3936</v>
      </c>
    </row>
    <row r="3073" spans="1:65" s="2" customFormat="1" ht="11.25">
      <c r="A3073" s="37"/>
      <c r="B3073" s="38"/>
      <c r="C3073" s="39"/>
      <c r="D3073" s="194" t="s">
        <v>206</v>
      </c>
      <c r="E3073" s="39"/>
      <c r="F3073" s="195" t="s">
        <v>3937</v>
      </c>
      <c r="G3073" s="39"/>
      <c r="H3073" s="39"/>
      <c r="I3073" s="196"/>
      <c r="J3073" s="39"/>
      <c r="K3073" s="39"/>
      <c r="L3073" s="42"/>
      <c r="M3073" s="197"/>
      <c r="N3073" s="198"/>
      <c r="O3073" s="67"/>
      <c r="P3073" s="67"/>
      <c r="Q3073" s="67"/>
      <c r="R3073" s="67"/>
      <c r="S3073" s="67"/>
      <c r="T3073" s="68"/>
      <c r="U3073" s="37"/>
      <c r="V3073" s="37"/>
      <c r="W3073" s="37"/>
      <c r="X3073" s="37"/>
      <c r="Y3073" s="37"/>
      <c r="Z3073" s="37"/>
      <c r="AA3073" s="37"/>
      <c r="AB3073" s="37"/>
      <c r="AC3073" s="37"/>
      <c r="AD3073" s="37"/>
      <c r="AE3073" s="37"/>
      <c r="AT3073" s="20" t="s">
        <v>206</v>
      </c>
      <c r="AU3073" s="20" t="s">
        <v>84</v>
      </c>
    </row>
    <row r="3074" spans="1:65" s="2" customFormat="1" ht="16.5" customHeight="1">
      <c r="A3074" s="37"/>
      <c r="B3074" s="38"/>
      <c r="C3074" s="181" t="s">
        <v>3938</v>
      </c>
      <c r="D3074" s="181" t="s">
        <v>199</v>
      </c>
      <c r="E3074" s="182" t="s">
        <v>3939</v>
      </c>
      <c r="F3074" s="183" t="s">
        <v>3940</v>
      </c>
      <c r="G3074" s="184" t="s">
        <v>202</v>
      </c>
      <c r="H3074" s="185">
        <v>451.80200000000002</v>
      </c>
      <c r="I3074" s="186"/>
      <c r="J3074" s="187">
        <f>ROUND(I3074*H3074,2)</f>
        <v>0</v>
      </c>
      <c r="K3074" s="183" t="s">
        <v>203</v>
      </c>
      <c r="L3074" s="42"/>
      <c r="M3074" s="188" t="s">
        <v>28</v>
      </c>
      <c r="N3074" s="189" t="s">
        <v>45</v>
      </c>
      <c r="O3074" s="67"/>
      <c r="P3074" s="190">
        <f>O3074*H3074</f>
        <v>0</v>
      </c>
      <c r="Q3074" s="190">
        <v>5.0000000000000002E-5</v>
      </c>
      <c r="R3074" s="190">
        <f>Q3074*H3074</f>
        <v>2.2590100000000002E-2</v>
      </c>
      <c r="S3074" s="190">
        <v>0</v>
      </c>
      <c r="T3074" s="191">
        <f>S3074*H3074</f>
        <v>0</v>
      </c>
      <c r="U3074" s="37"/>
      <c r="V3074" s="37"/>
      <c r="W3074" s="37"/>
      <c r="X3074" s="37"/>
      <c r="Y3074" s="37"/>
      <c r="Z3074" s="37"/>
      <c r="AA3074" s="37"/>
      <c r="AB3074" s="37"/>
      <c r="AC3074" s="37"/>
      <c r="AD3074" s="37"/>
      <c r="AE3074" s="37"/>
      <c r="AR3074" s="192" t="s">
        <v>283</v>
      </c>
      <c r="AT3074" s="192" t="s">
        <v>199</v>
      </c>
      <c r="AU3074" s="192" t="s">
        <v>84</v>
      </c>
      <c r="AY3074" s="20" t="s">
        <v>197</v>
      </c>
      <c r="BE3074" s="193">
        <f>IF(N3074="základní",J3074,0)</f>
        <v>0</v>
      </c>
      <c r="BF3074" s="193">
        <f>IF(N3074="snížená",J3074,0)</f>
        <v>0</v>
      </c>
      <c r="BG3074" s="193">
        <f>IF(N3074="zákl. přenesená",J3074,0)</f>
        <v>0</v>
      </c>
      <c r="BH3074" s="193">
        <f>IF(N3074="sníž. přenesená",J3074,0)</f>
        <v>0</v>
      </c>
      <c r="BI3074" s="193">
        <f>IF(N3074="nulová",J3074,0)</f>
        <v>0</v>
      </c>
      <c r="BJ3074" s="20" t="s">
        <v>82</v>
      </c>
      <c r="BK3074" s="193">
        <f>ROUND(I3074*H3074,2)</f>
        <v>0</v>
      </c>
      <c r="BL3074" s="20" t="s">
        <v>283</v>
      </c>
      <c r="BM3074" s="192" t="s">
        <v>3941</v>
      </c>
    </row>
    <row r="3075" spans="1:65" s="2" customFormat="1" ht="11.25">
      <c r="A3075" s="37"/>
      <c r="B3075" s="38"/>
      <c r="C3075" s="39"/>
      <c r="D3075" s="194" t="s">
        <v>206</v>
      </c>
      <c r="E3075" s="39"/>
      <c r="F3075" s="195" t="s">
        <v>3942</v>
      </c>
      <c r="G3075" s="39"/>
      <c r="H3075" s="39"/>
      <c r="I3075" s="196"/>
      <c r="J3075" s="39"/>
      <c r="K3075" s="39"/>
      <c r="L3075" s="42"/>
      <c r="M3075" s="197"/>
      <c r="N3075" s="198"/>
      <c r="O3075" s="67"/>
      <c r="P3075" s="67"/>
      <c r="Q3075" s="67"/>
      <c r="R3075" s="67"/>
      <c r="S3075" s="67"/>
      <c r="T3075" s="68"/>
      <c r="U3075" s="37"/>
      <c r="V3075" s="37"/>
      <c r="W3075" s="37"/>
      <c r="X3075" s="37"/>
      <c r="Y3075" s="37"/>
      <c r="Z3075" s="37"/>
      <c r="AA3075" s="37"/>
      <c r="AB3075" s="37"/>
      <c r="AC3075" s="37"/>
      <c r="AD3075" s="37"/>
      <c r="AE3075" s="37"/>
      <c r="AT3075" s="20" t="s">
        <v>206</v>
      </c>
      <c r="AU3075" s="20" t="s">
        <v>84</v>
      </c>
    </row>
    <row r="3076" spans="1:65" s="2" customFormat="1" ht="24.2" customHeight="1">
      <c r="A3076" s="37"/>
      <c r="B3076" s="38"/>
      <c r="C3076" s="181" t="s">
        <v>3943</v>
      </c>
      <c r="D3076" s="181" t="s">
        <v>199</v>
      </c>
      <c r="E3076" s="182" t="s">
        <v>3944</v>
      </c>
      <c r="F3076" s="183" t="s">
        <v>3945</v>
      </c>
      <c r="G3076" s="184" t="s">
        <v>428</v>
      </c>
      <c r="H3076" s="185">
        <v>10.882</v>
      </c>
      <c r="I3076" s="186"/>
      <c r="J3076" s="187">
        <f>ROUND(I3076*H3076,2)</f>
        <v>0</v>
      </c>
      <c r="K3076" s="183" t="s">
        <v>203</v>
      </c>
      <c r="L3076" s="42"/>
      <c r="M3076" s="188" t="s">
        <v>28</v>
      </c>
      <c r="N3076" s="189" t="s">
        <v>45</v>
      </c>
      <c r="O3076" s="67"/>
      <c r="P3076" s="190">
        <f>O3076*H3076</f>
        <v>0</v>
      </c>
      <c r="Q3076" s="190">
        <v>0</v>
      </c>
      <c r="R3076" s="190">
        <f>Q3076*H3076</f>
        <v>0</v>
      </c>
      <c r="S3076" s="190">
        <v>0</v>
      </c>
      <c r="T3076" s="191">
        <f>S3076*H3076</f>
        <v>0</v>
      </c>
      <c r="U3076" s="37"/>
      <c r="V3076" s="37"/>
      <c r="W3076" s="37"/>
      <c r="X3076" s="37"/>
      <c r="Y3076" s="37"/>
      <c r="Z3076" s="37"/>
      <c r="AA3076" s="37"/>
      <c r="AB3076" s="37"/>
      <c r="AC3076" s="37"/>
      <c r="AD3076" s="37"/>
      <c r="AE3076" s="37"/>
      <c r="AR3076" s="192" t="s">
        <v>283</v>
      </c>
      <c r="AT3076" s="192" t="s">
        <v>199</v>
      </c>
      <c r="AU3076" s="192" t="s">
        <v>84</v>
      </c>
      <c r="AY3076" s="20" t="s">
        <v>197</v>
      </c>
      <c r="BE3076" s="193">
        <f>IF(N3076="základní",J3076,0)</f>
        <v>0</v>
      </c>
      <c r="BF3076" s="193">
        <f>IF(N3076="snížená",J3076,0)</f>
        <v>0</v>
      </c>
      <c r="BG3076" s="193">
        <f>IF(N3076="zákl. přenesená",J3076,0)</f>
        <v>0</v>
      </c>
      <c r="BH3076" s="193">
        <f>IF(N3076="sníž. přenesená",J3076,0)</f>
        <v>0</v>
      </c>
      <c r="BI3076" s="193">
        <f>IF(N3076="nulová",J3076,0)</f>
        <v>0</v>
      </c>
      <c r="BJ3076" s="20" t="s">
        <v>82</v>
      </c>
      <c r="BK3076" s="193">
        <f>ROUND(I3076*H3076,2)</f>
        <v>0</v>
      </c>
      <c r="BL3076" s="20" t="s">
        <v>283</v>
      </c>
      <c r="BM3076" s="192" t="s">
        <v>3946</v>
      </c>
    </row>
    <row r="3077" spans="1:65" s="2" customFormat="1" ht="11.25">
      <c r="A3077" s="37"/>
      <c r="B3077" s="38"/>
      <c r="C3077" s="39"/>
      <c r="D3077" s="194" t="s">
        <v>206</v>
      </c>
      <c r="E3077" s="39"/>
      <c r="F3077" s="195" t="s">
        <v>3947</v>
      </c>
      <c r="G3077" s="39"/>
      <c r="H3077" s="39"/>
      <c r="I3077" s="196"/>
      <c r="J3077" s="39"/>
      <c r="K3077" s="39"/>
      <c r="L3077" s="42"/>
      <c r="M3077" s="197"/>
      <c r="N3077" s="198"/>
      <c r="O3077" s="67"/>
      <c r="P3077" s="67"/>
      <c r="Q3077" s="67"/>
      <c r="R3077" s="67"/>
      <c r="S3077" s="67"/>
      <c r="T3077" s="68"/>
      <c r="U3077" s="37"/>
      <c r="V3077" s="37"/>
      <c r="W3077" s="37"/>
      <c r="X3077" s="37"/>
      <c r="Y3077" s="37"/>
      <c r="Z3077" s="37"/>
      <c r="AA3077" s="37"/>
      <c r="AB3077" s="37"/>
      <c r="AC3077" s="37"/>
      <c r="AD3077" s="37"/>
      <c r="AE3077" s="37"/>
      <c r="AT3077" s="20" t="s">
        <v>206</v>
      </c>
      <c r="AU3077" s="20" t="s">
        <v>84</v>
      </c>
    </row>
    <row r="3078" spans="1:65" s="2" customFormat="1" ht="37.9" customHeight="1">
      <c r="A3078" s="37"/>
      <c r="B3078" s="38"/>
      <c r="C3078" s="181" t="s">
        <v>3948</v>
      </c>
      <c r="D3078" s="181" t="s">
        <v>199</v>
      </c>
      <c r="E3078" s="182" t="s">
        <v>3949</v>
      </c>
      <c r="F3078" s="183" t="s">
        <v>3950</v>
      </c>
      <c r="G3078" s="184" t="s">
        <v>428</v>
      </c>
      <c r="H3078" s="185">
        <v>10.882</v>
      </c>
      <c r="I3078" s="186"/>
      <c r="J3078" s="187">
        <f>ROUND(I3078*H3078,2)</f>
        <v>0</v>
      </c>
      <c r="K3078" s="183" t="s">
        <v>203</v>
      </c>
      <c r="L3078" s="42"/>
      <c r="M3078" s="188" t="s">
        <v>28</v>
      </c>
      <c r="N3078" s="189" t="s">
        <v>45</v>
      </c>
      <c r="O3078" s="67"/>
      <c r="P3078" s="190">
        <f>O3078*H3078</f>
        <v>0</v>
      </c>
      <c r="Q3078" s="190">
        <v>0</v>
      </c>
      <c r="R3078" s="190">
        <f>Q3078*H3078</f>
        <v>0</v>
      </c>
      <c r="S3078" s="190">
        <v>0</v>
      </c>
      <c r="T3078" s="191">
        <f>S3078*H3078</f>
        <v>0</v>
      </c>
      <c r="U3078" s="37"/>
      <c r="V3078" s="37"/>
      <c r="W3078" s="37"/>
      <c r="X3078" s="37"/>
      <c r="Y3078" s="37"/>
      <c r="Z3078" s="37"/>
      <c r="AA3078" s="37"/>
      <c r="AB3078" s="37"/>
      <c r="AC3078" s="37"/>
      <c r="AD3078" s="37"/>
      <c r="AE3078" s="37"/>
      <c r="AR3078" s="192" t="s">
        <v>283</v>
      </c>
      <c r="AT3078" s="192" t="s">
        <v>199</v>
      </c>
      <c r="AU3078" s="192" t="s">
        <v>84</v>
      </c>
      <c r="AY3078" s="20" t="s">
        <v>197</v>
      </c>
      <c r="BE3078" s="193">
        <f>IF(N3078="základní",J3078,0)</f>
        <v>0</v>
      </c>
      <c r="BF3078" s="193">
        <f>IF(N3078="snížená",J3078,0)</f>
        <v>0</v>
      </c>
      <c r="BG3078" s="193">
        <f>IF(N3078="zákl. přenesená",J3078,0)</f>
        <v>0</v>
      </c>
      <c r="BH3078" s="193">
        <f>IF(N3078="sníž. přenesená",J3078,0)</f>
        <v>0</v>
      </c>
      <c r="BI3078" s="193">
        <f>IF(N3078="nulová",J3078,0)</f>
        <v>0</v>
      </c>
      <c r="BJ3078" s="20" t="s">
        <v>82</v>
      </c>
      <c r="BK3078" s="193">
        <f>ROUND(I3078*H3078,2)</f>
        <v>0</v>
      </c>
      <c r="BL3078" s="20" t="s">
        <v>283</v>
      </c>
      <c r="BM3078" s="192" t="s">
        <v>3951</v>
      </c>
    </row>
    <row r="3079" spans="1:65" s="2" customFormat="1" ht="11.25">
      <c r="A3079" s="37"/>
      <c r="B3079" s="38"/>
      <c r="C3079" s="39"/>
      <c r="D3079" s="194" t="s">
        <v>206</v>
      </c>
      <c r="E3079" s="39"/>
      <c r="F3079" s="195" t="s">
        <v>3952</v>
      </c>
      <c r="G3079" s="39"/>
      <c r="H3079" s="39"/>
      <c r="I3079" s="196"/>
      <c r="J3079" s="39"/>
      <c r="K3079" s="39"/>
      <c r="L3079" s="42"/>
      <c r="M3079" s="197"/>
      <c r="N3079" s="198"/>
      <c r="O3079" s="67"/>
      <c r="P3079" s="67"/>
      <c r="Q3079" s="67"/>
      <c r="R3079" s="67"/>
      <c r="S3079" s="67"/>
      <c r="T3079" s="68"/>
      <c r="U3079" s="37"/>
      <c r="V3079" s="37"/>
      <c r="W3079" s="37"/>
      <c r="X3079" s="37"/>
      <c r="Y3079" s="37"/>
      <c r="Z3079" s="37"/>
      <c r="AA3079" s="37"/>
      <c r="AB3079" s="37"/>
      <c r="AC3079" s="37"/>
      <c r="AD3079" s="37"/>
      <c r="AE3079" s="37"/>
      <c r="AT3079" s="20" t="s">
        <v>206</v>
      </c>
      <c r="AU3079" s="20" t="s">
        <v>84</v>
      </c>
    </row>
    <row r="3080" spans="1:65" s="12" customFormat="1" ht="22.9" customHeight="1">
      <c r="B3080" s="165"/>
      <c r="C3080" s="166"/>
      <c r="D3080" s="167" t="s">
        <v>73</v>
      </c>
      <c r="E3080" s="179" t="s">
        <v>3953</v>
      </c>
      <c r="F3080" s="179" t="s">
        <v>3954</v>
      </c>
      <c r="G3080" s="166"/>
      <c r="H3080" s="166"/>
      <c r="I3080" s="169"/>
      <c r="J3080" s="180">
        <f>BK3080</f>
        <v>0</v>
      </c>
      <c r="K3080" s="166"/>
      <c r="L3080" s="171"/>
      <c r="M3080" s="172"/>
      <c r="N3080" s="173"/>
      <c r="O3080" s="173"/>
      <c r="P3080" s="174">
        <f>SUM(P3081:P3144)</f>
        <v>0</v>
      </c>
      <c r="Q3080" s="173"/>
      <c r="R3080" s="174">
        <f>SUM(R3081:R3144)</f>
        <v>4.9890650000000002E-2</v>
      </c>
      <c r="S3080" s="173"/>
      <c r="T3080" s="175">
        <f>SUM(T3081:T3144)</f>
        <v>0</v>
      </c>
      <c r="AR3080" s="176" t="s">
        <v>84</v>
      </c>
      <c r="AT3080" s="177" t="s">
        <v>73</v>
      </c>
      <c r="AU3080" s="177" t="s">
        <v>82</v>
      </c>
      <c r="AY3080" s="176" t="s">
        <v>197</v>
      </c>
      <c r="BK3080" s="178">
        <f>SUM(BK3081:BK3144)</f>
        <v>0</v>
      </c>
    </row>
    <row r="3081" spans="1:65" s="2" customFormat="1" ht="16.5" customHeight="1">
      <c r="A3081" s="37"/>
      <c r="B3081" s="38"/>
      <c r="C3081" s="181" t="s">
        <v>3955</v>
      </c>
      <c r="D3081" s="181" t="s">
        <v>199</v>
      </c>
      <c r="E3081" s="182" t="s">
        <v>3956</v>
      </c>
      <c r="F3081" s="183" t="s">
        <v>3957</v>
      </c>
      <c r="G3081" s="184" t="s">
        <v>202</v>
      </c>
      <c r="H3081" s="185">
        <v>2.34</v>
      </c>
      <c r="I3081" s="186"/>
      <c r="J3081" s="187">
        <f>ROUND(I3081*H3081,2)</f>
        <v>0</v>
      </c>
      <c r="K3081" s="183" t="s">
        <v>203</v>
      </c>
      <c r="L3081" s="42"/>
      <c r="M3081" s="188" t="s">
        <v>28</v>
      </c>
      <c r="N3081" s="189" t="s">
        <v>45</v>
      </c>
      <c r="O3081" s="67"/>
      <c r="P3081" s="190">
        <f>O3081*H3081</f>
        <v>0</v>
      </c>
      <c r="Q3081" s="190">
        <v>2.1000000000000001E-4</v>
      </c>
      <c r="R3081" s="190">
        <f>Q3081*H3081</f>
        <v>4.9140000000000002E-4</v>
      </c>
      <c r="S3081" s="190">
        <v>0</v>
      </c>
      <c r="T3081" s="191">
        <f>S3081*H3081</f>
        <v>0</v>
      </c>
      <c r="U3081" s="37"/>
      <c r="V3081" s="37"/>
      <c r="W3081" s="37"/>
      <c r="X3081" s="37"/>
      <c r="Y3081" s="37"/>
      <c r="Z3081" s="37"/>
      <c r="AA3081" s="37"/>
      <c r="AB3081" s="37"/>
      <c r="AC3081" s="37"/>
      <c r="AD3081" s="37"/>
      <c r="AE3081" s="37"/>
      <c r="AR3081" s="192" t="s">
        <v>283</v>
      </c>
      <c r="AT3081" s="192" t="s">
        <v>199</v>
      </c>
      <c r="AU3081" s="192" t="s">
        <v>84</v>
      </c>
      <c r="AY3081" s="20" t="s">
        <v>197</v>
      </c>
      <c r="BE3081" s="193">
        <f>IF(N3081="základní",J3081,0)</f>
        <v>0</v>
      </c>
      <c r="BF3081" s="193">
        <f>IF(N3081="snížená",J3081,0)</f>
        <v>0</v>
      </c>
      <c r="BG3081" s="193">
        <f>IF(N3081="zákl. přenesená",J3081,0)</f>
        <v>0</v>
      </c>
      <c r="BH3081" s="193">
        <f>IF(N3081="sníž. přenesená",J3081,0)</f>
        <v>0</v>
      </c>
      <c r="BI3081" s="193">
        <f>IF(N3081="nulová",J3081,0)</f>
        <v>0</v>
      </c>
      <c r="BJ3081" s="20" t="s">
        <v>82</v>
      </c>
      <c r="BK3081" s="193">
        <f>ROUND(I3081*H3081,2)</f>
        <v>0</v>
      </c>
      <c r="BL3081" s="20" t="s">
        <v>283</v>
      </c>
      <c r="BM3081" s="192" t="s">
        <v>3958</v>
      </c>
    </row>
    <row r="3082" spans="1:65" s="2" customFormat="1" ht="11.25">
      <c r="A3082" s="37"/>
      <c r="B3082" s="38"/>
      <c r="C3082" s="39"/>
      <c r="D3082" s="194" t="s">
        <v>206</v>
      </c>
      <c r="E3082" s="39"/>
      <c r="F3082" s="195" t="s">
        <v>3959</v>
      </c>
      <c r="G3082" s="39"/>
      <c r="H3082" s="39"/>
      <c r="I3082" s="196"/>
      <c r="J3082" s="39"/>
      <c r="K3082" s="39"/>
      <c r="L3082" s="42"/>
      <c r="M3082" s="197"/>
      <c r="N3082" s="198"/>
      <c r="O3082" s="67"/>
      <c r="P3082" s="67"/>
      <c r="Q3082" s="67"/>
      <c r="R3082" s="67"/>
      <c r="S3082" s="67"/>
      <c r="T3082" s="68"/>
      <c r="U3082" s="37"/>
      <c r="V3082" s="37"/>
      <c r="W3082" s="37"/>
      <c r="X3082" s="37"/>
      <c r="Y3082" s="37"/>
      <c r="Z3082" s="37"/>
      <c r="AA3082" s="37"/>
      <c r="AB3082" s="37"/>
      <c r="AC3082" s="37"/>
      <c r="AD3082" s="37"/>
      <c r="AE3082" s="37"/>
      <c r="AT3082" s="20" t="s">
        <v>206</v>
      </c>
      <c r="AU3082" s="20" t="s">
        <v>84</v>
      </c>
    </row>
    <row r="3083" spans="1:65" s="15" customFormat="1" ht="11.25">
      <c r="B3083" s="222"/>
      <c r="C3083" s="223"/>
      <c r="D3083" s="201" t="s">
        <v>213</v>
      </c>
      <c r="E3083" s="224" t="s">
        <v>28</v>
      </c>
      <c r="F3083" s="225" t="s">
        <v>1244</v>
      </c>
      <c r="G3083" s="223"/>
      <c r="H3083" s="224" t="s">
        <v>28</v>
      </c>
      <c r="I3083" s="226"/>
      <c r="J3083" s="223"/>
      <c r="K3083" s="223"/>
      <c r="L3083" s="227"/>
      <c r="M3083" s="228"/>
      <c r="N3083" s="229"/>
      <c r="O3083" s="229"/>
      <c r="P3083" s="229"/>
      <c r="Q3083" s="229"/>
      <c r="R3083" s="229"/>
      <c r="S3083" s="229"/>
      <c r="T3083" s="230"/>
      <c r="AT3083" s="231" t="s">
        <v>213</v>
      </c>
      <c r="AU3083" s="231" t="s">
        <v>84</v>
      </c>
      <c r="AV3083" s="15" t="s">
        <v>82</v>
      </c>
      <c r="AW3083" s="15" t="s">
        <v>35</v>
      </c>
      <c r="AX3083" s="15" t="s">
        <v>74</v>
      </c>
      <c r="AY3083" s="231" t="s">
        <v>197</v>
      </c>
    </row>
    <row r="3084" spans="1:65" s="15" customFormat="1" ht="11.25">
      <c r="B3084" s="222"/>
      <c r="C3084" s="223"/>
      <c r="D3084" s="201" t="s">
        <v>213</v>
      </c>
      <c r="E3084" s="224" t="s">
        <v>28</v>
      </c>
      <c r="F3084" s="225" t="s">
        <v>3960</v>
      </c>
      <c r="G3084" s="223"/>
      <c r="H3084" s="224" t="s">
        <v>28</v>
      </c>
      <c r="I3084" s="226"/>
      <c r="J3084" s="223"/>
      <c r="K3084" s="223"/>
      <c r="L3084" s="227"/>
      <c r="M3084" s="228"/>
      <c r="N3084" s="229"/>
      <c r="O3084" s="229"/>
      <c r="P3084" s="229"/>
      <c r="Q3084" s="229"/>
      <c r="R3084" s="229"/>
      <c r="S3084" s="229"/>
      <c r="T3084" s="230"/>
      <c r="AT3084" s="231" t="s">
        <v>213</v>
      </c>
      <c r="AU3084" s="231" t="s">
        <v>84</v>
      </c>
      <c r="AV3084" s="15" t="s">
        <v>82</v>
      </c>
      <c r="AW3084" s="15" t="s">
        <v>35</v>
      </c>
      <c r="AX3084" s="15" t="s">
        <v>74</v>
      </c>
      <c r="AY3084" s="231" t="s">
        <v>197</v>
      </c>
    </row>
    <row r="3085" spans="1:65" s="13" customFormat="1" ht="11.25">
      <c r="B3085" s="199"/>
      <c r="C3085" s="200"/>
      <c r="D3085" s="201" t="s">
        <v>213</v>
      </c>
      <c r="E3085" s="202" t="s">
        <v>28</v>
      </c>
      <c r="F3085" s="203" t="s">
        <v>3961</v>
      </c>
      <c r="G3085" s="200"/>
      <c r="H3085" s="204">
        <v>2.34</v>
      </c>
      <c r="I3085" s="205"/>
      <c r="J3085" s="200"/>
      <c r="K3085" s="200"/>
      <c r="L3085" s="206"/>
      <c r="M3085" s="207"/>
      <c r="N3085" s="208"/>
      <c r="O3085" s="208"/>
      <c r="P3085" s="208"/>
      <c r="Q3085" s="208"/>
      <c r="R3085" s="208"/>
      <c r="S3085" s="208"/>
      <c r="T3085" s="209"/>
      <c r="AT3085" s="210" t="s">
        <v>213</v>
      </c>
      <c r="AU3085" s="210" t="s">
        <v>84</v>
      </c>
      <c r="AV3085" s="13" t="s">
        <v>84</v>
      </c>
      <c r="AW3085" s="13" t="s">
        <v>35</v>
      </c>
      <c r="AX3085" s="13" t="s">
        <v>82</v>
      </c>
      <c r="AY3085" s="210" t="s">
        <v>197</v>
      </c>
    </row>
    <row r="3086" spans="1:65" s="2" customFormat="1" ht="21.75" customHeight="1">
      <c r="A3086" s="37"/>
      <c r="B3086" s="38"/>
      <c r="C3086" s="181" t="s">
        <v>3962</v>
      </c>
      <c r="D3086" s="181" t="s">
        <v>199</v>
      </c>
      <c r="E3086" s="182" t="s">
        <v>3963</v>
      </c>
      <c r="F3086" s="183" t="s">
        <v>3964</v>
      </c>
      <c r="G3086" s="184" t="s">
        <v>202</v>
      </c>
      <c r="H3086" s="185">
        <v>69.674999999999997</v>
      </c>
      <c r="I3086" s="186"/>
      <c r="J3086" s="187">
        <f>ROUND(I3086*H3086,2)</f>
        <v>0</v>
      </c>
      <c r="K3086" s="183" t="s">
        <v>203</v>
      </c>
      <c r="L3086" s="42"/>
      <c r="M3086" s="188" t="s">
        <v>28</v>
      </c>
      <c r="N3086" s="189" t="s">
        <v>45</v>
      </c>
      <c r="O3086" s="67"/>
      <c r="P3086" s="190">
        <f>O3086*H3086</f>
        <v>0</v>
      </c>
      <c r="Q3086" s="190">
        <v>6.9999999999999994E-5</v>
      </c>
      <c r="R3086" s="190">
        <f>Q3086*H3086</f>
        <v>4.8772499999999996E-3</v>
      </c>
      <c r="S3086" s="190">
        <v>0</v>
      </c>
      <c r="T3086" s="191">
        <f>S3086*H3086</f>
        <v>0</v>
      </c>
      <c r="U3086" s="37"/>
      <c r="V3086" s="37"/>
      <c r="W3086" s="37"/>
      <c r="X3086" s="37"/>
      <c r="Y3086" s="37"/>
      <c r="Z3086" s="37"/>
      <c r="AA3086" s="37"/>
      <c r="AB3086" s="37"/>
      <c r="AC3086" s="37"/>
      <c r="AD3086" s="37"/>
      <c r="AE3086" s="37"/>
      <c r="AR3086" s="192" t="s">
        <v>283</v>
      </c>
      <c r="AT3086" s="192" t="s">
        <v>199</v>
      </c>
      <c r="AU3086" s="192" t="s">
        <v>84</v>
      </c>
      <c r="AY3086" s="20" t="s">
        <v>197</v>
      </c>
      <c r="BE3086" s="193">
        <f>IF(N3086="základní",J3086,0)</f>
        <v>0</v>
      </c>
      <c r="BF3086" s="193">
        <f>IF(N3086="snížená",J3086,0)</f>
        <v>0</v>
      </c>
      <c r="BG3086" s="193">
        <f>IF(N3086="zákl. přenesená",J3086,0)</f>
        <v>0</v>
      </c>
      <c r="BH3086" s="193">
        <f>IF(N3086="sníž. přenesená",J3086,0)</f>
        <v>0</v>
      </c>
      <c r="BI3086" s="193">
        <f>IF(N3086="nulová",J3086,0)</f>
        <v>0</v>
      </c>
      <c r="BJ3086" s="20" t="s">
        <v>82</v>
      </c>
      <c r="BK3086" s="193">
        <f>ROUND(I3086*H3086,2)</f>
        <v>0</v>
      </c>
      <c r="BL3086" s="20" t="s">
        <v>283</v>
      </c>
      <c r="BM3086" s="192" t="s">
        <v>3965</v>
      </c>
    </row>
    <row r="3087" spans="1:65" s="2" customFormat="1" ht="11.25">
      <c r="A3087" s="37"/>
      <c r="B3087" s="38"/>
      <c r="C3087" s="39"/>
      <c r="D3087" s="194" t="s">
        <v>206</v>
      </c>
      <c r="E3087" s="39"/>
      <c r="F3087" s="195" t="s">
        <v>3966</v>
      </c>
      <c r="G3087" s="39"/>
      <c r="H3087" s="39"/>
      <c r="I3087" s="196"/>
      <c r="J3087" s="39"/>
      <c r="K3087" s="39"/>
      <c r="L3087" s="42"/>
      <c r="M3087" s="197"/>
      <c r="N3087" s="198"/>
      <c r="O3087" s="67"/>
      <c r="P3087" s="67"/>
      <c r="Q3087" s="67"/>
      <c r="R3087" s="67"/>
      <c r="S3087" s="67"/>
      <c r="T3087" s="68"/>
      <c r="U3087" s="37"/>
      <c r="V3087" s="37"/>
      <c r="W3087" s="37"/>
      <c r="X3087" s="37"/>
      <c r="Y3087" s="37"/>
      <c r="Z3087" s="37"/>
      <c r="AA3087" s="37"/>
      <c r="AB3087" s="37"/>
      <c r="AC3087" s="37"/>
      <c r="AD3087" s="37"/>
      <c r="AE3087" s="37"/>
      <c r="AT3087" s="20" t="s">
        <v>206</v>
      </c>
      <c r="AU3087" s="20" t="s">
        <v>84</v>
      </c>
    </row>
    <row r="3088" spans="1:65" s="15" customFormat="1" ht="11.25">
      <c r="B3088" s="222"/>
      <c r="C3088" s="223"/>
      <c r="D3088" s="201" t="s">
        <v>213</v>
      </c>
      <c r="E3088" s="224" t="s">
        <v>28</v>
      </c>
      <c r="F3088" s="225" t="s">
        <v>3088</v>
      </c>
      <c r="G3088" s="223"/>
      <c r="H3088" s="224" t="s">
        <v>28</v>
      </c>
      <c r="I3088" s="226"/>
      <c r="J3088" s="223"/>
      <c r="K3088" s="223"/>
      <c r="L3088" s="227"/>
      <c r="M3088" s="228"/>
      <c r="N3088" s="229"/>
      <c r="O3088" s="229"/>
      <c r="P3088" s="229"/>
      <c r="Q3088" s="229"/>
      <c r="R3088" s="229"/>
      <c r="S3088" s="229"/>
      <c r="T3088" s="230"/>
      <c r="AT3088" s="231" t="s">
        <v>213</v>
      </c>
      <c r="AU3088" s="231" t="s">
        <v>84</v>
      </c>
      <c r="AV3088" s="15" t="s">
        <v>82</v>
      </c>
      <c r="AW3088" s="15" t="s">
        <v>35</v>
      </c>
      <c r="AX3088" s="15" t="s">
        <v>74</v>
      </c>
      <c r="AY3088" s="231" t="s">
        <v>197</v>
      </c>
    </row>
    <row r="3089" spans="2:51" s="15" customFormat="1" ht="11.25">
      <c r="B3089" s="222"/>
      <c r="C3089" s="223"/>
      <c r="D3089" s="201" t="s">
        <v>213</v>
      </c>
      <c r="E3089" s="224" t="s">
        <v>28</v>
      </c>
      <c r="F3089" s="225" t="s">
        <v>3967</v>
      </c>
      <c r="G3089" s="223"/>
      <c r="H3089" s="224" t="s">
        <v>28</v>
      </c>
      <c r="I3089" s="226"/>
      <c r="J3089" s="223"/>
      <c r="K3089" s="223"/>
      <c r="L3089" s="227"/>
      <c r="M3089" s="228"/>
      <c r="N3089" s="229"/>
      <c r="O3089" s="229"/>
      <c r="P3089" s="229"/>
      <c r="Q3089" s="229"/>
      <c r="R3089" s="229"/>
      <c r="S3089" s="229"/>
      <c r="T3089" s="230"/>
      <c r="AT3089" s="231" t="s">
        <v>213</v>
      </c>
      <c r="AU3089" s="231" t="s">
        <v>84</v>
      </c>
      <c r="AV3089" s="15" t="s">
        <v>82</v>
      </c>
      <c r="AW3089" s="15" t="s">
        <v>35</v>
      </c>
      <c r="AX3089" s="15" t="s">
        <v>74</v>
      </c>
      <c r="AY3089" s="231" t="s">
        <v>197</v>
      </c>
    </row>
    <row r="3090" spans="2:51" s="13" customFormat="1" ht="11.25">
      <c r="B3090" s="199"/>
      <c r="C3090" s="200"/>
      <c r="D3090" s="201" t="s">
        <v>213</v>
      </c>
      <c r="E3090" s="202" t="s">
        <v>28</v>
      </c>
      <c r="F3090" s="203" t="s">
        <v>3968</v>
      </c>
      <c r="G3090" s="200"/>
      <c r="H3090" s="204">
        <v>1.53</v>
      </c>
      <c r="I3090" s="205"/>
      <c r="J3090" s="200"/>
      <c r="K3090" s="200"/>
      <c r="L3090" s="206"/>
      <c r="M3090" s="207"/>
      <c r="N3090" s="208"/>
      <c r="O3090" s="208"/>
      <c r="P3090" s="208"/>
      <c r="Q3090" s="208"/>
      <c r="R3090" s="208"/>
      <c r="S3090" s="208"/>
      <c r="T3090" s="209"/>
      <c r="AT3090" s="210" t="s">
        <v>213</v>
      </c>
      <c r="AU3090" s="210" t="s">
        <v>84</v>
      </c>
      <c r="AV3090" s="13" t="s">
        <v>84</v>
      </c>
      <c r="AW3090" s="13" t="s">
        <v>35</v>
      </c>
      <c r="AX3090" s="13" t="s">
        <v>74</v>
      </c>
      <c r="AY3090" s="210" t="s">
        <v>197</v>
      </c>
    </row>
    <row r="3091" spans="2:51" s="13" customFormat="1" ht="11.25">
      <c r="B3091" s="199"/>
      <c r="C3091" s="200"/>
      <c r="D3091" s="201" t="s">
        <v>213</v>
      </c>
      <c r="E3091" s="202" t="s">
        <v>28</v>
      </c>
      <c r="F3091" s="203" t="s">
        <v>3969</v>
      </c>
      <c r="G3091" s="200"/>
      <c r="H3091" s="204">
        <v>4.59</v>
      </c>
      <c r="I3091" s="205"/>
      <c r="J3091" s="200"/>
      <c r="K3091" s="200"/>
      <c r="L3091" s="206"/>
      <c r="M3091" s="207"/>
      <c r="N3091" s="208"/>
      <c r="O3091" s="208"/>
      <c r="P3091" s="208"/>
      <c r="Q3091" s="208"/>
      <c r="R3091" s="208"/>
      <c r="S3091" s="208"/>
      <c r="T3091" s="209"/>
      <c r="AT3091" s="210" t="s">
        <v>213</v>
      </c>
      <c r="AU3091" s="210" t="s">
        <v>84</v>
      </c>
      <c r="AV3091" s="13" t="s">
        <v>84</v>
      </c>
      <c r="AW3091" s="13" t="s">
        <v>35</v>
      </c>
      <c r="AX3091" s="13" t="s">
        <v>74</v>
      </c>
      <c r="AY3091" s="210" t="s">
        <v>197</v>
      </c>
    </row>
    <row r="3092" spans="2:51" s="13" customFormat="1" ht="11.25">
      <c r="B3092" s="199"/>
      <c r="C3092" s="200"/>
      <c r="D3092" s="201" t="s">
        <v>213</v>
      </c>
      <c r="E3092" s="202" t="s">
        <v>28</v>
      </c>
      <c r="F3092" s="203" t="s">
        <v>3970</v>
      </c>
      <c r="G3092" s="200"/>
      <c r="H3092" s="204">
        <v>1.7849999999999999</v>
      </c>
      <c r="I3092" s="205"/>
      <c r="J3092" s="200"/>
      <c r="K3092" s="200"/>
      <c r="L3092" s="206"/>
      <c r="M3092" s="207"/>
      <c r="N3092" s="208"/>
      <c r="O3092" s="208"/>
      <c r="P3092" s="208"/>
      <c r="Q3092" s="208"/>
      <c r="R3092" s="208"/>
      <c r="S3092" s="208"/>
      <c r="T3092" s="209"/>
      <c r="AT3092" s="210" t="s">
        <v>213</v>
      </c>
      <c r="AU3092" s="210" t="s">
        <v>84</v>
      </c>
      <c r="AV3092" s="13" t="s">
        <v>84</v>
      </c>
      <c r="AW3092" s="13" t="s">
        <v>35</v>
      </c>
      <c r="AX3092" s="13" t="s">
        <v>74</v>
      </c>
      <c r="AY3092" s="210" t="s">
        <v>197</v>
      </c>
    </row>
    <row r="3093" spans="2:51" s="13" customFormat="1" ht="11.25">
      <c r="B3093" s="199"/>
      <c r="C3093" s="200"/>
      <c r="D3093" s="201" t="s">
        <v>213</v>
      </c>
      <c r="E3093" s="202" t="s">
        <v>28</v>
      </c>
      <c r="F3093" s="203" t="s">
        <v>3971</v>
      </c>
      <c r="G3093" s="200"/>
      <c r="H3093" s="204">
        <v>1.7849999999999999</v>
      </c>
      <c r="I3093" s="205"/>
      <c r="J3093" s="200"/>
      <c r="K3093" s="200"/>
      <c r="L3093" s="206"/>
      <c r="M3093" s="207"/>
      <c r="N3093" s="208"/>
      <c r="O3093" s="208"/>
      <c r="P3093" s="208"/>
      <c r="Q3093" s="208"/>
      <c r="R3093" s="208"/>
      <c r="S3093" s="208"/>
      <c r="T3093" s="209"/>
      <c r="AT3093" s="210" t="s">
        <v>213</v>
      </c>
      <c r="AU3093" s="210" t="s">
        <v>84</v>
      </c>
      <c r="AV3093" s="13" t="s">
        <v>84</v>
      </c>
      <c r="AW3093" s="13" t="s">
        <v>35</v>
      </c>
      <c r="AX3093" s="13" t="s">
        <v>74</v>
      </c>
      <c r="AY3093" s="210" t="s">
        <v>197</v>
      </c>
    </row>
    <row r="3094" spans="2:51" s="13" customFormat="1" ht="11.25">
      <c r="B3094" s="199"/>
      <c r="C3094" s="200"/>
      <c r="D3094" s="201" t="s">
        <v>213</v>
      </c>
      <c r="E3094" s="202" t="s">
        <v>28</v>
      </c>
      <c r="F3094" s="203" t="s">
        <v>3972</v>
      </c>
      <c r="G3094" s="200"/>
      <c r="H3094" s="204">
        <v>8.9250000000000007</v>
      </c>
      <c r="I3094" s="205"/>
      <c r="J3094" s="200"/>
      <c r="K3094" s="200"/>
      <c r="L3094" s="206"/>
      <c r="M3094" s="207"/>
      <c r="N3094" s="208"/>
      <c r="O3094" s="208"/>
      <c r="P3094" s="208"/>
      <c r="Q3094" s="208"/>
      <c r="R3094" s="208"/>
      <c r="S3094" s="208"/>
      <c r="T3094" s="209"/>
      <c r="AT3094" s="210" t="s">
        <v>213</v>
      </c>
      <c r="AU3094" s="210" t="s">
        <v>84</v>
      </c>
      <c r="AV3094" s="13" t="s">
        <v>84</v>
      </c>
      <c r="AW3094" s="13" t="s">
        <v>35</v>
      </c>
      <c r="AX3094" s="13" t="s">
        <v>74</v>
      </c>
      <c r="AY3094" s="210" t="s">
        <v>197</v>
      </c>
    </row>
    <row r="3095" spans="2:51" s="13" customFormat="1" ht="11.25">
      <c r="B3095" s="199"/>
      <c r="C3095" s="200"/>
      <c r="D3095" s="201" t="s">
        <v>213</v>
      </c>
      <c r="E3095" s="202" t="s">
        <v>28</v>
      </c>
      <c r="F3095" s="203" t="s">
        <v>3973</v>
      </c>
      <c r="G3095" s="200"/>
      <c r="H3095" s="204">
        <v>19.635000000000002</v>
      </c>
      <c r="I3095" s="205"/>
      <c r="J3095" s="200"/>
      <c r="K3095" s="200"/>
      <c r="L3095" s="206"/>
      <c r="M3095" s="207"/>
      <c r="N3095" s="208"/>
      <c r="O3095" s="208"/>
      <c r="P3095" s="208"/>
      <c r="Q3095" s="208"/>
      <c r="R3095" s="208"/>
      <c r="S3095" s="208"/>
      <c r="T3095" s="209"/>
      <c r="AT3095" s="210" t="s">
        <v>213</v>
      </c>
      <c r="AU3095" s="210" t="s">
        <v>84</v>
      </c>
      <c r="AV3095" s="13" t="s">
        <v>84</v>
      </c>
      <c r="AW3095" s="13" t="s">
        <v>35</v>
      </c>
      <c r="AX3095" s="13" t="s">
        <v>74</v>
      </c>
      <c r="AY3095" s="210" t="s">
        <v>197</v>
      </c>
    </row>
    <row r="3096" spans="2:51" s="13" customFormat="1" ht="11.25">
      <c r="B3096" s="199"/>
      <c r="C3096" s="200"/>
      <c r="D3096" s="201" t="s">
        <v>213</v>
      </c>
      <c r="E3096" s="202" t="s">
        <v>28</v>
      </c>
      <c r="F3096" s="203" t="s">
        <v>3974</v>
      </c>
      <c r="G3096" s="200"/>
      <c r="H3096" s="204">
        <v>1.56</v>
      </c>
      <c r="I3096" s="205"/>
      <c r="J3096" s="200"/>
      <c r="K3096" s="200"/>
      <c r="L3096" s="206"/>
      <c r="M3096" s="207"/>
      <c r="N3096" s="208"/>
      <c r="O3096" s="208"/>
      <c r="P3096" s="208"/>
      <c r="Q3096" s="208"/>
      <c r="R3096" s="208"/>
      <c r="S3096" s="208"/>
      <c r="T3096" s="209"/>
      <c r="AT3096" s="210" t="s">
        <v>213</v>
      </c>
      <c r="AU3096" s="210" t="s">
        <v>84</v>
      </c>
      <c r="AV3096" s="13" t="s">
        <v>84</v>
      </c>
      <c r="AW3096" s="13" t="s">
        <v>35</v>
      </c>
      <c r="AX3096" s="13" t="s">
        <v>74</v>
      </c>
      <c r="AY3096" s="210" t="s">
        <v>197</v>
      </c>
    </row>
    <row r="3097" spans="2:51" s="13" customFormat="1" ht="11.25">
      <c r="B3097" s="199"/>
      <c r="C3097" s="200"/>
      <c r="D3097" s="201" t="s">
        <v>213</v>
      </c>
      <c r="E3097" s="202" t="s">
        <v>28</v>
      </c>
      <c r="F3097" s="203" t="s">
        <v>3975</v>
      </c>
      <c r="G3097" s="200"/>
      <c r="H3097" s="204">
        <v>1.56</v>
      </c>
      <c r="I3097" s="205"/>
      <c r="J3097" s="200"/>
      <c r="K3097" s="200"/>
      <c r="L3097" s="206"/>
      <c r="M3097" s="207"/>
      <c r="N3097" s="208"/>
      <c r="O3097" s="208"/>
      <c r="P3097" s="208"/>
      <c r="Q3097" s="208"/>
      <c r="R3097" s="208"/>
      <c r="S3097" s="208"/>
      <c r="T3097" s="209"/>
      <c r="AT3097" s="210" t="s">
        <v>213</v>
      </c>
      <c r="AU3097" s="210" t="s">
        <v>84</v>
      </c>
      <c r="AV3097" s="13" t="s">
        <v>84</v>
      </c>
      <c r="AW3097" s="13" t="s">
        <v>35</v>
      </c>
      <c r="AX3097" s="13" t="s">
        <v>74</v>
      </c>
      <c r="AY3097" s="210" t="s">
        <v>197</v>
      </c>
    </row>
    <row r="3098" spans="2:51" s="13" customFormat="1" ht="11.25">
      <c r="B3098" s="199"/>
      <c r="C3098" s="200"/>
      <c r="D3098" s="201" t="s">
        <v>213</v>
      </c>
      <c r="E3098" s="202" t="s">
        <v>28</v>
      </c>
      <c r="F3098" s="203" t="s">
        <v>3976</v>
      </c>
      <c r="G3098" s="200"/>
      <c r="H3098" s="204">
        <v>1.56</v>
      </c>
      <c r="I3098" s="205"/>
      <c r="J3098" s="200"/>
      <c r="K3098" s="200"/>
      <c r="L3098" s="206"/>
      <c r="M3098" s="207"/>
      <c r="N3098" s="208"/>
      <c r="O3098" s="208"/>
      <c r="P3098" s="208"/>
      <c r="Q3098" s="208"/>
      <c r="R3098" s="208"/>
      <c r="S3098" s="208"/>
      <c r="T3098" s="209"/>
      <c r="AT3098" s="210" t="s">
        <v>213</v>
      </c>
      <c r="AU3098" s="210" t="s">
        <v>84</v>
      </c>
      <c r="AV3098" s="13" t="s">
        <v>84</v>
      </c>
      <c r="AW3098" s="13" t="s">
        <v>35</v>
      </c>
      <c r="AX3098" s="13" t="s">
        <v>74</v>
      </c>
      <c r="AY3098" s="210" t="s">
        <v>197</v>
      </c>
    </row>
    <row r="3099" spans="2:51" s="13" customFormat="1" ht="11.25">
      <c r="B3099" s="199"/>
      <c r="C3099" s="200"/>
      <c r="D3099" s="201" t="s">
        <v>213</v>
      </c>
      <c r="E3099" s="202" t="s">
        <v>28</v>
      </c>
      <c r="F3099" s="203" t="s">
        <v>3977</v>
      </c>
      <c r="G3099" s="200"/>
      <c r="H3099" s="204">
        <v>1.56</v>
      </c>
      <c r="I3099" s="205"/>
      <c r="J3099" s="200"/>
      <c r="K3099" s="200"/>
      <c r="L3099" s="206"/>
      <c r="M3099" s="207"/>
      <c r="N3099" s="208"/>
      <c r="O3099" s="208"/>
      <c r="P3099" s="208"/>
      <c r="Q3099" s="208"/>
      <c r="R3099" s="208"/>
      <c r="S3099" s="208"/>
      <c r="T3099" s="209"/>
      <c r="AT3099" s="210" t="s">
        <v>213</v>
      </c>
      <c r="AU3099" s="210" t="s">
        <v>84</v>
      </c>
      <c r="AV3099" s="13" t="s">
        <v>84</v>
      </c>
      <c r="AW3099" s="13" t="s">
        <v>35</v>
      </c>
      <c r="AX3099" s="13" t="s">
        <v>74</v>
      </c>
      <c r="AY3099" s="210" t="s">
        <v>197</v>
      </c>
    </row>
    <row r="3100" spans="2:51" s="13" customFormat="1" ht="11.25">
      <c r="B3100" s="199"/>
      <c r="C3100" s="200"/>
      <c r="D3100" s="201" t="s">
        <v>213</v>
      </c>
      <c r="E3100" s="202" t="s">
        <v>28</v>
      </c>
      <c r="F3100" s="203" t="s">
        <v>3978</v>
      </c>
      <c r="G3100" s="200"/>
      <c r="H3100" s="204">
        <v>1.82</v>
      </c>
      <c r="I3100" s="205"/>
      <c r="J3100" s="200"/>
      <c r="K3100" s="200"/>
      <c r="L3100" s="206"/>
      <c r="M3100" s="207"/>
      <c r="N3100" s="208"/>
      <c r="O3100" s="208"/>
      <c r="P3100" s="208"/>
      <c r="Q3100" s="208"/>
      <c r="R3100" s="208"/>
      <c r="S3100" s="208"/>
      <c r="T3100" s="209"/>
      <c r="AT3100" s="210" t="s">
        <v>213</v>
      </c>
      <c r="AU3100" s="210" t="s">
        <v>84</v>
      </c>
      <c r="AV3100" s="13" t="s">
        <v>84</v>
      </c>
      <c r="AW3100" s="13" t="s">
        <v>35</v>
      </c>
      <c r="AX3100" s="13" t="s">
        <v>74</v>
      </c>
      <c r="AY3100" s="210" t="s">
        <v>197</v>
      </c>
    </row>
    <row r="3101" spans="2:51" s="13" customFormat="1" ht="11.25">
      <c r="B3101" s="199"/>
      <c r="C3101" s="200"/>
      <c r="D3101" s="201" t="s">
        <v>213</v>
      </c>
      <c r="E3101" s="202" t="s">
        <v>28</v>
      </c>
      <c r="F3101" s="203" t="s">
        <v>3979</v>
      </c>
      <c r="G3101" s="200"/>
      <c r="H3101" s="204">
        <v>1.82</v>
      </c>
      <c r="I3101" s="205"/>
      <c r="J3101" s="200"/>
      <c r="K3101" s="200"/>
      <c r="L3101" s="206"/>
      <c r="M3101" s="207"/>
      <c r="N3101" s="208"/>
      <c r="O3101" s="208"/>
      <c r="P3101" s="208"/>
      <c r="Q3101" s="208"/>
      <c r="R3101" s="208"/>
      <c r="S3101" s="208"/>
      <c r="T3101" s="209"/>
      <c r="AT3101" s="210" t="s">
        <v>213</v>
      </c>
      <c r="AU3101" s="210" t="s">
        <v>84</v>
      </c>
      <c r="AV3101" s="13" t="s">
        <v>84</v>
      </c>
      <c r="AW3101" s="13" t="s">
        <v>35</v>
      </c>
      <c r="AX3101" s="13" t="s">
        <v>74</v>
      </c>
      <c r="AY3101" s="210" t="s">
        <v>197</v>
      </c>
    </row>
    <row r="3102" spans="2:51" s="13" customFormat="1" ht="11.25">
      <c r="B3102" s="199"/>
      <c r="C3102" s="200"/>
      <c r="D3102" s="201" t="s">
        <v>213</v>
      </c>
      <c r="E3102" s="202" t="s">
        <v>28</v>
      </c>
      <c r="F3102" s="203" t="s">
        <v>3980</v>
      </c>
      <c r="G3102" s="200"/>
      <c r="H3102" s="204">
        <v>1.82</v>
      </c>
      <c r="I3102" s="205"/>
      <c r="J3102" s="200"/>
      <c r="K3102" s="200"/>
      <c r="L3102" s="206"/>
      <c r="M3102" s="207"/>
      <c r="N3102" s="208"/>
      <c r="O3102" s="208"/>
      <c r="P3102" s="208"/>
      <c r="Q3102" s="208"/>
      <c r="R3102" s="208"/>
      <c r="S3102" s="208"/>
      <c r="T3102" s="209"/>
      <c r="AT3102" s="210" t="s">
        <v>213</v>
      </c>
      <c r="AU3102" s="210" t="s">
        <v>84</v>
      </c>
      <c r="AV3102" s="13" t="s">
        <v>84</v>
      </c>
      <c r="AW3102" s="13" t="s">
        <v>35</v>
      </c>
      <c r="AX3102" s="13" t="s">
        <v>74</v>
      </c>
      <c r="AY3102" s="210" t="s">
        <v>197</v>
      </c>
    </row>
    <row r="3103" spans="2:51" s="16" customFormat="1" ht="11.25">
      <c r="B3103" s="232"/>
      <c r="C3103" s="233"/>
      <c r="D3103" s="201" t="s">
        <v>213</v>
      </c>
      <c r="E3103" s="234" t="s">
        <v>28</v>
      </c>
      <c r="F3103" s="235" t="s">
        <v>416</v>
      </c>
      <c r="G3103" s="233"/>
      <c r="H3103" s="236">
        <v>49.95</v>
      </c>
      <c r="I3103" s="237"/>
      <c r="J3103" s="233"/>
      <c r="K3103" s="233"/>
      <c r="L3103" s="238"/>
      <c r="M3103" s="239"/>
      <c r="N3103" s="240"/>
      <c r="O3103" s="240"/>
      <c r="P3103" s="240"/>
      <c r="Q3103" s="240"/>
      <c r="R3103" s="240"/>
      <c r="S3103" s="240"/>
      <c r="T3103" s="241"/>
      <c r="AT3103" s="242" t="s">
        <v>213</v>
      </c>
      <c r="AU3103" s="242" t="s">
        <v>84</v>
      </c>
      <c r="AV3103" s="16" t="s">
        <v>160</v>
      </c>
      <c r="AW3103" s="16" t="s">
        <v>35</v>
      </c>
      <c r="AX3103" s="16" t="s">
        <v>74</v>
      </c>
      <c r="AY3103" s="242" t="s">
        <v>197</v>
      </c>
    </row>
    <row r="3104" spans="2:51" s="13" customFormat="1" ht="11.25">
      <c r="B3104" s="199"/>
      <c r="C3104" s="200"/>
      <c r="D3104" s="201" t="s">
        <v>213</v>
      </c>
      <c r="E3104" s="202" t="s">
        <v>28</v>
      </c>
      <c r="F3104" s="203" t="s">
        <v>3981</v>
      </c>
      <c r="G3104" s="200"/>
      <c r="H3104" s="204">
        <v>1.53</v>
      </c>
      <c r="I3104" s="205"/>
      <c r="J3104" s="200"/>
      <c r="K3104" s="200"/>
      <c r="L3104" s="206"/>
      <c r="M3104" s="207"/>
      <c r="N3104" s="208"/>
      <c r="O3104" s="208"/>
      <c r="P3104" s="208"/>
      <c r="Q3104" s="208"/>
      <c r="R3104" s="208"/>
      <c r="S3104" s="208"/>
      <c r="T3104" s="209"/>
      <c r="AT3104" s="210" t="s">
        <v>213</v>
      </c>
      <c r="AU3104" s="210" t="s">
        <v>84</v>
      </c>
      <c r="AV3104" s="13" t="s">
        <v>84</v>
      </c>
      <c r="AW3104" s="13" t="s">
        <v>35</v>
      </c>
      <c r="AX3104" s="13" t="s">
        <v>74</v>
      </c>
      <c r="AY3104" s="210" t="s">
        <v>197</v>
      </c>
    </row>
    <row r="3105" spans="1:65" s="13" customFormat="1" ht="11.25">
      <c r="B3105" s="199"/>
      <c r="C3105" s="200"/>
      <c r="D3105" s="201" t="s">
        <v>213</v>
      </c>
      <c r="E3105" s="202" t="s">
        <v>28</v>
      </c>
      <c r="F3105" s="203" t="s">
        <v>3982</v>
      </c>
      <c r="G3105" s="200"/>
      <c r="H3105" s="204">
        <v>1.7849999999999999</v>
      </c>
      <c r="I3105" s="205"/>
      <c r="J3105" s="200"/>
      <c r="K3105" s="200"/>
      <c r="L3105" s="206"/>
      <c r="M3105" s="207"/>
      <c r="N3105" s="208"/>
      <c r="O3105" s="208"/>
      <c r="P3105" s="208"/>
      <c r="Q3105" s="208"/>
      <c r="R3105" s="208"/>
      <c r="S3105" s="208"/>
      <c r="T3105" s="209"/>
      <c r="AT3105" s="210" t="s">
        <v>213</v>
      </c>
      <c r="AU3105" s="210" t="s">
        <v>84</v>
      </c>
      <c r="AV3105" s="13" t="s">
        <v>84</v>
      </c>
      <c r="AW3105" s="13" t="s">
        <v>35</v>
      </c>
      <c r="AX3105" s="13" t="s">
        <v>74</v>
      </c>
      <c r="AY3105" s="210" t="s">
        <v>197</v>
      </c>
    </row>
    <row r="3106" spans="1:65" s="13" customFormat="1" ht="11.25">
      <c r="B3106" s="199"/>
      <c r="C3106" s="200"/>
      <c r="D3106" s="201" t="s">
        <v>213</v>
      </c>
      <c r="E3106" s="202" t="s">
        <v>28</v>
      </c>
      <c r="F3106" s="203" t="s">
        <v>3983</v>
      </c>
      <c r="G3106" s="200"/>
      <c r="H3106" s="204">
        <v>1.7849999999999999</v>
      </c>
      <c r="I3106" s="205"/>
      <c r="J3106" s="200"/>
      <c r="K3106" s="200"/>
      <c r="L3106" s="206"/>
      <c r="M3106" s="207"/>
      <c r="N3106" s="208"/>
      <c r="O3106" s="208"/>
      <c r="P3106" s="208"/>
      <c r="Q3106" s="208"/>
      <c r="R3106" s="208"/>
      <c r="S3106" s="208"/>
      <c r="T3106" s="209"/>
      <c r="AT3106" s="210" t="s">
        <v>213</v>
      </c>
      <c r="AU3106" s="210" t="s">
        <v>84</v>
      </c>
      <c r="AV3106" s="13" t="s">
        <v>84</v>
      </c>
      <c r="AW3106" s="13" t="s">
        <v>35</v>
      </c>
      <c r="AX3106" s="13" t="s">
        <v>74</v>
      </c>
      <c r="AY3106" s="210" t="s">
        <v>197</v>
      </c>
    </row>
    <row r="3107" spans="1:65" s="13" customFormat="1" ht="11.25">
      <c r="B3107" s="199"/>
      <c r="C3107" s="200"/>
      <c r="D3107" s="201" t="s">
        <v>213</v>
      </c>
      <c r="E3107" s="202" t="s">
        <v>28</v>
      </c>
      <c r="F3107" s="203" t="s">
        <v>3984</v>
      </c>
      <c r="G3107" s="200"/>
      <c r="H3107" s="204">
        <v>1.7849999999999999</v>
      </c>
      <c r="I3107" s="205"/>
      <c r="J3107" s="200"/>
      <c r="K3107" s="200"/>
      <c r="L3107" s="206"/>
      <c r="M3107" s="207"/>
      <c r="N3107" s="208"/>
      <c r="O3107" s="208"/>
      <c r="P3107" s="208"/>
      <c r="Q3107" s="208"/>
      <c r="R3107" s="208"/>
      <c r="S3107" s="208"/>
      <c r="T3107" s="209"/>
      <c r="AT3107" s="210" t="s">
        <v>213</v>
      </c>
      <c r="AU3107" s="210" t="s">
        <v>84</v>
      </c>
      <c r="AV3107" s="13" t="s">
        <v>84</v>
      </c>
      <c r="AW3107" s="13" t="s">
        <v>35</v>
      </c>
      <c r="AX3107" s="13" t="s">
        <v>74</v>
      </c>
      <c r="AY3107" s="210" t="s">
        <v>197</v>
      </c>
    </row>
    <row r="3108" spans="1:65" s="13" customFormat="1" ht="11.25">
      <c r="B3108" s="199"/>
      <c r="C3108" s="200"/>
      <c r="D3108" s="201" t="s">
        <v>213</v>
      </c>
      <c r="E3108" s="202" t="s">
        <v>28</v>
      </c>
      <c r="F3108" s="203" t="s">
        <v>3985</v>
      </c>
      <c r="G3108" s="200"/>
      <c r="H3108" s="204">
        <v>1.82</v>
      </c>
      <c r="I3108" s="205"/>
      <c r="J3108" s="200"/>
      <c r="K3108" s="200"/>
      <c r="L3108" s="206"/>
      <c r="M3108" s="207"/>
      <c r="N3108" s="208"/>
      <c r="O3108" s="208"/>
      <c r="P3108" s="208"/>
      <c r="Q3108" s="208"/>
      <c r="R3108" s="208"/>
      <c r="S3108" s="208"/>
      <c r="T3108" s="209"/>
      <c r="AT3108" s="210" t="s">
        <v>213</v>
      </c>
      <c r="AU3108" s="210" t="s">
        <v>84</v>
      </c>
      <c r="AV3108" s="13" t="s">
        <v>84</v>
      </c>
      <c r="AW3108" s="13" t="s">
        <v>35</v>
      </c>
      <c r="AX3108" s="13" t="s">
        <v>74</v>
      </c>
      <c r="AY3108" s="210" t="s">
        <v>197</v>
      </c>
    </row>
    <row r="3109" spans="1:65" s="13" customFormat="1" ht="11.25">
      <c r="B3109" s="199"/>
      <c r="C3109" s="200"/>
      <c r="D3109" s="201" t="s">
        <v>213</v>
      </c>
      <c r="E3109" s="202" t="s">
        <v>28</v>
      </c>
      <c r="F3109" s="203" t="s">
        <v>3986</v>
      </c>
      <c r="G3109" s="200"/>
      <c r="H3109" s="204">
        <v>1.82</v>
      </c>
      <c r="I3109" s="205"/>
      <c r="J3109" s="200"/>
      <c r="K3109" s="200"/>
      <c r="L3109" s="206"/>
      <c r="M3109" s="207"/>
      <c r="N3109" s="208"/>
      <c r="O3109" s="208"/>
      <c r="P3109" s="208"/>
      <c r="Q3109" s="208"/>
      <c r="R3109" s="208"/>
      <c r="S3109" s="208"/>
      <c r="T3109" s="209"/>
      <c r="AT3109" s="210" t="s">
        <v>213</v>
      </c>
      <c r="AU3109" s="210" t="s">
        <v>84</v>
      </c>
      <c r="AV3109" s="13" t="s">
        <v>84</v>
      </c>
      <c r="AW3109" s="13" t="s">
        <v>35</v>
      </c>
      <c r="AX3109" s="13" t="s">
        <v>74</v>
      </c>
      <c r="AY3109" s="210" t="s">
        <v>197</v>
      </c>
    </row>
    <row r="3110" spans="1:65" s="13" customFormat="1" ht="11.25">
      <c r="B3110" s="199"/>
      <c r="C3110" s="200"/>
      <c r="D3110" s="201" t="s">
        <v>213</v>
      </c>
      <c r="E3110" s="202" t="s">
        <v>28</v>
      </c>
      <c r="F3110" s="203" t="s">
        <v>3987</v>
      </c>
      <c r="G3110" s="200"/>
      <c r="H3110" s="204">
        <v>1.82</v>
      </c>
      <c r="I3110" s="205"/>
      <c r="J3110" s="200"/>
      <c r="K3110" s="200"/>
      <c r="L3110" s="206"/>
      <c r="M3110" s="207"/>
      <c r="N3110" s="208"/>
      <c r="O3110" s="208"/>
      <c r="P3110" s="208"/>
      <c r="Q3110" s="208"/>
      <c r="R3110" s="208"/>
      <c r="S3110" s="208"/>
      <c r="T3110" s="209"/>
      <c r="AT3110" s="210" t="s">
        <v>213</v>
      </c>
      <c r="AU3110" s="210" t="s">
        <v>84</v>
      </c>
      <c r="AV3110" s="13" t="s">
        <v>84</v>
      </c>
      <c r="AW3110" s="13" t="s">
        <v>35</v>
      </c>
      <c r="AX3110" s="13" t="s">
        <v>74</v>
      </c>
      <c r="AY3110" s="210" t="s">
        <v>197</v>
      </c>
    </row>
    <row r="3111" spans="1:65" s="13" customFormat="1" ht="11.25">
      <c r="B3111" s="199"/>
      <c r="C3111" s="200"/>
      <c r="D3111" s="201" t="s">
        <v>213</v>
      </c>
      <c r="E3111" s="202" t="s">
        <v>28</v>
      </c>
      <c r="F3111" s="203" t="s">
        <v>3988</v>
      </c>
      <c r="G3111" s="200"/>
      <c r="H3111" s="204">
        <v>1.56</v>
      </c>
      <c r="I3111" s="205"/>
      <c r="J3111" s="200"/>
      <c r="K3111" s="200"/>
      <c r="L3111" s="206"/>
      <c r="M3111" s="207"/>
      <c r="N3111" s="208"/>
      <c r="O3111" s="208"/>
      <c r="P3111" s="208"/>
      <c r="Q3111" s="208"/>
      <c r="R3111" s="208"/>
      <c r="S3111" s="208"/>
      <c r="T3111" s="209"/>
      <c r="AT3111" s="210" t="s">
        <v>213</v>
      </c>
      <c r="AU3111" s="210" t="s">
        <v>84</v>
      </c>
      <c r="AV3111" s="13" t="s">
        <v>84</v>
      </c>
      <c r="AW3111" s="13" t="s">
        <v>35</v>
      </c>
      <c r="AX3111" s="13" t="s">
        <v>74</v>
      </c>
      <c r="AY3111" s="210" t="s">
        <v>197</v>
      </c>
    </row>
    <row r="3112" spans="1:65" s="16" customFormat="1" ht="11.25">
      <c r="B3112" s="232"/>
      <c r="C3112" s="233"/>
      <c r="D3112" s="201" t="s">
        <v>213</v>
      </c>
      <c r="E3112" s="234" t="s">
        <v>28</v>
      </c>
      <c r="F3112" s="235" t="s">
        <v>416</v>
      </c>
      <c r="G3112" s="233"/>
      <c r="H3112" s="236">
        <v>13.904999999999999</v>
      </c>
      <c r="I3112" s="237"/>
      <c r="J3112" s="233"/>
      <c r="K3112" s="233"/>
      <c r="L3112" s="238"/>
      <c r="M3112" s="239"/>
      <c r="N3112" s="240"/>
      <c r="O3112" s="240"/>
      <c r="P3112" s="240"/>
      <c r="Q3112" s="240"/>
      <c r="R3112" s="240"/>
      <c r="S3112" s="240"/>
      <c r="T3112" s="241"/>
      <c r="AT3112" s="242" t="s">
        <v>213</v>
      </c>
      <c r="AU3112" s="242" t="s">
        <v>84</v>
      </c>
      <c r="AV3112" s="16" t="s">
        <v>160</v>
      </c>
      <c r="AW3112" s="16" t="s">
        <v>35</v>
      </c>
      <c r="AX3112" s="16" t="s">
        <v>74</v>
      </c>
      <c r="AY3112" s="242" t="s">
        <v>197</v>
      </c>
    </row>
    <row r="3113" spans="1:65" s="13" customFormat="1" ht="11.25">
      <c r="B3113" s="199"/>
      <c r="C3113" s="200"/>
      <c r="D3113" s="201" t="s">
        <v>213</v>
      </c>
      <c r="E3113" s="202" t="s">
        <v>28</v>
      </c>
      <c r="F3113" s="203" t="s">
        <v>3989</v>
      </c>
      <c r="G3113" s="200"/>
      <c r="H3113" s="204">
        <v>2.2050000000000001</v>
      </c>
      <c r="I3113" s="205"/>
      <c r="J3113" s="200"/>
      <c r="K3113" s="200"/>
      <c r="L3113" s="206"/>
      <c r="M3113" s="207"/>
      <c r="N3113" s="208"/>
      <c r="O3113" s="208"/>
      <c r="P3113" s="208"/>
      <c r="Q3113" s="208"/>
      <c r="R3113" s="208"/>
      <c r="S3113" s="208"/>
      <c r="T3113" s="209"/>
      <c r="AT3113" s="210" t="s">
        <v>213</v>
      </c>
      <c r="AU3113" s="210" t="s">
        <v>84</v>
      </c>
      <c r="AV3113" s="13" t="s">
        <v>84</v>
      </c>
      <c r="AW3113" s="13" t="s">
        <v>35</v>
      </c>
      <c r="AX3113" s="13" t="s">
        <v>74</v>
      </c>
      <c r="AY3113" s="210" t="s">
        <v>197</v>
      </c>
    </row>
    <row r="3114" spans="1:65" s="13" customFormat="1" ht="11.25">
      <c r="B3114" s="199"/>
      <c r="C3114" s="200"/>
      <c r="D3114" s="201" t="s">
        <v>213</v>
      </c>
      <c r="E3114" s="202" t="s">
        <v>28</v>
      </c>
      <c r="F3114" s="203" t="s">
        <v>3990</v>
      </c>
      <c r="G3114" s="200"/>
      <c r="H3114" s="204">
        <v>1.89</v>
      </c>
      <c r="I3114" s="205"/>
      <c r="J3114" s="200"/>
      <c r="K3114" s="200"/>
      <c r="L3114" s="206"/>
      <c r="M3114" s="207"/>
      <c r="N3114" s="208"/>
      <c r="O3114" s="208"/>
      <c r="P3114" s="208"/>
      <c r="Q3114" s="208"/>
      <c r="R3114" s="208"/>
      <c r="S3114" s="208"/>
      <c r="T3114" s="209"/>
      <c r="AT3114" s="210" t="s">
        <v>213</v>
      </c>
      <c r="AU3114" s="210" t="s">
        <v>84</v>
      </c>
      <c r="AV3114" s="13" t="s">
        <v>84</v>
      </c>
      <c r="AW3114" s="13" t="s">
        <v>35</v>
      </c>
      <c r="AX3114" s="13" t="s">
        <v>74</v>
      </c>
      <c r="AY3114" s="210" t="s">
        <v>197</v>
      </c>
    </row>
    <row r="3115" spans="1:65" s="16" customFormat="1" ht="11.25">
      <c r="B3115" s="232"/>
      <c r="C3115" s="233"/>
      <c r="D3115" s="201" t="s">
        <v>213</v>
      </c>
      <c r="E3115" s="234" t="s">
        <v>28</v>
      </c>
      <c r="F3115" s="235" t="s">
        <v>416</v>
      </c>
      <c r="G3115" s="233"/>
      <c r="H3115" s="236">
        <v>4.0949999999999998</v>
      </c>
      <c r="I3115" s="237"/>
      <c r="J3115" s="233"/>
      <c r="K3115" s="233"/>
      <c r="L3115" s="238"/>
      <c r="M3115" s="239"/>
      <c r="N3115" s="240"/>
      <c r="O3115" s="240"/>
      <c r="P3115" s="240"/>
      <c r="Q3115" s="240"/>
      <c r="R3115" s="240"/>
      <c r="S3115" s="240"/>
      <c r="T3115" s="241"/>
      <c r="AT3115" s="242" t="s">
        <v>213</v>
      </c>
      <c r="AU3115" s="242" t="s">
        <v>84</v>
      </c>
      <c r="AV3115" s="16" t="s">
        <v>160</v>
      </c>
      <c r="AW3115" s="16" t="s">
        <v>35</v>
      </c>
      <c r="AX3115" s="16" t="s">
        <v>74</v>
      </c>
      <c r="AY3115" s="242" t="s">
        <v>197</v>
      </c>
    </row>
    <row r="3116" spans="1:65" s="13" customFormat="1" ht="11.25">
      <c r="B3116" s="199"/>
      <c r="C3116" s="200"/>
      <c r="D3116" s="201" t="s">
        <v>213</v>
      </c>
      <c r="E3116" s="202" t="s">
        <v>28</v>
      </c>
      <c r="F3116" s="203" t="s">
        <v>3991</v>
      </c>
      <c r="G3116" s="200"/>
      <c r="H3116" s="204">
        <v>1.7250000000000001</v>
      </c>
      <c r="I3116" s="205"/>
      <c r="J3116" s="200"/>
      <c r="K3116" s="200"/>
      <c r="L3116" s="206"/>
      <c r="M3116" s="207"/>
      <c r="N3116" s="208"/>
      <c r="O3116" s="208"/>
      <c r="P3116" s="208"/>
      <c r="Q3116" s="208"/>
      <c r="R3116" s="208"/>
      <c r="S3116" s="208"/>
      <c r="T3116" s="209"/>
      <c r="AT3116" s="210" t="s">
        <v>213</v>
      </c>
      <c r="AU3116" s="210" t="s">
        <v>84</v>
      </c>
      <c r="AV3116" s="13" t="s">
        <v>84</v>
      </c>
      <c r="AW3116" s="13" t="s">
        <v>35</v>
      </c>
      <c r="AX3116" s="13" t="s">
        <v>74</v>
      </c>
      <c r="AY3116" s="210" t="s">
        <v>197</v>
      </c>
    </row>
    <row r="3117" spans="1:65" s="14" customFormat="1" ht="11.25">
      <c r="B3117" s="211"/>
      <c r="C3117" s="212"/>
      <c r="D3117" s="201" t="s">
        <v>213</v>
      </c>
      <c r="E3117" s="213" t="s">
        <v>28</v>
      </c>
      <c r="F3117" s="214" t="s">
        <v>226</v>
      </c>
      <c r="G3117" s="212"/>
      <c r="H3117" s="215">
        <v>69.674999999999997</v>
      </c>
      <c r="I3117" s="216"/>
      <c r="J3117" s="212"/>
      <c r="K3117" s="212"/>
      <c r="L3117" s="217"/>
      <c r="M3117" s="218"/>
      <c r="N3117" s="219"/>
      <c r="O3117" s="219"/>
      <c r="P3117" s="219"/>
      <c r="Q3117" s="219"/>
      <c r="R3117" s="219"/>
      <c r="S3117" s="219"/>
      <c r="T3117" s="220"/>
      <c r="AT3117" s="221" t="s">
        <v>213</v>
      </c>
      <c r="AU3117" s="221" t="s">
        <v>84</v>
      </c>
      <c r="AV3117" s="14" t="s">
        <v>204</v>
      </c>
      <c r="AW3117" s="14" t="s">
        <v>35</v>
      </c>
      <c r="AX3117" s="14" t="s">
        <v>82</v>
      </c>
      <c r="AY3117" s="221" t="s">
        <v>197</v>
      </c>
    </row>
    <row r="3118" spans="1:65" s="2" customFormat="1" ht="16.5" customHeight="1">
      <c r="A3118" s="37"/>
      <c r="B3118" s="38"/>
      <c r="C3118" s="181" t="s">
        <v>3992</v>
      </c>
      <c r="D3118" s="181" t="s">
        <v>199</v>
      </c>
      <c r="E3118" s="182" t="s">
        <v>3993</v>
      </c>
      <c r="F3118" s="183" t="s">
        <v>3994</v>
      </c>
      <c r="G3118" s="184" t="s">
        <v>202</v>
      </c>
      <c r="H3118" s="185">
        <v>69.674999999999997</v>
      </c>
      <c r="I3118" s="186"/>
      <c r="J3118" s="187">
        <f>ROUND(I3118*H3118,2)</f>
        <v>0</v>
      </c>
      <c r="K3118" s="183" t="s">
        <v>203</v>
      </c>
      <c r="L3118" s="42"/>
      <c r="M3118" s="188" t="s">
        <v>28</v>
      </c>
      <c r="N3118" s="189" t="s">
        <v>45</v>
      </c>
      <c r="O3118" s="67"/>
      <c r="P3118" s="190">
        <f>O3118*H3118</f>
        <v>0</v>
      </c>
      <c r="Q3118" s="190">
        <v>1.3999999999999999E-4</v>
      </c>
      <c r="R3118" s="190">
        <f>Q3118*H3118</f>
        <v>9.7544999999999993E-3</v>
      </c>
      <c r="S3118" s="190">
        <v>0</v>
      </c>
      <c r="T3118" s="191">
        <f>S3118*H3118</f>
        <v>0</v>
      </c>
      <c r="U3118" s="37"/>
      <c r="V3118" s="37"/>
      <c r="W3118" s="37"/>
      <c r="X3118" s="37"/>
      <c r="Y3118" s="37"/>
      <c r="Z3118" s="37"/>
      <c r="AA3118" s="37"/>
      <c r="AB3118" s="37"/>
      <c r="AC3118" s="37"/>
      <c r="AD3118" s="37"/>
      <c r="AE3118" s="37"/>
      <c r="AR3118" s="192" t="s">
        <v>283</v>
      </c>
      <c r="AT3118" s="192" t="s">
        <v>199</v>
      </c>
      <c r="AU3118" s="192" t="s">
        <v>84</v>
      </c>
      <c r="AY3118" s="20" t="s">
        <v>197</v>
      </c>
      <c r="BE3118" s="193">
        <f>IF(N3118="základní",J3118,0)</f>
        <v>0</v>
      </c>
      <c r="BF3118" s="193">
        <f>IF(N3118="snížená",J3118,0)</f>
        <v>0</v>
      </c>
      <c r="BG3118" s="193">
        <f>IF(N3118="zákl. přenesená",J3118,0)</f>
        <v>0</v>
      </c>
      <c r="BH3118" s="193">
        <f>IF(N3118="sníž. přenesená",J3118,0)</f>
        <v>0</v>
      </c>
      <c r="BI3118" s="193">
        <f>IF(N3118="nulová",J3118,0)</f>
        <v>0</v>
      </c>
      <c r="BJ3118" s="20" t="s">
        <v>82</v>
      </c>
      <c r="BK3118" s="193">
        <f>ROUND(I3118*H3118,2)</f>
        <v>0</v>
      </c>
      <c r="BL3118" s="20" t="s">
        <v>283</v>
      </c>
      <c r="BM3118" s="192" t="s">
        <v>3995</v>
      </c>
    </row>
    <row r="3119" spans="1:65" s="2" customFormat="1" ht="11.25">
      <c r="A3119" s="37"/>
      <c r="B3119" s="38"/>
      <c r="C3119" s="39"/>
      <c r="D3119" s="194" t="s">
        <v>206</v>
      </c>
      <c r="E3119" s="39"/>
      <c r="F3119" s="195" t="s">
        <v>3996</v>
      </c>
      <c r="G3119" s="39"/>
      <c r="H3119" s="39"/>
      <c r="I3119" s="196"/>
      <c r="J3119" s="39"/>
      <c r="K3119" s="39"/>
      <c r="L3119" s="42"/>
      <c r="M3119" s="197"/>
      <c r="N3119" s="198"/>
      <c r="O3119" s="67"/>
      <c r="P3119" s="67"/>
      <c r="Q3119" s="67"/>
      <c r="R3119" s="67"/>
      <c r="S3119" s="67"/>
      <c r="T3119" s="68"/>
      <c r="U3119" s="37"/>
      <c r="V3119" s="37"/>
      <c r="W3119" s="37"/>
      <c r="X3119" s="37"/>
      <c r="Y3119" s="37"/>
      <c r="Z3119" s="37"/>
      <c r="AA3119" s="37"/>
      <c r="AB3119" s="37"/>
      <c r="AC3119" s="37"/>
      <c r="AD3119" s="37"/>
      <c r="AE3119" s="37"/>
      <c r="AT3119" s="20" t="s">
        <v>206</v>
      </c>
      <c r="AU3119" s="20" t="s">
        <v>84</v>
      </c>
    </row>
    <row r="3120" spans="1:65" s="2" customFormat="1" ht="16.5" customHeight="1">
      <c r="A3120" s="37"/>
      <c r="B3120" s="38"/>
      <c r="C3120" s="181" t="s">
        <v>3997</v>
      </c>
      <c r="D3120" s="181" t="s">
        <v>199</v>
      </c>
      <c r="E3120" s="182" t="s">
        <v>3998</v>
      </c>
      <c r="F3120" s="183" t="s">
        <v>3999</v>
      </c>
      <c r="G3120" s="184" t="s">
        <v>202</v>
      </c>
      <c r="H3120" s="185">
        <v>139.35</v>
      </c>
      <c r="I3120" s="186"/>
      <c r="J3120" s="187">
        <f>ROUND(I3120*H3120,2)</f>
        <v>0</v>
      </c>
      <c r="K3120" s="183" t="s">
        <v>203</v>
      </c>
      <c r="L3120" s="42"/>
      <c r="M3120" s="188" t="s">
        <v>28</v>
      </c>
      <c r="N3120" s="189" t="s">
        <v>45</v>
      </c>
      <c r="O3120" s="67"/>
      <c r="P3120" s="190">
        <f>O3120*H3120</f>
        <v>0</v>
      </c>
      <c r="Q3120" s="190">
        <v>1.2E-4</v>
      </c>
      <c r="R3120" s="190">
        <f>Q3120*H3120</f>
        <v>1.6722000000000001E-2</v>
      </c>
      <c r="S3120" s="190">
        <v>0</v>
      </c>
      <c r="T3120" s="191">
        <f>S3120*H3120</f>
        <v>0</v>
      </c>
      <c r="U3120" s="37"/>
      <c r="V3120" s="37"/>
      <c r="W3120" s="37"/>
      <c r="X3120" s="37"/>
      <c r="Y3120" s="37"/>
      <c r="Z3120" s="37"/>
      <c r="AA3120" s="37"/>
      <c r="AB3120" s="37"/>
      <c r="AC3120" s="37"/>
      <c r="AD3120" s="37"/>
      <c r="AE3120" s="37"/>
      <c r="AR3120" s="192" t="s">
        <v>283</v>
      </c>
      <c r="AT3120" s="192" t="s">
        <v>199</v>
      </c>
      <c r="AU3120" s="192" t="s">
        <v>84</v>
      </c>
      <c r="AY3120" s="20" t="s">
        <v>197</v>
      </c>
      <c r="BE3120" s="193">
        <f>IF(N3120="základní",J3120,0)</f>
        <v>0</v>
      </c>
      <c r="BF3120" s="193">
        <f>IF(N3120="snížená",J3120,0)</f>
        <v>0</v>
      </c>
      <c r="BG3120" s="193">
        <f>IF(N3120="zákl. přenesená",J3120,0)</f>
        <v>0</v>
      </c>
      <c r="BH3120" s="193">
        <f>IF(N3120="sníž. přenesená",J3120,0)</f>
        <v>0</v>
      </c>
      <c r="BI3120" s="193">
        <f>IF(N3120="nulová",J3120,0)</f>
        <v>0</v>
      </c>
      <c r="BJ3120" s="20" t="s">
        <v>82</v>
      </c>
      <c r="BK3120" s="193">
        <f>ROUND(I3120*H3120,2)</f>
        <v>0</v>
      </c>
      <c r="BL3120" s="20" t="s">
        <v>283</v>
      </c>
      <c r="BM3120" s="192" t="s">
        <v>4000</v>
      </c>
    </row>
    <row r="3121" spans="1:65" s="2" customFormat="1" ht="11.25">
      <c r="A3121" s="37"/>
      <c r="B3121" s="38"/>
      <c r="C3121" s="39"/>
      <c r="D3121" s="194" t="s">
        <v>206</v>
      </c>
      <c r="E3121" s="39"/>
      <c r="F3121" s="195" t="s">
        <v>4001</v>
      </c>
      <c r="G3121" s="39"/>
      <c r="H3121" s="39"/>
      <c r="I3121" s="196"/>
      <c r="J3121" s="39"/>
      <c r="K3121" s="39"/>
      <c r="L3121" s="42"/>
      <c r="M3121" s="197"/>
      <c r="N3121" s="198"/>
      <c r="O3121" s="67"/>
      <c r="P3121" s="67"/>
      <c r="Q3121" s="67"/>
      <c r="R3121" s="67"/>
      <c r="S3121" s="67"/>
      <c r="T3121" s="68"/>
      <c r="U3121" s="37"/>
      <c r="V3121" s="37"/>
      <c r="W3121" s="37"/>
      <c r="X3121" s="37"/>
      <c r="Y3121" s="37"/>
      <c r="Z3121" s="37"/>
      <c r="AA3121" s="37"/>
      <c r="AB3121" s="37"/>
      <c r="AC3121" s="37"/>
      <c r="AD3121" s="37"/>
      <c r="AE3121" s="37"/>
      <c r="AT3121" s="20" t="s">
        <v>206</v>
      </c>
      <c r="AU3121" s="20" t="s">
        <v>84</v>
      </c>
    </row>
    <row r="3122" spans="1:65" s="15" customFormat="1" ht="11.25">
      <c r="B3122" s="222"/>
      <c r="C3122" s="223"/>
      <c r="D3122" s="201" t="s">
        <v>213</v>
      </c>
      <c r="E3122" s="224" t="s">
        <v>28</v>
      </c>
      <c r="F3122" s="225" t="s">
        <v>3088</v>
      </c>
      <c r="G3122" s="223"/>
      <c r="H3122" s="224" t="s">
        <v>28</v>
      </c>
      <c r="I3122" s="226"/>
      <c r="J3122" s="223"/>
      <c r="K3122" s="223"/>
      <c r="L3122" s="227"/>
      <c r="M3122" s="228"/>
      <c r="N3122" s="229"/>
      <c r="O3122" s="229"/>
      <c r="P3122" s="229"/>
      <c r="Q3122" s="229"/>
      <c r="R3122" s="229"/>
      <c r="S3122" s="229"/>
      <c r="T3122" s="230"/>
      <c r="AT3122" s="231" t="s">
        <v>213</v>
      </c>
      <c r="AU3122" s="231" t="s">
        <v>84</v>
      </c>
      <c r="AV3122" s="15" t="s">
        <v>82</v>
      </c>
      <c r="AW3122" s="15" t="s">
        <v>35</v>
      </c>
      <c r="AX3122" s="15" t="s">
        <v>74</v>
      </c>
      <c r="AY3122" s="231" t="s">
        <v>197</v>
      </c>
    </row>
    <row r="3123" spans="1:65" s="15" customFormat="1" ht="11.25">
      <c r="B3123" s="222"/>
      <c r="C3123" s="223"/>
      <c r="D3123" s="201" t="s">
        <v>213</v>
      </c>
      <c r="E3123" s="224" t="s">
        <v>28</v>
      </c>
      <c r="F3123" s="225" t="s">
        <v>3967</v>
      </c>
      <c r="G3123" s="223"/>
      <c r="H3123" s="224" t="s">
        <v>28</v>
      </c>
      <c r="I3123" s="226"/>
      <c r="J3123" s="223"/>
      <c r="K3123" s="223"/>
      <c r="L3123" s="227"/>
      <c r="M3123" s="228"/>
      <c r="N3123" s="229"/>
      <c r="O3123" s="229"/>
      <c r="P3123" s="229"/>
      <c r="Q3123" s="229"/>
      <c r="R3123" s="229"/>
      <c r="S3123" s="229"/>
      <c r="T3123" s="230"/>
      <c r="AT3123" s="231" t="s">
        <v>213</v>
      </c>
      <c r="AU3123" s="231" t="s">
        <v>84</v>
      </c>
      <c r="AV3123" s="15" t="s">
        <v>82</v>
      </c>
      <c r="AW3123" s="15" t="s">
        <v>35</v>
      </c>
      <c r="AX3123" s="15" t="s">
        <v>74</v>
      </c>
      <c r="AY3123" s="231" t="s">
        <v>197</v>
      </c>
    </row>
    <row r="3124" spans="1:65" s="13" customFormat="1" ht="11.25">
      <c r="B3124" s="199"/>
      <c r="C3124" s="200"/>
      <c r="D3124" s="201" t="s">
        <v>213</v>
      </c>
      <c r="E3124" s="202" t="s">
        <v>28</v>
      </c>
      <c r="F3124" s="203" t="s">
        <v>4002</v>
      </c>
      <c r="G3124" s="200"/>
      <c r="H3124" s="204">
        <v>139.35</v>
      </c>
      <c r="I3124" s="205"/>
      <c r="J3124" s="200"/>
      <c r="K3124" s="200"/>
      <c r="L3124" s="206"/>
      <c r="M3124" s="207"/>
      <c r="N3124" s="208"/>
      <c r="O3124" s="208"/>
      <c r="P3124" s="208"/>
      <c r="Q3124" s="208"/>
      <c r="R3124" s="208"/>
      <c r="S3124" s="208"/>
      <c r="T3124" s="209"/>
      <c r="AT3124" s="210" t="s">
        <v>213</v>
      </c>
      <c r="AU3124" s="210" t="s">
        <v>84</v>
      </c>
      <c r="AV3124" s="13" t="s">
        <v>84</v>
      </c>
      <c r="AW3124" s="13" t="s">
        <v>35</v>
      </c>
      <c r="AX3124" s="13" t="s">
        <v>82</v>
      </c>
      <c r="AY3124" s="210" t="s">
        <v>197</v>
      </c>
    </row>
    <row r="3125" spans="1:65" s="2" customFormat="1" ht="16.5" customHeight="1">
      <c r="A3125" s="37"/>
      <c r="B3125" s="38"/>
      <c r="C3125" s="181" t="s">
        <v>4003</v>
      </c>
      <c r="D3125" s="181" t="s">
        <v>199</v>
      </c>
      <c r="E3125" s="182" t="s">
        <v>4004</v>
      </c>
      <c r="F3125" s="183" t="s">
        <v>4005</v>
      </c>
      <c r="G3125" s="184" t="s">
        <v>202</v>
      </c>
      <c r="H3125" s="185">
        <v>32.81</v>
      </c>
      <c r="I3125" s="186"/>
      <c r="J3125" s="187">
        <f>ROUND(I3125*H3125,2)</f>
        <v>0</v>
      </c>
      <c r="K3125" s="183" t="s">
        <v>203</v>
      </c>
      <c r="L3125" s="42"/>
      <c r="M3125" s="188" t="s">
        <v>28</v>
      </c>
      <c r="N3125" s="189" t="s">
        <v>45</v>
      </c>
      <c r="O3125" s="67"/>
      <c r="P3125" s="190">
        <f>O3125*H3125</f>
        <v>0</v>
      </c>
      <c r="Q3125" s="190">
        <v>0</v>
      </c>
      <c r="R3125" s="190">
        <f>Q3125*H3125</f>
        <v>0</v>
      </c>
      <c r="S3125" s="190">
        <v>0</v>
      </c>
      <c r="T3125" s="191">
        <f>S3125*H3125</f>
        <v>0</v>
      </c>
      <c r="U3125" s="37"/>
      <c r="V3125" s="37"/>
      <c r="W3125" s="37"/>
      <c r="X3125" s="37"/>
      <c r="Y3125" s="37"/>
      <c r="Z3125" s="37"/>
      <c r="AA3125" s="37"/>
      <c r="AB3125" s="37"/>
      <c r="AC3125" s="37"/>
      <c r="AD3125" s="37"/>
      <c r="AE3125" s="37"/>
      <c r="AR3125" s="192" t="s">
        <v>283</v>
      </c>
      <c r="AT3125" s="192" t="s">
        <v>199</v>
      </c>
      <c r="AU3125" s="192" t="s">
        <v>84</v>
      </c>
      <c r="AY3125" s="20" t="s">
        <v>197</v>
      </c>
      <c r="BE3125" s="193">
        <f>IF(N3125="základní",J3125,0)</f>
        <v>0</v>
      </c>
      <c r="BF3125" s="193">
        <f>IF(N3125="snížená",J3125,0)</f>
        <v>0</v>
      </c>
      <c r="BG3125" s="193">
        <f>IF(N3125="zákl. přenesená",J3125,0)</f>
        <v>0</v>
      </c>
      <c r="BH3125" s="193">
        <f>IF(N3125="sníž. přenesená",J3125,0)</f>
        <v>0</v>
      </c>
      <c r="BI3125" s="193">
        <f>IF(N3125="nulová",J3125,0)</f>
        <v>0</v>
      </c>
      <c r="BJ3125" s="20" t="s">
        <v>82</v>
      </c>
      <c r="BK3125" s="193">
        <f>ROUND(I3125*H3125,2)</f>
        <v>0</v>
      </c>
      <c r="BL3125" s="20" t="s">
        <v>283</v>
      </c>
      <c r="BM3125" s="192" t="s">
        <v>4006</v>
      </c>
    </row>
    <row r="3126" spans="1:65" s="2" customFormat="1" ht="11.25">
      <c r="A3126" s="37"/>
      <c r="B3126" s="38"/>
      <c r="C3126" s="39"/>
      <c r="D3126" s="194" t="s">
        <v>206</v>
      </c>
      <c r="E3126" s="39"/>
      <c r="F3126" s="195" t="s">
        <v>4007</v>
      </c>
      <c r="G3126" s="39"/>
      <c r="H3126" s="39"/>
      <c r="I3126" s="196"/>
      <c r="J3126" s="39"/>
      <c r="K3126" s="39"/>
      <c r="L3126" s="42"/>
      <c r="M3126" s="197"/>
      <c r="N3126" s="198"/>
      <c r="O3126" s="67"/>
      <c r="P3126" s="67"/>
      <c r="Q3126" s="67"/>
      <c r="R3126" s="67"/>
      <c r="S3126" s="67"/>
      <c r="T3126" s="68"/>
      <c r="U3126" s="37"/>
      <c r="V3126" s="37"/>
      <c r="W3126" s="37"/>
      <c r="X3126" s="37"/>
      <c r="Y3126" s="37"/>
      <c r="Z3126" s="37"/>
      <c r="AA3126" s="37"/>
      <c r="AB3126" s="37"/>
      <c r="AC3126" s="37"/>
      <c r="AD3126" s="37"/>
      <c r="AE3126" s="37"/>
      <c r="AT3126" s="20" t="s">
        <v>206</v>
      </c>
      <c r="AU3126" s="20" t="s">
        <v>84</v>
      </c>
    </row>
    <row r="3127" spans="1:65" s="15" customFormat="1" ht="11.25">
      <c r="B3127" s="222"/>
      <c r="C3127" s="223"/>
      <c r="D3127" s="201" t="s">
        <v>213</v>
      </c>
      <c r="E3127" s="224" t="s">
        <v>28</v>
      </c>
      <c r="F3127" s="225" t="s">
        <v>724</v>
      </c>
      <c r="G3127" s="223"/>
      <c r="H3127" s="224" t="s">
        <v>28</v>
      </c>
      <c r="I3127" s="226"/>
      <c r="J3127" s="223"/>
      <c r="K3127" s="223"/>
      <c r="L3127" s="227"/>
      <c r="M3127" s="228"/>
      <c r="N3127" s="229"/>
      <c r="O3127" s="229"/>
      <c r="P3127" s="229"/>
      <c r="Q3127" s="229"/>
      <c r="R3127" s="229"/>
      <c r="S3127" s="229"/>
      <c r="T3127" s="230"/>
      <c r="AT3127" s="231" t="s">
        <v>213</v>
      </c>
      <c r="AU3127" s="231" t="s">
        <v>84</v>
      </c>
      <c r="AV3127" s="15" t="s">
        <v>82</v>
      </c>
      <c r="AW3127" s="15" t="s">
        <v>35</v>
      </c>
      <c r="AX3127" s="15" t="s">
        <v>74</v>
      </c>
      <c r="AY3127" s="231" t="s">
        <v>197</v>
      </c>
    </row>
    <row r="3128" spans="1:65" s="15" customFormat="1" ht="11.25">
      <c r="B3128" s="222"/>
      <c r="C3128" s="223"/>
      <c r="D3128" s="201" t="s">
        <v>213</v>
      </c>
      <c r="E3128" s="224" t="s">
        <v>28</v>
      </c>
      <c r="F3128" s="225" t="s">
        <v>4008</v>
      </c>
      <c r="G3128" s="223"/>
      <c r="H3128" s="224" t="s">
        <v>28</v>
      </c>
      <c r="I3128" s="226"/>
      <c r="J3128" s="223"/>
      <c r="K3128" s="223"/>
      <c r="L3128" s="227"/>
      <c r="M3128" s="228"/>
      <c r="N3128" s="229"/>
      <c r="O3128" s="229"/>
      <c r="P3128" s="229"/>
      <c r="Q3128" s="229"/>
      <c r="R3128" s="229"/>
      <c r="S3128" s="229"/>
      <c r="T3128" s="230"/>
      <c r="AT3128" s="231" t="s">
        <v>213</v>
      </c>
      <c r="AU3128" s="231" t="s">
        <v>84</v>
      </c>
      <c r="AV3128" s="15" t="s">
        <v>82</v>
      </c>
      <c r="AW3128" s="15" t="s">
        <v>35</v>
      </c>
      <c r="AX3128" s="15" t="s">
        <v>74</v>
      </c>
      <c r="AY3128" s="231" t="s">
        <v>197</v>
      </c>
    </row>
    <row r="3129" spans="1:65" s="13" customFormat="1" ht="11.25">
      <c r="B3129" s="199"/>
      <c r="C3129" s="200"/>
      <c r="D3129" s="201" t="s">
        <v>213</v>
      </c>
      <c r="E3129" s="202" t="s">
        <v>28</v>
      </c>
      <c r="F3129" s="203" t="s">
        <v>556</v>
      </c>
      <c r="G3129" s="200"/>
      <c r="H3129" s="204">
        <v>30.4</v>
      </c>
      <c r="I3129" s="205"/>
      <c r="J3129" s="200"/>
      <c r="K3129" s="200"/>
      <c r="L3129" s="206"/>
      <c r="M3129" s="207"/>
      <c r="N3129" s="208"/>
      <c r="O3129" s="208"/>
      <c r="P3129" s="208"/>
      <c r="Q3129" s="208"/>
      <c r="R3129" s="208"/>
      <c r="S3129" s="208"/>
      <c r="T3129" s="209"/>
      <c r="AT3129" s="210" t="s">
        <v>213</v>
      </c>
      <c r="AU3129" s="210" t="s">
        <v>84</v>
      </c>
      <c r="AV3129" s="13" t="s">
        <v>84</v>
      </c>
      <c r="AW3129" s="13" t="s">
        <v>35</v>
      </c>
      <c r="AX3129" s="13" t="s">
        <v>74</v>
      </c>
      <c r="AY3129" s="210" t="s">
        <v>197</v>
      </c>
    </row>
    <row r="3130" spans="1:65" s="13" customFormat="1" ht="11.25">
      <c r="B3130" s="199"/>
      <c r="C3130" s="200"/>
      <c r="D3130" s="201" t="s">
        <v>213</v>
      </c>
      <c r="E3130" s="202" t="s">
        <v>28</v>
      </c>
      <c r="F3130" s="203" t="s">
        <v>4009</v>
      </c>
      <c r="G3130" s="200"/>
      <c r="H3130" s="204">
        <v>2.41</v>
      </c>
      <c r="I3130" s="205"/>
      <c r="J3130" s="200"/>
      <c r="K3130" s="200"/>
      <c r="L3130" s="206"/>
      <c r="M3130" s="207"/>
      <c r="N3130" s="208"/>
      <c r="O3130" s="208"/>
      <c r="P3130" s="208"/>
      <c r="Q3130" s="208"/>
      <c r="R3130" s="208"/>
      <c r="S3130" s="208"/>
      <c r="T3130" s="209"/>
      <c r="AT3130" s="210" t="s">
        <v>213</v>
      </c>
      <c r="AU3130" s="210" t="s">
        <v>84</v>
      </c>
      <c r="AV3130" s="13" t="s">
        <v>84</v>
      </c>
      <c r="AW3130" s="13" t="s">
        <v>35</v>
      </c>
      <c r="AX3130" s="13" t="s">
        <v>74</v>
      </c>
      <c r="AY3130" s="210" t="s">
        <v>197</v>
      </c>
    </row>
    <row r="3131" spans="1:65" s="14" customFormat="1" ht="11.25">
      <c r="B3131" s="211"/>
      <c r="C3131" s="212"/>
      <c r="D3131" s="201" t="s">
        <v>213</v>
      </c>
      <c r="E3131" s="213" t="s">
        <v>28</v>
      </c>
      <c r="F3131" s="214" t="s">
        <v>226</v>
      </c>
      <c r="G3131" s="212"/>
      <c r="H3131" s="215">
        <v>32.81</v>
      </c>
      <c r="I3131" s="216"/>
      <c r="J3131" s="212"/>
      <c r="K3131" s="212"/>
      <c r="L3131" s="217"/>
      <c r="M3131" s="218"/>
      <c r="N3131" s="219"/>
      <c r="O3131" s="219"/>
      <c r="P3131" s="219"/>
      <c r="Q3131" s="219"/>
      <c r="R3131" s="219"/>
      <c r="S3131" s="219"/>
      <c r="T3131" s="220"/>
      <c r="AT3131" s="221" t="s">
        <v>213</v>
      </c>
      <c r="AU3131" s="221" t="s">
        <v>84</v>
      </c>
      <c r="AV3131" s="14" t="s">
        <v>204</v>
      </c>
      <c r="AW3131" s="14" t="s">
        <v>35</v>
      </c>
      <c r="AX3131" s="14" t="s">
        <v>82</v>
      </c>
      <c r="AY3131" s="221" t="s">
        <v>197</v>
      </c>
    </row>
    <row r="3132" spans="1:65" s="2" customFormat="1" ht="11.25">
      <c r="A3132" s="37"/>
      <c r="B3132" s="38"/>
      <c r="C3132" s="39"/>
      <c r="D3132" s="201" t="s">
        <v>1650</v>
      </c>
      <c r="E3132" s="39"/>
      <c r="F3132" s="257" t="s">
        <v>1663</v>
      </c>
      <c r="G3132" s="39"/>
      <c r="H3132" s="39"/>
      <c r="I3132" s="39"/>
      <c r="J3132" s="39"/>
      <c r="K3132" s="39"/>
      <c r="L3132" s="42"/>
      <c r="M3132" s="197"/>
      <c r="N3132" s="198"/>
      <c r="O3132" s="67"/>
      <c r="P3132" s="67"/>
      <c r="Q3132" s="67"/>
      <c r="R3132" s="67"/>
      <c r="S3132" s="67"/>
      <c r="T3132" s="68"/>
      <c r="U3132" s="37"/>
      <c r="V3132" s="37"/>
      <c r="W3132" s="37"/>
      <c r="X3132" s="37"/>
      <c r="Y3132" s="37"/>
      <c r="Z3132" s="37"/>
      <c r="AA3132" s="37"/>
      <c r="AB3132" s="37"/>
      <c r="AC3132" s="37"/>
      <c r="AD3132" s="37"/>
      <c r="AE3132" s="37"/>
      <c r="AU3132" s="20" t="s">
        <v>84</v>
      </c>
    </row>
    <row r="3133" spans="1:65" s="2" customFormat="1" ht="11.25">
      <c r="A3133" s="37"/>
      <c r="B3133" s="38"/>
      <c r="C3133" s="39"/>
      <c r="D3133" s="201" t="s">
        <v>1650</v>
      </c>
      <c r="E3133" s="39"/>
      <c r="F3133" s="258" t="s">
        <v>1664</v>
      </c>
      <c r="G3133" s="39"/>
      <c r="H3133" s="259">
        <v>30.4</v>
      </c>
      <c r="I3133" s="39"/>
      <c r="J3133" s="39"/>
      <c r="K3133" s="39"/>
      <c r="L3133" s="42"/>
      <c r="M3133" s="197"/>
      <c r="N3133" s="198"/>
      <c r="O3133" s="67"/>
      <c r="P3133" s="67"/>
      <c r="Q3133" s="67"/>
      <c r="R3133" s="67"/>
      <c r="S3133" s="67"/>
      <c r="T3133" s="68"/>
      <c r="U3133" s="37"/>
      <c r="V3133" s="37"/>
      <c r="W3133" s="37"/>
      <c r="X3133" s="37"/>
      <c r="Y3133" s="37"/>
      <c r="Z3133" s="37"/>
      <c r="AA3133" s="37"/>
      <c r="AB3133" s="37"/>
      <c r="AC3133" s="37"/>
      <c r="AD3133" s="37"/>
      <c r="AE3133" s="37"/>
      <c r="AU3133" s="20" t="s">
        <v>84</v>
      </c>
    </row>
    <row r="3134" spans="1:65" s="2" customFormat="1" ht="16.5" customHeight="1">
      <c r="A3134" s="37"/>
      <c r="B3134" s="38"/>
      <c r="C3134" s="181" t="s">
        <v>4010</v>
      </c>
      <c r="D3134" s="181" t="s">
        <v>199</v>
      </c>
      <c r="E3134" s="182" t="s">
        <v>4011</v>
      </c>
      <c r="F3134" s="183" t="s">
        <v>4012</v>
      </c>
      <c r="G3134" s="184" t="s">
        <v>202</v>
      </c>
      <c r="H3134" s="185">
        <v>32.81</v>
      </c>
      <c r="I3134" s="186"/>
      <c r="J3134" s="187">
        <f>ROUND(I3134*H3134,2)</f>
        <v>0</v>
      </c>
      <c r="K3134" s="183" t="s">
        <v>203</v>
      </c>
      <c r="L3134" s="42"/>
      <c r="M3134" s="188" t="s">
        <v>28</v>
      </c>
      <c r="N3134" s="189" t="s">
        <v>45</v>
      </c>
      <c r="O3134" s="67"/>
      <c r="P3134" s="190">
        <f>O3134*H3134</f>
        <v>0</v>
      </c>
      <c r="Q3134" s="190">
        <v>3.8000000000000002E-4</v>
      </c>
      <c r="R3134" s="190">
        <f>Q3134*H3134</f>
        <v>1.2467800000000001E-2</v>
      </c>
      <c r="S3134" s="190">
        <v>0</v>
      </c>
      <c r="T3134" s="191">
        <f>S3134*H3134</f>
        <v>0</v>
      </c>
      <c r="U3134" s="37"/>
      <c r="V3134" s="37"/>
      <c r="W3134" s="37"/>
      <c r="X3134" s="37"/>
      <c r="Y3134" s="37"/>
      <c r="Z3134" s="37"/>
      <c r="AA3134" s="37"/>
      <c r="AB3134" s="37"/>
      <c r="AC3134" s="37"/>
      <c r="AD3134" s="37"/>
      <c r="AE3134" s="37"/>
      <c r="AR3134" s="192" t="s">
        <v>283</v>
      </c>
      <c r="AT3134" s="192" t="s">
        <v>199</v>
      </c>
      <c r="AU3134" s="192" t="s">
        <v>84</v>
      </c>
      <c r="AY3134" s="20" t="s">
        <v>197</v>
      </c>
      <c r="BE3134" s="193">
        <f>IF(N3134="základní",J3134,0)</f>
        <v>0</v>
      </c>
      <c r="BF3134" s="193">
        <f>IF(N3134="snížená",J3134,0)</f>
        <v>0</v>
      </c>
      <c r="BG3134" s="193">
        <f>IF(N3134="zákl. přenesená",J3134,0)</f>
        <v>0</v>
      </c>
      <c r="BH3134" s="193">
        <f>IF(N3134="sníž. přenesená",J3134,0)</f>
        <v>0</v>
      </c>
      <c r="BI3134" s="193">
        <f>IF(N3134="nulová",J3134,0)</f>
        <v>0</v>
      </c>
      <c r="BJ3134" s="20" t="s">
        <v>82</v>
      </c>
      <c r="BK3134" s="193">
        <f>ROUND(I3134*H3134,2)</f>
        <v>0</v>
      </c>
      <c r="BL3134" s="20" t="s">
        <v>283</v>
      </c>
      <c r="BM3134" s="192" t="s">
        <v>4013</v>
      </c>
    </row>
    <row r="3135" spans="1:65" s="2" customFormat="1" ht="11.25">
      <c r="A3135" s="37"/>
      <c r="B3135" s="38"/>
      <c r="C3135" s="39"/>
      <c r="D3135" s="194" t="s">
        <v>206</v>
      </c>
      <c r="E3135" s="39"/>
      <c r="F3135" s="195" t="s">
        <v>4014</v>
      </c>
      <c r="G3135" s="39"/>
      <c r="H3135" s="39"/>
      <c r="I3135" s="196"/>
      <c r="J3135" s="39"/>
      <c r="K3135" s="39"/>
      <c r="L3135" s="42"/>
      <c r="M3135" s="197"/>
      <c r="N3135" s="198"/>
      <c r="O3135" s="67"/>
      <c r="P3135" s="67"/>
      <c r="Q3135" s="67"/>
      <c r="R3135" s="67"/>
      <c r="S3135" s="67"/>
      <c r="T3135" s="68"/>
      <c r="U3135" s="37"/>
      <c r="V3135" s="37"/>
      <c r="W3135" s="37"/>
      <c r="X3135" s="37"/>
      <c r="Y3135" s="37"/>
      <c r="Z3135" s="37"/>
      <c r="AA3135" s="37"/>
      <c r="AB3135" s="37"/>
      <c r="AC3135" s="37"/>
      <c r="AD3135" s="37"/>
      <c r="AE3135" s="37"/>
      <c r="AT3135" s="20" t="s">
        <v>206</v>
      </c>
      <c r="AU3135" s="20" t="s">
        <v>84</v>
      </c>
    </row>
    <row r="3136" spans="1:65" s="15" customFormat="1" ht="11.25">
      <c r="B3136" s="222"/>
      <c r="C3136" s="223"/>
      <c r="D3136" s="201" t="s">
        <v>213</v>
      </c>
      <c r="E3136" s="224" t="s">
        <v>28</v>
      </c>
      <c r="F3136" s="225" t="s">
        <v>724</v>
      </c>
      <c r="G3136" s="223"/>
      <c r="H3136" s="224" t="s">
        <v>28</v>
      </c>
      <c r="I3136" s="226"/>
      <c r="J3136" s="223"/>
      <c r="K3136" s="223"/>
      <c r="L3136" s="227"/>
      <c r="M3136" s="228"/>
      <c r="N3136" s="229"/>
      <c r="O3136" s="229"/>
      <c r="P3136" s="229"/>
      <c r="Q3136" s="229"/>
      <c r="R3136" s="229"/>
      <c r="S3136" s="229"/>
      <c r="T3136" s="230"/>
      <c r="AT3136" s="231" t="s">
        <v>213</v>
      </c>
      <c r="AU3136" s="231" t="s">
        <v>84</v>
      </c>
      <c r="AV3136" s="15" t="s">
        <v>82</v>
      </c>
      <c r="AW3136" s="15" t="s">
        <v>35</v>
      </c>
      <c r="AX3136" s="15" t="s">
        <v>74</v>
      </c>
      <c r="AY3136" s="231" t="s">
        <v>197</v>
      </c>
    </row>
    <row r="3137" spans="1:65" s="15" customFormat="1" ht="11.25">
      <c r="B3137" s="222"/>
      <c r="C3137" s="223"/>
      <c r="D3137" s="201" t="s">
        <v>213</v>
      </c>
      <c r="E3137" s="224" t="s">
        <v>28</v>
      </c>
      <c r="F3137" s="225" t="s">
        <v>4008</v>
      </c>
      <c r="G3137" s="223"/>
      <c r="H3137" s="224" t="s">
        <v>28</v>
      </c>
      <c r="I3137" s="226"/>
      <c r="J3137" s="223"/>
      <c r="K3137" s="223"/>
      <c r="L3137" s="227"/>
      <c r="M3137" s="228"/>
      <c r="N3137" s="229"/>
      <c r="O3137" s="229"/>
      <c r="P3137" s="229"/>
      <c r="Q3137" s="229"/>
      <c r="R3137" s="229"/>
      <c r="S3137" s="229"/>
      <c r="T3137" s="230"/>
      <c r="AT3137" s="231" t="s">
        <v>213</v>
      </c>
      <c r="AU3137" s="231" t="s">
        <v>84</v>
      </c>
      <c r="AV3137" s="15" t="s">
        <v>82</v>
      </c>
      <c r="AW3137" s="15" t="s">
        <v>35</v>
      </c>
      <c r="AX3137" s="15" t="s">
        <v>74</v>
      </c>
      <c r="AY3137" s="231" t="s">
        <v>197</v>
      </c>
    </row>
    <row r="3138" spans="1:65" s="13" customFormat="1" ht="11.25">
      <c r="B3138" s="199"/>
      <c r="C3138" s="200"/>
      <c r="D3138" s="201" t="s">
        <v>213</v>
      </c>
      <c r="E3138" s="202" t="s">
        <v>28</v>
      </c>
      <c r="F3138" s="203" t="s">
        <v>556</v>
      </c>
      <c r="G3138" s="200"/>
      <c r="H3138" s="204">
        <v>30.4</v>
      </c>
      <c r="I3138" s="205"/>
      <c r="J3138" s="200"/>
      <c r="K3138" s="200"/>
      <c r="L3138" s="206"/>
      <c r="M3138" s="207"/>
      <c r="N3138" s="208"/>
      <c r="O3138" s="208"/>
      <c r="P3138" s="208"/>
      <c r="Q3138" s="208"/>
      <c r="R3138" s="208"/>
      <c r="S3138" s="208"/>
      <c r="T3138" s="209"/>
      <c r="AT3138" s="210" t="s">
        <v>213</v>
      </c>
      <c r="AU3138" s="210" t="s">
        <v>84</v>
      </c>
      <c r="AV3138" s="13" t="s">
        <v>84</v>
      </c>
      <c r="AW3138" s="13" t="s">
        <v>35</v>
      </c>
      <c r="AX3138" s="13" t="s">
        <v>74</v>
      </c>
      <c r="AY3138" s="210" t="s">
        <v>197</v>
      </c>
    </row>
    <row r="3139" spans="1:65" s="13" customFormat="1" ht="11.25">
      <c r="B3139" s="199"/>
      <c r="C3139" s="200"/>
      <c r="D3139" s="201" t="s">
        <v>213</v>
      </c>
      <c r="E3139" s="202" t="s">
        <v>28</v>
      </c>
      <c r="F3139" s="203" t="s">
        <v>4009</v>
      </c>
      <c r="G3139" s="200"/>
      <c r="H3139" s="204">
        <v>2.41</v>
      </c>
      <c r="I3139" s="205"/>
      <c r="J3139" s="200"/>
      <c r="K3139" s="200"/>
      <c r="L3139" s="206"/>
      <c r="M3139" s="207"/>
      <c r="N3139" s="208"/>
      <c r="O3139" s="208"/>
      <c r="P3139" s="208"/>
      <c r="Q3139" s="208"/>
      <c r="R3139" s="208"/>
      <c r="S3139" s="208"/>
      <c r="T3139" s="209"/>
      <c r="AT3139" s="210" t="s">
        <v>213</v>
      </c>
      <c r="AU3139" s="210" t="s">
        <v>84</v>
      </c>
      <c r="AV3139" s="13" t="s">
        <v>84</v>
      </c>
      <c r="AW3139" s="13" t="s">
        <v>35</v>
      </c>
      <c r="AX3139" s="13" t="s">
        <v>74</v>
      </c>
      <c r="AY3139" s="210" t="s">
        <v>197</v>
      </c>
    </row>
    <row r="3140" spans="1:65" s="14" customFormat="1" ht="11.25">
      <c r="B3140" s="211"/>
      <c r="C3140" s="212"/>
      <c r="D3140" s="201" t="s">
        <v>213</v>
      </c>
      <c r="E3140" s="213" t="s">
        <v>28</v>
      </c>
      <c r="F3140" s="214" t="s">
        <v>226</v>
      </c>
      <c r="G3140" s="212"/>
      <c r="H3140" s="215">
        <v>32.81</v>
      </c>
      <c r="I3140" s="216"/>
      <c r="J3140" s="212"/>
      <c r="K3140" s="212"/>
      <c r="L3140" s="217"/>
      <c r="M3140" s="218"/>
      <c r="N3140" s="219"/>
      <c r="O3140" s="219"/>
      <c r="P3140" s="219"/>
      <c r="Q3140" s="219"/>
      <c r="R3140" s="219"/>
      <c r="S3140" s="219"/>
      <c r="T3140" s="220"/>
      <c r="AT3140" s="221" t="s">
        <v>213</v>
      </c>
      <c r="AU3140" s="221" t="s">
        <v>84</v>
      </c>
      <c r="AV3140" s="14" t="s">
        <v>204</v>
      </c>
      <c r="AW3140" s="14" t="s">
        <v>35</v>
      </c>
      <c r="AX3140" s="14" t="s">
        <v>82</v>
      </c>
      <c r="AY3140" s="221" t="s">
        <v>197</v>
      </c>
    </row>
    <row r="3141" spans="1:65" s="2" customFormat="1" ht="11.25">
      <c r="A3141" s="37"/>
      <c r="B3141" s="38"/>
      <c r="C3141" s="39"/>
      <c r="D3141" s="201" t="s">
        <v>1650</v>
      </c>
      <c r="E3141" s="39"/>
      <c r="F3141" s="257" t="s">
        <v>1663</v>
      </c>
      <c r="G3141" s="39"/>
      <c r="H3141" s="39"/>
      <c r="I3141" s="39"/>
      <c r="J3141" s="39"/>
      <c r="K3141" s="39"/>
      <c r="L3141" s="42"/>
      <c r="M3141" s="197"/>
      <c r="N3141" s="198"/>
      <c r="O3141" s="67"/>
      <c r="P3141" s="67"/>
      <c r="Q3141" s="67"/>
      <c r="R3141" s="67"/>
      <c r="S3141" s="67"/>
      <c r="T3141" s="68"/>
      <c r="U3141" s="37"/>
      <c r="V3141" s="37"/>
      <c r="W3141" s="37"/>
      <c r="X3141" s="37"/>
      <c r="Y3141" s="37"/>
      <c r="Z3141" s="37"/>
      <c r="AA3141" s="37"/>
      <c r="AB3141" s="37"/>
      <c r="AC3141" s="37"/>
      <c r="AD3141" s="37"/>
      <c r="AE3141" s="37"/>
      <c r="AU3141" s="20" t="s">
        <v>84</v>
      </c>
    </row>
    <row r="3142" spans="1:65" s="2" customFormat="1" ht="11.25">
      <c r="A3142" s="37"/>
      <c r="B3142" s="38"/>
      <c r="C3142" s="39"/>
      <c r="D3142" s="201" t="s">
        <v>1650</v>
      </c>
      <c r="E3142" s="39"/>
      <c r="F3142" s="258" t="s">
        <v>1664</v>
      </c>
      <c r="G3142" s="39"/>
      <c r="H3142" s="259">
        <v>30.4</v>
      </c>
      <c r="I3142" s="39"/>
      <c r="J3142" s="39"/>
      <c r="K3142" s="39"/>
      <c r="L3142" s="42"/>
      <c r="M3142" s="197"/>
      <c r="N3142" s="198"/>
      <c r="O3142" s="67"/>
      <c r="P3142" s="67"/>
      <c r="Q3142" s="67"/>
      <c r="R3142" s="67"/>
      <c r="S3142" s="67"/>
      <c r="T3142" s="68"/>
      <c r="U3142" s="37"/>
      <c r="V3142" s="37"/>
      <c r="W3142" s="37"/>
      <c r="X3142" s="37"/>
      <c r="Y3142" s="37"/>
      <c r="Z3142" s="37"/>
      <c r="AA3142" s="37"/>
      <c r="AB3142" s="37"/>
      <c r="AC3142" s="37"/>
      <c r="AD3142" s="37"/>
      <c r="AE3142" s="37"/>
      <c r="AU3142" s="20" t="s">
        <v>84</v>
      </c>
    </row>
    <row r="3143" spans="1:65" s="2" customFormat="1" ht="24.2" customHeight="1">
      <c r="A3143" s="37"/>
      <c r="B3143" s="38"/>
      <c r="C3143" s="181" t="s">
        <v>4015</v>
      </c>
      <c r="D3143" s="181" t="s">
        <v>199</v>
      </c>
      <c r="E3143" s="182" t="s">
        <v>4016</v>
      </c>
      <c r="F3143" s="183" t="s">
        <v>4017</v>
      </c>
      <c r="G3143" s="184" t="s">
        <v>202</v>
      </c>
      <c r="H3143" s="185">
        <v>32.81</v>
      </c>
      <c r="I3143" s="186"/>
      <c r="J3143" s="187">
        <f>ROUND(I3143*H3143,2)</f>
        <v>0</v>
      </c>
      <c r="K3143" s="183" t="s">
        <v>203</v>
      </c>
      <c r="L3143" s="42"/>
      <c r="M3143" s="188" t="s">
        <v>28</v>
      </c>
      <c r="N3143" s="189" t="s">
        <v>45</v>
      </c>
      <c r="O3143" s="67"/>
      <c r="P3143" s="190">
        <f>O3143*H3143</f>
        <v>0</v>
      </c>
      <c r="Q3143" s="190">
        <v>1.7000000000000001E-4</v>
      </c>
      <c r="R3143" s="190">
        <f>Q3143*H3143</f>
        <v>5.5777000000000005E-3</v>
      </c>
      <c r="S3143" s="190">
        <v>0</v>
      </c>
      <c r="T3143" s="191">
        <f>S3143*H3143</f>
        <v>0</v>
      </c>
      <c r="U3143" s="37"/>
      <c r="V3143" s="37"/>
      <c r="W3143" s="37"/>
      <c r="X3143" s="37"/>
      <c r="Y3143" s="37"/>
      <c r="Z3143" s="37"/>
      <c r="AA3143" s="37"/>
      <c r="AB3143" s="37"/>
      <c r="AC3143" s="37"/>
      <c r="AD3143" s="37"/>
      <c r="AE3143" s="37"/>
      <c r="AR3143" s="192" t="s">
        <v>283</v>
      </c>
      <c r="AT3143" s="192" t="s">
        <v>199</v>
      </c>
      <c r="AU3143" s="192" t="s">
        <v>84</v>
      </c>
      <c r="AY3143" s="20" t="s">
        <v>197</v>
      </c>
      <c r="BE3143" s="193">
        <f>IF(N3143="základní",J3143,0)</f>
        <v>0</v>
      </c>
      <c r="BF3143" s="193">
        <f>IF(N3143="snížená",J3143,0)</f>
        <v>0</v>
      </c>
      <c r="BG3143" s="193">
        <f>IF(N3143="zákl. přenesená",J3143,0)</f>
        <v>0</v>
      </c>
      <c r="BH3143" s="193">
        <f>IF(N3143="sníž. přenesená",J3143,0)</f>
        <v>0</v>
      </c>
      <c r="BI3143" s="193">
        <f>IF(N3143="nulová",J3143,0)</f>
        <v>0</v>
      </c>
      <c r="BJ3143" s="20" t="s">
        <v>82</v>
      </c>
      <c r="BK3143" s="193">
        <f>ROUND(I3143*H3143,2)</f>
        <v>0</v>
      </c>
      <c r="BL3143" s="20" t="s">
        <v>283</v>
      </c>
      <c r="BM3143" s="192" t="s">
        <v>4018</v>
      </c>
    </row>
    <row r="3144" spans="1:65" s="2" customFormat="1" ht="11.25">
      <c r="A3144" s="37"/>
      <c r="B3144" s="38"/>
      <c r="C3144" s="39"/>
      <c r="D3144" s="194" t="s">
        <v>206</v>
      </c>
      <c r="E3144" s="39"/>
      <c r="F3144" s="195" t="s">
        <v>4019</v>
      </c>
      <c r="G3144" s="39"/>
      <c r="H3144" s="39"/>
      <c r="I3144" s="196"/>
      <c r="J3144" s="39"/>
      <c r="K3144" s="39"/>
      <c r="L3144" s="42"/>
      <c r="M3144" s="197"/>
      <c r="N3144" s="198"/>
      <c r="O3144" s="67"/>
      <c r="P3144" s="67"/>
      <c r="Q3144" s="67"/>
      <c r="R3144" s="67"/>
      <c r="S3144" s="67"/>
      <c r="T3144" s="68"/>
      <c r="U3144" s="37"/>
      <c r="V3144" s="37"/>
      <c r="W3144" s="37"/>
      <c r="X3144" s="37"/>
      <c r="Y3144" s="37"/>
      <c r="Z3144" s="37"/>
      <c r="AA3144" s="37"/>
      <c r="AB3144" s="37"/>
      <c r="AC3144" s="37"/>
      <c r="AD3144" s="37"/>
      <c r="AE3144" s="37"/>
      <c r="AT3144" s="20" t="s">
        <v>206</v>
      </c>
      <c r="AU3144" s="20" t="s">
        <v>84</v>
      </c>
    </row>
    <row r="3145" spans="1:65" s="12" customFormat="1" ht="22.9" customHeight="1">
      <c r="B3145" s="165"/>
      <c r="C3145" s="166"/>
      <c r="D3145" s="167" t="s">
        <v>73</v>
      </c>
      <c r="E3145" s="179" t="s">
        <v>4020</v>
      </c>
      <c r="F3145" s="179" t="s">
        <v>4021</v>
      </c>
      <c r="G3145" s="166"/>
      <c r="H3145" s="166"/>
      <c r="I3145" s="169"/>
      <c r="J3145" s="180">
        <f>BK3145</f>
        <v>0</v>
      </c>
      <c r="K3145" s="166"/>
      <c r="L3145" s="171"/>
      <c r="M3145" s="172"/>
      <c r="N3145" s="173"/>
      <c r="O3145" s="173"/>
      <c r="P3145" s="174">
        <f>SUM(P3146:P3212)</f>
        <v>0</v>
      </c>
      <c r="Q3145" s="173"/>
      <c r="R3145" s="174">
        <f>SUM(R3146:R3212)</f>
        <v>1.97245206</v>
      </c>
      <c r="S3145" s="173"/>
      <c r="T3145" s="175">
        <f>SUM(T3146:T3212)</f>
        <v>0</v>
      </c>
      <c r="AR3145" s="176" t="s">
        <v>84</v>
      </c>
      <c r="AT3145" s="177" t="s">
        <v>73</v>
      </c>
      <c r="AU3145" s="177" t="s">
        <v>82</v>
      </c>
      <c r="AY3145" s="176" t="s">
        <v>197</v>
      </c>
      <c r="BK3145" s="178">
        <f>SUM(BK3146:BK3212)</f>
        <v>0</v>
      </c>
    </row>
    <row r="3146" spans="1:65" s="2" customFormat="1" ht="16.5" customHeight="1">
      <c r="A3146" s="37"/>
      <c r="B3146" s="38"/>
      <c r="C3146" s="181" t="s">
        <v>4022</v>
      </c>
      <c r="D3146" s="181" t="s">
        <v>199</v>
      </c>
      <c r="E3146" s="182" t="s">
        <v>4023</v>
      </c>
      <c r="F3146" s="183" t="s">
        <v>4024</v>
      </c>
      <c r="G3146" s="184" t="s">
        <v>202</v>
      </c>
      <c r="H3146" s="185">
        <v>2407.9499999999998</v>
      </c>
      <c r="I3146" s="186"/>
      <c r="J3146" s="187">
        <f>ROUND(I3146*H3146,2)</f>
        <v>0</v>
      </c>
      <c r="K3146" s="183" t="s">
        <v>203</v>
      </c>
      <c r="L3146" s="42"/>
      <c r="M3146" s="188" t="s">
        <v>28</v>
      </c>
      <c r="N3146" s="189" t="s">
        <v>45</v>
      </c>
      <c r="O3146" s="67"/>
      <c r="P3146" s="190">
        <f>O3146*H3146</f>
        <v>0</v>
      </c>
      <c r="Q3146" s="190">
        <v>2.1000000000000001E-4</v>
      </c>
      <c r="R3146" s="190">
        <f>Q3146*H3146</f>
        <v>0.50566949999999999</v>
      </c>
      <c r="S3146" s="190">
        <v>0</v>
      </c>
      <c r="T3146" s="191">
        <f>S3146*H3146</f>
        <v>0</v>
      </c>
      <c r="U3146" s="37"/>
      <c r="V3146" s="37"/>
      <c r="W3146" s="37"/>
      <c r="X3146" s="37"/>
      <c r="Y3146" s="37"/>
      <c r="Z3146" s="37"/>
      <c r="AA3146" s="37"/>
      <c r="AB3146" s="37"/>
      <c r="AC3146" s="37"/>
      <c r="AD3146" s="37"/>
      <c r="AE3146" s="37"/>
      <c r="AR3146" s="192" t="s">
        <v>283</v>
      </c>
      <c r="AT3146" s="192" t="s">
        <v>199</v>
      </c>
      <c r="AU3146" s="192" t="s">
        <v>84</v>
      </c>
      <c r="AY3146" s="20" t="s">
        <v>197</v>
      </c>
      <c r="BE3146" s="193">
        <f>IF(N3146="základní",J3146,0)</f>
        <v>0</v>
      </c>
      <c r="BF3146" s="193">
        <f>IF(N3146="snížená",J3146,0)</f>
        <v>0</v>
      </c>
      <c r="BG3146" s="193">
        <f>IF(N3146="zákl. přenesená",J3146,0)</f>
        <v>0</v>
      </c>
      <c r="BH3146" s="193">
        <f>IF(N3146="sníž. přenesená",J3146,0)</f>
        <v>0</v>
      </c>
      <c r="BI3146" s="193">
        <f>IF(N3146="nulová",J3146,0)</f>
        <v>0</v>
      </c>
      <c r="BJ3146" s="20" t="s">
        <v>82</v>
      </c>
      <c r="BK3146" s="193">
        <f>ROUND(I3146*H3146,2)</f>
        <v>0</v>
      </c>
      <c r="BL3146" s="20" t="s">
        <v>283</v>
      </c>
      <c r="BM3146" s="192" t="s">
        <v>4025</v>
      </c>
    </row>
    <row r="3147" spans="1:65" s="2" customFormat="1" ht="11.25">
      <c r="A3147" s="37"/>
      <c r="B3147" s="38"/>
      <c r="C3147" s="39"/>
      <c r="D3147" s="194" t="s">
        <v>206</v>
      </c>
      <c r="E3147" s="39"/>
      <c r="F3147" s="195" t="s">
        <v>4026</v>
      </c>
      <c r="G3147" s="39"/>
      <c r="H3147" s="39"/>
      <c r="I3147" s="196"/>
      <c r="J3147" s="39"/>
      <c r="K3147" s="39"/>
      <c r="L3147" s="42"/>
      <c r="M3147" s="197"/>
      <c r="N3147" s="198"/>
      <c r="O3147" s="67"/>
      <c r="P3147" s="67"/>
      <c r="Q3147" s="67"/>
      <c r="R3147" s="67"/>
      <c r="S3147" s="67"/>
      <c r="T3147" s="68"/>
      <c r="U3147" s="37"/>
      <c r="V3147" s="37"/>
      <c r="W3147" s="37"/>
      <c r="X3147" s="37"/>
      <c r="Y3147" s="37"/>
      <c r="Z3147" s="37"/>
      <c r="AA3147" s="37"/>
      <c r="AB3147" s="37"/>
      <c r="AC3147" s="37"/>
      <c r="AD3147" s="37"/>
      <c r="AE3147" s="37"/>
      <c r="AT3147" s="20" t="s">
        <v>206</v>
      </c>
      <c r="AU3147" s="20" t="s">
        <v>84</v>
      </c>
    </row>
    <row r="3148" spans="1:65" s="15" customFormat="1" ht="11.25">
      <c r="B3148" s="222"/>
      <c r="C3148" s="223"/>
      <c r="D3148" s="201" t="s">
        <v>213</v>
      </c>
      <c r="E3148" s="224" t="s">
        <v>28</v>
      </c>
      <c r="F3148" s="225" t="s">
        <v>1244</v>
      </c>
      <c r="G3148" s="223"/>
      <c r="H3148" s="224" t="s">
        <v>28</v>
      </c>
      <c r="I3148" s="226"/>
      <c r="J3148" s="223"/>
      <c r="K3148" s="223"/>
      <c r="L3148" s="227"/>
      <c r="M3148" s="228"/>
      <c r="N3148" s="229"/>
      <c r="O3148" s="229"/>
      <c r="P3148" s="229"/>
      <c r="Q3148" s="229"/>
      <c r="R3148" s="229"/>
      <c r="S3148" s="229"/>
      <c r="T3148" s="230"/>
      <c r="AT3148" s="231" t="s">
        <v>213</v>
      </c>
      <c r="AU3148" s="231" t="s">
        <v>84</v>
      </c>
      <c r="AV3148" s="15" t="s">
        <v>82</v>
      </c>
      <c r="AW3148" s="15" t="s">
        <v>35</v>
      </c>
      <c r="AX3148" s="15" t="s">
        <v>74</v>
      </c>
      <c r="AY3148" s="231" t="s">
        <v>197</v>
      </c>
    </row>
    <row r="3149" spans="1:65" s="13" customFormat="1" ht="11.25">
      <c r="B3149" s="199"/>
      <c r="C3149" s="200"/>
      <c r="D3149" s="201" t="s">
        <v>213</v>
      </c>
      <c r="E3149" s="202" t="s">
        <v>28</v>
      </c>
      <c r="F3149" s="203" t="s">
        <v>4027</v>
      </c>
      <c r="G3149" s="200"/>
      <c r="H3149" s="204">
        <v>257.18799999999999</v>
      </c>
      <c r="I3149" s="205"/>
      <c r="J3149" s="200"/>
      <c r="K3149" s="200"/>
      <c r="L3149" s="206"/>
      <c r="M3149" s="207"/>
      <c r="N3149" s="208"/>
      <c r="O3149" s="208"/>
      <c r="P3149" s="208"/>
      <c r="Q3149" s="208"/>
      <c r="R3149" s="208"/>
      <c r="S3149" s="208"/>
      <c r="T3149" s="209"/>
      <c r="AT3149" s="210" t="s">
        <v>213</v>
      </c>
      <c r="AU3149" s="210" t="s">
        <v>84</v>
      </c>
      <c r="AV3149" s="13" t="s">
        <v>84</v>
      </c>
      <c r="AW3149" s="13" t="s">
        <v>35</v>
      </c>
      <c r="AX3149" s="13" t="s">
        <v>74</v>
      </c>
      <c r="AY3149" s="210" t="s">
        <v>197</v>
      </c>
    </row>
    <row r="3150" spans="1:65" s="13" customFormat="1" ht="11.25">
      <c r="B3150" s="199"/>
      <c r="C3150" s="200"/>
      <c r="D3150" s="201" t="s">
        <v>213</v>
      </c>
      <c r="E3150" s="202" t="s">
        <v>28</v>
      </c>
      <c r="F3150" s="203" t="s">
        <v>4028</v>
      </c>
      <c r="G3150" s="200"/>
      <c r="H3150" s="204">
        <v>2264.0450000000001</v>
      </c>
      <c r="I3150" s="205"/>
      <c r="J3150" s="200"/>
      <c r="K3150" s="200"/>
      <c r="L3150" s="206"/>
      <c r="M3150" s="207"/>
      <c r="N3150" s="208"/>
      <c r="O3150" s="208"/>
      <c r="P3150" s="208"/>
      <c r="Q3150" s="208"/>
      <c r="R3150" s="208"/>
      <c r="S3150" s="208"/>
      <c r="T3150" s="209"/>
      <c r="AT3150" s="210" t="s">
        <v>213</v>
      </c>
      <c r="AU3150" s="210" t="s">
        <v>84</v>
      </c>
      <c r="AV3150" s="13" t="s">
        <v>84</v>
      </c>
      <c r="AW3150" s="13" t="s">
        <v>35</v>
      </c>
      <c r="AX3150" s="13" t="s">
        <v>74</v>
      </c>
      <c r="AY3150" s="210" t="s">
        <v>197</v>
      </c>
    </row>
    <row r="3151" spans="1:65" s="13" customFormat="1" ht="11.25">
      <c r="B3151" s="199"/>
      <c r="C3151" s="200"/>
      <c r="D3151" s="201" t="s">
        <v>213</v>
      </c>
      <c r="E3151" s="202" t="s">
        <v>28</v>
      </c>
      <c r="F3151" s="203" t="s">
        <v>4029</v>
      </c>
      <c r="G3151" s="200"/>
      <c r="H3151" s="204">
        <v>16.649999999999999</v>
      </c>
      <c r="I3151" s="205"/>
      <c r="J3151" s="200"/>
      <c r="K3151" s="200"/>
      <c r="L3151" s="206"/>
      <c r="M3151" s="207"/>
      <c r="N3151" s="208"/>
      <c r="O3151" s="208"/>
      <c r="P3151" s="208"/>
      <c r="Q3151" s="208"/>
      <c r="R3151" s="208"/>
      <c r="S3151" s="208"/>
      <c r="T3151" s="209"/>
      <c r="AT3151" s="210" t="s">
        <v>213</v>
      </c>
      <c r="AU3151" s="210" t="s">
        <v>84</v>
      </c>
      <c r="AV3151" s="13" t="s">
        <v>84</v>
      </c>
      <c r="AW3151" s="13" t="s">
        <v>35</v>
      </c>
      <c r="AX3151" s="13" t="s">
        <v>74</v>
      </c>
      <c r="AY3151" s="210" t="s">
        <v>197</v>
      </c>
    </row>
    <row r="3152" spans="1:65" s="13" customFormat="1" ht="11.25">
      <c r="B3152" s="199"/>
      <c r="C3152" s="200"/>
      <c r="D3152" s="201" t="s">
        <v>213</v>
      </c>
      <c r="E3152" s="202" t="s">
        <v>28</v>
      </c>
      <c r="F3152" s="203" t="s">
        <v>4030</v>
      </c>
      <c r="G3152" s="200"/>
      <c r="H3152" s="204">
        <v>1362.162</v>
      </c>
      <c r="I3152" s="205"/>
      <c r="J3152" s="200"/>
      <c r="K3152" s="200"/>
      <c r="L3152" s="206"/>
      <c r="M3152" s="207"/>
      <c r="N3152" s="208"/>
      <c r="O3152" s="208"/>
      <c r="P3152" s="208"/>
      <c r="Q3152" s="208"/>
      <c r="R3152" s="208"/>
      <c r="S3152" s="208"/>
      <c r="T3152" s="209"/>
      <c r="AT3152" s="210" t="s">
        <v>213</v>
      </c>
      <c r="AU3152" s="210" t="s">
        <v>84</v>
      </c>
      <c r="AV3152" s="13" t="s">
        <v>84</v>
      </c>
      <c r="AW3152" s="13" t="s">
        <v>35</v>
      </c>
      <c r="AX3152" s="13" t="s">
        <v>74</v>
      </c>
      <c r="AY3152" s="210" t="s">
        <v>197</v>
      </c>
    </row>
    <row r="3153" spans="1:65" s="13" customFormat="1" ht="11.25">
      <c r="B3153" s="199"/>
      <c r="C3153" s="200"/>
      <c r="D3153" s="201" t="s">
        <v>213</v>
      </c>
      <c r="E3153" s="202" t="s">
        <v>28</v>
      </c>
      <c r="F3153" s="203" t="s">
        <v>4031</v>
      </c>
      <c r="G3153" s="200"/>
      <c r="H3153" s="204">
        <v>22.23</v>
      </c>
      <c r="I3153" s="205"/>
      <c r="J3153" s="200"/>
      <c r="K3153" s="200"/>
      <c r="L3153" s="206"/>
      <c r="M3153" s="207"/>
      <c r="N3153" s="208"/>
      <c r="O3153" s="208"/>
      <c r="P3153" s="208"/>
      <c r="Q3153" s="208"/>
      <c r="R3153" s="208"/>
      <c r="S3153" s="208"/>
      <c r="T3153" s="209"/>
      <c r="AT3153" s="210" t="s">
        <v>213</v>
      </c>
      <c r="AU3153" s="210" t="s">
        <v>84</v>
      </c>
      <c r="AV3153" s="13" t="s">
        <v>84</v>
      </c>
      <c r="AW3153" s="13" t="s">
        <v>35</v>
      </c>
      <c r="AX3153" s="13" t="s">
        <v>74</v>
      </c>
      <c r="AY3153" s="210" t="s">
        <v>197</v>
      </c>
    </row>
    <row r="3154" spans="1:65" s="16" customFormat="1" ht="11.25">
      <c r="B3154" s="232"/>
      <c r="C3154" s="233"/>
      <c r="D3154" s="201" t="s">
        <v>213</v>
      </c>
      <c r="E3154" s="234" t="s">
        <v>28</v>
      </c>
      <c r="F3154" s="235" t="s">
        <v>416</v>
      </c>
      <c r="G3154" s="233"/>
      <c r="H3154" s="236">
        <v>3922.2750000000001</v>
      </c>
      <c r="I3154" s="237"/>
      <c r="J3154" s="233"/>
      <c r="K3154" s="233"/>
      <c r="L3154" s="238"/>
      <c r="M3154" s="239"/>
      <c r="N3154" s="240"/>
      <c r="O3154" s="240"/>
      <c r="P3154" s="240"/>
      <c r="Q3154" s="240"/>
      <c r="R3154" s="240"/>
      <c r="S3154" s="240"/>
      <c r="T3154" s="241"/>
      <c r="AT3154" s="242" t="s">
        <v>213</v>
      </c>
      <c r="AU3154" s="242" t="s">
        <v>84</v>
      </c>
      <c r="AV3154" s="16" t="s">
        <v>160</v>
      </c>
      <c r="AW3154" s="16" t="s">
        <v>35</v>
      </c>
      <c r="AX3154" s="16" t="s">
        <v>74</v>
      </c>
      <c r="AY3154" s="242" t="s">
        <v>197</v>
      </c>
    </row>
    <row r="3155" spans="1:65" s="13" customFormat="1" ht="11.25">
      <c r="B3155" s="199"/>
      <c r="C3155" s="200"/>
      <c r="D3155" s="201" t="s">
        <v>213</v>
      </c>
      <c r="E3155" s="202" t="s">
        <v>28</v>
      </c>
      <c r="F3155" s="203" t="s">
        <v>4032</v>
      </c>
      <c r="G3155" s="200"/>
      <c r="H3155" s="204">
        <v>-1514.325</v>
      </c>
      <c r="I3155" s="205"/>
      <c r="J3155" s="200"/>
      <c r="K3155" s="200"/>
      <c r="L3155" s="206"/>
      <c r="M3155" s="207"/>
      <c r="N3155" s="208"/>
      <c r="O3155" s="208"/>
      <c r="P3155" s="208"/>
      <c r="Q3155" s="208"/>
      <c r="R3155" s="208"/>
      <c r="S3155" s="208"/>
      <c r="T3155" s="209"/>
      <c r="AT3155" s="210" t="s">
        <v>213</v>
      </c>
      <c r="AU3155" s="210" t="s">
        <v>84</v>
      </c>
      <c r="AV3155" s="13" t="s">
        <v>84</v>
      </c>
      <c r="AW3155" s="13" t="s">
        <v>35</v>
      </c>
      <c r="AX3155" s="13" t="s">
        <v>74</v>
      </c>
      <c r="AY3155" s="210" t="s">
        <v>197</v>
      </c>
    </row>
    <row r="3156" spans="1:65" s="14" customFormat="1" ht="11.25">
      <c r="B3156" s="211"/>
      <c r="C3156" s="212"/>
      <c r="D3156" s="201" t="s">
        <v>213</v>
      </c>
      <c r="E3156" s="213" t="s">
        <v>28</v>
      </c>
      <c r="F3156" s="214" t="s">
        <v>226</v>
      </c>
      <c r="G3156" s="212"/>
      <c r="H3156" s="215">
        <v>2407.9499999999998</v>
      </c>
      <c r="I3156" s="216"/>
      <c r="J3156" s="212"/>
      <c r="K3156" s="212"/>
      <c r="L3156" s="217"/>
      <c r="M3156" s="218"/>
      <c r="N3156" s="219"/>
      <c r="O3156" s="219"/>
      <c r="P3156" s="219"/>
      <c r="Q3156" s="219"/>
      <c r="R3156" s="219"/>
      <c r="S3156" s="219"/>
      <c r="T3156" s="220"/>
      <c r="AT3156" s="221" t="s">
        <v>213</v>
      </c>
      <c r="AU3156" s="221" t="s">
        <v>84</v>
      </c>
      <c r="AV3156" s="14" t="s">
        <v>204</v>
      </c>
      <c r="AW3156" s="14" t="s">
        <v>35</v>
      </c>
      <c r="AX3156" s="14" t="s">
        <v>82</v>
      </c>
      <c r="AY3156" s="221" t="s">
        <v>197</v>
      </c>
    </row>
    <row r="3157" spans="1:65" s="2" customFormat="1" ht="16.5" customHeight="1">
      <c r="A3157" s="37"/>
      <c r="B3157" s="38"/>
      <c r="C3157" s="181" t="s">
        <v>2056</v>
      </c>
      <c r="D3157" s="181" t="s">
        <v>199</v>
      </c>
      <c r="E3157" s="182" t="s">
        <v>4033</v>
      </c>
      <c r="F3157" s="183" t="s">
        <v>4034</v>
      </c>
      <c r="G3157" s="184" t="s">
        <v>202</v>
      </c>
      <c r="H3157" s="185">
        <v>1514.325</v>
      </c>
      <c r="I3157" s="186"/>
      <c r="J3157" s="187">
        <f>ROUND(I3157*H3157,2)</f>
        <v>0</v>
      </c>
      <c r="K3157" s="183" t="s">
        <v>203</v>
      </c>
      <c r="L3157" s="42"/>
      <c r="M3157" s="188" t="s">
        <v>28</v>
      </c>
      <c r="N3157" s="189" t="s">
        <v>45</v>
      </c>
      <c r="O3157" s="67"/>
      <c r="P3157" s="190">
        <f>O3157*H3157</f>
        <v>0</v>
      </c>
      <c r="Q3157" s="190">
        <v>2.1000000000000001E-4</v>
      </c>
      <c r="R3157" s="190">
        <f>Q3157*H3157</f>
        <v>0.31800825000000005</v>
      </c>
      <c r="S3157" s="190">
        <v>0</v>
      </c>
      <c r="T3157" s="191">
        <f>S3157*H3157</f>
        <v>0</v>
      </c>
      <c r="U3157" s="37"/>
      <c r="V3157" s="37"/>
      <c r="W3157" s="37"/>
      <c r="X3157" s="37"/>
      <c r="Y3157" s="37"/>
      <c r="Z3157" s="37"/>
      <c r="AA3157" s="37"/>
      <c r="AB3157" s="37"/>
      <c r="AC3157" s="37"/>
      <c r="AD3157" s="37"/>
      <c r="AE3157" s="37"/>
      <c r="AR3157" s="192" t="s">
        <v>283</v>
      </c>
      <c r="AT3157" s="192" t="s">
        <v>199</v>
      </c>
      <c r="AU3157" s="192" t="s">
        <v>84</v>
      </c>
      <c r="AY3157" s="20" t="s">
        <v>197</v>
      </c>
      <c r="BE3157" s="193">
        <f>IF(N3157="základní",J3157,0)</f>
        <v>0</v>
      </c>
      <c r="BF3157" s="193">
        <f>IF(N3157="snížená",J3157,0)</f>
        <v>0</v>
      </c>
      <c r="BG3157" s="193">
        <f>IF(N3157="zákl. přenesená",J3157,0)</f>
        <v>0</v>
      </c>
      <c r="BH3157" s="193">
        <f>IF(N3157="sníž. přenesená",J3157,0)</f>
        <v>0</v>
      </c>
      <c r="BI3157" s="193">
        <f>IF(N3157="nulová",J3157,0)</f>
        <v>0</v>
      </c>
      <c r="BJ3157" s="20" t="s">
        <v>82</v>
      </c>
      <c r="BK3157" s="193">
        <f>ROUND(I3157*H3157,2)</f>
        <v>0</v>
      </c>
      <c r="BL3157" s="20" t="s">
        <v>283</v>
      </c>
      <c r="BM3157" s="192" t="s">
        <v>4035</v>
      </c>
    </row>
    <row r="3158" spans="1:65" s="2" customFormat="1" ht="11.25">
      <c r="A3158" s="37"/>
      <c r="B3158" s="38"/>
      <c r="C3158" s="39"/>
      <c r="D3158" s="194" t="s">
        <v>206</v>
      </c>
      <c r="E3158" s="39"/>
      <c r="F3158" s="195" t="s">
        <v>4036</v>
      </c>
      <c r="G3158" s="39"/>
      <c r="H3158" s="39"/>
      <c r="I3158" s="196"/>
      <c r="J3158" s="39"/>
      <c r="K3158" s="39"/>
      <c r="L3158" s="42"/>
      <c r="M3158" s="197"/>
      <c r="N3158" s="198"/>
      <c r="O3158" s="67"/>
      <c r="P3158" s="67"/>
      <c r="Q3158" s="67"/>
      <c r="R3158" s="67"/>
      <c r="S3158" s="67"/>
      <c r="T3158" s="68"/>
      <c r="U3158" s="37"/>
      <c r="V3158" s="37"/>
      <c r="W3158" s="37"/>
      <c r="X3158" s="37"/>
      <c r="Y3158" s="37"/>
      <c r="Z3158" s="37"/>
      <c r="AA3158" s="37"/>
      <c r="AB3158" s="37"/>
      <c r="AC3158" s="37"/>
      <c r="AD3158" s="37"/>
      <c r="AE3158" s="37"/>
      <c r="AT3158" s="20" t="s">
        <v>206</v>
      </c>
      <c r="AU3158" s="20" t="s">
        <v>84</v>
      </c>
    </row>
    <row r="3159" spans="1:65" s="15" customFormat="1" ht="11.25">
      <c r="B3159" s="222"/>
      <c r="C3159" s="223"/>
      <c r="D3159" s="201" t="s">
        <v>213</v>
      </c>
      <c r="E3159" s="224" t="s">
        <v>28</v>
      </c>
      <c r="F3159" s="225" t="s">
        <v>1244</v>
      </c>
      <c r="G3159" s="223"/>
      <c r="H3159" s="224" t="s">
        <v>28</v>
      </c>
      <c r="I3159" s="226"/>
      <c r="J3159" s="223"/>
      <c r="K3159" s="223"/>
      <c r="L3159" s="227"/>
      <c r="M3159" s="228"/>
      <c r="N3159" s="229"/>
      <c r="O3159" s="229"/>
      <c r="P3159" s="229"/>
      <c r="Q3159" s="229"/>
      <c r="R3159" s="229"/>
      <c r="S3159" s="229"/>
      <c r="T3159" s="230"/>
      <c r="AT3159" s="231" t="s">
        <v>213</v>
      </c>
      <c r="AU3159" s="231" t="s">
        <v>84</v>
      </c>
      <c r="AV3159" s="15" t="s">
        <v>82</v>
      </c>
      <c r="AW3159" s="15" t="s">
        <v>35</v>
      </c>
      <c r="AX3159" s="15" t="s">
        <v>74</v>
      </c>
      <c r="AY3159" s="231" t="s">
        <v>197</v>
      </c>
    </row>
    <row r="3160" spans="1:65" s="15" customFormat="1" ht="11.25">
      <c r="B3160" s="222"/>
      <c r="C3160" s="223"/>
      <c r="D3160" s="201" t="s">
        <v>213</v>
      </c>
      <c r="E3160" s="224" t="s">
        <v>28</v>
      </c>
      <c r="F3160" s="225" t="s">
        <v>1001</v>
      </c>
      <c r="G3160" s="223"/>
      <c r="H3160" s="224" t="s">
        <v>28</v>
      </c>
      <c r="I3160" s="226"/>
      <c r="J3160" s="223"/>
      <c r="K3160" s="223"/>
      <c r="L3160" s="227"/>
      <c r="M3160" s="228"/>
      <c r="N3160" s="229"/>
      <c r="O3160" s="229"/>
      <c r="P3160" s="229"/>
      <c r="Q3160" s="229"/>
      <c r="R3160" s="229"/>
      <c r="S3160" s="229"/>
      <c r="T3160" s="230"/>
      <c r="AT3160" s="231" t="s">
        <v>213</v>
      </c>
      <c r="AU3160" s="231" t="s">
        <v>84</v>
      </c>
      <c r="AV3160" s="15" t="s">
        <v>82</v>
      </c>
      <c r="AW3160" s="15" t="s">
        <v>35</v>
      </c>
      <c r="AX3160" s="15" t="s">
        <v>74</v>
      </c>
      <c r="AY3160" s="231" t="s">
        <v>197</v>
      </c>
    </row>
    <row r="3161" spans="1:65" s="15" customFormat="1" ht="11.25">
      <c r="B3161" s="222"/>
      <c r="C3161" s="223"/>
      <c r="D3161" s="201" t="s">
        <v>213</v>
      </c>
      <c r="E3161" s="224" t="s">
        <v>28</v>
      </c>
      <c r="F3161" s="225" t="s">
        <v>4037</v>
      </c>
      <c r="G3161" s="223"/>
      <c r="H3161" s="224" t="s">
        <v>28</v>
      </c>
      <c r="I3161" s="226"/>
      <c r="J3161" s="223"/>
      <c r="K3161" s="223"/>
      <c r="L3161" s="227"/>
      <c r="M3161" s="228"/>
      <c r="N3161" s="229"/>
      <c r="O3161" s="229"/>
      <c r="P3161" s="229"/>
      <c r="Q3161" s="229"/>
      <c r="R3161" s="229"/>
      <c r="S3161" s="229"/>
      <c r="T3161" s="230"/>
      <c r="AT3161" s="231" t="s">
        <v>213</v>
      </c>
      <c r="AU3161" s="231" t="s">
        <v>84</v>
      </c>
      <c r="AV3161" s="15" t="s">
        <v>82</v>
      </c>
      <c r="AW3161" s="15" t="s">
        <v>35</v>
      </c>
      <c r="AX3161" s="15" t="s">
        <v>74</v>
      </c>
      <c r="AY3161" s="231" t="s">
        <v>197</v>
      </c>
    </row>
    <row r="3162" spans="1:65" s="13" customFormat="1" ht="11.25">
      <c r="B3162" s="199"/>
      <c r="C3162" s="200"/>
      <c r="D3162" s="201" t="s">
        <v>213</v>
      </c>
      <c r="E3162" s="202" t="s">
        <v>28</v>
      </c>
      <c r="F3162" s="203" t="s">
        <v>4038</v>
      </c>
      <c r="G3162" s="200"/>
      <c r="H3162" s="204">
        <v>780.03</v>
      </c>
      <c r="I3162" s="205"/>
      <c r="J3162" s="200"/>
      <c r="K3162" s="200"/>
      <c r="L3162" s="206"/>
      <c r="M3162" s="207"/>
      <c r="N3162" s="208"/>
      <c r="O3162" s="208"/>
      <c r="P3162" s="208"/>
      <c r="Q3162" s="208"/>
      <c r="R3162" s="208"/>
      <c r="S3162" s="208"/>
      <c r="T3162" s="209"/>
      <c r="AT3162" s="210" t="s">
        <v>213</v>
      </c>
      <c r="AU3162" s="210" t="s">
        <v>84</v>
      </c>
      <c r="AV3162" s="13" t="s">
        <v>84</v>
      </c>
      <c r="AW3162" s="13" t="s">
        <v>35</v>
      </c>
      <c r="AX3162" s="13" t="s">
        <v>74</v>
      </c>
      <c r="AY3162" s="210" t="s">
        <v>197</v>
      </c>
    </row>
    <row r="3163" spans="1:65" s="13" customFormat="1" ht="11.25">
      <c r="B3163" s="199"/>
      <c r="C3163" s="200"/>
      <c r="D3163" s="201" t="s">
        <v>213</v>
      </c>
      <c r="E3163" s="202" t="s">
        <v>28</v>
      </c>
      <c r="F3163" s="203" t="s">
        <v>1341</v>
      </c>
      <c r="G3163" s="200"/>
      <c r="H3163" s="204">
        <v>-18.559999999999999</v>
      </c>
      <c r="I3163" s="205"/>
      <c r="J3163" s="200"/>
      <c r="K3163" s="200"/>
      <c r="L3163" s="206"/>
      <c r="M3163" s="207"/>
      <c r="N3163" s="208"/>
      <c r="O3163" s="208"/>
      <c r="P3163" s="208"/>
      <c r="Q3163" s="208"/>
      <c r="R3163" s="208"/>
      <c r="S3163" s="208"/>
      <c r="T3163" s="209"/>
      <c r="AT3163" s="210" t="s">
        <v>213</v>
      </c>
      <c r="AU3163" s="210" t="s">
        <v>84</v>
      </c>
      <c r="AV3163" s="13" t="s">
        <v>84</v>
      </c>
      <c r="AW3163" s="13" t="s">
        <v>35</v>
      </c>
      <c r="AX3163" s="13" t="s">
        <v>74</v>
      </c>
      <c r="AY3163" s="210" t="s">
        <v>197</v>
      </c>
    </row>
    <row r="3164" spans="1:65" s="13" customFormat="1" ht="11.25">
      <c r="B3164" s="199"/>
      <c r="C3164" s="200"/>
      <c r="D3164" s="201" t="s">
        <v>213</v>
      </c>
      <c r="E3164" s="202" t="s">
        <v>28</v>
      </c>
      <c r="F3164" s="203" t="s">
        <v>836</v>
      </c>
      <c r="G3164" s="200"/>
      <c r="H3164" s="204">
        <v>-26.25</v>
      </c>
      <c r="I3164" s="205"/>
      <c r="J3164" s="200"/>
      <c r="K3164" s="200"/>
      <c r="L3164" s="206"/>
      <c r="M3164" s="207"/>
      <c r="N3164" s="208"/>
      <c r="O3164" s="208"/>
      <c r="P3164" s="208"/>
      <c r="Q3164" s="208"/>
      <c r="R3164" s="208"/>
      <c r="S3164" s="208"/>
      <c r="T3164" s="209"/>
      <c r="AT3164" s="210" t="s">
        <v>213</v>
      </c>
      <c r="AU3164" s="210" t="s">
        <v>84</v>
      </c>
      <c r="AV3164" s="13" t="s">
        <v>84</v>
      </c>
      <c r="AW3164" s="13" t="s">
        <v>35</v>
      </c>
      <c r="AX3164" s="13" t="s">
        <v>74</v>
      </c>
      <c r="AY3164" s="210" t="s">
        <v>197</v>
      </c>
    </row>
    <row r="3165" spans="1:65" s="13" customFormat="1" ht="11.25">
      <c r="B3165" s="199"/>
      <c r="C3165" s="200"/>
      <c r="D3165" s="201" t="s">
        <v>213</v>
      </c>
      <c r="E3165" s="202" t="s">
        <v>28</v>
      </c>
      <c r="F3165" s="203" t="s">
        <v>1357</v>
      </c>
      <c r="G3165" s="200"/>
      <c r="H3165" s="204">
        <v>11.385</v>
      </c>
      <c r="I3165" s="205"/>
      <c r="J3165" s="200"/>
      <c r="K3165" s="200"/>
      <c r="L3165" s="206"/>
      <c r="M3165" s="207"/>
      <c r="N3165" s="208"/>
      <c r="O3165" s="208"/>
      <c r="P3165" s="208"/>
      <c r="Q3165" s="208"/>
      <c r="R3165" s="208"/>
      <c r="S3165" s="208"/>
      <c r="T3165" s="209"/>
      <c r="AT3165" s="210" t="s">
        <v>213</v>
      </c>
      <c r="AU3165" s="210" t="s">
        <v>84</v>
      </c>
      <c r="AV3165" s="13" t="s">
        <v>84</v>
      </c>
      <c r="AW3165" s="13" t="s">
        <v>35</v>
      </c>
      <c r="AX3165" s="13" t="s">
        <v>74</v>
      </c>
      <c r="AY3165" s="210" t="s">
        <v>197</v>
      </c>
    </row>
    <row r="3166" spans="1:65" s="13" customFormat="1" ht="11.25">
      <c r="B3166" s="199"/>
      <c r="C3166" s="200"/>
      <c r="D3166" s="201" t="s">
        <v>213</v>
      </c>
      <c r="E3166" s="202" t="s">
        <v>28</v>
      </c>
      <c r="F3166" s="203" t="s">
        <v>4039</v>
      </c>
      <c r="G3166" s="200"/>
      <c r="H3166" s="204">
        <v>767.72</v>
      </c>
      <c r="I3166" s="205"/>
      <c r="J3166" s="200"/>
      <c r="K3166" s="200"/>
      <c r="L3166" s="206"/>
      <c r="M3166" s="207"/>
      <c r="N3166" s="208"/>
      <c r="O3166" s="208"/>
      <c r="P3166" s="208"/>
      <c r="Q3166" s="208"/>
      <c r="R3166" s="208"/>
      <c r="S3166" s="208"/>
      <c r="T3166" s="209"/>
      <c r="AT3166" s="210" t="s">
        <v>213</v>
      </c>
      <c r="AU3166" s="210" t="s">
        <v>84</v>
      </c>
      <c r="AV3166" s="13" t="s">
        <v>84</v>
      </c>
      <c r="AW3166" s="13" t="s">
        <v>35</v>
      </c>
      <c r="AX3166" s="13" t="s">
        <v>74</v>
      </c>
      <c r="AY3166" s="210" t="s">
        <v>197</v>
      </c>
    </row>
    <row r="3167" spans="1:65" s="14" customFormat="1" ht="11.25">
      <c r="B3167" s="211"/>
      <c r="C3167" s="212"/>
      <c r="D3167" s="201" t="s">
        <v>213</v>
      </c>
      <c r="E3167" s="213" t="s">
        <v>28</v>
      </c>
      <c r="F3167" s="214" t="s">
        <v>226</v>
      </c>
      <c r="G3167" s="212"/>
      <c r="H3167" s="215">
        <v>1514.325</v>
      </c>
      <c r="I3167" s="216"/>
      <c r="J3167" s="212"/>
      <c r="K3167" s="212"/>
      <c r="L3167" s="217"/>
      <c r="M3167" s="218"/>
      <c r="N3167" s="219"/>
      <c r="O3167" s="219"/>
      <c r="P3167" s="219"/>
      <c r="Q3167" s="219"/>
      <c r="R3167" s="219"/>
      <c r="S3167" s="219"/>
      <c r="T3167" s="220"/>
      <c r="AT3167" s="221" t="s">
        <v>213</v>
      </c>
      <c r="AU3167" s="221" t="s">
        <v>84</v>
      </c>
      <c r="AV3167" s="14" t="s">
        <v>204</v>
      </c>
      <c r="AW3167" s="14" t="s">
        <v>35</v>
      </c>
      <c r="AX3167" s="14" t="s">
        <v>82</v>
      </c>
      <c r="AY3167" s="221" t="s">
        <v>197</v>
      </c>
    </row>
    <row r="3168" spans="1:65" s="2" customFormat="1" ht="24.2" customHeight="1">
      <c r="A3168" s="37"/>
      <c r="B3168" s="38"/>
      <c r="C3168" s="181" t="s">
        <v>4040</v>
      </c>
      <c r="D3168" s="181" t="s">
        <v>199</v>
      </c>
      <c r="E3168" s="182" t="s">
        <v>4041</v>
      </c>
      <c r="F3168" s="183" t="s">
        <v>4042</v>
      </c>
      <c r="G3168" s="184" t="s">
        <v>202</v>
      </c>
      <c r="H3168" s="185">
        <v>2407.9499999999998</v>
      </c>
      <c r="I3168" s="186"/>
      <c r="J3168" s="187">
        <f>ROUND(I3168*H3168,2)</f>
        <v>0</v>
      </c>
      <c r="K3168" s="183" t="s">
        <v>203</v>
      </c>
      <c r="L3168" s="42"/>
      <c r="M3168" s="188" t="s">
        <v>28</v>
      </c>
      <c r="N3168" s="189" t="s">
        <v>45</v>
      </c>
      <c r="O3168" s="67"/>
      <c r="P3168" s="190">
        <f>O3168*H3168</f>
        <v>0</v>
      </c>
      <c r="Q3168" s="190">
        <v>2.9E-4</v>
      </c>
      <c r="R3168" s="190">
        <f>Q3168*H3168</f>
        <v>0.69830549999999991</v>
      </c>
      <c r="S3168" s="190">
        <v>0</v>
      </c>
      <c r="T3168" s="191">
        <f>S3168*H3168</f>
        <v>0</v>
      </c>
      <c r="U3168" s="37"/>
      <c r="V3168" s="37"/>
      <c r="W3168" s="37"/>
      <c r="X3168" s="37"/>
      <c r="Y3168" s="37"/>
      <c r="Z3168" s="37"/>
      <c r="AA3168" s="37"/>
      <c r="AB3168" s="37"/>
      <c r="AC3168" s="37"/>
      <c r="AD3168" s="37"/>
      <c r="AE3168" s="37"/>
      <c r="AR3168" s="192" t="s">
        <v>283</v>
      </c>
      <c r="AT3168" s="192" t="s">
        <v>199</v>
      </c>
      <c r="AU3168" s="192" t="s">
        <v>84</v>
      </c>
      <c r="AY3168" s="20" t="s">
        <v>197</v>
      </c>
      <c r="BE3168" s="193">
        <f>IF(N3168="základní",J3168,0)</f>
        <v>0</v>
      </c>
      <c r="BF3168" s="193">
        <f>IF(N3168="snížená",J3168,0)</f>
        <v>0</v>
      </c>
      <c r="BG3168" s="193">
        <f>IF(N3168="zákl. přenesená",J3168,0)</f>
        <v>0</v>
      </c>
      <c r="BH3168" s="193">
        <f>IF(N3168="sníž. přenesená",J3168,0)</f>
        <v>0</v>
      </c>
      <c r="BI3168" s="193">
        <f>IF(N3168="nulová",J3168,0)</f>
        <v>0</v>
      </c>
      <c r="BJ3168" s="20" t="s">
        <v>82</v>
      </c>
      <c r="BK3168" s="193">
        <f>ROUND(I3168*H3168,2)</f>
        <v>0</v>
      </c>
      <c r="BL3168" s="20" t="s">
        <v>283</v>
      </c>
      <c r="BM3168" s="192" t="s">
        <v>4043</v>
      </c>
    </row>
    <row r="3169" spans="1:65" s="2" customFormat="1" ht="11.25">
      <c r="A3169" s="37"/>
      <c r="B3169" s="38"/>
      <c r="C3169" s="39"/>
      <c r="D3169" s="194" t="s">
        <v>206</v>
      </c>
      <c r="E3169" s="39"/>
      <c r="F3169" s="195" t="s">
        <v>4044</v>
      </c>
      <c r="G3169" s="39"/>
      <c r="H3169" s="39"/>
      <c r="I3169" s="196"/>
      <c r="J3169" s="39"/>
      <c r="K3169" s="39"/>
      <c r="L3169" s="42"/>
      <c r="M3169" s="197"/>
      <c r="N3169" s="198"/>
      <c r="O3169" s="67"/>
      <c r="P3169" s="67"/>
      <c r="Q3169" s="67"/>
      <c r="R3169" s="67"/>
      <c r="S3169" s="67"/>
      <c r="T3169" s="68"/>
      <c r="U3169" s="37"/>
      <c r="V3169" s="37"/>
      <c r="W3169" s="37"/>
      <c r="X3169" s="37"/>
      <c r="Y3169" s="37"/>
      <c r="Z3169" s="37"/>
      <c r="AA3169" s="37"/>
      <c r="AB3169" s="37"/>
      <c r="AC3169" s="37"/>
      <c r="AD3169" s="37"/>
      <c r="AE3169" s="37"/>
      <c r="AT3169" s="20" t="s">
        <v>206</v>
      </c>
      <c r="AU3169" s="20" t="s">
        <v>84</v>
      </c>
    </row>
    <row r="3170" spans="1:65" s="2" customFormat="1" ht="24.2" customHeight="1">
      <c r="A3170" s="37"/>
      <c r="B3170" s="38"/>
      <c r="C3170" s="181" t="s">
        <v>4045</v>
      </c>
      <c r="D3170" s="181" t="s">
        <v>199</v>
      </c>
      <c r="E3170" s="182" t="s">
        <v>4046</v>
      </c>
      <c r="F3170" s="183" t="s">
        <v>4047</v>
      </c>
      <c r="G3170" s="184" t="s">
        <v>202</v>
      </c>
      <c r="H3170" s="185">
        <v>1514.325</v>
      </c>
      <c r="I3170" s="186"/>
      <c r="J3170" s="187">
        <f>ROUND(I3170*H3170,2)</f>
        <v>0</v>
      </c>
      <c r="K3170" s="183" t="s">
        <v>203</v>
      </c>
      <c r="L3170" s="42"/>
      <c r="M3170" s="188" t="s">
        <v>28</v>
      </c>
      <c r="N3170" s="189" t="s">
        <v>45</v>
      </c>
      <c r="O3170" s="67"/>
      <c r="P3170" s="190">
        <f>O3170*H3170</f>
        <v>0</v>
      </c>
      <c r="Q3170" s="190">
        <v>2.9E-4</v>
      </c>
      <c r="R3170" s="190">
        <f>Q3170*H3170</f>
        <v>0.43915425000000002</v>
      </c>
      <c r="S3170" s="190">
        <v>0</v>
      </c>
      <c r="T3170" s="191">
        <f>S3170*H3170</f>
        <v>0</v>
      </c>
      <c r="U3170" s="37"/>
      <c r="V3170" s="37"/>
      <c r="W3170" s="37"/>
      <c r="X3170" s="37"/>
      <c r="Y3170" s="37"/>
      <c r="Z3170" s="37"/>
      <c r="AA3170" s="37"/>
      <c r="AB3170" s="37"/>
      <c r="AC3170" s="37"/>
      <c r="AD3170" s="37"/>
      <c r="AE3170" s="37"/>
      <c r="AR3170" s="192" t="s">
        <v>283</v>
      </c>
      <c r="AT3170" s="192" t="s">
        <v>199</v>
      </c>
      <c r="AU3170" s="192" t="s">
        <v>84</v>
      </c>
      <c r="AY3170" s="20" t="s">
        <v>197</v>
      </c>
      <c r="BE3170" s="193">
        <f>IF(N3170="základní",J3170,0)</f>
        <v>0</v>
      </c>
      <c r="BF3170" s="193">
        <f>IF(N3170="snížená",J3170,0)</f>
        <v>0</v>
      </c>
      <c r="BG3170" s="193">
        <f>IF(N3170="zákl. přenesená",J3170,0)</f>
        <v>0</v>
      </c>
      <c r="BH3170" s="193">
        <f>IF(N3170="sníž. přenesená",J3170,0)</f>
        <v>0</v>
      </c>
      <c r="BI3170" s="193">
        <f>IF(N3170="nulová",J3170,0)</f>
        <v>0</v>
      </c>
      <c r="BJ3170" s="20" t="s">
        <v>82</v>
      </c>
      <c r="BK3170" s="193">
        <f>ROUND(I3170*H3170,2)</f>
        <v>0</v>
      </c>
      <c r="BL3170" s="20" t="s">
        <v>283</v>
      </c>
      <c r="BM3170" s="192" t="s">
        <v>4048</v>
      </c>
    </row>
    <row r="3171" spans="1:65" s="2" customFormat="1" ht="11.25">
      <c r="A3171" s="37"/>
      <c r="B3171" s="38"/>
      <c r="C3171" s="39"/>
      <c r="D3171" s="194" t="s">
        <v>206</v>
      </c>
      <c r="E3171" s="39"/>
      <c r="F3171" s="195" t="s">
        <v>4049</v>
      </c>
      <c r="G3171" s="39"/>
      <c r="H3171" s="39"/>
      <c r="I3171" s="196"/>
      <c r="J3171" s="39"/>
      <c r="K3171" s="39"/>
      <c r="L3171" s="42"/>
      <c r="M3171" s="197"/>
      <c r="N3171" s="198"/>
      <c r="O3171" s="67"/>
      <c r="P3171" s="67"/>
      <c r="Q3171" s="67"/>
      <c r="R3171" s="67"/>
      <c r="S3171" s="67"/>
      <c r="T3171" s="68"/>
      <c r="U3171" s="37"/>
      <c r="V3171" s="37"/>
      <c r="W3171" s="37"/>
      <c r="X3171" s="37"/>
      <c r="Y3171" s="37"/>
      <c r="Z3171" s="37"/>
      <c r="AA3171" s="37"/>
      <c r="AB3171" s="37"/>
      <c r="AC3171" s="37"/>
      <c r="AD3171" s="37"/>
      <c r="AE3171" s="37"/>
      <c r="AT3171" s="20" t="s">
        <v>206</v>
      </c>
      <c r="AU3171" s="20" t="s">
        <v>84</v>
      </c>
    </row>
    <row r="3172" spans="1:65" s="2" customFormat="1" ht="24.2" customHeight="1">
      <c r="A3172" s="37"/>
      <c r="B3172" s="38"/>
      <c r="C3172" s="181" t="s">
        <v>4050</v>
      </c>
      <c r="D3172" s="181" t="s">
        <v>199</v>
      </c>
      <c r="E3172" s="182" t="s">
        <v>4051</v>
      </c>
      <c r="F3172" s="183" t="s">
        <v>4052</v>
      </c>
      <c r="G3172" s="184" t="s">
        <v>202</v>
      </c>
      <c r="H3172" s="185">
        <v>1131.4559999999999</v>
      </c>
      <c r="I3172" s="186"/>
      <c r="J3172" s="187">
        <f>ROUND(I3172*H3172,2)</f>
        <v>0</v>
      </c>
      <c r="K3172" s="183" t="s">
        <v>203</v>
      </c>
      <c r="L3172" s="42"/>
      <c r="M3172" s="188" t="s">
        <v>28</v>
      </c>
      <c r="N3172" s="189" t="s">
        <v>45</v>
      </c>
      <c r="O3172" s="67"/>
      <c r="P3172" s="190">
        <f>O3172*H3172</f>
        <v>0</v>
      </c>
      <c r="Q3172" s="190">
        <v>1.0000000000000001E-5</v>
      </c>
      <c r="R3172" s="190">
        <f>Q3172*H3172</f>
        <v>1.131456E-2</v>
      </c>
      <c r="S3172" s="190">
        <v>0</v>
      </c>
      <c r="T3172" s="191">
        <f>S3172*H3172</f>
        <v>0</v>
      </c>
      <c r="U3172" s="37"/>
      <c r="V3172" s="37"/>
      <c r="W3172" s="37"/>
      <c r="X3172" s="37"/>
      <c r="Y3172" s="37"/>
      <c r="Z3172" s="37"/>
      <c r="AA3172" s="37"/>
      <c r="AB3172" s="37"/>
      <c r="AC3172" s="37"/>
      <c r="AD3172" s="37"/>
      <c r="AE3172" s="37"/>
      <c r="AR3172" s="192" t="s">
        <v>283</v>
      </c>
      <c r="AT3172" s="192" t="s">
        <v>199</v>
      </c>
      <c r="AU3172" s="192" t="s">
        <v>84</v>
      </c>
      <c r="AY3172" s="20" t="s">
        <v>197</v>
      </c>
      <c r="BE3172" s="193">
        <f>IF(N3172="základní",J3172,0)</f>
        <v>0</v>
      </c>
      <c r="BF3172" s="193">
        <f>IF(N3172="snížená",J3172,0)</f>
        <v>0</v>
      </c>
      <c r="BG3172" s="193">
        <f>IF(N3172="zákl. přenesená",J3172,0)</f>
        <v>0</v>
      </c>
      <c r="BH3172" s="193">
        <f>IF(N3172="sníž. přenesená",J3172,0)</f>
        <v>0</v>
      </c>
      <c r="BI3172" s="193">
        <f>IF(N3172="nulová",J3172,0)</f>
        <v>0</v>
      </c>
      <c r="BJ3172" s="20" t="s">
        <v>82</v>
      </c>
      <c r="BK3172" s="193">
        <f>ROUND(I3172*H3172,2)</f>
        <v>0</v>
      </c>
      <c r="BL3172" s="20" t="s">
        <v>283</v>
      </c>
      <c r="BM3172" s="192" t="s">
        <v>4053</v>
      </c>
    </row>
    <row r="3173" spans="1:65" s="2" customFormat="1" ht="11.25">
      <c r="A3173" s="37"/>
      <c r="B3173" s="38"/>
      <c r="C3173" s="39"/>
      <c r="D3173" s="194" t="s">
        <v>206</v>
      </c>
      <c r="E3173" s="39"/>
      <c r="F3173" s="195" t="s">
        <v>4054</v>
      </c>
      <c r="G3173" s="39"/>
      <c r="H3173" s="39"/>
      <c r="I3173" s="196"/>
      <c r="J3173" s="39"/>
      <c r="K3173" s="39"/>
      <c r="L3173" s="42"/>
      <c r="M3173" s="197"/>
      <c r="N3173" s="198"/>
      <c r="O3173" s="67"/>
      <c r="P3173" s="67"/>
      <c r="Q3173" s="67"/>
      <c r="R3173" s="67"/>
      <c r="S3173" s="67"/>
      <c r="T3173" s="68"/>
      <c r="U3173" s="37"/>
      <c r="V3173" s="37"/>
      <c r="W3173" s="37"/>
      <c r="X3173" s="37"/>
      <c r="Y3173" s="37"/>
      <c r="Z3173" s="37"/>
      <c r="AA3173" s="37"/>
      <c r="AB3173" s="37"/>
      <c r="AC3173" s="37"/>
      <c r="AD3173" s="37"/>
      <c r="AE3173" s="37"/>
      <c r="AT3173" s="20" t="s">
        <v>206</v>
      </c>
      <c r="AU3173" s="20" t="s">
        <v>84</v>
      </c>
    </row>
    <row r="3174" spans="1:65" s="15" customFormat="1" ht="11.25">
      <c r="B3174" s="222"/>
      <c r="C3174" s="223"/>
      <c r="D3174" s="201" t="s">
        <v>213</v>
      </c>
      <c r="E3174" s="224" t="s">
        <v>28</v>
      </c>
      <c r="F3174" s="225" t="s">
        <v>4055</v>
      </c>
      <c r="G3174" s="223"/>
      <c r="H3174" s="224" t="s">
        <v>28</v>
      </c>
      <c r="I3174" s="226"/>
      <c r="J3174" s="223"/>
      <c r="K3174" s="223"/>
      <c r="L3174" s="227"/>
      <c r="M3174" s="228"/>
      <c r="N3174" s="229"/>
      <c r="O3174" s="229"/>
      <c r="P3174" s="229"/>
      <c r="Q3174" s="229"/>
      <c r="R3174" s="229"/>
      <c r="S3174" s="229"/>
      <c r="T3174" s="230"/>
      <c r="AT3174" s="231" t="s">
        <v>213</v>
      </c>
      <c r="AU3174" s="231" t="s">
        <v>84</v>
      </c>
      <c r="AV3174" s="15" t="s">
        <v>82</v>
      </c>
      <c r="AW3174" s="15" t="s">
        <v>35</v>
      </c>
      <c r="AX3174" s="15" t="s">
        <v>74</v>
      </c>
      <c r="AY3174" s="231" t="s">
        <v>197</v>
      </c>
    </row>
    <row r="3175" spans="1:65" s="15" customFormat="1" ht="11.25">
      <c r="B3175" s="222"/>
      <c r="C3175" s="223"/>
      <c r="D3175" s="201" t="s">
        <v>213</v>
      </c>
      <c r="E3175" s="224" t="s">
        <v>28</v>
      </c>
      <c r="F3175" s="225" t="s">
        <v>4056</v>
      </c>
      <c r="G3175" s="223"/>
      <c r="H3175" s="224" t="s">
        <v>28</v>
      </c>
      <c r="I3175" s="226"/>
      <c r="J3175" s="223"/>
      <c r="K3175" s="223"/>
      <c r="L3175" s="227"/>
      <c r="M3175" s="228"/>
      <c r="N3175" s="229"/>
      <c r="O3175" s="229"/>
      <c r="P3175" s="229"/>
      <c r="Q3175" s="229"/>
      <c r="R3175" s="229"/>
      <c r="S3175" s="229"/>
      <c r="T3175" s="230"/>
      <c r="AT3175" s="231" t="s">
        <v>213</v>
      </c>
      <c r="AU3175" s="231" t="s">
        <v>84</v>
      </c>
      <c r="AV3175" s="15" t="s">
        <v>82</v>
      </c>
      <c r="AW3175" s="15" t="s">
        <v>35</v>
      </c>
      <c r="AX3175" s="15" t="s">
        <v>74</v>
      </c>
      <c r="AY3175" s="231" t="s">
        <v>197</v>
      </c>
    </row>
    <row r="3176" spans="1:65" s="15" customFormat="1" ht="11.25">
      <c r="B3176" s="222"/>
      <c r="C3176" s="223"/>
      <c r="D3176" s="201" t="s">
        <v>213</v>
      </c>
      <c r="E3176" s="224" t="s">
        <v>28</v>
      </c>
      <c r="F3176" s="225" t="s">
        <v>4057</v>
      </c>
      <c r="G3176" s="223"/>
      <c r="H3176" s="224" t="s">
        <v>28</v>
      </c>
      <c r="I3176" s="226"/>
      <c r="J3176" s="223"/>
      <c r="K3176" s="223"/>
      <c r="L3176" s="227"/>
      <c r="M3176" s="228"/>
      <c r="N3176" s="229"/>
      <c r="O3176" s="229"/>
      <c r="P3176" s="229"/>
      <c r="Q3176" s="229"/>
      <c r="R3176" s="229"/>
      <c r="S3176" s="229"/>
      <c r="T3176" s="230"/>
      <c r="AT3176" s="231" t="s">
        <v>213</v>
      </c>
      <c r="AU3176" s="231" t="s">
        <v>84</v>
      </c>
      <c r="AV3176" s="15" t="s">
        <v>82</v>
      </c>
      <c r="AW3176" s="15" t="s">
        <v>35</v>
      </c>
      <c r="AX3176" s="15" t="s">
        <v>74</v>
      </c>
      <c r="AY3176" s="231" t="s">
        <v>197</v>
      </c>
    </row>
    <row r="3177" spans="1:65" s="15" customFormat="1" ht="11.25">
      <c r="B3177" s="222"/>
      <c r="C3177" s="223"/>
      <c r="D3177" s="201" t="s">
        <v>213</v>
      </c>
      <c r="E3177" s="224" t="s">
        <v>28</v>
      </c>
      <c r="F3177" s="225" t="s">
        <v>1292</v>
      </c>
      <c r="G3177" s="223"/>
      <c r="H3177" s="224" t="s">
        <v>28</v>
      </c>
      <c r="I3177" s="226"/>
      <c r="J3177" s="223"/>
      <c r="K3177" s="223"/>
      <c r="L3177" s="227"/>
      <c r="M3177" s="228"/>
      <c r="N3177" s="229"/>
      <c r="O3177" s="229"/>
      <c r="P3177" s="229"/>
      <c r="Q3177" s="229"/>
      <c r="R3177" s="229"/>
      <c r="S3177" s="229"/>
      <c r="T3177" s="230"/>
      <c r="AT3177" s="231" t="s">
        <v>213</v>
      </c>
      <c r="AU3177" s="231" t="s">
        <v>84</v>
      </c>
      <c r="AV3177" s="15" t="s">
        <v>82</v>
      </c>
      <c r="AW3177" s="15" t="s">
        <v>35</v>
      </c>
      <c r="AX3177" s="15" t="s">
        <v>74</v>
      </c>
      <c r="AY3177" s="231" t="s">
        <v>197</v>
      </c>
    </row>
    <row r="3178" spans="1:65" s="13" customFormat="1" ht="11.25">
      <c r="B3178" s="199"/>
      <c r="C3178" s="200"/>
      <c r="D3178" s="201" t="s">
        <v>213</v>
      </c>
      <c r="E3178" s="202" t="s">
        <v>28</v>
      </c>
      <c r="F3178" s="203" t="s">
        <v>1293</v>
      </c>
      <c r="G3178" s="200"/>
      <c r="H3178" s="204">
        <v>74.7</v>
      </c>
      <c r="I3178" s="205"/>
      <c r="J3178" s="200"/>
      <c r="K3178" s="200"/>
      <c r="L3178" s="206"/>
      <c r="M3178" s="207"/>
      <c r="N3178" s="208"/>
      <c r="O3178" s="208"/>
      <c r="P3178" s="208"/>
      <c r="Q3178" s="208"/>
      <c r="R3178" s="208"/>
      <c r="S3178" s="208"/>
      <c r="T3178" s="209"/>
      <c r="AT3178" s="210" t="s">
        <v>213</v>
      </c>
      <c r="AU3178" s="210" t="s">
        <v>84</v>
      </c>
      <c r="AV3178" s="13" t="s">
        <v>84</v>
      </c>
      <c r="AW3178" s="13" t="s">
        <v>35</v>
      </c>
      <c r="AX3178" s="13" t="s">
        <v>74</v>
      </c>
      <c r="AY3178" s="210" t="s">
        <v>197</v>
      </c>
    </row>
    <row r="3179" spans="1:65" s="13" customFormat="1" ht="11.25">
      <c r="B3179" s="199"/>
      <c r="C3179" s="200"/>
      <c r="D3179" s="201" t="s">
        <v>213</v>
      </c>
      <c r="E3179" s="202" t="s">
        <v>28</v>
      </c>
      <c r="F3179" s="203" t="s">
        <v>4058</v>
      </c>
      <c r="G3179" s="200"/>
      <c r="H3179" s="204">
        <v>-18.164999999999999</v>
      </c>
      <c r="I3179" s="205"/>
      <c r="J3179" s="200"/>
      <c r="K3179" s="200"/>
      <c r="L3179" s="206"/>
      <c r="M3179" s="207"/>
      <c r="N3179" s="208"/>
      <c r="O3179" s="208"/>
      <c r="P3179" s="208"/>
      <c r="Q3179" s="208"/>
      <c r="R3179" s="208"/>
      <c r="S3179" s="208"/>
      <c r="T3179" s="209"/>
      <c r="AT3179" s="210" t="s">
        <v>213</v>
      </c>
      <c r="AU3179" s="210" t="s">
        <v>84</v>
      </c>
      <c r="AV3179" s="13" t="s">
        <v>84</v>
      </c>
      <c r="AW3179" s="13" t="s">
        <v>35</v>
      </c>
      <c r="AX3179" s="13" t="s">
        <v>74</v>
      </c>
      <c r="AY3179" s="210" t="s">
        <v>197</v>
      </c>
    </row>
    <row r="3180" spans="1:65" s="15" customFormat="1" ht="11.25">
      <c r="B3180" s="222"/>
      <c r="C3180" s="223"/>
      <c r="D3180" s="201" t="s">
        <v>213</v>
      </c>
      <c r="E3180" s="224" t="s">
        <v>28</v>
      </c>
      <c r="F3180" s="225" t="s">
        <v>4059</v>
      </c>
      <c r="G3180" s="223"/>
      <c r="H3180" s="224" t="s">
        <v>28</v>
      </c>
      <c r="I3180" s="226"/>
      <c r="J3180" s="223"/>
      <c r="K3180" s="223"/>
      <c r="L3180" s="227"/>
      <c r="M3180" s="228"/>
      <c r="N3180" s="229"/>
      <c r="O3180" s="229"/>
      <c r="P3180" s="229"/>
      <c r="Q3180" s="229"/>
      <c r="R3180" s="229"/>
      <c r="S3180" s="229"/>
      <c r="T3180" s="230"/>
      <c r="AT3180" s="231" t="s">
        <v>213</v>
      </c>
      <c r="AU3180" s="231" t="s">
        <v>84</v>
      </c>
      <c r="AV3180" s="15" t="s">
        <v>82</v>
      </c>
      <c r="AW3180" s="15" t="s">
        <v>35</v>
      </c>
      <c r="AX3180" s="15" t="s">
        <v>74</v>
      </c>
      <c r="AY3180" s="231" t="s">
        <v>197</v>
      </c>
    </row>
    <row r="3181" spans="1:65" s="13" customFormat="1" ht="11.25">
      <c r="B3181" s="199"/>
      <c r="C3181" s="200"/>
      <c r="D3181" s="201" t="s">
        <v>213</v>
      </c>
      <c r="E3181" s="202" t="s">
        <v>28</v>
      </c>
      <c r="F3181" s="203" t="s">
        <v>4060</v>
      </c>
      <c r="G3181" s="200"/>
      <c r="H3181" s="204">
        <v>205.2</v>
      </c>
      <c r="I3181" s="205"/>
      <c r="J3181" s="200"/>
      <c r="K3181" s="200"/>
      <c r="L3181" s="206"/>
      <c r="M3181" s="207"/>
      <c r="N3181" s="208"/>
      <c r="O3181" s="208"/>
      <c r="P3181" s="208"/>
      <c r="Q3181" s="208"/>
      <c r="R3181" s="208"/>
      <c r="S3181" s="208"/>
      <c r="T3181" s="209"/>
      <c r="AT3181" s="210" t="s">
        <v>213</v>
      </c>
      <c r="AU3181" s="210" t="s">
        <v>84</v>
      </c>
      <c r="AV3181" s="13" t="s">
        <v>84</v>
      </c>
      <c r="AW3181" s="13" t="s">
        <v>35</v>
      </c>
      <c r="AX3181" s="13" t="s">
        <v>74</v>
      </c>
      <c r="AY3181" s="210" t="s">
        <v>197</v>
      </c>
    </row>
    <row r="3182" spans="1:65" s="13" customFormat="1" ht="11.25">
      <c r="B3182" s="199"/>
      <c r="C3182" s="200"/>
      <c r="D3182" s="201" t="s">
        <v>213</v>
      </c>
      <c r="E3182" s="202" t="s">
        <v>28</v>
      </c>
      <c r="F3182" s="203" t="s">
        <v>4061</v>
      </c>
      <c r="G3182" s="200"/>
      <c r="H3182" s="204">
        <v>-25.29</v>
      </c>
      <c r="I3182" s="205"/>
      <c r="J3182" s="200"/>
      <c r="K3182" s="200"/>
      <c r="L3182" s="206"/>
      <c r="M3182" s="207"/>
      <c r="N3182" s="208"/>
      <c r="O3182" s="208"/>
      <c r="P3182" s="208"/>
      <c r="Q3182" s="208"/>
      <c r="R3182" s="208"/>
      <c r="S3182" s="208"/>
      <c r="T3182" s="209"/>
      <c r="AT3182" s="210" t="s">
        <v>213</v>
      </c>
      <c r="AU3182" s="210" t="s">
        <v>84</v>
      </c>
      <c r="AV3182" s="13" t="s">
        <v>84</v>
      </c>
      <c r="AW3182" s="13" t="s">
        <v>35</v>
      </c>
      <c r="AX3182" s="13" t="s">
        <v>74</v>
      </c>
      <c r="AY3182" s="210" t="s">
        <v>197</v>
      </c>
    </row>
    <row r="3183" spans="1:65" s="13" customFormat="1" ht="11.25">
      <c r="B3183" s="199"/>
      <c r="C3183" s="200"/>
      <c r="D3183" s="201" t="s">
        <v>213</v>
      </c>
      <c r="E3183" s="202" t="s">
        <v>28</v>
      </c>
      <c r="F3183" s="203" t="s">
        <v>4062</v>
      </c>
      <c r="G3183" s="200"/>
      <c r="H3183" s="204">
        <v>-14.472</v>
      </c>
      <c r="I3183" s="205"/>
      <c r="J3183" s="200"/>
      <c r="K3183" s="200"/>
      <c r="L3183" s="206"/>
      <c r="M3183" s="207"/>
      <c r="N3183" s="208"/>
      <c r="O3183" s="208"/>
      <c r="P3183" s="208"/>
      <c r="Q3183" s="208"/>
      <c r="R3183" s="208"/>
      <c r="S3183" s="208"/>
      <c r="T3183" s="209"/>
      <c r="AT3183" s="210" t="s">
        <v>213</v>
      </c>
      <c r="AU3183" s="210" t="s">
        <v>84</v>
      </c>
      <c r="AV3183" s="13" t="s">
        <v>84</v>
      </c>
      <c r="AW3183" s="13" t="s">
        <v>35</v>
      </c>
      <c r="AX3183" s="13" t="s">
        <v>74</v>
      </c>
      <c r="AY3183" s="210" t="s">
        <v>197</v>
      </c>
    </row>
    <row r="3184" spans="1:65" s="13" customFormat="1" ht="11.25">
      <c r="B3184" s="199"/>
      <c r="C3184" s="200"/>
      <c r="D3184" s="201" t="s">
        <v>213</v>
      </c>
      <c r="E3184" s="202" t="s">
        <v>28</v>
      </c>
      <c r="F3184" s="203" t="s">
        <v>4063</v>
      </c>
      <c r="G3184" s="200"/>
      <c r="H3184" s="204">
        <v>-9.8629999999999995</v>
      </c>
      <c r="I3184" s="205"/>
      <c r="J3184" s="200"/>
      <c r="K3184" s="200"/>
      <c r="L3184" s="206"/>
      <c r="M3184" s="207"/>
      <c r="N3184" s="208"/>
      <c r="O3184" s="208"/>
      <c r="P3184" s="208"/>
      <c r="Q3184" s="208"/>
      <c r="R3184" s="208"/>
      <c r="S3184" s="208"/>
      <c r="T3184" s="209"/>
      <c r="AT3184" s="210" t="s">
        <v>213</v>
      </c>
      <c r="AU3184" s="210" t="s">
        <v>84</v>
      </c>
      <c r="AV3184" s="13" t="s">
        <v>84</v>
      </c>
      <c r="AW3184" s="13" t="s">
        <v>35</v>
      </c>
      <c r="AX3184" s="13" t="s">
        <v>74</v>
      </c>
      <c r="AY3184" s="210" t="s">
        <v>197</v>
      </c>
    </row>
    <row r="3185" spans="2:51" s="13" customFormat="1" ht="11.25">
      <c r="B3185" s="199"/>
      <c r="C3185" s="200"/>
      <c r="D3185" s="201" t="s">
        <v>213</v>
      </c>
      <c r="E3185" s="202" t="s">
        <v>28</v>
      </c>
      <c r="F3185" s="203" t="s">
        <v>4064</v>
      </c>
      <c r="G3185" s="200"/>
      <c r="H3185" s="204">
        <v>2.5329999999999999</v>
      </c>
      <c r="I3185" s="205"/>
      <c r="J3185" s="200"/>
      <c r="K3185" s="200"/>
      <c r="L3185" s="206"/>
      <c r="M3185" s="207"/>
      <c r="N3185" s="208"/>
      <c r="O3185" s="208"/>
      <c r="P3185" s="208"/>
      <c r="Q3185" s="208"/>
      <c r="R3185" s="208"/>
      <c r="S3185" s="208"/>
      <c r="T3185" s="209"/>
      <c r="AT3185" s="210" t="s">
        <v>213</v>
      </c>
      <c r="AU3185" s="210" t="s">
        <v>84</v>
      </c>
      <c r="AV3185" s="13" t="s">
        <v>84</v>
      </c>
      <c r="AW3185" s="13" t="s">
        <v>35</v>
      </c>
      <c r="AX3185" s="13" t="s">
        <v>74</v>
      </c>
      <c r="AY3185" s="210" t="s">
        <v>197</v>
      </c>
    </row>
    <row r="3186" spans="2:51" s="13" customFormat="1" ht="11.25">
      <c r="B3186" s="199"/>
      <c r="C3186" s="200"/>
      <c r="D3186" s="201" t="s">
        <v>213</v>
      </c>
      <c r="E3186" s="202" t="s">
        <v>28</v>
      </c>
      <c r="F3186" s="203" t="s">
        <v>4065</v>
      </c>
      <c r="G3186" s="200"/>
      <c r="H3186" s="204">
        <v>2.145</v>
      </c>
      <c r="I3186" s="205"/>
      <c r="J3186" s="200"/>
      <c r="K3186" s="200"/>
      <c r="L3186" s="206"/>
      <c r="M3186" s="207"/>
      <c r="N3186" s="208"/>
      <c r="O3186" s="208"/>
      <c r="P3186" s="208"/>
      <c r="Q3186" s="208"/>
      <c r="R3186" s="208"/>
      <c r="S3186" s="208"/>
      <c r="T3186" s="209"/>
      <c r="AT3186" s="210" t="s">
        <v>213</v>
      </c>
      <c r="AU3186" s="210" t="s">
        <v>84</v>
      </c>
      <c r="AV3186" s="13" t="s">
        <v>84</v>
      </c>
      <c r="AW3186" s="13" t="s">
        <v>35</v>
      </c>
      <c r="AX3186" s="13" t="s">
        <v>74</v>
      </c>
      <c r="AY3186" s="210" t="s">
        <v>197</v>
      </c>
    </row>
    <row r="3187" spans="2:51" s="13" customFormat="1" ht="11.25">
      <c r="B3187" s="199"/>
      <c r="C3187" s="200"/>
      <c r="D3187" s="201" t="s">
        <v>213</v>
      </c>
      <c r="E3187" s="202" t="s">
        <v>28</v>
      </c>
      <c r="F3187" s="203" t="s">
        <v>4066</v>
      </c>
      <c r="G3187" s="200"/>
      <c r="H3187" s="204">
        <v>1.4179999999999999</v>
      </c>
      <c r="I3187" s="205"/>
      <c r="J3187" s="200"/>
      <c r="K3187" s="200"/>
      <c r="L3187" s="206"/>
      <c r="M3187" s="207"/>
      <c r="N3187" s="208"/>
      <c r="O3187" s="208"/>
      <c r="P3187" s="208"/>
      <c r="Q3187" s="208"/>
      <c r="R3187" s="208"/>
      <c r="S3187" s="208"/>
      <c r="T3187" s="209"/>
      <c r="AT3187" s="210" t="s">
        <v>213</v>
      </c>
      <c r="AU3187" s="210" t="s">
        <v>84</v>
      </c>
      <c r="AV3187" s="13" t="s">
        <v>84</v>
      </c>
      <c r="AW3187" s="13" t="s">
        <v>35</v>
      </c>
      <c r="AX3187" s="13" t="s">
        <v>74</v>
      </c>
      <c r="AY3187" s="210" t="s">
        <v>197</v>
      </c>
    </row>
    <row r="3188" spans="2:51" s="13" customFormat="1" ht="11.25">
      <c r="B3188" s="199"/>
      <c r="C3188" s="200"/>
      <c r="D3188" s="201" t="s">
        <v>213</v>
      </c>
      <c r="E3188" s="202" t="s">
        <v>28</v>
      </c>
      <c r="F3188" s="203" t="s">
        <v>4067</v>
      </c>
      <c r="G3188" s="200"/>
      <c r="H3188" s="204">
        <v>5.25</v>
      </c>
      <c r="I3188" s="205"/>
      <c r="J3188" s="200"/>
      <c r="K3188" s="200"/>
      <c r="L3188" s="206"/>
      <c r="M3188" s="207"/>
      <c r="N3188" s="208"/>
      <c r="O3188" s="208"/>
      <c r="P3188" s="208"/>
      <c r="Q3188" s="208"/>
      <c r="R3188" s="208"/>
      <c r="S3188" s="208"/>
      <c r="T3188" s="209"/>
      <c r="AT3188" s="210" t="s">
        <v>213</v>
      </c>
      <c r="AU3188" s="210" t="s">
        <v>84</v>
      </c>
      <c r="AV3188" s="13" t="s">
        <v>84</v>
      </c>
      <c r="AW3188" s="13" t="s">
        <v>35</v>
      </c>
      <c r="AX3188" s="13" t="s">
        <v>74</v>
      </c>
      <c r="AY3188" s="210" t="s">
        <v>197</v>
      </c>
    </row>
    <row r="3189" spans="2:51" s="15" customFormat="1" ht="11.25">
      <c r="B3189" s="222"/>
      <c r="C3189" s="223"/>
      <c r="D3189" s="201" t="s">
        <v>213</v>
      </c>
      <c r="E3189" s="224" t="s">
        <v>28</v>
      </c>
      <c r="F3189" s="225" t="s">
        <v>4068</v>
      </c>
      <c r="G3189" s="223"/>
      <c r="H3189" s="224" t="s">
        <v>28</v>
      </c>
      <c r="I3189" s="226"/>
      <c r="J3189" s="223"/>
      <c r="K3189" s="223"/>
      <c r="L3189" s="227"/>
      <c r="M3189" s="228"/>
      <c r="N3189" s="229"/>
      <c r="O3189" s="229"/>
      <c r="P3189" s="229"/>
      <c r="Q3189" s="229"/>
      <c r="R3189" s="229"/>
      <c r="S3189" s="229"/>
      <c r="T3189" s="230"/>
      <c r="AT3189" s="231" t="s">
        <v>213</v>
      </c>
      <c r="AU3189" s="231" t="s">
        <v>84</v>
      </c>
      <c r="AV3189" s="15" t="s">
        <v>82</v>
      </c>
      <c r="AW3189" s="15" t="s">
        <v>35</v>
      </c>
      <c r="AX3189" s="15" t="s">
        <v>74</v>
      </c>
      <c r="AY3189" s="231" t="s">
        <v>197</v>
      </c>
    </row>
    <row r="3190" spans="2:51" s="13" customFormat="1" ht="11.25">
      <c r="B3190" s="199"/>
      <c r="C3190" s="200"/>
      <c r="D3190" s="201" t="s">
        <v>213</v>
      </c>
      <c r="E3190" s="202" t="s">
        <v>28</v>
      </c>
      <c r="F3190" s="203" t="s">
        <v>4069</v>
      </c>
      <c r="G3190" s="200"/>
      <c r="H3190" s="204">
        <v>154</v>
      </c>
      <c r="I3190" s="205"/>
      <c r="J3190" s="200"/>
      <c r="K3190" s="200"/>
      <c r="L3190" s="206"/>
      <c r="M3190" s="207"/>
      <c r="N3190" s="208"/>
      <c r="O3190" s="208"/>
      <c r="P3190" s="208"/>
      <c r="Q3190" s="208"/>
      <c r="R3190" s="208"/>
      <c r="S3190" s="208"/>
      <c r="T3190" s="209"/>
      <c r="AT3190" s="210" t="s">
        <v>213</v>
      </c>
      <c r="AU3190" s="210" t="s">
        <v>84</v>
      </c>
      <c r="AV3190" s="13" t="s">
        <v>84</v>
      </c>
      <c r="AW3190" s="13" t="s">
        <v>35</v>
      </c>
      <c r="AX3190" s="13" t="s">
        <v>74</v>
      </c>
      <c r="AY3190" s="210" t="s">
        <v>197</v>
      </c>
    </row>
    <row r="3191" spans="2:51" s="13" customFormat="1" ht="11.25">
      <c r="B3191" s="199"/>
      <c r="C3191" s="200"/>
      <c r="D3191" s="201" t="s">
        <v>213</v>
      </c>
      <c r="E3191" s="202" t="s">
        <v>28</v>
      </c>
      <c r="F3191" s="203" t="s">
        <v>4070</v>
      </c>
      <c r="G3191" s="200"/>
      <c r="H3191" s="204">
        <v>-24.57</v>
      </c>
      <c r="I3191" s="205"/>
      <c r="J3191" s="200"/>
      <c r="K3191" s="200"/>
      <c r="L3191" s="206"/>
      <c r="M3191" s="207"/>
      <c r="N3191" s="208"/>
      <c r="O3191" s="208"/>
      <c r="P3191" s="208"/>
      <c r="Q3191" s="208"/>
      <c r="R3191" s="208"/>
      <c r="S3191" s="208"/>
      <c r="T3191" s="209"/>
      <c r="AT3191" s="210" t="s">
        <v>213</v>
      </c>
      <c r="AU3191" s="210" t="s">
        <v>84</v>
      </c>
      <c r="AV3191" s="13" t="s">
        <v>84</v>
      </c>
      <c r="AW3191" s="13" t="s">
        <v>35</v>
      </c>
      <c r="AX3191" s="13" t="s">
        <v>74</v>
      </c>
      <c r="AY3191" s="210" t="s">
        <v>197</v>
      </c>
    </row>
    <row r="3192" spans="2:51" s="15" customFormat="1" ht="11.25">
      <c r="B3192" s="222"/>
      <c r="C3192" s="223"/>
      <c r="D3192" s="201" t="s">
        <v>213</v>
      </c>
      <c r="E3192" s="224" t="s">
        <v>28</v>
      </c>
      <c r="F3192" s="225" t="s">
        <v>4071</v>
      </c>
      <c r="G3192" s="223"/>
      <c r="H3192" s="224" t="s">
        <v>28</v>
      </c>
      <c r="I3192" s="226"/>
      <c r="J3192" s="223"/>
      <c r="K3192" s="223"/>
      <c r="L3192" s="227"/>
      <c r="M3192" s="228"/>
      <c r="N3192" s="229"/>
      <c r="O3192" s="229"/>
      <c r="P3192" s="229"/>
      <c r="Q3192" s="229"/>
      <c r="R3192" s="229"/>
      <c r="S3192" s="229"/>
      <c r="T3192" s="230"/>
      <c r="AT3192" s="231" t="s">
        <v>213</v>
      </c>
      <c r="AU3192" s="231" t="s">
        <v>84</v>
      </c>
      <c r="AV3192" s="15" t="s">
        <v>82</v>
      </c>
      <c r="AW3192" s="15" t="s">
        <v>35</v>
      </c>
      <c r="AX3192" s="15" t="s">
        <v>74</v>
      </c>
      <c r="AY3192" s="231" t="s">
        <v>197</v>
      </c>
    </row>
    <row r="3193" spans="2:51" s="13" customFormat="1" ht="11.25">
      <c r="B3193" s="199"/>
      <c r="C3193" s="200"/>
      <c r="D3193" s="201" t="s">
        <v>213</v>
      </c>
      <c r="E3193" s="202" t="s">
        <v>28</v>
      </c>
      <c r="F3193" s="203" t="s">
        <v>4072</v>
      </c>
      <c r="G3193" s="200"/>
      <c r="H3193" s="204">
        <v>88</v>
      </c>
      <c r="I3193" s="205"/>
      <c r="J3193" s="200"/>
      <c r="K3193" s="200"/>
      <c r="L3193" s="206"/>
      <c r="M3193" s="207"/>
      <c r="N3193" s="208"/>
      <c r="O3193" s="208"/>
      <c r="P3193" s="208"/>
      <c r="Q3193" s="208"/>
      <c r="R3193" s="208"/>
      <c r="S3193" s="208"/>
      <c r="T3193" s="209"/>
      <c r="AT3193" s="210" t="s">
        <v>213</v>
      </c>
      <c r="AU3193" s="210" t="s">
        <v>84</v>
      </c>
      <c r="AV3193" s="13" t="s">
        <v>84</v>
      </c>
      <c r="AW3193" s="13" t="s">
        <v>35</v>
      </c>
      <c r="AX3193" s="13" t="s">
        <v>74</v>
      </c>
      <c r="AY3193" s="210" t="s">
        <v>197</v>
      </c>
    </row>
    <row r="3194" spans="2:51" s="13" customFormat="1" ht="11.25">
      <c r="B3194" s="199"/>
      <c r="C3194" s="200"/>
      <c r="D3194" s="201" t="s">
        <v>213</v>
      </c>
      <c r="E3194" s="202" t="s">
        <v>28</v>
      </c>
      <c r="F3194" s="203" t="s">
        <v>4073</v>
      </c>
      <c r="G3194" s="200"/>
      <c r="H3194" s="204">
        <v>21.6</v>
      </c>
      <c r="I3194" s="205"/>
      <c r="J3194" s="200"/>
      <c r="K3194" s="200"/>
      <c r="L3194" s="206"/>
      <c r="M3194" s="207"/>
      <c r="N3194" s="208"/>
      <c r="O3194" s="208"/>
      <c r="P3194" s="208"/>
      <c r="Q3194" s="208"/>
      <c r="R3194" s="208"/>
      <c r="S3194" s="208"/>
      <c r="T3194" s="209"/>
      <c r="AT3194" s="210" t="s">
        <v>213</v>
      </c>
      <c r="AU3194" s="210" t="s">
        <v>84</v>
      </c>
      <c r="AV3194" s="13" t="s">
        <v>84</v>
      </c>
      <c r="AW3194" s="13" t="s">
        <v>35</v>
      </c>
      <c r="AX3194" s="13" t="s">
        <v>74</v>
      </c>
      <c r="AY3194" s="210" t="s">
        <v>197</v>
      </c>
    </row>
    <row r="3195" spans="2:51" s="13" customFormat="1" ht="11.25">
      <c r="B3195" s="199"/>
      <c r="C3195" s="200"/>
      <c r="D3195" s="201" t="s">
        <v>213</v>
      </c>
      <c r="E3195" s="202" t="s">
        <v>28</v>
      </c>
      <c r="F3195" s="203" t="s">
        <v>4074</v>
      </c>
      <c r="G3195" s="200"/>
      <c r="H3195" s="204">
        <v>-14.475</v>
      </c>
      <c r="I3195" s="205"/>
      <c r="J3195" s="200"/>
      <c r="K3195" s="200"/>
      <c r="L3195" s="206"/>
      <c r="M3195" s="207"/>
      <c r="N3195" s="208"/>
      <c r="O3195" s="208"/>
      <c r="P3195" s="208"/>
      <c r="Q3195" s="208"/>
      <c r="R3195" s="208"/>
      <c r="S3195" s="208"/>
      <c r="T3195" s="209"/>
      <c r="AT3195" s="210" t="s">
        <v>213</v>
      </c>
      <c r="AU3195" s="210" t="s">
        <v>84</v>
      </c>
      <c r="AV3195" s="13" t="s">
        <v>84</v>
      </c>
      <c r="AW3195" s="13" t="s">
        <v>35</v>
      </c>
      <c r="AX3195" s="13" t="s">
        <v>74</v>
      </c>
      <c r="AY3195" s="210" t="s">
        <v>197</v>
      </c>
    </row>
    <row r="3196" spans="2:51" s="13" customFormat="1" ht="11.25">
      <c r="B3196" s="199"/>
      <c r="C3196" s="200"/>
      <c r="D3196" s="201" t="s">
        <v>213</v>
      </c>
      <c r="E3196" s="202" t="s">
        <v>28</v>
      </c>
      <c r="F3196" s="203" t="s">
        <v>4075</v>
      </c>
      <c r="G3196" s="200"/>
      <c r="H3196" s="204">
        <v>-14.52</v>
      </c>
      <c r="I3196" s="205"/>
      <c r="J3196" s="200"/>
      <c r="K3196" s="200"/>
      <c r="L3196" s="206"/>
      <c r="M3196" s="207"/>
      <c r="N3196" s="208"/>
      <c r="O3196" s="208"/>
      <c r="P3196" s="208"/>
      <c r="Q3196" s="208"/>
      <c r="R3196" s="208"/>
      <c r="S3196" s="208"/>
      <c r="T3196" s="209"/>
      <c r="AT3196" s="210" t="s">
        <v>213</v>
      </c>
      <c r="AU3196" s="210" t="s">
        <v>84</v>
      </c>
      <c r="AV3196" s="13" t="s">
        <v>84</v>
      </c>
      <c r="AW3196" s="13" t="s">
        <v>35</v>
      </c>
      <c r="AX3196" s="13" t="s">
        <v>74</v>
      </c>
      <c r="AY3196" s="210" t="s">
        <v>197</v>
      </c>
    </row>
    <row r="3197" spans="2:51" s="13" customFormat="1" ht="11.25">
      <c r="B3197" s="199"/>
      <c r="C3197" s="200"/>
      <c r="D3197" s="201" t="s">
        <v>213</v>
      </c>
      <c r="E3197" s="202" t="s">
        <v>28</v>
      </c>
      <c r="F3197" s="203" t="s">
        <v>4076</v>
      </c>
      <c r="G3197" s="200"/>
      <c r="H3197" s="204">
        <v>20.135000000000002</v>
      </c>
      <c r="I3197" s="205"/>
      <c r="J3197" s="200"/>
      <c r="K3197" s="200"/>
      <c r="L3197" s="206"/>
      <c r="M3197" s="207"/>
      <c r="N3197" s="208"/>
      <c r="O3197" s="208"/>
      <c r="P3197" s="208"/>
      <c r="Q3197" s="208"/>
      <c r="R3197" s="208"/>
      <c r="S3197" s="208"/>
      <c r="T3197" s="209"/>
      <c r="AT3197" s="210" t="s">
        <v>213</v>
      </c>
      <c r="AU3197" s="210" t="s">
        <v>84</v>
      </c>
      <c r="AV3197" s="13" t="s">
        <v>84</v>
      </c>
      <c r="AW3197" s="13" t="s">
        <v>35</v>
      </c>
      <c r="AX3197" s="13" t="s">
        <v>74</v>
      </c>
      <c r="AY3197" s="210" t="s">
        <v>197</v>
      </c>
    </row>
    <row r="3198" spans="2:51" s="13" customFormat="1" ht="11.25">
      <c r="B3198" s="199"/>
      <c r="C3198" s="200"/>
      <c r="D3198" s="201" t="s">
        <v>213</v>
      </c>
      <c r="E3198" s="202" t="s">
        <v>28</v>
      </c>
      <c r="F3198" s="203" t="s">
        <v>4077</v>
      </c>
      <c r="G3198" s="200"/>
      <c r="H3198" s="204">
        <v>192.4</v>
      </c>
      <c r="I3198" s="205"/>
      <c r="J3198" s="200"/>
      <c r="K3198" s="200"/>
      <c r="L3198" s="206"/>
      <c r="M3198" s="207"/>
      <c r="N3198" s="208"/>
      <c r="O3198" s="208"/>
      <c r="P3198" s="208"/>
      <c r="Q3198" s="208"/>
      <c r="R3198" s="208"/>
      <c r="S3198" s="208"/>
      <c r="T3198" s="209"/>
      <c r="AT3198" s="210" t="s">
        <v>213</v>
      </c>
      <c r="AU3198" s="210" t="s">
        <v>84</v>
      </c>
      <c r="AV3198" s="13" t="s">
        <v>84</v>
      </c>
      <c r="AW3198" s="13" t="s">
        <v>35</v>
      </c>
      <c r="AX3198" s="13" t="s">
        <v>74</v>
      </c>
      <c r="AY3198" s="210" t="s">
        <v>197</v>
      </c>
    </row>
    <row r="3199" spans="2:51" s="16" customFormat="1" ht="11.25">
      <c r="B3199" s="232"/>
      <c r="C3199" s="233"/>
      <c r="D3199" s="201" t="s">
        <v>213</v>
      </c>
      <c r="E3199" s="234" t="s">
        <v>28</v>
      </c>
      <c r="F3199" s="235" t="s">
        <v>416</v>
      </c>
      <c r="G3199" s="233"/>
      <c r="H3199" s="236">
        <v>646.02599999999995</v>
      </c>
      <c r="I3199" s="237"/>
      <c r="J3199" s="233"/>
      <c r="K3199" s="233"/>
      <c r="L3199" s="238"/>
      <c r="M3199" s="239"/>
      <c r="N3199" s="240"/>
      <c r="O3199" s="240"/>
      <c r="P3199" s="240"/>
      <c r="Q3199" s="240"/>
      <c r="R3199" s="240"/>
      <c r="S3199" s="240"/>
      <c r="T3199" s="241"/>
      <c r="AT3199" s="242" t="s">
        <v>213</v>
      </c>
      <c r="AU3199" s="242" t="s">
        <v>84</v>
      </c>
      <c r="AV3199" s="16" t="s">
        <v>160</v>
      </c>
      <c r="AW3199" s="16" t="s">
        <v>35</v>
      </c>
      <c r="AX3199" s="16" t="s">
        <v>74</v>
      </c>
      <c r="AY3199" s="242" t="s">
        <v>197</v>
      </c>
    </row>
    <row r="3200" spans="2:51" s="15" customFormat="1" ht="11.25">
      <c r="B3200" s="222"/>
      <c r="C3200" s="223"/>
      <c r="D3200" s="201" t="s">
        <v>213</v>
      </c>
      <c r="E3200" s="224" t="s">
        <v>28</v>
      </c>
      <c r="F3200" s="225" t="s">
        <v>4078</v>
      </c>
      <c r="G3200" s="223"/>
      <c r="H3200" s="224" t="s">
        <v>28</v>
      </c>
      <c r="I3200" s="226"/>
      <c r="J3200" s="223"/>
      <c r="K3200" s="223"/>
      <c r="L3200" s="227"/>
      <c r="M3200" s="228"/>
      <c r="N3200" s="229"/>
      <c r="O3200" s="229"/>
      <c r="P3200" s="229"/>
      <c r="Q3200" s="229"/>
      <c r="R3200" s="229"/>
      <c r="S3200" s="229"/>
      <c r="T3200" s="230"/>
      <c r="AT3200" s="231" t="s">
        <v>213</v>
      </c>
      <c r="AU3200" s="231" t="s">
        <v>84</v>
      </c>
      <c r="AV3200" s="15" t="s">
        <v>82</v>
      </c>
      <c r="AW3200" s="15" t="s">
        <v>35</v>
      </c>
      <c r="AX3200" s="15" t="s">
        <v>74</v>
      </c>
      <c r="AY3200" s="231" t="s">
        <v>197</v>
      </c>
    </row>
    <row r="3201" spans="1:65" s="15" customFormat="1" ht="11.25">
      <c r="B3201" s="222"/>
      <c r="C3201" s="223"/>
      <c r="D3201" s="201" t="s">
        <v>213</v>
      </c>
      <c r="E3201" s="224" t="s">
        <v>28</v>
      </c>
      <c r="F3201" s="225" t="s">
        <v>1337</v>
      </c>
      <c r="G3201" s="223"/>
      <c r="H3201" s="224" t="s">
        <v>28</v>
      </c>
      <c r="I3201" s="226"/>
      <c r="J3201" s="223"/>
      <c r="K3201" s="223"/>
      <c r="L3201" s="227"/>
      <c r="M3201" s="228"/>
      <c r="N3201" s="229"/>
      <c r="O3201" s="229"/>
      <c r="P3201" s="229"/>
      <c r="Q3201" s="229"/>
      <c r="R3201" s="229"/>
      <c r="S3201" s="229"/>
      <c r="T3201" s="230"/>
      <c r="AT3201" s="231" t="s">
        <v>213</v>
      </c>
      <c r="AU3201" s="231" t="s">
        <v>84</v>
      </c>
      <c r="AV3201" s="15" t="s">
        <v>82</v>
      </c>
      <c r="AW3201" s="15" t="s">
        <v>35</v>
      </c>
      <c r="AX3201" s="15" t="s">
        <v>74</v>
      </c>
      <c r="AY3201" s="231" t="s">
        <v>197</v>
      </c>
    </row>
    <row r="3202" spans="1:65" s="13" customFormat="1" ht="11.25">
      <c r="B3202" s="199"/>
      <c r="C3202" s="200"/>
      <c r="D3202" s="201" t="s">
        <v>213</v>
      </c>
      <c r="E3202" s="202" t="s">
        <v>28</v>
      </c>
      <c r="F3202" s="203" t="s">
        <v>4079</v>
      </c>
      <c r="G3202" s="200"/>
      <c r="H3202" s="204">
        <v>221.4</v>
      </c>
      <c r="I3202" s="205"/>
      <c r="J3202" s="200"/>
      <c r="K3202" s="200"/>
      <c r="L3202" s="206"/>
      <c r="M3202" s="207"/>
      <c r="N3202" s="208"/>
      <c r="O3202" s="208"/>
      <c r="P3202" s="208"/>
      <c r="Q3202" s="208"/>
      <c r="R3202" s="208"/>
      <c r="S3202" s="208"/>
      <c r="T3202" s="209"/>
      <c r="AT3202" s="210" t="s">
        <v>213</v>
      </c>
      <c r="AU3202" s="210" t="s">
        <v>84</v>
      </c>
      <c r="AV3202" s="13" t="s">
        <v>84</v>
      </c>
      <c r="AW3202" s="13" t="s">
        <v>35</v>
      </c>
      <c r="AX3202" s="13" t="s">
        <v>74</v>
      </c>
      <c r="AY3202" s="210" t="s">
        <v>197</v>
      </c>
    </row>
    <row r="3203" spans="1:65" s="13" customFormat="1" ht="11.25">
      <c r="B3203" s="199"/>
      <c r="C3203" s="200"/>
      <c r="D3203" s="201" t="s">
        <v>213</v>
      </c>
      <c r="E3203" s="202" t="s">
        <v>28</v>
      </c>
      <c r="F3203" s="203" t="s">
        <v>4080</v>
      </c>
      <c r="G3203" s="200"/>
      <c r="H3203" s="204">
        <v>-31.92</v>
      </c>
      <c r="I3203" s="205"/>
      <c r="J3203" s="200"/>
      <c r="K3203" s="200"/>
      <c r="L3203" s="206"/>
      <c r="M3203" s="207"/>
      <c r="N3203" s="208"/>
      <c r="O3203" s="208"/>
      <c r="P3203" s="208"/>
      <c r="Q3203" s="208"/>
      <c r="R3203" s="208"/>
      <c r="S3203" s="208"/>
      <c r="T3203" s="209"/>
      <c r="AT3203" s="210" t="s">
        <v>213</v>
      </c>
      <c r="AU3203" s="210" t="s">
        <v>84</v>
      </c>
      <c r="AV3203" s="13" t="s">
        <v>84</v>
      </c>
      <c r="AW3203" s="13" t="s">
        <v>35</v>
      </c>
      <c r="AX3203" s="13" t="s">
        <v>74</v>
      </c>
      <c r="AY3203" s="210" t="s">
        <v>197</v>
      </c>
    </row>
    <row r="3204" spans="1:65" s="13" customFormat="1" ht="11.25">
      <c r="B3204" s="199"/>
      <c r="C3204" s="200"/>
      <c r="D3204" s="201" t="s">
        <v>213</v>
      </c>
      <c r="E3204" s="202" t="s">
        <v>28</v>
      </c>
      <c r="F3204" s="203" t="s">
        <v>4081</v>
      </c>
      <c r="G3204" s="200"/>
      <c r="H3204" s="204">
        <v>-9.9499999999999993</v>
      </c>
      <c r="I3204" s="205"/>
      <c r="J3204" s="200"/>
      <c r="K3204" s="200"/>
      <c r="L3204" s="206"/>
      <c r="M3204" s="207"/>
      <c r="N3204" s="208"/>
      <c r="O3204" s="208"/>
      <c r="P3204" s="208"/>
      <c r="Q3204" s="208"/>
      <c r="R3204" s="208"/>
      <c r="S3204" s="208"/>
      <c r="T3204" s="209"/>
      <c r="AT3204" s="210" t="s">
        <v>213</v>
      </c>
      <c r="AU3204" s="210" t="s">
        <v>84</v>
      </c>
      <c r="AV3204" s="13" t="s">
        <v>84</v>
      </c>
      <c r="AW3204" s="13" t="s">
        <v>35</v>
      </c>
      <c r="AX3204" s="13" t="s">
        <v>74</v>
      </c>
      <c r="AY3204" s="210" t="s">
        <v>197</v>
      </c>
    </row>
    <row r="3205" spans="1:65" s="13" customFormat="1" ht="11.25">
      <c r="B3205" s="199"/>
      <c r="C3205" s="200"/>
      <c r="D3205" s="201" t="s">
        <v>213</v>
      </c>
      <c r="E3205" s="202" t="s">
        <v>28</v>
      </c>
      <c r="F3205" s="203" t="s">
        <v>4082</v>
      </c>
      <c r="G3205" s="200"/>
      <c r="H3205" s="204">
        <v>16.844999999999999</v>
      </c>
      <c r="I3205" s="205"/>
      <c r="J3205" s="200"/>
      <c r="K3205" s="200"/>
      <c r="L3205" s="206"/>
      <c r="M3205" s="207"/>
      <c r="N3205" s="208"/>
      <c r="O3205" s="208"/>
      <c r="P3205" s="208"/>
      <c r="Q3205" s="208"/>
      <c r="R3205" s="208"/>
      <c r="S3205" s="208"/>
      <c r="T3205" s="209"/>
      <c r="AT3205" s="210" t="s">
        <v>213</v>
      </c>
      <c r="AU3205" s="210" t="s">
        <v>84</v>
      </c>
      <c r="AV3205" s="13" t="s">
        <v>84</v>
      </c>
      <c r="AW3205" s="13" t="s">
        <v>35</v>
      </c>
      <c r="AX3205" s="13" t="s">
        <v>74</v>
      </c>
      <c r="AY3205" s="210" t="s">
        <v>197</v>
      </c>
    </row>
    <row r="3206" spans="1:65" s="15" customFormat="1" ht="11.25">
      <c r="B3206" s="222"/>
      <c r="C3206" s="223"/>
      <c r="D3206" s="201" t="s">
        <v>213</v>
      </c>
      <c r="E3206" s="224" t="s">
        <v>28</v>
      </c>
      <c r="F3206" s="225" t="s">
        <v>4083</v>
      </c>
      <c r="G3206" s="223"/>
      <c r="H3206" s="224" t="s">
        <v>28</v>
      </c>
      <c r="I3206" s="226"/>
      <c r="J3206" s="223"/>
      <c r="K3206" s="223"/>
      <c r="L3206" s="227"/>
      <c r="M3206" s="228"/>
      <c r="N3206" s="229"/>
      <c r="O3206" s="229"/>
      <c r="P3206" s="229"/>
      <c r="Q3206" s="229"/>
      <c r="R3206" s="229"/>
      <c r="S3206" s="229"/>
      <c r="T3206" s="230"/>
      <c r="AT3206" s="231" t="s">
        <v>213</v>
      </c>
      <c r="AU3206" s="231" t="s">
        <v>84</v>
      </c>
      <c r="AV3206" s="15" t="s">
        <v>82</v>
      </c>
      <c r="AW3206" s="15" t="s">
        <v>35</v>
      </c>
      <c r="AX3206" s="15" t="s">
        <v>74</v>
      </c>
      <c r="AY3206" s="231" t="s">
        <v>197</v>
      </c>
    </row>
    <row r="3207" spans="1:65" s="13" customFormat="1" ht="11.25">
      <c r="B3207" s="199"/>
      <c r="C3207" s="200"/>
      <c r="D3207" s="201" t="s">
        <v>213</v>
      </c>
      <c r="E3207" s="202" t="s">
        <v>28</v>
      </c>
      <c r="F3207" s="203" t="s">
        <v>4084</v>
      </c>
      <c r="G3207" s="200"/>
      <c r="H3207" s="204">
        <v>174.07499999999999</v>
      </c>
      <c r="I3207" s="205"/>
      <c r="J3207" s="200"/>
      <c r="K3207" s="200"/>
      <c r="L3207" s="206"/>
      <c r="M3207" s="207"/>
      <c r="N3207" s="208"/>
      <c r="O3207" s="208"/>
      <c r="P3207" s="208"/>
      <c r="Q3207" s="208"/>
      <c r="R3207" s="208"/>
      <c r="S3207" s="208"/>
      <c r="T3207" s="209"/>
      <c r="AT3207" s="210" t="s">
        <v>213</v>
      </c>
      <c r="AU3207" s="210" t="s">
        <v>84</v>
      </c>
      <c r="AV3207" s="13" t="s">
        <v>84</v>
      </c>
      <c r="AW3207" s="13" t="s">
        <v>35</v>
      </c>
      <c r="AX3207" s="13" t="s">
        <v>74</v>
      </c>
      <c r="AY3207" s="210" t="s">
        <v>197</v>
      </c>
    </row>
    <row r="3208" spans="1:65" s="13" customFormat="1" ht="11.25">
      <c r="B3208" s="199"/>
      <c r="C3208" s="200"/>
      <c r="D3208" s="201" t="s">
        <v>213</v>
      </c>
      <c r="E3208" s="202" t="s">
        <v>28</v>
      </c>
      <c r="F3208" s="203" t="s">
        <v>4085</v>
      </c>
      <c r="G3208" s="200"/>
      <c r="H3208" s="204">
        <v>-30.76</v>
      </c>
      <c r="I3208" s="205"/>
      <c r="J3208" s="200"/>
      <c r="K3208" s="200"/>
      <c r="L3208" s="206"/>
      <c r="M3208" s="207"/>
      <c r="N3208" s="208"/>
      <c r="O3208" s="208"/>
      <c r="P3208" s="208"/>
      <c r="Q3208" s="208"/>
      <c r="R3208" s="208"/>
      <c r="S3208" s="208"/>
      <c r="T3208" s="209"/>
      <c r="AT3208" s="210" t="s">
        <v>213</v>
      </c>
      <c r="AU3208" s="210" t="s">
        <v>84</v>
      </c>
      <c r="AV3208" s="13" t="s">
        <v>84</v>
      </c>
      <c r="AW3208" s="13" t="s">
        <v>35</v>
      </c>
      <c r="AX3208" s="13" t="s">
        <v>74</v>
      </c>
      <c r="AY3208" s="210" t="s">
        <v>197</v>
      </c>
    </row>
    <row r="3209" spans="1:65" s="13" customFormat="1" ht="11.25">
      <c r="B3209" s="199"/>
      <c r="C3209" s="200"/>
      <c r="D3209" s="201" t="s">
        <v>213</v>
      </c>
      <c r="E3209" s="202" t="s">
        <v>28</v>
      </c>
      <c r="F3209" s="203" t="s">
        <v>4086</v>
      </c>
      <c r="G3209" s="200"/>
      <c r="H3209" s="204">
        <v>6.84</v>
      </c>
      <c r="I3209" s="205"/>
      <c r="J3209" s="200"/>
      <c r="K3209" s="200"/>
      <c r="L3209" s="206"/>
      <c r="M3209" s="207"/>
      <c r="N3209" s="208"/>
      <c r="O3209" s="208"/>
      <c r="P3209" s="208"/>
      <c r="Q3209" s="208"/>
      <c r="R3209" s="208"/>
      <c r="S3209" s="208"/>
      <c r="T3209" s="209"/>
      <c r="AT3209" s="210" t="s">
        <v>213</v>
      </c>
      <c r="AU3209" s="210" t="s">
        <v>84</v>
      </c>
      <c r="AV3209" s="13" t="s">
        <v>84</v>
      </c>
      <c r="AW3209" s="13" t="s">
        <v>35</v>
      </c>
      <c r="AX3209" s="13" t="s">
        <v>74</v>
      </c>
      <c r="AY3209" s="210" t="s">
        <v>197</v>
      </c>
    </row>
    <row r="3210" spans="1:65" s="13" customFormat="1" ht="11.25">
      <c r="B3210" s="199"/>
      <c r="C3210" s="200"/>
      <c r="D3210" s="201" t="s">
        <v>213</v>
      </c>
      <c r="E3210" s="202" t="s">
        <v>28</v>
      </c>
      <c r="F3210" s="203" t="s">
        <v>4087</v>
      </c>
      <c r="G3210" s="200"/>
      <c r="H3210" s="204">
        <v>138.9</v>
      </c>
      <c r="I3210" s="205"/>
      <c r="J3210" s="200"/>
      <c r="K3210" s="200"/>
      <c r="L3210" s="206"/>
      <c r="M3210" s="207"/>
      <c r="N3210" s="208"/>
      <c r="O3210" s="208"/>
      <c r="P3210" s="208"/>
      <c r="Q3210" s="208"/>
      <c r="R3210" s="208"/>
      <c r="S3210" s="208"/>
      <c r="T3210" s="209"/>
      <c r="AT3210" s="210" t="s">
        <v>213</v>
      </c>
      <c r="AU3210" s="210" t="s">
        <v>84</v>
      </c>
      <c r="AV3210" s="13" t="s">
        <v>84</v>
      </c>
      <c r="AW3210" s="13" t="s">
        <v>35</v>
      </c>
      <c r="AX3210" s="13" t="s">
        <v>74</v>
      </c>
      <c r="AY3210" s="210" t="s">
        <v>197</v>
      </c>
    </row>
    <row r="3211" spans="1:65" s="16" customFormat="1" ht="11.25">
      <c r="B3211" s="232"/>
      <c r="C3211" s="233"/>
      <c r="D3211" s="201" t="s">
        <v>213</v>
      </c>
      <c r="E3211" s="234" t="s">
        <v>28</v>
      </c>
      <c r="F3211" s="235" t="s">
        <v>416</v>
      </c>
      <c r="G3211" s="233"/>
      <c r="H3211" s="236">
        <v>485.43</v>
      </c>
      <c r="I3211" s="237"/>
      <c r="J3211" s="233"/>
      <c r="K3211" s="233"/>
      <c r="L3211" s="238"/>
      <c r="M3211" s="239"/>
      <c r="N3211" s="240"/>
      <c r="O3211" s="240"/>
      <c r="P3211" s="240"/>
      <c r="Q3211" s="240"/>
      <c r="R3211" s="240"/>
      <c r="S3211" s="240"/>
      <c r="T3211" s="241"/>
      <c r="AT3211" s="242" t="s">
        <v>213</v>
      </c>
      <c r="AU3211" s="242" t="s">
        <v>84</v>
      </c>
      <c r="AV3211" s="16" t="s">
        <v>160</v>
      </c>
      <c r="AW3211" s="16" t="s">
        <v>35</v>
      </c>
      <c r="AX3211" s="16" t="s">
        <v>74</v>
      </c>
      <c r="AY3211" s="242" t="s">
        <v>197</v>
      </c>
    </row>
    <row r="3212" spans="1:65" s="14" customFormat="1" ht="11.25">
      <c r="B3212" s="211"/>
      <c r="C3212" s="212"/>
      <c r="D3212" s="201" t="s">
        <v>213</v>
      </c>
      <c r="E3212" s="213" t="s">
        <v>28</v>
      </c>
      <c r="F3212" s="214" t="s">
        <v>226</v>
      </c>
      <c r="G3212" s="212"/>
      <c r="H3212" s="215">
        <v>1131.4559999999999</v>
      </c>
      <c r="I3212" s="216"/>
      <c r="J3212" s="212"/>
      <c r="K3212" s="212"/>
      <c r="L3212" s="217"/>
      <c r="M3212" s="218"/>
      <c r="N3212" s="219"/>
      <c r="O3212" s="219"/>
      <c r="P3212" s="219"/>
      <c r="Q3212" s="219"/>
      <c r="R3212" s="219"/>
      <c r="S3212" s="219"/>
      <c r="T3212" s="220"/>
      <c r="AT3212" s="221" t="s">
        <v>213</v>
      </c>
      <c r="AU3212" s="221" t="s">
        <v>84</v>
      </c>
      <c r="AV3212" s="14" t="s">
        <v>204</v>
      </c>
      <c r="AW3212" s="14" t="s">
        <v>35</v>
      </c>
      <c r="AX3212" s="14" t="s">
        <v>82</v>
      </c>
      <c r="AY3212" s="221" t="s">
        <v>197</v>
      </c>
    </row>
    <row r="3213" spans="1:65" s="12" customFormat="1" ht="22.9" customHeight="1">
      <c r="B3213" s="165"/>
      <c r="C3213" s="166"/>
      <c r="D3213" s="167" t="s">
        <v>73</v>
      </c>
      <c r="E3213" s="179" t="s">
        <v>4088</v>
      </c>
      <c r="F3213" s="179" t="s">
        <v>4089</v>
      </c>
      <c r="G3213" s="166"/>
      <c r="H3213" s="166"/>
      <c r="I3213" s="169"/>
      <c r="J3213" s="180">
        <f>BK3213</f>
        <v>0</v>
      </c>
      <c r="K3213" s="166"/>
      <c r="L3213" s="171"/>
      <c r="M3213" s="172"/>
      <c r="N3213" s="173"/>
      <c r="O3213" s="173"/>
      <c r="P3213" s="174">
        <f>SUM(P3214:P3230)</f>
        <v>0</v>
      </c>
      <c r="Q3213" s="173"/>
      <c r="R3213" s="174">
        <f>SUM(R3214:R3230)</f>
        <v>3.8550000000000001E-2</v>
      </c>
      <c r="S3213" s="173"/>
      <c r="T3213" s="175">
        <f>SUM(T3214:T3230)</f>
        <v>0</v>
      </c>
      <c r="AR3213" s="176" t="s">
        <v>84</v>
      </c>
      <c r="AT3213" s="177" t="s">
        <v>73</v>
      </c>
      <c r="AU3213" s="177" t="s">
        <v>82</v>
      </c>
      <c r="AY3213" s="176" t="s">
        <v>197</v>
      </c>
      <c r="BK3213" s="178">
        <f>SUM(BK3214:BK3230)</f>
        <v>0</v>
      </c>
    </row>
    <row r="3214" spans="1:65" s="2" customFormat="1" ht="24.2" customHeight="1">
      <c r="A3214" s="37"/>
      <c r="B3214" s="38"/>
      <c r="C3214" s="181" t="s">
        <v>4090</v>
      </c>
      <c r="D3214" s="181" t="s">
        <v>199</v>
      </c>
      <c r="E3214" s="182" t="s">
        <v>4091</v>
      </c>
      <c r="F3214" s="183" t="s">
        <v>4092</v>
      </c>
      <c r="G3214" s="184" t="s">
        <v>210</v>
      </c>
      <c r="H3214" s="185">
        <v>6</v>
      </c>
      <c r="I3214" s="186"/>
      <c r="J3214" s="187">
        <f>ROUND(I3214*H3214,2)</f>
        <v>0</v>
      </c>
      <c r="K3214" s="183" t="s">
        <v>203</v>
      </c>
      <c r="L3214" s="42"/>
      <c r="M3214" s="188" t="s">
        <v>28</v>
      </c>
      <c r="N3214" s="189" t="s">
        <v>45</v>
      </c>
      <c r="O3214" s="67"/>
      <c r="P3214" s="190">
        <f>O3214*H3214</f>
        <v>0</v>
      </c>
      <c r="Q3214" s="190">
        <v>0</v>
      </c>
      <c r="R3214" s="190">
        <f>Q3214*H3214</f>
        <v>0</v>
      </c>
      <c r="S3214" s="190">
        <v>0</v>
      </c>
      <c r="T3214" s="191">
        <f>S3214*H3214</f>
        <v>0</v>
      </c>
      <c r="U3214" s="37"/>
      <c r="V3214" s="37"/>
      <c r="W3214" s="37"/>
      <c r="X3214" s="37"/>
      <c r="Y3214" s="37"/>
      <c r="Z3214" s="37"/>
      <c r="AA3214" s="37"/>
      <c r="AB3214" s="37"/>
      <c r="AC3214" s="37"/>
      <c r="AD3214" s="37"/>
      <c r="AE3214" s="37"/>
      <c r="AR3214" s="192" t="s">
        <v>283</v>
      </c>
      <c r="AT3214" s="192" t="s">
        <v>199</v>
      </c>
      <c r="AU3214" s="192" t="s">
        <v>84</v>
      </c>
      <c r="AY3214" s="20" t="s">
        <v>197</v>
      </c>
      <c r="BE3214" s="193">
        <f>IF(N3214="základní",J3214,0)</f>
        <v>0</v>
      </c>
      <c r="BF3214" s="193">
        <f>IF(N3214="snížená",J3214,0)</f>
        <v>0</v>
      </c>
      <c r="BG3214" s="193">
        <f>IF(N3214="zákl. přenesená",J3214,0)</f>
        <v>0</v>
      </c>
      <c r="BH3214" s="193">
        <f>IF(N3214="sníž. přenesená",J3214,0)</f>
        <v>0</v>
      </c>
      <c r="BI3214" s="193">
        <f>IF(N3214="nulová",J3214,0)</f>
        <v>0</v>
      </c>
      <c r="BJ3214" s="20" t="s">
        <v>82</v>
      </c>
      <c r="BK3214" s="193">
        <f>ROUND(I3214*H3214,2)</f>
        <v>0</v>
      </c>
      <c r="BL3214" s="20" t="s">
        <v>283</v>
      </c>
      <c r="BM3214" s="192" t="s">
        <v>4093</v>
      </c>
    </row>
    <row r="3215" spans="1:65" s="2" customFormat="1" ht="11.25">
      <c r="A3215" s="37"/>
      <c r="B3215" s="38"/>
      <c r="C3215" s="39"/>
      <c r="D3215" s="194" t="s">
        <v>206</v>
      </c>
      <c r="E3215" s="39"/>
      <c r="F3215" s="195" t="s">
        <v>4094</v>
      </c>
      <c r="G3215" s="39"/>
      <c r="H3215" s="39"/>
      <c r="I3215" s="196"/>
      <c r="J3215" s="39"/>
      <c r="K3215" s="39"/>
      <c r="L3215" s="42"/>
      <c r="M3215" s="197"/>
      <c r="N3215" s="198"/>
      <c r="O3215" s="67"/>
      <c r="P3215" s="67"/>
      <c r="Q3215" s="67"/>
      <c r="R3215" s="67"/>
      <c r="S3215" s="67"/>
      <c r="T3215" s="68"/>
      <c r="U3215" s="37"/>
      <c r="V3215" s="37"/>
      <c r="W3215" s="37"/>
      <c r="X3215" s="37"/>
      <c r="Y3215" s="37"/>
      <c r="Z3215" s="37"/>
      <c r="AA3215" s="37"/>
      <c r="AB3215" s="37"/>
      <c r="AC3215" s="37"/>
      <c r="AD3215" s="37"/>
      <c r="AE3215" s="37"/>
      <c r="AT3215" s="20" t="s">
        <v>206</v>
      </c>
      <c r="AU3215" s="20" t="s">
        <v>84</v>
      </c>
    </row>
    <row r="3216" spans="1:65" s="15" customFormat="1" ht="11.25">
      <c r="B3216" s="222"/>
      <c r="C3216" s="223"/>
      <c r="D3216" s="201" t="s">
        <v>213</v>
      </c>
      <c r="E3216" s="224" t="s">
        <v>28</v>
      </c>
      <c r="F3216" s="225" t="s">
        <v>3103</v>
      </c>
      <c r="G3216" s="223"/>
      <c r="H3216" s="224" t="s">
        <v>28</v>
      </c>
      <c r="I3216" s="226"/>
      <c r="J3216" s="223"/>
      <c r="K3216" s="223"/>
      <c r="L3216" s="227"/>
      <c r="M3216" s="228"/>
      <c r="N3216" s="229"/>
      <c r="O3216" s="229"/>
      <c r="P3216" s="229"/>
      <c r="Q3216" s="229"/>
      <c r="R3216" s="229"/>
      <c r="S3216" s="229"/>
      <c r="T3216" s="230"/>
      <c r="AT3216" s="231" t="s">
        <v>213</v>
      </c>
      <c r="AU3216" s="231" t="s">
        <v>84</v>
      </c>
      <c r="AV3216" s="15" t="s">
        <v>82</v>
      </c>
      <c r="AW3216" s="15" t="s">
        <v>35</v>
      </c>
      <c r="AX3216" s="15" t="s">
        <v>74</v>
      </c>
      <c r="AY3216" s="231" t="s">
        <v>197</v>
      </c>
    </row>
    <row r="3217" spans="1:65" s="13" customFormat="1" ht="11.25">
      <c r="B3217" s="199"/>
      <c r="C3217" s="200"/>
      <c r="D3217" s="201" t="s">
        <v>213</v>
      </c>
      <c r="E3217" s="202" t="s">
        <v>28</v>
      </c>
      <c r="F3217" s="203" t="s">
        <v>3351</v>
      </c>
      <c r="G3217" s="200"/>
      <c r="H3217" s="204">
        <v>6</v>
      </c>
      <c r="I3217" s="205"/>
      <c r="J3217" s="200"/>
      <c r="K3217" s="200"/>
      <c r="L3217" s="206"/>
      <c r="M3217" s="207"/>
      <c r="N3217" s="208"/>
      <c r="O3217" s="208"/>
      <c r="P3217" s="208"/>
      <c r="Q3217" s="208"/>
      <c r="R3217" s="208"/>
      <c r="S3217" s="208"/>
      <c r="T3217" s="209"/>
      <c r="AT3217" s="210" t="s">
        <v>213</v>
      </c>
      <c r="AU3217" s="210" t="s">
        <v>84</v>
      </c>
      <c r="AV3217" s="13" t="s">
        <v>84</v>
      </c>
      <c r="AW3217" s="13" t="s">
        <v>35</v>
      </c>
      <c r="AX3217" s="13" t="s">
        <v>82</v>
      </c>
      <c r="AY3217" s="210" t="s">
        <v>197</v>
      </c>
    </row>
    <row r="3218" spans="1:65" s="2" customFormat="1" ht="16.5" customHeight="1">
      <c r="A3218" s="37"/>
      <c r="B3218" s="38"/>
      <c r="C3218" s="247" t="s">
        <v>4095</v>
      </c>
      <c r="D3218" s="247" t="s">
        <v>519</v>
      </c>
      <c r="E3218" s="248" t="s">
        <v>4096</v>
      </c>
      <c r="F3218" s="249" t="s">
        <v>4097</v>
      </c>
      <c r="G3218" s="250" t="s">
        <v>202</v>
      </c>
      <c r="H3218" s="251">
        <v>26.25</v>
      </c>
      <c r="I3218" s="252"/>
      <c r="J3218" s="253">
        <f>ROUND(I3218*H3218,2)</f>
        <v>0</v>
      </c>
      <c r="K3218" s="249" t="s">
        <v>203</v>
      </c>
      <c r="L3218" s="254"/>
      <c r="M3218" s="255" t="s">
        <v>28</v>
      </c>
      <c r="N3218" s="256" t="s">
        <v>45</v>
      </c>
      <c r="O3218" s="67"/>
      <c r="P3218" s="190">
        <f>O3218*H3218</f>
        <v>0</v>
      </c>
      <c r="Q3218" s="190">
        <v>1E-3</v>
      </c>
      <c r="R3218" s="190">
        <f>Q3218*H3218</f>
        <v>2.6249999999999999E-2</v>
      </c>
      <c r="S3218" s="190">
        <v>0</v>
      </c>
      <c r="T3218" s="191">
        <f>S3218*H3218</f>
        <v>0</v>
      </c>
      <c r="U3218" s="37"/>
      <c r="V3218" s="37"/>
      <c r="W3218" s="37"/>
      <c r="X3218" s="37"/>
      <c r="Y3218" s="37"/>
      <c r="Z3218" s="37"/>
      <c r="AA3218" s="37"/>
      <c r="AB3218" s="37"/>
      <c r="AC3218" s="37"/>
      <c r="AD3218" s="37"/>
      <c r="AE3218" s="37"/>
      <c r="AR3218" s="192" t="s">
        <v>365</v>
      </c>
      <c r="AT3218" s="192" t="s">
        <v>519</v>
      </c>
      <c r="AU3218" s="192" t="s">
        <v>84</v>
      </c>
      <c r="AY3218" s="20" t="s">
        <v>197</v>
      </c>
      <c r="BE3218" s="193">
        <f>IF(N3218="základní",J3218,0)</f>
        <v>0</v>
      </c>
      <c r="BF3218" s="193">
        <f>IF(N3218="snížená",J3218,0)</f>
        <v>0</v>
      </c>
      <c r="BG3218" s="193">
        <f>IF(N3218="zákl. přenesená",J3218,0)</f>
        <v>0</v>
      </c>
      <c r="BH3218" s="193">
        <f>IF(N3218="sníž. přenesená",J3218,0)</f>
        <v>0</v>
      </c>
      <c r="BI3218" s="193">
        <f>IF(N3218="nulová",J3218,0)</f>
        <v>0</v>
      </c>
      <c r="BJ3218" s="20" t="s">
        <v>82</v>
      </c>
      <c r="BK3218" s="193">
        <f>ROUND(I3218*H3218,2)</f>
        <v>0</v>
      </c>
      <c r="BL3218" s="20" t="s">
        <v>283</v>
      </c>
      <c r="BM3218" s="192" t="s">
        <v>4098</v>
      </c>
    </row>
    <row r="3219" spans="1:65" s="13" customFormat="1" ht="11.25">
      <c r="B3219" s="199"/>
      <c r="C3219" s="200"/>
      <c r="D3219" s="201" t="s">
        <v>213</v>
      </c>
      <c r="E3219" s="202" t="s">
        <v>28</v>
      </c>
      <c r="F3219" s="203" t="s">
        <v>4099</v>
      </c>
      <c r="G3219" s="200"/>
      <c r="H3219" s="204">
        <v>26.25</v>
      </c>
      <c r="I3219" s="205"/>
      <c r="J3219" s="200"/>
      <c r="K3219" s="200"/>
      <c r="L3219" s="206"/>
      <c r="M3219" s="207"/>
      <c r="N3219" s="208"/>
      <c r="O3219" s="208"/>
      <c r="P3219" s="208"/>
      <c r="Q3219" s="208"/>
      <c r="R3219" s="208"/>
      <c r="S3219" s="208"/>
      <c r="T3219" s="209"/>
      <c r="AT3219" s="210" t="s">
        <v>213</v>
      </c>
      <c r="AU3219" s="210" t="s">
        <v>84</v>
      </c>
      <c r="AV3219" s="13" t="s">
        <v>84</v>
      </c>
      <c r="AW3219" s="13" t="s">
        <v>35</v>
      </c>
      <c r="AX3219" s="13" t="s">
        <v>82</v>
      </c>
      <c r="AY3219" s="210" t="s">
        <v>197</v>
      </c>
    </row>
    <row r="3220" spans="1:65" s="2" customFormat="1" ht="21.75" customHeight="1">
      <c r="A3220" s="37"/>
      <c r="B3220" s="38"/>
      <c r="C3220" s="181" t="s">
        <v>4100</v>
      </c>
      <c r="D3220" s="181" t="s">
        <v>199</v>
      </c>
      <c r="E3220" s="182" t="s">
        <v>4101</v>
      </c>
      <c r="F3220" s="183" t="s">
        <v>4102</v>
      </c>
      <c r="G3220" s="184" t="s">
        <v>210</v>
      </c>
      <c r="H3220" s="185">
        <v>6</v>
      </c>
      <c r="I3220" s="186"/>
      <c r="J3220" s="187">
        <f>ROUND(I3220*H3220,2)</f>
        <v>0</v>
      </c>
      <c r="K3220" s="183" t="s">
        <v>203</v>
      </c>
      <c r="L3220" s="42"/>
      <c r="M3220" s="188" t="s">
        <v>28</v>
      </c>
      <c r="N3220" s="189" t="s">
        <v>45</v>
      </c>
      <c r="O3220" s="67"/>
      <c r="P3220" s="190">
        <f>O3220*H3220</f>
        <v>0</v>
      </c>
      <c r="Q3220" s="190">
        <v>0</v>
      </c>
      <c r="R3220" s="190">
        <f>Q3220*H3220</f>
        <v>0</v>
      </c>
      <c r="S3220" s="190">
        <v>0</v>
      </c>
      <c r="T3220" s="191">
        <f>S3220*H3220</f>
        <v>0</v>
      </c>
      <c r="U3220" s="37"/>
      <c r="V3220" s="37"/>
      <c r="W3220" s="37"/>
      <c r="X3220" s="37"/>
      <c r="Y3220" s="37"/>
      <c r="Z3220" s="37"/>
      <c r="AA3220" s="37"/>
      <c r="AB3220" s="37"/>
      <c r="AC3220" s="37"/>
      <c r="AD3220" s="37"/>
      <c r="AE3220" s="37"/>
      <c r="AR3220" s="192" t="s">
        <v>283</v>
      </c>
      <c r="AT3220" s="192" t="s">
        <v>199</v>
      </c>
      <c r="AU3220" s="192" t="s">
        <v>84</v>
      </c>
      <c r="AY3220" s="20" t="s">
        <v>197</v>
      </c>
      <c r="BE3220" s="193">
        <f>IF(N3220="základní",J3220,0)</f>
        <v>0</v>
      </c>
      <c r="BF3220" s="193">
        <f>IF(N3220="snížená",J3220,0)</f>
        <v>0</v>
      </c>
      <c r="BG3220" s="193">
        <f>IF(N3220="zákl. přenesená",J3220,0)</f>
        <v>0</v>
      </c>
      <c r="BH3220" s="193">
        <f>IF(N3220="sníž. přenesená",J3220,0)</f>
        <v>0</v>
      </c>
      <c r="BI3220" s="193">
        <f>IF(N3220="nulová",J3220,0)</f>
        <v>0</v>
      </c>
      <c r="BJ3220" s="20" t="s">
        <v>82</v>
      </c>
      <c r="BK3220" s="193">
        <f>ROUND(I3220*H3220,2)</f>
        <v>0</v>
      </c>
      <c r="BL3220" s="20" t="s">
        <v>283</v>
      </c>
      <c r="BM3220" s="192" t="s">
        <v>4103</v>
      </c>
    </row>
    <row r="3221" spans="1:65" s="2" customFormat="1" ht="11.25">
      <c r="A3221" s="37"/>
      <c r="B3221" s="38"/>
      <c r="C3221" s="39"/>
      <c r="D3221" s="194" t="s">
        <v>206</v>
      </c>
      <c r="E3221" s="39"/>
      <c r="F3221" s="195" t="s">
        <v>4104</v>
      </c>
      <c r="G3221" s="39"/>
      <c r="H3221" s="39"/>
      <c r="I3221" s="196"/>
      <c r="J3221" s="39"/>
      <c r="K3221" s="39"/>
      <c r="L3221" s="42"/>
      <c r="M3221" s="197"/>
      <c r="N3221" s="198"/>
      <c r="O3221" s="67"/>
      <c r="P3221" s="67"/>
      <c r="Q3221" s="67"/>
      <c r="R3221" s="67"/>
      <c r="S3221" s="67"/>
      <c r="T3221" s="68"/>
      <c r="U3221" s="37"/>
      <c r="V3221" s="37"/>
      <c r="W3221" s="37"/>
      <c r="X3221" s="37"/>
      <c r="Y3221" s="37"/>
      <c r="Z3221" s="37"/>
      <c r="AA3221" s="37"/>
      <c r="AB3221" s="37"/>
      <c r="AC3221" s="37"/>
      <c r="AD3221" s="37"/>
      <c r="AE3221" s="37"/>
      <c r="AT3221" s="20" t="s">
        <v>206</v>
      </c>
      <c r="AU3221" s="20" t="s">
        <v>84</v>
      </c>
    </row>
    <row r="3222" spans="1:65" s="2" customFormat="1" ht="21.75" customHeight="1">
      <c r="A3222" s="37"/>
      <c r="B3222" s="38"/>
      <c r="C3222" s="247" t="s">
        <v>4105</v>
      </c>
      <c r="D3222" s="247" t="s">
        <v>519</v>
      </c>
      <c r="E3222" s="248" t="s">
        <v>4106</v>
      </c>
      <c r="F3222" s="249" t="s">
        <v>4107</v>
      </c>
      <c r="G3222" s="250" t="s">
        <v>210</v>
      </c>
      <c r="H3222" s="251">
        <v>6</v>
      </c>
      <c r="I3222" s="252"/>
      <c r="J3222" s="253">
        <f>ROUND(I3222*H3222,2)</f>
        <v>0</v>
      </c>
      <c r="K3222" s="249" t="s">
        <v>203</v>
      </c>
      <c r="L3222" s="254"/>
      <c r="M3222" s="255" t="s">
        <v>28</v>
      </c>
      <c r="N3222" s="256" t="s">
        <v>45</v>
      </c>
      <c r="O3222" s="67"/>
      <c r="P3222" s="190">
        <f>O3222*H3222</f>
        <v>0</v>
      </c>
      <c r="Q3222" s="190">
        <v>1E-3</v>
      </c>
      <c r="R3222" s="190">
        <f>Q3222*H3222</f>
        <v>6.0000000000000001E-3</v>
      </c>
      <c r="S3222" s="190">
        <v>0</v>
      </c>
      <c r="T3222" s="191">
        <f>S3222*H3222</f>
        <v>0</v>
      </c>
      <c r="U3222" s="37"/>
      <c r="V3222" s="37"/>
      <c r="W3222" s="37"/>
      <c r="X3222" s="37"/>
      <c r="Y3222" s="37"/>
      <c r="Z3222" s="37"/>
      <c r="AA3222" s="37"/>
      <c r="AB3222" s="37"/>
      <c r="AC3222" s="37"/>
      <c r="AD3222" s="37"/>
      <c r="AE3222" s="37"/>
      <c r="AR3222" s="192" t="s">
        <v>365</v>
      </c>
      <c r="AT3222" s="192" t="s">
        <v>519</v>
      </c>
      <c r="AU3222" s="192" t="s">
        <v>84</v>
      </c>
      <c r="AY3222" s="20" t="s">
        <v>197</v>
      </c>
      <c r="BE3222" s="193">
        <f>IF(N3222="základní",J3222,0)</f>
        <v>0</v>
      </c>
      <c r="BF3222" s="193">
        <f>IF(N3222="snížená",J3222,0)</f>
        <v>0</v>
      </c>
      <c r="BG3222" s="193">
        <f>IF(N3222="zákl. přenesená",J3222,0)</f>
        <v>0</v>
      </c>
      <c r="BH3222" s="193">
        <f>IF(N3222="sníž. přenesená",J3222,0)</f>
        <v>0</v>
      </c>
      <c r="BI3222" s="193">
        <f>IF(N3222="nulová",J3222,0)</f>
        <v>0</v>
      </c>
      <c r="BJ3222" s="20" t="s">
        <v>82</v>
      </c>
      <c r="BK3222" s="193">
        <f>ROUND(I3222*H3222,2)</f>
        <v>0</v>
      </c>
      <c r="BL3222" s="20" t="s">
        <v>283</v>
      </c>
      <c r="BM3222" s="192" t="s">
        <v>4108</v>
      </c>
    </row>
    <row r="3223" spans="1:65" s="2" customFormat="1" ht="24.2" customHeight="1">
      <c r="A3223" s="37"/>
      <c r="B3223" s="38"/>
      <c r="C3223" s="181" t="s">
        <v>4109</v>
      </c>
      <c r="D3223" s="181" t="s">
        <v>199</v>
      </c>
      <c r="E3223" s="182" t="s">
        <v>4110</v>
      </c>
      <c r="F3223" s="183" t="s">
        <v>4111</v>
      </c>
      <c r="G3223" s="184" t="s">
        <v>210</v>
      </c>
      <c r="H3223" s="185">
        <v>6</v>
      </c>
      <c r="I3223" s="186"/>
      <c r="J3223" s="187">
        <f>ROUND(I3223*H3223,2)</f>
        <v>0</v>
      </c>
      <c r="K3223" s="183" t="s">
        <v>203</v>
      </c>
      <c r="L3223" s="42"/>
      <c r="M3223" s="188" t="s">
        <v>28</v>
      </c>
      <c r="N3223" s="189" t="s">
        <v>45</v>
      </c>
      <c r="O3223" s="67"/>
      <c r="P3223" s="190">
        <f>O3223*H3223</f>
        <v>0</v>
      </c>
      <c r="Q3223" s="190">
        <v>0</v>
      </c>
      <c r="R3223" s="190">
        <f>Q3223*H3223</f>
        <v>0</v>
      </c>
      <c r="S3223" s="190">
        <v>0</v>
      </c>
      <c r="T3223" s="191">
        <f>S3223*H3223</f>
        <v>0</v>
      </c>
      <c r="U3223" s="37"/>
      <c r="V3223" s="37"/>
      <c r="W3223" s="37"/>
      <c r="X3223" s="37"/>
      <c r="Y3223" s="37"/>
      <c r="Z3223" s="37"/>
      <c r="AA3223" s="37"/>
      <c r="AB3223" s="37"/>
      <c r="AC3223" s="37"/>
      <c r="AD3223" s="37"/>
      <c r="AE3223" s="37"/>
      <c r="AR3223" s="192" t="s">
        <v>283</v>
      </c>
      <c r="AT3223" s="192" t="s">
        <v>199</v>
      </c>
      <c r="AU3223" s="192" t="s">
        <v>84</v>
      </c>
      <c r="AY3223" s="20" t="s">
        <v>197</v>
      </c>
      <c r="BE3223" s="193">
        <f>IF(N3223="základní",J3223,0)</f>
        <v>0</v>
      </c>
      <c r="BF3223" s="193">
        <f>IF(N3223="snížená",J3223,0)</f>
        <v>0</v>
      </c>
      <c r="BG3223" s="193">
        <f>IF(N3223="zákl. přenesená",J3223,0)</f>
        <v>0</v>
      </c>
      <c r="BH3223" s="193">
        <f>IF(N3223="sníž. přenesená",J3223,0)</f>
        <v>0</v>
      </c>
      <c r="BI3223" s="193">
        <f>IF(N3223="nulová",J3223,0)</f>
        <v>0</v>
      </c>
      <c r="BJ3223" s="20" t="s">
        <v>82</v>
      </c>
      <c r="BK3223" s="193">
        <f>ROUND(I3223*H3223,2)</f>
        <v>0</v>
      </c>
      <c r="BL3223" s="20" t="s">
        <v>283</v>
      </c>
      <c r="BM3223" s="192" t="s">
        <v>4112</v>
      </c>
    </row>
    <row r="3224" spans="1:65" s="2" customFormat="1" ht="11.25">
      <c r="A3224" s="37"/>
      <c r="B3224" s="38"/>
      <c r="C3224" s="39"/>
      <c r="D3224" s="194" t="s">
        <v>206</v>
      </c>
      <c r="E3224" s="39"/>
      <c r="F3224" s="195" t="s">
        <v>4113</v>
      </c>
      <c r="G3224" s="39"/>
      <c r="H3224" s="39"/>
      <c r="I3224" s="196"/>
      <c r="J3224" s="39"/>
      <c r="K3224" s="39"/>
      <c r="L3224" s="42"/>
      <c r="M3224" s="197"/>
      <c r="N3224" s="198"/>
      <c r="O3224" s="67"/>
      <c r="P3224" s="67"/>
      <c r="Q3224" s="67"/>
      <c r="R3224" s="67"/>
      <c r="S3224" s="67"/>
      <c r="T3224" s="68"/>
      <c r="U3224" s="37"/>
      <c r="V3224" s="37"/>
      <c r="W3224" s="37"/>
      <c r="X3224" s="37"/>
      <c r="Y3224" s="37"/>
      <c r="Z3224" s="37"/>
      <c r="AA3224" s="37"/>
      <c r="AB3224" s="37"/>
      <c r="AC3224" s="37"/>
      <c r="AD3224" s="37"/>
      <c r="AE3224" s="37"/>
      <c r="AT3224" s="20" t="s">
        <v>206</v>
      </c>
      <c r="AU3224" s="20" t="s">
        <v>84</v>
      </c>
    </row>
    <row r="3225" spans="1:65" s="2" customFormat="1" ht="16.5" customHeight="1">
      <c r="A3225" s="37"/>
      <c r="B3225" s="38"/>
      <c r="C3225" s="247" t="s">
        <v>4114</v>
      </c>
      <c r="D3225" s="247" t="s">
        <v>519</v>
      </c>
      <c r="E3225" s="248" t="s">
        <v>4115</v>
      </c>
      <c r="F3225" s="249" t="s">
        <v>4116</v>
      </c>
      <c r="G3225" s="250" t="s">
        <v>265</v>
      </c>
      <c r="H3225" s="251">
        <v>42</v>
      </c>
      <c r="I3225" s="252"/>
      <c r="J3225" s="253">
        <f>ROUND(I3225*H3225,2)</f>
        <v>0</v>
      </c>
      <c r="K3225" s="249" t="s">
        <v>203</v>
      </c>
      <c r="L3225" s="254"/>
      <c r="M3225" s="255" t="s">
        <v>28</v>
      </c>
      <c r="N3225" s="256" t="s">
        <v>45</v>
      </c>
      <c r="O3225" s="67"/>
      <c r="P3225" s="190">
        <f>O3225*H3225</f>
        <v>0</v>
      </c>
      <c r="Q3225" s="190">
        <v>1.4999999999999999E-4</v>
      </c>
      <c r="R3225" s="190">
        <f>Q3225*H3225</f>
        <v>6.2999999999999992E-3</v>
      </c>
      <c r="S3225" s="190">
        <v>0</v>
      </c>
      <c r="T3225" s="191">
        <f>S3225*H3225</f>
        <v>0</v>
      </c>
      <c r="U3225" s="37"/>
      <c r="V3225" s="37"/>
      <c r="W3225" s="37"/>
      <c r="X3225" s="37"/>
      <c r="Y3225" s="37"/>
      <c r="Z3225" s="37"/>
      <c r="AA3225" s="37"/>
      <c r="AB3225" s="37"/>
      <c r="AC3225" s="37"/>
      <c r="AD3225" s="37"/>
      <c r="AE3225" s="37"/>
      <c r="AR3225" s="192" t="s">
        <v>365</v>
      </c>
      <c r="AT3225" s="192" t="s">
        <v>519</v>
      </c>
      <c r="AU3225" s="192" t="s">
        <v>84</v>
      </c>
      <c r="AY3225" s="20" t="s">
        <v>197</v>
      </c>
      <c r="BE3225" s="193">
        <f>IF(N3225="základní",J3225,0)</f>
        <v>0</v>
      </c>
      <c r="BF3225" s="193">
        <f>IF(N3225="snížená",J3225,0)</f>
        <v>0</v>
      </c>
      <c r="BG3225" s="193">
        <f>IF(N3225="zákl. přenesená",J3225,0)</f>
        <v>0</v>
      </c>
      <c r="BH3225" s="193">
        <f>IF(N3225="sníž. přenesená",J3225,0)</f>
        <v>0</v>
      </c>
      <c r="BI3225" s="193">
        <f>IF(N3225="nulová",J3225,0)</f>
        <v>0</v>
      </c>
      <c r="BJ3225" s="20" t="s">
        <v>82</v>
      </c>
      <c r="BK3225" s="193">
        <f>ROUND(I3225*H3225,2)</f>
        <v>0</v>
      </c>
      <c r="BL3225" s="20" t="s">
        <v>283</v>
      </c>
      <c r="BM3225" s="192" t="s">
        <v>4117</v>
      </c>
    </row>
    <row r="3226" spans="1:65" s="13" customFormat="1" ht="11.25">
      <c r="B3226" s="199"/>
      <c r="C3226" s="200"/>
      <c r="D3226" s="201" t="s">
        <v>213</v>
      </c>
      <c r="E3226" s="202" t="s">
        <v>28</v>
      </c>
      <c r="F3226" s="203" t="s">
        <v>4118</v>
      </c>
      <c r="G3226" s="200"/>
      <c r="H3226" s="204">
        <v>42</v>
      </c>
      <c r="I3226" s="205"/>
      <c r="J3226" s="200"/>
      <c r="K3226" s="200"/>
      <c r="L3226" s="206"/>
      <c r="M3226" s="207"/>
      <c r="N3226" s="208"/>
      <c r="O3226" s="208"/>
      <c r="P3226" s="208"/>
      <c r="Q3226" s="208"/>
      <c r="R3226" s="208"/>
      <c r="S3226" s="208"/>
      <c r="T3226" s="209"/>
      <c r="AT3226" s="210" t="s">
        <v>213</v>
      </c>
      <c r="AU3226" s="210" t="s">
        <v>84</v>
      </c>
      <c r="AV3226" s="13" t="s">
        <v>84</v>
      </c>
      <c r="AW3226" s="13" t="s">
        <v>35</v>
      </c>
      <c r="AX3226" s="13" t="s">
        <v>82</v>
      </c>
      <c r="AY3226" s="210" t="s">
        <v>197</v>
      </c>
    </row>
    <row r="3227" spans="1:65" s="2" customFormat="1" ht="24.2" customHeight="1">
      <c r="A3227" s="37"/>
      <c r="B3227" s="38"/>
      <c r="C3227" s="181" t="s">
        <v>4119</v>
      </c>
      <c r="D3227" s="181" t="s">
        <v>199</v>
      </c>
      <c r="E3227" s="182" t="s">
        <v>4120</v>
      </c>
      <c r="F3227" s="183" t="s">
        <v>4121</v>
      </c>
      <c r="G3227" s="184" t="s">
        <v>428</v>
      </c>
      <c r="H3227" s="185">
        <v>3.9E-2</v>
      </c>
      <c r="I3227" s="186"/>
      <c r="J3227" s="187">
        <f>ROUND(I3227*H3227,2)</f>
        <v>0</v>
      </c>
      <c r="K3227" s="183" t="s">
        <v>203</v>
      </c>
      <c r="L3227" s="42"/>
      <c r="M3227" s="188" t="s">
        <v>28</v>
      </c>
      <c r="N3227" s="189" t="s">
        <v>45</v>
      </c>
      <c r="O3227" s="67"/>
      <c r="P3227" s="190">
        <f>O3227*H3227</f>
        <v>0</v>
      </c>
      <c r="Q3227" s="190">
        <v>0</v>
      </c>
      <c r="R3227" s="190">
        <f>Q3227*H3227</f>
        <v>0</v>
      </c>
      <c r="S3227" s="190">
        <v>0</v>
      </c>
      <c r="T3227" s="191">
        <f>S3227*H3227</f>
        <v>0</v>
      </c>
      <c r="U3227" s="37"/>
      <c r="V3227" s="37"/>
      <c r="W3227" s="37"/>
      <c r="X3227" s="37"/>
      <c r="Y3227" s="37"/>
      <c r="Z3227" s="37"/>
      <c r="AA3227" s="37"/>
      <c r="AB3227" s="37"/>
      <c r="AC3227" s="37"/>
      <c r="AD3227" s="37"/>
      <c r="AE3227" s="37"/>
      <c r="AR3227" s="192" t="s">
        <v>283</v>
      </c>
      <c r="AT3227" s="192" t="s">
        <v>199</v>
      </c>
      <c r="AU3227" s="192" t="s">
        <v>84</v>
      </c>
      <c r="AY3227" s="20" t="s">
        <v>197</v>
      </c>
      <c r="BE3227" s="193">
        <f>IF(N3227="základní",J3227,0)</f>
        <v>0</v>
      </c>
      <c r="BF3227" s="193">
        <f>IF(N3227="snížená",J3227,0)</f>
        <v>0</v>
      </c>
      <c r="BG3227" s="193">
        <f>IF(N3227="zákl. přenesená",J3227,0)</f>
        <v>0</v>
      </c>
      <c r="BH3227" s="193">
        <f>IF(N3227="sníž. přenesená",J3227,0)</f>
        <v>0</v>
      </c>
      <c r="BI3227" s="193">
        <f>IF(N3227="nulová",J3227,0)</f>
        <v>0</v>
      </c>
      <c r="BJ3227" s="20" t="s">
        <v>82</v>
      </c>
      <c r="BK3227" s="193">
        <f>ROUND(I3227*H3227,2)</f>
        <v>0</v>
      </c>
      <c r="BL3227" s="20" t="s">
        <v>283</v>
      </c>
      <c r="BM3227" s="192" t="s">
        <v>4122</v>
      </c>
    </row>
    <row r="3228" spans="1:65" s="2" customFormat="1" ht="11.25">
      <c r="A3228" s="37"/>
      <c r="B3228" s="38"/>
      <c r="C3228" s="39"/>
      <c r="D3228" s="194" t="s">
        <v>206</v>
      </c>
      <c r="E3228" s="39"/>
      <c r="F3228" s="195" t="s">
        <v>4123</v>
      </c>
      <c r="G3228" s="39"/>
      <c r="H3228" s="39"/>
      <c r="I3228" s="196"/>
      <c r="J3228" s="39"/>
      <c r="K3228" s="39"/>
      <c r="L3228" s="42"/>
      <c r="M3228" s="197"/>
      <c r="N3228" s="198"/>
      <c r="O3228" s="67"/>
      <c r="P3228" s="67"/>
      <c r="Q3228" s="67"/>
      <c r="R3228" s="67"/>
      <c r="S3228" s="67"/>
      <c r="T3228" s="68"/>
      <c r="U3228" s="37"/>
      <c r="V3228" s="37"/>
      <c r="W3228" s="37"/>
      <c r="X3228" s="37"/>
      <c r="Y3228" s="37"/>
      <c r="Z3228" s="37"/>
      <c r="AA3228" s="37"/>
      <c r="AB3228" s="37"/>
      <c r="AC3228" s="37"/>
      <c r="AD3228" s="37"/>
      <c r="AE3228" s="37"/>
      <c r="AT3228" s="20" t="s">
        <v>206</v>
      </c>
      <c r="AU3228" s="20" t="s">
        <v>84</v>
      </c>
    </row>
    <row r="3229" spans="1:65" s="2" customFormat="1" ht="37.9" customHeight="1">
      <c r="A3229" s="37"/>
      <c r="B3229" s="38"/>
      <c r="C3229" s="181" t="s">
        <v>4124</v>
      </c>
      <c r="D3229" s="181" t="s">
        <v>199</v>
      </c>
      <c r="E3229" s="182" t="s">
        <v>4125</v>
      </c>
      <c r="F3229" s="183" t="s">
        <v>4126</v>
      </c>
      <c r="G3229" s="184" t="s">
        <v>428</v>
      </c>
      <c r="H3229" s="185">
        <v>3.9E-2</v>
      </c>
      <c r="I3229" s="186"/>
      <c r="J3229" s="187">
        <f>ROUND(I3229*H3229,2)</f>
        <v>0</v>
      </c>
      <c r="K3229" s="183" t="s">
        <v>203</v>
      </c>
      <c r="L3229" s="42"/>
      <c r="M3229" s="188" t="s">
        <v>28</v>
      </c>
      <c r="N3229" s="189" t="s">
        <v>45</v>
      </c>
      <c r="O3229" s="67"/>
      <c r="P3229" s="190">
        <f>O3229*H3229</f>
        <v>0</v>
      </c>
      <c r="Q3229" s="190">
        <v>0</v>
      </c>
      <c r="R3229" s="190">
        <f>Q3229*H3229</f>
        <v>0</v>
      </c>
      <c r="S3229" s="190">
        <v>0</v>
      </c>
      <c r="T3229" s="191">
        <f>S3229*H3229</f>
        <v>0</v>
      </c>
      <c r="U3229" s="37"/>
      <c r="V3229" s="37"/>
      <c r="W3229" s="37"/>
      <c r="X3229" s="37"/>
      <c r="Y3229" s="37"/>
      <c r="Z3229" s="37"/>
      <c r="AA3229" s="37"/>
      <c r="AB3229" s="37"/>
      <c r="AC3229" s="37"/>
      <c r="AD3229" s="37"/>
      <c r="AE3229" s="37"/>
      <c r="AR3229" s="192" t="s">
        <v>283</v>
      </c>
      <c r="AT3229" s="192" t="s">
        <v>199</v>
      </c>
      <c r="AU3229" s="192" t="s">
        <v>84</v>
      </c>
      <c r="AY3229" s="20" t="s">
        <v>197</v>
      </c>
      <c r="BE3229" s="193">
        <f>IF(N3229="základní",J3229,0)</f>
        <v>0</v>
      </c>
      <c r="BF3229" s="193">
        <f>IF(N3229="snížená",J3229,0)</f>
        <v>0</v>
      </c>
      <c r="BG3229" s="193">
        <f>IF(N3229="zákl. přenesená",J3229,0)</f>
        <v>0</v>
      </c>
      <c r="BH3229" s="193">
        <f>IF(N3229="sníž. přenesená",J3229,0)</f>
        <v>0</v>
      </c>
      <c r="BI3229" s="193">
        <f>IF(N3229="nulová",J3229,0)</f>
        <v>0</v>
      </c>
      <c r="BJ3229" s="20" t="s">
        <v>82</v>
      </c>
      <c r="BK3229" s="193">
        <f>ROUND(I3229*H3229,2)</f>
        <v>0</v>
      </c>
      <c r="BL3229" s="20" t="s">
        <v>283</v>
      </c>
      <c r="BM3229" s="192" t="s">
        <v>4127</v>
      </c>
    </row>
    <row r="3230" spans="1:65" s="2" customFormat="1" ht="11.25">
      <c r="A3230" s="37"/>
      <c r="B3230" s="38"/>
      <c r="C3230" s="39"/>
      <c r="D3230" s="194" t="s">
        <v>206</v>
      </c>
      <c r="E3230" s="39"/>
      <c r="F3230" s="195" t="s">
        <v>4128</v>
      </c>
      <c r="G3230" s="39"/>
      <c r="H3230" s="39"/>
      <c r="I3230" s="196"/>
      <c r="J3230" s="39"/>
      <c r="K3230" s="39"/>
      <c r="L3230" s="42"/>
      <c r="M3230" s="197"/>
      <c r="N3230" s="198"/>
      <c r="O3230" s="67"/>
      <c r="P3230" s="67"/>
      <c r="Q3230" s="67"/>
      <c r="R3230" s="67"/>
      <c r="S3230" s="67"/>
      <c r="T3230" s="68"/>
      <c r="U3230" s="37"/>
      <c r="V3230" s="37"/>
      <c r="W3230" s="37"/>
      <c r="X3230" s="37"/>
      <c r="Y3230" s="37"/>
      <c r="Z3230" s="37"/>
      <c r="AA3230" s="37"/>
      <c r="AB3230" s="37"/>
      <c r="AC3230" s="37"/>
      <c r="AD3230" s="37"/>
      <c r="AE3230" s="37"/>
      <c r="AT3230" s="20" t="s">
        <v>206</v>
      </c>
      <c r="AU3230" s="20" t="s">
        <v>84</v>
      </c>
    </row>
    <row r="3231" spans="1:65" s="12" customFormat="1" ht="25.9" customHeight="1">
      <c r="B3231" s="165"/>
      <c r="C3231" s="166"/>
      <c r="D3231" s="167" t="s">
        <v>73</v>
      </c>
      <c r="E3231" s="168" t="s">
        <v>4129</v>
      </c>
      <c r="F3231" s="168" t="s">
        <v>4130</v>
      </c>
      <c r="G3231" s="166"/>
      <c r="H3231" s="166"/>
      <c r="I3231" s="169"/>
      <c r="J3231" s="170">
        <f>BK3231</f>
        <v>0</v>
      </c>
      <c r="K3231" s="166"/>
      <c r="L3231" s="171"/>
      <c r="M3231" s="172"/>
      <c r="N3231" s="173"/>
      <c r="O3231" s="173"/>
      <c r="P3231" s="174">
        <f>SUM(P3232:P3235)</f>
        <v>0</v>
      </c>
      <c r="Q3231" s="173"/>
      <c r="R3231" s="174">
        <f>SUM(R3232:R3235)</f>
        <v>0</v>
      </c>
      <c r="S3231" s="173"/>
      <c r="T3231" s="175">
        <f>SUM(T3232:T3235)</f>
        <v>0</v>
      </c>
      <c r="AR3231" s="176" t="s">
        <v>204</v>
      </c>
      <c r="AT3231" s="177" t="s">
        <v>73</v>
      </c>
      <c r="AU3231" s="177" t="s">
        <v>74</v>
      </c>
      <c r="AY3231" s="176" t="s">
        <v>197</v>
      </c>
      <c r="BK3231" s="178">
        <f>SUM(BK3232:BK3235)</f>
        <v>0</v>
      </c>
    </row>
    <row r="3232" spans="1:65" s="2" customFormat="1" ht="16.5" customHeight="1">
      <c r="A3232" s="37"/>
      <c r="B3232" s="38"/>
      <c r="C3232" s="181" t="s">
        <v>4131</v>
      </c>
      <c r="D3232" s="181" t="s">
        <v>199</v>
      </c>
      <c r="E3232" s="182" t="s">
        <v>4132</v>
      </c>
      <c r="F3232" s="183" t="s">
        <v>4133</v>
      </c>
      <c r="G3232" s="184" t="s">
        <v>4134</v>
      </c>
      <c r="H3232" s="185">
        <v>500</v>
      </c>
      <c r="I3232" s="186"/>
      <c r="J3232" s="187">
        <f>ROUND(I3232*H3232,2)</f>
        <v>0</v>
      </c>
      <c r="K3232" s="183" t="s">
        <v>203</v>
      </c>
      <c r="L3232" s="42"/>
      <c r="M3232" s="188" t="s">
        <v>28</v>
      </c>
      <c r="N3232" s="189" t="s">
        <v>45</v>
      </c>
      <c r="O3232" s="67"/>
      <c r="P3232" s="190">
        <f>O3232*H3232</f>
        <v>0</v>
      </c>
      <c r="Q3232" s="190">
        <v>0</v>
      </c>
      <c r="R3232" s="190">
        <f>Q3232*H3232</f>
        <v>0</v>
      </c>
      <c r="S3232" s="190">
        <v>0</v>
      </c>
      <c r="T3232" s="191">
        <f>S3232*H3232</f>
        <v>0</v>
      </c>
      <c r="U3232" s="37"/>
      <c r="V3232" s="37"/>
      <c r="W3232" s="37"/>
      <c r="X3232" s="37"/>
      <c r="Y3232" s="37"/>
      <c r="Z3232" s="37"/>
      <c r="AA3232" s="37"/>
      <c r="AB3232" s="37"/>
      <c r="AC3232" s="37"/>
      <c r="AD3232" s="37"/>
      <c r="AE3232" s="37"/>
      <c r="AR3232" s="192" t="s">
        <v>2056</v>
      </c>
      <c r="AT3232" s="192" t="s">
        <v>199</v>
      </c>
      <c r="AU3232" s="192" t="s">
        <v>82</v>
      </c>
      <c r="AY3232" s="20" t="s">
        <v>197</v>
      </c>
      <c r="BE3232" s="193">
        <f>IF(N3232="základní",J3232,0)</f>
        <v>0</v>
      </c>
      <c r="BF3232" s="193">
        <f>IF(N3232="snížená",J3232,0)</f>
        <v>0</v>
      </c>
      <c r="BG3232" s="193">
        <f>IF(N3232="zákl. přenesená",J3232,0)</f>
        <v>0</v>
      </c>
      <c r="BH3232" s="193">
        <f>IF(N3232="sníž. přenesená",J3232,0)</f>
        <v>0</v>
      </c>
      <c r="BI3232" s="193">
        <f>IF(N3232="nulová",J3232,0)</f>
        <v>0</v>
      </c>
      <c r="BJ3232" s="20" t="s">
        <v>82</v>
      </c>
      <c r="BK3232" s="193">
        <f>ROUND(I3232*H3232,2)</f>
        <v>0</v>
      </c>
      <c r="BL3232" s="20" t="s">
        <v>2056</v>
      </c>
      <c r="BM3232" s="192" t="s">
        <v>4135</v>
      </c>
    </row>
    <row r="3233" spans="1:51" s="2" customFormat="1" ht="11.25">
      <c r="A3233" s="37"/>
      <c r="B3233" s="38"/>
      <c r="C3233" s="39"/>
      <c r="D3233" s="194" t="s">
        <v>206</v>
      </c>
      <c r="E3233" s="39"/>
      <c r="F3233" s="195" t="s">
        <v>4136</v>
      </c>
      <c r="G3233" s="39"/>
      <c r="H3233" s="39"/>
      <c r="I3233" s="196"/>
      <c r="J3233" s="39"/>
      <c r="K3233" s="39"/>
      <c r="L3233" s="42"/>
      <c r="M3233" s="197"/>
      <c r="N3233" s="198"/>
      <c r="O3233" s="67"/>
      <c r="P3233" s="67"/>
      <c r="Q3233" s="67"/>
      <c r="R3233" s="67"/>
      <c r="S3233" s="67"/>
      <c r="T3233" s="68"/>
      <c r="U3233" s="37"/>
      <c r="V3233" s="37"/>
      <c r="W3233" s="37"/>
      <c r="X3233" s="37"/>
      <c r="Y3233" s="37"/>
      <c r="Z3233" s="37"/>
      <c r="AA3233" s="37"/>
      <c r="AB3233" s="37"/>
      <c r="AC3233" s="37"/>
      <c r="AD3233" s="37"/>
      <c r="AE3233" s="37"/>
      <c r="AT3233" s="20" t="s">
        <v>206</v>
      </c>
      <c r="AU3233" s="20" t="s">
        <v>82</v>
      </c>
    </row>
    <row r="3234" spans="1:51" s="15" customFormat="1" ht="11.25">
      <c r="B3234" s="222"/>
      <c r="C3234" s="223"/>
      <c r="D3234" s="201" t="s">
        <v>213</v>
      </c>
      <c r="E3234" s="224" t="s">
        <v>28</v>
      </c>
      <c r="F3234" s="225" t="s">
        <v>412</v>
      </c>
      <c r="G3234" s="223"/>
      <c r="H3234" s="224" t="s">
        <v>28</v>
      </c>
      <c r="I3234" s="226"/>
      <c r="J3234" s="223"/>
      <c r="K3234" s="223"/>
      <c r="L3234" s="227"/>
      <c r="M3234" s="228"/>
      <c r="N3234" s="229"/>
      <c r="O3234" s="229"/>
      <c r="P3234" s="229"/>
      <c r="Q3234" s="229"/>
      <c r="R3234" s="229"/>
      <c r="S3234" s="229"/>
      <c r="T3234" s="230"/>
      <c r="AT3234" s="231" t="s">
        <v>213</v>
      </c>
      <c r="AU3234" s="231" t="s">
        <v>82</v>
      </c>
      <c r="AV3234" s="15" t="s">
        <v>82</v>
      </c>
      <c r="AW3234" s="15" t="s">
        <v>35</v>
      </c>
      <c r="AX3234" s="15" t="s">
        <v>74</v>
      </c>
      <c r="AY3234" s="231" t="s">
        <v>197</v>
      </c>
    </row>
    <row r="3235" spans="1:51" s="13" customFormat="1" ht="11.25">
      <c r="B3235" s="199"/>
      <c r="C3235" s="200"/>
      <c r="D3235" s="201" t="s">
        <v>213</v>
      </c>
      <c r="E3235" s="202" t="s">
        <v>28</v>
      </c>
      <c r="F3235" s="203" t="s">
        <v>4137</v>
      </c>
      <c r="G3235" s="200"/>
      <c r="H3235" s="204">
        <v>500</v>
      </c>
      <c r="I3235" s="205"/>
      <c r="J3235" s="200"/>
      <c r="K3235" s="200"/>
      <c r="L3235" s="206"/>
      <c r="M3235" s="243"/>
      <c r="N3235" s="244"/>
      <c r="O3235" s="244"/>
      <c r="P3235" s="244"/>
      <c r="Q3235" s="244"/>
      <c r="R3235" s="244"/>
      <c r="S3235" s="244"/>
      <c r="T3235" s="245"/>
      <c r="AT3235" s="210" t="s">
        <v>213</v>
      </c>
      <c r="AU3235" s="210" t="s">
        <v>82</v>
      </c>
      <c r="AV3235" s="13" t="s">
        <v>84</v>
      </c>
      <c r="AW3235" s="13" t="s">
        <v>35</v>
      </c>
      <c r="AX3235" s="13" t="s">
        <v>82</v>
      </c>
      <c r="AY3235" s="210" t="s">
        <v>197</v>
      </c>
    </row>
    <row r="3236" spans="1:51" s="2" customFormat="1" ht="6.95" customHeight="1">
      <c r="A3236" s="37"/>
      <c r="B3236" s="50"/>
      <c r="C3236" s="51"/>
      <c r="D3236" s="51"/>
      <c r="E3236" s="51"/>
      <c r="F3236" s="51"/>
      <c r="G3236" s="51"/>
      <c r="H3236" s="51"/>
      <c r="I3236" s="51"/>
      <c r="J3236" s="51"/>
      <c r="K3236" s="51"/>
      <c r="L3236" s="42"/>
      <c r="M3236" s="37"/>
      <c r="O3236" s="37"/>
      <c r="P3236" s="37"/>
      <c r="Q3236" s="37"/>
      <c r="R3236" s="37"/>
      <c r="S3236" s="37"/>
      <c r="T3236" s="37"/>
      <c r="U3236" s="37"/>
      <c r="V3236" s="37"/>
      <c r="W3236" s="37"/>
      <c r="X3236" s="37"/>
      <c r="Y3236" s="37"/>
      <c r="Z3236" s="37"/>
      <c r="AA3236" s="37"/>
      <c r="AB3236" s="37"/>
      <c r="AC3236" s="37"/>
      <c r="AD3236" s="37"/>
      <c r="AE3236" s="37"/>
    </row>
  </sheetData>
  <sheetProtection algorithmName="SHA-512" hashValue="ihY5D7KsZl6e0GML1QMrekoK7RGVmvlZpYxxUbv7wpdLVbtwGg2vmbSpSFvZA+Imsl+dIOzOiZn2OXEQB3oXew==" saltValue="UavFGBNhKZ/64Hbbem0o+MrNvYmPi8nVvnDzhDh3+BTzGf+x7525HhXS+IKe8sWMyJNp/KB0QFNfOSsYNNE4OQ==" spinCount="100000" sheet="1" objects="1" scenarios="1" formatColumns="0" formatRows="0" autoFilter="0"/>
  <autoFilter ref="C111:K3235" xr:uid="{00000000-0009-0000-0000-000002000000}"/>
  <mergeCells count="12">
    <mergeCell ref="E104:H104"/>
    <mergeCell ref="L2:V2"/>
    <mergeCell ref="E50:H50"/>
    <mergeCell ref="E52:H52"/>
    <mergeCell ref="E54:H54"/>
    <mergeCell ref="E100:H100"/>
    <mergeCell ref="E102:H102"/>
    <mergeCell ref="E7:H7"/>
    <mergeCell ref="E9:H9"/>
    <mergeCell ref="E11:H11"/>
    <mergeCell ref="E20:H20"/>
    <mergeCell ref="E29:H29"/>
  </mergeCells>
  <hyperlinks>
    <hyperlink ref="F116" r:id="rId1" xr:uid="{00000000-0004-0000-0200-000000000000}"/>
    <hyperlink ref="F125" r:id="rId2" xr:uid="{00000000-0004-0000-0200-000001000000}"/>
    <hyperlink ref="F145" r:id="rId3" xr:uid="{00000000-0004-0000-0200-000002000000}"/>
    <hyperlink ref="F153" r:id="rId4" xr:uid="{00000000-0004-0000-0200-000003000000}"/>
    <hyperlink ref="F161" r:id="rId5" xr:uid="{00000000-0004-0000-0200-000004000000}"/>
    <hyperlink ref="F166" r:id="rId6" xr:uid="{00000000-0004-0000-0200-000005000000}"/>
    <hyperlink ref="F169" r:id="rId7" xr:uid="{00000000-0004-0000-0200-000006000000}"/>
    <hyperlink ref="F176" r:id="rId8" xr:uid="{00000000-0004-0000-0200-000007000000}"/>
    <hyperlink ref="F184" r:id="rId9" xr:uid="{00000000-0004-0000-0200-000008000000}"/>
    <hyperlink ref="F192" r:id="rId10" xr:uid="{00000000-0004-0000-0200-000009000000}"/>
    <hyperlink ref="F194" r:id="rId11" xr:uid="{00000000-0004-0000-0200-00000A000000}"/>
    <hyperlink ref="F199" r:id="rId12" xr:uid="{00000000-0004-0000-0200-00000B000000}"/>
    <hyperlink ref="F218" r:id="rId13" xr:uid="{00000000-0004-0000-0200-00000C000000}"/>
    <hyperlink ref="F230" r:id="rId14" xr:uid="{00000000-0004-0000-0200-00000D000000}"/>
    <hyperlink ref="F237" r:id="rId15" xr:uid="{00000000-0004-0000-0200-00000E000000}"/>
    <hyperlink ref="F251" r:id="rId16" xr:uid="{00000000-0004-0000-0200-00000F000000}"/>
    <hyperlink ref="F256" r:id="rId17" xr:uid="{00000000-0004-0000-0200-000010000000}"/>
    <hyperlink ref="F263" r:id="rId18" xr:uid="{00000000-0004-0000-0200-000011000000}"/>
    <hyperlink ref="F265" r:id="rId19" xr:uid="{00000000-0004-0000-0200-000012000000}"/>
    <hyperlink ref="F270" r:id="rId20" xr:uid="{00000000-0004-0000-0200-000013000000}"/>
    <hyperlink ref="F283" r:id="rId21" xr:uid="{00000000-0004-0000-0200-000014000000}"/>
    <hyperlink ref="F297" r:id="rId22" xr:uid="{00000000-0004-0000-0200-000015000000}"/>
    <hyperlink ref="F299" r:id="rId23" xr:uid="{00000000-0004-0000-0200-000016000000}"/>
    <hyperlink ref="F305" r:id="rId24" xr:uid="{00000000-0004-0000-0200-000017000000}"/>
    <hyperlink ref="F310" r:id="rId25" xr:uid="{00000000-0004-0000-0200-000018000000}"/>
    <hyperlink ref="F320" r:id="rId26" xr:uid="{00000000-0004-0000-0200-000019000000}"/>
    <hyperlink ref="F339" r:id="rId27" xr:uid="{00000000-0004-0000-0200-00001A000000}"/>
    <hyperlink ref="F370" r:id="rId28" xr:uid="{00000000-0004-0000-0200-00001B000000}"/>
    <hyperlink ref="F408" r:id="rId29" xr:uid="{00000000-0004-0000-0200-00001C000000}"/>
    <hyperlink ref="F413" r:id="rId30" xr:uid="{00000000-0004-0000-0200-00001D000000}"/>
    <hyperlink ref="F418" r:id="rId31" xr:uid="{00000000-0004-0000-0200-00001E000000}"/>
    <hyperlink ref="F423" r:id="rId32" xr:uid="{00000000-0004-0000-0200-00001F000000}"/>
    <hyperlink ref="F433" r:id="rId33" xr:uid="{00000000-0004-0000-0200-000020000000}"/>
    <hyperlink ref="F438" r:id="rId34" xr:uid="{00000000-0004-0000-0200-000021000000}"/>
    <hyperlink ref="F443" r:id="rId35" xr:uid="{00000000-0004-0000-0200-000022000000}"/>
    <hyperlink ref="F445" r:id="rId36" xr:uid="{00000000-0004-0000-0200-000023000000}"/>
    <hyperlink ref="F453" r:id="rId37" xr:uid="{00000000-0004-0000-0200-000024000000}"/>
    <hyperlink ref="F457" r:id="rId38" xr:uid="{00000000-0004-0000-0200-000025000000}"/>
    <hyperlink ref="F461" r:id="rId39" xr:uid="{00000000-0004-0000-0200-000026000000}"/>
    <hyperlink ref="F465" r:id="rId40" xr:uid="{00000000-0004-0000-0200-000027000000}"/>
    <hyperlink ref="F471" r:id="rId41" xr:uid="{00000000-0004-0000-0200-000028000000}"/>
    <hyperlink ref="F478" r:id="rId42" xr:uid="{00000000-0004-0000-0200-000029000000}"/>
    <hyperlink ref="F487" r:id="rId43" xr:uid="{00000000-0004-0000-0200-00002A000000}"/>
    <hyperlink ref="F493" r:id="rId44" xr:uid="{00000000-0004-0000-0200-00002B000000}"/>
    <hyperlink ref="F499" r:id="rId45" xr:uid="{00000000-0004-0000-0200-00002C000000}"/>
    <hyperlink ref="F506" r:id="rId46" xr:uid="{00000000-0004-0000-0200-00002D000000}"/>
    <hyperlink ref="F512" r:id="rId47" xr:uid="{00000000-0004-0000-0200-00002E000000}"/>
    <hyperlink ref="F521" r:id="rId48" xr:uid="{00000000-0004-0000-0200-00002F000000}"/>
    <hyperlink ref="F529" r:id="rId49" xr:uid="{00000000-0004-0000-0200-000030000000}"/>
    <hyperlink ref="F549" r:id="rId50" xr:uid="{00000000-0004-0000-0200-000031000000}"/>
    <hyperlink ref="F556" r:id="rId51" xr:uid="{00000000-0004-0000-0200-000032000000}"/>
    <hyperlink ref="F576" r:id="rId52" xr:uid="{00000000-0004-0000-0200-000033000000}"/>
    <hyperlink ref="F600" r:id="rId53" xr:uid="{00000000-0004-0000-0200-000034000000}"/>
    <hyperlink ref="F626" r:id="rId54" xr:uid="{00000000-0004-0000-0200-000035000000}"/>
    <hyperlink ref="F653" r:id="rId55" xr:uid="{00000000-0004-0000-0200-000036000000}"/>
    <hyperlink ref="F655" r:id="rId56" xr:uid="{00000000-0004-0000-0200-000037000000}"/>
    <hyperlink ref="F668" r:id="rId57" xr:uid="{00000000-0004-0000-0200-000038000000}"/>
    <hyperlink ref="F670" r:id="rId58" xr:uid="{00000000-0004-0000-0200-000039000000}"/>
    <hyperlink ref="F690" r:id="rId59" xr:uid="{00000000-0004-0000-0200-00003A000000}"/>
    <hyperlink ref="F697" r:id="rId60" xr:uid="{00000000-0004-0000-0200-00003B000000}"/>
    <hyperlink ref="F711" r:id="rId61" xr:uid="{00000000-0004-0000-0200-00003C000000}"/>
    <hyperlink ref="F725" r:id="rId62" xr:uid="{00000000-0004-0000-0200-00003D000000}"/>
    <hyperlink ref="F727" r:id="rId63" xr:uid="{00000000-0004-0000-0200-00003E000000}"/>
    <hyperlink ref="F731" r:id="rId64" xr:uid="{00000000-0004-0000-0200-00003F000000}"/>
    <hyperlink ref="F748" r:id="rId65" xr:uid="{00000000-0004-0000-0200-000040000000}"/>
    <hyperlink ref="F752" r:id="rId66" xr:uid="{00000000-0004-0000-0200-000041000000}"/>
    <hyperlink ref="F767" r:id="rId67" xr:uid="{00000000-0004-0000-0200-000042000000}"/>
    <hyperlink ref="F769" r:id="rId68" xr:uid="{00000000-0004-0000-0200-000043000000}"/>
    <hyperlink ref="F774" r:id="rId69" xr:uid="{00000000-0004-0000-0200-000044000000}"/>
    <hyperlink ref="F777" r:id="rId70" xr:uid="{00000000-0004-0000-0200-000045000000}"/>
    <hyperlink ref="F789" r:id="rId71" xr:uid="{00000000-0004-0000-0200-000046000000}"/>
    <hyperlink ref="F794" r:id="rId72" xr:uid="{00000000-0004-0000-0200-000047000000}"/>
    <hyperlink ref="F796" r:id="rId73" xr:uid="{00000000-0004-0000-0200-000048000000}"/>
    <hyperlink ref="F798" r:id="rId74" xr:uid="{00000000-0004-0000-0200-000049000000}"/>
    <hyperlink ref="F800" r:id="rId75" xr:uid="{00000000-0004-0000-0200-00004A000000}"/>
    <hyperlink ref="F802" r:id="rId76" xr:uid="{00000000-0004-0000-0200-00004B000000}"/>
    <hyperlink ref="F893" r:id="rId77" xr:uid="{00000000-0004-0000-0200-00004C000000}"/>
    <hyperlink ref="F897" r:id="rId78" xr:uid="{00000000-0004-0000-0200-00004D000000}"/>
    <hyperlink ref="F901" r:id="rId79" xr:uid="{00000000-0004-0000-0200-00004E000000}"/>
    <hyperlink ref="F907" r:id="rId80" xr:uid="{00000000-0004-0000-0200-00004F000000}"/>
    <hyperlink ref="F911" r:id="rId81" xr:uid="{00000000-0004-0000-0200-000050000000}"/>
    <hyperlink ref="F915" r:id="rId82" xr:uid="{00000000-0004-0000-0200-000051000000}"/>
    <hyperlink ref="F923" r:id="rId83" xr:uid="{00000000-0004-0000-0200-000052000000}"/>
    <hyperlink ref="F929" r:id="rId84" xr:uid="{00000000-0004-0000-0200-000053000000}"/>
    <hyperlink ref="F931" r:id="rId85" xr:uid="{00000000-0004-0000-0200-000054000000}"/>
    <hyperlink ref="F933" r:id="rId86" xr:uid="{00000000-0004-0000-0200-000055000000}"/>
    <hyperlink ref="F940" r:id="rId87" xr:uid="{00000000-0004-0000-0200-000056000000}"/>
    <hyperlink ref="F942" r:id="rId88" xr:uid="{00000000-0004-0000-0200-000057000000}"/>
    <hyperlink ref="F947" r:id="rId89" xr:uid="{00000000-0004-0000-0200-000058000000}"/>
    <hyperlink ref="F949" r:id="rId90" xr:uid="{00000000-0004-0000-0200-000059000000}"/>
    <hyperlink ref="F957" r:id="rId91" xr:uid="{00000000-0004-0000-0200-00005A000000}"/>
    <hyperlink ref="F964" r:id="rId92" xr:uid="{00000000-0004-0000-0200-00005B000000}"/>
    <hyperlink ref="F975" r:id="rId93" xr:uid="{00000000-0004-0000-0200-00005C000000}"/>
    <hyperlink ref="F992" r:id="rId94" xr:uid="{00000000-0004-0000-0200-00005D000000}"/>
    <hyperlink ref="F999" r:id="rId95" xr:uid="{00000000-0004-0000-0200-00005E000000}"/>
    <hyperlink ref="F1006" r:id="rId96" xr:uid="{00000000-0004-0000-0200-00005F000000}"/>
    <hyperlink ref="F1018" r:id="rId97" xr:uid="{00000000-0004-0000-0200-000060000000}"/>
    <hyperlink ref="F1020" r:id="rId98" xr:uid="{00000000-0004-0000-0200-000061000000}"/>
    <hyperlink ref="F1026" r:id="rId99" xr:uid="{00000000-0004-0000-0200-000062000000}"/>
    <hyperlink ref="F1072" r:id="rId100" xr:uid="{00000000-0004-0000-0200-000063000000}"/>
    <hyperlink ref="F1080" r:id="rId101" xr:uid="{00000000-0004-0000-0200-000064000000}"/>
    <hyperlink ref="F1087" r:id="rId102" xr:uid="{00000000-0004-0000-0200-000065000000}"/>
    <hyperlink ref="F1093" r:id="rId103" xr:uid="{00000000-0004-0000-0200-000066000000}"/>
    <hyperlink ref="F1109" r:id="rId104" xr:uid="{00000000-0004-0000-0200-000067000000}"/>
    <hyperlink ref="F1133" r:id="rId105" xr:uid="{00000000-0004-0000-0200-000068000000}"/>
    <hyperlink ref="F1135" r:id="rId106" xr:uid="{00000000-0004-0000-0200-000069000000}"/>
    <hyperlink ref="F1152" r:id="rId107" xr:uid="{00000000-0004-0000-0200-00006A000000}"/>
    <hyperlink ref="F1161" r:id="rId108" xr:uid="{00000000-0004-0000-0200-00006B000000}"/>
    <hyperlink ref="F1163" r:id="rId109" xr:uid="{00000000-0004-0000-0200-00006C000000}"/>
    <hyperlink ref="F1188" r:id="rId110" xr:uid="{00000000-0004-0000-0200-00006D000000}"/>
    <hyperlink ref="F1192" r:id="rId111" xr:uid="{00000000-0004-0000-0200-00006E000000}"/>
    <hyperlink ref="F1203" r:id="rId112" xr:uid="{00000000-0004-0000-0200-00006F000000}"/>
    <hyperlink ref="F1235" r:id="rId113" xr:uid="{00000000-0004-0000-0200-000070000000}"/>
    <hyperlink ref="F1267" r:id="rId114" xr:uid="{00000000-0004-0000-0200-000071000000}"/>
    <hyperlink ref="F1284" r:id="rId115" xr:uid="{00000000-0004-0000-0200-000072000000}"/>
    <hyperlink ref="F1316" r:id="rId116" xr:uid="{00000000-0004-0000-0200-000073000000}"/>
    <hyperlink ref="F1324" r:id="rId117" xr:uid="{00000000-0004-0000-0200-000074000000}"/>
    <hyperlink ref="F1344" r:id="rId118" xr:uid="{00000000-0004-0000-0200-000075000000}"/>
    <hyperlink ref="F1358" r:id="rId119" xr:uid="{00000000-0004-0000-0200-000076000000}"/>
    <hyperlink ref="F1381" r:id="rId120" xr:uid="{00000000-0004-0000-0200-000077000000}"/>
    <hyperlink ref="F1399" r:id="rId121" xr:uid="{00000000-0004-0000-0200-000078000000}"/>
    <hyperlink ref="F1411" r:id="rId122" xr:uid="{00000000-0004-0000-0200-000079000000}"/>
    <hyperlink ref="F1415" r:id="rId123" xr:uid="{00000000-0004-0000-0200-00007A000000}"/>
    <hyperlink ref="F1418" r:id="rId124" xr:uid="{00000000-0004-0000-0200-00007B000000}"/>
    <hyperlink ref="F1420" r:id="rId125" xr:uid="{00000000-0004-0000-0200-00007C000000}"/>
    <hyperlink ref="F1422" r:id="rId126" xr:uid="{00000000-0004-0000-0200-00007D000000}"/>
    <hyperlink ref="F1424" r:id="rId127" xr:uid="{00000000-0004-0000-0200-00007E000000}"/>
    <hyperlink ref="F1427" r:id="rId128" xr:uid="{00000000-0004-0000-0200-00007F000000}"/>
    <hyperlink ref="F1429" r:id="rId129" xr:uid="{00000000-0004-0000-0200-000080000000}"/>
    <hyperlink ref="F1431" r:id="rId130" xr:uid="{00000000-0004-0000-0200-000081000000}"/>
    <hyperlink ref="F1434" r:id="rId131" xr:uid="{00000000-0004-0000-0200-000082000000}"/>
    <hyperlink ref="F1436" r:id="rId132" xr:uid="{00000000-0004-0000-0200-000083000000}"/>
    <hyperlink ref="F1443" r:id="rId133" xr:uid="{00000000-0004-0000-0200-000084000000}"/>
    <hyperlink ref="F1449" r:id="rId134" xr:uid="{00000000-0004-0000-0200-000085000000}"/>
    <hyperlink ref="F1453" r:id="rId135" xr:uid="{00000000-0004-0000-0200-000086000000}"/>
    <hyperlink ref="F1461" r:id="rId136" xr:uid="{00000000-0004-0000-0200-000087000000}"/>
    <hyperlink ref="F1466" r:id="rId137" xr:uid="{00000000-0004-0000-0200-000088000000}"/>
    <hyperlink ref="F1473" r:id="rId138" xr:uid="{00000000-0004-0000-0200-000089000000}"/>
    <hyperlink ref="F1499" r:id="rId139" xr:uid="{00000000-0004-0000-0200-00008A000000}"/>
    <hyperlink ref="F1510" r:id="rId140" xr:uid="{00000000-0004-0000-0200-00008B000000}"/>
    <hyperlink ref="F1520" r:id="rId141" xr:uid="{00000000-0004-0000-0200-00008C000000}"/>
    <hyperlink ref="F1528" r:id="rId142" xr:uid="{00000000-0004-0000-0200-00008D000000}"/>
    <hyperlink ref="F1537" r:id="rId143" xr:uid="{00000000-0004-0000-0200-00008E000000}"/>
    <hyperlink ref="F1541" r:id="rId144" xr:uid="{00000000-0004-0000-0200-00008F000000}"/>
    <hyperlink ref="F1545" r:id="rId145" xr:uid="{00000000-0004-0000-0200-000090000000}"/>
    <hyperlink ref="F1553" r:id="rId146" xr:uid="{00000000-0004-0000-0200-000091000000}"/>
    <hyperlink ref="F1558" r:id="rId147" xr:uid="{00000000-0004-0000-0200-000092000000}"/>
    <hyperlink ref="F1567" r:id="rId148" xr:uid="{00000000-0004-0000-0200-000093000000}"/>
    <hyperlink ref="F1576" r:id="rId149" xr:uid="{00000000-0004-0000-0200-000094000000}"/>
    <hyperlink ref="F1581" r:id="rId150" xr:uid="{00000000-0004-0000-0200-000095000000}"/>
    <hyperlink ref="F1586" r:id="rId151" xr:uid="{00000000-0004-0000-0200-000096000000}"/>
    <hyperlink ref="F1591" r:id="rId152" xr:uid="{00000000-0004-0000-0200-000097000000}"/>
    <hyperlink ref="F1599" r:id="rId153" xr:uid="{00000000-0004-0000-0200-000098000000}"/>
    <hyperlink ref="F1601" r:id="rId154" xr:uid="{00000000-0004-0000-0200-000099000000}"/>
    <hyperlink ref="F1604" r:id="rId155" xr:uid="{00000000-0004-0000-0200-00009A000000}"/>
    <hyperlink ref="F1607" r:id="rId156" xr:uid="{00000000-0004-0000-0200-00009B000000}"/>
    <hyperlink ref="F1617" r:id="rId157" xr:uid="{00000000-0004-0000-0200-00009C000000}"/>
    <hyperlink ref="F1619" r:id="rId158" xr:uid="{00000000-0004-0000-0200-00009D000000}"/>
    <hyperlink ref="F1621" r:id="rId159" xr:uid="{00000000-0004-0000-0200-00009E000000}"/>
    <hyperlink ref="F1623" r:id="rId160" xr:uid="{00000000-0004-0000-0200-00009F000000}"/>
    <hyperlink ref="F1626" r:id="rId161" xr:uid="{00000000-0004-0000-0200-0000A0000000}"/>
    <hyperlink ref="F1629" r:id="rId162" xr:uid="{00000000-0004-0000-0200-0000A1000000}"/>
    <hyperlink ref="F1633" r:id="rId163" xr:uid="{00000000-0004-0000-0200-0000A2000000}"/>
    <hyperlink ref="F1640" r:id="rId164" xr:uid="{00000000-0004-0000-0200-0000A3000000}"/>
    <hyperlink ref="F1649" r:id="rId165" xr:uid="{00000000-0004-0000-0200-0000A4000000}"/>
    <hyperlink ref="F1656" r:id="rId166" xr:uid="{00000000-0004-0000-0200-0000A5000000}"/>
    <hyperlink ref="F1663" r:id="rId167" xr:uid="{00000000-0004-0000-0200-0000A6000000}"/>
    <hyperlink ref="F1670" r:id="rId168" xr:uid="{00000000-0004-0000-0200-0000A7000000}"/>
    <hyperlink ref="F1677" r:id="rId169" xr:uid="{00000000-0004-0000-0200-0000A8000000}"/>
    <hyperlink ref="F1679" r:id="rId170" xr:uid="{00000000-0004-0000-0200-0000A9000000}"/>
    <hyperlink ref="F1682" r:id="rId171" xr:uid="{00000000-0004-0000-0200-0000AA000000}"/>
    <hyperlink ref="F1689" r:id="rId172" xr:uid="{00000000-0004-0000-0200-0000AB000000}"/>
    <hyperlink ref="F1696" r:id="rId173" xr:uid="{00000000-0004-0000-0200-0000AC000000}"/>
    <hyperlink ref="F1703" r:id="rId174" xr:uid="{00000000-0004-0000-0200-0000AD000000}"/>
    <hyperlink ref="F1710" r:id="rId175" xr:uid="{00000000-0004-0000-0200-0000AE000000}"/>
    <hyperlink ref="F1718" r:id="rId176" xr:uid="{00000000-0004-0000-0200-0000AF000000}"/>
    <hyperlink ref="F1729" r:id="rId177" xr:uid="{00000000-0004-0000-0200-0000B0000000}"/>
    <hyperlink ref="F1733" r:id="rId178" xr:uid="{00000000-0004-0000-0200-0000B1000000}"/>
    <hyperlink ref="F1742" r:id="rId179" xr:uid="{00000000-0004-0000-0200-0000B2000000}"/>
    <hyperlink ref="F1750" r:id="rId180" xr:uid="{00000000-0004-0000-0200-0000B3000000}"/>
    <hyperlink ref="F1754" r:id="rId181" xr:uid="{00000000-0004-0000-0200-0000B4000000}"/>
    <hyperlink ref="F1758" r:id="rId182" xr:uid="{00000000-0004-0000-0200-0000B5000000}"/>
    <hyperlink ref="F1763" r:id="rId183" xr:uid="{00000000-0004-0000-0200-0000B6000000}"/>
    <hyperlink ref="F1768" r:id="rId184" xr:uid="{00000000-0004-0000-0200-0000B7000000}"/>
    <hyperlink ref="F1777" r:id="rId185" xr:uid="{00000000-0004-0000-0200-0000B8000000}"/>
    <hyperlink ref="F1784" r:id="rId186" xr:uid="{00000000-0004-0000-0200-0000B9000000}"/>
    <hyperlink ref="F1796" r:id="rId187" xr:uid="{00000000-0004-0000-0200-0000BA000000}"/>
    <hyperlink ref="F1803" r:id="rId188" xr:uid="{00000000-0004-0000-0200-0000BB000000}"/>
    <hyperlink ref="F1808" r:id="rId189" xr:uid="{00000000-0004-0000-0200-0000BC000000}"/>
    <hyperlink ref="F1815" r:id="rId190" xr:uid="{00000000-0004-0000-0200-0000BD000000}"/>
    <hyperlink ref="F1821" r:id="rId191" xr:uid="{00000000-0004-0000-0200-0000BE000000}"/>
    <hyperlink ref="F1830" r:id="rId192" xr:uid="{00000000-0004-0000-0200-0000BF000000}"/>
    <hyperlink ref="F1843" r:id="rId193" xr:uid="{00000000-0004-0000-0200-0000C0000000}"/>
    <hyperlink ref="F1862" r:id="rId194" xr:uid="{00000000-0004-0000-0200-0000C1000000}"/>
    <hyperlink ref="F1888" r:id="rId195" xr:uid="{00000000-0004-0000-0200-0000C2000000}"/>
    <hyperlink ref="F1901" r:id="rId196" xr:uid="{00000000-0004-0000-0200-0000C3000000}"/>
    <hyperlink ref="F1903" r:id="rId197" xr:uid="{00000000-0004-0000-0200-0000C4000000}"/>
    <hyperlink ref="F1906" r:id="rId198" xr:uid="{00000000-0004-0000-0200-0000C5000000}"/>
    <hyperlink ref="F1930" r:id="rId199" xr:uid="{00000000-0004-0000-0200-0000C6000000}"/>
    <hyperlink ref="F1977" r:id="rId200" xr:uid="{00000000-0004-0000-0200-0000C7000000}"/>
    <hyperlink ref="F1988" r:id="rId201" xr:uid="{00000000-0004-0000-0200-0000C8000000}"/>
    <hyperlink ref="F1995" r:id="rId202" xr:uid="{00000000-0004-0000-0200-0000C9000000}"/>
    <hyperlink ref="F2004" r:id="rId203" xr:uid="{00000000-0004-0000-0200-0000CA000000}"/>
    <hyperlink ref="F2021" r:id="rId204" xr:uid="{00000000-0004-0000-0200-0000CB000000}"/>
    <hyperlink ref="F2029" r:id="rId205" xr:uid="{00000000-0004-0000-0200-0000CC000000}"/>
    <hyperlink ref="F2035" r:id="rId206" xr:uid="{00000000-0004-0000-0200-0000CD000000}"/>
    <hyperlink ref="F2040" r:id="rId207" xr:uid="{00000000-0004-0000-0200-0000CE000000}"/>
    <hyperlink ref="F2056" r:id="rId208" xr:uid="{00000000-0004-0000-0200-0000CF000000}"/>
    <hyperlink ref="F2065" r:id="rId209" xr:uid="{00000000-0004-0000-0200-0000D0000000}"/>
    <hyperlink ref="F2072" r:id="rId210" xr:uid="{00000000-0004-0000-0200-0000D1000000}"/>
    <hyperlink ref="F2080" r:id="rId211" xr:uid="{00000000-0004-0000-0200-0000D2000000}"/>
    <hyperlink ref="F2082" r:id="rId212" xr:uid="{00000000-0004-0000-0200-0000D3000000}"/>
    <hyperlink ref="F2085" r:id="rId213" xr:uid="{00000000-0004-0000-0200-0000D4000000}"/>
    <hyperlink ref="F2091" r:id="rId214" xr:uid="{00000000-0004-0000-0200-0000D5000000}"/>
    <hyperlink ref="F2108" r:id="rId215" xr:uid="{00000000-0004-0000-0200-0000D6000000}"/>
    <hyperlink ref="F2110" r:id="rId216" xr:uid="{00000000-0004-0000-0200-0000D7000000}"/>
    <hyperlink ref="F2112" r:id="rId217" xr:uid="{00000000-0004-0000-0200-0000D8000000}"/>
    <hyperlink ref="F2115" r:id="rId218" xr:uid="{00000000-0004-0000-0200-0000D9000000}"/>
    <hyperlink ref="F2135" r:id="rId219" xr:uid="{00000000-0004-0000-0200-0000DA000000}"/>
    <hyperlink ref="F2143" r:id="rId220" xr:uid="{00000000-0004-0000-0200-0000DB000000}"/>
    <hyperlink ref="F2156" r:id="rId221" xr:uid="{00000000-0004-0000-0200-0000DC000000}"/>
    <hyperlink ref="F2165" r:id="rId222" xr:uid="{00000000-0004-0000-0200-0000DD000000}"/>
    <hyperlink ref="F2171" r:id="rId223" xr:uid="{00000000-0004-0000-0200-0000DE000000}"/>
    <hyperlink ref="F2180" r:id="rId224" xr:uid="{00000000-0004-0000-0200-0000DF000000}"/>
    <hyperlink ref="F2185" r:id="rId225" xr:uid="{00000000-0004-0000-0200-0000E0000000}"/>
    <hyperlink ref="F2190" r:id="rId226" xr:uid="{00000000-0004-0000-0200-0000E1000000}"/>
    <hyperlink ref="F2219" r:id="rId227" xr:uid="{00000000-0004-0000-0200-0000E2000000}"/>
    <hyperlink ref="F2229" r:id="rId228" xr:uid="{00000000-0004-0000-0200-0000E3000000}"/>
    <hyperlink ref="F2239" r:id="rId229" xr:uid="{00000000-0004-0000-0200-0000E4000000}"/>
    <hyperlink ref="F2250" r:id="rId230" xr:uid="{00000000-0004-0000-0200-0000E5000000}"/>
    <hyperlink ref="F2259" r:id="rId231" xr:uid="{00000000-0004-0000-0200-0000E6000000}"/>
    <hyperlink ref="F2261" r:id="rId232" xr:uid="{00000000-0004-0000-0200-0000E7000000}"/>
    <hyperlink ref="F2264" r:id="rId233" xr:uid="{00000000-0004-0000-0200-0000E8000000}"/>
    <hyperlink ref="F2268" r:id="rId234" xr:uid="{00000000-0004-0000-0200-0000E9000000}"/>
    <hyperlink ref="F2272" r:id="rId235" xr:uid="{00000000-0004-0000-0200-0000EA000000}"/>
    <hyperlink ref="F2276" r:id="rId236" xr:uid="{00000000-0004-0000-0200-0000EB000000}"/>
    <hyperlink ref="F2283" r:id="rId237" xr:uid="{00000000-0004-0000-0200-0000EC000000}"/>
    <hyperlink ref="F2291" r:id="rId238" xr:uid="{00000000-0004-0000-0200-0000ED000000}"/>
    <hyperlink ref="F2295" r:id="rId239" xr:uid="{00000000-0004-0000-0200-0000EE000000}"/>
    <hyperlink ref="F2297" r:id="rId240" xr:uid="{00000000-0004-0000-0200-0000EF000000}"/>
    <hyperlink ref="F2300" r:id="rId241" xr:uid="{00000000-0004-0000-0200-0000F0000000}"/>
    <hyperlink ref="F2311" r:id="rId242" xr:uid="{00000000-0004-0000-0200-0000F1000000}"/>
    <hyperlink ref="F2323" r:id="rId243" xr:uid="{00000000-0004-0000-0200-0000F2000000}"/>
    <hyperlink ref="F2332" r:id="rId244" xr:uid="{00000000-0004-0000-0200-0000F3000000}"/>
    <hyperlink ref="F2341" r:id="rId245" xr:uid="{00000000-0004-0000-0200-0000F4000000}"/>
    <hyperlink ref="F2350" r:id="rId246" xr:uid="{00000000-0004-0000-0200-0000F5000000}"/>
    <hyperlink ref="F2402" r:id="rId247" xr:uid="{00000000-0004-0000-0200-0000F6000000}"/>
    <hyperlink ref="F2412" r:id="rId248" xr:uid="{00000000-0004-0000-0200-0000F7000000}"/>
    <hyperlink ref="F2423" r:id="rId249" xr:uid="{00000000-0004-0000-0200-0000F8000000}"/>
    <hyperlink ref="F2425" r:id="rId250" xr:uid="{00000000-0004-0000-0200-0000F9000000}"/>
    <hyperlink ref="F2428" r:id="rId251" xr:uid="{00000000-0004-0000-0200-0000FA000000}"/>
    <hyperlink ref="F2445" r:id="rId252" xr:uid="{00000000-0004-0000-0200-0000FB000000}"/>
    <hyperlink ref="F2464" r:id="rId253" xr:uid="{00000000-0004-0000-0200-0000FC000000}"/>
    <hyperlink ref="F2470" r:id="rId254" xr:uid="{00000000-0004-0000-0200-0000FD000000}"/>
    <hyperlink ref="F2487" r:id="rId255" xr:uid="{00000000-0004-0000-0200-0000FE000000}"/>
    <hyperlink ref="F2493" r:id="rId256" xr:uid="{00000000-0004-0000-0200-0000FF000000}"/>
    <hyperlink ref="F2499" r:id="rId257" xr:uid="{00000000-0004-0000-0200-000000010000}"/>
    <hyperlink ref="F2506" r:id="rId258" xr:uid="{00000000-0004-0000-0200-000001010000}"/>
    <hyperlink ref="F2514" r:id="rId259" xr:uid="{00000000-0004-0000-0200-000002010000}"/>
    <hyperlink ref="F2580" r:id="rId260" xr:uid="{00000000-0004-0000-0200-000003010000}"/>
    <hyperlink ref="F2679" r:id="rId261" xr:uid="{00000000-0004-0000-0200-000004010000}"/>
    <hyperlink ref="F2681" r:id="rId262" xr:uid="{00000000-0004-0000-0200-000005010000}"/>
    <hyperlink ref="F2684" r:id="rId263" xr:uid="{00000000-0004-0000-0200-000006010000}"/>
    <hyperlink ref="F2690" r:id="rId264" xr:uid="{00000000-0004-0000-0200-000007010000}"/>
    <hyperlink ref="F2699" r:id="rId265" xr:uid="{00000000-0004-0000-0200-000008010000}"/>
    <hyperlink ref="F2707" r:id="rId266" xr:uid="{00000000-0004-0000-0200-000009010000}"/>
    <hyperlink ref="F2713" r:id="rId267" xr:uid="{00000000-0004-0000-0200-00000A010000}"/>
    <hyperlink ref="F2719" r:id="rId268" xr:uid="{00000000-0004-0000-0200-00000B010000}"/>
    <hyperlink ref="F2726" r:id="rId269" xr:uid="{00000000-0004-0000-0200-00000C010000}"/>
    <hyperlink ref="F2734" r:id="rId270" xr:uid="{00000000-0004-0000-0200-00000D010000}"/>
    <hyperlink ref="F2749" r:id="rId271" xr:uid="{00000000-0004-0000-0200-00000E010000}"/>
    <hyperlink ref="F2756" r:id="rId272" xr:uid="{00000000-0004-0000-0200-00000F010000}"/>
    <hyperlink ref="F2776" r:id="rId273" xr:uid="{00000000-0004-0000-0200-000010010000}"/>
    <hyperlink ref="F2786" r:id="rId274" xr:uid="{00000000-0004-0000-0200-000011010000}"/>
    <hyperlink ref="F2803" r:id="rId275" xr:uid="{00000000-0004-0000-0200-000012010000}"/>
    <hyperlink ref="F2807" r:id="rId276" xr:uid="{00000000-0004-0000-0200-000013010000}"/>
    <hyperlink ref="F2813" r:id="rId277" xr:uid="{00000000-0004-0000-0200-000014010000}"/>
    <hyperlink ref="F2817" r:id="rId278" xr:uid="{00000000-0004-0000-0200-000015010000}"/>
    <hyperlink ref="F2827" r:id="rId279" xr:uid="{00000000-0004-0000-0200-000016010000}"/>
    <hyperlink ref="F2837" r:id="rId280" xr:uid="{00000000-0004-0000-0200-000017010000}"/>
    <hyperlink ref="F2847" r:id="rId281" xr:uid="{00000000-0004-0000-0200-000018010000}"/>
    <hyperlink ref="F2849" r:id="rId282" xr:uid="{00000000-0004-0000-0200-000019010000}"/>
    <hyperlink ref="F2851" r:id="rId283" xr:uid="{00000000-0004-0000-0200-00001A010000}"/>
    <hyperlink ref="F2854" r:id="rId284" xr:uid="{00000000-0004-0000-0200-00001B010000}"/>
    <hyperlink ref="F2856" r:id="rId285" xr:uid="{00000000-0004-0000-0200-00001C010000}"/>
    <hyperlink ref="F2858" r:id="rId286" xr:uid="{00000000-0004-0000-0200-00001D010000}"/>
    <hyperlink ref="F2863" r:id="rId287" xr:uid="{00000000-0004-0000-0200-00001E010000}"/>
    <hyperlink ref="F2871" r:id="rId288" xr:uid="{00000000-0004-0000-0200-00001F010000}"/>
    <hyperlink ref="F2887" r:id="rId289" xr:uid="{00000000-0004-0000-0200-000020010000}"/>
    <hyperlink ref="F2889" r:id="rId290" xr:uid="{00000000-0004-0000-0200-000021010000}"/>
    <hyperlink ref="F2909" r:id="rId291" xr:uid="{00000000-0004-0000-0200-000022010000}"/>
    <hyperlink ref="F2911" r:id="rId292" xr:uid="{00000000-0004-0000-0200-000023010000}"/>
    <hyperlink ref="F2914" r:id="rId293" xr:uid="{00000000-0004-0000-0200-000024010000}"/>
    <hyperlink ref="F2916" r:id="rId294" xr:uid="{00000000-0004-0000-0200-000025010000}"/>
    <hyperlink ref="F2918" r:id="rId295" xr:uid="{00000000-0004-0000-0200-000026010000}"/>
    <hyperlink ref="F2928" r:id="rId296" xr:uid="{00000000-0004-0000-0200-000027010000}"/>
    <hyperlink ref="F2938" r:id="rId297" xr:uid="{00000000-0004-0000-0200-000028010000}"/>
    <hyperlink ref="F2940" r:id="rId298" xr:uid="{00000000-0004-0000-0200-000029010000}"/>
    <hyperlink ref="F2964" r:id="rId299" xr:uid="{00000000-0004-0000-0200-00002A010000}"/>
    <hyperlink ref="F2966" r:id="rId300" xr:uid="{00000000-0004-0000-0200-00002B010000}"/>
    <hyperlink ref="F2981" r:id="rId301" xr:uid="{00000000-0004-0000-0200-00002C010000}"/>
    <hyperlink ref="F2996" r:id="rId302" xr:uid="{00000000-0004-0000-0200-00002D010000}"/>
    <hyperlink ref="F3026" r:id="rId303" xr:uid="{00000000-0004-0000-0200-00002E010000}"/>
    <hyperlink ref="F3051" r:id="rId304" xr:uid="{00000000-0004-0000-0200-00002F010000}"/>
    <hyperlink ref="F3071" r:id="rId305" xr:uid="{00000000-0004-0000-0200-000030010000}"/>
    <hyperlink ref="F3073" r:id="rId306" xr:uid="{00000000-0004-0000-0200-000031010000}"/>
    <hyperlink ref="F3075" r:id="rId307" xr:uid="{00000000-0004-0000-0200-000032010000}"/>
    <hyperlink ref="F3077" r:id="rId308" xr:uid="{00000000-0004-0000-0200-000033010000}"/>
    <hyperlink ref="F3079" r:id="rId309" xr:uid="{00000000-0004-0000-0200-000034010000}"/>
    <hyperlink ref="F3082" r:id="rId310" xr:uid="{00000000-0004-0000-0200-000035010000}"/>
    <hyperlink ref="F3087" r:id="rId311" xr:uid="{00000000-0004-0000-0200-000036010000}"/>
    <hyperlink ref="F3119" r:id="rId312" xr:uid="{00000000-0004-0000-0200-000037010000}"/>
    <hyperlink ref="F3121" r:id="rId313" xr:uid="{00000000-0004-0000-0200-000038010000}"/>
    <hyperlink ref="F3126" r:id="rId314" xr:uid="{00000000-0004-0000-0200-000039010000}"/>
    <hyperlink ref="F3135" r:id="rId315" xr:uid="{00000000-0004-0000-0200-00003A010000}"/>
    <hyperlink ref="F3144" r:id="rId316" xr:uid="{00000000-0004-0000-0200-00003B010000}"/>
    <hyperlink ref="F3147" r:id="rId317" xr:uid="{00000000-0004-0000-0200-00003C010000}"/>
    <hyperlink ref="F3158" r:id="rId318" xr:uid="{00000000-0004-0000-0200-00003D010000}"/>
    <hyperlink ref="F3169" r:id="rId319" xr:uid="{00000000-0004-0000-0200-00003E010000}"/>
    <hyperlink ref="F3171" r:id="rId320" xr:uid="{00000000-0004-0000-0200-00003F010000}"/>
    <hyperlink ref="F3173" r:id="rId321" xr:uid="{00000000-0004-0000-0200-000040010000}"/>
    <hyperlink ref="F3215" r:id="rId322" xr:uid="{00000000-0004-0000-0200-000041010000}"/>
    <hyperlink ref="F3221" r:id="rId323" xr:uid="{00000000-0004-0000-0200-000042010000}"/>
    <hyperlink ref="F3224" r:id="rId324" xr:uid="{00000000-0004-0000-0200-000043010000}"/>
    <hyperlink ref="F3228" r:id="rId325" xr:uid="{00000000-0004-0000-0200-000044010000}"/>
    <hyperlink ref="F3230" r:id="rId326" xr:uid="{00000000-0004-0000-0200-000045010000}"/>
    <hyperlink ref="F3233" r:id="rId327" xr:uid="{00000000-0004-0000-0200-00004601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2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219"/>
  <sheetViews>
    <sheetView showGridLines="0" topLeftCell="A43" zoomScale="110" zoomScaleNormal="110" workbookViewId="0"/>
  </sheetViews>
  <sheetFormatPr defaultRowHeight="15"/>
  <cols>
    <col min="1" max="1" width="8.33203125" style="289" customWidth="1"/>
    <col min="2" max="2" width="1.6640625" style="289" customWidth="1"/>
    <col min="3" max="4" width="5" style="289" customWidth="1"/>
    <col min="5" max="5" width="11.6640625" style="289" customWidth="1"/>
    <col min="6" max="6" width="9.1640625" style="289" customWidth="1"/>
    <col min="7" max="7" width="5" style="289" customWidth="1"/>
    <col min="8" max="8" width="77.83203125" style="289" customWidth="1"/>
    <col min="9" max="10" width="20" style="289" customWidth="1"/>
    <col min="11" max="11" width="1.6640625" style="289" customWidth="1"/>
  </cols>
  <sheetData>
    <row r="1" spans="2:11" s="1" customFormat="1" ht="37.5" customHeight="1"/>
    <row r="2" spans="2:11" s="1" customFormat="1" ht="7.5" customHeight="1">
      <c r="B2" s="290"/>
      <c r="C2" s="291"/>
      <c r="D2" s="291"/>
      <c r="E2" s="291"/>
      <c r="F2" s="291"/>
      <c r="G2" s="291"/>
      <c r="H2" s="291"/>
      <c r="I2" s="291"/>
      <c r="J2" s="291"/>
      <c r="K2" s="292"/>
    </row>
    <row r="3" spans="2:11" s="17" customFormat="1" ht="45" customHeight="1">
      <c r="B3" s="293"/>
      <c r="C3" s="433" t="s">
        <v>8396</v>
      </c>
      <c r="D3" s="433"/>
      <c r="E3" s="433"/>
      <c r="F3" s="433"/>
      <c r="G3" s="433"/>
      <c r="H3" s="433"/>
      <c r="I3" s="433"/>
      <c r="J3" s="433"/>
      <c r="K3" s="294"/>
    </row>
    <row r="4" spans="2:11" s="1" customFormat="1" ht="25.5" customHeight="1">
      <c r="B4" s="295"/>
      <c r="C4" s="432" t="s">
        <v>8397</v>
      </c>
      <c r="D4" s="432"/>
      <c r="E4" s="432"/>
      <c r="F4" s="432"/>
      <c r="G4" s="432"/>
      <c r="H4" s="432"/>
      <c r="I4" s="432"/>
      <c r="J4" s="432"/>
      <c r="K4" s="296"/>
    </row>
    <row r="5" spans="2:11" s="1" customFormat="1" ht="5.25" customHeight="1">
      <c r="B5" s="295"/>
      <c r="C5" s="297"/>
      <c r="D5" s="297"/>
      <c r="E5" s="297"/>
      <c r="F5" s="297"/>
      <c r="G5" s="297"/>
      <c r="H5" s="297"/>
      <c r="I5" s="297"/>
      <c r="J5" s="297"/>
      <c r="K5" s="296"/>
    </row>
    <row r="6" spans="2:11" s="1" customFormat="1" ht="15" customHeight="1">
      <c r="B6" s="295"/>
      <c r="C6" s="431" t="s">
        <v>8398</v>
      </c>
      <c r="D6" s="431"/>
      <c r="E6" s="431"/>
      <c r="F6" s="431"/>
      <c r="G6" s="431"/>
      <c r="H6" s="431"/>
      <c r="I6" s="431"/>
      <c r="J6" s="431"/>
      <c r="K6" s="296"/>
    </row>
    <row r="7" spans="2:11" s="1" customFormat="1" ht="15" customHeight="1">
      <c r="B7" s="299"/>
      <c r="C7" s="431" t="s">
        <v>8399</v>
      </c>
      <c r="D7" s="431"/>
      <c r="E7" s="431"/>
      <c r="F7" s="431"/>
      <c r="G7" s="431"/>
      <c r="H7" s="431"/>
      <c r="I7" s="431"/>
      <c r="J7" s="431"/>
      <c r="K7" s="296"/>
    </row>
    <row r="8" spans="2:11" s="1" customFormat="1" ht="12.75" customHeight="1">
      <c r="B8" s="299"/>
      <c r="C8" s="298"/>
      <c r="D8" s="298"/>
      <c r="E8" s="298"/>
      <c r="F8" s="298"/>
      <c r="G8" s="298"/>
      <c r="H8" s="298"/>
      <c r="I8" s="298"/>
      <c r="J8" s="298"/>
      <c r="K8" s="296"/>
    </row>
    <row r="9" spans="2:11" s="1" customFormat="1" ht="15" customHeight="1">
      <c r="B9" s="299"/>
      <c r="C9" s="431" t="s">
        <v>8400</v>
      </c>
      <c r="D9" s="431"/>
      <c r="E9" s="431"/>
      <c r="F9" s="431"/>
      <c r="G9" s="431"/>
      <c r="H9" s="431"/>
      <c r="I9" s="431"/>
      <c r="J9" s="431"/>
      <c r="K9" s="296"/>
    </row>
    <row r="10" spans="2:11" s="1" customFormat="1" ht="15" customHeight="1">
      <c r="B10" s="299"/>
      <c r="C10" s="298"/>
      <c r="D10" s="431" t="s">
        <v>8401</v>
      </c>
      <c r="E10" s="431"/>
      <c r="F10" s="431"/>
      <c r="G10" s="431"/>
      <c r="H10" s="431"/>
      <c r="I10" s="431"/>
      <c r="J10" s="431"/>
      <c r="K10" s="296"/>
    </row>
    <row r="11" spans="2:11" s="1" customFormat="1" ht="15" customHeight="1">
      <c r="B11" s="299"/>
      <c r="C11" s="300"/>
      <c r="D11" s="431" t="s">
        <v>8402</v>
      </c>
      <c r="E11" s="431"/>
      <c r="F11" s="431"/>
      <c r="G11" s="431"/>
      <c r="H11" s="431"/>
      <c r="I11" s="431"/>
      <c r="J11" s="431"/>
      <c r="K11" s="296"/>
    </row>
    <row r="12" spans="2:11" s="1" customFormat="1" ht="15" customHeight="1">
      <c r="B12" s="299"/>
      <c r="C12" s="300"/>
      <c r="D12" s="298"/>
      <c r="E12" s="298"/>
      <c r="F12" s="298"/>
      <c r="G12" s="298"/>
      <c r="H12" s="298"/>
      <c r="I12" s="298"/>
      <c r="J12" s="298"/>
      <c r="K12" s="296"/>
    </row>
    <row r="13" spans="2:11" s="1" customFormat="1" ht="15" customHeight="1">
      <c r="B13" s="299"/>
      <c r="C13" s="300"/>
      <c r="D13" s="301" t="s">
        <v>8403</v>
      </c>
      <c r="E13" s="298"/>
      <c r="F13" s="298"/>
      <c r="G13" s="298"/>
      <c r="H13" s="298"/>
      <c r="I13" s="298"/>
      <c r="J13" s="298"/>
      <c r="K13" s="296"/>
    </row>
    <row r="14" spans="2:11" s="1" customFormat="1" ht="12.75" customHeight="1">
      <c r="B14" s="299"/>
      <c r="C14" s="300"/>
      <c r="D14" s="300"/>
      <c r="E14" s="300"/>
      <c r="F14" s="300"/>
      <c r="G14" s="300"/>
      <c r="H14" s="300"/>
      <c r="I14" s="300"/>
      <c r="J14" s="300"/>
      <c r="K14" s="296"/>
    </row>
    <row r="15" spans="2:11" s="1" customFormat="1" ht="15" customHeight="1">
      <c r="B15" s="299"/>
      <c r="C15" s="300"/>
      <c r="D15" s="431" t="s">
        <v>8404</v>
      </c>
      <c r="E15" s="431"/>
      <c r="F15" s="431"/>
      <c r="G15" s="431"/>
      <c r="H15" s="431"/>
      <c r="I15" s="431"/>
      <c r="J15" s="431"/>
      <c r="K15" s="296"/>
    </row>
    <row r="16" spans="2:11" s="1" customFormat="1" ht="15" customHeight="1">
      <c r="B16" s="299"/>
      <c r="C16" s="300"/>
      <c r="D16" s="431" t="s">
        <v>8405</v>
      </c>
      <c r="E16" s="431"/>
      <c r="F16" s="431"/>
      <c r="G16" s="431"/>
      <c r="H16" s="431"/>
      <c r="I16" s="431"/>
      <c r="J16" s="431"/>
      <c r="K16" s="296"/>
    </row>
    <row r="17" spans="2:11" s="1" customFormat="1" ht="15" customHeight="1">
      <c r="B17" s="299"/>
      <c r="C17" s="300"/>
      <c r="D17" s="431" t="s">
        <v>8406</v>
      </c>
      <c r="E17" s="431"/>
      <c r="F17" s="431"/>
      <c r="G17" s="431"/>
      <c r="H17" s="431"/>
      <c r="I17" s="431"/>
      <c r="J17" s="431"/>
      <c r="K17" s="296"/>
    </row>
    <row r="18" spans="2:11" s="1" customFormat="1" ht="15" customHeight="1">
      <c r="B18" s="299"/>
      <c r="C18" s="300"/>
      <c r="D18" s="300"/>
      <c r="E18" s="302" t="s">
        <v>81</v>
      </c>
      <c r="F18" s="431" t="s">
        <v>8407</v>
      </c>
      <c r="G18" s="431"/>
      <c r="H18" s="431"/>
      <c r="I18" s="431"/>
      <c r="J18" s="431"/>
      <c r="K18" s="296"/>
    </row>
    <row r="19" spans="2:11" s="1" customFormat="1" ht="15" customHeight="1">
      <c r="B19" s="299"/>
      <c r="C19" s="300"/>
      <c r="D19" s="300"/>
      <c r="E19" s="302" t="s">
        <v>8408</v>
      </c>
      <c r="F19" s="431" t="s">
        <v>8409</v>
      </c>
      <c r="G19" s="431"/>
      <c r="H19" s="431"/>
      <c r="I19" s="431"/>
      <c r="J19" s="431"/>
      <c r="K19" s="296"/>
    </row>
    <row r="20" spans="2:11" s="1" customFormat="1" ht="15" customHeight="1">
      <c r="B20" s="299"/>
      <c r="C20" s="300"/>
      <c r="D20" s="300"/>
      <c r="E20" s="302" t="s">
        <v>8410</v>
      </c>
      <c r="F20" s="431" t="s">
        <v>8411</v>
      </c>
      <c r="G20" s="431"/>
      <c r="H20" s="431"/>
      <c r="I20" s="431"/>
      <c r="J20" s="431"/>
      <c r="K20" s="296"/>
    </row>
    <row r="21" spans="2:11" s="1" customFormat="1" ht="15" customHeight="1">
      <c r="B21" s="299"/>
      <c r="C21" s="300"/>
      <c r="D21" s="300"/>
      <c r="E21" s="302" t="s">
        <v>8412</v>
      </c>
      <c r="F21" s="431" t="s">
        <v>8413</v>
      </c>
      <c r="G21" s="431"/>
      <c r="H21" s="431"/>
      <c r="I21" s="431"/>
      <c r="J21" s="431"/>
      <c r="K21" s="296"/>
    </row>
    <row r="22" spans="2:11" s="1" customFormat="1" ht="15" customHeight="1">
      <c r="B22" s="299"/>
      <c r="C22" s="300"/>
      <c r="D22" s="300"/>
      <c r="E22" s="302" t="s">
        <v>8414</v>
      </c>
      <c r="F22" s="431" t="s">
        <v>4577</v>
      </c>
      <c r="G22" s="431"/>
      <c r="H22" s="431"/>
      <c r="I22" s="431"/>
      <c r="J22" s="431"/>
      <c r="K22" s="296"/>
    </row>
    <row r="23" spans="2:11" s="1" customFormat="1" ht="15" customHeight="1">
      <c r="B23" s="299"/>
      <c r="C23" s="300"/>
      <c r="D23" s="300"/>
      <c r="E23" s="302" t="s">
        <v>90</v>
      </c>
      <c r="F23" s="431" t="s">
        <v>8415</v>
      </c>
      <c r="G23" s="431"/>
      <c r="H23" s="431"/>
      <c r="I23" s="431"/>
      <c r="J23" s="431"/>
      <c r="K23" s="296"/>
    </row>
    <row r="24" spans="2:11" s="1" customFormat="1" ht="12.75" customHeight="1">
      <c r="B24" s="299"/>
      <c r="C24" s="300"/>
      <c r="D24" s="300"/>
      <c r="E24" s="300"/>
      <c r="F24" s="300"/>
      <c r="G24" s="300"/>
      <c r="H24" s="300"/>
      <c r="I24" s="300"/>
      <c r="J24" s="300"/>
      <c r="K24" s="296"/>
    </row>
    <row r="25" spans="2:11" s="1" customFormat="1" ht="15" customHeight="1">
      <c r="B25" s="299"/>
      <c r="C25" s="431" t="s">
        <v>8416</v>
      </c>
      <c r="D25" s="431"/>
      <c r="E25" s="431"/>
      <c r="F25" s="431"/>
      <c r="G25" s="431"/>
      <c r="H25" s="431"/>
      <c r="I25" s="431"/>
      <c r="J25" s="431"/>
      <c r="K25" s="296"/>
    </row>
    <row r="26" spans="2:11" s="1" customFormat="1" ht="15" customHeight="1">
      <c r="B26" s="299"/>
      <c r="C26" s="431" t="s">
        <v>8417</v>
      </c>
      <c r="D26" s="431"/>
      <c r="E26" s="431"/>
      <c r="F26" s="431"/>
      <c r="G26" s="431"/>
      <c r="H26" s="431"/>
      <c r="I26" s="431"/>
      <c r="J26" s="431"/>
      <c r="K26" s="296"/>
    </row>
    <row r="27" spans="2:11" s="1" customFormat="1" ht="15" customHeight="1">
      <c r="B27" s="299"/>
      <c r="C27" s="298"/>
      <c r="D27" s="431" t="s">
        <v>8418</v>
      </c>
      <c r="E27" s="431"/>
      <c r="F27" s="431"/>
      <c r="G27" s="431"/>
      <c r="H27" s="431"/>
      <c r="I27" s="431"/>
      <c r="J27" s="431"/>
      <c r="K27" s="296"/>
    </row>
    <row r="28" spans="2:11" s="1" customFormat="1" ht="15" customHeight="1">
      <c r="B28" s="299"/>
      <c r="C28" s="300"/>
      <c r="D28" s="431" t="s">
        <v>8419</v>
      </c>
      <c r="E28" s="431"/>
      <c r="F28" s="431"/>
      <c r="G28" s="431"/>
      <c r="H28" s="431"/>
      <c r="I28" s="431"/>
      <c r="J28" s="431"/>
      <c r="K28" s="296"/>
    </row>
    <row r="29" spans="2:11" s="1" customFormat="1" ht="12.75" customHeight="1">
      <c r="B29" s="299"/>
      <c r="C29" s="300"/>
      <c r="D29" s="300"/>
      <c r="E29" s="300"/>
      <c r="F29" s="300"/>
      <c r="G29" s="300"/>
      <c r="H29" s="300"/>
      <c r="I29" s="300"/>
      <c r="J29" s="300"/>
      <c r="K29" s="296"/>
    </row>
    <row r="30" spans="2:11" s="1" customFormat="1" ht="15" customHeight="1">
      <c r="B30" s="299"/>
      <c r="C30" s="300"/>
      <c r="D30" s="431" t="s">
        <v>8420</v>
      </c>
      <c r="E30" s="431"/>
      <c r="F30" s="431"/>
      <c r="G30" s="431"/>
      <c r="H30" s="431"/>
      <c r="I30" s="431"/>
      <c r="J30" s="431"/>
      <c r="K30" s="296"/>
    </row>
    <row r="31" spans="2:11" s="1" customFormat="1" ht="15" customHeight="1">
      <c r="B31" s="299"/>
      <c r="C31" s="300"/>
      <c r="D31" s="431" t="s">
        <v>8421</v>
      </c>
      <c r="E31" s="431"/>
      <c r="F31" s="431"/>
      <c r="G31" s="431"/>
      <c r="H31" s="431"/>
      <c r="I31" s="431"/>
      <c r="J31" s="431"/>
      <c r="K31" s="296"/>
    </row>
    <row r="32" spans="2:11" s="1" customFormat="1" ht="12.75" customHeight="1">
      <c r="B32" s="299"/>
      <c r="C32" s="300"/>
      <c r="D32" s="300"/>
      <c r="E32" s="300"/>
      <c r="F32" s="300"/>
      <c r="G32" s="300"/>
      <c r="H32" s="300"/>
      <c r="I32" s="300"/>
      <c r="J32" s="300"/>
      <c r="K32" s="296"/>
    </row>
    <row r="33" spans="2:11" s="1" customFormat="1" ht="15" customHeight="1">
      <c r="B33" s="299"/>
      <c r="C33" s="300"/>
      <c r="D33" s="431" t="s">
        <v>8422</v>
      </c>
      <c r="E33" s="431"/>
      <c r="F33" s="431"/>
      <c r="G33" s="431"/>
      <c r="H33" s="431"/>
      <c r="I33" s="431"/>
      <c r="J33" s="431"/>
      <c r="K33" s="296"/>
    </row>
    <row r="34" spans="2:11" s="1" customFormat="1" ht="15" customHeight="1">
      <c r="B34" s="299"/>
      <c r="C34" s="300"/>
      <c r="D34" s="431" t="s">
        <v>8423</v>
      </c>
      <c r="E34" s="431"/>
      <c r="F34" s="431"/>
      <c r="G34" s="431"/>
      <c r="H34" s="431"/>
      <c r="I34" s="431"/>
      <c r="J34" s="431"/>
      <c r="K34" s="296"/>
    </row>
    <row r="35" spans="2:11" s="1" customFormat="1" ht="15" customHeight="1">
      <c r="B35" s="299"/>
      <c r="C35" s="300"/>
      <c r="D35" s="431" t="s">
        <v>8424</v>
      </c>
      <c r="E35" s="431"/>
      <c r="F35" s="431"/>
      <c r="G35" s="431"/>
      <c r="H35" s="431"/>
      <c r="I35" s="431"/>
      <c r="J35" s="431"/>
      <c r="K35" s="296"/>
    </row>
    <row r="36" spans="2:11" s="1" customFormat="1" ht="15" customHeight="1">
      <c r="B36" s="299"/>
      <c r="C36" s="300"/>
      <c r="D36" s="298"/>
      <c r="E36" s="301" t="s">
        <v>183</v>
      </c>
      <c r="F36" s="298"/>
      <c r="G36" s="431" t="s">
        <v>8425</v>
      </c>
      <c r="H36" s="431"/>
      <c r="I36" s="431"/>
      <c r="J36" s="431"/>
      <c r="K36" s="296"/>
    </row>
    <row r="37" spans="2:11" s="1" customFormat="1" ht="30.75" customHeight="1">
      <c r="B37" s="299"/>
      <c r="C37" s="300"/>
      <c r="D37" s="298"/>
      <c r="E37" s="301" t="s">
        <v>8426</v>
      </c>
      <c r="F37" s="298"/>
      <c r="G37" s="431" t="s">
        <v>8427</v>
      </c>
      <c r="H37" s="431"/>
      <c r="I37" s="431"/>
      <c r="J37" s="431"/>
      <c r="K37" s="296"/>
    </row>
    <row r="38" spans="2:11" s="1" customFormat="1" ht="15" customHeight="1">
      <c r="B38" s="299"/>
      <c r="C38" s="300"/>
      <c r="D38" s="298"/>
      <c r="E38" s="301" t="s">
        <v>55</v>
      </c>
      <c r="F38" s="298"/>
      <c r="G38" s="431" t="s">
        <v>8428</v>
      </c>
      <c r="H38" s="431"/>
      <c r="I38" s="431"/>
      <c r="J38" s="431"/>
      <c r="K38" s="296"/>
    </row>
    <row r="39" spans="2:11" s="1" customFormat="1" ht="15" customHeight="1">
      <c r="B39" s="299"/>
      <c r="C39" s="300"/>
      <c r="D39" s="298"/>
      <c r="E39" s="301" t="s">
        <v>56</v>
      </c>
      <c r="F39" s="298"/>
      <c r="G39" s="431" t="s">
        <v>8429</v>
      </c>
      <c r="H39" s="431"/>
      <c r="I39" s="431"/>
      <c r="J39" s="431"/>
      <c r="K39" s="296"/>
    </row>
    <row r="40" spans="2:11" s="1" customFormat="1" ht="15" customHeight="1">
      <c r="B40" s="299"/>
      <c r="C40" s="300"/>
      <c r="D40" s="298"/>
      <c r="E40" s="301" t="s">
        <v>184</v>
      </c>
      <c r="F40" s="298"/>
      <c r="G40" s="431" t="s">
        <v>8430</v>
      </c>
      <c r="H40" s="431"/>
      <c r="I40" s="431"/>
      <c r="J40" s="431"/>
      <c r="K40" s="296"/>
    </row>
    <row r="41" spans="2:11" s="1" customFormat="1" ht="15" customHeight="1">
      <c r="B41" s="299"/>
      <c r="C41" s="300"/>
      <c r="D41" s="298"/>
      <c r="E41" s="301" t="s">
        <v>185</v>
      </c>
      <c r="F41" s="298"/>
      <c r="G41" s="431" t="s">
        <v>8431</v>
      </c>
      <c r="H41" s="431"/>
      <c r="I41" s="431"/>
      <c r="J41" s="431"/>
      <c r="K41" s="296"/>
    </row>
    <row r="42" spans="2:11" s="1" customFormat="1" ht="15" customHeight="1">
      <c r="B42" s="299"/>
      <c r="C42" s="300"/>
      <c r="D42" s="298"/>
      <c r="E42" s="301" t="s">
        <v>8432</v>
      </c>
      <c r="F42" s="298"/>
      <c r="G42" s="431" t="s">
        <v>8433</v>
      </c>
      <c r="H42" s="431"/>
      <c r="I42" s="431"/>
      <c r="J42" s="431"/>
      <c r="K42" s="296"/>
    </row>
    <row r="43" spans="2:11" s="1" customFormat="1" ht="15" customHeight="1">
      <c r="B43" s="299"/>
      <c r="C43" s="300"/>
      <c r="D43" s="298"/>
      <c r="E43" s="301"/>
      <c r="F43" s="298"/>
      <c r="G43" s="431" t="s">
        <v>8434</v>
      </c>
      <c r="H43" s="431"/>
      <c r="I43" s="431"/>
      <c r="J43" s="431"/>
      <c r="K43" s="296"/>
    </row>
    <row r="44" spans="2:11" s="1" customFormat="1" ht="15" customHeight="1">
      <c r="B44" s="299"/>
      <c r="C44" s="300"/>
      <c r="D44" s="298"/>
      <c r="E44" s="301" t="s">
        <v>8435</v>
      </c>
      <c r="F44" s="298"/>
      <c r="G44" s="431" t="s">
        <v>8436</v>
      </c>
      <c r="H44" s="431"/>
      <c r="I44" s="431"/>
      <c r="J44" s="431"/>
      <c r="K44" s="296"/>
    </row>
    <row r="45" spans="2:11" s="1" customFormat="1" ht="15" customHeight="1">
      <c r="B45" s="299"/>
      <c r="C45" s="300"/>
      <c r="D45" s="298"/>
      <c r="E45" s="301" t="s">
        <v>187</v>
      </c>
      <c r="F45" s="298"/>
      <c r="G45" s="431" t="s">
        <v>8437</v>
      </c>
      <c r="H45" s="431"/>
      <c r="I45" s="431"/>
      <c r="J45" s="431"/>
      <c r="K45" s="296"/>
    </row>
    <row r="46" spans="2:11" s="1" customFormat="1" ht="12.75" customHeight="1">
      <c r="B46" s="299"/>
      <c r="C46" s="300"/>
      <c r="D46" s="298"/>
      <c r="E46" s="298"/>
      <c r="F46" s="298"/>
      <c r="G46" s="298"/>
      <c r="H46" s="298"/>
      <c r="I46" s="298"/>
      <c r="J46" s="298"/>
      <c r="K46" s="296"/>
    </row>
    <row r="47" spans="2:11" s="1" customFormat="1" ht="15" customHeight="1">
      <c r="B47" s="299"/>
      <c r="C47" s="300"/>
      <c r="D47" s="431" t="s">
        <v>8438</v>
      </c>
      <c r="E47" s="431"/>
      <c r="F47" s="431"/>
      <c r="G47" s="431"/>
      <c r="H47" s="431"/>
      <c r="I47" s="431"/>
      <c r="J47" s="431"/>
      <c r="K47" s="296"/>
    </row>
    <row r="48" spans="2:11" s="1" customFormat="1" ht="15" customHeight="1">
      <c r="B48" s="299"/>
      <c r="C48" s="300"/>
      <c r="D48" s="300"/>
      <c r="E48" s="431" t="s">
        <v>8439</v>
      </c>
      <c r="F48" s="431"/>
      <c r="G48" s="431"/>
      <c r="H48" s="431"/>
      <c r="I48" s="431"/>
      <c r="J48" s="431"/>
      <c r="K48" s="296"/>
    </row>
    <row r="49" spans="2:11" s="1" customFormat="1" ht="15" customHeight="1">
      <c r="B49" s="299"/>
      <c r="C49" s="300"/>
      <c r="D49" s="300"/>
      <c r="E49" s="431" t="s">
        <v>8440</v>
      </c>
      <c r="F49" s="431"/>
      <c r="G49" s="431"/>
      <c r="H49" s="431"/>
      <c r="I49" s="431"/>
      <c r="J49" s="431"/>
      <c r="K49" s="296"/>
    </row>
    <row r="50" spans="2:11" s="1" customFormat="1" ht="15" customHeight="1">
      <c r="B50" s="299"/>
      <c r="C50" s="300"/>
      <c r="D50" s="300"/>
      <c r="E50" s="431" t="s">
        <v>8441</v>
      </c>
      <c r="F50" s="431"/>
      <c r="G50" s="431"/>
      <c r="H50" s="431"/>
      <c r="I50" s="431"/>
      <c r="J50" s="431"/>
      <c r="K50" s="296"/>
    </row>
    <row r="51" spans="2:11" s="1" customFormat="1" ht="15" customHeight="1">
      <c r="B51" s="299"/>
      <c r="C51" s="300"/>
      <c r="D51" s="431" t="s">
        <v>8442</v>
      </c>
      <c r="E51" s="431"/>
      <c r="F51" s="431"/>
      <c r="G51" s="431"/>
      <c r="H51" s="431"/>
      <c r="I51" s="431"/>
      <c r="J51" s="431"/>
      <c r="K51" s="296"/>
    </row>
    <row r="52" spans="2:11" s="1" customFormat="1" ht="25.5" customHeight="1">
      <c r="B52" s="295"/>
      <c r="C52" s="432" t="s">
        <v>8443</v>
      </c>
      <c r="D52" s="432"/>
      <c r="E52" s="432"/>
      <c r="F52" s="432"/>
      <c r="G52" s="432"/>
      <c r="H52" s="432"/>
      <c r="I52" s="432"/>
      <c r="J52" s="432"/>
      <c r="K52" s="296"/>
    </row>
    <row r="53" spans="2:11" s="1" customFormat="1" ht="5.25" customHeight="1">
      <c r="B53" s="295"/>
      <c r="C53" s="297"/>
      <c r="D53" s="297"/>
      <c r="E53" s="297"/>
      <c r="F53" s="297"/>
      <c r="G53" s="297"/>
      <c r="H53" s="297"/>
      <c r="I53" s="297"/>
      <c r="J53" s="297"/>
      <c r="K53" s="296"/>
    </row>
    <row r="54" spans="2:11" s="1" customFormat="1" ht="15" customHeight="1">
      <c r="B54" s="295"/>
      <c r="C54" s="431" t="s">
        <v>8444</v>
      </c>
      <c r="D54" s="431"/>
      <c r="E54" s="431"/>
      <c r="F54" s="431"/>
      <c r="G54" s="431"/>
      <c r="H54" s="431"/>
      <c r="I54" s="431"/>
      <c r="J54" s="431"/>
      <c r="K54" s="296"/>
    </row>
    <row r="55" spans="2:11" s="1" customFormat="1" ht="15" customHeight="1">
      <c r="B55" s="295"/>
      <c r="C55" s="431" t="s">
        <v>8445</v>
      </c>
      <c r="D55" s="431"/>
      <c r="E55" s="431"/>
      <c r="F55" s="431"/>
      <c r="G55" s="431"/>
      <c r="H55" s="431"/>
      <c r="I55" s="431"/>
      <c r="J55" s="431"/>
      <c r="K55" s="296"/>
    </row>
    <row r="56" spans="2:11" s="1" customFormat="1" ht="12.75" customHeight="1">
      <c r="B56" s="295"/>
      <c r="C56" s="298"/>
      <c r="D56" s="298"/>
      <c r="E56" s="298"/>
      <c r="F56" s="298"/>
      <c r="G56" s="298"/>
      <c r="H56" s="298"/>
      <c r="I56" s="298"/>
      <c r="J56" s="298"/>
      <c r="K56" s="296"/>
    </row>
    <row r="57" spans="2:11" s="1" customFormat="1" ht="15" customHeight="1">
      <c r="B57" s="295"/>
      <c r="C57" s="431" t="s">
        <v>8446</v>
      </c>
      <c r="D57" s="431"/>
      <c r="E57" s="431"/>
      <c r="F57" s="431"/>
      <c r="G57" s="431"/>
      <c r="H57" s="431"/>
      <c r="I57" s="431"/>
      <c r="J57" s="431"/>
      <c r="K57" s="296"/>
    </row>
    <row r="58" spans="2:11" s="1" customFormat="1" ht="15" customHeight="1">
      <c r="B58" s="295"/>
      <c r="C58" s="300"/>
      <c r="D58" s="431" t="s">
        <v>8447</v>
      </c>
      <c r="E58" s="431"/>
      <c r="F58" s="431"/>
      <c r="G58" s="431"/>
      <c r="H58" s="431"/>
      <c r="I58" s="431"/>
      <c r="J58" s="431"/>
      <c r="K58" s="296"/>
    </row>
    <row r="59" spans="2:11" s="1" customFormat="1" ht="15" customHeight="1">
      <c r="B59" s="295"/>
      <c r="C59" s="300"/>
      <c r="D59" s="431" t="s">
        <v>8448</v>
      </c>
      <c r="E59" s="431"/>
      <c r="F59" s="431"/>
      <c r="G59" s="431"/>
      <c r="H59" s="431"/>
      <c r="I59" s="431"/>
      <c r="J59" s="431"/>
      <c r="K59" s="296"/>
    </row>
    <row r="60" spans="2:11" s="1" customFormat="1" ht="15" customHeight="1">
      <c r="B60" s="295"/>
      <c r="C60" s="300"/>
      <c r="D60" s="431" t="s">
        <v>8449</v>
      </c>
      <c r="E60" s="431"/>
      <c r="F60" s="431"/>
      <c r="G60" s="431"/>
      <c r="H60" s="431"/>
      <c r="I60" s="431"/>
      <c r="J60" s="431"/>
      <c r="K60" s="296"/>
    </row>
    <row r="61" spans="2:11" s="1" customFormat="1" ht="15" customHeight="1">
      <c r="B61" s="295"/>
      <c r="C61" s="300"/>
      <c r="D61" s="431" t="s">
        <v>8450</v>
      </c>
      <c r="E61" s="431"/>
      <c r="F61" s="431"/>
      <c r="G61" s="431"/>
      <c r="H61" s="431"/>
      <c r="I61" s="431"/>
      <c r="J61" s="431"/>
      <c r="K61" s="296"/>
    </row>
    <row r="62" spans="2:11" s="1" customFormat="1" ht="15" customHeight="1">
      <c r="B62" s="295"/>
      <c r="C62" s="300"/>
      <c r="D62" s="434" t="s">
        <v>8451</v>
      </c>
      <c r="E62" s="434"/>
      <c r="F62" s="434"/>
      <c r="G62" s="434"/>
      <c r="H62" s="434"/>
      <c r="I62" s="434"/>
      <c r="J62" s="434"/>
      <c r="K62" s="296"/>
    </row>
    <row r="63" spans="2:11" s="1" customFormat="1" ht="15" customHeight="1">
      <c r="B63" s="295"/>
      <c r="C63" s="300"/>
      <c r="D63" s="431" t="s">
        <v>8452</v>
      </c>
      <c r="E63" s="431"/>
      <c r="F63" s="431"/>
      <c r="G63" s="431"/>
      <c r="H63" s="431"/>
      <c r="I63" s="431"/>
      <c r="J63" s="431"/>
      <c r="K63" s="296"/>
    </row>
    <row r="64" spans="2:11" s="1" customFormat="1" ht="12.75" customHeight="1">
      <c r="B64" s="295"/>
      <c r="C64" s="300"/>
      <c r="D64" s="300"/>
      <c r="E64" s="303"/>
      <c r="F64" s="300"/>
      <c r="G64" s="300"/>
      <c r="H64" s="300"/>
      <c r="I64" s="300"/>
      <c r="J64" s="300"/>
      <c r="K64" s="296"/>
    </row>
    <row r="65" spans="2:11" s="1" customFormat="1" ht="15" customHeight="1">
      <c r="B65" s="295"/>
      <c r="C65" s="300"/>
      <c r="D65" s="431" t="s">
        <v>8453</v>
      </c>
      <c r="E65" s="431"/>
      <c r="F65" s="431"/>
      <c r="G65" s="431"/>
      <c r="H65" s="431"/>
      <c r="I65" s="431"/>
      <c r="J65" s="431"/>
      <c r="K65" s="296"/>
    </row>
    <row r="66" spans="2:11" s="1" customFormat="1" ht="15" customHeight="1">
      <c r="B66" s="295"/>
      <c r="C66" s="300"/>
      <c r="D66" s="434" t="s">
        <v>8454</v>
      </c>
      <c r="E66" s="434"/>
      <c r="F66" s="434"/>
      <c r="G66" s="434"/>
      <c r="H66" s="434"/>
      <c r="I66" s="434"/>
      <c r="J66" s="434"/>
      <c r="K66" s="296"/>
    </row>
    <row r="67" spans="2:11" s="1" customFormat="1" ht="15" customHeight="1">
      <c r="B67" s="295"/>
      <c r="C67" s="300"/>
      <c r="D67" s="431" t="s">
        <v>8455</v>
      </c>
      <c r="E67" s="431"/>
      <c r="F67" s="431"/>
      <c r="G67" s="431"/>
      <c r="H67" s="431"/>
      <c r="I67" s="431"/>
      <c r="J67" s="431"/>
      <c r="K67" s="296"/>
    </row>
    <row r="68" spans="2:11" s="1" customFormat="1" ht="15" customHeight="1">
      <c r="B68" s="295"/>
      <c r="C68" s="300"/>
      <c r="D68" s="431" t="s">
        <v>8456</v>
      </c>
      <c r="E68" s="431"/>
      <c r="F68" s="431"/>
      <c r="G68" s="431"/>
      <c r="H68" s="431"/>
      <c r="I68" s="431"/>
      <c r="J68" s="431"/>
      <c r="K68" s="296"/>
    </row>
    <row r="69" spans="2:11" s="1" customFormat="1" ht="15" customHeight="1">
      <c r="B69" s="295"/>
      <c r="C69" s="300"/>
      <c r="D69" s="431" t="s">
        <v>8457</v>
      </c>
      <c r="E69" s="431"/>
      <c r="F69" s="431"/>
      <c r="G69" s="431"/>
      <c r="H69" s="431"/>
      <c r="I69" s="431"/>
      <c r="J69" s="431"/>
      <c r="K69" s="296"/>
    </row>
    <row r="70" spans="2:11" s="1" customFormat="1" ht="15" customHeight="1">
      <c r="B70" s="295"/>
      <c r="C70" s="300"/>
      <c r="D70" s="431" t="s">
        <v>8458</v>
      </c>
      <c r="E70" s="431"/>
      <c r="F70" s="431"/>
      <c r="G70" s="431"/>
      <c r="H70" s="431"/>
      <c r="I70" s="431"/>
      <c r="J70" s="431"/>
      <c r="K70" s="296"/>
    </row>
    <row r="71" spans="2:11" s="1" customFormat="1" ht="12.75" customHeight="1">
      <c r="B71" s="304"/>
      <c r="C71" s="305"/>
      <c r="D71" s="305"/>
      <c r="E71" s="305"/>
      <c r="F71" s="305"/>
      <c r="G71" s="305"/>
      <c r="H71" s="305"/>
      <c r="I71" s="305"/>
      <c r="J71" s="305"/>
      <c r="K71" s="306"/>
    </row>
    <row r="72" spans="2:11" s="1" customFormat="1" ht="18.75" customHeight="1">
      <c r="B72" s="307"/>
      <c r="C72" s="307"/>
      <c r="D72" s="307"/>
      <c r="E72" s="307"/>
      <c r="F72" s="307"/>
      <c r="G72" s="307"/>
      <c r="H72" s="307"/>
      <c r="I72" s="307"/>
      <c r="J72" s="307"/>
      <c r="K72" s="308"/>
    </row>
    <row r="73" spans="2:11" s="1" customFormat="1" ht="18.75" customHeight="1">
      <c r="B73" s="308"/>
      <c r="C73" s="308"/>
      <c r="D73" s="308"/>
      <c r="E73" s="308"/>
      <c r="F73" s="308"/>
      <c r="G73" s="308"/>
      <c r="H73" s="308"/>
      <c r="I73" s="308"/>
      <c r="J73" s="308"/>
      <c r="K73" s="308"/>
    </row>
    <row r="74" spans="2:11" s="1" customFormat="1" ht="7.5" customHeight="1">
      <c r="B74" s="309"/>
      <c r="C74" s="310"/>
      <c r="D74" s="310"/>
      <c r="E74" s="310"/>
      <c r="F74" s="310"/>
      <c r="G74" s="310"/>
      <c r="H74" s="310"/>
      <c r="I74" s="310"/>
      <c r="J74" s="310"/>
      <c r="K74" s="311"/>
    </row>
    <row r="75" spans="2:11" s="1" customFormat="1" ht="45" customHeight="1">
      <c r="B75" s="312"/>
      <c r="C75" s="435" t="s">
        <v>8459</v>
      </c>
      <c r="D75" s="435"/>
      <c r="E75" s="435"/>
      <c r="F75" s="435"/>
      <c r="G75" s="435"/>
      <c r="H75" s="435"/>
      <c r="I75" s="435"/>
      <c r="J75" s="435"/>
      <c r="K75" s="313"/>
    </row>
    <row r="76" spans="2:11" s="1" customFormat="1" ht="17.25" customHeight="1">
      <c r="B76" s="312"/>
      <c r="C76" s="314" t="s">
        <v>8460</v>
      </c>
      <c r="D76" s="314"/>
      <c r="E76" s="314"/>
      <c r="F76" s="314" t="s">
        <v>8461</v>
      </c>
      <c r="G76" s="315"/>
      <c r="H76" s="314" t="s">
        <v>56</v>
      </c>
      <c r="I76" s="314" t="s">
        <v>59</v>
      </c>
      <c r="J76" s="314" t="s">
        <v>8462</v>
      </c>
      <c r="K76" s="313"/>
    </row>
    <row r="77" spans="2:11" s="1" customFormat="1" ht="17.25" customHeight="1">
      <c r="B77" s="312"/>
      <c r="C77" s="316" t="s">
        <v>8463</v>
      </c>
      <c r="D77" s="316"/>
      <c r="E77" s="316"/>
      <c r="F77" s="317" t="s">
        <v>8464</v>
      </c>
      <c r="G77" s="318"/>
      <c r="H77" s="316"/>
      <c r="I77" s="316"/>
      <c r="J77" s="316" t="s">
        <v>8465</v>
      </c>
      <c r="K77" s="313"/>
    </row>
    <row r="78" spans="2:11" s="1" customFormat="1" ht="5.25" customHeight="1">
      <c r="B78" s="312"/>
      <c r="C78" s="319"/>
      <c r="D78" s="319"/>
      <c r="E78" s="319"/>
      <c r="F78" s="319"/>
      <c r="G78" s="320"/>
      <c r="H78" s="319"/>
      <c r="I78" s="319"/>
      <c r="J78" s="319"/>
      <c r="K78" s="313"/>
    </row>
    <row r="79" spans="2:11" s="1" customFormat="1" ht="15" customHeight="1">
      <c r="B79" s="312"/>
      <c r="C79" s="301" t="s">
        <v>55</v>
      </c>
      <c r="D79" s="321"/>
      <c r="E79" s="321"/>
      <c r="F79" s="322" t="s">
        <v>4373</v>
      </c>
      <c r="G79" s="323"/>
      <c r="H79" s="301" t="s">
        <v>8466</v>
      </c>
      <c r="I79" s="301" t="s">
        <v>8467</v>
      </c>
      <c r="J79" s="301">
        <v>20</v>
      </c>
      <c r="K79" s="313"/>
    </row>
    <row r="80" spans="2:11" s="1" customFormat="1" ht="15" customHeight="1">
      <c r="B80" s="312"/>
      <c r="C80" s="301" t="s">
        <v>5683</v>
      </c>
      <c r="D80" s="301"/>
      <c r="E80" s="301"/>
      <c r="F80" s="322" t="s">
        <v>4373</v>
      </c>
      <c r="G80" s="323"/>
      <c r="H80" s="301" t="s">
        <v>8468</v>
      </c>
      <c r="I80" s="301" t="s">
        <v>8467</v>
      </c>
      <c r="J80" s="301">
        <v>120</v>
      </c>
      <c r="K80" s="313"/>
    </row>
    <row r="81" spans="2:11" s="1" customFormat="1" ht="15" customHeight="1">
      <c r="B81" s="324"/>
      <c r="C81" s="301" t="s">
        <v>8469</v>
      </c>
      <c r="D81" s="301"/>
      <c r="E81" s="301"/>
      <c r="F81" s="322" t="s">
        <v>4424</v>
      </c>
      <c r="G81" s="323"/>
      <c r="H81" s="301" t="s">
        <v>8470</v>
      </c>
      <c r="I81" s="301" t="s">
        <v>8467</v>
      </c>
      <c r="J81" s="301">
        <v>50</v>
      </c>
      <c r="K81" s="313"/>
    </row>
    <row r="82" spans="2:11" s="1" customFormat="1" ht="15" customHeight="1">
      <c r="B82" s="324"/>
      <c r="C82" s="301" t="s">
        <v>8471</v>
      </c>
      <c r="D82" s="301"/>
      <c r="E82" s="301"/>
      <c r="F82" s="322" t="s">
        <v>4373</v>
      </c>
      <c r="G82" s="323"/>
      <c r="H82" s="301" t="s">
        <v>8472</v>
      </c>
      <c r="I82" s="301" t="s">
        <v>8473</v>
      </c>
      <c r="J82" s="301"/>
      <c r="K82" s="313"/>
    </row>
    <row r="83" spans="2:11" s="1" customFormat="1" ht="15" customHeight="1">
      <c r="B83" s="324"/>
      <c r="C83" s="325" t="s">
        <v>8474</v>
      </c>
      <c r="D83" s="325"/>
      <c r="E83" s="325"/>
      <c r="F83" s="326" t="s">
        <v>4424</v>
      </c>
      <c r="G83" s="325"/>
      <c r="H83" s="325" t="s">
        <v>8475</v>
      </c>
      <c r="I83" s="325" t="s">
        <v>8467</v>
      </c>
      <c r="J83" s="325">
        <v>15</v>
      </c>
      <c r="K83" s="313"/>
    </row>
    <row r="84" spans="2:11" s="1" customFormat="1" ht="15" customHeight="1">
      <c r="B84" s="324"/>
      <c r="C84" s="325" t="s">
        <v>8476</v>
      </c>
      <c r="D84" s="325"/>
      <c r="E84" s="325"/>
      <c r="F84" s="326" t="s">
        <v>4424</v>
      </c>
      <c r="G84" s="325"/>
      <c r="H84" s="325" t="s">
        <v>8477</v>
      </c>
      <c r="I84" s="325" t="s">
        <v>8467</v>
      </c>
      <c r="J84" s="325">
        <v>15</v>
      </c>
      <c r="K84" s="313"/>
    </row>
    <row r="85" spans="2:11" s="1" customFormat="1" ht="15" customHeight="1">
      <c r="B85" s="324"/>
      <c r="C85" s="325" t="s">
        <v>8478</v>
      </c>
      <c r="D85" s="325"/>
      <c r="E85" s="325"/>
      <c r="F85" s="326" t="s">
        <v>4424</v>
      </c>
      <c r="G85" s="325"/>
      <c r="H85" s="325" t="s">
        <v>8479</v>
      </c>
      <c r="I85" s="325" t="s">
        <v>8467</v>
      </c>
      <c r="J85" s="325">
        <v>20</v>
      </c>
      <c r="K85" s="313"/>
    </row>
    <row r="86" spans="2:11" s="1" customFormat="1" ht="15" customHeight="1">
      <c r="B86" s="324"/>
      <c r="C86" s="325" t="s">
        <v>8480</v>
      </c>
      <c r="D86" s="325"/>
      <c r="E86" s="325"/>
      <c r="F86" s="326" t="s">
        <v>4424</v>
      </c>
      <c r="G86" s="325"/>
      <c r="H86" s="325" t="s">
        <v>8481</v>
      </c>
      <c r="I86" s="325" t="s">
        <v>8467</v>
      </c>
      <c r="J86" s="325">
        <v>20</v>
      </c>
      <c r="K86" s="313"/>
    </row>
    <row r="87" spans="2:11" s="1" customFormat="1" ht="15" customHeight="1">
      <c r="B87" s="324"/>
      <c r="C87" s="301" t="s">
        <v>8482</v>
      </c>
      <c r="D87" s="301"/>
      <c r="E87" s="301"/>
      <c r="F87" s="322" t="s">
        <v>4424</v>
      </c>
      <c r="G87" s="323"/>
      <c r="H87" s="301" t="s">
        <v>8483</v>
      </c>
      <c r="I87" s="301" t="s">
        <v>8467</v>
      </c>
      <c r="J87" s="301">
        <v>50</v>
      </c>
      <c r="K87" s="313"/>
    </row>
    <row r="88" spans="2:11" s="1" customFormat="1" ht="15" customHeight="1">
      <c r="B88" s="324"/>
      <c r="C88" s="301" t="s">
        <v>8484</v>
      </c>
      <c r="D88" s="301"/>
      <c r="E88" s="301"/>
      <c r="F88" s="322" t="s">
        <v>4424</v>
      </c>
      <c r="G88" s="323"/>
      <c r="H88" s="301" t="s">
        <v>8485</v>
      </c>
      <c r="I88" s="301" t="s">
        <v>8467</v>
      </c>
      <c r="J88" s="301">
        <v>20</v>
      </c>
      <c r="K88" s="313"/>
    </row>
    <row r="89" spans="2:11" s="1" customFormat="1" ht="15" customHeight="1">
      <c r="B89" s="324"/>
      <c r="C89" s="301" t="s">
        <v>8486</v>
      </c>
      <c r="D89" s="301"/>
      <c r="E89" s="301"/>
      <c r="F89" s="322" t="s">
        <v>4424</v>
      </c>
      <c r="G89" s="323"/>
      <c r="H89" s="301" t="s">
        <v>8487</v>
      </c>
      <c r="I89" s="301" t="s">
        <v>8467</v>
      </c>
      <c r="J89" s="301">
        <v>20</v>
      </c>
      <c r="K89" s="313"/>
    </row>
    <row r="90" spans="2:11" s="1" customFormat="1" ht="15" customHeight="1">
      <c r="B90" s="324"/>
      <c r="C90" s="301" t="s">
        <v>8488</v>
      </c>
      <c r="D90" s="301"/>
      <c r="E90" s="301"/>
      <c r="F90" s="322" t="s">
        <v>4424</v>
      </c>
      <c r="G90" s="323"/>
      <c r="H90" s="301" t="s">
        <v>8489</v>
      </c>
      <c r="I90" s="301" t="s">
        <v>8467</v>
      </c>
      <c r="J90" s="301">
        <v>50</v>
      </c>
      <c r="K90" s="313"/>
    </row>
    <row r="91" spans="2:11" s="1" customFormat="1" ht="15" customHeight="1">
      <c r="B91" s="324"/>
      <c r="C91" s="301" t="s">
        <v>8490</v>
      </c>
      <c r="D91" s="301"/>
      <c r="E91" s="301"/>
      <c r="F91" s="322" t="s">
        <v>4424</v>
      </c>
      <c r="G91" s="323"/>
      <c r="H91" s="301" t="s">
        <v>8490</v>
      </c>
      <c r="I91" s="301" t="s">
        <v>8467</v>
      </c>
      <c r="J91" s="301">
        <v>50</v>
      </c>
      <c r="K91" s="313"/>
    </row>
    <row r="92" spans="2:11" s="1" customFormat="1" ht="15" customHeight="1">
      <c r="B92" s="324"/>
      <c r="C92" s="301" t="s">
        <v>8491</v>
      </c>
      <c r="D92" s="301"/>
      <c r="E92" s="301"/>
      <c r="F92" s="322" t="s">
        <v>4424</v>
      </c>
      <c r="G92" s="323"/>
      <c r="H92" s="301" t="s">
        <v>8492</v>
      </c>
      <c r="I92" s="301" t="s">
        <v>8467</v>
      </c>
      <c r="J92" s="301">
        <v>255</v>
      </c>
      <c r="K92" s="313"/>
    </row>
    <row r="93" spans="2:11" s="1" customFormat="1" ht="15" customHeight="1">
      <c r="B93" s="324"/>
      <c r="C93" s="301" t="s">
        <v>8493</v>
      </c>
      <c r="D93" s="301"/>
      <c r="E93" s="301"/>
      <c r="F93" s="322" t="s">
        <v>4373</v>
      </c>
      <c r="G93" s="323"/>
      <c r="H93" s="301" t="s">
        <v>8494</v>
      </c>
      <c r="I93" s="301" t="s">
        <v>8495</v>
      </c>
      <c r="J93" s="301"/>
      <c r="K93" s="313"/>
    </row>
    <row r="94" spans="2:11" s="1" customFormat="1" ht="15" customHeight="1">
      <c r="B94" s="324"/>
      <c r="C94" s="301" t="s">
        <v>8496</v>
      </c>
      <c r="D94" s="301"/>
      <c r="E94" s="301"/>
      <c r="F94" s="322" t="s">
        <v>4373</v>
      </c>
      <c r="G94" s="323"/>
      <c r="H94" s="301" t="s">
        <v>8497</v>
      </c>
      <c r="I94" s="301" t="s">
        <v>8498</v>
      </c>
      <c r="J94" s="301"/>
      <c r="K94" s="313"/>
    </row>
    <row r="95" spans="2:11" s="1" customFormat="1" ht="15" customHeight="1">
      <c r="B95" s="324"/>
      <c r="C95" s="301" t="s">
        <v>8499</v>
      </c>
      <c r="D95" s="301"/>
      <c r="E95" s="301"/>
      <c r="F95" s="322" t="s">
        <v>4373</v>
      </c>
      <c r="G95" s="323"/>
      <c r="H95" s="301" t="s">
        <v>8499</v>
      </c>
      <c r="I95" s="301" t="s">
        <v>8498</v>
      </c>
      <c r="J95" s="301"/>
      <c r="K95" s="313"/>
    </row>
    <row r="96" spans="2:11" s="1" customFormat="1" ht="15" customHeight="1">
      <c r="B96" s="324"/>
      <c r="C96" s="301" t="s">
        <v>40</v>
      </c>
      <c r="D96" s="301"/>
      <c r="E96" s="301"/>
      <c r="F96" s="322" t="s">
        <v>4373</v>
      </c>
      <c r="G96" s="323"/>
      <c r="H96" s="301" t="s">
        <v>8500</v>
      </c>
      <c r="I96" s="301" t="s">
        <v>8498</v>
      </c>
      <c r="J96" s="301"/>
      <c r="K96" s="313"/>
    </row>
    <row r="97" spans="2:11" s="1" customFormat="1" ht="15" customHeight="1">
      <c r="B97" s="324"/>
      <c r="C97" s="301" t="s">
        <v>50</v>
      </c>
      <c r="D97" s="301"/>
      <c r="E97" s="301"/>
      <c r="F97" s="322" t="s">
        <v>4373</v>
      </c>
      <c r="G97" s="323"/>
      <c r="H97" s="301" t="s">
        <v>8501</v>
      </c>
      <c r="I97" s="301" t="s">
        <v>8498</v>
      </c>
      <c r="J97" s="301"/>
      <c r="K97" s="313"/>
    </row>
    <row r="98" spans="2:11" s="1" customFormat="1" ht="15" customHeight="1">
      <c r="B98" s="327"/>
      <c r="C98" s="328"/>
      <c r="D98" s="328"/>
      <c r="E98" s="328"/>
      <c r="F98" s="328"/>
      <c r="G98" s="328"/>
      <c r="H98" s="328"/>
      <c r="I98" s="328"/>
      <c r="J98" s="328"/>
      <c r="K98" s="329"/>
    </row>
    <row r="99" spans="2:11" s="1" customFormat="1" ht="18.75" customHeight="1">
      <c r="B99" s="330"/>
      <c r="C99" s="331"/>
      <c r="D99" s="331"/>
      <c r="E99" s="331"/>
      <c r="F99" s="331"/>
      <c r="G99" s="331"/>
      <c r="H99" s="331"/>
      <c r="I99" s="331"/>
      <c r="J99" s="331"/>
      <c r="K99" s="330"/>
    </row>
    <row r="100" spans="2:11" s="1" customFormat="1" ht="18.75" customHeight="1">
      <c r="B100" s="308"/>
      <c r="C100" s="308"/>
      <c r="D100" s="308"/>
      <c r="E100" s="308"/>
      <c r="F100" s="308"/>
      <c r="G100" s="308"/>
      <c r="H100" s="308"/>
      <c r="I100" s="308"/>
      <c r="J100" s="308"/>
      <c r="K100" s="308"/>
    </row>
    <row r="101" spans="2:11" s="1" customFormat="1" ht="7.5" customHeight="1">
      <c r="B101" s="309"/>
      <c r="C101" s="310"/>
      <c r="D101" s="310"/>
      <c r="E101" s="310"/>
      <c r="F101" s="310"/>
      <c r="G101" s="310"/>
      <c r="H101" s="310"/>
      <c r="I101" s="310"/>
      <c r="J101" s="310"/>
      <c r="K101" s="311"/>
    </row>
    <row r="102" spans="2:11" s="1" customFormat="1" ht="45" customHeight="1">
      <c r="B102" s="312"/>
      <c r="C102" s="435" t="s">
        <v>8502</v>
      </c>
      <c r="D102" s="435"/>
      <c r="E102" s="435"/>
      <c r="F102" s="435"/>
      <c r="G102" s="435"/>
      <c r="H102" s="435"/>
      <c r="I102" s="435"/>
      <c r="J102" s="435"/>
      <c r="K102" s="313"/>
    </row>
    <row r="103" spans="2:11" s="1" customFormat="1" ht="17.25" customHeight="1">
      <c r="B103" s="312"/>
      <c r="C103" s="314" t="s">
        <v>8460</v>
      </c>
      <c r="D103" s="314"/>
      <c r="E103" s="314"/>
      <c r="F103" s="314" t="s">
        <v>8461</v>
      </c>
      <c r="G103" s="315"/>
      <c r="H103" s="314" t="s">
        <v>56</v>
      </c>
      <c r="I103" s="314" t="s">
        <v>59</v>
      </c>
      <c r="J103" s="314" t="s">
        <v>8462</v>
      </c>
      <c r="K103" s="313"/>
    </row>
    <row r="104" spans="2:11" s="1" customFormat="1" ht="17.25" customHeight="1">
      <c r="B104" s="312"/>
      <c r="C104" s="316" t="s">
        <v>8463</v>
      </c>
      <c r="D104" s="316"/>
      <c r="E104" s="316"/>
      <c r="F104" s="317" t="s">
        <v>8464</v>
      </c>
      <c r="G104" s="318"/>
      <c r="H104" s="316"/>
      <c r="I104" s="316"/>
      <c r="J104" s="316" t="s">
        <v>8465</v>
      </c>
      <c r="K104" s="313"/>
    </row>
    <row r="105" spans="2:11" s="1" customFormat="1" ht="5.25" customHeight="1">
      <c r="B105" s="312"/>
      <c r="C105" s="314"/>
      <c r="D105" s="314"/>
      <c r="E105" s="314"/>
      <c r="F105" s="314"/>
      <c r="G105" s="332"/>
      <c r="H105" s="314"/>
      <c r="I105" s="314"/>
      <c r="J105" s="314"/>
      <c r="K105" s="313"/>
    </row>
    <row r="106" spans="2:11" s="1" customFormat="1" ht="15" customHeight="1">
      <c r="B106" s="312"/>
      <c r="C106" s="301" t="s">
        <v>55</v>
      </c>
      <c r="D106" s="321"/>
      <c r="E106" s="321"/>
      <c r="F106" s="322" t="s">
        <v>4373</v>
      </c>
      <c r="G106" s="301"/>
      <c r="H106" s="301" t="s">
        <v>8503</v>
      </c>
      <c r="I106" s="301" t="s">
        <v>8467</v>
      </c>
      <c r="J106" s="301">
        <v>20</v>
      </c>
      <c r="K106" s="313"/>
    </row>
    <row r="107" spans="2:11" s="1" customFormat="1" ht="15" customHeight="1">
      <c r="B107" s="312"/>
      <c r="C107" s="301" t="s">
        <v>5683</v>
      </c>
      <c r="D107" s="301"/>
      <c r="E107" s="301"/>
      <c r="F107" s="322" t="s">
        <v>4373</v>
      </c>
      <c r="G107" s="301"/>
      <c r="H107" s="301" t="s">
        <v>8503</v>
      </c>
      <c r="I107" s="301" t="s">
        <v>8467</v>
      </c>
      <c r="J107" s="301">
        <v>120</v>
      </c>
      <c r="K107" s="313"/>
    </row>
    <row r="108" spans="2:11" s="1" customFormat="1" ht="15" customHeight="1">
      <c r="B108" s="324"/>
      <c r="C108" s="301" t="s">
        <v>8469</v>
      </c>
      <c r="D108" s="301"/>
      <c r="E108" s="301"/>
      <c r="F108" s="322" t="s">
        <v>4424</v>
      </c>
      <c r="G108" s="301"/>
      <c r="H108" s="301" t="s">
        <v>8503</v>
      </c>
      <c r="I108" s="301" t="s">
        <v>8467</v>
      </c>
      <c r="J108" s="301">
        <v>50</v>
      </c>
      <c r="K108" s="313"/>
    </row>
    <row r="109" spans="2:11" s="1" customFormat="1" ht="15" customHeight="1">
      <c r="B109" s="324"/>
      <c r="C109" s="301" t="s">
        <v>8471</v>
      </c>
      <c r="D109" s="301"/>
      <c r="E109" s="301"/>
      <c r="F109" s="322" t="s">
        <v>4373</v>
      </c>
      <c r="G109" s="301"/>
      <c r="H109" s="301" t="s">
        <v>8503</v>
      </c>
      <c r="I109" s="301" t="s">
        <v>8473</v>
      </c>
      <c r="J109" s="301"/>
      <c r="K109" s="313"/>
    </row>
    <row r="110" spans="2:11" s="1" customFormat="1" ht="15" customHeight="1">
      <c r="B110" s="324"/>
      <c r="C110" s="301" t="s">
        <v>8482</v>
      </c>
      <c r="D110" s="301"/>
      <c r="E110" s="301"/>
      <c r="F110" s="322" t="s">
        <v>4424</v>
      </c>
      <c r="G110" s="301"/>
      <c r="H110" s="301" t="s">
        <v>8503</v>
      </c>
      <c r="I110" s="301" t="s">
        <v>8467</v>
      </c>
      <c r="J110" s="301">
        <v>50</v>
      </c>
      <c r="K110" s="313"/>
    </row>
    <row r="111" spans="2:11" s="1" customFormat="1" ht="15" customHeight="1">
      <c r="B111" s="324"/>
      <c r="C111" s="301" t="s">
        <v>8490</v>
      </c>
      <c r="D111" s="301"/>
      <c r="E111" s="301"/>
      <c r="F111" s="322" t="s">
        <v>4424</v>
      </c>
      <c r="G111" s="301"/>
      <c r="H111" s="301" t="s">
        <v>8503</v>
      </c>
      <c r="I111" s="301" t="s">
        <v>8467</v>
      </c>
      <c r="J111" s="301">
        <v>50</v>
      </c>
      <c r="K111" s="313"/>
    </row>
    <row r="112" spans="2:11" s="1" customFormat="1" ht="15" customHeight="1">
      <c r="B112" s="324"/>
      <c r="C112" s="301" t="s">
        <v>8488</v>
      </c>
      <c r="D112" s="301"/>
      <c r="E112" s="301"/>
      <c r="F112" s="322" t="s">
        <v>4424</v>
      </c>
      <c r="G112" s="301"/>
      <c r="H112" s="301" t="s">
        <v>8503</v>
      </c>
      <c r="I112" s="301" t="s">
        <v>8467</v>
      </c>
      <c r="J112" s="301">
        <v>50</v>
      </c>
      <c r="K112" s="313"/>
    </row>
    <row r="113" spans="2:11" s="1" customFormat="1" ht="15" customHeight="1">
      <c r="B113" s="324"/>
      <c r="C113" s="301" t="s">
        <v>55</v>
      </c>
      <c r="D113" s="301"/>
      <c r="E113" s="301"/>
      <c r="F113" s="322" t="s">
        <v>4373</v>
      </c>
      <c r="G113" s="301"/>
      <c r="H113" s="301" t="s">
        <v>8504</v>
      </c>
      <c r="I113" s="301" t="s">
        <v>8467</v>
      </c>
      <c r="J113" s="301">
        <v>20</v>
      </c>
      <c r="K113" s="313"/>
    </row>
    <row r="114" spans="2:11" s="1" customFormat="1" ht="15" customHeight="1">
      <c r="B114" s="324"/>
      <c r="C114" s="301" t="s">
        <v>8505</v>
      </c>
      <c r="D114" s="301"/>
      <c r="E114" s="301"/>
      <c r="F114" s="322" t="s">
        <v>4373</v>
      </c>
      <c r="G114" s="301"/>
      <c r="H114" s="301" t="s">
        <v>8506</v>
      </c>
      <c r="I114" s="301" t="s">
        <v>8467</v>
      </c>
      <c r="J114" s="301">
        <v>120</v>
      </c>
      <c r="K114" s="313"/>
    </row>
    <row r="115" spans="2:11" s="1" customFormat="1" ht="15" customHeight="1">
      <c r="B115" s="324"/>
      <c r="C115" s="301" t="s">
        <v>40</v>
      </c>
      <c r="D115" s="301"/>
      <c r="E115" s="301"/>
      <c r="F115" s="322" t="s">
        <v>4373</v>
      </c>
      <c r="G115" s="301"/>
      <c r="H115" s="301" t="s">
        <v>8507</v>
      </c>
      <c r="I115" s="301" t="s">
        <v>8498</v>
      </c>
      <c r="J115" s="301"/>
      <c r="K115" s="313"/>
    </row>
    <row r="116" spans="2:11" s="1" customFormat="1" ht="15" customHeight="1">
      <c r="B116" s="324"/>
      <c r="C116" s="301" t="s">
        <v>50</v>
      </c>
      <c r="D116" s="301"/>
      <c r="E116" s="301"/>
      <c r="F116" s="322" t="s">
        <v>4373</v>
      </c>
      <c r="G116" s="301"/>
      <c r="H116" s="301" t="s">
        <v>8508</v>
      </c>
      <c r="I116" s="301" t="s">
        <v>8498</v>
      </c>
      <c r="J116" s="301"/>
      <c r="K116" s="313"/>
    </row>
    <row r="117" spans="2:11" s="1" customFormat="1" ht="15" customHeight="1">
      <c r="B117" s="324"/>
      <c r="C117" s="301" t="s">
        <v>59</v>
      </c>
      <c r="D117" s="301"/>
      <c r="E117" s="301"/>
      <c r="F117" s="322" t="s">
        <v>4373</v>
      </c>
      <c r="G117" s="301"/>
      <c r="H117" s="301" t="s">
        <v>8509</v>
      </c>
      <c r="I117" s="301" t="s">
        <v>8510</v>
      </c>
      <c r="J117" s="301"/>
      <c r="K117" s="313"/>
    </row>
    <row r="118" spans="2:11" s="1" customFormat="1" ht="15" customHeight="1">
      <c r="B118" s="327"/>
      <c r="C118" s="333"/>
      <c r="D118" s="333"/>
      <c r="E118" s="333"/>
      <c r="F118" s="333"/>
      <c r="G118" s="333"/>
      <c r="H118" s="333"/>
      <c r="I118" s="333"/>
      <c r="J118" s="333"/>
      <c r="K118" s="329"/>
    </row>
    <row r="119" spans="2:11" s="1" customFormat="1" ht="18.75" customHeight="1">
      <c r="B119" s="334"/>
      <c r="C119" s="335"/>
      <c r="D119" s="335"/>
      <c r="E119" s="335"/>
      <c r="F119" s="336"/>
      <c r="G119" s="335"/>
      <c r="H119" s="335"/>
      <c r="I119" s="335"/>
      <c r="J119" s="335"/>
      <c r="K119" s="334"/>
    </row>
    <row r="120" spans="2:11" s="1" customFormat="1" ht="18.75" customHeight="1">
      <c r="B120" s="308"/>
      <c r="C120" s="308"/>
      <c r="D120" s="308"/>
      <c r="E120" s="308"/>
      <c r="F120" s="308"/>
      <c r="G120" s="308"/>
      <c r="H120" s="308"/>
      <c r="I120" s="308"/>
      <c r="J120" s="308"/>
      <c r="K120" s="308"/>
    </row>
    <row r="121" spans="2:11" s="1" customFormat="1" ht="7.5" customHeight="1">
      <c r="B121" s="337"/>
      <c r="C121" s="338"/>
      <c r="D121" s="338"/>
      <c r="E121" s="338"/>
      <c r="F121" s="338"/>
      <c r="G121" s="338"/>
      <c r="H121" s="338"/>
      <c r="I121" s="338"/>
      <c r="J121" s="338"/>
      <c r="K121" s="339"/>
    </row>
    <row r="122" spans="2:11" s="1" customFormat="1" ht="45" customHeight="1">
      <c r="B122" s="340"/>
      <c r="C122" s="433" t="s">
        <v>8511</v>
      </c>
      <c r="D122" s="433"/>
      <c r="E122" s="433"/>
      <c r="F122" s="433"/>
      <c r="G122" s="433"/>
      <c r="H122" s="433"/>
      <c r="I122" s="433"/>
      <c r="J122" s="433"/>
      <c r="K122" s="341"/>
    </row>
    <row r="123" spans="2:11" s="1" customFormat="1" ht="17.25" customHeight="1">
      <c r="B123" s="342"/>
      <c r="C123" s="314" t="s">
        <v>8460</v>
      </c>
      <c r="D123" s="314"/>
      <c r="E123" s="314"/>
      <c r="F123" s="314" t="s">
        <v>8461</v>
      </c>
      <c r="G123" s="315"/>
      <c r="H123" s="314" t="s">
        <v>56</v>
      </c>
      <c r="I123" s="314" t="s">
        <v>59</v>
      </c>
      <c r="J123" s="314" t="s">
        <v>8462</v>
      </c>
      <c r="K123" s="343"/>
    </row>
    <row r="124" spans="2:11" s="1" customFormat="1" ht="17.25" customHeight="1">
      <c r="B124" s="342"/>
      <c r="C124" s="316" t="s">
        <v>8463</v>
      </c>
      <c r="D124" s="316"/>
      <c r="E124" s="316"/>
      <c r="F124" s="317" t="s">
        <v>8464</v>
      </c>
      <c r="G124" s="318"/>
      <c r="H124" s="316"/>
      <c r="I124" s="316"/>
      <c r="J124" s="316" t="s">
        <v>8465</v>
      </c>
      <c r="K124" s="343"/>
    </row>
    <row r="125" spans="2:11" s="1" customFormat="1" ht="5.25" customHeight="1">
      <c r="B125" s="344"/>
      <c r="C125" s="319"/>
      <c r="D125" s="319"/>
      <c r="E125" s="319"/>
      <c r="F125" s="319"/>
      <c r="G125" s="345"/>
      <c r="H125" s="319"/>
      <c r="I125" s="319"/>
      <c r="J125" s="319"/>
      <c r="K125" s="346"/>
    </row>
    <row r="126" spans="2:11" s="1" customFormat="1" ht="15" customHeight="1">
      <c r="B126" s="344"/>
      <c r="C126" s="301" t="s">
        <v>5683</v>
      </c>
      <c r="D126" s="321"/>
      <c r="E126" s="321"/>
      <c r="F126" s="322" t="s">
        <v>4373</v>
      </c>
      <c r="G126" s="301"/>
      <c r="H126" s="301" t="s">
        <v>8503</v>
      </c>
      <c r="I126" s="301" t="s">
        <v>8467</v>
      </c>
      <c r="J126" s="301">
        <v>120</v>
      </c>
      <c r="K126" s="347"/>
    </row>
    <row r="127" spans="2:11" s="1" customFormat="1" ht="15" customHeight="1">
      <c r="B127" s="344"/>
      <c r="C127" s="301" t="s">
        <v>8512</v>
      </c>
      <c r="D127" s="301"/>
      <c r="E127" s="301"/>
      <c r="F127" s="322" t="s">
        <v>4373</v>
      </c>
      <c r="G127" s="301"/>
      <c r="H127" s="301" t="s">
        <v>8513</v>
      </c>
      <c r="I127" s="301" t="s">
        <v>8467</v>
      </c>
      <c r="J127" s="301" t="s">
        <v>8514</v>
      </c>
      <c r="K127" s="347"/>
    </row>
    <row r="128" spans="2:11" s="1" customFormat="1" ht="15" customHeight="1">
      <c r="B128" s="344"/>
      <c r="C128" s="301" t="s">
        <v>90</v>
      </c>
      <c r="D128" s="301"/>
      <c r="E128" s="301"/>
      <c r="F128" s="322" t="s">
        <v>4373</v>
      </c>
      <c r="G128" s="301"/>
      <c r="H128" s="301" t="s">
        <v>8515</v>
      </c>
      <c r="I128" s="301" t="s">
        <v>8467</v>
      </c>
      <c r="J128" s="301" t="s">
        <v>8514</v>
      </c>
      <c r="K128" s="347"/>
    </row>
    <row r="129" spans="2:11" s="1" customFormat="1" ht="15" customHeight="1">
      <c r="B129" s="344"/>
      <c r="C129" s="301" t="s">
        <v>8474</v>
      </c>
      <c r="D129" s="301"/>
      <c r="E129" s="301"/>
      <c r="F129" s="322" t="s">
        <v>4424</v>
      </c>
      <c r="G129" s="301"/>
      <c r="H129" s="301" t="s">
        <v>8475</v>
      </c>
      <c r="I129" s="301" t="s">
        <v>8467</v>
      </c>
      <c r="J129" s="301">
        <v>15</v>
      </c>
      <c r="K129" s="347"/>
    </row>
    <row r="130" spans="2:11" s="1" customFormat="1" ht="15" customHeight="1">
      <c r="B130" s="344"/>
      <c r="C130" s="325" t="s">
        <v>8476</v>
      </c>
      <c r="D130" s="325"/>
      <c r="E130" s="325"/>
      <c r="F130" s="326" t="s">
        <v>4424</v>
      </c>
      <c r="G130" s="325"/>
      <c r="H130" s="325" t="s">
        <v>8477</v>
      </c>
      <c r="I130" s="325" t="s">
        <v>8467</v>
      </c>
      <c r="J130" s="325">
        <v>15</v>
      </c>
      <c r="K130" s="347"/>
    </row>
    <row r="131" spans="2:11" s="1" customFormat="1" ht="15" customHeight="1">
      <c r="B131" s="344"/>
      <c r="C131" s="325" t="s">
        <v>8478</v>
      </c>
      <c r="D131" s="325"/>
      <c r="E131" s="325"/>
      <c r="F131" s="326" t="s">
        <v>4424</v>
      </c>
      <c r="G131" s="325"/>
      <c r="H131" s="325" t="s">
        <v>8479</v>
      </c>
      <c r="I131" s="325" t="s">
        <v>8467</v>
      </c>
      <c r="J131" s="325">
        <v>20</v>
      </c>
      <c r="K131" s="347"/>
    </row>
    <row r="132" spans="2:11" s="1" customFormat="1" ht="15" customHeight="1">
      <c r="B132" s="344"/>
      <c r="C132" s="325" t="s">
        <v>8480</v>
      </c>
      <c r="D132" s="325"/>
      <c r="E132" s="325"/>
      <c r="F132" s="326" t="s">
        <v>4424</v>
      </c>
      <c r="G132" s="325"/>
      <c r="H132" s="325" t="s">
        <v>8481</v>
      </c>
      <c r="I132" s="325" t="s">
        <v>8467</v>
      </c>
      <c r="J132" s="325">
        <v>20</v>
      </c>
      <c r="K132" s="347"/>
    </row>
    <row r="133" spans="2:11" s="1" customFormat="1" ht="15" customHeight="1">
      <c r="B133" s="344"/>
      <c r="C133" s="301" t="s">
        <v>8469</v>
      </c>
      <c r="D133" s="301"/>
      <c r="E133" s="301"/>
      <c r="F133" s="322" t="s">
        <v>4424</v>
      </c>
      <c r="G133" s="301"/>
      <c r="H133" s="301" t="s">
        <v>8503</v>
      </c>
      <c r="I133" s="301" t="s">
        <v>8467</v>
      </c>
      <c r="J133" s="301">
        <v>50</v>
      </c>
      <c r="K133" s="347"/>
    </row>
    <row r="134" spans="2:11" s="1" customFormat="1" ht="15" customHeight="1">
      <c r="B134" s="344"/>
      <c r="C134" s="301" t="s">
        <v>8482</v>
      </c>
      <c r="D134" s="301"/>
      <c r="E134" s="301"/>
      <c r="F134" s="322" t="s">
        <v>4424</v>
      </c>
      <c r="G134" s="301"/>
      <c r="H134" s="301" t="s">
        <v>8503</v>
      </c>
      <c r="I134" s="301" t="s">
        <v>8467</v>
      </c>
      <c r="J134" s="301">
        <v>50</v>
      </c>
      <c r="K134" s="347"/>
    </row>
    <row r="135" spans="2:11" s="1" customFormat="1" ht="15" customHeight="1">
      <c r="B135" s="344"/>
      <c r="C135" s="301" t="s">
        <v>8488</v>
      </c>
      <c r="D135" s="301"/>
      <c r="E135" s="301"/>
      <c r="F135" s="322" t="s">
        <v>4424</v>
      </c>
      <c r="G135" s="301"/>
      <c r="H135" s="301" t="s">
        <v>8503</v>
      </c>
      <c r="I135" s="301" t="s">
        <v>8467</v>
      </c>
      <c r="J135" s="301">
        <v>50</v>
      </c>
      <c r="K135" s="347"/>
    </row>
    <row r="136" spans="2:11" s="1" customFormat="1" ht="15" customHeight="1">
      <c r="B136" s="344"/>
      <c r="C136" s="301" t="s">
        <v>8490</v>
      </c>
      <c r="D136" s="301"/>
      <c r="E136" s="301"/>
      <c r="F136" s="322" t="s">
        <v>4424</v>
      </c>
      <c r="G136" s="301"/>
      <c r="H136" s="301" t="s">
        <v>8503</v>
      </c>
      <c r="I136" s="301" t="s">
        <v>8467</v>
      </c>
      <c r="J136" s="301">
        <v>50</v>
      </c>
      <c r="K136" s="347"/>
    </row>
    <row r="137" spans="2:11" s="1" customFormat="1" ht="15" customHeight="1">
      <c r="B137" s="344"/>
      <c r="C137" s="301" t="s">
        <v>8491</v>
      </c>
      <c r="D137" s="301"/>
      <c r="E137" s="301"/>
      <c r="F137" s="322" t="s">
        <v>4424</v>
      </c>
      <c r="G137" s="301"/>
      <c r="H137" s="301" t="s">
        <v>8516</v>
      </c>
      <c r="I137" s="301" t="s">
        <v>8467</v>
      </c>
      <c r="J137" s="301">
        <v>255</v>
      </c>
      <c r="K137" s="347"/>
    </row>
    <row r="138" spans="2:11" s="1" customFormat="1" ht="15" customHeight="1">
      <c r="B138" s="344"/>
      <c r="C138" s="301" t="s">
        <v>8493</v>
      </c>
      <c r="D138" s="301"/>
      <c r="E138" s="301"/>
      <c r="F138" s="322" t="s">
        <v>4373</v>
      </c>
      <c r="G138" s="301"/>
      <c r="H138" s="301" t="s">
        <v>8517</v>
      </c>
      <c r="I138" s="301" t="s">
        <v>8495</v>
      </c>
      <c r="J138" s="301"/>
      <c r="K138" s="347"/>
    </row>
    <row r="139" spans="2:11" s="1" customFormat="1" ht="15" customHeight="1">
      <c r="B139" s="344"/>
      <c r="C139" s="301" t="s">
        <v>8496</v>
      </c>
      <c r="D139" s="301"/>
      <c r="E139" s="301"/>
      <c r="F139" s="322" t="s">
        <v>4373</v>
      </c>
      <c r="G139" s="301"/>
      <c r="H139" s="301" t="s">
        <v>8518</v>
      </c>
      <c r="I139" s="301" t="s">
        <v>8498</v>
      </c>
      <c r="J139" s="301"/>
      <c r="K139" s="347"/>
    </row>
    <row r="140" spans="2:11" s="1" customFormat="1" ht="15" customHeight="1">
      <c r="B140" s="344"/>
      <c r="C140" s="301" t="s">
        <v>8499</v>
      </c>
      <c r="D140" s="301"/>
      <c r="E140" s="301"/>
      <c r="F140" s="322" t="s">
        <v>4373</v>
      </c>
      <c r="G140" s="301"/>
      <c r="H140" s="301" t="s">
        <v>8499</v>
      </c>
      <c r="I140" s="301" t="s">
        <v>8498</v>
      </c>
      <c r="J140" s="301"/>
      <c r="K140" s="347"/>
    </row>
    <row r="141" spans="2:11" s="1" customFormat="1" ht="15" customHeight="1">
      <c r="B141" s="344"/>
      <c r="C141" s="301" t="s">
        <v>40</v>
      </c>
      <c r="D141" s="301"/>
      <c r="E141" s="301"/>
      <c r="F141" s="322" t="s">
        <v>4373</v>
      </c>
      <c r="G141" s="301"/>
      <c r="H141" s="301" t="s">
        <v>8519</v>
      </c>
      <c r="I141" s="301" t="s">
        <v>8498</v>
      </c>
      <c r="J141" s="301"/>
      <c r="K141" s="347"/>
    </row>
    <row r="142" spans="2:11" s="1" customFormat="1" ht="15" customHeight="1">
      <c r="B142" s="344"/>
      <c r="C142" s="301" t="s">
        <v>8520</v>
      </c>
      <c r="D142" s="301"/>
      <c r="E142" s="301"/>
      <c r="F142" s="322" t="s">
        <v>4373</v>
      </c>
      <c r="G142" s="301"/>
      <c r="H142" s="301" t="s">
        <v>8521</v>
      </c>
      <c r="I142" s="301" t="s">
        <v>8498</v>
      </c>
      <c r="J142" s="301"/>
      <c r="K142" s="347"/>
    </row>
    <row r="143" spans="2:11" s="1" customFormat="1" ht="15" customHeight="1">
      <c r="B143" s="348"/>
      <c r="C143" s="349"/>
      <c r="D143" s="349"/>
      <c r="E143" s="349"/>
      <c r="F143" s="349"/>
      <c r="G143" s="349"/>
      <c r="H143" s="349"/>
      <c r="I143" s="349"/>
      <c r="J143" s="349"/>
      <c r="K143" s="350"/>
    </row>
    <row r="144" spans="2:11" s="1" customFormat="1" ht="18.75" customHeight="1">
      <c r="B144" s="335"/>
      <c r="C144" s="335"/>
      <c r="D144" s="335"/>
      <c r="E144" s="335"/>
      <c r="F144" s="336"/>
      <c r="G144" s="335"/>
      <c r="H144" s="335"/>
      <c r="I144" s="335"/>
      <c r="J144" s="335"/>
      <c r="K144" s="335"/>
    </row>
    <row r="145" spans="2:11" s="1" customFormat="1" ht="18.75" customHeight="1">
      <c r="B145" s="308"/>
      <c r="C145" s="308"/>
      <c r="D145" s="308"/>
      <c r="E145" s="308"/>
      <c r="F145" s="308"/>
      <c r="G145" s="308"/>
      <c r="H145" s="308"/>
      <c r="I145" s="308"/>
      <c r="J145" s="308"/>
      <c r="K145" s="308"/>
    </row>
    <row r="146" spans="2:11" s="1" customFormat="1" ht="7.5" customHeight="1">
      <c r="B146" s="309"/>
      <c r="C146" s="310"/>
      <c r="D146" s="310"/>
      <c r="E146" s="310"/>
      <c r="F146" s="310"/>
      <c r="G146" s="310"/>
      <c r="H146" s="310"/>
      <c r="I146" s="310"/>
      <c r="J146" s="310"/>
      <c r="K146" s="311"/>
    </row>
    <row r="147" spans="2:11" s="1" customFormat="1" ht="45" customHeight="1">
      <c r="B147" s="312"/>
      <c r="C147" s="435" t="s">
        <v>8522</v>
      </c>
      <c r="D147" s="435"/>
      <c r="E147" s="435"/>
      <c r="F147" s="435"/>
      <c r="G147" s="435"/>
      <c r="H147" s="435"/>
      <c r="I147" s="435"/>
      <c r="J147" s="435"/>
      <c r="K147" s="313"/>
    </row>
    <row r="148" spans="2:11" s="1" customFormat="1" ht="17.25" customHeight="1">
      <c r="B148" s="312"/>
      <c r="C148" s="314" t="s">
        <v>8460</v>
      </c>
      <c r="D148" s="314"/>
      <c r="E148" s="314"/>
      <c r="F148" s="314" t="s">
        <v>8461</v>
      </c>
      <c r="G148" s="315"/>
      <c r="H148" s="314" t="s">
        <v>56</v>
      </c>
      <c r="I148" s="314" t="s">
        <v>59</v>
      </c>
      <c r="J148" s="314" t="s">
        <v>8462</v>
      </c>
      <c r="K148" s="313"/>
    </row>
    <row r="149" spans="2:11" s="1" customFormat="1" ht="17.25" customHeight="1">
      <c r="B149" s="312"/>
      <c r="C149" s="316" t="s">
        <v>8463</v>
      </c>
      <c r="D149" s="316"/>
      <c r="E149" s="316"/>
      <c r="F149" s="317" t="s">
        <v>8464</v>
      </c>
      <c r="G149" s="318"/>
      <c r="H149" s="316"/>
      <c r="I149" s="316"/>
      <c r="J149" s="316" t="s">
        <v>8465</v>
      </c>
      <c r="K149" s="313"/>
    </row>
    <row r="150" spans="2:11" s="1" customFormat="1" ht="5.25" customHeight="1">
      <c r="B150" s="324"/>
      <c r="C150" s="319"/>
      <c r="D150" s="319"/>
      <c r="E150" s="319"/>
      <c r="F150" s="319"/>
      <c r="G150" s="320"/>
      <c r="H150" s="319"/>
      <c r="I150" s="319"/>
      <c r="J150" s="319"/>
      <c r="K150" s="347"/>
    </row>
    <row r="151" spans="2:11" s="1" customFormat="1" ht="15" customHeight="1">
      <c r="B151" s="324"/>
      <c r="C151" s="351" t="s">
        <v>5683</v>
      </c>
      <c r="D151" s="301"/>
      <c r="E151" s="301"/>
      <c r="F151" s="352" t="s">
        <v>4373</v>
      </c>
      <c r="G151" s="301"/>
      <c r="H151" s="351" t="s">
        <v>8503</v>
      </c>
      <c r="I151" s="351" t="s">
        <v>8467</v>
      </c>
      <c r="J151" s="351">
        <v>120</v>
      </c>
      <c r="K151" s="347"/>
    </row>
    <row r="152" spans="2:11" s="1" customFormat="1" ht="15" customHeight="1">
      <c r="B152" s="324"/>
      <c r="C152" s="351" t="s">
        <v>8512</v>
      </c>
      <c r="D152" s="301"/>
      <c r="E152" s="301"/>
      <c r="F152" s="352" t="s">
        <v>4373</v>
      </c>
      <c r="G152" s="301"/>
      <c r="H152" s="351" t="s">
        <v>8523</v>
      </c>
      <c r="I152" s="351" t="s">
        <v>8467</v>
      </c>
      <c r="J152" s="351" t="s">
        <v>8514</v>
      </c>
      <c r="K152" s="347"/>
    </row>
    <row r="153" spans="2:11" s="1" customFormat="1" ht="15" customHeight="1">
      <c r="B153" s="324"/>
      <c r="C153" s="351" t="s">
        <v>90</v>
      </c>
      <c r="D153" s="301"/>
      <c r="E153" s="301"/>
      <c r="F153" s="352" t="s">
        <v>4373</v>
      </c>
      <c r="G153" s="301"/>
      <c r="H153" s="351" t="s">
        <v>8524</v>
      </c>
      <c r="I153" s="351" t="s">
        <v>8467</v>
      </c>
      <c r="J153" s="351" t="s">
        <v>8514</v>
      </c>
      <c r="K153" s="347"/>
    </row>
    <row r="154" spans="2:11" s="1" customFormat="1" ht="15" customHeight="1">
      <c r="B154" s="324"/>
      <c r="C154" s="351" t="s">
        <v>8469</v>
      </c>
      <c r="D154" s="301"/>
      <c r="E154" s="301"/>
      <c r="F154" s="352" t="s">
        <v>4424</v>
      </c>
      <c r="G154" s="301"/>
      <c r="H154" s="351" t="s">
        <v>8503</v>
      </c>
      <c r="I154" s="351" t="s">
        <v>8467</v>
      </c>
      <c r="J154" s="351">
        <v>50</v>
      </c>
      <c r="K154" s="347"/>
    </row>
    <row r="155" spans="2:11" s="1" customFormat="1" ht="15" customHeight="1">
      <c r="B155" s="324"/>
      <c r="C155" s="351" t="s">
        <v>8471</v>
      </c>
      <c r="D155" s="301"/>
      <c r="E155" s="301"/>
      <c r="F155" s="352" t="s">
        <v>4373</v>
      </c>
      <c r="G155" s="301"/>
      <c r="H155" s="351" t="s">
        <v>8503</v>
      </c>
      <c r="I155" s="351" t="s">
        <v>8473</v>
      </c>
      <c r="J155" s="351"/>
      <c r="K155" s="347"/>
    </row>
    <row r="156" spans="2:11" s="1" customFormat="1" ht="15" customHeight="1">
      <c r="B156" s="324"/>
      <c r="C156" s="351" t="s">
        <v>8482</v>
      </c>
      <c r="D156" s="301"/>
      <c r="E156" s="301"/>
      <c r="F156" s="352" t="s">
        <v>4424</v>
      </c>
      <c r="G156" s="301"/>
      <c r="H156" s="351" t="s">
        <v>8503</v>
      </c>
      <c r="I156" s="351" t="s">
        <v>8467</v>
      </c>
      <c r="J156" s="351">
        <v>50</v>
      </c>
      <c r="K156" s="347"/>
    </row>
    <row r="157" spans="2:11" s="1" customFormat="1" ht="15" customHeight="1">
      <c r="B157" s="324"/>
      <c r="C157" s="351" t="s">
        <v>8490</v>
      </c>
      <c r="D157" s="301"/>
      <c r="E157" s="301"/>
      <c r="F157" s="352" t="s">
        <v>4424</v>
      </c>
      <c r="G157" s="301"/>
      <c r="H157" s="351" t="s">
        <v>8503</v>
      </c>
      <c r="I157" s="351" t="s">
        <v>8467</v>
      </c>
      <c r="J157" s="351">
        <v>50</v>
      </c>
      <c r="K157" s="347"/>
    </row>
    <row r="158" spans="2:11" s="1" customFormat="1" ht="15" customHeight="1">
      <c r="B158" s="324"/>
      <c r="C158" s="351" t="s">
        <v>8488</v>
      </c>
      <c r="D158" s="301"/>
      <c r="E158" s="301"/>
      <c r="F158" s="352" t="s">
        <v>4424</v>
      </c>
      <c r="G158" s="301"/>
      <c r="H158" s="351" t="s">
        <v>8503</v>
      </c>
      <c r="I158" s="351" t="s">
        <v>8467</v>
      </c>
      <c r="J158" s="351">
        <v>50</v>
      </c>
      <c r="K158" s="347"/>
    </row>
    <row r="159" spans="2:11" s="1" customFormat="1" ht="15" customHeight="1">
      <c r="B159" s="324"/>
      <c r="C159" s="351" t="s">
        <v>172</v>
      </c>
      <c r="D159" s="301"/>
      <c r="E159" s="301"/>
      <c r="F159" s="352" t="s">
        <v>4373</v>
      </c>
      <c r="G159" s="301"/>
      <c r="H159" s="351" t="s">
        <v>8525</v>
      </c>
      <c r="I159" s="351" t="s">
        <v>8467</v>
      </c>
      <c r="J159" s="351" t="s">
        <v>8526</v>
      </c>
      <c r="K159" s="347"/>
    </row>
    <row r="160" spans="2:11" s="1" customFormat="1" ht="15" customHeight="1">
      <c r="B160" s="324"/>
      <c r="C160" s="351" t="s">
        <v>8527</v>
      </c>
      <c r="D160" s="301"/>
      <c r="E160" s="301"/>
      <c r="F160" s="352" t="s">
        <v>4373</v>
      </c>
      <c r="G160" s="301"/>
      <c r="H160" s="351" t="s">
        <v>8528</v>
      </c>
      <c r="I160" s="351" t="s">
        <v>8498</v>
      </c>
      <c r="J160" s="351"/>
      <c r="K160" s="347"/>
    </row>
    <row r="161" spans="2:11" s="1" customFormat="1" ht="15" customHeight="1">
      <c r="B161" s="353"/>
      <c r="C161" s="333"/>
      <c r="D161" s="333"/>
      <c r="E161" s="333"/>
      <c r="F161" s="333"/>
      <c r="G161" s="333"/>
      <c r="H161" s="333"/>
      <c r="I161" s="333"/>
      <c r="J161" s="333"/>
      <c r="K161" s="354"/>
    </row>
    <row r="162" spans="2:11" s="1" customFormat="1" ht="18.75" customHeight="1">
      <c r="B162" s="335"/>
      <c r="C162" s="345"/>
      <c r="D162" s="345"/>
      <c r="E162" s="345"/>
      <c r="F162" s="355"/>
      <c r="G162" s="345"/>
      <c r="H162" s="345"/>
      <c r="I162" s="345"/>
      <c r="J162" s="345"/>
      <c r="K162" s="335"/>
    </row>
    <row r="163" spans="2:11" s="1" customFormat="1" ht="18.75" customHeight="1">
      <c r="B163" s="308"/>
      <c r="C163" s="308"/>
      <c r="D163" s="308"/>
      <c r="E163" s="308"/>
      <c r="F163" s="308"/>
      <c r="G163" s="308"/>
      <c r="H163" s="308"/>
      <c r="I163" s="308"/>
      <c r="J163" s="308"/>
      <c r="K163" s="308"/>
    </row>
    <row r="164" spans="2:11" s="1" customFormat="1" ht="7.5" customHeight="1">
      <c r="B164" s="290"/>
      <c r="C164" s="291"/>
      <c r="D164" s="291"/>
      <c r="E164" s="291"/>
      <c r="F164" s="291"/>
      <c r="G164" s="291"/>
      <c r="H164" s="291"/>
      <c r="I164" s="291"/>
      <c r="J164" s="291"/>
      <c r="K164" s="292"/>
    </row>
    <row r="165" spans="2:11" s="1" customFormat="1" ht="45" customHeight="1">
      <c r="B165" s="293"/>
      <c r="C165" s="433" t="s">
        <v>8529</v>
      </c>
      <c r="D165" s="433"/>
      <c r="E165" s="433"/>
      <c r="F165" s="433"/>
      <c r="G165" s="433"/>
      <c r="H165" s="433"/>
      <c r="I165" s="433"/>
      <c r="J165" s="433"/>
      <c r="K165" s="294"/>
    </row>
    <row r="166" spans="2:11" s="1" customFormat="1" ht="17.25" customHeight="1">
      <c r="B166" s="293"/>
      <c r="C166" s="314" t="s">
        <v>8460</v>
      </c>
      <c r="D166" s="314"/>
      <c r="E166" s="314"/>
      <c r="F166" s="314" t="s">
        <v>8461</v>
      </c>
      <c r="G166" s="356"/>
      <c r="H166" s="357" t="s">
        <v>56</v>
      </c>
      <c r="I166" s="357" t="s">
        <v>59</v>
      </c>
      <c r="J166" s="314" t="s">
        <v>8462</v>
      </c>
      <c r="K166" s="294"/>
    </row>
    <row r="167" spans="2:11" s="1" customFormat="1" ht="17.25" customHeight="1">
      <c r="B167" s="295"/>
      <c r="C167" s="316" t="s">
        <v>8463</v>
      </c>
      <c r="D167" s="316"/>
      <c r="E167" s="316"/>
      <c r="F167" s="317" t="s">
        <v>8464</v>
      </c>
      <c r="G167" s="358"/>
      <c r="H167" s="359"/>
      <c r="I167" s="359"/>
      <c r="J167" s="316" t="s">
        <v>8465</v>
      </c>
      <c r="K167" s="296"/>
    </row>
    <row r="168" spans="2:11" s="1" customFormat="1" ht="5.25" customHeight="1">
      <c r="B168" s="324"/>
      <c r="C168" s="319"/>
      <c r="D168" s="319"/>
      <c r="E168" s="319"/>
      <c r="F168" s="319"/>
      <c r="G168" s="320"/>
      <c r="H168" s="319"/>
      <c r="I168" s="319"/>
      <c r="J168" s="319"/>
      <c r="K168" s="347"/>
    </row>
    <row r="169" spans="2:11" s="1" customFormat="1" ht="15" customHeight="1">
      <c r="B169" s="324"/>
      <c r="C169" s="301" t="s">
        <v>5683</v>
      </c>
      <c r="D169" s="301"/>
      <c r="E169" s="301"/>
      <c r="F169" s="322" t="s">
        <v>4373</v>
      </c>
      <c r="G169" s="301"/>
      <c r="H169" s="301" t="s">
        <v>8503</v>
      </c>
      <c r="I169" s="301" t="s">
        <v>8467</v>
      </c>
      <c r="J169" s="301">
        <v>120</v>
      </c>
      <c r="K169" s="347"/>
    </row>
    <row r="170" spans="2:11" s="1" customFormat="1" ht="15" customHeight="1">
      <c r="B170" s="324"/>
      <c r="C170" s="301" t="s">
        <v>8512</v>
      </c>
      <c r="D170" s="301"/>
      <c r="E170" s="301"/>
      <c r="F170" s="322" t="s">
        <v>4373</v>
      </c>
      <c r="G170" s="301"/>
      <c r="H170" s="301" t="s">
        <v>8513</v>
      </c>
      <c r="I170" s="301" t="s">
        <v>8467</v>
      </c>
      <c r="J170" s="301" t="s">
        <v>8514</v>
      </c>
      <c r="K170" s="347"/>
    </row>
    <row r="171" spans="2:11" s="1" customFormat="1" ht="15" customHeight="1">
      <c r="B171" s="324"/>
      <c r="C171" s="301" t="s">
        <v>90</v>
      </c>
      <c r="D171" s="301"/>
      <c r="E171" s="301"/>
      <c r="F171" s="322" t="s">
        <v>4373</v>
      </c>
      <c r="G171" s="301"/>
      <c r="H171" s="301" t="s">
        <v>8530</v>
      </c>
      <c r="I171" s="301" t="s">
        <v>8467</v>
      </c>
      <c r="J171" s="301" t="s">
        <v>8514</v>
      </c>
      <c r="K171" s="347"/>
    </row>
    <row r="172" spans="2:11" s="1" customFormat="1" ht="15" customHeight="1">
      <c r="B172" s="324"/>
      <c r="C172" s="301" t="s">
        <v>8469</v>
      </c>
      <c r="D172" s="301"/>
      <c r="E172" s="301"/>
      <c r="F172" s="322" t="s">
        <v>4424</v>
      </c>
      <c r="G172" s="301"/>
      <c r="H172" s="301" t="s">
        <v>8530</v>
      </c>
      <c r="I172" s="301" t="s">
        <v>8467</v>
      </c>
      <c r="J172" s="301">
        <v>50</v>
      </c>
      <c r="K172" s="347"/>
    </row>
    <row r="173" spans="2:11" s="1" customFormat="1" ht="15" customHeight="1">
      <c r="B173" s="324"/>
      <c r="C173" s="301" t="s">
        <v>8471</v>
      </c>
      <c r="D173" s="301"/>
      <c r="E173" s="301"/>
      <c r="F173" s="322" t="s">
        <v>4373</v>
      </c>
      <c r="G173" s="301"/>
      <c r="H173" s="301" t="s">
        <v>8530</v>
      </c>
      <c r="I173" s="301" t="s">
        <v>8473</v>
      </c>
      <c r="J173" s="301"/>
      <c r="K173" s="347"/>
    </row>
    <row r="174" spans="2:11" s="1" customFormat="1" ht="15" customHeight="1">
      <c r="B174" s="324"/>
      <c r="C174" s="301" t="s">
        <v>8482</v>
      </c>
      <c r="D174" s="301"/>
      <c r="E174" s="301"/>
      <c r="F174" s="322" t="s">
        <v>4424</v>
      </c>
      <c r="G174" s="301"/>
      <c r="H174" s="301" t="s">
        <v>8530</v>
      </c>
      <c r="I174" s="301" t="s">
        <v>8467</v>
      </c>
      <c r="J174" s="301">
        <v>50</v>
      </c>
      <c r="K174" s="347"/>
    </row>
    <row r="175" spans="2:11" s="1" customFormat="1" ht="15" customHeight="1">
      <c r="B175" s="324"/>
      <c r="C175" s="301" t="s">
        <v>8490</v>
      </c>
      <c r="D175" s="301"/>
      <c r="E175" s="301"/>
      <c r="F175" s="322" t="s">
        <v>4424</v>
      </c>
      <c r="G175" s="301"/>
      <c r="H175" s="301" t="s">
        <v>8530</v>
      </c>
      <c r="I175" s="301" t="s">
        <v>8467</v>
      </c>
      <c r="J175" s="301">
        <v>50</v>
      </c>
      <c r="K175" s="347"/>
    </row>
    <row r="176" spans="2:11" s="1" customFormat="1" ht="15" customHeight="1">
      <c r="B176" s="324"/>
      <c r="C176" s="301" t="s">
        <v>8488</v>
      </c>
      <c r="D176" s="301"/>
      <c r="E176" s="301"/>
      <c r="F176" s="322" t="s">
        <v>4424</v>
      </c>
      <c r="G176" s="301"/>
      <c r="H176" s="301" t="s">
        <v>8530</v>
      </c>
      <c r="I176" s="301" t="s">
        <v>8467</v>
      </c>
      <c r="J176" s="301">
        <v>50</v>
      </c>
      <c r="K176" s="347"/>
    </row>
    <row r="177" spans="2:11" s="1" customFormat="1" ht="15" customHeight="1">
      <c r="B177" s="324"/>
      <c r="C177" s="301" t="s">
        <v>183</v>
      </c>
      <c r="D177" s="301"/>
      <c r="E177" s="301"/>
      <c r="F177" s="322" t="s">
        <v>4373</v>
      </c>
      <c r="G177" s="301"/>
      <c r="H177" s="301" t="s">
        <v>8531</v>
      </c>
      <c r="I177" s="301" t="s">
        <v>8532</v>
      </c>
      <c r="J177" s="301"/>
      <c r="K177" s="347"/>
    </row>
    <row r="178" spans="2:11" s="1" customFormat="1" ht="15" customHeight="1">
      <c r="B178" s="324"/>
      <c r="C178" s="301" t="s">
        <v>59</v>
      </c>
      <c r="D178" s="301"/>
      <c r="E178" s="301"/>
      <c r="F178" s="322" t="s">
        <v>4373</v>
      </c>
      <c r="G178" s="301"/>
      <c r="H178" s="301" t="s">
        <v>8533</v>
      </c>
      <c r="I178" s="301" t="s">
        <v>8534</v>
      </c>
      <c r="J178" s="301">
        <v>1</v>
      </c>
      <c r="K178" s="347"/>
    </row>
    <row r="179" spans="2:11" s="1" customFormat="1" ht="15" customHeight="1">
      <c r="B179" s="324"/>
      <c r="C179" s="301" t="s">
        <v>55</v>
      </c>
      <c r="D179" s="301"/>
      <c r="E179" s="301"/>
      <c r="F179" s="322" t="s">
        <v>4373</v>
      </c>
      <c r="G179" s="301"/>
      <c r="H179" s="301" t="s">
        <v>8535</v>
      </c>
      <c r="I179" s="301" t="s">
        <v>8467</v>
      </c>
      <c r="J179" s="301">
        <v>20</v>
      </c>
      <c r="K179" s="347"/>
    </row>
    <row r="180" spans="2:11" s="1" customFormat="1" ht="15" customHeight="1">
      <c r="B180" s="324"/>
      <c r="C180" s="301" t="s">
        <v>56</v>
      </c>
      <c r="D180" s="301"/>
      <c r="E180" s="301"/>
      <c r="F180" s="322" t="s">
        <v>4373</v>
      </c>
      <c r="G180" s="301"/>
      <c r="H180" s="301" t="s">
        <v>8536</v>
      </c>
      <c r="I180" s="301" t="s">
        <v>8467</v>
      </c>
      <c r="J180" s="301">
        <v>255</v>
      </c>
      <c r="K180" s="347"/>
    </row>
    <row r="181" spans="2:11" s="1" customFormat="1" ht="15" customHeight="1">
      <c r="B181" s="324"/>
      <c r="C181" s="301" t="s">
        <v>184</v>
      </c>
      <c r="D181" s="301"/>
      <c r="E181" s="301"/>
      <c r="F181" s="322" t="s">
        <v>4373</v>
      </c>
      <c r="G181" s="301"/>
      <c r="H181" s="301" t="s">
        <v>8430</v>
      </c>
      <c r="I181" s="301" t="s">
        <v>8467</v>
      </c>
      <c r="J181" s="301">
        <v>10</v>
      </c>
      <c r="K181" s="347"/>
    </row>
    <row r="182" spans="2:11" s="1" customFormat="1" ht="15" customHeight="1">
      <c r="B182" s="324"/>
      <c r="C182" s="301" t="s">
        <v>185</v>
      </c>
      <c r="D182" s="301"/>
      <c r="E182" s="301"/>
      <c r="F182" s="322" t="s">
        <v>4373</v>
      </c>
      <c r="G182" s="301"/>
      <c r="H182" s="301" t="s">
        <v>8537</v>
      </c>
      <c r="I182" s="301" t="s">
        <v>8498</v>
      </c>
      <c r="J182" s="301"/>
      <c r="K182" s="347"/>
    </row>
    <row r="183" spans="2:11" s="1" customFormat="1" ht="15" customHeight="1">
      <c r="B183" s="324"/>
      <c r="C183" s="301" t="s">
        <v>8538</v>
      </c>
      <c r="D183" s="301"/>
      <c r="E183" s="301"/>
      <c r="F183" s="322" t="s">
        <v>4373</v>
      </c>
      <c r="G183" s="301"/>
      <c r="H183" s="301" t="s">
        <v>8539</v>
      </c>
      <c r="I183" s="301" t="s">
        <v>8498</v>
      </c>
      <c r="J183" s="301"/>
      <c r="K183" s="347"/>
    </row>
    <row r="184" spans="2:11" s="1" customFormat="1" ht="15" customHeight="1">
      <c r="B184" s="324"/>
      <c r="C184" s="301" t="s">
        <v>8527</v>
      </c>
      <c r="D184" s="301"/>
      <c r="E184" s="301"/>
      <c r="F184" s="322" t="s">
        <v>4373</v>
      </c>
      <c r="G184" s="301"/>
      <c r="H184" s="301" t="s">
        <v>8540</v>
      </c>
      <c r="I184" s="301" t="s">
        <v>8498</v>
      </c>
      <c r="J184" s="301"/>
      <c r="K184" s="347"/>
    </row>
    <row r="185" spans="2:11" s="1" customFormat="1" ht="15" customHeight="1">
      <c r="B185" s="324"/>
      <c r="C185" s="301" t="s">
        <v>187</v>
      </c>
      <c r="D185" s="301"/>
      <c r="E185" s="301"/>
      <c r="F185" s="322" t="s">
        <v>4424</v>
      </c>
      <c r="G185" s="301"/>
      <c r="H185" s="301" t="s">
        <v>8541</v>
      </c>
      <c r="I185" s="301" t="s">
        <v>8467</v>
      </c>
      <c r="J185" s="301">
        <v>50</v>
      </c>
      <c r="K185" s="347"/>
    </row>
    <row r="186" spans="2:11" s="1" customFormat="1" ht="15" customHeight="1">
      <c r="B186" s="324"/>
      <c r="C186" s="301" t="s">
        <v>8542</v>
      </c>
      <c r="D186" s="301"/>
      <c r="E186" s="301"/>
      <c r="F186" s="322" t="s">
        <v>4424</v>
      </c>
      <c r="G186" s="301"/>
      <c r="H186" s="301" t="s">
        <v>8543</v>
      </c>
      <c r="I186" s="301" t="s">
        <v>8544</v>
      </c>
      <c r="J186" s="301"/>
      <c r="K186" s="347"/>
    </row>
    <row r="187" spans="2:11" s="1" customFormat="1" ht="15" customHeight="1">
      <c r="B187" s="324"/>
      <c r="C187" s="301" t="s">
        <v>8545</v>
      </c>
      <c r="D187" s="301"/>
      <c r="E187" s="301"/>
      <c r="F187" s="322" t="s">
        <v>4424</v>
      </c>
      <c r="G187" s="301"/>
      <c r="H187" s="301" t="s">
        <v>8546</v>
      </c>
      <c r="I187" s="301" t="s">
        <v>8544</v>
      </c>
      <c r="J187" s="301"/>
      <c r="K187" s="347"/>
    </row>
    <row r="188" spans="2:11" s="1" customFormat="1" ht="15" customHeight="1">
      <c r="B188" s="324"/>
      <c r="C188" s="301" t="s">
        <v>8547</v>
      </c>
      <c r="D188" s="301"/>
      <c r="E188" s="301"/>
      <c r="F188" s="322" t="s">
        <v>4424</v>
      </c>
      <c r="G188" s="301"/>
      <c r="H188" s="301" t="s">
        <v>8548</v>
      </c>
      <c r="I188" s="301" t="s">
        <v>8544</v>
      </c>
      <c r="J188" s="301"/>
      <c r="K188" s="347"/>
    </row>
    <row r="189" spans="2:11" s="1" customFormat="1" ht="15" customHeight="1">
      <c r="B189" s="324"/>
      <c r="C189" s="360" t="s">
        <v>8549</v>
      </c>
      <c r="D189" s="301"/>
      <c r="E189" s="301"/>
      <c r="F189" s="322" t="s">
        <v>4424</v>
      </c>
      <c r="G189" s="301"/>
      <c r="H189" s="301" t="s">
        <v>8550</v>
      </c>
      <c r="I189" s="301" t="s">
        <v>8551</v>
      </c>
      <c r="J189" s="361" t="s">
        <v>8552</v>
      </c>
      <c r="K189" s="347"/>
    </row>
    <row r="190" spans="2:11" s="18" customFormat="1" ht="15" customHeight="1">
      <c r="B190" s="362"/>
      <c r="C190" s="363" t="s">
        <v>8553</v>
      </c>
      <c r="D190" s="364"/>
      <c r="E190" s="364"/>
      <c r="F190" s="365" t="s">
        <v>4424</v>
      </c>
      <c r="G190" s="364"/>
      <c r="H190" s="364" t="s">
        <v>8554</v>
      </c>
      <c r="I190" s="364" t="s">
        <v>8551</v>
      </c>
      <c r="J190" s="366" t="s">
        <v>8552</v>
      </c>
      <c r="K190" s="367"/>
    </row>
    <row r="191" spans="2:11" s="1" customFormat="1" ht="15" customHeight="1">
      <c r="B191" s="324"/>
      <c r="C191" s="360" t="s">
        <v>44</v>
      </c>
      <c r="D191" s="301"/>
      <c r="E191" s="301"/>
      <c r="F191" s="322" t="s">
        <v>4373</v>
      </c>
      <c r="G191" s="301"/>
      <c r="H191" s="298" t="s">
        <v>8555</v>
      </c>
      <c r="I191" s="301" t="s">
        <v>8556</v>
      </c>
      <c r="J191" s="301"/>
      <c r="K191" s="347"/>
    </row>
    <row r="192" spans="2:11" s="1" customFormat="1" ht="15" customHeight="1">
      <c r="B192" s="324"/>
      <c r="C192" s="360" t="s">
        <v>8557</v>
      </c>
      <c r="D192" s="301"/>
      <c r="E192" s="301"/>
      <c r="F192" s="322" t="s">
        <v>4373</v>
      </c>
      <c r="G192" s="301"/>
      <c r="H192" s="301" t="s">
        <v>8558</v>
      </c>
      <c r="I192" s="301" t="s">
        <v>8498</v>
      </c>
      <c r="J192" s="301"/>
      <c r="K192" s="347"/>
    </row>
    <row r="193" spans="2:11" s="1" customFormat="1" ht="15" customHeight="1">
      <c r="B193" s="324"/>
      <c r="C193" s="360" t="s">
        <v>8559</v>
      </c>
      <c r="D193" s="301"/>
      <c r="E193" s="301"/>
      <c r="F193" s="322" t="s">
        <v>4373</v>
      </c>
      <c r="G193" s="301"/>
      <c r="H193" s="301" t="s">
        <v>8560</v>
      </c>
      <c r="I193" s="301" t="s">
        <v>8498</v>
      </c>
      <c r="J193" s="301"/>
      <c r="K193" s="347"/>
    </row>
    <row r="194" spans="2:11" s="1" customFormat="1" ht="15" customHeight="1">
      <c r="B194" s="324"/>
      <c r="C194" s="360" t="s">
        <v>8561</v>
      </c>
      <c r="D194" s="301"/>
      <c r="E194" s="301"/>
      <c r="F194" s="322" t="s">
        <v>4424</v>
      </c>
      <c r="G194" s="301"/>
      <c r="H194" s="301" t="s">
        <v>8562</v>
      </c>
      <c r="I194" s="301" t="s">
        <v>8498</v>
      </c>
      <c r="J194" s="301"/>
      <c r="K194" s="347"/>
    </row>
    <row r="195" spans="2:11" s="1" customFormat="1" ht="15" customHeight="1">
      <c r="B195" s="353"/>
      <c r="C195" s="368"/>
      <c r="D195" s="333"/>
      <c r="E195" s="333"/>
      <c r="F195" s="333"/>
      <c r="G195" s="333"/>
      <c r="H195" s="333"/>
      <c r="I195" s="333"/>
      <c r="J195" s="333"/>
      <c r="K195" s="354"/>
    </row>
    <row r="196" spans="2:11" s="1" customFormat="1" ht="18.75" customHeight="1">
      <c r="B196" s="335"/>
      <c r="C196" s="345"/>
      <c r="D196" s="345"/>
      <c r="E196" s="345"/>
      <c r="F196" s="355"/>
      <c r="G196" s="345"/>
      <c r="H196" s="345"/>
      <c r="I196" s="345"/>
      <c r="J196" s="345"/>
      <c r="K196" s="335"/>
    </row>
    <row r="197" spans="2:11" s="1" customFormat="1" ht="18.75" customHeight="1">
      <c r="B197" s="335"/>
      <c r="C197" s="345"/>
      <c r="D197" s="345"/>
      <c r="E197" s="345"/>
      <c r="F197" s="355"/>
      <c r="G197" s="345"/>
      <c r="H197" s="345"/>
      <c r="I197" s="345"/>
      <c r="J197" s="345"/>
      <c r="K197" s="335"/>
    </row>
    <row r="198" spans="2:11" s="1" customFormat="1" ht="18.75" customHeight="1">
      <c r="B198" s="308"/>
      <c r="C198" s="308"/>
      <c r="D198" s="308"/>
      <c r="E198" s="308"/>
      <c r="F198" s="308"/>
      <c r="G198" s="308"/>
      <c r="H198" s="308"/>
      <c r="I198" s="308"/>
      <c r="J198" s="308"/>
      <c r="K198" s="308"/>
    </row>
    <row r="199" spans="2:11" s="1" customFormat="1" ht="13.5">
      <c r="B199" s="290"/>
      <c r="C199" s="291"/>
      <c r="D199" s="291"/>
      <c r="E199" s="291"/>
      <c r="F199" s="291"/>
      <c r="G199" s="291"/>
      <c r="H199" s="291"/>
      <c r="I199" s="291"/>
      <c r="J199" s="291"/>
      <c r="K199" s="292"/>
    </row>
    <row r="200" spans="2:11" s="1" customFormat="1" ht="21">
      <c r="B200" s="293"/>
      <c r="C200" s="433" t="s">
        <v>8563</v>
      </c>
      <c r="D200" s="433"/>
      <c r="E200" s="433"/>
      <c r="F200" s="433"/>
      <c r="G200" s="433"/>
      <c r="H200" s="433"/>
      <c r="I200" s="433"/>
      <c r="J200" s="433"/>
      <c r="K200" s="294"/>
    </row>
    <row r="201" spans="2:11" s="1" customFormat="1" ht="25.5" customHeight="1">
      <c r="B201" s="293"/>
      <c r="C201" s="369" t="s">
        <v>8564</v>
      </c>
      <c r="D201" s="369"/>
      <c r="E201" s="369"/>
      <c r="F201" s="369" t="s">
        <v>8565</v>
      </c>
      <c r="G201" s="370"/>
      <c r="H201" s="436" t="s">
        <v>8566</v>
      </c>
      <c r="I201" s="436"/>
      <c r="J201" s="436"/>
      <c r="K201" s="294"/>
    </row>
    <row r="202" spans="2:11" s="1" customFormat="1" ht="5.25" customHeight="1">
      <c r="B202" s="324"/>
      <c r="C202" s="319"/>
      <c r="D202" s="319"/>
      <c r="E202" s="319"/>
      <c r="F202" s="319"/>
      <c r="G202" s="345"/>
      <c r="H202" s="319"/>
      <c r="I202" s="319"/>
      <c r="J202" s="319"/>
      <c r="K202" s="347"/>
    </row>
    <row r="203" spans="2:11" s="1" customFormat="1" ht="15" customHeight="1">
      <c r="B203" s="324"/>
      <c r="C203" s="301" t="s">
        <v>8556</v>
      </c>
      <c r="D203" s="301"/>
      <c r="E203" s="301"/>
      <c r="F203" s="322" t="s">
        <v>45</v>
      </c>
      <c r="G203" s="301"/>
      <c r="H203" s="437" t="s">
        <v>8567</v>
      </c>
      <c r="I203" s="437"/>
      <c r="J203" s="437"/>
      <c r="K203" s="347"/>
    </row>
    <row r="204" spans="2:11" s="1" customFormat="1" ht="15" customHeight="1">
      <c r="B204" s="324"/>
      <c r="C204" s="301"/>
      <c r="D204" s="301"/>
      <c r="E204" s="301"/>
      <c r="F204" s="322" t="s">
        <v>46</v>
      </c>
      <c r="G204" s="301"/>
      <c r="H204" s="437" t="s">
        <v>8568</v>
      </c>
      <c r="I204" s="437"/>
      <c r="J204" s="437"/>
      <c r="K204" s="347"/>
    </row>
    <row r="205" spans="2:11" s="1" customFormat="1" ht="15" customHeight="1">
      <c r="B205" s="324"/>
      <c r="C205" s="301"/>
      <c r="D205" s="301"/>
      <c r="E205" s="301"/>
      <c r="F205" s="322" t="s">
        <v>49</v>
      </c>
      <c r="G205" s="301"/>
      <c r="H205" s="437" t="s">
        <v>8569</v>
      </c>
      <c r="I205" s="437"/>
      <c r="J205" s="437"/>
      <c r="K205" s="347"/>
    </row>
    <row r="206" spans="2:11" s="1" customFormat="1" ht="15" customHeight="1">
      <c r="B206" s="324"/>
      <c r="C206" s="301"/>
      <c r="D206" s="301"/>
      <c r="E206" s="301"/>
      <c r="F206" s="322" t="s">
        <v>47</v>
      </c>
      <c r="G206" s="301"/>
      <c r="H206" s="437" t="s">
        <v>8570</v>
      </c>
      <c r="I206" s="437"/>
      <c r="J206" s="437"/>
      <c r="K206" s="347"/>
    </row>
    <row r="207" spans="2:11" s="1" customFormat="1" ht="15" customHeight="1">
      <c r="B207" s="324"/>
      <c r="C207" s="301"/>
      <c r="D207" s="301"/>
      <c r="E207" s="301"/>
      <c r="F207" s="322" t="s">
        <v>48</v>
      </c>
      <c r="G207" s="301"/>
      <c r="H207" s="437" t="s">
        <v>8571</v>
      </c>
      <c r="I207" s="437"/>
      <c r="J207" s="437"/>
      <c r="K207" s="347"/>
    </row>
    <row r="208" spans="2:11" s="1" customFormat="1" ht="15" customHeight="1">
      <c r="B208" s="324"/>
      <c r="C208" s="301"/>
      <c r="D208" s="301"/>
      <c r="E208" s="301"/>
      <c r="F208" s="322"/>
      <c r="G208" s="301"/>
      <c r="H208" s="301"/>
      <c r="I208" s="301"/>
      <c r="J208" s="301"/>
      <c r="K208" s="347"/>
    </row>
    <row r="209" spans="2:11" s="1" customFormat="1" ht="15" customHeight="1">
      <c r="B209" s="324"/>
      <c r="C209" s="301" t="s">
        <v>8510</v>
      </c>
      <c r="D209" s="301"/>
      <c r="E209" s="301"/>
      <c r="F209" s="322" t="s">
        <v>81</v>
      </c>
      <c r="G209" s="301"/>
      <c r="H209" s="437" t="s">
        <v>8572</v>
      </c>
      <c r="I209" s="437"/>
      <c r="J209" s="437"/>
      <c r="K209" s="347"/>
    </row>
    <row r="210" spans="2:11" s="1" customFormat="1" ht="15" customHeight="1">
      <c r="B210" s="324"/>
      <c r="C210" s="301"/>
      <c r="D210" s="301"/>
      <c r="E210" s="301"/>
      <c r="F210" s="322" t="s">
        <v>8410</v>
      </c>
      <c r="G210" s="301"/>
      <c r="H210" s="437" t="s">
        <v>8411</v>
      </c>
      <c r="I210" s="437"/>
      <c r="J210" s="437"/>
      <c r="K210" s="347"/>
    </row>
    <row r="211" spans="2:11" s="1" customFormat="1" ht="15" customHeight="1">
      <c r="B211" s="324"/>
      <c r="C211" s="301"/>
      <c r="D211" s="301"/>
      <c r="E211" s="301"/>
      <c r="F211" s="322" t="s">
        <v>8408</v>
      </c>
      <c r="G211" s="301"/>
      <c r="H211" s="437" t="s">
        <v>8573</v>
      </c>
      <c r="I211" s="437"/>
      <c r="J211" s="437"/>
      <c r="K211" s="347"/>
    </row>
    <row r="212" spans="2:11" s="1" customFormat="1" ht="15" customHeight="1">
      <c r="B212" s="371"/>
      <c r="C212" s="301"/>
      <c r="D212" s="301"/>
      <c r="E212" s="301"/>
      <c r="F212" s="322" t="s">
        <v>8412</v>
      </c>
      <c r="G212" s="360"/>
      <c r="H212" s="438" t="s">
        <v>8413</v>
      </c>
      <c r="I212" s="438"/>
      <c r="J212" s="438"/>
      <c r="K212" s="372"/>
    </row>
    <row r="213" spans="2:11" s="1" customFormat="1" ht="15" customHeight="1">
      <c r="B213" s="371"/>
      <c r="C213" s="301"/>
      <c r="D213" s="301"/>
      <c r="E213" s="301"/>
      <c r="F213" s="322" t="s">
        <v>8414</v>
      </c>
      <c r="G213" s="360"/>
      <c r="H213" s="438" t="s">
        <v>8368</v>
      </c>
      <c r="I213" s="438"/>
      <c r="J213" s="438"/>
      <c r="K213" s="372"/>
    </row>
    <row r="214" spans="2:11" s="1" customFormat="1" ht="15" customHeight="1">
      <c r="B214" s="371"/>
      <c r="C214" s="301"/>
      <c r="D214" s="301"/>
      <c r="E214" s="301"/>
      <c r="F214" s="322"/>
      <c r="G214" s="360"/>
      <c r="H214" s="351"/>
      <c r="I214" s="351"/>
      <c r="J214" s="351"/>
      <c r="K214" s="372"/>
    </row>
    <row r="215" spans="2:11" s="1" customFormat="1" ht="15" customHeight="1">
      <c r="B215" s="371"/>
      <c r="C215" s="301" t="s">
        <v>8534</v>
      </c>
      <c r="D215" s="301"/>
      <c r="E215" s="301"/>
      <c r="F215" s="322">
        <v>1</v>
      </c>
      <c r="G215" s="360"/>
      <c r="H215" s="438" t="s">
        <v>8574</v>
      </c>
      <c r="I215" s="438"/>
      <c r="J215" s="438"/>
      <c r="K215" s="372"/>
    </row>
    <row r="216" spans="2:11" s="1" customFormat="1" ht="15" customHeight="1">
      <c r="B216" s="371"/>
      <c r="C216" s="301"/>
      <c r="D216" s="301"/>
      <c r="E216" s="301"/>
      <c r="F216" s="322">
        <v>2</v>
      </c>
      <c r="G216" s="360"/>
      <c r="H216" s="438" t="s">
        <v>8575</v>
      </c>
      <c r="I216" s="438"/>
      <c r="J216" s="438"/>
      <c r="K216" s="372"/>
    </row>
    <row r="217" spans="2:11" s="1" customFormat="1" ht="15" customHeight="1">
      <c r="B217" s="371"/>
      <c r="C217" s="301"/>
      <c r="D217" s="301"/>
      <c r="E217" s="301"/>
      <c r="F217" s="322">
        <v>3</v>
      </c>
      <c r="G217" s="360"/>
      <c r="H217" s="438" t="s">
        <v>8576</v>
      </c>
      <c r="I217" s="438"/>
      <c r="J217" s="438"/>
      <c r="K217" s="372"/>
    </row>
    <row r="218" spans="2:11" s="1" customFormat="1" ht="15" customHeight="1">
      <c r="B218" s="371"/>
      <c r="C218" s="301"/>
      <c r="D218" s="301"/>
      <c r="E218" s="301"/>
      <c r="F218" s="322">
        <v>4</v>
      </c>
      <c r="G218" s="360"/>
      <c r="H218" s="438" t="s">
        <v>8577</v>
      </c>
      <c r="I218" s="438"/>
      <c r="J218" s="438"/>
      <c r="K218" s="372"/>
    </row>
    <row r="219" spans="2:11" s="1" customFormat="1" ht="12.75" customHeight="1">
      <c r="B219" s="373"/>
      <c r="C219" s="374"/>
      <c r="D219" s="374"/>
      <c r="E219" s="374"/>
      <c r="F219" s="374"/>
      <c r="G219" s="374"/>
      <c r="H219" s="374"/>
      <c r="I219" s="374"/>
      <c r="J219" s="374"/>
      <c r="K219" s="375"/>
    </row>
  </sheetData>
  <sheetProtection formatCells="0" formatColumns="0" formatRows="0" insertColumns="0" insertRows="0" insertHyperlinks="0" deleteColumns="0" deleteRows="0" sort="0" autoFilter="0" pivotTables="0"/>
  <mergeCells count="77">
    <mergeCell ref="H217:J217"/>
    <mergeCell ref="H218:J218"/>
    <mergeCell ref="H216:J216"/>
    <mergeCell ref="H213:J213"/>
    <mergeCell ref="H212:J212"/>
    <mergeCell ref="H206:J206"/>
    <mergeCell ref="H207:J207"/>
    <mergeCell ref="H209:J209"/>
    <mergeCell ref="H211:J211"/>
    <mergeCell ref="H215:J215"/>
    <mergeCell ref="H210:J210"/>
    <mergeCell ref="C200:J200"/>
    <mergeCell ref="H201:J201"/>
    <mergeCell ref="H203:J203"/>
    <mergeCell ref="H204:J204"/>
    <mergeCell ref="H205:J205"/>
    <mergeCell ref="C75:J75"/>
    <mergeCell ref="C102:J102"/>
    <mergeCell ref="C122:J122"/>
    <mergeCell ref="C147:J147"/>
    <mergeCell ref="C165:J165"/>
    <mergeCell ref="D66:J66"/>
    <mergeCell ref="D67:J67"/>
    <mergeCell ref="D68:J68"/>
    <mergeCell ref="D69:J69"/>
    <mergeCell ref="D70:J70"/>
    <mergeCell ref="D60:J60"/>
    <mergeCell ref="D61:J61"/>
    <mergeCell ref="D62:J62"/>
    <mergeCell ref="D63:J63"/>
    <mergeCell ref="D65:J65"/>
    <mergeCell ref="C54:J54"/>
    <mergeCell ref="C55:J55"/>
    <mergeCell ref="C57:J57"/>
    <mergeCell ref="D58:J58"/>
    <mergeCell ref="D59:J59"/>
    <mergeCell ref="F23:J23"/>
    <mergeCell ref="C25:J25"/>
    <mergeCell ref="C26:J26"/>
    <mergeCell ref="D27:J27"/>
    <mergeCell ref="D28:J28"/>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D47:J47"/>
    <mergeCell ref="E48:J48"/>
    <mergeCell ref="E49:J49"/>
    <mergeCell ref="E50:J50"/>
    <mergeCell ref="D51:J51"/>
    <mergeCell ref="G41:J41"/>
    <mergeCell ref="G42:J42"/>
    <mergeCell ref="G43:J43"/>
    <mergeCell ref="G44:J44"/>
    <mergeCell ref="G45:J45"/>
    <mergeCell ref="G36:J36"/>
    <mergeCell ref="G37:J37"/>
    <mergeCell ref="G38:J38"/>
    <mergeCell ref="G39:J39"/>
    <mergeCell ref="G40:J40"/>
    <mergeCell ref="D30:J30"/>
    <mergeCell ref="D31:J31"/>
    <mergeCell ref="D33:J33"/>
    <mergeCell ref="D34:J34"/>
    <mergeCell ref="D35:J35"/>
  </mergeCells>
  <pageMargins left="0.59027779999999996" right="0.59027779999999996" top="0.59027779999999996" bottom="0.59027779999999996" header="0" footer="0"/>
  <pageSetup paperSize="9" scale="7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M240"/>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94</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4138</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ROUND((SUM(BE88:BE239)),  2)</f>
        <v>0</v>
      </c>
      <c r="G35" s="37"/>
      <c r="H35" s="37"/>
      <c r="I35" s="127">
        <v>0.21</v>
      </c>
      <c r="J35" s="126">
        <f>ROUND(((SUM(BE88:BE239))*I35),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ROUND((SUM(BF88:BF239)),  2)</f>
        <v>0</v>
      </c>
      <c r="G36" s="37"/>
      <c r="H36" s="37"/>
      <c r="I36" s="127">
        <v>0.12</v>
      </c>
      <c r="J36" s="126">
        <f>ROUND(((SUM(BF88:BF239))*I36),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ROUND((SUM(BG88:BG239)),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ROUND((SUM(BH88:BH239)),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ROUND((SUM(BI88:BI239)),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D.1.1.2 - Interiér</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4139</v>
      </c>
      <c r="E64" s="146"/>
      <c r="F64" s="146"/>
      <c r="G64" s="146"/>
      <c r="H64" s="146"/>
      <c r="I64" s="146"/>
      <c r="J64" s="147">
        <f>J89</f>
        <v>0</v>
      </c>
      <c r="K64" s="144"/>
      <c r="L64" s="148"/>
    </row>
    <row r="65" spans="1:31" s="9" customFormat="1" ht="24.95" customHeight="1">
      <c r="B65" s="143"/>
      <c r="C65" s="144"/>
      <c r="D65" s="145" t="s">
        <v>4140</v>
      </c>
      <c r="E65" s="146"/>
      <c r="F65" s="146"/>
      <c r="G65" s="146"/>
      <c r="H65" s="146"/>
      <c r="I65" s="146"/>
      <c r="J65" s="147">
        <f>J166</f>
        <v>0</v>
      </c>
      <c r="K65" s="144"/>
      <c r="L65" s="148"/>
    </row>
    <row r="66" spans="1:31" s="9" customFormat="1" ht="24.95" customHeight="1">
      <c r="B66" s="143"/>
      <c r="C66" s="144"/>
      <c r="D66" s="145" t="s">
        <v>4141</v>
      </c>
      <c r="E66" s="146"/>
      <c r="F66" s="146"/>
      <c r="G66" s="146"/>
      <c r="H66" s="146"/>
      <c r="I66" s="146"/>
      <c r="J66" s="147">
        <f>J227</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1" customFormat="1" ht="12" customHeight="1">
      <c r="B77" s="24"/>
      <c r="C77" s="32" t="s">
        <v>167</v>
      </c>
      <c r="D77" s="25"/>
      <c r="E77" s="25"/>
      <c r="F77" s="25"/>
      <c r="G77" s="25"/>
      <c r="H77" s="25"/>
      <c r="I77" s="25"/>
      <c r="J77" s="25"/>
      <c r="K77" s="25"/>
      <c r="L77" s="23"/>
    </row>
    <row r="78" spans="1:31" s="2" customFormat="1" ht="16.5" customHeight="1">
      <c r="A78" s="37"/>
      <c r="B78" s="38"/>
      <c r="C78" s="39"/>
      <c r="D78" s="39"/>
      <c r="E78" s="427" t="s">
        <v>559</v>
      </c>
      <c r="F78" s="429"/>
      <c r="G78" s="429"/>
      <c r="H78" s="42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563</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83" t="str">
        <f>E11</f>
        <v>D.1.1.2 - Interiér</v>
      </c>
      <c r="F80" s="429"/>
      <c r="G80" s="429"/>
      <c r="H80" s="429"/>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22</v>
      </c>
      <c r="D82" s="39"/>
      <c r="E82" s="39"/>
      <c r="F82" s="30" t="str">
        <f>F14</f>
        <v>J. Čapka 2555, Frýdek Místek</v>
      </c>
      <c r="G82" s="39"/>
      <c r="H82" s="39"/>
      <c r="I82" s="32" t="s">
        <v>24</v>
      </c>
      <c r="J82" s="62" t="str">
        <f>IF(J14="","",J14)</f>
        <v>19. 3. 2025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25.7" customHeight="1">
      <c r="A84" s="37"/>
      <c r="B84" s="38"/>
      <c r="C84" s="32" t="s">
        <v>26</v>
      </c>
      <c r="D84" s="39"/>
      <c r="E84" s="39"/>
      <c r="F84" s="30" t="str">
        <f>E17</f>
        <v>Statutární město Frýdek - Místek</v>
      </c>
      <c r="G84" s="39"/>
      <c r="H84" s="39"/>
      <c r="I84" s="32" t="s">
        <v>33</v>
      </c>
      <c r="J84" s="35" t="str">
        <f>E23</f>
        <v>Energy Benefit Centre a.s., Ostrava</v>
      </c>
      <c r="K84" s="39"/>
      <c r="L84" s="116"/>
      <c r="S84" s="37"/>
      <c r="T84" s="37"/>
      <c r="U84" s="37"/>
      <c r="V84" s="37"/>
      <c r="W84" s="37"/>
      <c r="X84" s="37"/>
      <c r="Y84" s="37"/>
      <c r="Z84" s="37"/>
      <c r="AA84" s="37"/>
      <c r="AB84" s="37"/>
      <c r="AC84" s="37"/>
      <c r="AD84" s="37"/>
      <c r="AE84" s="37"/>
    </row>
    <row r="85" spans="1:65" s="2" customFormat="1" ht="15.2" customHeight="1">
      <c r="A85" s="37"/>
      <c r="B85" s="38"/>
      <c r="C85" s="32" t="s">
        <v>31</v>
      </c>
      <c r="D85" s="39"/>
      <c r="E85" s="39"/>
      <c r="F85" s="30" t="str">
        <f>IF(E20="","",E20)</f>
        <v>Vyplň údaj</v>
      </c>
      <c r="G85" s="39"/>
      <c r="H85" s="39"/>
      <c r="I85" s="32" t="s">
        <v>36</v>
      </c>
      <c r="J85" s="35" t="str">
        <f>E26</f>
        <v>---</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183</v>
      </c>
      <c r="D87" s="157" t="s">
        <v>59</v>
      </c>
      <c r="E87" s="157" t="s">
        <v>55</v>
      </c>
      <c r="F87" s="157" t="s">
        <v>56</v>
      </c>
      <c r="G87" s="157" t="s">
        <v>184</v>
      </c>
      <c r="H87" s="157" t="s">
        <v>185</v>
      </c>
      <c r="I87" s="157" t="s">
        <v>186</v>
      </c>
      <c r="J87" s="157" t="s">
        <v>173</v>
      </c>
      <c r="K87" s="158" t="s">
        <v>187</v>
      </c>
      <c r="L87" s="159"/>
      <c r="M87" s="71" t="s">
        <v>28</v>
      </c>
      <c r="N87" s="72" t="s">
        <v>44</v>
      </c>
      <c r="O87" s="72" t="s">
        <v>188</v>
      </c>
      <c r="P87" s="72" t="s">
        <v>189</v>
      </c>
      <c r="Q87" s="72" t="s">
        <v>190</v>
      </c>
      <c r="R87" s="72" t="s">
        <v>191</v>
      </c>
      <c r="S87" s="72" t="s">
        <v>192</v>
      </c>
      <c r="T87" s="73" t="s">
        <v>193</v>
      </c>
      <c r="U87" s="154"/>
      <c r="V87" s="154"/>
      <c r="W87" s="154"/>
      <c r="X87" s="154"/>
      <c r="Y87" s="154"/>
      <c r="Z87" s="154"/>
      <c r="AA87" s="154"/>
      <c r="AB87" s="154"/>
      <c r="AC87" s="154"/>
      <c r="AD87" s="154"/>
      <c r="AE87" s="154"/>
    </row>
    <row r="88" spans="1:65" s="2" customFormat="1" ht="22.9" customHeight="1">
      <c r="A88" s="37"/>
      <c r="B88" s="38"/>
      <c r="C88" s="78" t="s">
        <v>194</v>
      </c>
      <c r="D88" s="39"/>
      <c r="E88" s="39"/>
      <c r="F88" s="39"/>
      <c r="G88" s="39"/>
      <c r="H88" s="39"/>
      <c r="I88" s="39"/>
      <c r="J88" s="160">
        <f>BK88</f>
        <v>0</v>
      </c>
      <c r="K88" s="39"/>
      <c r="L88" s="42"/>
      <c r="M88" s="74"/>
      <c r="N88" s="161"/>
      <c r="O88" s="75"/>
      <c r="P88" s="162">
        <f>P89+P166+P227</f>
        <v>0</v>
      </c>
      <c r="Q88" s="75"/>
      <c r="R88" s="162">
        <f>R89+R166+R227</f>
        <v>0</v>
      </c>
      <c r="S88" s="75"/>
      <c r="T88" s="163">
        <f>T89+T166+T227</f>
        <v>0</v>
      </c>
      <c r="U88" s="37"/>
      <c r="V88" s="37"/>
      <c r="W88" s="37"/>
      <c r="X88" s="37"/>
      <c r="Y88" s="37"/>
      <c r="Z88" s="37"/>
      <c r="AA88" s="37"/>
      <c r="AB88" s="37"/>
      <c r="AC88" s="37"/>
      <c r="AD88" s="37"/>
      <c r="AE88" s="37"/>
      <c r="AT88" s="20" t="s">
        <v>73</v>
      </c>
      <c r="AU88" s="20" t="s">
        <v>174</v>
      </c>
      <c r="BK88" s="164">
        <f>BK89+BK166+BK227</f>
        <v>0</v>
      </c>
    </row>
    <row r="89" spans="1:65" s="12" customFormat="1" ht="25.9" customHeight="1">
      <c r="B89" s="165"/>
      <c r="C89" s="166"/>
      <c r="D89" s="167" t="s">
        <v>73</v>
      </c>
      <c r="E89" s="168" t="s">
        <v>4142</v>
      </c>
      <c r="F89" s="168" t="s">
        <v>4143</v>
      </c>
      <c r="G89" s="166"/>
      <c r="H89" s="166"/>
      <c r="I89" s="169"/>
      <c r="J89" s="170">
        <f>BK89</f>
        <v>0</v>
      </c>
      <c r="K89" s="166"/>
      <c r="L89" s="171"/>
      <c r="M89" s="172"/>
      <c r="N89" s="173"/>
      <c r="O89" s="173"/>
      <c r="P89" s="174">
        <f>SUM(P90:P165)</f>
        <v>0</v>
      </c>
      <c r="Q89" s="173"/>
      <c r="R89" s="174">
        <f>SUM(R90:R165)</f>
        <v>0</v>
      </c>
      <c r="S89" s="173"/>
      <c r="T89" s="175">
        <f>SUM(T90:T165)</f>
        <v>0</v>
      </c>
      <c r="AR89" s="176" t="s">
        <v>82</v>
      </c>
      <c r="AT89" s="177" t="s">
        <v>73</v>
      </c>
      <c r="AU89" s="177" t="s">
        <v>74</v>
      </c>
      <c r="AY89" s="176" t="s">
        <v>197</v>
      </c>
      <c r="BK89" s="178">
        <f>SUM(BK90:BK165)</f>
        <v>0</v>
      </c>
    </row>
    <row r="90" spans="1:65" s="2" customFormat="1" ht="16.5" customHeight="1">
      <c r="A90" s="37"/>
      <c r="B90" s="38"/>
      <c r="C90" s="181" t="s">
        <v>82</v>
      </c>
      <c r="D90" s="181" t="s">
        <v>199</v>
      </c>
      <c r="E90" s="182" t="s">
        <v>4144</v>
      </c>
      <c r="F90" s="183" t="s">
        <v>4145</v>
      </c>
      <c r="G90" s="184" t="s">
        <v>4146</v>
      </c>
      <c r="H90" s="185">
        <v>1</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84</v>
      </c>
    </row>
    <row r="91" spans="1:65" s="2" customFormat="1" ht="39">
      <c r="A91" s="37"/>
      <c r="B91" s="38"/>
      <c r="C91" s="39"/>
      <c r="D91" s="201" t="s">
        <v>4147</v>
      </c>
      <c r="E91" s="39"/>
      <c r="F91" s="261" t="s">
        <v>4148</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4147</v>
      </c>
      <c r="AU91" s="20" t="s">
        <v>82</v>
      </c>
    </row>
    <row r="92" spans="1:65" s="2" customFormat="1" ht="16.5" customHeight="1">
      <c r="A92" s="37"/>
      <c r="B92" s="38"/>
      <c r="C92" s="181" t="s">
        <v>84</v>
      </c>
      <c r="D92" s="181" t="s">
        <v>199</v>
      </c>
      <c r="E92" s="182" t="s">
        <v>4149</v>
      </c>
      <c r="F92" s="183" t="s">
        <v>4150</v>
      </c>
      <c r="G92" s="184" t="s">
        <v>4146</v>
      </c>
      <c r="H92" s="185">
        <v>2</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204</v>
      </c>
    </row>
    <row r="93" spans="1:65" s="2" customFormat="1" ht="39">
      <c r="A93" s="37"/>
      <c r="B93" s="38"/>
      <c r="C93" s="39"/>
      <c r="D93" s="201" t="s">
        <v>4147</v>
      </c>
      <c r="E93" s="39"/>
      <c r="F93" s="261" t="s">
        <v>4151</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4147</v>
      </c>
      <c r="AU93" s="20" t="s">
        <v>82</v>
      </c>
    </row>
    <row r="94" spans="1:65" s="2" customFormat="1" ht="16.5" customHeight="1">
      <c r="A94" s="37"/>
      <c r="B94" s="38"/>
      <c r="C94" s="181" t="s">
        <v>160</v>
      </c>
      <c r="D94" s="181" t="s">
        <v>199</v>
      </c>
      <c r="E94" s="182" t="s">
        <v>4152</v>
      </c>
      <c r="F94" s="183" t="s">
        <v>4153</v>
      </c>
      <c r="G94" s="184" t="s">
        <v>4146</v>
      </c>
      <c r="H94" s="185">
        <v>1</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233</v>
      </c>
    </row>
    <row r="95" spans="1:65" s="2" customFormat="1" ht="39">
      <c r="A95" s="37"/>
      <c r="B95" s="38"/>
      <c r="C95" s="39"/>
      <c r="D95" s="201" t="s">
        <v>4147</v>
      </c>
      <c r="E95" s="39"/>
      <c r="F95" s="261" t="s">
        <v>4154</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4147</v>
      </c>
      <c r="AU95" s="20" t="s">
        <v>82</v>
      </c>
    </row>
    <row r="96" spans="1:65" s="2" customFormat="1" ht="16.5" customHeight="1">
      <c r="A96" s="37"/>
      <c r="B96" s="38"/>
      <c r="C96" s="181" t="s">
        <v>204</v>
      </c>
      <c r="D96" s="181" t="s">
        <v>199</v>
      </c>
      <c r="E96" s="182" t="s">
        <v>4155</v>
      </c>
      <c r="F96" s="183" t="s">
        <v>4153</v>
      </c>
      <c r="G96" s="184" t="s">
        <v>4146</v>
      </c>
      <c r="H96" s="185">
        <v>2</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243</v>
      </c>
    </row>
    <row r="97" spans="1:65" s="2" customFormat="1" ht="39">
      <c r="A97" s="37"/>
      <c r="B97" s="38"/>
      <c r="C97" s="39"/>
      <c r="D97" s="201" t="s">
        <v>4147</v>
      </c>
      <c r="E97" s="39"/>
      <c r="F97" s="261" t="s">
        <v>4156</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4147</v>
      </c>
      <c r="AU97" s="20" t="s">
        <v>82</v>
      </c>
    </row>
    <row r="98" spans="1:65" s="2" customFormat="1" ht="16.5" customHeight="1">
      <c r="A98" s="37"/>
      <c r="B98" s="38"/>
      <c r="C98" s="181" t="s">
        <v>227</v>
      </c>
      <c r="D98" s="181" t="s">
        <v>199</v>
      </c>
      <c r="E98" s="182" t="s">
        <v>4157</v>
      </c>
      <c r="F98" s="183" t="s">
        <v>4158</v>
      </c>
      <c r="G98" s="184" t="s">
        <v>4146</v>
      </c>
      <c r="H98" s="185">
        <v>2</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253</v>
      </c>
    </row>
    <row r="99" spans="1:65" s="2" customFormat="1" ht="39">
      <c r="A99" s="37"/>
      <c r="B99" s="38"/>
      <c r="C99" s="39"/>
      <c r="D99" s="201" t="s">
        <v>4147</v>
      </c>
      <c r="E99" s="39"/>
      <c r="F99" s="261" t="s">
        <v>4159</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4147</v>
      </c>
      <c r="AU99" s="20" t="s">
        <v>82</v>
      </c>
    </row>
    <row r="100" spans="1:65" s="2" customFormat="1" ht="16.5" customHeight="1">
      <c r="A100" s="37"/>
      <c r="B100" s="38"/>
      <c r="C100" s="181" t="s">
        <v>233</v>
      </c>
      <c r="D100" s="181" t="s">
        <v>199</v>
      </c>
      <c r="E100" s="182" t="s">
        <v>4160</v>
      </c>
      <c r="F100" s="183" t="s">
        <v>4161</v>
      </c>
      <c r="G100" s="184" t="s">
        <v>4146</v>
      </c>
      <c r="H100" s="185">
        <v>6</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204</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204</v>
      </c>
      <c r="BM100" s="192" t="s">
        <v>8</v>
      </c>
    </row>
    <row r="101" spans="1:65" s="2" customFormat="1" ht="48.75">
      <c r="A101" s="37"/>
      <c r="B101" s="38"/>
      <c r="C101" s="39"/>
      <c r="D101" s="201" t="s">
        <v>4147</v>
      </c>
      <c r="E101" s="39"/>
      <c r="F101" s="261" t="s">
        <v>4162</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4147</v>
      </c>
      <c r="AU101" s="20" t="s">
        <v>82</v>
      </c>
    </row>
    <row r="102" spans="1:65" s="2" customFormat="1" ht="16.5" customHeight="1">
      <c r="A102" s="37"/>
      <c r="B102" s="38"/>
      <c r="C102" s="181" t="s">
        <v>238</v>
      </c>
      <c r="D102" s="181" t="s">
        <v>199</v>
      </c>
      <c r="E102" s="182" t="s">
        <v>4163</v>
      </c>
      <c r="F102" s="183" t="s">
        <v>4164</v>
      </c>
      <c r="G102" s="184" t="s">
        <v>4146</v>
      </c>
      <c r="H102" s="185">
        <v>3</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204</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273</v>
      </c>
    </row>
    <row r="103" spans="1:65" s="2" customFormat="1" ht="58.5">
      <c r="A103" s="37"/>
      <c r="B103" s="38"/>
      <c r="C103" s="39"/>
      <c r="D103" s="201" t="s">
        <v>4147</v>
      </c>
      <c r="E103" s="39"/>
      <c r="F103" s="261" t="s">
        <v>4165</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4147</v>
      </c>
      <c r="AU103" s="20" t="s">
        <v>82</v>
      </c>
    </row>
    <row r="104" spans="1:65" s="2" customFormat="1" ht="16.5" customHeight="1">
      <c r="A104" s="37"/>
      <c r="B104" s="38"/>
      <c r="C104" s="181" t="s">
        <v>243</v>
      </c>
      <c r="D104" s="181" t="s">
        <v>199</v>
      </c>
      <c r="E104" s="182" t="s">
        <v>4166</v>
      </c>
      <c r="F104" s="183" t="s">
        <v>4167</v>
      </c>
      <c r="G104" s="184" t="s">
        <v>4146</v>
      </c>
      <c r="H104" s="185">
        <v>12</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283</v>
      </c>
    </row>
    <row r="105" spans="1:65" s="2" customFormat="1" ht="39">
      <c r="A105" s="37"/>
      <c r="B105" s="38"/>
      <c r="C105" s="39"/>
      <c r="D105" s="201" t="s">
        <v>4147</v>
      </c>
      <c r="E105" s="39"/>
      <c r="F105" s="261" t="s">
        <v>4168</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4147</v>
      </c>
      <c r="AU105" s="20" t="s">
        <v>82</v>
      </c>
    </row>
    <row r="106" spans="1:65" s="2" customFormat="1" ht="16.5" customHeight="1">
      <c r="A106" s="37"/>
      <c r="B106" s="38"/>
      <c r="C106" s="181" t="s">
        <v>248</v>
      </c>
      <c r="D106" s="181" t="s">
        <v>199</v>
      </c>
      <c r="E106" s="182" t="s">
        <v>4169</v>
      </c>
      <c r="F106" s="183" t="s">
        <v>4170</v>
      </c>
      <c r="G106" s="184" t="s">
        <v>4146</v>
      </c>
      <c r="H106" s="185">
        <v>1</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293</v>
      </c>
    </row>
    <row r="107" spans="1:65" s="2" customFormat="1" ht="29.25">
      <c r="A107" s="37"/>
      <c r="B107" s="38"/>
      <c r="C107" s="39"/>
      <c r="D107" s="201" t="s">
        <v>4147</v>
      </c>
      <c r="E107" s="39"/>
      <c r="F107" s="261" t="s">
        <v>4171</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4147</v>
      </c>
      <c r="AU107" s="20" t="s">
        <v>82</v>
      </c>
    </row>
    <row r="108" spans="1:65" s="2" customFormat="1" ht="16.5" customHeight="1">
      <c r="A108" s="37"/>
      <c r="B108" s="38"/>
      <c r="C108" s="181" t="s">
        <v>253</v>
      </c>
      <c r="D108" s="181" t="s">
        <v>199</v>
      </c>
      <c r="E108" s="182" t="s">
        <v>4172</v>
      </c>
      <c r="F108" s="183" t="s">
        <v>4173</v>
      </c>
      <c r="G108" s="184" t="s">
        <v>4146</v>
      </c>
      <c r="H108" s="185">
        <v>1</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82</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303</v>
      </c>
    </row>
    <row r="109" spans="1:65" s="2" customFormat="1" ht="29.25">
      <c r="A109" s="37"/>
      <c r="B109" s="38"/>
      <c r="C109" s="39"/>
      <c r="D109" s="201" t="s">
        <v>4147</v>
      </c>
      <c r="E109" s="39"/>
      <c r="F109" s="261" t="s">
        <v>4174</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4147</v>
      </c>
      <c r="AU109" s="20" t="s">
        <v>82</v>
      </c>
    </row>
    <row r="110" spans="1:65" s="2" customFormat="1" ht="16.5" customHeight="1">
      <c r="A110" s="37"/>
      <c r="B110" s="38"/>
      <c r="C110" s="181" t="s">
        <v>258</v>
      </c>
      <c r="D110" s="181" t="s">
        <v>199</v>
      </c>
      <c r="E110" s="182" t="s">
        <v>4175</v>
      </c>
      <c r="F110" s="183" t="s">
        <v>4176</v>
      </c>
      <c r="G110" s="184" t="s">
        <v>4146</v>
      </c>
      <c r="H110" s="185">
        <v>1</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204</v>
      </c>
      <c r="AT110" s="192" t="s">
        <v>199</v>
      </c>
      <c r="AU110" s="192" t="s">
        <v>82</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204</v>
      </c>
      <c r="BM110" s="192" t="s">
        <v>312</v>
      </c>
    </row>
    <row r="111" spans="1:65" s="2" customFormat="1" ht="29.25">
      <c r="A111" s="37"/>
      <c r="B111" s="38"/>
      <c r="C111" s="39"/>
      <c r="D111" s="201" t="s">
        <v>4147</v>
      </c>
      <c r="E111" s="39"/>
      <c r="F111" s="261" t="s">
        <v>4177</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4147</v>
      </c>
      <c r="AU111" s="20" t="s">
        <v>82</v>
      </c>
    </row>
    <row r="112" spans="1:65" s="2" customFormat="1" ht="16.5" customHeight="1">
      <c r="A112" s="37"/>
      <c r="B112" s="38"/>
      <c r="C112" s="181" t="s">
        <v>8</v>
      </c>
      <c r="D112" s="181" t="s">
        <v>199</v>
      </c>
      <c r="E112" s="182" t="s">
        <v>4178</v>
      </c>
      <c r="F112" s="183" t="s">
        <v>4179</v>
      </c>
      <c r="G112" s="184" t="s">
        <v>4146</v>
      </c>
      <c r="H112" s="185">
        <v>1</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82</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322</v>
      </c>
    </row>
    <row r="113" spans="1:65" s="2" customFormat="1" ht="48.75">
      <c r="A113" s="37"/>
      <c r="B113" s="38"/>
      <c r="C113" s="39"/>
      <c r="D113" s="201" t="s">
        <v>4147</v>
      </c>
      <c r="E113" s="39"/>
      <c r="F113" s="261" t="s">
        <v>4180</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4147</v>
      </c>
      <c r="AU113" s="20" t="s">
        <v>82</v>
      </c>
    </row>
    <row r="114" spans="1:65" s="2" customFormat="1" ht="16.5" customHeight="1">
      <c r="A114" s="37"/>
      <c r="B114" s="38"/>
      <c r="C114" s="181" t="s">
        <v>268</v>
      </c>
      <c r="D114" s="181" t="s">
        <v>199</v>
      </c>
      <c r="E114" s="182" t="s">
        <v>4181</v>
      </c>
      <c r="F114" s="183" t="s">
        <v>4182</v>
      </c>
      <c r="G114" s="184" t="s">
        <v>4146</v>
      </c>
      <c r="H114" s="185">
        <v>3</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82</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332</v>
      </c>
    </row>
    <row r="115" spans="1:65" s="2" customFormat="1" ht="39">
      <c r="A115" s="37"/>
      <c r="B115" s="38"/>
      <c r="C115" s="39"/>
      <c r="D115" s="201" t="s">
        <v>4147</v>
      </c>
      <c r="E115" s="39"/>
      <c r="F115" s="261" t="s">
        <v>4183</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4147</v>
      </c>
      <c r="AU115" s="20" t="s">
        <v>82</v>
      </c>
    </row>
    <row r="116" spans="1:65" s="2" customFormat="1" ht="16.5" customHeight="1">
      <c r="A116" s="37"/>
      <c r="B116" s="38"/>
      <c r="C116" s="181" t="s">
        <v>273</v>
      </c>
      <c r="D116" s="181" t="s">
        <v>199</v>
      </c>
      <c r="E116" s="182" t="s">
        <v>4184</v>
      </c>
      <c r="F116" s="183" t="s">
        <v>4185</v>
      </c>
      <c r="G116" s="184" t="s">
        <v>4146</v>
      </c>
      <c r="H116" s="185">
        <v>1</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343</v>
      </c>
    </row>
    <row r="117" spans="1:65" s="2" customFormat="1" ht="39">
      <c r="A117" s="37"/>
      <c r="B117" s="38"/>
      <c r="C117" s="39"/>
      <c r="D117" s="201" t="s">
        <v>4147</v>
      </c>
      <c r="E117" s="39"/>
      <c r="F117" s="261" t="s">
        <v>4186</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4147</v>
      </c>
      <c r="AU117" s="20" t="s">
        <v>82</v>
      </c>
    </row>
    <row r="118" spans="1:65" s="2" customFormat="1" ht="16.5" customHeight="1">
      <c r="A118" s="37"/>
      <c r="B118" s="38"/>
      <c r="C118" s="181" t="s">
        <v>278</v>
      </c>
      <c r="D118" s="181" t="s">
        <v>199</v>
      </c>
      <c r="E118" s="182" t="s">
        <v>4187</v>
      </c>
      <c r="F118" s="183" t="s">
        <v>4188</v>
      </c>
      <c r="G118" s="184" t="s">
        <v>4146</v>
      </c>
      <c r="H118" s="185">
        <v>31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204</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354</v>
      </c>
    </row>
    <row r="119" spans="1:65" s="2" customFormat="1" ht="39">
      <c r="A119" s="37"/>
      <c r="B119" s="38"/>
      <c r="C119" s="39"/>
      <c r="D119" s="201" t="s">
        <v>4147</v>
      </c>
      <c r="E119" s="39"/>
      <c r="F119" s="261" t="s">
        <v>4189</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4147</v>
      </c>
      <c r="AU119" s="20" t="s">
        <v>82</v>
      </c>
    </row>
    <row r="120" spans="1:65" s="2" customFormat="1" ht="16.5" customHeight="1">
      <c r="A120" s="37"/>
      <c r="B120" s="38"/>
      <c r="C120" s="181" t="s">
        <v>283</v>
      </c>
      <c r="D120" s="181" t="s">
        <v>199</v>
      </c>
      <c r="E120" s="182" t="s">
        <v>4190</v>
      </c>
      <c r="F120" s="183" t="s">
        <v>4191</v>
      </c>
      <c r="G120" s="184" t="s">
        <v>4146</v>
      </c>
      <c r="H120" s="185">
        <v>8</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365</v>
      </c>
    </row>
    <row r="121" spans="1:65" s="2" customFormat="1" ht="29.25">
      <c r="A121" s="37"/>
      <c r="B121" s="38"/>
      <c r="C121" s="39"/>
      <c r="D121" s="201" t="s">
        <v>4147</v>
      </c>
      <c r="E121" s="39"/>
      <c r="F121" s="261" t="s">
        <v>4192</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4147</v>
      </c>
      <c r="AU121" s="20" t="s">
        <v>82</v>
      </c>
    </row>
    <row r="122" spans="1:65" s="2" customFormat="1" ht="16.5" customHeight="1">
      <c r="A122" s="37"/>
      <c r="B122" s="38"/>
      <c r="C122" s="181" t="s">
        <v>288</v>
      </c>
      <c r="D122" s="181" t="s">
        <v>199</v>
      </c>
      <c r="E122" s="182" t="s">
        <v>4193</v>
      </c>
      <c r="F122" s="183" t="s">
        <v>4194</v>
      </c>
      <c r="G122" s="184" t="s">
        <v>4146</v>
      </c>
      <c r="H122" s="185">
        <v>2</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204</v>
      </c>
      <c r="AT122" s="192" t="s">
        <v>199</v>
      </c>
      <c r="AU122" s="192" t="s">
        <v>82</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204</v>
      </c>
      <c r="BM122" s="192" t="s">
        <v>375</v>
      </c>
    </row>
    <row r="123" spans="1:65" s="2" customFormat="1" ht="29.25">
      <c r="A123" s="37"/>
      <c r="B123" s="38"/>
      <c r="C123" s="39"/>
      <c r="D123" s="201" t="s">
        <v>4147</v>
      </c>
      <c r="E123" s="39"/>
      <c r="F123" s="261" t="s">
        <v>4195</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4147</v>
      </c>
      <c r="AU123" s="20" t="s">
        <v>82</v>
      </c>
    </row>
    <row r="124" spans="1:65" s="2" customFormat="1" ht="16.5" customHeight="1">
      <c r="A124" s="37"/>
      <c r="B124" s="38"/>
      <c r="C124" s="181" t="s">
        <v>293</v>
      </c>
      <c r="D124" s="181" t="s">
        <v>199</v>
      </c>
      <c r="E124" s="182" t="s">
        <v>4196</v>
      </c>
      <c r="F124" s="183" t="s">
        <v>4197</v>
      </c>
      <c r="G124" s="184" t="s">
        <v>4146</v>
      </c>
      <c r="H124" s="185">
        <v>1</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82</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385</v>
      </c>
    </row>
    <row r="125" spans="1:65" s="2" customFormat="1" ht="78">
      <c r="A125" s="37"/>
      <c r="B125" s="38"/>
      <c r="C125" s="39"/>
      <c r="D125" s="201" t="s">
        <v>4147</v>
      </c>
      <c r="E125" s="39"/>
      <c r="F125" s="261" t="s">
        <v>4198</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4147</v>
      </c>
      <c r="AU125" s="20" t="s">
        <v>82</v>
      </c>
    </row>
    <row r="126" spans="1:65" s="2" customFormat="1" ht="16.5" customHeight="1">
      <c r="A126" s="37"/>
      <c r="B126" s="38"/>
      <c r="C126" s="181" t="s">
        <v>298</v>
      </c>
      <c r="D126" s="181" t="s">
        <v>199</v>
      </c>
      <c r="E126" s="182" t="s">
        <v>4199</v>
      </c>
      <c r="F126" s="183" t="s">
        <v>4200</v>
      </c>
      <c r="G126" s="184" t="s">
        <v>4146</v>
      </c>
      <c r="H126" s="185">
        <v>9</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82</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395</v>
      </c>
    </row>
    <row r="127" spans="1:65" s="2" customFormat="1" ht="39">
      <c r="A127" s="37"/>
      <c r="B127" s="38"/>
      <c r="C127" s="39"/>
      <c r="D127" s="201" t="s">
        <v>4147</v>
      </c>
      <c r="E127" s="39"/>
      <c r="F127" s="261" t="s">
        <v>4201</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4147</v>
      </c>
      <c r="AU127" s="20" t="s">
        <v>82</v>
      </c>
    </row>
    <row r="128" spans="1:65" s="2" customFormat="1" ht="16.5" customHeight="1">
      <c r="A128" s="37"/>
      <c r="B128" s="38"/>
      <c r="C128" s="181" t="s">
        <v>303</v>
      </c>
      <c r="D128" s="181" t="s">
        <v>199</v>
      </c>
      <c r="E128" s="182" t="s">
        <v>4202</v>
      </c>
      <c r="F128" s="183" t="s">
        <v>4200</v>
      </c>
      <c r="G128" s="184" t="s">
        <v>4146</v>
      </c>
      <c r="H128" s="185">
        <v>8</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204</v>
      </c>
      <c r="AT128" s="192" t="s">
        <v>199</v>
      </c>
      <c r="AU128" s="192" t="s">
        <v>82</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204</v>
      </c>
      <c r="BM128" s="192" t="s">
        <v>406</v>
      </c>
    </row>
    <row r="129" spans="1:65" s="2" customFormat="1" ht="39">
      <c r="A129" s="37"/>
      <c r="B129" s="38"/>
      <c r="C129" s="39"/>
      <c r="D129" s="201" t="s">
        <v>4147</v>
      </c>
      <c r="E129" s="39"/>
      <c r="F129" s="261" t="s">
        <v>4203</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4147</v>
      </c>
      <c r="AU129" s="20" t="s">
        <v>82</v>
      </c>
    </row>
    <row r="130" spans="1:65" s="2" customFormat="1" ht="16.5" customHeight="1">
      <c r="A130" s="37"/>
      <c r="B130" s="38"/>
      <c r="C130" s="181" t="s">
        <v>7</v>
      </c>
      <c r="D130" s="181" t="s">
        <v>199</v>
      </c>
      <c r="E130" s="182" t="s">
        <v>4204</v>
      </c>
      <c r="F130" s="183" t="s">
        <v>4200</v>
      </c>
      <c r="G130" s="184" t="s">
        <v>4146</v>
      </c>
      <c r="H130" s="185">
        <v>13</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204</v>
      </c>
      <c r="AT130" s="192" t="s">
        <v>199</v>
      </c>
      <c r="AU130" s="192" t="s">
        <v>82</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425</v>
      </c>
    </row>
    <row r="131" spans="1:65" s="2" customFormat="1" ht="39">
      <c r="A131" s="37"/>
      <c r="B131" s="38"/>
      <c r="C131" s="39"/>
      <c r="D131" s="201" t="s">
        <v>4147</v>
      </c>
      <c r="E131" s="39"/>
      <c r="F131" s="261" t="s">
        <v>4205</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4147</v>
      </c>
      <c r="AU131" s="20" t="s">
        <v>82</v>
      </c>
    </row>
    <row r="132" spans="1:65" s="2" customFormat="1" ht="16.5" customHeight="1">
      <c r="A132" s="37"/>
      <c r="B132" s="38"/>
      <c r="C132" s="181" t="s">
        <v>312</v>
      </c>
      <c r="D132" s="181" t="s">
        <v>199</v>
      </c>
      <c r="E132" s="182" t="s">
        <v>4206</v>
      </c>
      <c r="F132" s="183" t="s">
        <v>4207</v>
      </c>
      <c r="G132" s="184" t="s">
        <v>4146</v>
      </c>
      <c r="H132" s="185">
        <v>9</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204</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204</v>
      </c>
      <c r="BM132" s="192" t="s">
        <v>439</v>
      </c>
    </row>
    <row r="133" spans="1:65" s="2" customFormat="1" ht="29.25">
      <c r="A133" s="37"/>
      <c r="B133" s="38"/>
      <c r="C133" s="39"/>
      <c r="D133" s="201" t="s">
        <v>4147</v>
      </c>
      <c r="E133" s="39"/>
      <c r="F133" s="261" t="s">
        <v>4208</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4147</v>
      </c>
      <c r="AU133" s="20" t="s">
        <v>82</v>
      </c>
    </row>
    <row r="134" spans="1:65" s="2" customFormat="1" ht="16.5" customHeight="1">
      <c r="A134" s="37"/>
      <c r="B134" s="38"/>
      <c r="C134" s="181" t="s">
        <v>317</v>
      </c>
      <c r="D134" s="181" t="s">
        <v>199</v>
      </c>
      <c r="E134" s="182" t="s">
        <v>4209</v>
      </c>
      <c r="F134" s="183" t="s">
        <v>4207</v>
      </c>
      <c r="G134" s="184" t="s">
        <v>4146</v>
      </c>
      <c r="H134" s="185">
        <v>5</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204</v>
      </c>
      <c r="AT134" s="192" t="s">
        <v>199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451</v>
      </c>
    </row>
    <row r="135" spans="1:65" s="2" customFormat="1" ht="29.25">
      <c r="A135" s="37"/>
      <c r="B135" s="38"/>
      <c r="C135" s="39"/>
      <c r="D135" s="201" t="s">
        <v>4147</v>
      </c>
      <c r="E135" s="39"/>
      <c r="F135" s="261" t="s">
        <v>4210</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4147</v>
      </c>
      <c r="AU135" s="20" t="s">
        <v>82</v>
      </c>
    </row>
    <row r="136" spans="1:65" s="2" customFormat="1" ht="16.5" customHeight="1">
      <c r="A136" s="37"/>
      <c r="B136" s="38"/>
      <c r="C136" s="181" t="s">
        <v>322</v>
      </c>
      <c r="D136" s="181" t="s">
        <v>199</v>
      </c>
      <c r="E136" s="182" t="s">
        <v>4211</v>
      </c>
      <c r="F136" s="183" t="s">
        <v>4207</v>
      </c>
      <c r="G136" s="184" t="s">
        <v>4146</v>
      </c>
      <c r="H136" s="185">
        <v>13</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204</v>
      </c>
      <c r="AT136" s="192" t="s">
        <v>199</v>
      </c>
      <c r="AU136" s="192" t="s">
        <v>82</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204</v>
      </c>
      <c r="BM136" s="192" t="s">
        <v>463</v>
      </c>
    </row>
    <row r="137" spans="1:65" s="2" customFormat="1" ht="29.25">
      <c r="A137" s="37"/>
      <c r="B137" s="38"/>
      <c r="C137" s="39"/>
      <c r="D137" s="201" t="s">
        <v>4147</v>
      </c>
      <c r="E137" s="39"/>
      <c r="F137" s="261" t="s">
        <v>4212</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4147</v>
      </c>
      <c r="AU137" s="20" t="s">
        <v>82</v>
      </c>
    </row>
    <row r="138" spans="1:65" s="2" customFormat="1" ht="16.5" customHeight="1">
      <c r="A138" s="37"/>
      <c r="B138" s="38"/>
      <c r="C138" s="181" t="s">
        <v>327</v>
      </c>
      <c r="D138" s="181" t="s">
        <v>199</v>
      </c>
      <c r="E138" s="182" t="s">
        <v>4213</v>
      </c>
      <c r="F138" s="183" t="s">
        <v>4214</v>
      </c>
      <c r="G138" s="184" t="s">
        <v>4146</v>
      </c>
      <c r="H138" s="185">
        <v>9</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204</v>
      </c>
      <c r="AT138" s="192" t="s">
        <v>199</v>
      </c>
      <c r="AU138" s="192" t="s">
        <v>82</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204</v>
      </c>
      <c r="BM138" s="192" t="s">
        <v>476</v>
      </c>
    </row>
    <row r="139" spans="1:65" s="2" customFormat="1" ht="29.25">
      <c r="A139" s="37"/>
      <c r="B139" s="38"/>
      <c r="C139" s="39"/>
      <c r="D139" s="201" t="s">
        <v>4147</v>
      </c>
      <c r="E139" s="39"/>
      <c r="F139" s="261" t="s">
        <v>4215</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4147</v>
      </c>
      <c r="AU139" s="20" t="s">
        <v>82</v>
      </c>
    </row>
    <row r="140" spans="1:65" s="2" customFormat="1" ht="16.5" customHeight="1">
      <c r="A140" s="37"/>
      <c r="B140" s="38"/>
      <c r="C140" s="181" t="s">
        <v>332</v>
      </c>
      <c r="D140" s="181" t="s">
        <v>199</v>
      </c>
      <c r="E140" s="182" t="s">
        <v>4216</v>
      </c>
      <c r="F140" s="183" t="s">
        <v>4214</v>
      </c>
      <c r="G140" s="184" t="s">
        <v>4146</v>
      </c>
      <c r="H140" s="185">
        <v>5</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204</v>
      </c>
      <c r="AT140" s="192" t="s">
        <v>199</v>
      </c>
      <c r="AU140" s="192" t="s">
        <v>82</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204</v>
      </c>
      <c r="BM140" s="192" t="s">
        <v>489</v>
      </c>
    </row>
    <row r="141" spans="1:65" s="2" customFormat="1" ht="29.25">
      <c r="A141" s="37"/>
      <c r="B141" s="38"/>
      <c r="C141" s="39"/>
      <c r="D141" s="201" t="s">
        <v>4147</v>
      </c>
      <c r="E141" s="39"/>
      <c r="F141" s="261" t="s">
        <v>4217</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4147</v>
      </c>
      <c r="AU141" s="20" t="s">
        <v>82</v>
      </c>
    </row>
    <row r="142" spans="1:65" s="2" customFormat="1" ht="16.5" customHeight="1">
      <c r="A142" s="37"/>
      <c r="B142" s="38"/>
      <c r="C142" s="181" t="s">
        <v>337</v>
      </c>
      <c r="D142" s="181" t="s">
        <v>199</v>
      </c>
      <c r="E142" s="182" t="s">
        <v>4218</v>
      </c>
      <c r="F142" s="183" t="s">
        <v>4214</v>
      </c>
      <c r="G142" s="184" t="s">
        <v>4146</v>
      </c>
      <c r="H142" s="185">
        <v>13</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204</v>
      </c>
      <c r="AT142" s="192" t="s">
        <v>199</v>
      </c>
      <c r="AU142" s="192" t="s">
        <v>82</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500</v>
      </c>
    </row>
    <row r="143" spans="1:65" s="2" customFormat="1" ht="29.25">
      <c r="A143" s="37"/>
      <c r="B143" s="38"/>
      <c r="C143" s="39"/>
      <c r="D143" s="201" t="s">
        <v>4147</v>
      </c>
      <c r="E143" s="39"/>
      <c r="F143" s="261" t="s">
        <v>4219</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4147</v>
      </c>
      <c r="AU143" s="20" t="s">
        <v>82</v>
      </c>
    </row>
    <row r="144" spans="1:65" s="2" customFormat="1" ht="16.5" customHeight="1">
      <c r="A144" s="37"/>
      <c r="B144" s="38"/>
      <c r="C144" s="181" t="s">
        <v>343</v>
      </c>
      <c r="D144" s="181" t="s">
        <v>199</v>
      </c>
      <c r="E144" s="182" t="s">
        <v>4220</v>
      </c>
      <c r="F144" s="183" t="s">
        <v>4221</v>
      </c>
      <c r="G144" s="184" t="s">
        <v>4146</v>
      </c>
      <c r="H144" s="185">
        <v>3</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204</v>
      </c>
      <c r="AT144" s="192" t="s">
        <v>199</v>
      </c>
      <c r="AU144" s="192" t="s">
        <v>82</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510</v>
      </c>
    </row>
    <row r="145" spans="1:65" s="2" customFormat="1" ht="39">
      <c r="A145" s="37"/>
      <c r="B145" s="38"/>
      <c r="C145" s="39"/>
      <c r="D145" s="201" t="s">
        <v>4147</v>
      </c>
      <c r="E145" s="39"/>
      <c r="F145" s="261" t="s">
        <v>4222</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4147</v>
      </c>
      <c r="AU145" s="20" t="s">
        <v>82</v>
      </c>
    </row>
    <row r="146" spans="1:65" s="2" customFormat="1" ht="16.5" customHeight="1">
      <c r="A146" s="37"/>
      <c r="B146" s="38"/>
      <c r="C146" s="181" t="s">
        <v>348</v>
      </c>
      <c r="D146" s="181" t="s">
        <v>199</v>
      </c>
      <c r="E146" s="182" t="s">
        <v>4223</v>
      </c>
      <c r="F146" s="183" t="s">
        <v>4221</v>
      </c>
      <c r="G146" s="184" t="s">
        <v>4146</v>
      </c>
      <c r="H146" s="185">
        <v>7</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204</v>
      </c>
      <c r="AT146" s="192" t="s">
        <v>199</v>
      </c>
      <c r="AU146" s="192" t="s">
        <v>82</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523</v>
      </c>
    </row>
    <row r="147" spans="1:65" s="2" customFormat="1" ht="39">
      <c r="A147" s="37"/>
      <c r="B147" s="38"/>
      <c r="C147" s="39"/>
      <c r="D147" s="201" t="s">
        <v>4147</v>
      </c>
      <c r="E147" s="39"/>
      <c r="F147" s="261" t="s">
        <v>4224</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4147</v>
      </c>
      <c r="AU147" s="20" t="s">
        <v>82</v>
      </c>
    </row>
    <row r="148" spans="1:65" s="2" customFormat="1" ht="16.5" customHeight="1">
      <c r="A148" s="37"/>
      <c r="B148" s="38"/>
      <c r="C148" s="181" t="s">
        <v>354</v>
      </c>
      <c r="D148" s="181" t="s">
        <v>199</v>
      </c>
      <c r="E148" s="182" t="s">
        <v>4225</v>
      </c>
      <c r="F148" s="183" t="s">
        <v>4226</v>
      </c>
      <c r="G148" s="184" t="s">
        <v>210</v>
      </c>
      <c r="H148" s="185">
        <v>2</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204</v>
      </c>
      <c r="AT148" s="192" t="s">
        <v>199</v>
      </c>
      <c r="AU148" s="192" t="s">
        <v>82</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204</v>
      </c>
      <c r="BM148" s="192" t="s">
        <v>4227</v>
      </c>
    </row>
    <row r="149" spans="1:65" s="2" customFormat="1" ht="58.5">
      <c r="A149" s="37"/>
      <c r="B149" s="38"/>
      <c r="C149" s="39"/>
      <c r="D149" s="201" t="s">
        <v>4147</v>
      </c>
      <c r="E149" s="39"/>
      <c r="F149" s="261" t="s">
        <v>4228</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4147</v>
      </c>
      <c r="AU149" s="20" t="s">
        <v>82</v>
      </c>
    </row>
    <row r="150" spans="1:65" s="2" customFormat="1" ht="16.5" customHeight="1">
      <c r="A150" s="37"/>
      <c r="B150" s="38"/>
      <c r="C150" s="181" t="s">
        <v>360</v>
      </c>
      <c r="D150" s="181" t="s">
        <v>199</v>
      </c>
      <c r="E150" s="182" t="s">
        <v>4229</v>
      </c>
      <c r="F150" s="183" t="s">
        <v>4230</v>
      </c>
      <c r="G150" s="184" t="s">
        <v>210</v>
      </c>
      <c r="H150" s="185">
        <v>6</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204</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204</v>
      </c>
      <c r="BM150" s="192" t="s">
        <v>4231</v>
      </c>
    </row>
    <row r="151" spans="1:65" s="2" customFormat="1" ht="58.5">
      <c r="A151" s="37"/>
      <c r="B151" s="38"/>
      <c r="C151" s="39"/>
      <c r="D151" s="201" t="s">
        <v>4147</v>
      </c>
      <c r="E151" s="39"/>
      <c r="F151" s="261" t="s">
        <v>4232</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4147</v>
      </c>
      <c r="AU151" s="20" t="s">
        <v>82</v>
      </c>
    </row>
    <row r="152" spans="1:65" s="2" customFormat="1" ht="16.5" customHeight="1">
      <c r="A152" s="37"/>
      <c r="B152" s="38"/>
      <c r="C152" s="181" t="s">
        <v>365</v>
      </c>
      <c r="D152" s="181" t="s">
        <v>199</v>
      </c>
      <c r="E152" s="182" t="s">
        <v>4233</v>
      </c>
      <c r="F152" s="183" t="s">
        <v>4234</v>
      </c>
      <c r="G152" s="184" t="s">
        <v>210</v>
      </c>
      <c r="H152" s="185">
        <v>18</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204</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204</v>
      </c>
      <c r="BM152" s="192" t="s">
        <v>4235</v>
      </c>
    </row>
    <row r="153" spans="1:65" s="2" customFormat="1" ht="68.25">
      <c r="A153" s="37"/>
      <c r="B153" s="38"/>
      <c r="C153" s="39"/>
      <c r="D153" s="201" t="s">
        <v>4147</v>
      </c>
      <c r="E153" s="39"/>
      <c r="F153" s="261" t="s">
        <v>4236</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4147</v>
      </c>
      <c r="AU153" s="20" t="s">
        <v>82</v>
      </c>
    </row>
    <row r="154" spans="1:65" s="2" customFormat="1" ht="16.5" customHeight="1">
      <c r="A154" s="37"/>
      <c r="B154" s="38"/>
      <c r="C154" s="181" t="s">
        <v>370</v>
      </c>
      <c r="D154" s="181" t="s">
        <v>199</v>
      </c>
      <c r="E154" s="182" t="s">
        <v>4237</v>
      </c>
      <c r="F154" s="183" t="s">
        <v>4230</v>
      </c>
      <c r="G154" s="184" t="s">
        <v>210</v>
      </c>
      <c r="H154" s="185">
        <v>4</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204</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4238</v>
      </c>
    </row>
    <row r="155" spans="1:65" s="2" customFormat="1" ht="78">
      <c r="A155" s="37"/>
      <c r="B155" s="38"/>
      <c r="C155" s="39"/>
      <c r="D155" s="201" t="s">
        <v>4147</v>
      </c>
      <c r="E155" s="39"/>
      <c r="F155" s="261" t="s">
        <v>4239</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4147</v>
      </c>
      <c r="AU155" s="20" t="s">
        <v>82</v>
      </c>
    </row>
    <row r="156" spans="1:65" s="2" customFormat="1" ht="16.5" customHeight="1">
      <c r="A156" s="37"/>
      <c r="B156" s="38"/>
      <c r="C156" s="181" t="s">
        <v>375</v>
      </c>
      <c r="D156" s="181" t="s">
        <v>199</v>
      </c>
      <c r="E156" s="182" t="s">
        <v>4240</v>
      </c>
      <c r="F156" s="183" t="s">
        <v>4234</v>
      </c>
      <c r="G156" s="184" t="s">
        <v>210</v>
      </c>
      <c r="H156" s="185">
        <v>6</v>
      </c>
      <c r="I156" s="186"/>
      <c r="J156" s="187">
        <f>ROUND(I156*H156,2)</f>
        <v>0</v>
      </c>
      <c r="K156" s="183" t="s">
        <v>28</v>
      </c>
      <c r="L156" s="42"/>
      <c r="M156" s="188" t="s">
        <v>28</v>
      </c>
      <c r="N156" s="189"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204</v>
      </c>
      <c r="AT156" s="192" t="s">
        <v>199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204</v>
      </c>
      <c r="BM156" s="192" t="s">
        <v>4241</v>
      </c>
    </row>
    <row r="157" spans="1:65" s="2" customFormat="1" ht="87.75">
      <c r="A157" s="37"/>
      <c r="B157" s="38"/>
      <c r="C157" s="39"/>
      <c r="D157" s="201" t="s">
        <v>4147</v>
      </c>
      <c r="E157" s="39"/>
      <c r="F157" s="261" t="s">
        <v>4242</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4147</v>
      </c>
      <c r="AU157" s="20" t="s">
        <v>82</v>
      </c>
    </row>
    <row r="158" spans="1:65" s="2" customFormat="1" ht="16.5" customHeight="1">
      <c r="A158" s="37"/>
      <c r="B158" s="38"/>
      <c r="C158" s="181" t="s">
        <v>380</v>
      </c>
      <c r="D158" s="181" t="s">
        <v>199</v>
      </c>
      <c r="E158" s="182" t="s">
        <v>4243</v>
      </c>
      <c r="F158" s="183" t="s">
        <v>4244</v>
      </c>
      <c r="G158" s="184" t="s">
        <v>4146</v>
      </c>
      <c r="H158" s="185">
        <v>5</v>
      </c>
      <c r="I158" s="186"/>
      <c r="J158" s="187">
        <f>ROUND(I158*H158,2)</f>
        <v>0</v>
      </c>
      <c r="K158" s="183" t="s">
        <v>28</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204</v>
      </c>
      <c r="AT158" s="192" t="s">
        <v>199</v>
      </c>
      <c r="AU158" s="192" t="s">
        <v>82</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204</v>
      </c>
      <c r="BM158" s="192" t="s">
        <v>1063</v>
      </c>
    </row>
    <row r="159" spans="1:65" s="2" customFormat="1" ht="29.25">
      <c r="A159" s="37"/>
      <c r="B159" s="38"/>
      <c r="C159" s="39"/>
      <c r="D159" s="201" t="s">
        <v>4147</v>
      </c>
      <c r="E159" s="39"/>
      <c r="F159" s="261" t="s">
        <v>4245</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4147</v>
      </c>
      <c r="AU159" s="20" t="s">
        <v>82</v>
      </c>
    </row>
    <row r="160" spans="1:65" s="2" customFormat="1" ht="16.5" customHeight="1">
      <c r="A160" s="37"/>
      <c r="B160" s="38"/>
      <c r="C160" s="181" t="s">
        <v>385</v>
      </c>
      <c r="D160" s="181" t="s">
        <v>199</v>
      </c>
      <c r="E160" s="182" t="s">
        <v>4246</v>
      </c>
      <c r="F160" s="183" t="s">
        <v>4247</v>
      </c>
      <c r="G160" s="184" t="s">
        <v>4146</v>
      </c>
      <c r="H160" s="185">
        <v>1</v>
      </c>
      <c r="I160" s="186"/>
      <c r="J160" s="187">
        <f>ROUND(I160*H160,2)</f>
        <v>0</v>
      </c>
      <c r="K160" s="183" t="s">
        <v>28</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204</v>
      </c>
      <c r="AT160" s="192" t="s">
        <v>199</v>
      </c>
      <c r="AU160" s="192" t="s">
        <v>82</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204</v>
      </c>
      <c r="BM160" s="192" t="s">
        <v>526</v>
      </c>
    </row>
    <row r="161" spans="1:65" s="2" customFormat="1" ht="39">
      <c r="A161" s="37"/>
      <c r="B161" s="38"/>
      <c r="C161" s="39"/>
      <c r="D161" s="201" t="s">
        <v>4147</v>
      </c>
      <c r="E161" s="39"/>
      <c r="F161" s="261" t="s">
        <v>4248</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4147</v>
      </c>
      <c r="AU161" s="20" t="s">
        <v>82</v>
      </c>
    </row>
    <row r="162" spans="1:65" s="2" customFormat="1" ht="16.5" customHeight="1">
      <c r="A162" s="37"/>
      <c r="B162" s="38"/>
      <c r="C162" s="181" t="s">
        <v>390</v>
      </c>
      <c r="D162" s="181" t="s">
        <v>199</v>
      </c>
      <c r="E162" s="182" t="s">
        <v>4249</v>
      </c>
      <c r="F162" s="183" t="s">
        <v>4250</v>
      </c>
      <c r="G162" s="184" t="s">
        <v>4146</v>
      </c>
      <c r="H162" s="185">
        <v>1</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204</v>
      </c>
      <c r="AT162" s="192" t="s">
        <v>199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1121</v>
      </c>
    </row>
    <row r="163" spans="1:65" s="2" customFormat="1" ht="39">
      <c r="A163" s="37"/>
      <c r="B163" s="38"/>
      <c r="C163" s="39"/>
      <c r="D163" s="201" t="s">
        <v>4147</v>
      </c>
      <c r="E163" s="39"/>
      <c r="F163" s="261" t="s">
        <v>4251</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4147</v>
      </c>
      <c r="AU163" s="20" t="s">
        <v>82</v>
      </c>
    </row>
    <row r="164" spans="1:65" s="2" customFormat="1" ht="16.5" customHeight="1">
      <c r="A164" s="37"/>
      <c r="B164" s="38"/>
      <c r="C164" s="181" t="s">
        <v>395</v>
      </c>
      <c r="D164" s="181" t="s">
        <v>199</v>
      </c>
      <c r="E164" s="182" t="s">
        <v>4252</v>
      </c>
      <c r="F164" s="183" t="s">
        <v>4253</v>
      </c>
      <c r="G164" s="184" t="s">
        <v>4146</v>
      </c>
      <c r="H164" s="185">
        <v>1</v>
      </c>
      <c r="I164" s="186"/>
      <c r="J164" s="187">
        <f>ROUND(I164*H164,2)</f>
        <v>0</v>
      </c>
      <c r="K164" s="183" t="s">
        <v>28</v>
      </c>
      <c r="L164" s="42"/>
      <c r="M164" s="188" t="s">
        <v>28</v>
      </c>
      <c r="N164" s="189"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204</v>
      </c>
      <c r="AT164" s="192" t="s">
        <v>199</v>
      </c>
      <c r="AU164" s="192" t="s">
        <v>82</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204</v>
      </c>
      <c r="BM164" s="192" t="s">
        <v>1145</v>
      </c>
    </row>
    <row r="165" spans="1:65" s="2" customFormat="1" ht="39">
      <c r="A165" s="37"/>
      <c r="B165" s="38"/>
      <c r="C165" s="39"/>
      <c r="D165" s="201" t="s">
        <v>4147</v>
      </c>
      <c r="E165" s="39"/>
      <c r="F165" s="261" t="s">
        <v>4254</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4147</v>
      </c>
      <c r="AU165" s="20" t="s">
        <v>82</v>
      </c>
    </row>
    <row r="166" spans="1:65" s="12" customFormat="1" ht="25.9" customHeight="1">
      <c r="B166" s="165"/>
      <c r="C166" s="166"/>
      <c r="D166" s="167" t="s">
        <v>73</v>
      </c>
      <c r="E166" s="168" t="s">
        <v>4255</v>
      </c>
      <c r="F166" s="168" t="s">
        <v>4256</v>
      </c>
      <c r="G166" s="166"/>
      <c r="H166" s="166"/>
      <c r="I166" s="169"/>
      <c r="J166" s="170">
        <f>BK166</f>
        <v>0</v>
      </c>
      <c r="K166" s="166"/>
      <c r="L166" s="171"/>
      <c r="M166" s="172"/>
      <c r="N166" s="173"/>
      <c r="O166" s="173"/>
      <c r="P166" s="174">
        <f>SUM(P167:P226)</f>
        <v>0</v>
      </c>
      <c r="Q166" s="173"/>
      <c r="R166" s="174">
        <f>SUM(R167:R226)</f>
        <v>0</v>
      </c>
      <c r="S166" s="173"/>
      <c r="T166" s="175">
        <f>SUM(T167:T226)</f>
        <v>0</v>
      </c>
      <c r="AR166" s="176" t="s">
        <v>82</v>
      </c>
      <c r="AT166" s="177" t="s">
        <v>73</v>
      </c>
      <c r="AU166" s="177" t="s">
        <v>74</v>
      </c>
      <c r="AY166" s="176" t="s">
        <v>197</v>
      </c>
      <c r="BK166" s="178">
        <f>SUM(BK167:BK226)</f>
        <v>0</v>
      </c>
    </row>
    <row r="167" spans="1:65" s="2" customFormat="1" ht="16.5" customHeight="1">
      <c r="A167" s="37"/>
      <c r="B167" s="38"/>
      <c r="C167" s="181" t="s">
        <v>400</v>
      </c>
      <c r="D167" s="181" t="s">
        <v>199</v>
      </c>
      <c r="E167" s="182" t="s">
        <v>4257</v>
      </c>
      <c r="F167" s="183" t="s">
        <v>4258</v>
      </c>
      <c r="G167" s="184" t="s">
        <v>4146</v>
      </c>
      <c r="H167" s="185">
        <v>5</v>
      </c>
      <c r="I167" s="186"/>
      <c r="J167" s="187">
        <f>ROUND(I167*H167,2)</f>
        <v>0</v>
      </c>
      <c r="K167" s="183" t="s">
        <v>28</v>
      </c>
      <c r="L167" s="42"/>
      <c r="M167" s="188" t="s">
        <v>28</v>
      </c>
      <c r="N167" s="189" t="s">
        <v>45</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204</v>
      </c>
      <c r="AT167" s="192" t="s">
        <v>199</v>
      </c>
      <c r="AU167" s="192" t="s">
        <v>82</v>
      </c>
      <c r="AY167" s="20" t="s">
        <v>197</v>
      </c>
      <c r="BE167" s="193">
        <f>IF(N167="základní",J167,0)</f>
        <v>0</v>
      </c>
      <c r="BF167" s="193">
        <f>IF(N167="snížená",J167,0)</f>
        <v>0</v>
      </c>
      <c r="BG167" s="193">
        <f>IF(N167="zákl. přenesená",J167,0)</f>
        <v>0</v>
      </c>
      <c r="BH167" s="193">
        <f>IF(N167="sníž. přenesená",J167,0)</f>
        <v>0</v>
      </c>
      <c r="BI167" s="193">
        <f>IF(N167="nulová",J167,0)</f>
        <v>0</v>
      </c>
      <c r="BJ167" s="20" t="s">
        <v>82</v>
      </c>
      <c r="BK167" s="193">
        <f>ROUND(I167*H167,2)</f>
        <v>0</v>
      </c>
      <c r="BL167" s="20" t="s">
        <v>204</v>
      </c>
      <c r="BM167" s="192" t="s">
        <v>1204</v>
      </c>
    </row>
    <row r="168" spans="1:65" s="2" customFormat="1" ht="29.25">
      <c r="A168" s="37"/>
      <c r="B168" s="38"/>
      <c r="C168" s="39"/>
      <c r="D168" s="201" t="s">
        <v>4147</v>
      </c>
      <c r="E168" s="39"/>
      <c r="F168" s="261" t="s">
        <v>4259</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4147</v>
      </c>
      <c r="AU168" s="20" t="s">
        <v>82</v>
      </c>
    </row>
    <row r="169" spans="1:65" s="2" customFormat="1" ht="16.5" customHeight="1">
      <c r="A169" s="37"/>
      <c r="B169" s="38"/>
      <c r="C169" s="181" t="s">
        <v>406</v>
      </c>
      <c r="D169" s="181" t="s">
        <v>199</v>
      </c>
      <c r="E169" s="182" t="s">
        <v>4260</v>
      </c>
      <c r="F169" s="183" t="s">
        <v>4261</v>
      </c>
      <c r="G169" s="184" t="s">
        <v>4146</v>
      </c>
      <c r="H169" s="185">
        <v>11</v>
      </c>
      <c r="I169" s="186"/>
      <c r="J169" s="187">
        <f>ROUND(I169*H169,2)</f>
        <v>0</v>
      </c>
      <c r="K169" s="183" t="s">
        <v>28</v>
      </c>
      <c r="L169" s="42"/>
      <c r="M169" s="188" t="s">
        <v>28</v>
      </c>
      <c r="N169" s="189" t="s">
        <v>45</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204</v>
      </c>
      <c r="AT169" s="192" t="s">
        <v>199</v>
      </c>
      <c r="AU169" s="192" t="s">
        <v>82</v>
      </c>
      <c r="AY169" s="20" t="s">
        <v>197</v>
      </c>
      <c r="BE169" s="193">
        <f>IF(N169="základní",J169,0)</f>
        <v>0</v>
      </c>
      <c r="BF169" s="193">
        <f>IF(N169="snížená",J169,0)</f>
        <v>0</v>
      </c>
      <c r="BG169" s="193">
        <f>IF(N169="zákl. přenesená",J169,0)</f>
        <v>0</v>
      </c>
      <c r="BH169" s="193">
        <f>IF(N169="sníž. přenesená",J169,0)</f>
        <v>0</v>
      </c>
      <c r="BI169" s="193">
        <f>IF(N169="nulová",J169,0)</f>
        <v>0</v>
      </c>
      <c r="BJ169" s="20" t="s">
        <v>82</v>
      </c>
      <c r="BK169" s="193">
        <f>ROUND(I169*H169,2)</f>
        <v>0</v>
      </c>
      <c r="BL169" s="20" t="s">
        <v>204</v>
      </c>
      <c r="BM169" s="192" t="s">
        <v>1222</v>
      </c>
    </row>
    <row r="170" spans="1:65" s="2" customFormat="1" ht="29.25">
      <c r="A170" s="37"/>
      <c r="B170" s="38"/>
      <c r="C170" s="39"/>
      <c r="D170" s="201" t="s">
        <v>4147</v>
      </c>
      <c r="E170" s="39"/>
      <c r="F170" s="261" t="s">
        <v>4262</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4147</v>
      </c>
      <c r="AU170" s="20" t="s">
        <v>82</v>
      </c>
    </row>
    <row r="171" spans="1:65" s="2" customFormat="1" ht="16.5" customHeight="1">
      <c r="A171" s="37"/>
      <c r="B171" s="38"/>
      <c r="C171" s="181" t="s">
        <v>419</v>
      </c>
      <c r="D171" s="181" t="s">
        <v>199</v>
      </c>
      <c r="E171" s="182" t="s">
        <v>4263</v>
      </c>
      <c r="F171" s="183" t="s">
        <v>4264</v>
      </c>
      <c r="G171" s="184" t="s">
        <v>4146</v>
      </c>
      <c r="H171" s="185">
        <v>3</v>
      </c>
      <c r="I171" s="186"/>
      <c r="J171" s="187">
        <f>ROUND(I171*H171,2)</f>
        <v>0</v>
      </c>
      <c r="K171" s="183" t="s">
        <v>28</v>
      </c>
      <c r="L171" s="42"/>
      <c r="M171" s="188" t="s">
        <v>28</v>
      </c>
      <c r="N171" s="189" t="s">
        <v>45</v>
      </c>
      <c r="O171" s="67"/>
      <c r="P171" s="190">
        <f>O171*H171</f>
        <v>0</v>
      </c>
      <c r="Q171" s="190">
        <v>0</v>
      </c>
      <c r="R171" s="190">
        <f>Q171*H171</f>
        <v>0</v>
      </c>
      <c r="S171" s="190">
        <v>0</v>
      </c>
      <c r="T171" s="191">
        <f>S171*H171</f>
        <v>0</v>
      </c>
      <c r="U171" s="37"/>
      <c r="V171" s="37"/>
      <c r="W171" s="37"/>
      <c r="X171" s="37"/>
      <c r="Y171" s="37"/>
      <c r="Z171" s="37"/>
      <c r="AA171" s="37"/>
      <c r="AB171" s="37"/>
      <c r="AC171" s="37"/>
      <c r="AD171" s="37"/>
      <c r="AE171" s="37"/>
      <c r="AR171" s="192" t="s">
        <v>204</v>
      </c>
      <c r="AT171" s="192" t="s">
        <v>199</v>
      </c>
      <c r="AU171" s="192" t="s">
        <v>82</v>
      </c>
      <c r="AY171" s="20" t="s">
        <v>197</v>
      </c>
      <c r="BE171" s="193">
        <f>IF(N171="základní",J171,0)</f>
        <v>0</v>
      </c>
      <c r="BF171" s="193">
        <f>IF(N171="snížená",J171,0)</f>
        <v>0</v>
      </c>
      <c r="BG171" s="193">
        <f>IF(N171="zákl. přenesená",J171,0)</f>
        <v>0</v>
      </c>
      <c r="BH171" s="193">
        <f>IF(N171="sníž. přenesená",J171,0)</f>
        <v>0</v>
      </c>
      <c r="BI171" s="193">
        <f>IF(N171="nulová",J171,0)</f>
        <v>0</v>
      </c>
      <c r="BJ171" s="20" t="s">
        <v>82</v>
      </c>
      <c r="BK171" s="193">
        <f>ROUND(I171*H171,2)</f>
        <v>0</v>
      </c>
      <c r="BL171" s="20" t="s">
        <v>204</v>
      </c>
      <c r="BM171" s="192" t="s">
        <v>1233</v>
      </c>
    </row>
    <row r="172" spans="1:65" s="2" customFormat="1" ht="29.25">
      <c r="A172" s="37"/>
      <c r="B172" s="38"/>
      <c r="C172" s="39"/>
      <c r="D172" s="201" t="s">
        <v>4147</v>
      </c>
      <c r="E172" s="39"/>
      <c r="F172" s="261" t="s">
        <v>4265</v>
      </c>
      <c r="G172" s="39"/>
      <c r="H172" s="39"/>
      <c r="I172" s="196"/>
      <c r="J172" s="39"/>
      <c r="K172" s="39"/>
      <c r="L172" s="42"/>
      <c r="M172" s="197"/>
      <c r="N172" s="198"/>
      <c r="O172" s="67"/>
      <c r="P172" s="67"/>
      <c r="Q172" s="67"/>
      <c r="R172" s="67"/>
      <c r="S172" s="67"/>
      <c r="T172" s="68"/>
      <c r="U172" s="37"/>
      <c r="V172" s="37"/>
      <c r="W172" s="37"/>
      <c r="X172" s="37"/>
      <c r="Y172" s="37"/>
      <c r="Z172" s="37"/>
      <c r="AA172" s="37"/>
      <c r="AB172" s="37"/>
      <c r="AC172" s="37"/>
      <c r="AD172" s="37"/>
      <c r="AE172" s="37"/>
      <c r="AT172" s="20" t="s">
        <v>4147</v>
      </c>
      <c r="AU172" s="20" t="s">
        <v>82</v>
      </c>
    </row>
    <row r="173" spans="1:65" s="2" customFormat="1" ht="16.5" customHeight="1">
      <c r="A173" s="37"/>
      <c r="B173" s="38"/>
      <c r="C173" s="181" t="s">
        <v>425</v>
      </c>
      <c r="D173" s="181" t="s">
        <v>199</v>
      </c>
      <c r="E173" s="182" t="s">
        <v>4266</v>
      </c>
      <c r="F173" s="183" t="s">
        <v>4267</v>
      </c>
      <c r="G173" s="184" t="s">
        <v>4146</v>
      </c>
      <c r="H173" s="185">
        <v>2</v>
      </c>
      <c r="I173" s="186"/>
      <c r="J173" s="187">
        <f>ROUND(I173*H173,2)</f>
        <v>0</v>
      </c>
      <c r="K173" s="183" t="s">
        <v>28</v>
      </c>
      <c r="L173" s="42"/>
      <c r="M173" s="188" t="s">
        <v>28</v>
      </c>
      <c r="N173" s="189" t="s">
        <v>45</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204</v>
      </c>
      <c r="AT173" s="192" t="s">
        <v>199</v>
      </c>
      <c r="AU173" s="192" t="s">
        <v>82</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204</v>
      </c>
      <c r="BM173" s="192" t="s">
        <v>1251</v>
      </c>
    </row>
    <row r="174" spans="1:65" s="2" customFormat="1" ht="29.25">
      <c r="A174" s="37"/>
      <c r="B174" s="38"/>
      <c r="C174" s="39"/>
      <c r="D174" s="201" t="s">
        <v>4147</v>
      </c>
      <c r="E174" s="39"/>
      <c r="F174" s="261" t="s">
        <v>4268</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4147</v>
      </c>
      <c r="AU174" s="20" t="s">
        <v>82</v>
      </c>
    </row>
    <row r="175" spans="1:65" s="2" customFormat="1" ht="16.5" customHeight="1">
      <c r="A175" s="37"/>
      <c r="B175" s="38"/>
      <c r="C175" s="181" t="s">
        <v>433</v>
      </c>
      <c r="D175" s="181" t="s">
        <v>199</v>
      </c>
      <c r="E175" s="182" t="s">
        <v>4269</v>
      </c>
      <c r="F175" s="183" t="s">
        <v>4270</v>
      </c>
      <c r="G175" s="184" t="s">
        <v>4146</v>
      </c>
      <c r="H175" s="185">
        <v>14</v>
      </c>
      <c r="I175" s="186"/>
      <c r="J175" s="187">
        <f>ROUND(I175*H175,2)</f>
        <v>0</v>
      </c>
      <c r="K175" s="183" t="s">
        <v>28</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82</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1263</v>
      </c>
    </row>
    <row r="176" spans="1:65" s="2" customFormat="1" ht="29.25">
      <c r="A176" s="37"/>
      <c r="B176" s="38"/>
      <c r="C176" s="39"/>
      <c r="D176" s="201" t="s">
        <v>4147</v>
      </c>
      <c r="E176" s="39"/>
      <c r="F176" s="261" t="s">
        <v>4271</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4147</v>
      </c>
      <c r="AU176" s="20" t="s">
        <v>82</v>
      </c>
    </row>
    <row r="177" spans="1:65" s="2" customFormat="1" ht="16.5" customHeight="1">
      <c r="A177" s="37"/>
      <c r="B177" s="38"/>
      <c r="C177" s="181" t="s">
        <v>439</v>
      </c>
      <c r="D177" s="181" t="s">
        <v>199</v>
      </c>
      <c r="E177" s="182" t="s">
        <v>4272</v>
      </c>
      <c r="F177" s="183" t="s">
        <v>4273</v>
      </c>
      <c r="G177" s="184" t="s">
        <v>4146</v>
      </c>
      <c r="H177" s="185">
        <v>19</v>
      </c>
      <c r="I177" s="186"/>
      <c r="J177" s="187">
        <f>ROUND(I177*H177,2)</f>
        <v>0</v>
      </c>
      <c r="K177" s="183" t="s">
        <v>28</v>
      </c>
      <c r="L177" s="42"/>
      <c r="M177" s="188" t="s">
        <v>28</v>
      </c>
      <c r="N177" s="189" t="s">
        <v>45</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204</v>
      </c>
      <c r="AT177" s="192" t="s">
        <v>199</v>
      </c>
      <c r="AU177" s="192" t="s">
        <v>82</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204</v>
      </c>
      <c r="BM177" s="192" t="s">
        <v>1273</v>
      </c>
    </row>
    <row r="178" spans="1:65" s="2" customFormat="1" ht="29.25">
      <c r="A178" s="37"/>
      <c r="B178" s="38"/>
      <c r="C178" s="39"/>
      <c r="D178" s="201" t="s">
        <v>4147</v>
      </c>
      <c r="E178" s="39"/>
      <c r="F178" s="261" t="s">
        <v>4274</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4147</v>
      </c>
      <c r="AU178" s="20" t="s">
        <v>82</v>
      </c>
    </row>
    <row r="179" spans="1:65" s="2" customFormat="1" ht="16.5" customHeight="1">
      <c r="A179" s="37"/>
      <c r="B179" s="38"/>
      <c r="C179" s="181" t="s">
        <v>445</v>
      </c>
      <c r="D179" s="181" t="s">
        <v>199</v>
      </c>
      <c r="E179" s="182" t="s">
        <v>4275</v>
      </c>
      <c r="F179" s="183" t="s">
        <v>4276</v>
      </c>
      <c r="G179" s="184" t="s">
        <v>4146</v>
      </c>
      <c r="H179" s="185">
        <v>6</v>
      </c>
      <c r="I179" s="186"/>
      <c r="J179" s="187">
        <f>ROUND(I179*H179,2)</f>
        <v>0</v>
      </c>
      <c r="K179" s="183" t="s">
        <v>28</v>
      </c>
      <c r="L179" s="42"/>
      <c r="M179" s="188" t="s">
        <v>28</v>
      </c>
      <c r="N179" s="189" t="s">
        <v>45</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204</v>
      </c>
      <c r="AT179" s="192" t="s">
        <v>199</v>
      </c>
      <c r="AU179" s="192" t="s">
        <v>82</v>
      </c>
      <c r="AY179" s="20" t="s">
        <v>197</v>
      </c>
      <c r="BE179" s="193">
        <f>IF(N179="základní",J179,0)</f>
        <v>0</v>
      </c>
      <c r="BF179" s="193">
        <f>IF(N179="snížená",J179,0)</f>
        <v>0</v>
      </c>
      <c r="BG179" s="193">
        <f>IF(N179="zákl. přenesená",J179,0)</f>
        <v>0</v>
      </c>
      <c r="BH179" s="193">
        <f>IF(N179="sníž. přenesená",J179,0)</f>
        <v>0</v>
      </c>
      <c r="BI179" s="193">
        <f>IF(N179="nulová",J179,0)</f>
        <v>0</v>
      </c>
      <c r="BJ179" s="20" t="s">
        <v>82</v>
      </c>
      <c r="BK179" s="193">
        <f>ROUND(I179*H179,2)</f>
        <v>0</v>
      </c>
      <c r="BL179" s="20" t="s">
        <v>204</v>
      </c>
      <c r="BM179" s="192" t="s">
        <v>1358</v>
      </c>
    </row>
    <row r="180" spans="1:65" s="2" customFormat="1" ht="29.25">
      <c r="A180" s="37"/>
      <c r="B180" s="38"/>
      <c r="C180" s="39"/>
      <c r="D180" s="201" t="s">
        <v>4147</v>
      </c>
      <c r="E180" s="39"/>
      <c r="F180" s="261" t="s">
        <v>4277</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4147</v>
      </c>
      <c r="AU180" s="20" t="s">
        <v>82</v>
      </c>
    </row>
    <row r="181" spans="1:65" s="2" customFormat="1" ht="16.5" customHeight="1">
      <c r="A181" s="37"/>
      <c r="B181" s="38"/>
      <c r="C181" s="181" t="s">
        <v>451</v>
      </c>
      <c r="D181" s="181" t="s">
        <v>199</v>
      </c>
      <c r="E181" s="182" t="s">
        <v>4278</v>
      </c>
      <c r="F181" s="183" t="s">
        <v>4279</v>
      </c>
      <c r="G181" s="184" t="s">
        <v>4146</v>
      </c>
      <c r="H181" s="185">
        <v>2</v>
      </c>
      <c r="I181" s="186"/>
      <c r="J181" s="187">
        <f>ROUND(I181*H181,2)</f>
        <v>0</v>
      </c>
      <c r="K181" s="183" t="s">
        <v>28</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204</v>
      </c>
      <c r="AT181" s="192" t="s">
        <v>199</v>
      </c>
      <c r="AU181" s="192" t="s">
        <v>82</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204</v>
      </c>
      <c r="BM181" s="192" t="s">
        <v>1370</v>
      </c>
    </row>
    <row r="182" spans="1:65" s="2" customFormat="1" ht="29.25">
      <c r="A182" s="37"/>
      <c r="B182" s="38"/>
      <c r="C182" s="39"/>
      <c r="D182" s="201" t="s">
        <v>4147</v>
      </c>
      <c r="E182" s="39"/>
      <c r="F182" s="261" t="s">
        <v>4280</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4147</v>
      </c>
      <c r="AU182" s="20" t="s">
        <v>82</v>
      </c>
    </row>
    <row r="183" spans="1:65" s="2" customFormat="1" ht="16.5" customHeight="1">
      <c r="A183" s="37"/>
      <c r="B183" s="38"/>
      <c r="C183" s="181" t="s">
        <v>457</v>
      </c>
      <c r="D183" s="181" t="s">
        <v>199</v>
      </c>
      <c r="E183" s="182" t="s">
        <v>4281</v>
      </c>
      <c r="F183" s="183" t="s">
        <v>4282</v>
      </c>
      <c r="G183" s="184" t="s">
        <v>4146</v>
      </c>
      <c r="H183" s="185">
        <v>27</v>
      </c>
      <c r="I183" s="186"/>
      <c r="J183" s="187">
        <f>ROUND(I183*H183,2)</f>
        <v>0</v>
      </c>
      <c r="K183" s="183" t="s">
        <v>28</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204</v>
      </c>
      <c r="AT183" s="192" t="s">
        <v>199</v>
      </c>
      <c r="AU183" s="192" t="s">
        <v>82</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204</v>
      </c>
      <c r="BM183" s="192" t="s">
        <v>1382</v>
      </c>
    </row>
    <row r="184" spans="1:65" s="2" customFormat="1" ht="48.75">
      <c r="A184" s="37"/>
      <c r="B184" s="38"/>
      <c r="C184" s="39"/>
      <c r="D184" s="201" t="s">
        <v>4147</v>
      </c>
      <c r="E184" s="39"/>
      <c r="F184" s="261" t="s">
        <v>4283</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4147</v>
      </c>
      <c r="AU184" s="20" t="s">
        <v>82</v>
      </c>
    </row>
    <row r="185" spans="1:65" s="2" customFormat="1" ht="16.5" customHeight="1">
      <c r="A185" s="37"/>
      <c r="B185" s="38"/>
      <c r="C185" s="181" t="s">
        <v>463</v>
      </c>
      <c r="D185" s="181" t="s">
        <v>199</v>
      </c>
      <c r="E185" s="182" t="s">
        <v>4284</v>
      </c>
      <c r="F185" s="183" t="s">
        <v>4285</v>
      </c>
      <c r="G185" s="184" t="s">
        <v>4146</v>
      </c>
      <c r="H185" s="185">
        <v>3</v>
      </c>
      <c r="I185" s="186"/>
      <c r="J185" s="187">
        <f>ROUND(I185*H185,2)</f>
        <v>0</v>
      </c>
      <c r="K185" s="183" t="s">
        <v>28</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204</v>
      </c>
      <c r="AT185" s="192" t="s">
        <v>199</v>
      </c>
      <c r="AU185" s="192" t="s">
        <v>82</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204</v>
      </c>
      <c r="BM185" s="192" t="s">
        <v>1398</v>
      </c>
    </row>
    <row r="186" spans="1:65" s="2" customFormat="1" ht="39">
      <c r="A186" s="37"/>
      <c r="B186" s="38"/>
      <c r="C186" s="39"/>
      <c r="D186" s="201" t="s">
        <v>4147</v>
      </c>
      <c r="E186" s="39"/>
      <c r="F186" s="261" t="s">
        <v>4286</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4147</v>
      </c>
      <c r="AU186" s="20" t="s">
        <v>82</v>
      </c>
    </row>
    <row r="187" spans="1:65" s="2" customFormat="1" ht="16.5" customHeight="1">
      <c r="A187" s="37"/>
      <c r="B187" s="38"/>
      <c r="C187" s="181" t="s">
        <v>470</v>
      </c>
      <c r="D187" s="181" t="s">
        <v>199</v>
      </c>
      <c r="E187" s="182" t="s">
        <v>4287</v>
      </c>
      <c r="F187" s="183" t="s">
        <v>4288</v>
      </c>
      <c r="G187" s="184" t="s">
        <v>4146</v>
      </c>
      <c r="H187" s="185">
        <v>15</v>
      </c>
      <c r="I187" s="186"/>
      <c r="J187" s="187">
        <f>ROUND(I187*H187,2)</f>
        <v>0</v>
      </c>
      <c r="K187" s="183" t="s">
        <v>28</v>
      </c>
      <c r="L187" s="42"/>
      <c r="M187" s="188" t="s">
        <v>28</v>
      </c>
      <c r="N187" s="189" t="s">
        <v>45</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204</v>
      </c>
      <c r="AT187" s="192" t="s">
        <v>199</v>
      </c>
      <c r="AU187" s="192" t="s">
        <v>82</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204</v>
      </c>
      <c r="BM187" s="192" t="s">
        <v>1410</v>
      </c>
    </row>
    <row r="188" spans="1:65" s="2" customFormat="1" ht="29.25">
      <c r="A188" s="37"/>
      <c r="B188" s="38"/>
      <c r="C188" s="39"/>
      <c r="D188" s="201" t="s">
        <v>4147</v>
      </c>
      <c r="E188" s="39"/>
      <c r="F188" s="261" t="s">
        <v>4289</v>
      </c>
      <c r="G188" s="39"/>
      <c r="H188" s="39"/>
      <c r="I188" s="196"/>
      <c r="J188" s="39"/>
      <c r="K188" s="39"/>
      <c r="L188" s="42"/>
      <c r="M188" s="197"/>
      <c r="N188" s="198"/>
      <c r="O188" s="67"/>
      <c r="P188" s="67"/>
      <c r="Q188" s="67"/>
      <c r="R188" s="67"/>
      <c r="S188" s="67"/>
      <c r="T188" s="68"/>
      <c r="U188" s="37"/>
      <c r="V188" s="37"/>
      <c r="W188" s="37"/>
      <c r="X188" s="37"/>
      <c r="Y188" s="37"/>
      <c r="Z188" s="37"/>
      <c r="AA188" s="37"/>
      <c r="AB188" s="37"/>
      <c r="AC188" s="37"/>
      <c r="AD188" s="37"/>
      <c r="AE188" s="37"/>
      <c r="AT188" s="20" t="s">
        <v>4147</v>
      </c>
      <c r="AU188" s="20" t="s">
        <v>82</v>
      </c>
    </row>
    <row r="189" spans="1:65" s="2" customFormat="1" ht="16.5" customHeight="1">
      <c r="A189" s="37"/>
      <c r="B189" s="38"/>
      <c r="C189" s="181" t="s">
        <v>476</v>
      </c>
      <c r="D189" s="181" t="s">
        <v>199</v>
      </c>
      <c r="E189" s="182" t="s">
        <v>4290</v>
      </c>
      <c r="F189" s="183" t="s">
        <v>4291</v>
      </c>
      <c r="G189" s="184" t="s">
        <v>4146</v>
      </c>
      <c r="H189" s="185">
        <v>1</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204</v>
      </c>
      <c r="AT189" s="192" t="s">
        <v>199</v>
      </c>
      <c r="AU189" s="192" t="s">
        <v>82</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204</v>
      </c>
      <c r="BM189" s="192" t="s">
        <v>1422</v>
      </c>
    </row>
    <row r="190" spans="1:65" s="2" customFormat="1" ht="29.25">
      <c r="A190" s="37"/>
      <c r="B190" s="38"/>
      <c r="C190" s="39"/>
      <c r="D190" s="201" t="s">
        <v>4147</v>
      </c>
      <c r="E190" s="39"/>
      <c r="F190" s="261" t="s">
        <v>4292</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4147</v>
      </c>
      <c r="AU190" s="20" t="s">
        <v>82</v>
      </c>
    </row>
    <row r="191" spans="1:65" s="2" customFormat="1" ht="16.5" customHeight="1">
      <c r="A191" s="37"/>
      <c r="B191" s="38"/>
      <c r="C191" s="181" t="s">
        <v>482</v>
      </c>
      <c r="D191" s="181" t="s">
        <v>199</v>
      </c>
      <c r="E191" s="182" t="s">
        <v>4293</v>
      </c>
      <c r="F191" s="183" t="s">
        <v>4294</v>
      </c>
      <c r="G191" s="184" t="s">
        <v>4146</v>
      </c>
      <c r="H191" s="185">
        <v>2</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204</v>
      </c>
      <c r="AT191" s="192" t="s">
        <v>199</v>
      </c>
      <c r="AU191" s="192" t="s">
        <v>82</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204</v>
      </c>
      <c r="BM191" s="192" t="s">
        <v>1432</v>
      </c>
    </row>
    <row r="192" spans="1:65" s="2" customFormat="1" ht="29.25">
      <c r="A192" s="37"/>
      <c r="B192" s="38"/>
      <c r="C192" s="39"/>
      <c r="D192" s="201" t="s">
        <v>4147</v>
      </c>
      <c r="E192" s="39"/>
      <c r="F192" s="261" t="s">
        <v>4295</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4147</v>
      </c>
      <c r="AU192" s="20" t="s">
        <v>82</v>
      </c>
    </row>
    <row r="193" spans="1:65" s="2" customFormat="1" ht="16.5" customHeight="1">
      <c r="A193" s="37"/>
      <c r="B193" s="38"/>
      <c r="C193" s="181" t="s">
        <v>489</v>
      </c>
      <c r="D193" s="181" t="s">
        <v>199</v>
      </c>
      <c r="E193" s="182" t="s">
        <v>4296</v>
      </c>
      <c r="F193" s="183" t="s">
        <v>4297</v>
      </c>
      <c r="G193" s="184" t="s">
        <v>4146</v>
      </c>
      <c r="H193" s="185">
        <v>28</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204</v>
      </c>
      <c r="AT193" s="192" t="s">
        <v>199</v>
      </c>
      <c r="AU193" s="192" t="s">
        <v>82</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204</v>
      </c>
      <c r="BM193" s="192" t="s">
        <v>1442</v>
      </c>
    </row>
    <row r="194" spans="1:65" s="2" customFormat="1" ht="29.25">
      <c r="A194" s="37"/>
      <c r="B194" s="38"/>
      <c r="C194" s="39"/>
      <c r="D194" s="201" t="s">
        <v>4147</v>
      </c>
      <c r="E194" s="39"/>
      <c r="F194" s="261" t="s">
        <v>4298</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4147</v>
      </c>
      <c r="AU194" s="20" t="s">
        <v>82</v>
      </c>
    </row>
    <row r="195" spans="1:65" s="2" customFormat="1" ht="16.5" customHeight="1">
      <c r="A195" s="37"/>
      <c r="B195" s="38"/>
      <c r="C195" s="181" t="s">
        <v>495</v>
      </c>
      <c r="D195" s="181" t="s">
        <v>199</v>
      </c>
      <c r="E195" s="182" t="s">
        <v>4299</v>
      </c>
      <c r="F195" s="183" t="s">
        <v>4300</v>
      </c>
      <c r="G195" s="184" t="s">
        <v>4146</v>
      </c>
      <c r="H195" s="185">
        <v>11</v>
      </c>
      <c r="I195" s="186"/>
      <c r="J195" s="187">
        <f>ROUND(I195*H195,2)</f>
        <v>0</v>
      </c>
      <c r="K195" s="183" t="s">
        <v>28</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204</v>
      </c>
      <c r="AT195" s="192" t="s">
        <v>199</v>
      </c>
      <c r="AU195" s="192" t="s">
        <v>82</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204</v>
      </c>
      <c r="BM195" s="192" t="s">
        <v>1458</v>
      </c>
    </row>
    <row r="196" spans="1:65" s="2" customFormat="1" ht="19.5">
      <c r="A196" s="37"/>
      <c r="B196" s="38"/>
      <c r="C196" s="39"/>
      <c r="D196" s="201" t="s">
        <v>4147</v>
      </c>
      <c r="E196" s="39"/>
      <c r="F196" s="261" t="s">
        <v>4301</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4147</v>
      </c>
      <c r="AU196" s="20" t="s">
        <v>82</v>
      </c>
    </row>
    <row r="197" spans="1:65" s="2" customFormat="1" ht="16.5" customHeight="1">
      <c r="A197" s="37"/>
      <c r="B197" s="38"/>
      <c r="C197" s="181" t="s">
        <v>500</v>
      </c>
      <c r="D197" s="181" t="s">
        <v>199</v>
      </c>
      <c r="E197" s="182" t="s">
        <v>4302</v>
      </c>
      <c r="F197" s="183" t="s">
        <v>4300</v>
      </c>
      <c r="G197" s="184" t="s">
        <v>4146</v>
      </c>
      <c r="H197" s="185">
        <v>3</v>
      </c>
      <c r="I197" s="186"/>
      <c r="J197" s="187">
        <f>ROUND(I197*H197,2)</f>
        <v>0</v>
      </c>
      <c r="K197" s="183" t="s">
        <v>28</v>
      </c>
      <c r="L197" s="42"/>
      <c r="M197" s="188" t="s">
        <v>28</v>
      </c>
      <c r="N197" s="189" t="s">
        <v>45</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204</v>
      </c>
      <c r="AT197" s="192" t="s">
        <v>199</v>
      </c>
      <c r="AU197" s="192" t="s">
        <v>82</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204</v>
      </c>
      <c r="BM197" s="192" t="s">
        <v>1473</v>
      </c>
    </row>
    <row r="198" spans="1:65" s="2" customFormat="1" ht="19.5">
      <c r="A198" s="37"/>
      <c r="B198" s="38"/>
      <c r="C198" s="39"/>
      <c r="D198" s="201" t="s">
        <v>4147</v>
      </c>
      <c r="E198" s="39"/>
      <c r="F198" s="261" t="s">
        <v>4303</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4147</v>
      </c>
      <c r="AU198" s="20" t="s">
        <v>82</v>
      </c>
    </row>
    <row r="199" spans="1:65" s="2" customFormat="1" ht="16.5" customHeight="1">
      <c r="A199" s="37"/>
      <c r="B199" s="38"/>
      <c r="C199" s="181" t="s">
        <v>505</v>
      </c>
      <c r="D199" s="181" t="s">
        <v>199</v>
      </c>
      <c r="E199" s="182" t="s">
        <v>4304</v>
      </c>
      <c r="F199" s="183" t="s">
        <v>4305</v>
      </c>
      <c r="G199" s="184" t="s">
        <v>4146</v>
      </c>
      <c r="H199" s="185">
        <v>1</v>
      </c>
      <c r="I199" s="186"/>
      <c r="J199" s="187">
        <f>ROUND(I199*H199,2)</f>
        <v>0</v>
      </c>
      <c r="K199" s="183" t="s">
        <v>28</v>
      </c>
      <c r="L199" s="42"/>
      <c r="M199" s="188" t="s">
        <v>28</v>
      </c>
      <c r="N199" s="189" t="s">
        <v>45</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204</v>
      </c>
      <c r="AT199" s="192" t="s">
        <v>199</v>
      </c>
      <c r="AU199" s="192" t="s">
        <v>82</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1494</v>
      </c>
    </row>
    <row r="200" spans="1:65" s="2" customFormat="1" ht="29.25">
      <c r="A200" s="37"/>
      <c r="B200" s="38"/>
      <c r="C200" s="39"/>
      <c r="D200" s="201" t="s">
        <v>4147</v>
      </c>
      <c r="E200" s="39"/>
      <c r="F200" s="261" t="s">
        <v>4306</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4147</v>
      </c>
      <c r="AU200" s="20" t="s">
        <v>82</v>
      </c>
    </row>
    <row r="201" spans="1:65" s="2" customFormat="1" ht="16.5" customHeight="1">
      <c r="A201" s="37"/>
      <c r="B201" s="38"/>
      <c r="C201" s="181" t="s">
        <v>510</v>
      </c>
      <c r="D201" s="181" t="s">
        <v>199</v>
      </c>
      <c r="E201" s="182" t="s">
        <v>4307</v>
      </c>
      <c r="F201" s="183" t="s">
        <v>4308</v>
      </c>
      <c r="G201" s="184" t="s">
        <v>4146</v>
      </c>
      <c r="H201" s="185">
        <v>16</v>
      </c>
      <c r="I201" s="186"/>
      <c r="J201" s="187">
        <f>ROUND(I201*H201,2)</f>
        <v>0</v>
      </c>
      <c r="K201" s="183" t="s">
        <v>28</v>
      </c>
      <c r="L201" s="42"/>
      <c r="M201" s="188" t="s">
        <v>28</v>
      </c>
      <c r="N201" s="189" t="s">
        <v>45</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204</v>
      </c>
      <c r="AT201" s="192" t="s">
        <v>199</v>
      </c>
      <c r="AU201" s="192" t="s">
        <v>82</v>
      </c>
      <c r="AY201" s="20" t="s">
        <v>197</v>
      </c>
      <c r="BE201" s="193">
        <f>IF(N201="základní",J201,0)</f>
        <v>0</v>
      </c>
      <c r="BF201" s="193">
        <f>IF(N201="snížená",J201,0)</f>
        <v>0</v>
      </c>
      <c r="BG201" s="193">
        <f>IF(N201="zákl. přenesená",J201,0)</f>
        <v>0</v>
      </c>
      <c r="BH201" s="193">
        <f>IF(N201="sníž. přenesená",J201,0)</f>
        <v>0</v>
      </c>
      <c r="BI201" s="193">
        <f>IF(N201="nulová",J201,0)</f>
        <v>0</v>
      </c>
      <c r="BJ201" s="20" t="s">
        <v>82</v>
      </c>
      <c r="BK201" s="193">
        <f>ROUND(I201*H201,2)</f>
        <v>0</v>
      </c>
      <c r="BL201" s="20" t="s">
        <v>204</v>
      </c>
      <c r="BM201" s="192" t="s">
        <v>1509</v>
      </c>
    </row>
    <row r="202" spans="1:65" s="2" customFormat="1" ht="29.25">
      <c r="A202" s="37"/>
      <c r="B202" s="38"/>
      <c r="C202" s="39"/>
      <c r="D202" s="201" t="s">
        <v>4147</v>
      </c>
      <c r="E202" s="39"/>
      <c r="F202" s="261" t="s">
        <v>4309</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4147</v>
      </c>
      <c r="AU202" s="20" t="s">
        <v>82</v>
      </c>
    </row>
    <row r="203" spans="1:65" s="2" customFormat="1" ht="16.5" customHeight="1">
      <c r="A203" s="37"/>
      <c r="B203" s="38"/>
      <c r="C203" s="181" t="s">
        <v>514</v>
      </c>
      <c r="D203" s="181" t="s">
        <v>199</v>
      </c>
      <c r="E203" s="182" t="s">
        <v>4310</v>
      </c>
      <c r="F203" s="183" t="s">
        <v>4311</v>
      </c>
      <c r="G203" s="184" t="s">
        <v>4146</v>
      </c>
      <c r="H203" s="185">
        <v>4</v>
      </c>
      <c r="I203" s="186"/>
      <c r="J203" s="187">
        <f>ROUND(I203*H203,2)</f>
        <v>0</v>
      </c>
      <c r="K203" s="183" t="s">
        <v>28</v>
      </c>
      <c r="L203" s="42"/>
      <c r="M203" s="188" t="s">
        <v>28</v>
      </c>
      <c r="N203" s="189" t="s">
        <v>45</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204</v>
      </c>
      <c r="AT203" s="192" t="s">
        <v>199</v>
      </c>
      <c r="AU203" s="192" t="s">
        <v>82</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204</v>
      </c>
      <c r="BM203" s="192" t="s">
        <v>1522</v>
      </c>
    </row>
    <row r="204" spans="1:65" s="2" customFormat="1" ht="39">
      <c r="A204" s="37"/>
      <c r="B204" s="38"/>
      <c r="C204" s="39"/>
      <c r="D204" s="201" t="s">
        <v>4147</v>
      </c>
      <c r="E204" s="39"/>
      <c r="F204" s="261" t="s">
        <v>4312</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4147</v>
      </c>
      <c r="AU204" s="20" t="s">
        <v>82</v>
      </c>
    </row>
    <row r="205" spans="1:65" s="2" customFormat="1" ht="16.5" customHeight="1">
      <c r="A205" s="37"/>
      <c r="B205" s="38"/>
      <c r="C205" s="181" t="s">
        <v>523</v>
      </c>
      <c r="D205" s="181" t="s">
        <v>199</v>
      </c>
      <c r="E205" s="182" t="s">
        <v>4313</v>
      </c>
      <c r="F205" s="183" t="s">
        <v>4314</v>
      </c>
      <c r="G205" s="184" t="s">
        <v>4146</v>
      </c>
      <c r="H205" s="185">
        <v>8</v>
      </c>
      <c r="I205" s="186"/>
      <c r="J205" s="187">
        <f>ROUND(I205*H205,2)</f>
        <v>0</v>
      </c>
      <c r="K205" s="183" t="s">
        <v>28</v>
      </c>
      <c r="L205" s="42"/>
      <c r="M205" s="188" t="s">
        <v>28</v>
      </c>
      <c r="N205" s="189" t="s">
        <v>45</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204</v>
      </c>
      <c r="AT205" s="192" t="s">
        <v>199</v>
      </c>
      <c r="AU205" s="192" t="s">
        <v>82</v>
      </c>
      <c r="AY205" s="20" t="s">
        <v>197</v>
      </c>
      <c r="BE205" s="193">
        <f>IF(N205="základní",J205,0)</f>
        <v>0</v>
      </c>
      <c r="BF205" s="193">
        <f>IF(N205="snížená",J205,0)</f>
        <v>0</v>
      </c>
      <c r="BG205" s="193">
        <f>IF(N205="zákl. přenesená",J205,0)</f>
        <v>0</v>
      </c>
      <c r="BH205" s="193">
        <f>IF(N205="sníž. přenesená",J205,0)</f>
        <v>0</v>
      </c>
      <c r="BI205" s="193">
        <f>IF(N205="nulová",J205,0)</f>
        <v>0</v>
      </c>
      <c r="BJ205" s="20" t="s">
        <v>82</v>
      </c>
      <c r="BK205" s="193">
        <f>ROUND(I205*H205,2)</f>
        <v>0</v>
      </c>
      <c r="BL205" s="20" t="s">
        <v>204</v>
      </c>
      <c r="BM205" s="192" t="s">
        <v>1533</v>
      </c>
    </row>
    <row r="206" spans="1:65" s="2" customFormat="1" ht="39">
      <c r="A206" s="37"/>
      <c r="B206" s="38"/>
      <c r="C206" s="39"/>
      <c r="D206" s="201" t="s">
        <v>4147</v>
      </c>
      <c r="E206" s="39"/>
      <c r="F206" s="261" t="s">
        <v>4315</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4147</v>
      </c>
      <c r="AU206" s="20" t="s">
        <v>82</v>
      </c>
    </row>
    <row r="207" spans="1:65" s="2" customFormat="1" ht="16.5" customHeight="1">
      <c r="A207" s="37"/>
      <c r="B207" s="38"/>
      <c r="C207" s="181" t="s">
        <v>532</v>
      </c>
      <c r="D207" s="181" t="s">
        <v>199</v>
      </c>
      <c r="E207" s="182" t="s">
        <v>4316</v>
      </c>
      <c r="F207" s="183" t="s">
        <v>4317</v>
      </c>
      <c r="G207" s="184" t="s">
        <v>4146</v>
      </c>
      <c r="H207" s="185">
        <v>16</v>
      </c>
      <c r="I207" s="186"/>
      <c r="J207" s="187">
        <f>ROUND(I207*H207,2)</f>
        <v>0</v>
      </c>
      <c r="K207" s="183" t="s">
        <v>28</v>
      </c>
      <c r="L207" s="42"/>
      <c r="M207" s="188" t="s">
        <v>28</v>
      </c>
      <c r="N207" s="189" t="s">
        <v>45</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204</v>
      </c>
      <c r="AT207" s="192" t="s">
        <v>199</v>
      </c>
      <c r="AU207" s="192" t="s">
        <v>82</v>
      </c>
      <c r="AY207" s="20" t="s">
        <v>197</v>
      </c>
      <c r="BE207" s="193">
        <f>IF(N207="základní",J207,0)</f>
        <v>0</v>
      </c>
      <c r="BF207" s="193">
        <f>IF(N207="snížená",J207,0)</f>
        <v>0</v>
      </c>
      <c r="BG207" s="193">
        <f>IF(N207="zákl. přenesená",J207,0)</f>
        <v>0</v>
      </c>
      <c r="BH207" s="193">
        <f>IF(N207="sníž. přenesená",J207,0)</f>
        <v>0</v>
      </c>
      <c r="BI207" s="193">
        <f>IF(N207="nulová",J207,0)</f>
        <v>0</v>
      </c>
      <c r="BJ207" s="20" t="s">
        <v>82</v>
      </c>
      <c r="BK207" s="193">
        <f>ROUND(I207*H207,2)</f>
        <v>0</v>
      </c>
      <c r="BL207" s="20" t="s">
        <v>204</v>
      </c>
      <c r="BM207" s="192" t="s">
        <v>1543</v>
      </c>
    </row>
    <row r="208" spans="1:65" s="2" customFormat="1" ht="29.25">
      <c r="A208" s="37"/>
      <c r="B208" s="38"/>
      <c r="C208" s="39"/>
      <c r="D208" s="201" t="s">
        <v>4147</v>
      </c>
      <c r="E208" s="39"/>
      <c r="F208" s="261" t="s">
        <v>4318</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4147</v>
      </c>
      <c r="AU208" s="20" t="s">
        <v>82</v>
      </c>
    </row>
    <row r="209" spans="1:65" s="2" customFormat="1" ht="16.5" customHeight="1">
      <c r="A209" s="37"/>
      <c r="B209" s="38"/>
      <c r="C209" s="181" t="s">
        <v>1046</v>
      </c>
      <c r="D209" s="181" t="s">
        <v>199</v>
      </c>
      <c r="E209" s="182" t="s">
        <v>4319</v>
      </c>
      <c r="F209" s="183" t="s">
        <v>4320</v>
      </c>
      <c r="G209" s="184" t="s">
        <v>4146</v>
      </c>
      <c r="H209" s="185">
        <v>36</v>
      </c>
      <c r="I209" s="186"/>
      <c r="J209" s="187">
        <f>ROUND(I209*H209,2)</f>
        <v>0</v>
      </c>
      <c r="K209" s="183" t="s">
        <v>28</v>
      </c>
      <c r="L209" s="42"/>
      <c r="M209" s="188" t="s">
        <v>28</v>
      </c>
      <c r="N209" s="189" t="s">
        <v>45</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204</v>
      </c>
      <c r="AT209" s="192" t="s">
        <v>199</v>
      </c>
      <c r="AU209" s="192" t="s">
        <v>82</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1558</v>
      </c>
    </row>
    <row r="210" spans="1:65" s="2" customFormat="1" ht="29.25">
      <c r="A210" s="37"/>
      <c r="B210" s="38"/>
      <c r="C210" s="39"/>
      <c r="D210" s="201" t="s">
        <v>4147</v>
      </c>
      <c r="E210" s="39"/>
      <c r="F210" s="261" t="s">
        <v>4321</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4147</v>
      </c>
      <c r="AU210" s="20" t="s">
        <v>82</v>
      </c>
    </row>
    <row r="211" spans="1:65" s="2" customFormat="1" ht="16.5" customHeight="1">
      <c r="A211" s="37"/>
      <c r="B211" s="38"/>
      <c r="C211" s="181" t="s">
        <v>1057</v>
      </c>
      <c r="D211" s="181" t="s">
        <v>199</v>
      </c>
      <c r="E211" s="182" t="s">
        <v>4322</v>
      </c>
      <c r="F211" s="183" t="s">
        <v>4300</v>
      </c>
      <c r="G211" s="184" t="s">
        <v>4146</v>
      </c>
      <c r="H211" s="185">
        <v>11</v>
      </c>
      <c r="I211" s="186"/>
      <c r="J211" s="187">
        <f>ROUND(I211*H211,2)</f>
        <v>0</v>
      </c>
      <c r="K211" s="183" t="s">
        <v>28</v>
      </c>
      <c r="L211" s="42"/>
      <c r="M211" s="188" t="s">
        <v>28</v>
      </c>
      <c r="N211" s="189" t="s">
        <v>45</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204</v>
      </c>
      <c r="AT211" s="192" t="s">
        <v>199</v>
      </c>
      <c r="AU211" s="192" t="s">
        <v>82</v>
      </c>
      <c r="AY211" s="20" t="s">
        <v>197</v>
      </c>
      <c r="BE211" s="193">
        <f>IF(N211="základní",J211,0)</f>
        <v>0</v>
      </c>
      <c r="BF211" s="193">
        <f>IF(N211="snížená",J211,0)</f>
        <v>0</v>
      </c>
      <c r="BG211" s="193">
        <f>IF(N211="zákl. přenesená",J211,0)</f>
        <v>0</v>
      </c>
      <c r="BH211" s="193">
        <f>IF(N211="sníž. přenesená",J211,0)</f>
        <v>0</v>
      </c>
      <c r="BI211" s="193">
        <f>IF(N211="nulová",J211,0)</f>
        <v>0</v>
      </c>
      <c r="BJ211" s="20" t="s">
        <v>82</v>
      </c>
      <c r="BK211" s="193">
        <f>ROUND(I211*H211,2)</f>
        <v>0</v>
      </c>
      <c r="BL211" s="20" t="s">
        <v>204</v>
      </c>
      <c r="BM211" s="192" t="s">
        <v>1572</v>
      </c>
    </row>
    <row r="212" spans="1:65" s="2" customFormat="1" ht="29.25">
      <c r="A212" s="37"/>
      <c r="B212" s="38"/>
      <c r="C212" s="39"/>
      <c r="D212" s="201" t="s">
        <v>4147</v>
      </c>
      <c r="E212" s="39"/>
      <c r="F212" s="261" t="s">
        <v>4323</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4147</v>
      </c>
      <c r="AU212" s="20" t="s">
        <v>82</v>
      </c>
    </row>
    <row r="213" spans="1:65" s="2" customFormat="1" ht="16.5" customHeight="1">
      <c r="A213" s="37"/>
      <c r="B213" s="38"/>
      <c r="C213" s="181" t="s">
        <v>1063</v>
      </c>
      <c r="D213" s="181" t="s">
        <v>199</v>
      </c>
      <c r="E213" s="182" t="s">
        <v>4324</v>
      </c>
      <c r="F213" s="183" t="s">
        <v>4325</v>
      </c>
      <c r="G213" s="184" t="s">
        <v>4146</v>
      </c>
      <c r="H213" s="185">
        <v>25</v>
      </c>
      <c r="I213" s="186"/>
      <c r="J213" s="187">
        <f>ROUND(I213*H213,2)</f>
        <v>0</v>
      </c>
      <c r="K213" s="183" t="s">
        <v>28</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204</v>
      </c>
      <c r="AT213" s="192" t="s">
        <v>199</v>
      </c>
      <c r="AU213" s="192" t="s">
        <v>82</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204</v>
      </c>
      <c r="BM213" s="192" t="s">
        <v>1587</v>
      </c>
    </row>
    <row r="214" spans="1:65" s="2" customFormat="1" ht="29.25">
      <c r="A214" s="37"/>
      <c r="B214" s="38"/>
      <c r="C214" s="39"/>
      <c r="D214" s="201" t="s">
        <v>4147</v>
      </c>
      <c r="E214" s="39"/>
      <c r="F214" s="261" t="s">
        <v>4326</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4147</v>
      </c>
      <c r="AU214" s="20" t="s">
        <v>82</v>
      </c>
    </row>
    <row r="215" spans="1:65" s="2" customFormat="1" ht="16.5" customHeight="1">
      <c r="A215" s="37"/>
      <c r="B215" s="38"/>
      <c r="C215" s="181" t="s">
        <v>1088</v>
      </c>
      <c r="D215" s="181" t="s">
        <v>199</v>
      </c>
      <c r="E215" s="182" t="s">
        <v>4327</v>
      </c>
      <c r="F215" s="183" t="s">
        <v>4328</v>
      </c>
      <c r="G215" s="184" t="s">
        <v>4146</v>
      </c>
      <c r="H215" s="185">
        <v>16</v>
      </c>
      <c r="I215" s="186"/>
      <c r="J215" s="187">
        <f>ROUND(I215*H215,2)</f>
        <v>0</v>
      </c>
      <c r="K215" s="183" t="s">
        <v>28</v>
      </c>
      <c r="L215" s="42"/>
      <c r="M215" s="188" t="s">
        <v>28</v>
      </c>
      <c r="N215" s="189" t="s">
        <v>45</v>
      </c>
      <c r="O215" s="67"/>
      <c r="P215" s="190">
        <f>O215*H215</f>
        <v>0</v>
      </c>
      <c r="Q215" s="190">
        <v>0</v>
      </c>
      <c r="R215" s="190">
        <f>Q215*H215</f>
        <v>0</v>
      </c>
      <c r="S215" s="190">
        <v>0</v>
      </c>
      <c r="T215" s="191">
        <f>S215*H215</f>
        <v>0</v>
      </c>
      <c r="U215" s="37"/>
      <c r="V215" s="37"/>
      <c r="W215" s="37"/>
      <c r="X215" s="37"/>
      <c r="Y215" s="37"/>
      <c r="Z215" s="37"/>
      <c r="AA215" s="37"/>
      <c r="AB215" s="37"/>
      <c r="AC215" s="37"/>
      <c r="AD215" s="37"/>
      <c r="AE215" s="37"/>
      <c r="AR215" s="192" t="s">
        <v>204</v>
      </c>
      <c r="AT215" s="192" t="s">
        <v>199</v>
      </c>
      <c r="AU215" s="192" t="s">
        <v>82</v>
      </c>
      <c r="AY215" s="20" t="s">
        <v>197</v>
      </c>
      <c r="BE215" s="193">
        <f>IF(N215="základní",J215,0)</f>
        <v>0</v>
      </c>
      <c r="BF215" s="193">
        <f>IF(N215="snížená",J215,0)</f>
        <v>0</v>
      </c>
      <c r="BG215" s="193">
        <f>IF(N215="zákl. přenesená",J215,0)</f>
        <v>0</v>
      </c>
      <c r="BH215" s="193">
        <f>IF(N215="sníž. přenesená",J215,0)</f>
        <v>0</v>
      </c>
      <c r="BI215" s="193">
        <f>IF(N215="nulová",J215,0)</f>
        <v>0</v>
      </c>
      <c r="BJ215" s="20" t="s">
        <v>82</v>
      </c>
      <c r="BK215" s="193">
        <f>ROUND(I215*H215,2)</f>
        <v>0</v>
      </c>
      <c r="BL215" s="20" t="s">
        <v>204</v>
      </c>
      <c r="BM215" s="192" t="s">
        <v>1599</v>
      </c>
    </row>
    <row r="216" spans="1:65" s="2" customFormat="1" ht="29.25">
      <c r="A216" s="37"/>
      <c r="B216" s="38"/>
      <c r="C216" s="39"/>
      <c r="D216" s="201" t="s">
        <v>4147</v>
      </c>
      <c r="E216" s="39"/>
      <c r="F216" s="261" t="s">
        <v>4329</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4147</v>
      </c>
      <c r="AU216" s="20" t="s">
        <v>82</v>
      </c>
    </row>
    <row r="217" spans="1:65" s="2" customFormat="1" ht="16.5" customHeight="1">
      <c r="A217" s="37"/>
      <c r="B217" s="38"/>
      <c r="C217" s="181" t="s">
        <v>526</v>
      </c>
      <c r="D217" s="181" t="s">
        <v>199</v>
      </c>
      <c r="E217" s="182" t="s">
        <v>4330</v>
      </c>
      <c r="F217" s="183" t="s">
        <v>4331</v>
      </c>
      <c r="G217" s="184" t="s">
        <v>4146</v>
      </c>
      <c r="H217" s="185">
        <v>17</v>
      </c>
      <c r="I217" s="186"/>
      <c r="J217" s="187">
        <f>ROUND(I217*H217,2)</f>
        <v>0</v>
      </c>
      <c r="K217" s="183" t="s">
        <v>28</v>
      </c>
      <c r="L217" s="42"/>
      <c r="M217" s="188" t="s">
        <v>28</v>
      </c>
      <c r="N217" s="189" t="s">
        <v>45</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204</v>
      </c>
      <c r="AT217" s="192" t="s">
        <v>199</v>
      </c>
      <c r="AU217" s="192" t="s">
        <v>82</v>
      </c>
      <c r="AY217" s="20" t="s">
        <v>197</v>
      </c>
      <c r="BE217" s="193">
        <f>IF(N217="základní",J217,0)</f>
        <v>0</v>
      </c>
      <c r="BF217" s="193">
        <f>IF(N217="snížená",J217,0)</f>
        <v>0</v>
      </c>
      <c r="BG217" s="193">
        <f>IF(N217="zákl. přenesená",J217,0)</f>
        <v>0</v>
      </c>
      <c r="BH217" s="193">
        <f>IF(N217="sníž. přenesená",J217,0)</f>
        <v>0</v>
      </c>
      <c r="BI217" s="193">
        <f>IF(N217="nulová",J217,0)</f>
        <v>0</v>
      </c>
      <c r="BJ217" s="20" t="s">
        <v>82</v>
      </c>
      <c r="BK217" s="193">
        <f>ROUND(I217*H217,2)</f>
        <v>0</v>
      </c>
      <c r="BL217" s="20" t="s">
        <v>204</v>
      </c>
      <c r="BM217" s="192" t="s">
        <v>1608</v>
      </c>
    </row>
    <row r="218" spans="1:65" s="2" customFormat="1" ht="29.25">
      <c r="A218" s="37"/>
      <c r="B218" s="38"/>
      <c r="C218" s="39"/>
      <c r="D218" s="201" t="s">
        <v>4147</v>
      </c>
      <c r="E218" s="39"/>
      <c r="F218" s="261" t="s">
        <v>4332</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4147</v>
      </c>
      <c r="AU218" s="20" t="s">
        <v>82</v>
      </c>
    </row>
    <row r="219" spans="1:65" s="2" customFormat="1" ht="16.5" customHeight="1">
      <c r="A219" s="37"/>
      <c r="B219" s="38"/>
      <c r="C219" s="181" t="s">
        <v>1115</v>
      </c>
      <c r="D219" s="181" t="s">
        <v>199</v>
      </c>
      <c r="E219" s="182" t="s">
        <v>4333</v>
      </c>
      <c r="F219" s="183" t="s">
        <v>4334</v>
      </c>
      <c r="G219" s="184" t="s">
        <v>4146</v>
      </c>
      <c r="H219" s="185">
        <v>1</v>
      </c>
      <c r="I219" s="186"/>
      <c r="J219" s="187">
        <f>ROUND(I219*H219,2)</f>
        <v>0</v>
      </c>
      <c r="K219" s="183" t="s">
        <v>28</v>
      </c>
      <c r="L219" s="42"/>
      <c r="M219" s="188" t="s">
        <v>28</v>
      </c>
      <c r="N219" s="189" t="s">
        <v>45</v>
      </c>
      <c r="O219" s="67"/>
      <c r="P219" s="190">
        <f>O219*H219</f>
        <v>0</v>
      </c>
      <c r="Q219" s="190">
        <v>0</v>
      </c>
      <c r="R219" s="190">
        <f>Q219*H219</f>
        <v>0</v>
      </c>
      <c r="S219" s="190">
        <v>0</v>
      </c>
      <c r="T219" s="191">
        <f>S219*H219</f>
        <v>0</v>
      </c>
      <c r="U219" s="37"/>
      <c r="V219" s="37"/>
      <c r="W219" s="37"/>
      <c r="X219" s="37"/>
      <c r="Y219" s="37"/>
      <c r="Z219" s="37"/>
      <c r="AA219" s="37"/>
      <c r="AB219" s="37"/>
      <c r="AC219" s="37"/>
      <c r="AD219" s="37"/>
      <c r="AE219" s="37"/>
      <c r="AR219" s="192" t="s">
        <v>204</v>
      </c>
      <c r="AT219" s="192" t="s">
        <v>199</v>
      </c>
      <c r="AU219" s="192" t="s">
        <v>82</v>
      </c>
      <c r="AY219" s="20" t="s">
        <v>197</v>
      </c>
      <c r="BE219" s="193">
        <f>IF(N219="základní",J219,0)</f>
        <v>0</v>
      </c>
      <c r="BF219" s="193">
        <f>IF(N219="snížená",J219,0)</f>
        <v>0</v>
      </c>
      <c r="BG219" s="193">
        <f>IF(N219="zákl. přenesená",J219,0)</f>
        <v>0</v>
      </c>
      <c r="BH219" s="193">
        <f>IF(N219="sníž. přenesená",J219,0)</f>
        <v>0</v>
      </c>
      <c r="BI219" s="193">
        <f>IF(N219="nulová",J219,0)</f>
        <v>0</v>
      </c>
      <c r="BJ219" s="20" t="s">
        <v>82</v>
      </c>
      <c r="BK219" s="193">
        <f>ROUND(I219*H219,2)</f>
        <v>0</v>
      </c>
      <c r="BL219" s="20" t="s">
        <v>204</v>
      </c>
      <c r="BM219" s="192" t="s">
        <v>21</v>
      </c>
    </row>
    <row r="220" spans="1:65" s="2" customFormat="1" ht="29.25">
      <c r="A220" s="37"/>
      <c r="B220" s="38"/>
      <c r="C220" s="39"/>
      <c r="D220" s="201" t="s">
        <v>4147</v>
      </c>
      <c r="E220" s="39"/>
      <c r="F220" s="261" t="s">
        <v>4335</v>
      </c>
      <c r="G220" s="39"/>
      <c r="H220" s="39"/>
      <c r="I220" s="196"/>
      <c r="J220" s="39"/>
      <c r="K220" s="39"/>
      <c r="L220" s="42"/>
      <c r="M220" s="197"/>
      <c r="N220" s="198"/>
      <c r="O220" s="67"/>
      <c r="P220" s="67"/>
      <c r="Q220" s="67"/>
      <c r="R220" s="67"/>
      <c r="S220" s="67"/>
      <c r="T220" s="68"/>
      <c r="U220" s="37"/>
      <c r="V220" s="37"/>
      <c r="W220" s="37"/>
      <c r="X220" s="37"/>
      <c r="Y220" s="37"/>
      <c r="Z220" s="37"/>
      <c r="AA220" s="37"/>
      <c r="AB220" s="37"/>
      <c r="AC220" s="37"/>
      <c r="AD220" s="37"/>
      <c r="AE220" s="37"/>
      <c r="AT220" s="20" t="s">
        <v>4147</v>
      </c>
      <c r="AU220" s="20" t="s">
        <v>82</v>
      </c>
    </row>
    <row r="221" spans="1:65" s="2" customFormat="1" ht="16.5" customHeight="1">
      <c r="A221" s="37"/>
      <c r="B221" s="38"/>
      <c r="C221" s="181" t="s">
        <v>1121</v>
      </c>
      <c r="D221" s="181" t="s">
        <v>199</v>
      </c>
      <c r="E221" s="182" t="s">
        <v>4336</v>
      </c>
      <c r="F221" s="183" t="s">
        <v>4311</v>
      </c>
      <c r="G221" s="184" t="s">
        <v>4146</v>
      </c>
      <c r="H221" s="185">
        <v>1</v>
      </c>
      <c r="I221" s="186"/>
      <c r="J221" s="187">
        <f>ROUND(I221*H221,2)</f>
        <v>0</v>
      </c>
      <c r="K221" s="183" t="s">
        <v>28</v>
      </c>
      <c r="L221" s="42"/>
      <c r="M221" s="188" t="s">
        <v>28</v>
      </c>
      <c r="N221" s="189" t="s">
        <v>45</v>
      </c>
      <c r="O221" s="67"/>
      <c r="P221" s="190">
        <f>O221*H221</f>
        <v>0</v>
      </c>
      <c r="Q221" s="190">
        <v>0</v>
      </c>
      <c r="R221" s="190">
        <f>Q221*H221</f>
        <v>0</v>
      </c>
      <c r="S221" s="190">
        <v>0</v>
      </c>
      <c r="T221" s="191">
        <f>S221*H221</f>
        <v>0</v>
      </c>
      <c r="U221" s="37"/>
      <c r="V221" s="37"/>
      <c r="W221" s="37"/>
      <c r="X221" s="37"/>
      <c r="Y221" s="37"/>
      <c r="Z221" s="37"/>
      <c r="AA221" s="37"/>
      <c r="AB221" s="37"/>
      <c r="AC221" s="37"/>
      <c r="AD221" s="37"/>
      <c r="AE221" s="37"/>
      <c r="AR221" s="192" t="s">
        <v>204</v>
      </c>
      <c r="AT221" s="192" t="s">
        <v>199</v>
      </c>
      <c r="AU221" s="192" t="s">
        <v>82</v>
      </c>
      <c r="AY221" s="20" t="s">
        <v>197</v>
      </c>
      <c r="BE221" s="193">
        <f>IF(N221="základní",J221,0)</f>
        <v>0</v>
      </c>
      <c r="BF221" s="193">
        <f>IF(N221="snížená",J221,0)</f>
        <v>0</v>
      </c>
      <c r="BG221" s="193">
        <f>IF(N221="zákl. přenesená",J221,0)</f>
        <v>0</v>
      </c>
      <c r="BH221" s="193">
        <f>IF(N221="sníž. přenesená",J221,0)</f>
        <v>0</v>
      </c>
      <c r="BI221" s="193">
        <f>IF(N221="nulová",J221,0)</f>
        <v>0</v>
      </c>
      <c r="BJ221" s="20" t="s">
        <v>82</v>
      </c>
      <c r="BK221" s="193">
        <f>ROUND(I221*H221,2)</f>
        <v>0</v>
      </c>
      <c r="BL221" s="20" t="s">
        <v>204</v>
      </c>
      <c r="BM221" s="192" t="s">
        <v>1639</v>
      </c>
    </row>
    <row r="222" spans="1:65" s="2" customFormat="1" ht="39">
      <c r="A222" s="37"/>
      <c r="B222" s="38"/>
      <c r="C222" s="39"/>
      <c r="D222" s="201" t="s">
        <v>4147</v>
      </c>
      <c r="E222" s="39"/>
      <c r="F222" s="261" t="s">
        <v>4337</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4147</v>
      </c>
      <c r="AU222" s="20" t="s">
        <v>82</v>
      </c>
    </row>
    <row r="223" spans="1:65" s="2" customFormat="1" ht="16.5" customHeight="1">
      <c r="A223" s="37"/>
      <c r="B223" s="38"/>
      <c r="C223" s="181" t="s">
        <v>1126</v>
      </c>
      <c r="D223" s="181" t="s">
        <v>199</v>
      </c>
      <c r="E223" s="182" t="s">
        <v>4338</v>
      </c>
      <c r="F223" s="183" t="s">
        <v>4339</v>
      </c>
      <c r="G223" s="184" t="s">
        <v>4146</v>
      </c>
      <c r="H223" s="185">
        <v>1</v>
      </c>
      <c r="I223" s="186"/>
      <c r="J223" s="187">
        <f>ROUND(I223*H223,2)</f>
        <v>0</v>
      </c>
      <c r="K223" s="183" t="s">
        <v>28</v>
      </c>
      <c r="L223" s="42"/>
      <c r="M223" s="188" t="s">
        <v>28</v>
      </c>
      <c r="N223" s="189" t="s">
        <v>45</v>
      </c>
      <c r="O223" s="67"/>
      <c r="P223" s="190">
        <f>O223*H223</f>
        <v>0</v>
      </c>
      <c r="Q223" s="190">
        <v>0</v>
      </c>
      <c r="R223" s="190">
        <f>Q223*H223</f>
        <v>0</v>
      </c>
      <c r="S223" s="190">
        <v>0</v>
      </c>
      <c r="T223" s="191">
        <f>S223*H223</f>
        <v>0</v>
      </c>
      <c r="U223" s="37"/>
      <c r="V223" s="37"/>
      <c r="W223" s="37"/>
      <c r="X223" s="37"/>
      <c r="Y223" s="37"/>
      <c r="Z223" s="37"/>
      <c r="AA223" s="37"/>
      <c r="AB223" s="37"/>
      <c r="AC223" s="37"/>
      <c r="AD223" s="37"/>
      <c r="AE223" s="37"/>
      <c r="AR223" s="192" t="s">
        <v>204</v>
      </c>
      <c r="AT223" s="192" t="s">
        <v>199</v>
      </c>
      <c r="AU223" s="192" t="s">
        <v>82</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1670</v>
      </c>
    </row>
    <row r="224" spans="1:65" s="2" customFormat="1" ht="29.25">
      <c r="A224" s="37"/>
      <c r="B224" s="38"/>
      <c r="C224" s="39"/>
      <c r="D224" s="201" t="s">
        <v>4147</v>
      </c>
      <c r="E224" s="39"/>
      <c r="F224" s="261" t="s">
        <v>4340</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4147</v>
      </c>
      <c r="AU224" s="20" t="s">
        <v>82</v>
      </c>
    </row>
    <row r="225" spans="1:65" s="2" customFormat="1" ht="16.5" customHeight="1">
      <c r="A225" s="37"/>
      <c r="B225" s="38"/>
      <c r="C225" s="181" t="s">
        <v>1145</v>
      </c>
      <c r="D225" s="181" t="s">
        <v>199</v>
      </c>
      <c r="E225" s="182" t="s">
        <v>4341</v>
      </c>
      <c r="F225" s="183" t="s">
        <v>4342</v>
      </c>
      <c r="G225" s="184" t="s">
        <v>4146</v>
      </c>
      <c r="H225" s="185">
        <v>1</v>
      </c>
      <c r="I225" s="186"/>
      <c r="J225" s="187">
        <f>ROUND(I225*H225,2)</f>
        <v>0</v>
      </c>
      <c r="K225" s="183" t="s">
        <v>28</v>
      </c>
      <c r="L225" s="42"/>
      <c r="M225" s="188" t="s">
        <v>28</v>
      </c>
      <c r="N225" s="189" t="s">
        <v>45</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204</v>
      </c>
      <c r="AT225" s="192" t="s">
        <v>199</v>
      </c>
      <c r="AU225" s="192" t="s">
        <v>82</v>
      </c>
      <c r="AY225" s="20" t="s">
        <v>197</v>
      </c>
      <c r="BE225" s="193">
        <f>IF(N225="základní",J225,0)</f>
        <v>0</v>
      </c>
      <c r="BF225" s="193">
        <f>IF(N225="snížená",J225,0)</f>
        <v>0</v>
      </c>
      <c r="BG225" s="193">
        <f>IF(N225="zákl. přenesená",J225,0)</f>
        <v>0</v>
      </c>
      <c r="BH225" s="193">
        <f>IF(N225="sníž. přenesená",J225,0)</f>
        <v>0</v>
      </c>
      <c r="BI225" s="193">
        <f>IF(N225="nulová",J225,0)</f>
        <v>0</v>
      </c>
      <c r="BJ225" s="20" t="s">
        <v>82</v>
      </c>
      <c r="BK225" s="193">
        <f>ROUND(I225*H225,2)</f>
        <v>0</v>
      </c>
      <c r="BL225" s="20" t="s">
        <v>204</v>
      </c>
      <c r="BM225" s="192" t="s">
        <v>1689</v>
      </c>
    </row>
    <row r="226" spans="1:65" s="2" customFormat="1" ht="29.25">
      <c r="A226" s="37"/>
      <c r="B226" s="38"/>
      <c r="C226" s="39"/>
      <c r="D226" s="201" t="s">
        <v>4147</v>
      </c>
      <c r="E226" s="39"/>
      <c r="F226" s="261" t="s">
        <v>4343</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4147</v>
      </c>
      <c r="AU226" s="20" t="s">
        <v>82</v>
      </c>
    </row>
    <row r="227" spans="1:65" s="12" customFormat="1" ht="25.9" customHeight="1">
      <c r="B227" s="165"/>
      <c r="C227" s="166"/>
      <c r="D227" s="167" t="s">
        <v>73</v>
      </c>
      <c r="E227" s="168" t="s">
        <v>4344</v>
      </c>
      <c r="F227" s="168" t="s">
        <v>4345</v>
      </c>
      <c r="G227" s="166"/>
      <c r="H227" s="166"/>
      <c r="I227" s="169"/>
      <c r="J227" s="170">
        <f>BK227</f>
        <v>0</v>
      </c>
      <c r="K227" s="166"/>
      <c r="L227" s="171"/>
      <c r="M227" s="172"/>
      <c r="N227" s="173"/>
      <c r="O227" s="173"/>
      <c r="P227" s="174">
        <f>SUM(P228:P239)</f>
        <v>0</v>
      </c>
      <c r="Q227" s="173"/>
      <c r="R227" s="174">
        <f>SUM(R228:R239)</f>
        <v>0</v>
      </c>
      <c r="S227" s="173"/>
      <c r="T227" s="175">
        <f>SUM(T228:T239)</f>
        <v>0</v>
      </c>
      <c r="AR227" s="176" t="s">
        <v>82</v>
      </c>
      <c r="AT227" s="177" t="s">
        <v>73</v>
      </c>
      <c r="AU227" s="177" t="s">
        <v>74</v>
      </c>
      <c r="AY227" s="176" t="s">
        <v>197</v>
      </c>
      <c r="BK227" s="178">
        <f>SUM(BK228:BK239)</f>
        <v>0</v>
      </c>
    </row>
    <row r="228" spans="1:65" s="2" customFormat="1" ht="16.5" customHeight="1">
      <c r="A228" s="37"/>
      <c r="B228" s="38"/>
      <c r="C228" s="181" t="s">
        <v>1152</v>
      </c>
      <c r="D228" s="181" t="s">
        <v>199</v>
      </c>
      <c r="E228" s="182" t="s">
        <v>4346</v>
      </c>
      <c r="F228" s="183" t="s">
        <v>4347</v>
      </c>
      <c r="G228" s="184" t="s">
        <v>4146</v>
      </c>
      <c r="H228" s="185">
        <v>1</v>
      </c>
      <c r="I228" s="186"/>
      <c r="J228" s="187">
        <f>ROUND(I228*H228,2)</f>
        <v>0</v>
      </c>
      <c r="K228" s="183" t="s">
        <v>28</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204</v>
      </c>
      <c r="AT228" s="192" t="s">
        <v>199</v>
      </c>
      <c r="AU228" s="192" t="s">
        <v>82</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1701</v>
      </c>
    </row>
    <row r="229" spans="1:65" s="2" customFormat="1" ht="39">
      <c r="A229" s="37"/>
      <c r="B229" s="38"/>
      <c r="C229" s="39"/>
      <c r="D229" s="201" t="s">
        <v>4147</v>
      </c>
      <c r="E229" s="39"/>
      <c r="F229" s="261" t="s">
        <v>4348</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4147</v>
      </c>
      <c r="AU229" s="20" t="s">
        <v>82</v>
      </c>
    </row>
    <row r="230" spans="1:65" s="2" customFormat="1" ht="16.5" customHeight="1">
      <c r="A230" s="37"/>
      <c r="B230" s="38"/>
      <c r="C230" s="181" t="s">
        <v>1167</v>
      </c>
      <c r="D230" s="181" t="s">
        <v>199</v>
      </c>
      <c r="E230" s="182" t="s">
        <v>4349</v>
      </c>
      <c r="F230" s="183" t="s">
        <v>4350</v>
      </c>
      <c r="G230" s="184" t="s">
        <v>4146</v>
      </c>
      <c r="H230" s="185">
        <v>1</v>
      </c>
      <c r="I230" s="186"/>
      <c r="J230" s="187">
        <f>ROUND(I230*H230,2)</f>
        <v>0</v>
      </c>
      <c r="K230" s="183" t="s">
        <v>28</v>
      </c>
      <c r="L230" s="42"/>
      <c r="M230" s="188" t="s">
        <v>28</v>
      </c>
      <c r="N230" s="189" t="s">
        <v>45</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204</v>
      </c>
      <c r="AT230" s="192" t="s">
        <v>199</v>
      </c>
      <c r="AU230" s="192" t="s">
        <v>82</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204</v>
      </c>
      <c r="BM230" s="192" t="s">
        <v>1719</v>
      </c>
    </row>
    <row r="231" spans="1:65" s="2" customFormat="1" ht="39">
      <c r="A231" s="37"/>
      <c r="B231" s="38"/>
      <c r="C231" s="39"/>
      <c r="D231" s="201" t="s">
        <v>4147</v>
      </c>
      <c r="E231" s="39"/>
      <c r="F231" s="261" t="s">
        <v>4351</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4147</v>
      </c>
      <c r="AU231" s="20" t="s">
        <v>82</v>
      </c>
    </row>
    <row r="232" spans="1:65" s="2" customFormat="1" ht="16.5" customHeight="1">
      <c r="A232" s="37"/>
      <c r="B232" s="38"/>
      <c r="C232" s="181" t="s">
        <v>1177</v>
      </c>
      <c r="D232" s="181" t="s">
        <v>199</v>
      </c>
      <c r="E232" s="182" t="s">
        <v>4352</v>
      </c>
      <c r="F232" s="183" t="s">
        <v>4353</v>
      </c>
      <c r="G232" s="184" t="s">
        <v>4146</v>
      </c>
      <c r="H232" s="185">
        <v>1</v>
      </c>
      <c r="I232" s="186"/>
      <c r="J232" s="187">
        <f>ROUND(I232*H232,2)</f>
        <v>0</v>
      </c>
      <c r="K232" s="183" t="s">
        <v>28</v>
      </c>
      <c r="L232" s="42"/>
      <c r="M232" s="188" t="s">
        <v>28</v>
      </c>
      <c r="N232" s="189" t="s">
        <v>45</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204</v>
      </c>
      <c r="AT232" s="192" t="s">
        <v>199</v>
      </c>
      <c r="AU232" s="192" t="s">
        <v>82</v>
      </c>
      <c r="AY232" s="20" t="s">
        <v>197</v>
      </c>
      <c r="BE232" s="193">
        <f>IF(N232="základní",J232,0)</f>
        <v>0</v>
      </c>
      <c r="BF232" s="193">
        <f>IF(N232="snížená",J232,0)</f>
        <v>0</v>
      </c>
      <c r="BG232" s="193">
        <f>IF(N232="zákl. přenesená",J232,0)</f>
        <v>0</v>
      </c>
      <c r="BH232" s="193">
        <f>IF(N232="sníž. přenesená",J232,0)</f>
        <v>0</v>
      </c>
      <c r="BI232" s="193">
        <f>IF(N232="nulová",J232,0)</f>
        <v>0</v>
      </c>
      <c r="BJ232" s="20" t="s">
        <v>82</v>
      </c>
      <c r="BK232" s="193">
        <f>ROUND(I232*H232,2)</f>
        <v>0</v>
      </c>
      <c r="BL232" s="20" t="s">
        <v>204</v>
      </c>
      <c r="BM232" s="192" t="s">
        <v>1736</v>
      </c>
    </row>
    <row r="233" spans="1:65" s="2" customFormat="1" ht="39">
      <c r="A233" s="37"/>
      <c r="B233" s="38"/>
      <c r="C233" s="39"/>
      <c r="D233" s="201" t="s">
        <v>4147</v>
      </c>
      <c r="E233" s="39"/>
      <c r="F233" s="261" t="s">
        <v>4354</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4147</v>
      </c>
      <c r="AU233" s="20" t="s">
        <v>82</v>
      </c>
    </row>
    <row r="234" spans="1:65" s="2" customFormat="1" ht="16.5" customHeight="1">
      <c r="A234" s="37"/>
      <c r="B234" s="38"/>
      <c r="C234" s="181" t="s">
        <v>1182</v>
      </c>
      <c r="D234" s="181" t="s">
        <v>199</v>
      </c>
      <c r="E234" s="182" t="s">
        <v>4355</v>
      </c>
      <c r="F234" s="183" t="s">
        <v>4356</v>
      </c>
      <c r="G234" s="184" t="s">
        <v>4146</v>
      </c>
      <c r="H234" s="185">
        <v>8</v>
      </c>
      <c r="I234" s="186"/>
      <c r="J234" s="187">
        <f>ROUND(I234*H234,2)</f>
        <v>0</v>
      </c>
      <c r="K234" s="183" t="s">
        <v>28</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204</v>
      </c>
      <c r="AT234" s="192" t="s">
        <v>199</v>
      </c>
      <c r="AU234" s="192" t="s">
        <v>82</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1754</v>
      </c>
    </row>
    <row r="235" spans="1:65" s="2" customFormat="1" ht="29.25">
      <c r="A235" s="37"/>
      <c r="B235" s="38"/>
      <c r="C235" s="39"/>
      <c r="D235" s="201" t="s">
        <v>4147</v>
      </c>
      <c r="E235" s="39"/>
      <c r="F235" s="261" t="s">
        <v>4357</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4147</v>
      </c>
      <c r="AU235" s="20" t="s">
        <v>82</v>
      </c>
    </row>
    <row r="236" spans="1:65" s="2" customFormat="1" ht="16.5" customHeight="1">
      <c r="A236" s="37"/>
      <c r="B236" s="38"/>
      <c r="C236" s="181" t="s">
        <v>1188</v>
      </c>
      <c r="D236" s="181" t="s">
        <v>199</v>
      </c>
      <c r="E236" s="182" t="s">
        <v>4358</v>
      </c>
      <c r="F236" s="183" t="s">
        <v>4359</v>
      </c>
      <c r="G236" s="184" t="s">
        <v>4146</v>
      </c>
      <c r="H236" s="185">
        <v>2</v>
      </c>
      <c r="I236" s="186"/>
      <c r="J236" s="187">
        <f>ROUND(I236*H236,2)</f>
        <v>0</v>
      </c>
      <c r="K236" s="183" t="s">
        <v>28</v>
      </c>
      <c r="L236" s="42"/>
      <c r="M236" s="188" t="s">
        <v>28</v>
      </c>
      <c r="N236" s="189" t="s">
        <v>45</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204</v>
      </c>
      <c r="AT236" s="192" t="s">
        <v>199</v>
      </c>
      <c r="AU236" s="192" t="s">
        <v>82</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1768</v>
      </c>
    </row>
    <row r="237" spans="1:65" s="2" customFormat="1" ht="29.25">
      <c r="A237" s="37"/>
      <c r="B237" s="38"/>
      <c r="C237" s="39"/>
      <c r="D237" s="201" t="s">
        <v>4147</v>
      </c>
      <c r="E237" s="39"/>
      <c r="F237" s="261" t="s">
        <v>4360</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4147</v>
      </c>
      <c r="AU237" s="20" t="s">
        <v>82</v>
      </c>
    </row>
    <row r="238" spans="1:65" s="2" customFormat="1" ht="16.5" customHeight="1">
      <c r="A238" s="37"/>
      <c r="B238" s="38"/>
      <c r="C238" s="181" t="s">
        <v>1204</v>
      </c>
      <c r="D238" s="181" t="s">
        <v>199</v>
      </c>
      <c r="E238" s="182" t="s">
        <v>4361</v>
      </c>
      <c r="F238" s="183" t="s">
        <v>4362</v>
      </c>
      <c r="G238" s="184" t="s">
        <v>4146</v>
      </c>
      <c r="H238" s="185">
        <v>1</v>
      </c>
      <c r="I238" s="186"/>
      <c r="J238" s="187">
        <f>ROUND(I238*H238,2)</f>
        <v>0</v>
      </c>
      <c r="K238" s="183" t="s">
        <v>28</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204</v>
      </c>
      <c r="AT238" s="192" t="s">
        <v>199</v>
      </c>
      <c r="AU238" s="192" t="s">
        <v>82</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204</v>
      </c>
      <c r="BM238" s="192" t="s">
        <v>1791</v>
      </c>
    </row>
    <row r="239" spans="1:65" s="2" customFormat="1" ht="29.25">
      <c r="A239" s="37"/>
      <c r="B239" s="38"/>
      <c r="C239" s="39"/>
      <c r="D239" s="201" t="s">
        <v>4147</v>
      </c>
      <c r="E239" s="39"/>
      <c r="F239" s="261" t="s">
        <v>4363</v>
      </c>
      <c r="G239" s="39"/>
      <c r="H239" s="39"/>
      <c r="I239" s="196"/>
      <c r="J239" s="39"/>
      <c r="K239" s="39"/>
      <c r="L239" s="42"/>
      <c r="M239" s="262"/>
      <c r="N239" s="263"/>
      <c r="O239" s="264"/>
      <c r="P239" s="264"/>
      <c r="Q239" s="264"/>
      <c r="R239" s="264"/>
      <c r="S239" s="264"/>
      <c r="T239" s="265"/>
      <c r="U239" s="37"/>
      <c r="V239" s="37"/>
      <c r="W239" s="37"/>
      <c r="X239" s="37"/>
      <c r="Y239" s="37"/>
      <c r="Z239" s="37"/>
      <c r="AA239" s="37"/>
      <c r="AB239" s="37"/>
      <c r="AC239" s="37"/>
      <c r="AD239" s="37"/>
      <c r="AE239" s="37"/>
      <c r="AT239" s="20" t="s">
        <v>4147</v>
      </c>
      <c r="AU239" s="20" t="s">
        <v>82</v>
      </c>
    </row>
    <row r="240" spans="1:65" s="2" customFormat="1" ht="6.95" customHeight="1">
      <c r="A240" s="37"/>
      <c r="B240" s="50"/>
      <c r="C240" s="51"/>
      <c r="D240" s="51"/>
      <c r="E240" s="51"/>
      <c r="F240" s="51"/>
      <c r="G240" s="51"/>
      <c r="H240" s="51"/>
      <c r="I240" s="51"/>
      <c r="J240" s="51"/>
      <c r="K240" s="51"/>
      <c r="L240" s="42"/>
      <c r="M240" s="37"/>
      <c r="O240" s="37"/>
      <c r="P240" s="37"/>
      <c r="Q240" s="37"/>
      <c r="R240" s="37"/>
      <c r="S240" s="37"/>
      <c r="T240" s="37"/>
      <c r="U240" s="37"/>
      <c r="V240" s="37"/>
      <c r="W240" s="37"/>
      <c r="X240" s="37"/>
      <c r="Y240" s="37"/>
      <c r="Z240" s="37"/>
      <c r="AA240" s="37"/>
      <c r="AB240" s="37"/>
      <c r="AC240" s="37"/>
      <c r="AD240" s="37"/>
      <c r="AE240" s="37"/>
    </row>
  </sheetData>
  <sheetProtection algorithmName="SHA-512" hashValue="JqnXMO1gO5g1Q+FERjqsasdQMZXPRRiN1KEv3SWZHddVdBkvJs80712CbBbDO5xnN+55M6Eey8AxkUUBEMqhTA==" saltValue="cUu4oTmV19y5mV038uQn+n8aiQ6oRuSUWPEPS1ougUw08k1SppAHeY99LxHZ8p6e6ODpZXFyaqrmIq1s2d+fPQ==" spinCount="100000" sheet="1" objects="1" scenarios="1" formatColumns="0" formatRows="0" autoFilter="0"/>
  <autoFilter ref="C87:K239" xr:uid="{00000000-0009-0000-0000-000003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BM25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97</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4364</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98.5" customHeight="1">
      <c r="A29" s="118"/>
      <c r="B29" s="119"/>
      <c r="C29" s="118"/>
      <c r="D29" s="118"/>
      <c r="E29" s="426" t="s">
        <v>4365</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ROUND((SUM(BE92:BE257)),  2)</f>
        <v>0</v>
      </c>
      <c r="G35" s="37"/>
      <c r="H35" s="37"/>
      <c r="I35" s="127">
        <v>0.21</v>
      </c>
      <c r="J35" s="126">
        <f>ROUND(((SUM(BE92:BE257))*I35),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ROUND((SUM(BF92:BF257)),  2)</f>
        <v>0</v>
      </c>
      <c r="G36" s="37"/>
      <c r="H36" s="37"/>
      <c r="I36" s="127">
        <v>0.12</v>
      </c>
      <c r="J36" s="126">
        <f>ROUND(((SUM(BF92:BF257))*I36),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ROUND((SUM(BG92:BG257)),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ROUND((SUM(BH92:BH257)),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ROUND((SUM(BI92:BI257)),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D.1.4.1 - Elektroinstalace silnoproud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J92</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4366</v>
      </c>
      <c r="E64" s="146"/>
      <c r="F64" s="146"/>
      <c r="G64" s="146"/>
      <c r="H64" s="146"/>
      <c r="I64" s="146"/>
      <c r="J64" s="147">
        <f>J93</f>
        <v>0</v>
      </c>
      <c r="K64" s="144"/>
      <c r="L64" s="148"/>
    </row>
    <row r="65" spans="1:31" s="9" customFormat="1" ht="24.95" customHeight="1">
      <c r="B65" s="143"/>
      <c r="C65" s="144"/>
      <c r="D65" s="145" t="s">
        <v>4367</v>
      </c>
      <c r="E65" s="146"/>
      <c r="F65" s="146"/>
      <c r="G65" s="146"/>
      <c r="H65" s="146"/>
      <c r="I65" s="146"/>
      <c r="J65" s="147">
        <f>J122</f>
        <v>0</v>
      </c>
      <c r="K65" s="144"/>
      <c r="L65" s="148"/>
    </row>
    <row r="66" spans="1:31" s="9" customFormat="1" ht="24.95" customHeight="1">
      <c r="B66" s="143"/>
      <c r="C66" s="144"/>
      <c r="D66" s="145" t="s">
        <v>4368</v>
      </c>
      <c r="E66" s="146"/>
      <c r="F66" s="146"/>
      <c r="G66" s="146"/>
      <c r="H66" s="146"/>
      <c r="I66" s="146"/>
      <c r="J66" s="147">
        <f>J146</f>
        <v>0</v>
      </c>
      <c r="K66" s="144"/>
      <c r="L66" s="148"/>
    </row>
    <row r="67" spans="1:31" s="9" customFormat="1" ht="24.95" customHeight="1">
      <c r="B67" s="143"/>
      <c r="C67" s="144"/>
      <c r="D67" s="145" t="s">
        <v>4369</v>
      </c>
      <c r="E67" s="146"/>
      <c r="F67" s="146"/>
      <c r="G67" s="146"/>
      <c r="H67" s="146"/>
      <c r="I67" s="146"/>
      <c r="J67" s="147">
        <f>J171</f>
        <v>0</v>
      </c>
      <c r="K67" s="144"/>
      <c r="L67" s="148"/>
    </row>
    <row r="68" spans="1:31" s="9" customFormat="1" ht="24.95" customHeight="1">
      <c r="B68" s="143"/>
      <c r="C68" s="144"/>
      <c r="D68" s="145" t="s">
        <v>4370</v>
      </c>
      <c r="E68" s="146"/>
      <c r="F68" s="146"/>
      <c r="G68" s="146"/>
      <c r="H68" s="146"/>
      <c r="I68" s="146"/>
      <c r="J68" s="147">
        <f>J191</f>
        <v>0</v>
      </c>
      <c r="K68" s="144"/>
      <c r="L68" s="148"/>
    </row>
    <row r="69" spans="1:31" s="9" customFormat="1" ht="24.95" customHeight="1">
      <c r="B69" s="143"/>
      <c r="C69" s="144"/>
      <c r="D69" s="145" t="s">
        <v>4371</v>
      </c>
      <c r="E69" s="146"/>
      <c r="F69" s="146"/>
      <c r="G69" s="146"/>
      <c r="H69" s="146"/>
      <c r="I69" s="146"/>
      <c r="J69" s="147">
        <f>J204</f>
        <v>0</v>
      </c>
      <c r="K69" s="144"/>
      <c r="L69" s="148"/>
    </row>
    <row r="70" spans="1:31" s="9" customFormat="1" ht="24.95" customHeight="1">
      <c r="B70" s="143"/>
      <c r="C70" s="144"/>
      <c r="D70" s="145" t="s">
        <v>4372</v>
      </c>
      <c r="E70" s="146"/>
      <c r="F70" s="146"/>
      <c r="G70" s="146"/>
      <c r="H70" s="146"/>
      <c r="I70" s="146"/>
      <c r="J70" s="147">
        <f>J214</f>
        <v>0</v>
      </c>
      <c r="K70" s="144"/>
      <c r="L70" s="148"/>
    </row>
    <row r="71" spans="1:31" s="2" customFormat="1" ht="21.7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50"/>
      <c r="C72" s="51"/>
      <c r="D72" s="51"/>
      <c r="E72" s="51"/>
      <c r="F72" s="51"/>
      <c r="G72" s="51"/>
      <c r="H72" s="51"/>
      <c r="I72" s="51"/>
      <c r="J72" s="51"/>
      <c r="K72" s="51"/>
      <c r="L72" s="116"/>
      <c r="S72" s="37"/>
      <c r="T72" s="37"/>
      <c r="U72" s="37"/>
      <c r="V72" s="37"/>
      <c r="W72" s="37"/>
      <c r="X72" s="37"/>
      <c r="Y72" s="37"/>
      <c r="Z72" s="37"/>
      <c r="AA72" s="37"/>
      <c r="AB72" s="37"/>
      <c r="AC72" s="37"/>
      <c r="AD72" s="37"/>
      <c r="AE72" s="37"/>
    </row>
    <row r="76" spans="1:31" s="2" customFormat="1" ht="6.95" customHeight="1">
      <c r="A76" s="37"/>
      <c r="B76" s="52"/>
      <c r="C76" s="53"/>
      <c r="D76" s="53"/>
      <c r="E76" s="53"/>
      <c r="F76" s="53"/>
      <c r="G76" s="53"/>
      <c r="H76" s="53"/>
      <c r="I76" s="53"/>
      <c r="J76" s="53"/>
      <c r="K76" s="53"/>
      <c r="L76" s="116"/>
      <c r="S76" s="37"/>
      <c r="T76" s="37"/>
      <c r="U76" s="37"/>
      <c r="V76" s="37"/>
      <c r="W76" s="37"/>
      <c r="X76" s="37"/>
      <c r="Y76" s="37"/>
      <c r="Z76" s="37"/>
      <c r="AA76" s="37"/>
      <c r="AB76" s="37"/>
      <c r="AC76" s="37"/>
      <c r="AD76" s="37"/>
      <c r="AE76" s="37"/>
    </row>
    <row r="77" spans="1:31" s="2" customFormat="1" ht="24.95" customHeight="1">
      <c r="A77" s="37"/>
      <c r="B77" s="38"/>
      <c r="C77" s="26" t="s">
        <v>182</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16</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427" t="str">
        <f>E7</f>
        <v>Zpracování PD - ZŠ F-M, ul. J. Čapka 2555 - tělocvična II.</v>
      </c>
      <c r="F80" s="428"/>
      <c r="G80" s="428"/>
      <c r="H80" s="428"/>
      <c r="I80" s="39"/>
      <c r="J80" s="39"/>
      <c r="K80" s="39"/>
      <c r="L80" s="116"/>
      <c r="S80" s="37"/>
      <c r="T80" s="37"/>
      <c r="U80" s="37"/>
      <c r="V80" s="37"/>
      <c r="W80" s="37"/>
      <c r="X80" s="37"/>
      <c r="Y80" s="37"/>
      <c r="Z80" s="37"/>
      <c r="AA80" s="37"/>
      <c r="AB80" s="37"/>
      <c r="AC80" s="37"/>
      <c r="AD80" s="37"/>
      <c r="AE80" s="37"/>
    </row>
    <row r="81" spans="1:65" s="1" customFormat="1" ht="12" customHeight="1">
      <c r="B81" s="24"/>
      <c r="C81" s="32" t="s">
        <v>167</v>
      </c>
      <c r="D81" s="25"/>
      <c r="E81" s="25"/>
      <c r="F81" s="25"/>
      <c r="G81" s="25"/>
      <c r="H81" s="25"/>
      <c r="I81" s="25"/>
      <c r="J81" s="25"/>
      <c r="K81" s="25"/>
      <c r="L81" s="23"/>
    </row>
    <row r="82" spans="1:65" s="2" customFormat="1" ht="16.5" customHeight="1">
      <c r="A82" s="37"/>
      <c r="B82" s="38"/>
      <c r="C82" s="39"/>
      <c r="D82" s="39"/>
      <c r="E82" s="427" t="s">
        <v>559</v>
      </c>
      <c r="F82" s="429"/>
      <c r="G82" s="429"/>
      <c r="H82" s="429"/>
      <c r="I82" s="39"/>
      <c r="J82" s="39"/>
      <c r="K82" s="39"/>
      <c r="L82" s="116"/>
      <c r="S82" s="37"/>
      <c r="T82" s="37"/>
      <c r="U82" s="37"/>
      <c r="V82" s="37"/>
      <c r="W82" s="37"/>
      <c r="X82" s="37"/>
      <c r="Y82" s="37"/>
      <c r="Z82" s="37"/>
      <c r="AA82" s="37"/>
      <c r="AB82" s="37"/>
      <c r="AC82" s="37"/>
      <c r="AD82" s="37"/>
      <c r="AE82" s="37"/>
    </row>
    <row r="83" spans="1:65" s="2" customFormat="1" ht="12" customHeight="1">
      <c r="A83" s="37"/>
      <c r="B83" s="38"/>
      <c r="C83" s="32" t="s">
        <v>563</v>
      </c>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6.5" customHeight="1">
      <c r="A84" s="37"/>
      <c r="B84" s="38"/>
      <c r="C84" s="39"/>
      <c r="D84" s="39"/>
      <c r="E84" s="383" t="str">
        <f>E11</f>
        <v>D.1.4.1 - Elektroinstalace silnoproud</v>
      </c>
      <c r="F84" s="429"/>
      <c r="G84" s="429"/>
      <c r="H84" s="429"/>
      <c r="I84" s="39"/>
      <c r="J84" s="39"/>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12" customHeight="1">
      <c r="A86" s="37"/>
      <c r="B86" s="38"/>
      <c r="C86" s="32" t="s">
        <v>22</v>
      </c>
      <c r="D86" s="39"/>
      <c r="E86" s="39"/>
      <c r="F86" s="30" t="str">
        <f>F14</f>
        <v>J. Čapka 2555, Frýdek Místek</v>
      </c>
      <c r="G86" s="39"/>
      <c r="H86" s="39"/>
      <c r="I86" s="32" t="s">
        <v>24</v>
      </c>
      <c r="J86" s="62" t="str">
        <f>IF(J14="","",J14)</f>
        <v>19. 3. 2025</v>
      </c>
      <c r="K86" s="39"/>
      <c r="L86" s="116"/>
      <c r="S86" s="37"/>
      <c r="T86" s="37"/>
      <c r="U86" s="37"/>
      <c r="V86" s="37"/>
      <c r="W86" s="37"/>
      <c r="X86" s="37"/>
      <c r="Y86" s="37"/>
      <c r="Z86" s="37"/>
      <c r="AA86" s="37"/>
      <c r="AB86" s="37"/>
      <c r="AC86" s="37"/>
      <c r="AD86" s="37"/>
      <c r="AE86" s="37"/>
    </row>
    <row r="87" spans="1:65" s="2" customFormat="1" ht="6.95" customHeight="1">
      <c r="A87" s="37"/>
      <c r="B87" s="38"/>
      <c r="C87" s="39"/>
      <c r="D87" s="39"/>
      <c r="E87" s="39"/>
      <c r="F87" s="39"/>
      <c r="G87" s="39"/>
      <c r="H87" s="39"/>
      <c r="I87" s="39"/>
      <c r="J87" s="39"/>
      <c r="K87" s="39"/>
      <c r="L87" s="116"/>
      <c r="S87" s="37"/>
      <c r="T87" s="37"/>
      <c r="U87" s="37"/>
      <c r="V87" s="37"/>
      <c r="W87" s="37"/>
      <c r="X87" s="37"/>
      <c r="Y87" s="37"/>
      <c r="Z87" s="37"/>
      <c r="AA87" s="37"/>
      <c r="AB87" s="37"/>
      <c r="AC87" s="37"/>
      <c r="AD87" s="37"/>
      <c r="AE87" s="37"/>
    </row>
    <row r="88" spans="1:65" s="2" customFormat="1" ht="25.7" customHeight="1">
      <c r="A88" s="37"/>
      <c r="B88" s="38"/>
      <c r="C88" s="32" t="s">
        <v>26</v>
      </c>
      <c r="D88" s="39"/>
      <c r="E88" s="39"/>
      <c r="F88" s="30" t="str">
        <f>E17</f>
        <v>Statutární město Frýdek - Místek</v>
      </c>
      <c r="G88" s="39"/>
      <c r="H88" s="39"/>
      <c r="I88" s="32" t="s">
        <v>33</v>
      </c>
      <c r="J88" s="35" t="str">
        <f>E23</f>
        <v>Energy Benefit Centre a.s., Ostrava</v>
      </c>
      <c r="K88" s="39"/>
      <c r="L88" s="116"/>
      <c r="S88" s="37"/>
      <c r="T88" s="37"/>
      <c r="U88" s="37"/>
      <c r="V88" s="37"/>
      <c r="W88" s="37"/>
      <c r="X88" s="37"/>
      <c r="Y88" s="37"/>
      <c r="Z88" s="37"/>
      <c r="AA88" s="37"/>
      <c r="AB88" s="37"/>
      <c r="AC88" s="37"/>
      <c r="AD88" s="37"/>
      <c r="AE88" s="37"/>
    </row>
    <row r="89" spans="1:65" s="2" customFormat="1" ht="15.2" customHeight="1">
      <c r="A89" s="37"/>
      <c r="B89" s="38"/>
      <c r="C89" s="32" t="s">
        <v>31</v>
      </c>
      <c r="D89" s="39"/>
      <c r="E89" s="39"/>
      <c r="F89" s="30" t="str">
        <f>IF(E20="","",E20)</f>
        <v>Vyplň údaj</v>
      </c>
      <c r="G89" s="39"/>
      <c r="H89" s="39"/>
      <c r="I89" s="32" t="s">
        <v>36</v>
      </c>
      <c r="J89" s="35" t="str">
        <f>E26</f>
        <v>---</v>
      </c>
      <c r="K89" s="39"/>
      <c r="L89" s="116"/>
      <c r="S89" s="37"/>
      <c r="T89" s="37"/>
      <c r="U89" s="37"/>
      <c r="V89" s="37"/>
      <c r="W89" s="37"/>
      <c r="X89" s="37"/>
      <c r="Y89" s="37"/>
      <c r="Z89" s="37"/>
      <c r="AA89" s="37"/>
      <c r="AB89" s="37"/>
      <c r="AC89" s="37"/>
      <c r="AD89" s="37"/>
      <c r="AE89" s="37"/>
    </row>
    <row r="90" spans="1:65" s="2" customFormat="1" ht="10.3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5" s="11" customFormat="1" ht="29.25" customHeight="1">
      <c r="A91" s="154"/>
      <c r="B91" s="155"/>
      <c r="C91" s="156" t="s">
        <v>183</v>
      </c>
      <c r="D91" s="157" t="s">
        <v>59</v>
      </c>
      <c r="E91" s="157" t="s">
        <v>55</v>
      </c>
      <c r="F91" s="157" t="s">
        <v>56</v>
      </c>
      <c r="G91" s="157" t="s">
        <v>184</v>
      </c>
      <c r="H91" s="157" t="s">
        <v>185</v>
      </c>
      <c r="I91" s="157" t="s">
        <v>186</v>
      </c>
      <c r="J91" s="157" t="s">
        <v>173</v>
      </c>
      <c r="K91" s="158" t="s">
        <v>187</v>
      </c>
      <c r="L91" s="159"/>
      <c r="M91" s="71" t="s">
        <v>28</v>
      </c>
      <c r="N91" s="72" t="s">
        <v>44</v>
      </c>
      <c r="O91" s="72" t="s">
        <v>188</v>
      </c>
      <c r="P91" s="72" t="s">
        <v>189</v>
      </c>
      <c r="Q91" s="72" t="s">
        <v>190</v>
      </c>
      <c r="R91" s="72" t="s">
        <v>191</v>
      </c>
      <c r="S91" s="72" t="s">
        <v>192</v>
      </c>
      <c r="T91" s="73" t="s">
        <v>193</v>
      </c>
      <c r="U91" s="154"/>
      <c r="V91" s="154"/>
      <c r="W91" s="154"/>
      <c r="X91" s="154"/>
      <c r="Y91" s="154"/>
      <c r="Z91" s="154"/>
      <c r="AA91" s="154"/>
      <c r="AB91" s="154"/>
      <c r="AC91" s="154"/>
      <c r="AD91" s="154"/>
      <c r="AE91" s="154"/>
    </row>
    <row r="92" spans="1:65" s="2" customFormat="1" ht="22.9" customHeight="1">
      <c r="A92" s="37"/>
      <c r="B92" s="38"/>
      <c r="C92" s="78" t="s">
        <v>194</v>
      </c>
      <c r="D92" s="39"/>
      <c r="E92" s="39"/>
      <c r="F92" s="39"/>
      <c r="G92" s="39"/>
      <c r="H92" s="39"/>
      <c r="I92" s="39"/>
      <c r="J92" s="160">
        <f>BK92</f>
        <v>0</v>
      </c>
      <c r="K92" s="39"/>
      <c r="L92" s="42"/>
      <c r="M92" s="74"/>
      <c r="N92" s="161"/>
      <c r="O92" s="75"/>
      <c r="P92" s="162">
        <f>P93+P122+P146+P171+P191+P204+P214</f>
        <v>0</v>
      </c>
      <c r="Q92" s="75"/>
      <c r="R92" s="162">
        <f>R93+R122+R146+R171+R191+R204+R214</f>
        <v>0</v>
      </c>
      <c r="S92" s="75"/>
      <c r="T92" s="163">
        <f>T93+T122+T146+T171+T191+T204+T214</f>
        <v>0</v>
      </c>
      <c r="U92" s="37"/>
      <c r="V92" s="37"/>
      <c r="W92" s="37"/>
      <c r="X92" s="37"/>
      <c r="Y92" s="37"/>
      <c r="Z92" s="37"/>
      <c r="AA92" s="37"/>
      <c r="AB92" s="37"/>
      <c r="AC92" s="37"/>
      <c r="AD92" s="37"/>
      <c r="AE92" s="37"/>
      <c r="AT92" s="20" t="s">
        <v>73</v>
      </c>
      <c r="AU92" s="20" t="s">
        <v>174</v>
      </c>
      <c r="BK92" s="164">
        <f>BK93+BK122+BK146+BK171+BK191+BK204+BK214</f>
        <v>0</v>
      </c>
    </row>
    <row r="93" spans="1:65" s="12" customFormat="1" ht="25.9" customHeight="1">
      <c r="B93" s="165"/>
      <c r="C93" s="166"/>
      <c r="D93" s="167" t="s">
        <v>73</v>
      </c>
      <c r="E93" s="168" t="s">
        <v>4373</v>
      </c>
      <c r="F93" s="168" t="s">
        <v>4374</v>
      </c>
      <c r="G93" s="166"/>
      <c r="H93" s="166"/>
      <c r="I93" s="169"/>
      <c r="J93" s="170">
        <f>BK93</f>
        <v>0</v>
      </c>
      <c r="K93" s="166"/>
      <c r="L93" s="171"/>
      <c r="M93" s="172"/>
      <c r="N93" s="173"/>
      <c r="O93" s="173"/>
      <c r="P93" s="174">
        <f>SUM(P94:P121)</f>
        <v>0</v>
      </c>
      <c r="Q93" s="173"/>
      <c r="R93" s="174">
        <f>SUM(R94:R121)</f>
        <v>0</v>
      </c>
      <c r="S93" s="173"/>
      <c r="T93" s="175">
        <f>SUM(T94:T121)</f>
        <v>0</v>
      </c>
      <c r="AR93" s="176" t="s">
        <v>82</v>
      </c>
      <c r="AT93" s="177" t="s">
        <v>73</v>
      </c>
      <c r="AU93" s="177" t="s">
        <v>74</v>
      </c>
      <c r="AY93" s="176" t="s">
        <v>197</v>
      </c>
      <c r="BK93" s="178">
        <f>SUM(BK94:BK121)</f>
        <v>0</v>
      </c>
    </row>
    <row r="94" spans="1:65" s="2" customFormat="1" ht="37.9" customHeight="1">
      <c r="A94" s="37"/>
      <c r="B94" s="38"/>
      <c r="C94" s="181" t="s">
        <v>82</v>
      </c>
      <c r="D94" s="181" t="s">
        <v>199</v>
      </c>
      <c r="E94" s="182" t="s">
        <v>4373</v>
      </c>
      <c r="F94" s="183" t="s">
        <v>4375</v>
      </c>
      <c r="G94" s="184" t="s">
        <v>3845</v>
      </c>
      <c r="H94" s="185">
        <v>23</v>
      </c>
      <c r="I94" s="186"/>
      <c r="J94" s="187">
        <f t="shared" ref="J94:J121" si="0">ROUND(I94*H94,2)</f>
        <v>0</v>
      </c>
      <c r="K94" s="183" t="s">
        <v>28</v>
      </c>
      <c r="L94" s="42"/>
      <c r="M94" s="188" t="s">
        <v>28</v>
      </c>
      <c r="N94" s="189" t="s">
        <v>45</v>
      </c>
      <c r="O94" s="67"/>
      <c r="P94" s="190">
        <f t="shared" ref="P94:P121" si="1">O94*H94</f>
        <v>0</v>
      </c>
      <c r="Q94" s="190">
        <v>0</v>
      </c>
      <c r="R94" s="190">
        <f t="shared" ref="R94:R121" si="2">Q94*H94</f>
        <v>0</v>
      </c>
      <c r="S94" s="190">
        <v>0</v>
      </c>
      <c r="T94" s="191">
        <f t="shared" ref="T94:T121" si="3">S94*H94</f>
        <v>0</v>
      </c>
      <c r="U94" s="37"/>
      <c r="V94" s="37"/>
      <c r="W94" s="37"/>
      <c r="X94" s="37"/>
      <c r="Y94" s="37"/>
      <c r="Z94" s="37"/>
      <c r="AA94" s="37"/>
      <c r="AB94" s="37"/>
      <c r="AC94" s="37"/>
      <c r="AD94" s="37"/>
      <c r="AE94" s="37"/>
      <c r="AR94" s="192" t="s">
        <v>283</v>
      </c>
      <c r="AT94" s="192" t="s">
        <v>199</v>
      </c>
      <c r="AU94" s="192" t="s">
        <v>82</v>
      </c>
      <c r="AY94" s="20" t="s">
        <v>197</v>
      </c>
      <c r="BE94" s="193">
        <f t="shared" ref="BE94:BE121" si="4">IF(N94="základní",J94,0)</f>
        <v>0</v>
      </c>
      <c r="BF94" s="193">
        <f t="shared" ref="BF94:BF121" si="5">IF(N94="snížená",J94,0)</f>
        <v>0</v>
      </c>
      <c r="BG94" s="193">
        <f t="shared" ref="BG94:BG121" si="6">IF(N94="zákl. přenesená",J94,0)</f>
        <v>0</v>
      </c>
      <c r="BH94" s="193">
        <f t="shared" ref="BH94:BH121" si="7">IF(N94="sníž. přenesená",J94,0)</f>
        <v>0</v>
      </c>
      <c r="BI94" s="193">
        <f t="shared" ref="BI94:BI121" si="8">IF(N94="nulová",J94,0)</f>
        <v>0</v>
      </c>
      <c r="BJ94" s="20" t="s">
        <v>82</v>
      </c>
      <c r="BK94" s="193">
        <f t="shared" ref="BK94:BK121" si="9">ROUND(I94*H94,2)</f>
        <v>0</v>
      </c>
      <c r="BL94" s="20" t="s">
        <v>283</v>
      </c>
      <c r="BM94" s="192" t="s">
        <v>84</v>
      </c>
    </row>
    <row r="95" spans="1:65" s="2" customFormat="1" ht="44.25" customHeight="1">
      <c r="A95" s="37"/>
      <c r="B95" s="38"/>
      <c r="C95" s="181" t="s">
        <v>84</v>
      </c>
      <c r="D95" s="181" t="s">
        <v>199</v>
      </c>
      <c r="E95" s="182" t="s">
        <v>4376</v>
      </c>
      <c r="F95" s="183" t="s">
        <v>4377</v>
      </c>
      <c r="G95" s="184" t="s">
        <v>3845</v>
      </c>
      <c r="H95" s="185">
        <v>12</v>
      </c>
      <c r="I95" s="186"/>
      <c r="J95" s="187">
        <f t="shared" si="0"/>
        <v>0</v>
      </c>
      <c r="K95" s="183" t="s">
        <v>28</v>
      </c>
      <c r="L95" s="42"/>
      <c r="M95" s="188" t="s">
        <v>28</v>
      </c>
      <c r="N95" s="189" t="s">
        <v>45</v>
      </c>
      <c r="O95" s="67"/>
      <c r="P95" s="190">
        <f t="shared" si="1"/>
        <v>0</v>
      </c>
      <c r="Q95" s="190">
        <v>0</v>
      </c>
      <c r="R95" s="190">
        <f t="shared" si="2"/>
        <v>0</v>
      </c>
      <c r="S95" s="190">
        <v>0</v>
      </c>
      <c r="T95" s="191">
        <f t="shared" si="3"/>
        <v>0</v>
      </c>
      <c r="U95" s="37"/>
      <c r="V95" s="37"/>
      <c r="W95" s="37"/>
      <c r="X95" s="37"/>
      <c r="Y95" s="37"/>
      <c r="Z95" s="37"/>
      <c r="AA95" s="37"/>
      <c r="AB95" s="37"/>
      <c r="AC95" s="37"/>
      <c r="AD95" s="37"/>
      <c r="AE95" s="37"/>
      <c r="AR95" s="192" t="s">
        <v>283</v>
      </c>
      <c r="AT95" s="192" t="s">
        <v>199</v>
      </c>
      <c r="AU95" s="192" t="s">
        <v>82</v>
      </c>
      <c r="AY95" s="20" t="s">
        <v>197</v>
      </c>
      <c r="BE95" s="193">
        <f t="shared" si="4"/>
        <v>0</v>
      </c>
      <c r="BF95" s="193">
        <f t="shared" si="5"/>
        <v>0</v>
      </c>
      <c r="BG95" s="193">
        <f t="shared" si="6"/>
        <v>0</v>
      </c>
      <c r="BH95" s="193">
        <f t="shared" si="7"/>
        <v>0</v>
      </c>
      <c r="BI95" s="193">
        <f t="shared" si="8"/>
        <v>0</v>
      </c>
      <c r="BJ95" s="20" t="s">
        <v>82</v>
      </c>
      <c r="BK95" s="193">
        <f t="shared" si="9"/>
        <v>0</v>
      </c>
      <c r="BL95" s="20" t="s">
        <v>283</v>
      </c>
      <c r="BM95" s="192" t="s">
        <v>204</v>
      </c>
    </row>
    <row r="96" spans="1:65" s="2" customFormat="1" ht="55.5" customHeight="1">
      <c r="A96" s="37"/>
      <c r="B96" s="38"/>
      <c r="C96" s="181" t="s">
        <v>160</v>
      </c>
      <c r="D96" s="181" t="s">
        <v>199</v>
      </c>
      <c r="E96" s="182" t="s">
        <v>4378</v>
      </c>
      <c r="F96" s="183" t="s">
        <v>4379</v>
      </c>
      <c r="G96" s="184" t="s">
        <v>3845</v>
      </c>
      <c r="H96" s="185">
        <v>2</v>
      </c>
      <c r="I96" s="186"/>
      <c r="J96" s="187">
        <f t="shared" si="0"/>
        <v>0</v>
      </c>
      <c r="K96" s="183" t="s">
        <v>28</v>
      </c>
      <c r="L96" s="42"/>
      <c r="M96" s="188" t="s">
        <v>28</v>
      </c>
      <c r="N96" s="189" t="s">
        <v>45</v>
      </c>
      <c r="O96" s="67"/>
      <c r="P96" s="190">
        <f t="shared" si="1"/>
        <v>0</v>
      </c>
      <c r="Q96" s="190">
        <v>0</v>
      </c>
      <c r="R96" s="190">
        <f t="shared" si="2"/>
        <v>0</v>
      </c>
      <c r="S96" s="190">
        <v>0</v>
      </c>
      <c r="T96" s="191">
        <f t="shared" si="3"/>
        <v>0</v>
      </c>
      <c r="U96" s="37"/>
      <c r="V96" s="37"/>
      <c r="W96" s="37"/>
      <c r="X96" s="37"/>
      <c r="Y96" s="37"/>
      <c r="Z96" s="37"/>
      <c r="AA96" s="37"/>
      <c r="AB96" s="37"/>
      <c r="AC96" s="37"/>
      <c r="AD96" s="37"/>
      <c r="AE96" s="37"/>
      <c r="AR96" s="192" t="s">
        <v>283</v>
      </c>
      <c r="AT96" s="192" t="s">
        <v>199</v>
      </c>
      <c r="AU96" s="192" t="s">
        <v>82</v>
      </c>
      <c r="AY96" s="20" t="s">
        <v>197</v>
      </c>
      <c r="BE96" s="193">
        <f t="shared" si="4"/>
        <v>0</v>
      </c>
      <c r="BF96" s="193">
        <f t="shared" si="5"/>
        <v>0</v>
      </c>
      <c r="BG96" s="193">
        <f t="shared" si="6"/>
        <v>0</v>
      </c>
      <c r="BH96" s="193">
        <f t="shared" si="7"/>
        <v>0</v>
      </c>
      <c r="BI96" s="193">
        <f t="shared" si="8"/>
        <v>0</v>
      </c>
      <c r="BJ96" s="20" t="s">
        <v>82</v>
      </c>
      <c r="BK96" s="193">
        <f t="shared" si="9"/>
        <v>0</v>
      </c>
      <c r="BL96" s="20" t="s">
        <v>283</v>
      </c>
      <c r="BM96" s="192" t="s">
        <v>233</v>
      </c>
    </row>
    <row r="97" spans="1:65" s="2" customFormat="1" ht="55.5" customHeight="1">
      <c r="A97" s="37"/>
      <c r="B97" s="38"/>
      <c r="C97" s="181" t="s">
        <v>204</v>
      </c>
      <c r="D97" s="181" t="s">
        <v>199</v>
      </c>
      <c r="E97" s="182" t="s">
        <v>4380</v>
      </c>
      <c r="F97" s="183" t="s">
        <v>4381</v>
      </c>
      <c r="G97" s="184" t="s">
        <v>3845</v>
      </c>
      <c r="H97" s="185">
        <v>2</v>
      </c>
      <c r="I97" s="186"/>
      <c r="J97" s="187">
        <f t="shared" si="0"/>
        <v>0</v>
      </c>
      <c r="K97" s="183" t="s">
        <v>28</v>
      </c>
      <c r="L97" s="42"/>
      <c r="M97" s="188" t="s">
        <v>28</v>
      </c>
      <c r="N97" s="189" t="s">
        <v>45</v>
      </c>
      <c r="O97" s="67"/>
      <c r="P97" s="190">
        <f t="shared" si="1"/>
        <v>0</v>
      </c>
      <c r="Q97" s="190">
        <v>0</v>
      </c>
      <c r="R97" s="190">
        <f t="shared" si="2"/>
        <v>0</v>
      </c>
      <c r="S97" s="190">
        <v>0</v>
      </c>
      <c r="T97" s="191">
        <f t="shared" si="3"/>
        <v>0</v>
      </c>
      <c r="U97" s="37"/>
      <c r="V97" s="37"/>
      <c r="W97" s="37"/>
      <c r="X97" s="37"/>
      <c r="Y97" s="37"/>
      <c r="Z97" s="37"/>
      <c r="AA97" s="37"/>
      <c r="AB97" s="37"/>
      <c r="AC97" s="37"/>
      <c r="AD97" s="37"/>
      <c r="AE97" s="37"/>
      <c r="AR97" s="192" t="s">
        <v>283</v>
      </c>
      <c r="AT97" s="192" t="s">
        <v>199</v>
      </c>
      <c r="AU97" s="192" t="s">
        <v>82</v>
      </c>
      <c r="AY97" s="20" t="s">
        <v>197</v>
      </c>
      <c r="BE97" s="193">
        <f t="shared" si="4"/>
        <v>0</v>
      </c>
      <c r="BF97" s="193">
        <f t="shared" si="5"/>
        <v>0</v>
      </c>
      <c r="BG97" s="193">
        <f t="shared" si="6"/>
        <v>0</v>
      </c>
      <c r="BH97" s="193">
        <f t="shared" si="7"/>
        <v>0</v>
      </c>
      <c r="BI97" s="193">
        <f t="shared" si="8"/>
        <v>0</v>
      </c>
      <c r="BJ97" s="20" t="s">
        <v>82</v>
      </c>
      <c r="BK97" s="193">
        <f t="shared" si="9"/>
        <v>0</v>
      </c>
      <c r="BL97" s="20" t="s">
        <v>283</v>
      </c>
      <c r="BM97" s="192" t="s">
        <v>243</v>
      </c>
    </row>
    <row r="98" spans="1:65" s="2" customFormat="1" ht="55.5" customHeight="1">
      <c r="A98" s="37"/>
      <c r="B98" s="38"/>
      <c r="C98" s="181" t="s">
        <v>227</v>
      </c>
      <c r="D98" s="181" t="s">
        <v>199</v>
      </c>
      <c r="E98" s="182" t="s">
        <v>4382</v>
      </c>
      <c r="F98" s="183" t="s">
        <v>4383</v>
      </c>
      <c r="G98" s="184" t="s">
        <v>3845</v>
      </c>
      <c r="H98" s="185">
        <v>8</v>
      </c>
      <c r="I98" s="186"/>
      <c r="J98" s="187">
        <f t="shared" si="0"/>
        <v>0</v>
      </c>
      <c r="K98" s="183" t="s">
        <v>28</v>
      </c>
      <c r="L98" s="42"/>
      <c r="M98" s="188" t="s">
        <v>28</v>
      </c>
      <c r="N98" s="189" t="s">
        <v>45</v>
      </c>
      <c r="O98" s="67"/>
      <c r="P98" s="190">
        <f t="shared" si="1"/>
        <v>0</v>
      </c>
      <c r="Q98" s="190">
        <v>0</v>
      </c>
      <c r="R98" s="190">
        <f t="shared" si="2"/>
        <v>0</v>
      </c>
      <c r="S98" s="190">
        <v>0</v>
      </c>
      <c r="T98" s="191">
        <f t="shared" si="3"/>
        <v>0</v>
      </c>
      <c r="U98" s="37"/>
      <c r="V98" s="37"/>
      <c r="W98" s="37"/>
      <c r="X98" s="37"/>
      <c r="Y98" s="37"/>
      <c r="Z98" s="37"/>
      <c r="AA98" s="37"/>
      <c r="AB98" s="37"/>
      <c r="AC98" s="37"/>
      <c r="AD98" s="37"/>
      <c r="AE98" s="37"/>
      <c r="AR98" s="192" t="s">
        <v>283</v>
      </c>
      <c r="AT98" s="192" t="s">
        <v>199</v>
      </c>
      <c r="AU98" s="192" t="s">
        <v>82</v>
      </c>
      <c r="AY98" s="20" t="s">
        <v>197</v>
      </c>
      <c r="BE98" s="193">
        <f t="shared" si="4"/>
        <v>0</v>
      </c>
      <c r="BF98" s="193">
        <f t="shared" si="5"/>
        <v>0</v>
      </c>
      <c r="BG98" s="193">
        <f t="shared" si="6"/>
        <v>0</v>
      </c>
      <c r="BH98" s="193">
        <f t="shared" si="7"/>
        <v>0</v>
      </c>
      <c r="BI98" s="193">
        <f t="shared" si="8"/>
        <v>0</v>
      </c>
      <c r="BJ98" s="20" t="s">
        <v>82</v>
      </c>
      <c r="BK98" s="193">
        <f t="shared" si="9"/>
        <v>0</v>
      </c>
      <c r="BL98" s="20" t="s">
        <v>283</v>
      </c>
      <c r="BM98" s="192" t="s">
        <v>253</v>
      </c>
    </row>
    <row r="99" spans="1:65" s="2" customFormat="1" ht="37.9" customHeight="1">
      <c r="A99" s="37"/>
      <c r="B99" s="38"/>
      <c r="C99" s="181" t="s">
        <v>233</v>
      </c>
      <c r="D99" s="181" t="s">
        <v>199</v>
      </c>
      <c r="E99" s="182" t="s">
        <v>4384</v>
      </c>
      <c r="F99" s="183" t="s">
        <v>4385</v>
      </c>
      <c r="G99" s="184" t="s">
        <v>3845</v>
      </c>
      <c r="H99" s="185">
        <v>15</v>
      </c>
      <c r="I99" s="186"/>
      <c r="J99" s="187">
        <f t="shared" si="0"/>
        <v>0</v>
      </c>
      <c r="K99" s="183" t="s">
        <v>28</v>
      </c>
      <c r="L99" s="42"/>
      <c r="M99" s="188" t="s">
        <v>28</v>
      </c>
      <c r="N99" s="189" t="s">
        <v>45</v>
      </c>
      <c r="O99" s="67"/>
      <c r="P99" s="190">
        <f t="shared" si="1"/>
        <v>0</v>
      </c>
      <c r="Q99" s="190">
        <v>0</v>
      </c>
      <c r="R99" s="190">
        <f t="shared" si="2"/>
        <v>0</v>
      </c>
      <c r="S99" s="190">
        <v>0</v>
      </c>
      <c r="T99" s="191">
        <f t="shared" si="3"/>
        <v>0</v>
      </c>
      <c r="U99" s="37"/>
      <c r="V99" s="37"/>
      <c r="W99" s="37"/>
      <c r="X99" s="37"/>
      <c r="Y99" s="37"/>
      <c r="Z99" s="37"/>
      <c r="AA99" s="37"/>
      <c r="AB99" s="37"/>
      <c r="AC99" s="37"/>
      <c r="AD99" s="37"/>
      <c r="AE99" s="37"/>
      <c r="AR99" s="192" t="s">
        <v>283</v>
      </c>
      <c r="AT99" s="192" t="s">
        <v>199</v>
      </c>
      <c r="AU99" s="192" t="s">
        <v>82</v>
      </c>
      <c r="AY99" s="20" t="s">
        <v>197</v>
      </c>
      <c r="BE99" s="193">
        <f t="shared" si="4"/>
        <v>0</v>
      </c>
      <c r="BF99" s="193">
        <f t="shared" si="5"/>
        <v>0</v>
      </c>
      <c r="BG99" s="193">
        <f t="shared" si="6"/>
        <v>0</v>
      </c>
      <c r="BH99" s="193">
        <f t="shared" si="7"/>
        <v>0</v>
      </c>
      <c r="BI99" s="193">
        <f t="shared" si="8"/>
        <v>0</v>
      </c>
      <c r="BJ99" s="20" t="s">
        <v>82</v>
      </c>
      <c r="BK99" s="193">
        <f t="shared" si="9"/>
        <v>0</v>
      </c>
      <c r="BL99" s="20" t="s">
        <v>283</v>
      </c>
      <c r="BM99" s="192" t="s">
        <v>8</v>
      </c>
    </row>
    <row r="100" spans="1:65" s="2" customFormat="1" ht="37.9" customHeight="1">
      <c r="A100" s="37"/>
      <c r="B100" s="38"/>
      <c r="C100" s="181" t="s">
        <v>238</v>
      </c>
      <c r="D100" s="181" t="s">
        <v>199</v>
      </c>
      <c r="E100" s="182" t="s">
        <v>73</v>
      </c>
      <c r="F100" s="183" t="s">
        <v>4375</v>
      </c>
      <c r="G100" s="184" t="s">
        <v>3845</v>
      </c>
      <c r="H100" s="185">
        <v>45</v>
      </c>
      <c r="I100" s="186"/>
      <c r="J100" s="187">
        <f t="shared" si="0"/>
        <v>0</v>
      </c>
      <c r="K100" s="183" t="s">
        <v>28</v>
      </c>
      <c r="L100" s="42"/>
      <c r="M100" s="188" t="s">
        <v>28</v>
      </c>
      <c r="N100" s="189" t="s">
        <v>45</v>
      </c>
      <c r="O100" s="67"/>
      <c r="P100" s="190">
        <f t="shared" si="1"/>
        <v>0</v>
      </c>
      <c r="Q100" s="190">
        <v>0</v>
      </c>
      <c r="R100" s="190">
        <f t="shared" si="2"/>
        <v>0</v>
      </c>
      <c r="S100" s="190">
        <v>0</v>
      </c>
      <c r="T100" s="191">
        <f t="shared" si="3"/>
        <v>0</v>
      </c>
      <c r="U100" s="37"/>
      <c r="V100" s="37"/>
      <c r="W100" s="37"/>
      <c r="X100" s="37"/>
      <c r="Y100" s="37"/>
      <c r="Z100" s="37"/>
      <c r="AA100" s="37"/>
      <c r="AB100" s="37"/>
      <c r="AC100" s="37"/>
      <c r="AD100" s="37"/>
      <c r="AE100" s="37"/>
      <c r="AR100" s="192" t="s">
        <v>283</v>
      </c>
      <c r="AT100" s="192" t="s">
        <v>199</v>
      </c>
      <c r="AU100" s="192" t="s">
        <v>82</v>
      </c>
      <c r="AY100" s="20" t="s">
        <v>197</v>
      </c>
      <c r="BE100" s="193">
        <f t="shared" si="4"/>
        <v>0</v>
      </c>
      <c r="BF100" s="193">
        <f t="shared" si="5"/>
        <v>0</v>
      </c>
      <c r="BG100" s="193">
        <f t="shared" si="6"/>
        <v>0</v>
      </c>
      <c r="BH100" s="193">
        <f t="shared" si="7"/>
        <v>0</v>
      </c>
      <c r="BI100" s="193">
        <f t="shared" si="8"/>
        <v>0</v>
      </c>
      <c r="BJ100" s="20" t="s">
        <v>82</v>
      </c>
      <c r="BK100" s="193">
        <f t="shared" si="9"/>
        <v>0</v>
      </c>
      <c r="BL100" s="20" t="s">
        <v>283</v>
      </c>
      <c r="BM100" s="192" t="s">
        <v>273</v>
      </c>
    </row>
    <row r="101" spans="1:65" s="2" customFormat="1" ht="114.95" customHeight="1">
      <c r="A101" s="37"/>
      <c r="B101" s="38"/>
      <c r="C101" s="181" t="s">
        <v>243</v>
      </c>
      <c r="D101" s="181" t="s">
        <v>199</v>
      </c>
      <c r="E101" s="182" t="s">
        <v>4386</v>
      </c>
      <c r="F101" s="183" t="s">
        <v>4387</v>
      </c>
      <c r="G101" s="184" t="s">
        <v>3845</v>
      </c>
      <c r="H101" s="185">
        <v>4</v>
      </c>
      <c r="I101" s="186"/>
      <c r="J101" s="187">
        <f t="shared" si="0"/>
        <v>0</v>
      </c>
      <c r="K101" s="183" t="s">
        <v>28</v>
      </c>
      <c r="L101" s="42"/>
      <c r="M101" s="188" t="s">
        <v>28</v>
      </c>
      <c r="N101" s="189" t="s">
        <v>45</v>
      </c>
      <c r="O101" s="67"/>
      <c r="P101" s="190">
        <f t="shared" si="1"/>
        <v>0</v>
      </c>
      <c r="Q101" s="190">
        <v>0</v>
      </c>
      <c r="R101" s="190">
        <f t="shared" si="2"/>
        <v>0</v>
      </c>
      <c r="S101" s="190">
        <v>0</v>
      </c>
      <c r="T101" s="191">
        <f t="shared" si="3"/>
        <v>0</v>
      </c>
      <c r="U101" s="37"/>
      <c r="V101" s="37"/>
      <c r="W101" s="37"/>
      <c r="X101" s="37"/>
      <c r="Y101" s="37"/>
      <c r="Z101" s="37"/>
      <c r="AA101" s="37"/>
      <c r="AB101" s="37"/>
      <c r="AC101" s="37"/>
      <c r="AD101" s="37"/>
      <c r="AE101" s="37"/>
      <c r="AR101" s="192" t="s">
        <v>283</v>
      </c>
      <c r="AT101" s="192" t="s">
        <v>199</v>
      </c>
      <c r="AU101" s="192" t="s">
        <v>82</v>
      </c>
      <c r="AY101" s="20" t="s">
        <v>197</v>
      </c>
      <c r="BE101" s="193">
        <f t="shared" si="4"/>
        <v>0</v>
      </c>
      <c r="BF101" s="193">
        <f t="shared" si="5"/>
        <v>0</v>
      </c>
      <c r="BG101" s="193">
        <f t="shared" si="6"/>
        <v>0</v>
      </c>
      <c r="BH101" s="193">
        <f t="shared" si="7"/>
        <v>0</v>
      </c>
      <c r="BI101" s="193">
        <f t="shared" si="8"/>
        <v>0</v>
      </c>
      <c r="BJ101" s="20" t="s">
        <v>82</v>
      </c>
      <c r="BK101" s="193">
        <f t="shared" si="9"/>
        <v>0</v>
      </c>
      <c r="BL101" s="20" t="s">
        <v>283</v>
      </c>
      <c r="BM101" s="192" t="s">
        <v>283</v>
      </c>
    </row>
    <row r="102" spans="1:65" s="2" customFormat="1" ht="114.95" customHeight="1">
      <c r="A102" s="37"/>
      <c r="B102" s="38"/>
      <c r="C102" s="181" t="s">
        <v>248</v>
      </c>
      <c r="D102" s="181" t="s">
        <v>199</v>
      </c>
      <c r="E102" s="182" t="s">
        <v>4388</v>
      </c>
      <c r="F102" s="183" t="s">
        <v>4389</v>
      </c>
      <c r="G102" s="184" t="s">
        <v>3845</v>
      </c>
      <c r="H102" s="185">
        <v>9</v>
      </c>
      <c r="I102" s="186"/>
      <c r="J102" s="187">
        <f t="shared" si="0"/>
        <v>0</v>
      </c>
      <c r="K102" s="183" t="s">
        <v>28</v>
      </c>
      <c r="L102" s="42"/>
      <c r="M102" s="188" t="s">
        <v>28</v>
      </c>
      <c r="N102" s="189" t="s">
        <v>45</v>
      </c>
      <c r="O102" s="67"/>
      <c r="P102" s="190">
        <f t="shared" si="1"/>
        <v>0</v>
      </c>
      <c r="Q102" s="190">
        <v>0</v>
      </c>
      <c r="R102" s="190">
        <f t="shared" si="2"/>
        <v>0</v>
      </c>
      <c r="S102" s="190">
        <v>0</v>
      </c>
      <c r="T102" s="191">
        <f t="shared" si="3"/>
        <v>0</v>
      </c>
      <c r="U102" s="37"/>
      <c r="V102" s="37"/>
      <c r="W102" s="37"/>
      <c r="X102" s="37"/>
      <c r="Y102" s="37"/>
      <c r="Z102" s="37"/>
      <c r="AA102" s="37"/>
      <c r="AB102" s="37"/>
      <c r="AC102" s="37"/>
      <c r="AD102" s="37"/>
      <c r="AE102" s="37"/>
      <c r="AR102" s="192" t="s">
        <v>283</v>
      </c>
      <c r="AT102" s="192" t="s">
        <v>199</v>
      </c>
      <c r="AU102" s="192" t="s">
        <v>82</v>
      </c>
      <c r="AY102" s="20" t="s">
        <v>197</v>
      </c>
      <c r="BE102" s="193">
        <f t="shared" si="4"/>
        <v>0</v>
      </c>
      <c r="BF102" s="193">
        <f t="shared" si="5"/>
        <v>0</v>
      </c>
      <c r="BG102" s="193">
        <f t="shared" si="6"/>
        <v>0</v>
      </c>
      <c r="BH102" s="193">
        <f t="shared" si="7"/>
        <v>0</v>
      </c>
      <c r="BI102" s="193">
        <f t="shared" si="8"/>
        <v>0</v>
      </c>
      <c r="BJ102" s="20" t="s">
        <v>82</v>
      </c>
      <c r="BK102" s="193">
        <f t="shared" si="9"/>
        <v>0</v>
      </c>
      <c r="BL102" s="20" t="s">
        <v>283</v>
      </c>
      <c r="BM102" s="192" t="s">
        <v>293</v>
      </c>
    </row>
    <row r="103" spans="1:65" s="2" customFormat="1" ht="49.15" customHeight="1">
      <c r="A103" s="37"/>
      <c r="B103" s="38"/>
      <c r="C103" s="181" t="s">
        <v>253</v>
      </c>
      <c r="D103" s="181" t="s">
        <v>199</v>
      </c>
      <c r="E103" s="182" t="s">
        <v>4390</v>
      </c>
      <c r="F103" s="183" t="s">
        <v>4391</v>
      </c>
      <c r="G103" s="184" t="s">
        <v>3845</v>
      </c>
      <c r="H103" s="185">
        <v>5</v>
      </c>
      <c r="I103" s="186"/>
      <c r="J103" s="187">
        <f t="shared" si="0"/>
        <v>0</v>
      </c>
      <c r="K103" s="183" t="s">
        <v>28</v>
      </c>
      <c r="L103" s="42"/>
      <c r="M103" s="188" t="s">
        <v>28</v>
      </c>
      <c r="N103" s="189" t="s">
        <v>45</v>
      </c>
      <c r="O103" s="67"/>
      <c r="P103" s="190">
        <f t="shared" si="1"/>
        <v>0</v>
      </c>
      <c r="Q103" s="190">
        <v>0</v>
      </c>
      <c r="R103" s="190">
        <f t="shared" si="2"/>
        <v>0</v>
      </c>
      <c r="S103" s="190">
        <v>0</v>
      </c>
      <c r="T103" s="191">
        <f t="shared" si="3"/>
        <v>0</v>
      </c>
      <c r="U103" s="37"/>
      <c r="V103" s="37"/>
      <c r="W103" s="37"/>
      <c r="X103" s="37"/>
      <c r="Y103" s="37"/>
      <c r="Z103" s="37"/>
      <c r="AA103" s="37"/>
      <c r="AB103" s="37"/>
      <c r="AC103" s="37"/>
      <c r="AD103" s="37"/>
      <c r="AE103" s="37"/>
      <c r="AR103" s="192" t="s">
        <v>283</v>
      </c>
      <c r="AT103" s="192" t="s">
        <v>199</v>
      </c>
      <c r="AU103" s="192" t="s">
        <v>82</v>
      </c>
      <c r="AY103" s="20" t="s">
        <v>197</v>
      </c>
      <c r="BE103" s="193">
        <f t="shared" si="4"/>
        <v>0</v>
      </c>
      <c r="BF103" s="193">
        <f t="shared" si="5"/>
        <v>0</v>
      </c>
      <c r="BG103" s="193">
        <f t="shared" si="6"/>
        <v>0</v>
      </c>
      <c r="BH103" s="193">
        <f t="shared" si="7"/>
        <v>0</v>
      </c>
      <c r="BI103" s="193">
        <f t="shared" si="8"/>
        <v>0</v>
      </c>
      <c r="BJ103" s="20" t="s">
        <v>82</v>
      </c>
      <c r="BK103" s="193">
        <f t="shared" si="9"/>
        <v>0</v>
      </c>
      <c r="BL103" s="20" t="s">
        <v>283</v>
      </c>
      <c r="BM103" s="192" t="s">
        <v>303</v>
      </c>
    </row>
    <row r="104" spans="1:65" s="2" customFormat="1" ht="49.15" customHeight="1">
      <c r="A104" s="37"/>
      <c r="B104" s="38"/>
      <c r="C104" s="181" t="s">
        <v>258</v>
      </c>
      <c r="D104" s="181" t="s">
        <v>199</v>
      </c>
      <c r="E104" s="182" t="s">
        <v>4392</v>
      </c>
      <c r="F104" s="183" t="s">
        <v>4393</v>
      </c>
      <c r="G104" s="184" t="s">
        <v>3845</v>
      </c>
      <c r="H104" s="185">
        <v>24</v>
      </c>
      <c r="I104" s="186"/>
      <c r="J104" s="187">
        <f t="shared" si="0"/>
        <v>0</v>
      </c>
      <c r="K104" s="183" t="s">
        <v>28</v>
      </c>
      <c r="L104" s="42"/>
      <c r="M104" s="188" t="s">
        <v>28</v>
      </c>
      <c r="N104" s="189" t="s">
        <v>45</v>
      </c>
      <c r="O104" s="67"/>
      <c r="P104" s="190">
        <f t="shared" si="1"/>
        <v>0</v>
      </c>
      <c r="Q104" s="190">
        <v>0</v>
      </c>
      <c r="R104" s="190">
        <f t="shared" si="2"/>
        <v>0</v>
      </c>
      <c r="S104" s="190">
        <v>0</v>
      </c>
      <c r="T104" s="191">
        <f t="shared" si="3"/>
        <v>0</v>
      </c>
      <c r="U104" s="37"/>
      <c r="V104" s="37"/>
      <c r="W104" s="37"/>
      <c r="X104" s="37"/>
      <c r="Y104" s="37"/>
      <c r="Z104" s="37"/>
      <c r="AA104" s="37"/>
      <c r="AB104" s="37"/>
      <c r="AC104" s="37"/>
      <c r="AD104" s="37"/>
      <c r="AE104" s="37"/>
      <c r="AR104" s="192" t="s">
        <v>283</v>
      </c>
      <c r="AT104" s="192" t="s">
        <v>199</v>
      </c>
      <c r="AU104" s="192" t="s">
        <v>82</v>
      </c>
      <c r="AY104" s="20" t="s">
        <v>197</v>
      </c>
      <c r="BE104" s="193">
        <f t="shared" si="4"/>
        <v>0</v>
      </c>
      <c r="BF104" s="193">
        <f t="shared" si="5"/>
        <v>0</v>
      </c>
      <c r="BG104" s="193">
        <f t="shared" si="6"/>
        <v>0</v>
      </c>
      <c r="BH104" s="193">
        <f t="shared" si="7"/>
        <v>0</v>
      </c>
      <c r="BI104" s="193">
        <f t="shared" si="8"/>
        <v>0</v>
      </c>
      <c r="BJ104" s="20" t="s">
        <v>82</v>
      </c>
      <c r="BK104" s="193">
        <f t="shared" si="9"/>
        <v>0</v>
      </c>
      <c r="BL104" s="20" t="s">
        <v>283</v>
      </c>
      <c r="BM104" s="192" t="s">
        <v>312</v>
      </c>
    </row>
    <row r="105" spans="1:65" s="2" customFormat="1" ht="44.25" customHeight="1">
      <c r="A105" s="37"/>
      <c r="B105" s="38"/>
      <c r="C105" s="181" t="s">
        <v>8</v>
      </c>
      <c r="D105" s="181" t="s">
        <v>199</v>
      </c>
      <c r="E105" s="182" t="s">
        <v>4394</v>
      </c>
      <c r="F105" s="183" t="s">
        <v>4395</v>
      </c>
      <c r="G105" s="184" t="s">
        <v>3845</v>
      </c>
      <c r="H105" s="185">
        <v>6</v>
      </c>
      <c r="I105" s="186"/>
      <c r="J105" s="187">
        <f t="shared" si="0"/>
        <v>0</v>
      </c>
      <c r="K105" s="183" t="s">
        <v>28</v>
      </c>
      <c r="L105" s="42"/>
      <c r="M105" s="188" t="s">
        <v>28</v>
      </c>
      <c r="N105" s="189" t="s">
        <v>45</v>
      </c>
      <c r="O105" s="67"/>
      <c r="P105" s="190">
        <f t="shared" si="1"/>
        <v>0</v>
      </c>
      <c r="Q105" s="190">
        <v>0</v>
      </c>
      <c r="R105" s="190">
        <f t="shared" si="2"/>
        <v>0</v>
      </c>
      <c r="S105" s="190">
        <v>0</v>
      </c>
      <c r="T105" s="191">
        <f t="shared" si="3"/>
        <v>0</v>
      </c>
      <c r="U105" s="37"/>
      <c r="V105" s="37"/>
      <c r="W105" s="37"/>
      <c r="X105" s="37"/>
      <c r="Y105" s="37"/>
      <c r="Z105" s="37"/>
      <c r="AA105" s="37"/>
      <c r="AB105" s="37"/>
      <c r="AC105" s="37"/>
      <c r="AD105" s="37"/>
      <c r="AE105" s="37"/>
      <c r="AR105" s="192" t="s">
        <v>283</v>
      </c>
      <c r="AT105" s="192" t="s">
        <v>199</v>
      </c>
      <c r="AU105" s="192" t="s">
        <v>82</v>
      </c>
      <c r="AY105" s="20" t="s">
        <v>197</v>
      </c>
      <c r="BE105" s="193">
        <f t="shared" si="4"/>
        <v>0</v>
      </c>
      <c r="BF105" s="193">
        <f t="shared" si="5"/>
        <v>0</v>
      </c>
      <c r="BG105" s="193">
        <f t="shared" si="6"/>
        <v>0</v>
      </c>
      <c r="BH105" s="193">
        <f t="shared" si="7"/>
        <v>0</v>
      </c>
      <c r="BI105" s="193">
        <f t="shared" si="8"/>
        <v>0</v>
      </c>
      <c r="BJ105" s="20" t="s">
        <v>82</v>
      </c>
      <c r="BK105" s="193">
        <f t="shared" si="9"/>
        <v>0</v>
      </c>
      <c r="BL105" s="20" t="s">
        <v>283</v>
      </c>
      <c r="BM105" s="192" t="s">
        <v>322</v>
      </c>
    </row>
    <row r="106" spans="1:65" s="2" customFormat="1" ht="16.5" customHeight="1">
      <c r="A106" s="37"/>
      <c r="B106" s="38"/>
      <c r="C106" s="181" t="s">
        <v>268</v>
      </c>
      <c r="D106" s="181" t="s">
        <v>199</v>
      </c>
      <c r="E106" s="182" t="s">
        <v>4396</v>
      </c>
      <c r="F106" s="183" t="s">
        <v>4397</v>
      </c>
      <c r="G106" s="184" t="s">
        <v>3845</v>
      </c>
      <c r="H106" s="185">
        <v>30</v>
      </c>
      <c r="I106" s="186"/>
      <c r="J106" s="187">
        <f t="shared" si="0"/>
        <v>0</v>
      </c>
      <c r="K106" s="183" t="s">
        <v>28</v>
      </c>
      <c r="L106" s="42"/>
      <c r="M106" s="188" t="s">
        <v>28</v>
      </c>
      <c r="N106" s="189" t="s">
        <v>45</v>
      </c>
      <c r="O106" s="67"/>
      <c r="P106" s="190">
        <f t="shared" si="1"/>
        <v>0</v>
      </c>
      <c r="Q106" s="190">
        <v>0</v>
      </c>
      <c r="R106" s="190">
        <f t="shared" si="2"/>
        <v>0</v>
      </c>
      <c r="S106" s="190">
        <v>0</v>
      </c>
      <c r="T106" s="191">
        <f t="shared" si="3"/>
        <v>0</v>
      </c>
      <c r="U106" s="37"/>
      <c r="V106" s="37"/>
      <c r="W106" s="37"/>
      <c r="X106" s="37"/>
      <c r="Y106" s="37"/>
      <c r="Z106" s="37"/>
      <c r="AA106" s="37"/>
      <c r="AB106" s="37"/>
      <c r="AC106" s="37"/>
      <c r="AD106" s="37"/>
      <c r="AE106" s="37"/>
      <c r="AR106" s="192" t="s">
        <v>283</v>
      </c>
      <c r="AT106" s="192" t="s">
        <v>199</v>
      </c>
      <c r="AU106" s="192" t="s">
        <v>82</v>
      </c>
      <c r="AY106" s="20" t="s">
        <v>197</v>
      </c>
      <c r="BE106" s="193">
        <f t="shared" si="4"/>
        <v>0</v>
      </c>
      <c r="BF106" s="193">
        <f t="shared" si="5"/>
        <v>0</v>
      </c>
      <c r="BG106" s="193">
        <f t="shared" si="6"/>
        <v>0</v>
      </c>
      <c r="BH106" s="193">
        <f t="shared" si="7"/>
        <v>0</v>
      </c>
      <c r="BI106" s="193">
        <f t="shared" si="8"/>
        <v>0</v>
      </c>
      <c r="BJ106" s="20" t="s">
        <v>82</v>
      </c>
      <c r="BK106" s="193">
        <f t="shared" si="9"/>
        <v>0</v>
      </c>
      <c r="BL106" s="20" t="s">
        <v>283</v>
      </c>
      <c r="BM106" s="192" t="s">
        <v>332</v>
      </c>
    </row>
    <row r="107" spans="1:65" s="2" customFormat="1" ht="16.5" customHeight="1">
      <c r="A107" s="37"/>
      <c r="B107" s="38"/>
      <c r="C107" s="181" t="s">
        <v>273</v>
      </c>
      <c r="D107" s="181" t="s">
        <v>199</v>
      </c>
      <c r="E107" s="182" t="s">
        <v>4398</v>
      </c>
      <c r="F107" s="183" t="s">
        <v>4399</v>
      </c>
      <c r="G107" s="184" t="s">
        <v>3845</v>
      </c>
      <c r="H107" s="185">
        <v>7</v>
      </c>
      <c r="I107" s="186"/>
      <c r="J107" s="187">
        <f t="shared" si="0"/>
        <v>0</v>
      </c>
      <c r="K107" s="183" t="s">
        <v>28</v>
      </c>
      <c r="L107" s="42"/>
      <c r="M107" s="188" t="s">
        <v>28</v>
      </c>
      <c r="N107" s="189" t="s">
        <v>45</v>
      </c>
      <c r="O107" s="67"/>
      <c r="P107" s="190">
        <f t="shared" si="1"/>
        <v>0</v>
      </c>
      <c r="Q107" s="190">
        <v>0</v>
      </c>
      <c r="R107" s="190">
        <f t="shared" si="2"/>
        <v>0</v>
      </c>
      <c r="S107" s="190">
        <v>0</v>
      </c>
      <c r="T107" s="191">
        <f t="shared" si="3"/>
        <v>0</v>
      </c>
      <c r="U107" s="37"/>
      <c r="V107" s="37"/>
      <c r="W107" s="37"/>
      <c r="X107" s="37"/>
      <c r="Y107" s="37"/>
      <c r="Z107" s="37"/>
      <c r="AA107" s="37"/>
      <c r="AB107" s="37"/>
      <c r="AC107" s="37"/>
      <c r="AD107" s="37"/>
      <c r="AE107" s="37"/>
      <c r="AR107" s="192" t="s">
        <v>283</v>
      </c>
      <c r="AT107" s="192" t="s">
        <v>199</v>
      </c>
      <c r="AU107" s="192" t="s">
        <v>82</v>
      </c>
      <c r="AY107" s="20" t="s">
        <v>197</v>
      </c>
      <c r="BE107" s="193">
        <f t="shared" si="4"/>
        <v>0</v>
      </c>
      <c r="BF107" s="193">
        <f t="shared" si="5"/>
        <v>0</v>
      </c>
      <c r="BG107" s="193">
        <f t="shared" si="6"/>
        <v>0</v>
      </c>
      <c r="BH107" s="193">
        <f t="shared" si="7"/>
        <v>0</v>
      </c>
      <c r="BI107" s="193">
        <f t="shared" si="8"/>
        <v>0</v>
      </c>
      <c r="BJ107" s="20" t="s">
        <v>82</v>
      </c>
      <c r="BK107" s="193">
        <f t="shared" si="9"/>
        <v>0</v>
      </c>
      <c r="BL107" s="20" t="s">
        <v>283</v>
      </c>
      <c r="BM107" s="192" t="s">
        <v>343</v>
      </c>
    </row>
    <row r="108" spans="1:65" s="2" customFormat="1" ht="16.5" customHeight="1">
      <c r="A108" s="37"/>
      <c r="B108" s="38"/>
      <c r="C108" s="181" t="s">
        <v>278</v>
      </c>
      <c r="D108" s="181" t="s">
        <v>199</v>
      </c>
      <c r="E108" s="182" t="s">
        <v>4400</v>
      </c>
      <c r="F108" s="183" t="s">
        <v>4401</v>
      </c>
      <c r="G108" s="184" t="s">
        <v>3845</v>
      </c>
      <c r="H108" s="185">
        <v>2</v>
      </c>
      <c r="I108" s="186"/>
      <c r="J108" s="187">
        <f t="shared" si="0"/>
        <v>0</v>
      </c>
      <c r="K108" s="183" t="s">
        <v>28</v>
      </c>
      <c r="L108" s="42"/>
      <c r="M108" s="188" t="s">
        <v>28</v>
      </c>
      <c r="N108" s="189" t="s">
        <v>45</v>
      </c>
      <c r="O108" s="67"/>
      <c r="P108" s="190">
        <f t="shared" si="1"/>
        <v>0</v>
      </c>
      <c r="Q108" s="190">
        <v>0</v>
      </c>
      <c r="R108" s="190">
        <f t="shared" si="2"/>
        <v>0</v>
      </c>
      <c r="S108" s="190">
        <v>0</v>
      </c>
      <c r="T108" s="191">
        <f t="shared" si="3"/>
        <v>0</v>
      </c>
      <c r="U108" s="37"/>
      <c r="V108" s="37"/>
      <c r="W108" s="37"/>
      <c r="X108" s="37"/>
      <c r="Y108" s="37"/>
      <c r="Z108" s="37"/>
      <c r="AA108" s="37"/>
      <c r="AB108" s="37"/>
      <c r="AC108" s="37"/>
      <c r="AD108" s="37"/>
      <c r="AE108" s="37"/>
      <c r="AR108" s="192" t="s">
        <v>283</v>
      </c>
      <c r="AT108" s="192" t="s">
        <v>199</v>
      </c>
      <c r="AU108" s="192" t="s">
        <v>82</v>
      </c>
      <c r="AY108" s="20" t="s">
        <v>197</v>
      </c>
      <c r="BE108" s="193">
        <f t="shared" si="4"/>
        <v>0</v>
      </c>
      <c r="BF108" s="193">
        <f t="shared" si="5"/>
        <v>0</v>
      </c>
      <c r="BG108" s="193">
        <f t="shared" si="6"/>
        <v>0</v>
      </c>
      <c r="BH108" s="193">
        <f t="shared" si="7"/>
        <v>0</v>
      </c>
      <c r="BI108" s="193">
        <f t="shared" si="8"/>
        <v>0</v>
      </c>
      <c r="BJ108" s="20" t="s">
        <v>82</v>
      </c>
      <c r="BK108" s="193">
        <f t="shared" si="9"/>
        <v>0</v>
      </c>
      <c r="BL108" s="20" t="s">
        <v>283</v>
      </c>
      <c r="BM108" s="192" t="s">
        <v>354</v>
      </c>
    </row>
    <row r="109" spans="1:65" s="2" customFormat="1" ht="16.5" customHeight="1">
      <c r="A109" s="37"/>
      <c r="B109" s="38"/>
      <c r="C109" s="181" t="s">
        <v>283</v>
      </c>
      <c r="D109" s="181" t="s">
        <v>199</v>
      </c>
      <c r="E109" s="182" t="s">
        <v>4402</v>
      </c>
      <c r="F109" s="183" t="s">
        <v>4403</v>
      </c>
      <c r="G109" s="184" t="s">
        <v>3845</v>
      </c>
      <c r="H109" s="185">
        <v>6</v>
      </c>
      <c r="I109" s="186"/>
      <c r="J109" s="187">
        <f t="shared" si="0"/>
        <v>0</v>
      </c>
      <c r="K109" s="183" t="s">
        <v>28</v>
      </c>
      <c r="L109" s="42"/>
      <c r="M109" s="188" t="s">
        <v>28</v>
      </c>
      <c r="N109" s="189" t="s">
        <v>45</v>
      </c>
      <c r="O109" s="67"/>
      <c r="P109" s="190">
        <f t="shared" si="1"/>
        <v>0</v>
      </c>
      <c r="Q109" s="190">
        <v>0</v>
      </c>
      <c r="R109" s="190">
        <f t="shared" si="2"/>
        <v>0</v>
      </c>
      <c r="S109" s="190">
        <v>0</v>
      </c>
      <c r="T109" s="191">
        <f t="shared" si="3"/>
        <v>0</v>
      </c>
      <c r="U109" s="37"/>
      <c r="V109" s="37"/>
      <c r="W109" s="37"/>
      <c r="X109" s="37"/>
      <c r="Y109" s="37"/>
      <c r="Z109" s="37"/>
      <c r="AA109" s="37"/>
      <c r="AB109" s="37"/>
      <c r="AC109" s="37"/>
      <c r="AD109" s="37"/>
      <c r="AE109" s="37"/>
      <c r="AR109" s="192" t="s">
        <v>283</v>
      </c>
      <c r="AT109" s="192" t="s">
        <v>199</v>
      </c>
      <c r="AU109" s="192" t="s">
        <v>82</v>
      </c>
      <c r="AY109" s="20" t="s">
        <v>197</v>
      </c>
      <c r="BE109" s="193">
        <f t="shared" si="4"/>
        <v>0</v>
      </c>
      <c r="BF109" s="193">
        <f t="shared" si="5"/>
        <v>0</v>
      </c>
      <c r="BG109" s="193">
        <f t="shared" si="6"/>
        <v>0</v>
      </c>
      <c r="BH109" s="193">
        <f t="shared" si="7"/>
        <v>0</v>
      </c>
      <c r="BI109" s="193">
        <f t="shared" si="8"/>
        <v>0</v>
      </c>
      <c r="BJ109" s="20" t="s">
        <v>82</v>
      </c>
      <c r="BK109" s="193">
        <f t="shared" si="9"/>
        <v>0</v>
      </c>
      <c r="BL109" s="20" t="s">
        <v>283</v>
      </c>
      <c r="BM109" s="192" t="s">
        <v>365</v>
      </c>
    </row>
    <row r="110" spans="1:65" s="2" customFormat="1" ht="16.5" customHeight="1">
      <c r="A110" s="37"/>
      <c r="B110" s="38"/>
      <c r="C110" s="181" t="s">
        <v>288</v>
      </c>
      <c r="D110" s="181" t="s">
        <v>199</v>
      </c>
      <c r="E110" s="182" t="s">
        <v>4404</v>
      </c>
      <c r="F110" s="183" t="s">
        <v>4405</v>
      </c>
      <c r="G110" s="184" t="s">
        <v>3845</v>
      </c>
      <c r="H110" s="185">
        <v>12</v>
      </c>
      <c r="I110" s="186"/>
      <c r="J110" s="187">
        <f t="shared" si="0"/>
        <v>0</v>
      </c>
      <c r="K110" s="183" t="s">
        <v>28</v>
      </c>
      <c r="L110" s="42"/>
      <c r="M110" s="188" t="s">
        <v>28</v>
      </c>
      <c r="N110" s="189" t="s">
        <v>45</v>
      </c>
      <c r="O110" s="67"/>
      <c r="P110" s="190">
        <f t="shared" si="1"/>
        <v>0</v>
      </c>
      <c r="Q110" s="190">
        <v>0</v>
      </c>
      <c r="R110" s="190">
        <f t="shared" si="2"/>
        <v>0</v>
      </c>
      <c r="S110" s="190">
        <v>0</v>
      </c>
      <c r="T110" s="191">
        <f t="shared" si="3"/>
        <v>0</v>
      </c>
      <c r="U110" s="37"/>
      <c r="V110" s="37"/>
      <c r="W110" s="37"/>
      <c r="X110" s="37"/>
      <c r="Y110" s="37"/>
      <c r="Z110" s="37"/>
      <c r="AA110" s="37"/>
      <c r="AB110" s="37"/>
      <c r="AC110" s="37"/>
      <c r="AD110" s="37"/>
      <c r="AE110" s="37"/>
      <c r="AR110" s="192" t="s">
        <v>283</v>
      </c>
      <c r="AT110" s="192" t="s">
        <v>199</v>
      </c>
      <c r="AU110" s="192" t="s">
        <v>82</v>
      </c>
      <c r="AY110" s="20" t="s">
        <v>197</v>
      </c>
      <c r="BE110" s="193">
        <f t="shared" si="4"/>
        <v>0</v>
      </c>
      <c r="BF110" s="193">
        <f t="shared" si="5"/>
        <v>0</v>
      </c>
      <c r="BG110" s="193">
        <f t="shared" si="6"/>
        <v>0</v>
      </c>
      <c r="BH110" s="193">
        <f t="shared" si="7"/>
        <v>0</v>
      </c>
      <c r="BI110" s="193">
        <f t="shared" si="8"/>
        <v>0</v>
      </c>
      <c r="BJ110" s="20" t="s">
        <v>82</v>
      </c>
      <c r="BK110" s="193">
        <f t="shared" si="9"/>
        <v>0</v>
      </c>
      <c r="BL110" s="20" t="s">
        <v>283</v>
      </c>
      <c r="BM110" s="192" t="s">
        <v>375</v>
      </c>
    </row>
    <row r="111" spans="1:65" s="2" customFormat="1" ht="16.5" customHeight="1">
      <c r="A111" s="37"/>
      <c r="B111" s="38"/>
      <c r="C111" s="181" t="s">
        <v>293</v>
      </c>
      <c r="D111" s="181" t="s">
        <v>199</v>
      </c>
      <c r="E111" s="182" t="s">
        <v>4406</v>
      </c>
      <c r="F111" s="183" t="s">
        <v>4407</v>
      </c>
      <c r="G111" s="184" t="s">
        <v>3845</v>
      </c>
      <c r="H111" s="185">
        <v>12</v>
      </c>
      <c r="I111" s="186"/>
      <c r="J111" s="187">
        <f t="shared" si="0"/>
        <v>0</v>
      </c>
      <c r="K111" s="183" t="s">
        <v>28</v>
      </c>
      <c r="L111" s="42"/>
      <c r="M111" s="188" t="s">
        <v>28</v>
      </c>
      <c r="N111" s="189"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283</v>
      </c>
      <c r="AT111" s="192" t="s">
        <v>199</v>
      </c>
      <c r="AU111" s="192" t="s">
        <v>82</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385</v>
      </c>
    </row>
    <row r="112" spans="1:65" s="2" customFormat="1" ht="16.5" customHeight="1">
      <c r="A112" s="37"/>
      <c r="B112" s="38"/>
      <c r="C112" s="181" t="s">
        <v>298</v>
      </c>
      <c r="D112" s="181" t="s">
        <v>199</v>
      </c>
      <c r="E112" s="182" t="s">
        <v>4408</v>
      </c>
      <c r="F112" s="183" t="s">
        <v>4409</v>
      </c>
      <c r="G112" s="184" t="s">
        <v>3845</v>
      </c>
      <c r="H112" s="185">
        <v>6</v>
      </c>
      <c r="I112" s="186"/>
      <c r="J112" s="187">
        <f t="shared" si="0"/>
        <v>0</v>
      </c>
      <c r="K112" s="183" t="s">
        <v>28</v>
      </c>
      <c r="L112" s="42"/>
      <c r="M112" s="188" t="s">
        <v>28</v>
      </c>
      <c r="N112" s="189"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283</v>
      </c>
      <c r="AT112" s="192" t="s">
        <v>199</v>
      </c>
      <c r="AU112" s="192" t="s">
        <v>82</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395</v>
      </c>
    </row>
    <row r="113" spans="1:65" s="2" customFormat="1" ht="16.5" customHeight="1">
      <c r="A113" s="37"/>
      <c r="B113" s="38"/>
      <c r="C113" s="181" t="s">
        <v>303</v>
      </c>
      <c r="D113" s="181" t="s">
        <v>199</v>
      </c>
      <c r="E113" s="182" t="s">
        <v>4410</v>
      </c>
      <c r="F113" s="183" t="s">
        <v>4411</v>
      </c>
      <c r="G113" s="184" t="s">
        <v>3845</v>
      </c>
      <c r="H113" s="185">
        <v>3</v>
      </c>
      <c r="I113" s="186"/>
      <c r="J113" s="187">
        <f t="shared" si="0"/>
        <v>0</v>
      </c>
      <c r="K113" s="183" t="s">
        <v>28</v>
      </c>
      <c r="L113" s="42"/>
      <c r="M113" s="188" t="s">
        <v>28</v>
      </c>
      <c r="N113" s="189"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283</v>
      </c>
      <c r="AT113" s="192" t="s">
        <v>199</v>
      </c>
      <c r="AU113" s="192" t="s">
        <v>82</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406</v>
      </c>
    </row>
    <row r="114" spans="1:65" s="2" customFormat="1" ht="16.5" customHeight="1">
      <c r="A114" s="37"/>
      <c r="B114" s="38"/>
      <c r="C114" s="181" t="s">
        <v>7</v>
      </c>
      <c r="D114" s="181" t="s">
        <v>199</v>
      </c>
      <c r="E114" s="182" t="s">
        <v>4412</v>
      </c>
      <c r="F114" s="183" t="s">
        <v>4413</v>
      </c>
      <c r="G114" s="184" t="s">
        <v>3845</v>
      </c>
      <c r="H114" s="185">
        <v>8</v>
      </c>
      <c r="I114" s="186"/>
      <c r="J114" s="187">
        <f t="shared" si="0"/>
        <v>0</v>
      </c>
      <c r="K114" s="183" t="s">
        <v>28</v>
      </c>
      <c r="L114" s="42"/>
      <c r="M114" s="188" t="s">
        <v>28</v>
      </c>
      <c r="N114" s="189" t="s">
        <v>45</v>
      </c>
      <c r="O114" s="67"/>
      <c r="P114" s="190">
        <f t="shared" si="1"/>
        <v>0</v>
      </c>
      <c r="Q114" s="190">
        <v>0</v>
      </c>
      <c r="R114" s="190">
        <f t="shared" si="2"/>
        <v>0</v>
      </c>
      <c r="S114" s="190">
        <v>0</v>
      </c>
      <c r="T114" s="191">
        <f t="shared" si="3"/>
        <v>0</v>
      </c>
      <c r="U114" s="37"/>
      <c r="V114" s="37"/>
      <c r="W114" s="37"/>
      <c r="X114" s="37"/>
      <c r="Y114" s="37"/>
      <c r="Z114" s="37"/>
      <c r="AA114" s="37"/>
      <c r="AB114" s="37"/>
      <c r="AC114" s="37"/>
      <c r="AD114" s="37"/>
      <c r="AE114" s="37"/>
      <c r="AR114" s="192" t="s">
        <v>283</v>
      </c>
      <c r="AT114" s="192" t="s">
        <v>199</v>
      </c>
      <c r="AU114" s="192" t="s">
        <v>82</v>
      </c>
      <c r="AY114" s="20" t="s">
        <v>197</v>
      </c>
      <c r="BE114" s="193">
        <f t="shared" si="4"/>
        <v>0</v>
      </c>
      <c r="BF114" s="193">
        <f t="shared" si="5"/>
        <v>0</v>
      </c>
      <c r="BG114" s="193">
        <f t="shared" si="6"/>
        <v>0</v>
      </c>
      <c r="BH114" s="193">
        <f t="shared" si="7"/>
        <v>0</v>
      </c>
      <c r="BI114" s="193">
        <f t="shared" si="8"/>
        <v>0</v>
      </c>
      <c r="BJ114" s="20" t="s">
        <v>82</v>
      </c>
      <c r="BK114" s="193">
        <f t="shared" si="9"/>
        <v>0</v>
      </c>
      <c r="BL114" s="20" t="s">
        <v>283</v>
      </c>
      <c r="BM114" s="192" t="s">
        <v>425</v>
      </c>
    </row>
    <row r="115" spans="1:65" s="2" customFormat="1" ht="16.5" customHeight="1">
      <c r="A115" s="37"/>
      <c r="B115" s="38"/>
      <c r="C115" s="181" t="s">
        <v>312</v>
      </c>
      <c r="D115" s="181" t="s">
        <v>199</v>
      </c>
      <c r="E115" s="182" t="s">
        <v>4414</v>
      </c>
      <c r="F115" s="183" t="s">
        <v>4415</v>
      </c>
      <c r="G115" s="184" t="s">
        <v>3845</v>
      </c>
      <c r="H115" s="185">
        <v>34</v>
      </c>
      <c r="I115" s="186"/>
      <c r="J115" s="187">
        <f t="shared" si="0"/>
        <v>0</v>
      </c>
      <c r="K115" s="183" t="s">
        <v>28</v>
      </c>
      <c r="L115" s="42"/>
      <c r="M115" s="188" t="s">
        <v>28</v>
      </c>
      <c r="N115" s="189" t="s">
        <v>45</v>
      </c>
      <c r="O115" s="67"/>
      <c r="P115" s="190">
        <f t="shared" si="1"/>
        <v>0</v>
      </c>
      <c r="Q115" s="190">
        <v>0</v>
      </c>
      <c r="R115" s="190">
        <f t="shared" si="2"/>
        <v>0</v>
      </c>
      <c r="S115" s="190">
        <v>0</v>
      </c>
      <c r="T115" s="191">
        <f t="shared" si="3"/>
        <v>0</v>
      </c>
      <c r="U115" s="37"/>
      <c r="V115" s="37"/>
      <c r="W115" s="37"/>
      <c r="X115" s="37"/>
      <c r="Y115" s="37"/>
      <c r="Z115" s="37"/>
      <c r="AA115" s="37"/>
      <c r="AB115" s="37"/>
      <c r="AC115" s="37"/>
      <c r="AD115" s="37"/>
      <c r="AE115" s="37"/>
      <c r="AR115" s="192" t="s">
        <v>283</v>
      </c>
      <c r="AT115" s="192" t="s">
        <v>199</v>
      </c>
      <c r="AU115" s="192" t="s">
        <v>82</v>
      </c>
      <c r="AY115" s="20" t="s">
        <v>197</v>
      </c>
      <c r="BE115" s="193">
        <f t="shared" si="4"/>
        <v>0</v>
      </c>
      <c r="BF115" s="193">
        <f t="shared" si="5"/>
        <v>0</v>
      </c>
      <c r="BG115" s="193">
        <f t="shared" si="6"/>
        <v>0</v>
      </c>
      <c r="BH115" s="193">
        <f t="shared" si="7"/>
        <v>0</v>
      </c>
      <c r="BI115" s="193">
        <f t="shared" si="8"/>
        <v>0</v>
      </c>
      <c r="BJ115" s="20" t="s">
        <v>82</v>
      </c>
      <c r="BK115" s="193">
        <f t="shared" si="9"/>
        <v>0</v>
      </c>
      <c r="BL115" s="20" t="s">
        <v>283</v>
      </c>
      <c r="BM115" s="192" t="s">
        <v>439</v>
      </c>
    </row>
    <row r="116" spans="1:65" s="2" customFormat="1" ht="16.5" customHeight="1">
      <c r="A116" s="37"/>
      <c r="B116" s="38"/>
      <c r="C116" s="181" t="s">
        <v>317</v>
      </c>
      <c r="D116" s="181" t="s">
        <v>199</v>
      </c>
      <c r="E116" s="182" t="s">
        <v>4416</v>
      </c>
      <c r="F116" s="183" t="s">
        <v>4417</v>
      </c>
      <c r="G116" s="184" t="s">
        <v>3845</v>
      </c>
      <c r="H116" s="185">
        <v>5</v>
      </c>
      <c r="I116" s="186"/>
      <c r="J116" s="187">
        <f t="shared" si="0"/>
        <v>0</v>
      </c>
      <c r="K116" s="183" t="s">
        <v>28</v>
      </c>
      <c r="L116" s="42"/>
      <c r="M116" s="188" t="s">
        <v>28</v>
      </c>
      <c r="N116" s="189" t="s">
        <v>45</v>
      </c>
      <c r="O116" s="67"/>
      <c r="P116" s="190">
        <f t="shared" si="1"/>
        <v>0</v>
      </c>
      <c r="Q116" s="190">
        <v>0</v>
      </c>
      <c r="R116" s="190">
        <f t="shared" si="2"/>
        <v>0</v>
      </c>
      <c r="S116" s="190">
        <v>0</v>
      </c>
      <c r="T116" s="191">
        <f t="shared" si="3"/>
        <v>0</v>
      </c>
      <c r="U116" s="37"/>
      <c r="V116" s="37"/>
      <c r="W116" s="37"/>
      <c r="X116" s="37"/>
      <c r="Y116" s="37"/>
      <c r="Z116" s="37"/>
      <c r="AA116" s="37"/>
      <c r="AB116" s="37"/>
      <c r="AC116" s="37"/>
      <c r="AD116" s="37"/>
      <c r="AE116" s="37"/>
      <c r="AR116" s="192" t="s">
        <v>283</v>
      </c>
      <c r="AT116" s="192" t="s">
        <v>199</v>
      </c>
      <c r="AU116" s="192" t="s">
        <v>82</v>
      </c>
      <c r="AY116" s="20" t="s">
        <v>197</v>
      </c>
      <c r="BE116" s="193">
        <f t="shared" si="4"/>
        <v>0</v>
      </c>
      <c r="BF116" s="193">
        <f t="shared" si="5"/>
        <v>0</v>
      </c>
      <c r="BG116" s="193">
        <f t="shared" si="6"/>
        <v>0</v>
      </c>
      <c r="BH116" s="193">
        <f t="shared" si="7"/>
        <v>0</v>
      </c>
      <c r="BI116" s="193">
        <f t="shared" si="8"/>
        <v>0</v>
      </c>
      <c r="BJ116" s="20" t="s">
        <v>82</v>
      </c>
      <c r="BK116" s="193">
        <f t="shared" si="9"/>
        <v>0</v>
      </c>
      <c r="BL116" s="20" t="s">
        <v>283</v>
      </c>
      <c r="BM116" s="192" t="s">
        <v>451</v>
      </c>
    </row>
    <row r="117" spans="1:65" s="2" customFormat="1" ht="37.9" customHeight="1">
      <c r="A117" s="37"/>
      <c r="B117" s="38"/>
      <c r="C117" s="181" t="s">
        <v>322</v>
      </c>
      <c r="D117" s="181" t="s">
        <v>199</v>
      </c>
      <c r="E117" s="182" t="s">
        <v>4418</v>
      </c>
      <c r="F117" s="183" t="s">
        <v>4419</v>
      </c>
      <c r="G117" s="184" t="s">
        <v>3845</v>
      </c>
      <c r="H117" s="185">
        <v>4</v>
      </c>
      <c r="I117" s="186"/>
      <c r="J117" s="187">
        <f t="shared" si="0"/>
        <v>0</v>
      </c>
      <c r="K117" s="183" t="s">
        <v>28</v>
      </c>
      <c r="L117" s="42"/>
      <c r="M117" s="188" t="s">
        <v>28</v>
      </c>
      <c r="N117" s="189" t="s">
        <v>45</v>
      </c>
      <c r="O117" s="67"/>
      <c r="P117" s="190">
        <f t="shared" si="1"/>
        <v>0</v>
      </c>
      <c r="Q117" s="190">
        <v>0</v>
      </c>
      <c r="R117" s="190">
        <f t="shared" si="2"/>
        <v>0</v>
      </c>
      <c r="S117" s="190">
        <v>0</v>
      </c>
      <c r="T117" s="191">
        <f t="shared" si="3"/>
        <v>0</v>
      </c>
      <c r="U117" s="37"/>
      <c r="V117" s="37"/>
      <c r="W117" s="37"/>
      <c r="X117" s="37"/>
      <c r="Y117" s="37"/>
      <c r="Z117" s="37"/>
      <c r="AA117" s="37"/>
      <c r="AB117" s="37"/>
      <c r="AC117" s="37"/>
      <c r="AD117" s="37"/>
      <c r="AE117" s="37"/>
      <c r="AR117" s="192" t="s">
        <v>283</v>
      </c>
      <c r="AT117" s="192" t="s">
        <v>199</v>
      </c>
      <c r="AU117" s="192" t="s">
        <v>82</v>
      </c>
      <c r="AY117" s="20" t="s">
        <v>197</v>
      </c>
      <c r="BE117" s="193">
        <f t="shared" si="4"/>
        <v>0</v>
      </c>
      <c r="BF117" s="193">
        <f t="shared" si="5"/>
        <v>0</v>
      </c>
      <c r="BG117" s="193">
        <f t="shared" si="6"/>
        <v>0</v>
      </c>
      <c r="BH117" s="193">
        <f t="shared" si="7"/>
        <v>0</v>
      </c>
      <c r="BI117" s="193">
        <f t="shared" si="8"/>
        <v>0</v>
      </c>
      <c r="BJ117" s="20" t="s">
        <v>82</v>
      </c>
      <c r="BK117" s="193">
        <f t="shared" si="9"/>
        <v>0</v>
      </c>
      <c r="BL117" s="20" t="s">
        <v>283</v>
      </c>
      <c r="BM117" s="192" t="s">
        <v>463</v>
      </c>
    </row>
    <row r="118" spans="1:65" s="2" customFormat="1" ht="16.5" customHeight="1">
      <c r="A118" s="37"/>
      <c r="B118" s="38"/>
      <c r="C118" s="181" t="s">
        <v>327</v>
      </c>
      <c r="D118" s="181" t="s">
        <v>199</v>
      </c>
      <c r="E118" s="182" t="s">
        <v>4420</v>
      </c>
      <c r="F118" s="183" t="s">
        <v>4421</v>
      </c>
      <c r="G118" s="184" t="s">
        <v>3845</v>
      </c>
      <c r="H118" s="185">
        <v>5</v>
      </c>
      <c r="I118" s="186"/>
      <c r="J118" s="187">
        <f t="shared" si="0"/>
        <v>0</v>
      </c>
      <c r="K118" s="183" t="s">
        <v>28</v>
      </c>
      <c r="L118" s="42"/>
      <c r="M118" s="188" t="s">
        <v>28</v>
      </c>
      <c r="N118" s="189" t="s">
        <v>45</v>
      </c>
      <c r="O118" s="67"/>
      <c r="P118" s="190">
        <f t="shared" si="1"/>
        <v>0</v>
      </c>
      <c r="Q118" s="190">
        <v>0</v>
      </c>
      <c r="R118" s="190">
        <f t="shared" si="2"/>
        <v>0</v>
      </c>
      <c r="S118" s="190">
        <v>0</v>
      </c>
      <c r="T118" s="191">
        <f t="shared" si="3"/>
        <v>0</v>
      </c>
      <c r="U118" s="37"/>
      <c r="V118" s="37"/>
      <c r="W118" s="37"/>
      <c r="X118" s="37"/>
      <c r="Y118" s="37"/>
      <c r="Z118" s="37"/>
      <c r="AA118" s="37"/>
      <c r="AB118" s="37"/>
      <c r="AC118" s="37"/>
      <c r="AD118" s="37"/>
      <c r="AE118" s="37"/>
      <c r="AR118" s="192" t="s">
        <v>283</v>
      </c>
      <c r="AT118" s="192" t="s">
        <v>199</v>
      </c>
      <c r="AU118" s="192" t="s">
        <v>82</v>
      </c>
      <c r="AY118" s="20" t="s">
        <v>197</v>
      </c>
      <c r="BE118" s="193">
        <f t="shared" si="4"/>
        <v>0</v>
      </c>
      <c r="BF118" s="193">
        <f t="shared" si="5"/>
        <v>0</v>
      </c>
      <c r="BG118" s="193">
        <f t="shared" si="6"/>
        <v>0</v>
      </c>
      <c r="BH118" s="193">
        <f t="shared" si="7"/>
        <v>0</v>
      </c>
      <c r="BI118" s="193">
        <f t="shared" si="8"/>
        <v>0</v>
      </c>
      <c r="BJ118" s="20" t="s">
        <v>82</v>
      </c>
      <c r="BK118" s="193">
        <f t="shared" si="9"/>
        <v>0</v>
      </c>
      <c r="BL118" s="20" t="s">
        <v>283</v>
      </c>
      <c r="BM118" s="192" t="s">
        <v>476</v>
      </c>
    </row>
    <row r="119" spans="1:65" s="2" customFormat="1" ht="37.9" customHeight="1">
      <c r="A119" s="37"/>
      <c r="B119" s="38"/>
      <c r="C119" s="181" t="s">
        <v>332</v>
      </c>
      <c r="D119" s="181" t="s">
        <v>199</v>
      </c>
      <c r="E119" s="182" t="s">
        <v>4422</v>
      </c>
      <c r="F119" s="183" t="s">
        <v>4423</v>
      </c>
      <c r="G119" s="184" t="s">
        <v>3845</v>
      </c>
      <c r="H119" s="185">
        <v>1</v>
      </c>
      <c r="I119" s="186"/>
      <c r="J119" s="187">
        <f t="shared" si="0"/>
        <v>0</v>
      </c>
      <c r="K119" s="183" t="s">
        <v>28</v>
      </c>
      <c r="L119" s="42"/>
      <c r="M119" s="188" t="s">
        <v>28</v>
      </c>
      <c r="N119" s="189" t="s">
        <v>45</v>
      </c>
      <c r="O119" s="67"/>
      <c r="P119" s="190">
        <f t="shared" si="1"/>
        <v>0</v>
      </c>
      <c r="Q119" s="190">
        <v>0</v>
      </c>
      <c r="R119" s="190">
        <f t="shared" si="2"/>
        <v>0</v>
      </c>
      <c r="S119" s="190">
        <v>0</v>
      </c>
      <c r="T119" s="191">
        <f t="shared" si="3"/>
        <v>0</v>
      </c>
      <c r="U119" s="37"/>
      <c r="V119" s="37"/>
      <c r="W119" s="37"/>
      <c r="X119" s="37"/>
      <c r="Y119" s="37"/>
      <c r="Z119" s="37"/>
      <c r="AA119" s="37"/>
      <c r="AB119" s="37"/>
      <c r="AC119" s="37"/>
      <c r="AD119" s="37"/>
      <c r="AE119" s="37"/>
      <c r="AR119" s="192" t="s">
        <v>283</v>
      </c>
      <c r="AT119" s="192" t="s">
        <v>199</v>
      </c>
      <c r="AU119" s="192" t="s">
        <v>82</v>
      </c>
      <c r="AY119" s="20" t="s">
        <v>197</v>
      </c>
      <c r="BE119" s="193">
        <f t="shared" si="4"/>
        <v>0</v>
      </c>
      <c r="BF119" s="193">
        <f t="shared" si="5"/>
        <v>0</v>
      </c>
      <c r="BG119" s="193">
        <f t="shared" si="6"/>
        <v>0</v>
      </c>
      <c r="BH119" s="193">
        <f t="shared" si="7"/>
        <v>0</v>
      </c>
      <c r="BI119" s="193">
        <f t="shared" si="8"/>
        <v>0</v>
      </c>
      <c r="BJ119" s="20" t="s">
        <v>82</v>
      </c>
      <c r="BK119" s="193">
        <f t="shared" si="9"/>
        <v>0</v>
      </c>
      <c r="BL119" s="20" t="s">
        <v>283</v>
      </c>
      <c r="BM119" s="192" t="s">
        <v>489</v>
      </c>
    </row>
    <row r="120" spans="1:65" s="2" customFormat="1" ht="16.5" customHeight="1">
      <c r="A120" s="37"/>
      <c r="B120" s="38"/>
      <c r="C120" s="181" t="s">
        <v>337</v>
      </c>
      <c r="D120" s="181" t="s">
        <v>199</v>
      </c>
      <c r="E120" s="182" t="s">
        <v>4424</v>
      </c>
      <c r="F120" s="183" t="s">
        <v>4425</v>
      </c>
      <c r="G120" s="184" t="s">
        <v>3845</v>
      </c>
      <c r="H120" s="185">
        <v>1</v>
      </c>
      <c r="I120" s="186"/>
      <c r="J120" s="187">
        <f t="shared" si="0"/>
        <v>0</v>
      </c>
      <c r="K120" s="183" t="s">
        <v>28</v>
      </c>
      <c r="L120" s="42"/>
      <c r="M120" s="188" t="s">
        <v>28</v>
      </c>
      <c r="N120" s="189" t="s">
        <v>45</v>
      </c>
      <c r="O120" s="67"/>
      <c r="P120" s="190">
        <f t="shared" si="1"/>
        <v>0</v>
      </c>
      <c r="Q120" s="190">
        <v>0</v>
      </c>
      <c r="R120" s="190">
        <f t="shared" si="2"/>
        <v>0</v>
      </c>
      <c r="S120" s="190">
        <v>0</v>
      </c>
      <c r="T120" s="191">
        <f t="shared" si="3"/>
        <v>0</v>
      </c>
      <c r="U120" s="37"/>
      <c r="V120" s="37"/>
      <c r="W120" s="37"/>
      <c r="X120" s="37"/>
      <c r="Y120" s="37"/>
      <c r="Z120" s="37"/>
      <c r="AA120" s="37"/>
      <c r="AB120" s="37"/>
      <c r="AC120" s="37"/>
      <c r="AD120" s="37"/>
      <c r="AE120" s="37"/>
      <c r="AR120" s="192" t="s">
        <v>283</v>
      </c>
      <c r="AT120" s="192" t="s">
        <v>199</v>
      </c>
      <c r="AU120" s="192" t="s">
        <v>82</v>
      </c>
      <c r="AY120" s="20" t="s">
        <v>197</v>
      </c>
      <c r="BE120" s="193">
        <f t="shared" si="4"/>
        <v>0</v>
      </c>
      <c r="BF120" s="193">
        <f t="shared" si="5"/>
        <v>0</v>
      </c>
      <c r="BG120" s="193">
        <f t="shared" si="6"/>
        <v>0</v>
      </c>
      <c r="BH120" s="193">
        <f t="shared" si="7"/>
        <v>0</v>
      </c>
      <c r="BI120" s="193">
        <f t="shared" si="8"/>
        <v>0</v>
      </c>
      <c r="BJ120" s="20" t="s">
        <v>82</v>
      </c>
      <c r="BK120" s="193">
        <f t="shared" si="9"/>
        <v>0</v>
      </c>
      <c r="BL120" s="20" t="s">
        <v>283</v>
      </c>
      <c r="BM120" s="192" t="s">
        <v>500</v>
      </c>
    </row>
    <row r="121" spans="1:65" s="2" customFormat="1" ht="16.5" customHeight="1">
      <c r="A121" s="37"/>
      <c r="B121" s="38"/>
      <c r="C121" s="181" t="s">
        <v>343</v>
      </c>
      <c r="D121" s="181" t="s">
        <v>199</v>
      </c>
      <c r="E121" s="182" t="s">
        <v>4426</v>
      </c>
      <c r="F121" s="183" t="s">
        <v>4427</v>
      </c>
      <c r="G121" s="184" t="s">
        <v>3845</v>
      </c>
      <c r="H121" s="185">
        <v>1</v>
      </c>
      <c r="I121" s="186"/>
      <c r="J121" s="187">
        <f t="shared" si="0"/>
        <v>0</v>
      </c>
      <c r="K121" s="183" t="s">
        <v>28</v>
      </c>
      <c r="L121" s="42"/>
      <c r="M121" s="188" t="s">
        <v>28</v>
      </c>
      <c r="N121" s="189" t="s">
        <v>45</v>
      </c>
      <c r="O121" s="67"/>
      <c r="P121" s="190">
        <f t="shared" si="1"/>
        <v>0</v>
      </c>
      <c r="Q121" s="190">
        <v>0</v>
      </c>
      <c r="R121" s="190">
        <f t="shared" si="2"/>
        <v>0</v>
      </c>
      <c r="S121" s="190">
        <v>0</v>
      </c>
      <c r="T121" s="191">
        <f t="shared" si="3"/>
        <v>0</v>
      </c>
      <c r="U121" s="37"/>
      <c r="V121" s="37"/>
      <c r="W121" s="37"/>
      <c r="X121" s="37"/>
      <c r="Y121" s="37"/>
      <c r="Z121" s="37"/>
      <c r="AA121" s="37"/>
      <c r="AB121" s="37"/>
      <c r="AC121" s="37"/>
      <c r="AD121" s="37"/>
      <c r="AE121" s="37"/>
      <c r="AR121" s="192" t="s">
        <v>283</v>
      </c>
      <c r="AT121" s="192" t="s">
        <v>199</v>
      </c>
      <c r="AU121" s="192" t="s">
        <v>82</v>
      </c>
      <c r="AY121" s="20" t="s">
        <v>197</v>
      </c>
      <c r="BE121" s="193">
        <f t="shared" si="4"/>
        <v>0</v>
      </c>
      <c r="BF121" s="193">
        <f t="shared" si="5"/>
        <v>0</v>
      </c>
      <c r="BG121" s="193">
        <f t="shared" si="6"/>
        <v>0</v>
      </c>
      <c r="BH121" s="193">
        <f t="shared" si="7"/>
        <v>0</v>
      </c>
      <c r="BI121" s="193">
        <f t="shared" si="8"/>
        <v>0</v>
      </c>
      <c r="BJ121" s="20" t="s">
        <v>82</v>
      </c>
      <c r="BK121" s="193">
        <f t="shared" si="9"/>
        <v>0</v>
      </c>
      <c r="BL121" s="20" t="s">
        <v>283</v>
      </c>
      <c r="BM121" s="192" t="s">
        <v>510</v>
      </c>
    </row>
    <row r="122" spans="1:65" s="12" customFormat="1" ht="25.9" customHeight="1">
      <c r="B122" s="165"/>
      <c r="C122" s="166"/>
      <c r="D122" s="167" t="s">
        <v>73</v>
      </c>
      <c r="E122" s="168" t="s">
        <v>4378</v>
      </c>
      <c r="F122" s="168" t="s">
        <v>4428</v>
      </c>
      <c r="G122" s="166"/>
      <c r="H122" s="166"/>
      <c r="I122" s="169"/>
      <c r="J122" s="170">
        <f>BK122</f>
        <v>0</v>
      </c>
      <c r="K122" s="166"/>
      <c r="L122" s="171"/>
      <c r="M122" s="172"/>
      <c r="N122" s="173"/>
      <c r="O122" s="173"/>
      <c r="P122" s="174">
        <f>SUM(P123:P145)</f>
        <v>0</v>
      </c>
      <c r="Q122" s="173"/>
      <c r="R122" s="174">
        <f>SUM(R123:R145)</f>
        <v>0</v>
      </c>
      <c r="S122" s="173"/>
      <c r="T122" s="175">
        <f>SUM(T123:T145)</f>
        <v>0</v>
      </c>
      <c r="AR122" s="176" t="s">
        <v>82</v>
      </c>
      <c r="AT122" s="177" t="s">
        <v>73</v>
      </c>
      <c r="AU122" s="177" t="s">
        <v>74</v>
      </c>
      <c r="AY122" s="176" t="s">
        <v>197</v>
      </c>
      <c r="BK122" s="178">
        <f>SUM(BK123:BK145)</f>
        <v>0</v>
      </c>
    </row>
    <row r="123" spans="1:65" s="2" customFormat="1" ht="16.5" customHeight="1">
      <c r="A123" s="37"/>
      <c r="B123" s="38"/>
      <c r="C123" s="181" t="s">
        <v>348</v>
      </c>
      <c r="D123" s="181" t="s">
        <v>199</v>
      </c>
      <c r="E123" s="182" t="s">
        <v>4429</v>
      </c>
      <c r="F123" s="183" t="s">
        <v>4430</v>
      </c>
      <c r="G123" s="184" t="s">
        <v>3845</v>
      </c>
      <c r="H123" s="185">
        <v>6</v>
      </c>
      <c r="I123" s="186"/>
      <c r="J123" s="187">
        <f t="shared" ref="J123:J145" si="10">ROUND(I123*H123,2)</f>
        <v>0</v>
      </c>
      <c r="K123" s="183" t="s">
        <v>28</v>
      </c>
      <c r="L123" s="42"/>
      <c r="M123" s="188" t="s">
        <v>28</v>
      </c>
      <c r="N123" s="189" t="s">
        <v>45</v>
      </c>
      <c r="O123" s="67"/>
      <c r="P123" s="190">
        <f t="shared" ref="P123:P145" si="11">O123*H123</f>
        <v>0</v>
      </c>
      <c r="Q123" s="190">
        <v>0</v>
      </c>
      <c r="R123" s="190">
        <f t="shared" ref="R123:R145" si="12">Q123*H123</f>
        <v>0</v>
      </c>
      <c r="S123" s="190">
        <v>0</v>
      </c>
      <c r="T123" s="191">
        <f t="shared" ref="T123:T145" si="13">S123*H123</f>
        <v>0</v>
      </c>
      <c r="U123" s="37"/>
      <c r="V123" s="37"/>
      <c r="W123" s="37"/>
      <c r="X123" s="37"/>
      <c r="Y123" s="37"/>
      <c r="Z123" s="37"/>
      <c r="AA123" s="37"/>
      <c r="AB123" s="37"/>
      <c r="AC123" s="37"/>
      <c r="AD123" s="37"/>
      <c r="AE123" s="37"/>
      <c r="AR123" s="192" t="s">
        <v>283</v>
      </c>
      <c r="AT123" s="192" t="s">
        <v>199</v>
      </c>
      <c r="AU123" s="192" t="s">
        <v>82</v>
      </c>
      <c r="AY123" s="20" t="s">
        <v>197</v>
      </c>
      <c r="BE123" s="193">
        <f t="shared" ref="BE123:BE145" si="14">IF(N123="základní",J123,0)</f>
        <v>0</v>
      </c>
      <c r="BF123" s="193">
        <f t="shared" ref="BF123:BF145" si="15">IF(N123="snížená",J123,0)</f>
        <v>0</v>
      </c>
      <c r="BG123" s="193">
        <f t="shared" ref="BG123:BG145" si="16">IF(N123="zákl. přenesená",J123,0)</f>
        <v>0</v>
      </c>
      <c r="BH123" s="193">
        <f t="shared" ref="BH123:BH145" si="17">IF(N123="sníž. přenesená",J123,0)</f>
        <v>0</v>
      </c>
      <c r="BI123" s="193">
        <f t="shared" ref="BI123:BI145" si="18">IF(N123="nulová",J123,0)</f>
        <v>0</v>
      </c>
      <c r="BJ123" s="20" t="s">
        <v>82</v>
      </c>
      <c r="BK123" s="193">
        <f t="shared" ref="BK123:BK145" si="19">ROUND(I123*H123,2)</f>
        <v>0</v>
      </c>
      <c r="BL123" s="20" t="s">
        <v>283</v>
      </c>
      <c r="BM123" s="192" t="s">
        <v>523</v>
      </c>
    </row>
    <row r="124" spans="1:65" s="2" customFormat="1" ht="16.5" customHeight="1">
      <c r="A124" s="37"/>
      <c r="B124" s="38"/>
      <c r="C124" s="181" t="s">
        <v>354</v>
      </c>
      <c r="D124" s="181" t="s">
        <v>199</v>
      </c>
      <c r="E124" s="182" t="s">
        <v>4431</v>
      </c>
      <c r="F124" s="183" t="s">
        <v>4432</v>
      </c>
      <c r="G124" s="184" t="s">
        <v>3845</v>
      </c>
      <c r="H124" s="185">
        <v>37</v>
      </c>
      <c r="I124" s="186"/>
      <c r="J124" s="187">
        <f t="shared" si="10"/>
        <v>0</v>
      </c>
      <c r="K124" s="183" t="s">
        <v>28</v>
      </c>
      <c r="L124" s="42"/>
      <c r="M124" s="188" t="s">
        <v>28</v>
      </c>
      <c r="N124" s="189" t="s">
        <v>45</v>
      </c>
      <c r="O124" s="67"/>
      <c r="P124" s="190">
        <f t="shared" si="11"/>
        <v>0</v>
      </c>
      <c r="Q124" s="190">
        <v>0</v>
      </c>
      <c r="R124" s="190">
        <f t="shared" si="12"/>
        <v>0</v>
      </c>
      <c r="S124" s="190">
        <v>0</v>
      </c>
      <c r="T124" s="191">
        <f t="shared" si="13"/>
        <v>0</v>
      </c>
      <c r="U124" s="37"/>
      <c r="V124" s="37"/>
      <c r="W124" s="37"/>
      <c r="X124" s="37"/>
      <c r="Y124" s="37"/>
      <c r="Z124" s="37"/>
      <c r="AA124" s="37"/>
      <c r="AB124" s="37"/>
      <c r="AC124" s="37"/>
      <c r="AD124" s="37"/>
      <c r="AE124" s="37"/>
      <c r="AR124" s="192" t="s">
        <v>283</v>
      </c>
      <c r="AT124" s="192" t="s">
        <v>199</v>
      </c>
      <c r="AU124" s="192" t="s">
        <v>82</v>
      </c>
      <c r="AY124" s="20" t="s">
        <v>197</v>
      </c>
      <c r="BE124" s="193">
        <f t="shared" si="14"/>
        <v>0</v>
      </c>
      <c r="BF124" s="193">
        <f t="shared" si="15"/>
        <v>0</v>
      </c>
      <c r="BG124" s="193">
        <f t="shared" si="16"/>
        <v>0</v>
      </c>
      <c r="BH124" s="193">
        <f t="shared" si="17"/>
        <v>0</v>
      </c>
      <c r="BI124" s="193">
        <f t="shared" si="18"/>
        <v>0</v>
      </c>
      <c r="BJ124" s="20" t="s">
        <v>82</v>
      </c>
      <c r="BK124" s="193">
        <f t="shared" si="19"/>
        <v>0</v>
      </c>
      <c r="BL124" s="20" t="s">
        <v>283</v>
      </c>
      <c r="BM124" s="192" t="s">
        <v>1046</v>
      </c>
    </row>
    <row r="125" spans="1:65" s="2" customFormat="1" ht="16.5" customHeight="1">
      <c r="A125" s="37"/>
      <c r="B125" s="38"/>
      <c r="C125" s="181" t="s">
        <v>360</v>
      </c>
      <c r="D125" s="181" t="s">
        <v>199</v>
      </c>
      <c r="E125" s="182" t="s">
        <v>4433</v>
      </c>
      <c r="F125" s="183" t="s">
        <v>4434</v>
      </c>
      <c r="G125" s="184" t="s">
        <v>3845</v>
      </c>
      <c r="H125" s="185">
        <v>15</v>
      </c>
      <c r="I125" s="186"/>
      <c r="J125" s="187">
        <f t="shared" si="10"/>
        <v>0</v>
      </c>
      <c r="K125" s="183" t="s">
        <v>28</v>
      </c>
      <c r="L125" s="42"/>
      <c r="M125" s="188" t="s">
        <v>28</v>
      </c>
      <c r="N125" s="189" t="s">
        <v>45</v>
      </c>
      <c r="O125" s="67"/>
      <c r="P125" s="190">
        <f t="shared" si="11"/>
        <v>0</v>
      </c>
      <c r="Q125" s="190">
        <v>0</v>
      </c>
      <c r="R125" s="190">
        <f t="shared" si="12"/>
        <v>0</v>
      </c>
      <c r="S125" s="190">
        <v>0</v>
      </c>
      <c r="T125" s="191">
        <f t="shared" si="13"/>
        <v>0</v>
      </c>
      <c r="U125" s="37"/>
      <c r="V125" s="37"/>
      <c r="W125" s="37"/>
      <c r="X125" s="37"/>
      <c r="Y125" s="37"/>
      <c r="Z125" s="37"/>
      <c r="AA125" s="37"/>
      <c r="AB125" s="37"/>
      <c r="AC125" s="37"/>
      <c r="AD125" s="37"/>
      <c r="AE125" s="37"/>
      <c r="AR125" s="192" t="s">
        <v>283</v>
      </c>
      <c r="AT125" s="192" t="s">
        <v>199</v>
      </c>
      <c r="AU125" s="192" t="s">
        <v>82</v>
      </c>
      <c r="AY125" s="20" t="s">
        <v>197</v>
      </c>
      <c r="BE125" s="193">
        <f t="shared" si="14"/>
        <v>0</v>
      </c>
      <c r="BF125" s="193">
        <f t="shared" si="15"/>
        <v>0</v>
      </c>
      <c r="BG125" s="193">
        <f t="shared" si="16"/>
        <v>0</v>
      </c>
      <c r="BH125" s="193">
        <f t="shared" si="17"/>
        <v>0</v>
      </c>
      <c r="BI125" s="193">
        <f t="shared" si="18"/>
        <v>0</v>
      </c>
      <c r="BJ125" s="20" t="s">
        <v>82</v>
      </c>
      <c r="BK125" s="193">
        <f t="shared" si="19"/>
        <v>0</v>
      </c>
      <c r="BL125" s="20" t="s">
        <v>283</v>
      </c>
      <c r="BM125" s="192" t="s">
        <v>1063</v>
      </c>
    </row>
    <row r="126" spans="1:65" s="2" customFormat="1" ht="16.5" customHeight="1">
      <c r="A126" s="37"/>
      <c r="B126" s="38"/>
      <c r="C126" s="181" t="s">
        <v>365</v>
      </c>
      <c r="D126" s="181" t="s">
        <v>199</v>
      </c>
      <c r="E126" s="182" t="s">
        <v>4435</v>
      </c>
      <c r="F126" s="183" t="s">
        <v>4436</v>
      </c>
      <c r="G126" s="184" t="s">
        <v>3845</v>
      </c>
      <c r="H126" s="185">
        <v>2</v>
      </c>
      <c r="I126" s="186"/>
      <c r="J126" s="187">
        <f t="shared" si="10"/>
        <v>0</v>
      </c>
      <c r="K126" s="183" t="s">
        <v>28</v>
      </c>
      <c r="L126" s="42"/>
      <c r="M126" s="188" t="s">
        <v>28</v>
      </c>
      <c r="N126" s="189" t="s">
        <v>45</v>
      </c>
      <c r="O126" s="67"/>
      <c r="P126" s="190">
        <f t="shared" si="11"/>
        <v>0</v>
      </c>
      <c r="Q126" s="190">
        <v>0</v>
      </c>
      <c r="R126" s="190">
        <f t="shared" si="12"/>
        <v>0</v>
      </c>
      <c r="S126" s="190">
        <v>0</v>
      </c>
      <c r="T126" s="191">
        <f t="shared" si="13"/>
        <v>0</v>
      </c>
      <c r="U126" s="37"/>
      <c r="V126" s="37"/>
      <c r="W126" s="37"/>
      <c r="X126" s="37"/>
      <c r="Y126" s="37"/>
      <c r="Z126" s="37"/>
      <c r="AA126" s="37"/>
      <c r="AB126" s="37"/>
      <c r="AC126" s="37"/>
      <c r="AD126" s="37"/>
      <c r="AE126" s="37"/>
      <c r="AR126" s="192" t="s">
        <v>283</v>
      </c>
      <c r="AT126" s="192" t="s">
        <v>199</v>
      </c>
      <c r="AU126" s="192" t="s">
        <v>82</v>
      </c>
      <c r="AY126" s="20" t="s">
        <v>197</v>
      </c>
      <c r="BE126" s="193">
        <f t="shared" si="14"/>
        <v>0</v>
      </c>
      <c r="BF126" s="193">
        <f t="shared" si="15"/>
        <v>0</v>
      </c>
      <c r="BG126" s="193">
        <f t="shared" si="16"/>
        <v>0</v>
      </c>
      <c r="BH126" s="193">
        <f t="shared" si="17"/>
        <v>0</v>
      </c>
      <c r="BI126" s="193">
        <f t="shared" si="18"/>
        <v>0</v>
      </c>
      <c r="BJ126" s="20" t="s">
        <v>82</v>
      </c>
      <c r="BK126" s="193">
        <f t="shared" si="19"/>
        <v>0</v>
      </c>
      <c r="BL126" s="20" t="s">
        <v>283</v>
      </c>
      <c r="BM126" s="192" t="s">
        <v>526</v>
      </c>
    </row>
    <row r="127" spans="1:65" s="2" customFormat="1" ht="16.5" customHeight="1">
      <c r="A127" s="37"/>
      <c r="B127" s="38"/>
      <c r="C127" s="181" t="s">
        <v>370</v>
      </c>
      <c r="D127" s="181" t="s">
        <v>199</v>
      </c>
      <c r="E127" s="182" t="s">
        <v>4437</v>
      </c>
      <c r="F127" s="183" t="s">
        <v>4438</v>
      </c>
      <c r="G127" s="184" t="s">
        <v>3845</v>
      </c>
      <c r="H127" s="185">
        <v>2</v>
      </c>
      <c r="I127" s="186"/>
      <c r="J127" s="187">
        <f t="shared" si="10"/>
        <v>0</v>
      </c>
      <c r="K127" s="183" t="s">
        <v>28</v>
      </c>
      <c r="L127" s="42"/>
      <c r="M127" s="188" t="s">
        <v>28</v>
      </c>
      <c r="N127" s="189" t="s">
        <v>45</v>
      </c>
      <c r="O127" s="67"/>
      <c r="P127" s="190">
        <f t="shared" si="11"/>
        <v>0</v>
      </c>
      <c r="Q127" s="190">
        <v>0</v>
      </c>
      <c r="R127" s="190">
        <f t="shared" si="12"/>
        <v>0</v>
      </c>
      <c r="S127" s="190">
        <v>0</v>
      </c>
      <c r="T127" s="191">
        <f t="shared" si="13"/>
        <v>0</v>
      </c>
      <c r="U127" s="37"/>
      <c r="V127" s="37"/>
      <c r="W127" s="37"/>
      <c r="X127" s="37"/>
      <c r="Y127" s="37"/>
      <c r="Z127" s="37"/>
      <c r="AA127" s="37"/>
      <c r="AB127" s="37"/>
      <c r="AC127" s="37"/>
      <c r="AD127" s="37"/>
      <c r="AE127" s="37"/>
      <c r="AR127" s="192" t="s">
        <v>283</v>
      </c>
      <c r="AT127" s="192" t="s">
        <v>199</v>
      </c>
      <c r="AU127" s="192" t="s">
        <v>82</v>
      </c>
      <c r="AY127" s="20" t="s">
        <v>197</v>
      </c>
      <c r="BE127" s="193">
        <f t="shared" si="14"/>
        <v>0</v>
      </c>
      <c r="BF127" s="193">
        <f t="shared" si="15"/>
        <v>0</v>
      </c>
      <c r="BG127" s="193">
        <f t="shared" si="16"/>
        <v>0</v>
      </c>
      <c r="BH127" s="193">
        <f t="shared" si="17"/>
        <v>0</v>
      </c>
      <c r="BI127" s="193">
        <f t="shared" si="18"/>
        <v>0</v>
      </c>
      <c r="BJ127" s="20" t="s">
        <v>82</v>
      </c>
      <c r="BK127" s="193">
        <f t="shared" si="19"/>
        <v>0</v>
      </c>
      <c r="BL127" s="20" t="s">
        <v>283</v>
      </c>
      <c r="BM127" s="192" t="s">
        <v>1121</v>
      </c>
    </row>
    <row r="128" spans="1:65" s="2" customFormat="1" ht="16.5" customHeight="1">
      <c r="A128" s="37"/>
      <c r="B128" s="38"/>
      <c r="C128" s="181" t="s">
        <v>375</v>
      </c>
      <c r="D128" s="181" t="s">
        <v>199</v>
      </c>
      <c r="E128" s="182" t="s">
        <v>4439</v>
      </c>
      <c r="F128" s="183" t="s">
        <v>4440</v>
      </c>
      <c r="G128" s="184" t="s">
        <v>3845</v>
      </c>
      <c r="H128" s="185">
        <v>28</v>
      </c>
      <c r="I128" s="186"/>
      <c r="J128" s="187">
        <f t="shared" si="10"/>
        <v>0</v>
      </c>
      <c r="K128" s="183" t="s">
        <v>28</v>
      </c>
      <c r="L128" s="42"/>
      <c r="M128" s="188" t="s">
        <v>28</v>
      </c>
      <c r="N128" s="189" t="s">
        <v>45</v>
      </c>
      <c r="O128" s="67"/>
      <c r="P128" s="190">
        <f t="shared" si="11"/>
        <v>0</v>
      </c>
      <c r="Q128" s="190">
        <v>0</v>
      </c>
      <c r="R128" s="190">
        <f t="shared" si="12"/>
        <v>0</v>
      </c>
      <c r="S128" s="190">
        <v>0</v>
      </c>
      <c r="T128" s="191">
        <f t="shared" si="13"/>
        <v>0</v>
      </c>
      <c r="U128" s="37"/>
      <c r="V128" s="37"/>
      <c r="W128" s="37"/>
      <c r="X128" s="37"/>
      <c r="Y128" s="37"/>
      <c r="Z128" s="37"/>
      <c r="AA128" s="37"/>
      <c r="AB128" s="37"/>
      <c r="AC128" s="37"/>
      <c r="AD128" s="37"/>
      <c r="AE128" s="37"/>
      <c r="AR128" s="192" t="s">
        <v>283</v>
      </c>
      <c r="AT128" s="192" t="s">
        <v>199</v>
      </c>
      <c r="AU128" s="192" t="s">
        <v>82</v>
      </c>
      <c r="AY128" s="20" t="s">
        <v>197</v>
      </c>
      <c r="BE128" s="193">
        <f t="shared" si="14"/>
        <v>0</v>
      </c>
      <c r="BF128" s="193">
        <f t="shared" si="15"/>
        <v>0</v>
      </c>
      <c r="BG128" s="193">
        <f t="shared" si="16"/>
        <v>0</v>
      </c>
      <c r="BH128" s="193">
        <f t="shared" si="17"/>
        <v>0</v>
      </c>
      <c r="BI128" s="193">
        <f t="shared" si="18"/>
        <v>0</v>
      </c>
      <c r="BJ128" s="20" t="s">
        <v>82</v>
      </c>
      <c r="BK128" s="193">
        <f t="shared" si="19"/>
        <v>0</v>
      </c>
      <c r="BL128" s="20" t="s">
        <v>283</v>
      </c>
      <c r="BM128" s="192" t="s">
        <v>1145</v>
      </c>
    </row>
    <row r="129" spans="1:65" s="2" customFormat="1" ht="16.5" customHeight="1">
      <c r="A129" s="37"/>
      <c r="B129" s="38"/>
      <c r="C129" s="181" t="s">
        <v>380</v>
      </c>
      <c r="D129" s="181" t="s">
        <v>199</v>
      </c>
      <c r="E129" s="182" t="s">
        <v>4441</v>
      </c>
      <c r="F129" s="183" t="s">
        <v>4442</v>
      </c>
      <c r="G129" s="184" t="s">
        <v>3845</v>
      </c>
      <c r="H129" s="185">
        <v>4</v>
      </c>
      <c r="I129" s="186"/>
      <c r="J129" s="187">
        <f t="shared" si="10"/>
        <v>0</v>
      </c>
      <c r="K129" s="183" t="s">
        <v>28</v>
      </c>
      <c r="L129" s="42"/>
      <c r="M129" s="188" t="s">
        <v>28</v>
      </c>
      <c r="N129" s="189" t="s">
        <v>45</v>
      </c>
      <c r="O129" s="67"/>
      <c r="P129" s="190">
        <f t="shared" si="11"/>
        <v>0</v>
      </c>
      <c r="Q129" s="190">
        <v>0</v>
      </c>
      <c r="R129" s="190">
        <f t="shared" si="12"/>
        <v>0</v>
      </c>
      <c r="S129" s="190">
        <v>0</v>
      </c>
      <c r="T129" s="191">
        <f t="shared" si="13"/>
        <v>0</v>
      </c>
      <c r="U129" s="37"/>
      <c r="V129" s="37"/>
      <c r="W129" s="37"/>
      <c r="X129" s="37"/>
      <c r="Y129" s="37"/>
      <c r="Z129" s="37"/>
      <c r="AA129" s="37"/>
      <c r="AB129" s="37"/>
      <c r="AC129" s="37"/>
      <c r="AD129" s="37"/>
      <c r="AE129" s="37"/>
      <c r="AR129" s="192" t="s">
        <v>283</v>
      </c>
      <c r="AT129" s="192" t="s">
        <v>199</v>
      </c>
      <c r="AU129" s="192" t="s">
        <v>82</v>
      </c>
      <c r="AY129" s="20" t="s">
        <v>197</v>
      </c>
      <c r="BE129" s="193">
        <f t="shared" si="14"/>
        <v>0</v>
      </c>
      <c r="BF129" s="193">
        <f t="shared" si="15"/>
        <v>0</v>
      </c>
      <c r="BG129" s="193">
        <f t="shared" si="16"/>
        <v>0</v>
      </c>
      <c r="BH129" s="193">
        <f t="shared" si="17"/>
        <v>0</v>
      </c>
      <c r="BI129" s="193">
        <f t="shared" si="18"/>
        <v>0</v>
      </c>
      <c r="BJ129" s="20" t="s">
        <v>82</v>
      </c>
      <c r="BK129" s="193">
        <f t="shared" si="19"/>
        <v>0</v>
      </c>
      <c r="BL129" s="20" t="s">
        <v>283</v>
      </c>
      <c r="BM129" s="192" t="s">
        <v>1167</v>
      </c>
    </row>
    <row r="130" spans="1:65" s="2" customFormat="1" ht="16.5" customHeight="1">
      <c r="A130" s="37"/>
      <c r="B130" s="38"/>
      <c r="C130" s="181" t="s">
        <v>385</v>
      </c>
      <c r="D130" s="181" t="s">
        <v>199</v>
      </c>
      <c r="E130" s="182" t="s">
        <v>4443</v>
      </c>
      <c r="F130" s="183" t="s">
        <v>4444</v>
      </c>
      <c r="G130" s="184" t="s">
        <v>3845</v>
      </c>
      <c r="H130" s="185">
        <v>2</v>
      </c>
      <c r="I130" s="186"/>
      <c r="J130" s="187">
        <f t="shared" si="10"/>
        <v>0</v>
      </c>
      <c r="K130" s="183" t="s">
        <v>28</v>
      </c>
      <c r="L130" s="42"/>
      <c r="M130" s="188" t="s">
        <v>28</v>
      </c>
      <c r="N130" s="189" t="s">
        <v>45</v>
      </c>
      <c r="O130" s="67"/>
      <c r="P130" s="190">
        <f t="shared" si="11"/>
        <v>0</v>
      </c>
      <c r="Q130" s="190">
        <v>0</v>
      </c>
      <c r="R130" s="190">
        <f t="shared" si="12"/>
        <v>0</v>
      </c>
      <c r="S130" s="190">
        <v>0</v>
      </c>
      <c r="T130" s="191">
        <f t="shared" si="13"/>
        <v>0</v>
      </c>
      <c r="U130" s="37"/>
      <c r="V130" s="37"/>
      <c r="W130" s="37"/>
      <c r="X130" s="37"/>
      <c r="Y130" s="37"/>
      <c r="Z130" s="37"/>
      <c r="AA130" s="37"/>
      <c r="AB130" s="37"/>
      <c r="AC130" s="37"/>
      <c r="AD130" s="37"/>
      <c r="AE130" s="37"/>
      <c r="AR130" s="192" t="s">
        <v>283</v>
      </c>
      <c r="AT130" s="192" t="s">
        <v>199</v>
      </c>
      <c r="AU130" s="192" t="s">
        <v>82</v>
      </c>
      <c r="AY130" s="20" t="s">
        <v>197</v>
      </c>
      <c r="BE130" s="193">
        <f t="shared" si="14"/>
        <v>0</v>
      </c>
      <c r="BF130" s="193">
        <f t="shared" si="15"/>
        <v>0</v>
      </c>
      <c r="BG130" s="193">
        <f t="shared" si="16"/>
        <v>0</v>
      </c>
      <c r="BH130" s="193">
        <f t="shared" si="17"/>
        <v>0</v>
      </c>
      <c r="BI130" s="193">
        <f t="shared" si="18"/>
        <v>0</v>
      </c>
      <c r="BJ130" s="20" t="s">
        <v>82</v>
      </c>
      <c r="BK130" s="193">
        <f t="shared" si="19"/>
        <v>0</v>
      </c>
      <c r="BL130" s="20" t="s">
        <v>283</v>
      </c>
      <c r="BM130" s="192" t="s">
        <v>1182</v>
      </c>
    </row>
    <row r="131" spans="1:65" s="2" customFormat="1" ht="24.2" customHeight="1">
      <c r="A131" s="37"/>
      <c r="B131" s="38"/>
      <c r="C131" s="181" t="s">
        <v>390</v>
      </c>
      <c r="D131" s="181" t="s">
        <v>199</v>
      </c>
      <c r="E131" s="182" t="s">
        <v>4445</v>
      </c>
      <c r="F131" s="183" t="s">
        <v>4446</v>
      </c>
      <c r="G131" s="184" t="s">
        <v>3845</v>
      </c>
      <c r="H131" s="185">
        <v>3</v>
      </c>
      <c r="I131" s="186"/>
      <c r="J131" s="187">
        <f t="shared" si="10"/>
        <v>0</v>
      </c>
      <c r="K131" s="183" t="s">
        <v>28</v>
      </c>
      <c r="L131" s="42"/>
      <c r="M131" s="188" t="s">
        <v>28</v>
      </c>
      <c r="N131" s="189" t="s">
        <v>45</v>
      </c>
      <c r="O131" s="67"/>
      <c r="P131" s="190">
        <f t="shared" si="11"/>
        <v>0</v>
      </c>
      <c r="Q131" s="190">
        <v>0</v>
      </c>
      <c r="R131" s="190">
        <f t="shared" si="12"/>
        <v>0</v>
      </c>
      <c r="S131" s="190">
        <v>0</v>
      </c>
      <c r="T131" s="191">
        <f t="shared" si="13"/>
        <v>0</v>
      </c>
      <c r="U131" s="37"/>
      <c r="V131" s="37"/>
      <c r="W131" s="37"/>
      <c r="X131" s="37"/>
      <c r="Y131" s="37"/>
      <c r="Z131" s="37"/>
      <c r="AA131" s="37"/>
      <c r="AB131" s="37"/>
      <c r="AC131" s="37"/>
      <c r="AD131" s="37"/>
      <c r="AE131" s="37"/>
      <c r="AR131" s="192" t="s">
        <v>283</v>
      </c>
      <c r="AT131" s="192" t="s">
        <v>199</v>
      </c>
      <c r="AU131" s="192" t="s">
        <v>82</v>
      </c>
      <c r="AY131" s="20" t="s">
        <v>197</v>
      </c>
      <c r="BE131" s="193">
        <f t="shared" si="14"/>
        <v>0</v>
      </c>
      <c r="BF131" s="193">
        <f t="shared" si="15"/>
        <v>0</v>
      </c>
      <c r="BG131" s="193">
        <f t="shared" si="16"/>
        <v>0</v>
      </c>
      <c r="BH131" s="193">
        <f t="shared" si="17"/>
        <v>0</v>
      </c>
      <c r="BI131" s="193">
        <f t="shared" si="18"/>
        <v>0</v>
      </c>
      <c r="BJ131" s="20" t="s">
        <v>82</v>
      </c>
      <c r="BK131" s="193">
        <f t="shared" si="19"/>
        <v>0</v>
      </c>
      <c r="BL131" s="20" t="s">
        <v>283</v>
      </c>
      <c r="BM131" s="192" t="s">
        <v>1204</v>
      </c>
    </row>
    <row r="132" spans="1:65" s="2" customFormat="1" ht="24.2" customHeight="1">
      <c r="A132" s="37"/>
      <c r="B132" s="38"/>
      <c r="C132" s="181" t="s">
        <v>395</v>
      </c>
      <c r="D132" s="181" t="s">
        <v>199</v>
      </c>
      <c r="E132" s="182" t="s">
        <v>4447</v>
      </c>
      <c r="F132" s="183" t="s">
        <v>4448</v>
      </c>
      <c r="G132" s="184" t="s">
        <v>3845</v>
      </c>
      <c r="H132" s="185">
        <v>15</v>
      </c>
      <c r="I132" s="186"/>
      <c r="J132" s="187">
        <f t="shared" si="10"/>
        <v>0</v>
      </c>
      <c r="K132" s="183" t="s">
        <v>28</v>
      </c>
      <c r="L132" s="42"/>
      <c r="M132" s="188" t="s">
        <v>28</v>
      </c>
      <c r="N132" s="189" t="s">
        <v>45</v>
      </c>
      <c r="O132" s="67"/>
      <c r="P132" s="190">
        <f t="shared" si="11"/>
        <v>0</v>
      </c>
      <c r="Q132" s="190">
        <v>0</v>
      </c>
      <c r="R132" s="190">
        <f t="shared" si="12"/>
        <v>0</v>
      </c>
      <c r="S132" s="190">
        <v>0</v>
      </c>
      <c r="T132" s="191">
        <f t="shared" si="13"/>
        <v>0</v>
      </c>
      <c r="U132" s="37"/>
      <c r="V132" s="37"/>
      <c r="W132" s="37"/>
      <c r="X132" s="37"/>
      <c r="Y132" s="37"/>
      <c r="Z132" s="37"/>
      <c r="AA132" s="37"/>
      <c r="AB132" s="37"/>
      <c r="AC132" s="37"/>
      <c r="AD132" s="37"/>
      <c r="AE132" s="37"/>
      <c r="AR132" s="192" t="s">
        <v>283</v>
      </c>
      <c r="AT132" s="192" t="s">
        <v>199</v>
      </c>
      <c r="AU132" s="192" t="s">
        <v>82</v>
      </c>
      <c r="AY132" s="20" t="s">
        <v>197</v>
      </c>
      <c r="BE132" s="193">
        <f t="shared" si="14"/>
        <v>0</v>
      </c>
      <c r="BF132" s="193">
        <f t="shared" si="15"/>
        <v>0</v>
      </c>
      <c r="BG132" s="193">
        <f t="shared" si="16"/>
        <v>0</v>
      </c>
      <c r="BH132" s="193">
        <f t="shared" si="17"/>
        <v>0</v>
      </c>
      <c r="BI132" s="193">
        <f t="shared" si="18"/>
        <v>0</v>
      </c>
      <c r="BJ132" s="20" t="s">
        <v>82</v>
      </c>
      <c r="BK132" s="193">
        <f t="shared" si="19"/>
        <v>0</v>
      </c>
      <c r="BL132" s="20" t="s">
        <v>283</v>
      </c>
      <c r="BM132" s="192" t="s">
        <v>1222</v>
      </c>
    </row>
    <row r="133" spans="1:65" s="2" customFormat="1" ht="21.75" customHeight="1">
      <c r="A133" s="37"/>
      <c r="B133" s="38"/>
      <c r="C133" s="181" t="s">
        <v>400</v>
      </c>
      <c r="D133" s="181" t="s">
        <v>199</v>
      </c>
      <c r="E133" s="182" t="s">
        <v>4449</v>
      </c>
      <c r="F133" s="183" t="s">
        <v>4450</v>
      </c>
      <c r="G133" s="184" t="s">
        <v>3845</v>
      </c>
      <c r="H133" s="185">
        <v>34</v>
      </c>
      <c r="I133" s="186"/>
      <c r="J133" s="187">
        <f t="shared" si="10"/>
        <v>0</v>
      </c>
      <c r="K133" s="183" t="s">
        <v>28</v>
      </c>
      <c r="L133" s="42"/>
      <c r="M133" s="188" t="s">
        <v>28</v>
      </c>
      <c r="N133" s="189" t="s">
        <v>45</v>
      </c>
      <c r="O133" s="67"/>
      <c r="P133" s="190">
        <f t="shared" si="11"/>
        <v>0</v>
      </c>
      <c r="Q133" s="190">
        <v>0</v>
      </c>
      <c r="R133" s="190">
        <f t="shared" si="12"/>
        <v>0</v>
      </c>
      <c r="S133" s="190">
        <v>0</v>
      </c>
      <c r="T133" s="191">
        <f t="shared" si="13"/>
        <v>0</v>
      </c>
      <c r="U133" s="37"/>
      <c r="V133" s="37"/>
      <c r="W133" s="37"/>
      <c r="X133" s="37"/>
      <c r="Y133" s="37"/>
      <c r="Z133" s="37"/>
      <c r="AA133" s="37"/>
      <c r="AB133" s="37"/>
      <c r="AC133" s="37"/>
      <c r="AD133" s="37"/>
      <c r="AE133" s="37"/>
      <c r="AR133" s="192" t="s">
        <v>283</v>
      </c>
      <c r="AT133" s="192" t="s">
        <v>199</v>
      </c>
      <c r="AU133" s="192" t="s">
        <v>82</v>
      </c>
      <c r="AY133" s="20" t="s">
        <v>197</v>
      </c>
      <c r="BE133" s="193">
        <f t="shared" si="14"/>
        <v>0</v>
      </c>
      <c r="BF133" s="193">
        <f t="shared" si="15"/>
        <v>0</v>
      </c>
      <c r="BG133" s="193">
        <f t="shared" si="16"/>
        <v>0</v>
      </c>
      <c r="BH133" s="193">
        <f t="shared" si="17"/>
        <v>0</v>
      </c>
      <c r="BI133" s="193">
        <f t="shared" si="18"/>
        <v>0</v>
      </c>
      <c r="BJ133" s="20" t="s">
        <v>82</v>
      </c>
      <c r="BK133" s="193">
        <f t="shared" si="19"/>
        <v>0</v>
      </c>
      <c r="BL133" s="20" t="s">
        <v>283</v>
      </c>
      <c r="BM133" s="192" t="s">
        <v>1233</v>
      </c>
    </row>
    <row r="134" spans="1:65" s="2" customFormat="1" ht="21.75" customHeight="1">
      <c r="A134" s="37"/>
      <c r="B134" s="38"/>
      <c r="C134" s="181" t="s">
        <v>406</v>
      </c>
      <c r="D134" s="181" t="s">
        <v>199</v>
      </c>
      <c r="E134" s="182" t="s">
        <v>4451</v>
      </c>
      <c r="F134" s="183" t="s">
        <v>4452</v>
      </c>
      <c r="G134" s="184" t="s">
        <v>3845</v>
      </c>
      <c r="H134" s="185">
        <v>2</v>
      </c>
      <c r="I134" s="186"/>
      <c r="J134" s="187">
        <f t="shared" si="10"/>
        <v>0</v>
      </c>
      <c r="K134" s="183" t="s">
        <v>28</v>
      </c>
      <c r="L134" s="42"/>
      <c r="M134" s="188" t="s">
        <v>28</v>
      </c>
      <c r="N134" s="189" t="s">
        <v>45</v>
      </c>
      <c r="O134" s="67"/>
      <c r="P134" s="190">
        <f t="shared" si="11"/>
        <v>0</v>
      </c>
      <c r="Q134" s="190">
        <v>0</v>
      </c>
      <c r="R134" s="190">
        <f t="shared" si="12"/>
        <v>0</v>
      </c>
      <c r="S134" s="190">
        <v>0</v>
      </c>
      <c r="T134" s="191">
        <f t="shared" si="13"/>
        <v>0</v>
      </c>
      <c r="U134" s="37"/>
      <c r="V134" s="37"/>
      <c r="W134" s="37"/>
      <c r="X134" s="37"/>
      <c r="Y134" s="37"/>
      <c r="Z134" s="37"/>
      <c r="AA134" s="37"/>
      <c r="AB134" s="37"/>
      <c r="AC134" s="37"/>
      <c r="AD134" s="37"/>
      <c r="AE134" s="37"/>
      <c r="AR134" s="192" t="s">
        <v>283</v>
      </c>
      <c r="AT134" s="192" t="s">
        <v>199</v>
      </c>
      <c r="AU134" s="192" t="s">
        <v>82</v>
      </c>
      <c r="AY134" s="20" t="s">
        <v>197</v>
      </c>
      <c r="BE134" s="193">
        <f t="shared" si="14"/>
        <v>0</v>
      </c>
      <c r="BF134" s="193">
        <f t="shared" si="15"/>
        <v>0</v>
      </c>
      <c r="BG134" s="193">
        <f t="shared" si="16"/>
        <v>0</v>
      </c>
      <c r="BH134" s="193">
        <f t="shared" si="17"/>
        <v>0</v>
      </c>
      <c r="BI134" s="193">
        <f t="shared" si="18"/>
        <v>0</v>
      </c>
      <c r="BJ134" s="20" t="s">
        <v>82</v>
      </c>
      <c r="BK134" s="193">
        <f t="shared" si="19"/>
        <v>0</v>
      </c>
      <c r="BL134" s="20" t="s">
        <v>283</v>
      </c>
      <c r="BM134" s="192" t="s">
        <v>1251</v>
      </c>
    </row>
    <row r="135" spans="1:65" s="2" customFormat="1" ht="24.2" customHeight="1">
      <c r="A135" s="37"/>
      <c r="B135" s="38"/>
      <c r="C135" s="181" t="s">
        <v>419</v>
      </c>
      <c r="D135" s="181" t="s">
        <v>199</v>
      </c>
      <c r="E135" s="182" t="s">
        <v>4453</v>
      </c>
      <c r="F135" s="183" t="s">
        <v>4454</v>
      </c>
      <c r="G135" s="184" t="s">
        <v>3845</v>
      </c>
      <c r="H135" s="185">
        <v>20</v>
      </c>
      <c r="I135" s="186"/>
      <c r="J135" s="187">
        <f t="shared" si="10"/>
        <v>0</v>
      </c>
      <c r="K135" s="183" t="s">
        <v>28</v>
      </c>
      <c r="L135" s="42"/>
      <c r="M135" s="188" t="s">
        <v>28</v>
      </c>
      <c r="N135" s="189" t="s">
        <v>45</v>
      </c>
      <c r="O135" s="67"/>
      <c r="P135" s="190">
        <f t="shared" si="11"/>
        <v>0</v>
      </c>
      <c r="Q135" s="190">
        <v>0</v>
      </c>
      <c r="R135" s="190">
        <f t="shared" si="12"/>
        <v>0</v>
      </c>
      <c r="S135" s="190">
        <v>0</v>
      </c>
      <c r="T135" s="191">
        <f t="shared" si="13"/>
        <v>0</v>
      </c>
      <c r="U135" s="37"/>
      <c r="V135" s="37"/>
      <c r="W135" s="37"/>
      <c r="X135" s="37"/>
      <c r="Y135" s="37"/>
      <c r="Z135" s="37"/>
      <c r="AA135" s="37"/>
      <c r="AB135" s="37"/>
      <c r="AC135" s="37"/>
      <c r="AD135" s="37"/>
      <c r="AE135" s="37"/>
      <c r="AR135" s="192" t="s">
        <v>283</v>
      </c>
      <c r="AT135" s="192" t="s">
        <v>199</v>
      </c>
      <c r="AU135" s="192" t="s">
        <v>82</v>
      </c>
      <c r="AY135" s="20" t="s">
        <v>197</v>
      </c>
      <c r="BE135" s="193">
        <f t="shared" si="14"/>
        <v>0</v>
      </c>
      <c r="BF135" s="193">
        <f t="shared" si="15"/>
        <v>0</v>
      </c>
      <c r="BG135" s="193">
        <f t="shared" si="16"/>
        <v>0</v>
      </c>
      <c r="BH135" s="193">
        <f t="shared" si="17"/>
        <v>0</v>
      </c>
      <c r="BI135" s="193">
        <f t="shared" si="18"/>
        <v>0</v>
      </c>
      <c r="BJ135" s="20" t="s">
        <v>82</v>
      </c>
      <c r="BK135" s="193">
        <f t="shared" si="19"/>
        <v>0</v>
      </c>
      <c r="BL135" s="20" t="s">
        <v>283</v>
      </c>
      <c r="BM135" s="192" t="s">
        <v>1263</v>
      </c>
    </row>
    <row r="136" spans="1:65" s="2" customFormat="1" ht="24.2" customHeight="1">
      <c r="A136" s="37"/>
      <c r="B136" s="38"/>
      <c r="C136" s="181" t="s">
        <v>425</v>
      </c>
      <c r="D136" s="181" t="s">
        <v>199</v>
      </c>
      <c r="E136" s="182" t="s">
        <v>4455</v>
      </c>
      <c r="F136" s="183" t="s">
        <v>4456</v>
      </c>
      <c r="G136" s="184" t="s">
        <v>3845</v>
      </c>
      <c r="H136" s="185">
        <v>59</v>
      </c>
      <c r="I136" s="186"/>
      <c r="J136" s="187">
        <f t="shared" si="10"/>
        <v>0</v>
      </c>
      <c r="K136" s="183" t="s">
        <v>28</v>
      </c>
      <c r="L136" s="42"/>
      <c r="M136" s="188" t="s">
        <v>28</v>
      </c>
      <c r="N136" s="189" t="s">
        <v>45</v>
      </c>
      <c r="O136" s="67"/>
      <c r="P136" s="190">
        <f t="shared" si="11"/>
        <v>0</v>
      </c>
      <c r="Q136" s="190">
        <v>0</v>
      </c>
      <c r="R136" s="190">
        <f t="shared" si="12"/>
        <v>0</v>
      </c>
      <c r="S136" s="190">
        <v>0</v>
      </c>
      <c r="T136" s="191">
        <f t="shared" si="13"/>
        <v>0</v>
      </c>
      <c r="U136" s="37"/>
      <c r="V136" s="37"/>
      <c r="W136" s="37"/>
      <c r="X136" s="37"/>
      <c r="Y136" s="37"/>
      <c r="Z136" s="37"/>
      <c r="AA136" s="37"/>
      <c r="AB136" s="37"/>
      <c r="AC136" s="37"/>
      <c r="AD136" s="37"/>
      <c r="AE136" s="37"/>
      <c r="AR136" s="192" t="s">
        <v>283</v>
      </c>
      <c r="AT136" s="192" t="s">
        <v>199</v>
      </c>
      <c r="AU136" s="192" t="s">
        <v>82</v>
      </c>
      <c r="AY136" s="20" t="s">
        <v>197</v>
      </c>
      <c r="BE136" s="193">
        <f t="shared" si="14"/>
        <v>0</v>
      </c>
      <c r="BF136" s="193">
        <f t="shared" si="15"/>
        <v>0</v>
      </c>
      <c r="BG136" s="193">
        <f t="shared" si="16"/>
        <v>0</v>
      </c>
      <c r="BH136" s="193">
        <f t="shared" si="17"/>
        <v>0</v>
      </c>
      <c r="BI136" s="193">
        <f t="shared" si="18"/>
        <v>0</v>
      </c>
      <c r="BJ136" s="20" t="s">
        <v>82</v>
      </c>
      <c r="BK136" s="193">
        <f t="shared" si="19"/>
        <v>0</v>
      </c>
      <c r="BL136" s="20" t="s">
        <v>283</v>
      </c>
      <c r="BM136" s="192" t="s">
        <v>1273</v>
      </c>
    </row>
    <row r="137" spans="1:65" s="2" customFormat="1" ht="24.2" customHeight="1">
      <c r="A137" s="37"/>
      <c r="B137" s="38"/>
      <c r="C137" s="181" t="s">
        <v>433</v>
      </c>
      <c r="D137" s="181" t="s">
        <v>199</v>
      </c>
      <c r="E137" s="182" t="s">
        <v>4457</v>
      </c>
      <c r="F137" s="183" t="s">
        <v>4458</v>
      </c>
      <c r="G137" s="184" t="s">
        <v>3845</v>
      </c>
      <c r="H137" s="185">
        <v>10</v>
      </c>
      <c r="I137" s="186"/>
      <c r="J137" s="187">
        <f t="shared" si="10"/>
        <v>0</v>
      </c>
      <c r="K137" s="183" t="s">
        <v>28</v>
      </c>
      <c r="L137" s="42"/>
      <c r="M137" s="188" t="s">
        <v>28</v>
      </c>
      <c r="N137" s="189" t="s">
        <v>45</v>
      </c>
      <c r="O137" s="67"/>
      <c r="P137" s="190">
        <f t="shared" si="11"/>
        <v>0</v>
      </c>
      <c r="Q137" s="190">
        <v>0</v>
      </c>
      <c r="R137" s="190">
        <f t="shared" si="12"/>
        <v>0</v>
      </c>
      <c r="S137" s="190">
        <v>0</v>
      </c>
      <c r="T137" s="191">
        <f t="shared" si="13"/>
        <v>0</v>
      </c>
      <c r="U137" s="37"/>
      <c r="V137" s="37"/>
      <c r="W137" s="37"/>
      <c r="X137" s="37"/>
      <c r="Y137" s="37"/>
      <c r="Z137" s="37"/>
      <c r="AA137" s="37"/>
      <c r="AB137" s="37"/>
      <c r="AC137" s="37"/>
      <c r="AD137" s="37"/>
      <c r="AE137" s="37"/>
      <c r="AR137" s="192" t="s">
        <v>283</v>
      </c>
      <c r="AT137" s="192" t="s">
        <v>199</v>
      </c>
      <c r="AU137" s="192" t="s">
        <v>82</v>
      </c>
      <c r="AY137" s="20" t="s">
        <v>197</v>
      </c>
      <c r="BE137" s="193">
        <f t="shared" si="14"/>
        <v>0</v>
      </c>
      <c r="BF137" s="193">
        <f t="shared" si="15"/>
        <v>0</v>
      </c>
      <c r="BG137" s="193">
        <f t="shared" si="16"/>
        <v>0</v>
      </c>
      <c r="BH137" s="193">
        <f t="shared" si="17"/>
        <v>0</v>
      </c>
      <c r="BI137" s="193">
        <f t="shared" si="18"/>
        <v>0</v>
      </c>
      <c r="BJ137" s="20" t="s">
        <v>82</v>
      </c>
      <c r="BK137" s="193">
        <f t="shared" si="19"/>
        <v>0</v>
      </c>
      <c r="BL137" s="20" t="s">
        <v>283</v>
      </c>
      <c r="BM137" s="192" t="s">
        <v>1358</v>
      </c>
    </row>
    <row r="138" spans="1:65" s="2" customFormat="1" ht="24.2" customHeight="1">
      <c r="A138" s="37"/>
      <c r="B138" s="38"/>
      <c r="C138" s="181" t="s">
        <v>439</v>
      </c>
      <c r="D138" s="181" t="s">
        <v>199</v>
      </c>
      <c r="E138" s="182" t="s">
        <v>4459</v>
      </c>
      <c r="F138" s="183" t="s">
        <v>4460</v>
      </c>
      <c r="G138" s="184" t="s">
        <v>3845</v>
      </c>
      <c r="H138" s="185">
        <v>1</v>
      </c>
      <c r="I138" s="186"/>
      <c r="J138" s="187">
        <f t="shared" si="10"/>
        <v>0</v>
      </c>
      <c r="K138" s="183" t="s">
        <v>28</v>
      </c>
      <c r="L138" s="42"/>
      <c r="M138" s="188" t="s">
        <v>28</v>
      </c>
      <c r="N138" s="189" t="s">
        <v>45</v>
      </c>
      <c r="O138" s="67"/>
      <c r="P138" s="190">
        <f t="shared" si="11"/>
        <v>0</v>
      </c>
      <c r="Q138" s="190">
        <v>0</v>
      </c>
      <c r="R138" s="190">
        <f t="shared" si="12"/>
        <v>0</v>
      </c>
      <c r="S138" s="190">
        <v>0</v>
      </c>
      <c r="T138" s="191">
        <f t="shared" si="13"/>
        <v>0</v>
      </c>
      <c r="U138" s="37"/>
      <c r="V138" s="37"/>
      <c r="W138" s="37"/>
      <c r="X138" s="37"/>
      <c r="Y138" s="37"/>
      <c r="Z138" s="37"/>
      <c r="AA138" s="37"/>
      <c r="AB138" s="37"/>
      <c r="AC138" s="37"/>
      <c r="AD138" s="37"/>
      <c r="AE138" s="37"/>
      <c r="AR138" s="192" t="s">
        <v>283</v>
      </c>
      <c r="AT138" s="192" t="s">
        <v>199</v>
      </c>
      <c r="AU138" s="192" t="s">
        <v>82</v>
      </c>
      <c r="AY138" s="20" t="s">
        <v>197</v>
      </c>
      <c r="BE138" s="193">
        <f t="shared" si="14"/>
        <v>0</v>
      </c>
      <c r="BF138" s="193">
        <f t="shared" si="15"/>
        <v>0</v>
      </c>
      <c r="BG138" s="193">
        <f t="shared" si="16"/>
        <v>0</v>
      </c>
      <c r="BH138" s="193">
        <f t="shared" si="17"/>
        <v>0</v>
      </c>
      <c r="BI138" s="193">
        <f t="shared" si="18"/>
        <v>0</v>
      </c>
      <c r="BJ138" s="20" t="s">
        <v>82</v>
      </c>
      <c r="BK138" s="193">
        <f t="shared" si="19"/>
        <v>0</v>
      </c>
      <c r="BL138" s="20" t="s">
        <v>283</v>
      </c>
      <c r="BM138" s="192" t="s">
        <v>1370</v>
      </c>
    </row>
    <row r="139" spans="1:65" s="2" customFormat="1" ht="21.75" customHeight="1">
      <c r="A139" s="37"/>
      <c r="B139" s="38"/>
      <c r="C139" s="181" t="s">
        <v>445</v>
      </c>
      <c r="D139" s="181" t="s">
        <v>199</v>
      </c>
      <c r="E139" s="182" t="s">
        <v>4461</v>
      </c>
      <c r="F139" s="183" t="s">
        <v>4462</v>
      </c>
      <c r="G139" s="184" t="s">
        <v>3845</v>
      </c>
      <c r="H139" s="185">
        <v>2</v>
      </c>
      <c r="I139" s="186"/>
      <c r="J139" s="187">
        <f t="shared" si="10"/>
        <v>0</v>
      </c>
      <c r="K139" s="183" t="s">
        <v>28</v>
      </c>
      <c r="L139" s="42"/>
      <c r="M139" s="188" t="s">
        <v>28</v>
      </c>
      <c r="N139" s="189" t="s">
        <v>45</v>
      </c>
      <c r="O139" s="67"/>
      <c r="P139" s="190">
        <f t="shared" si="11"/>
        <v>0</v>
      </c>
      <c r="Q139" s="190">
        <v>0</v>
      </c>
      <c r="R139" s="190">
        <f t="shared" si="12"/>
        <v>0</v>
      </c>
      <c r="S139" s="190">
        <v>0</v>
      </c>
      <c r="T139" s="191">
        <f t="shared" si="13"/>
        <v>0</v>
      </c>
      <c r="U139" s="37"/>
      <c r="V139" s="37"/>
      <c r="W139" s="37"/>
      <c r="X139" s="37"/>
      <c r="Y139" s="37"/>
      <c r="Z139" s="37"/>
      <c r="AA139" s="37"/>
      <c r="AB139" s="37"/>
      <c r="AC139" s="37"/>
      <c r="AD139" s="37"/>
      <c r="AE139" s="37"/>
      <c r="AR139" s="192" t="s">
        <v>283</v>
      </c>
      <c r="AT139" s="192" t="s">
        <v>199</v>
      </c>
      <c r="AU139" s="192" t="s">
        <v>82</v>
      </c>
      <c r="AY139" s="20" t="s">
        <v>197</v>
      </c>
      <c r="BE139" s="193">
        <f t="shared" si="14"/>
        <v>0</v>
      </c>
      <c r="BF139" s="193">
        <f t="shared" si="15"/>
        <v>0</v>
      </c>
      <c r="BG139" s="193">
        <f t="shared" si="16"/>
        <v>0</v>
      </c>
      <c r="BH139" s="193">
        <f t="shared" si="17"/>
        <v>0</v>
      </c>
      <c r="BI139" s="193">
        <f t="shared" si="18"/>
        <v>0</v>
      </c>
      <c r="BJ139" s="20" t="s">
        <v>82</v>
      </c>
      <c r="BK139" s="193">
        <f t="shared" si="19"/>
        <v>0</v>
      </c>
      <c r="BL139" s="20" t="s">
        <v>283</v>
      </c>
      <c r="BM139" s="192" t="s">
        <v>1382</v>
      </c>
    </row>
    <row r="140" spans="1:65" s="2" customFormat="1" ht="24.2" customHeight="1">
      <c r="A140" s="37"/>
      <c r="B140" s="38"/>
      <c r="C140" s="181" t="s">
        <v>451</v>
      </c>
      <c r="D140" s="181" t="s">
        <v>199</v>
      </c>
      <c r="E140" s="182" t="s">
        <v>4463</v>
      </c>
      <c r="F140" s="183" t="s">
        <v>4464</v>
      </c>
      <c r="G140" s="184" t="s">
        <v>3845</v>
      </c>
      <c r="H140" s="185">
        <v>1</v>
      </c>
      <c r="I140" s="186"/>
      <c r="J140" s="187">
        <f t="shared" si="10"/>
        <v>0</v>
      </c>
      <c r="K140" s="183" t="s">
        <v>28</v>
      </c>
      <c r="L140" s="42"/>
      <c r="M140" s="188" t="s">
        <v>28</v>
      </c>
      <c r="N140" s="189" t="s">
        <v>45</v>
      </c>
      <c r="O140" s="67"/>
      <c r="P140" s="190">
        <f t="shared" si="11"/>
        <v>0</v>
      </c>
      <c r="Q140" s="190">
        <v>0</v>
      </c>
      <c r="R140" s="190">
        <f t="shared" si="12"/>
        <v>0</v>
      </c>
      <c r="S140" s="190">
        <v>0</v>
      </c>
      <c r="T140" s="191">
        <f t="shared" si="13"/>
        <v>0</v>
      </c>
      <c r="U140" s="37"/>
      <c r="V140" s="37"/>
      <c r="W140" s="37"/>
      <c r="X140" s="37"/>
      <c r="Y140" s="37"/>
      <c r="Z140" s="37"/>
      <c r="AA140" s="37"/>
      <c r="AB140" s="37"/>
      <c r="AC140" s="37"/>
      <c r="AD140" s="37"/>
      <c r="AE140" s="37"/>
      <c r="AR140" s="192" t="s">
        <v>283</v>
      </c>
      <c r="AT140" s="192" t="s">
        <v>199</v>
      </c>
      <c r="AU140" s="192" t="s">
        <v>82</v>
      </c>
      <c r="AY140" s="20" t="s">
        <v>197</v>
      </c>
      <c r="BE140" s="193">
        <f t="shared" si="14"/>
        <v>0</v>
      </c>
      <c r="BF140" s="193">
        <f t="shared" si="15"/>
        <v>0</v>
      </c>
      <c r="BG140" s="193">
        <f t="shared" si="16"/>
        <v>0</v>
      </c>
      <c r="BH140" s="193">
        <f t="shared" si="17"/>
        <v>0</v>
      </c>
      <c r="BI140" s="193">
        <f t="shared" si="18"/>
        <v>0</v>
      </c>
      <c r="BJ140" s="20" t="s">
        <v>82</v>
      </c>
      <c r="BK140" s="193">
        <f t="shared" si="19"/>
        <v>0</v>
      </c>
      <c r="BL140" s="20" t="s">
        <v>283</v>
      </c>
      <c r="BM140" s="192" t="s">
        <v>1398</v>
      </c>
    </row>
    <row r="141" spans="1:65" s="2" customFormat="1" ht="16.5" customHeight="1">
      <c r="A141" s="37"/>
      <c r="B141" s="38"/>
      <c r="C141" s="181" t="s">
        <v>457</v>
      </c>
      <c r="D141" s="181" t="s">
        <v>199</v>
      </c>
      <c r="E141" s="182" t="s">
        <v>4465</v>
      </c>
      <c r="F141" s="183" t="s">
        <v>4466</v>
      </c>
      <c r="G141" s="184" t="s">
        <v>3845</v>
      </c>
      <c r="H141" s="185">
        <v>6</v>
      </c>
      <c r="I141" s="186"/>
      <c r="J141" s="187">
        <f t="shared" si="10"/>
        <v>0</v>
      </c>
      <c r="K141" s="183" t="s">
        <v>28</v>
      </c>
      <c r="L141" s="42"/>
      <c r="M141" s="188" t="s">
        <v>28</v>
      </c>
      <c r="N141" s="189" t="s">
        <v>45</v>
      </c>
      <c r="O141" s="67"/>
      <c r="P141" s="190">
        <f t="shared" si="11"/>
        <v>0</v>
      </c>
      <c r="Q141" s="190">
        <v>0</v>
      </c>
      <c r="R141" s="190">
        <f t="shared" si="12"/>
        <v>0</v>
      </c>
      <c r="S141" s="190">
        <v>0</v>
      </c>
      <c r="T141" s="191">
        <f t="shared" si="13"/>
        <v>0</v>
      </c>
      <c r="U141" s="37"/>
      <c r="V141" s="37"/>
      <c r="W141" s="37"/>
      <c r="X141" s="37"/>
      <c r="Y141" s="37"/>
      <c r="Z141" s="37"/>
      <c r="AA141" s="37"/>
      <c r="AB141" s="37"/>
      <c r="AC141" s="37"/>
      <c r="AD141" s="37"/>
      <c r="AE141" s="37"/>
      <c r="AR141" s="192" t="s">
        <v>283</v>
      </c>
      <c r="AT141" s="192" t="s">
        <v>199</v>
      </c>
      <c r="AU141" s="192" t="s">
        <v>82</v>
      </c>
      <c r="AY141" s="20" t="s">
        <v>197</v>
      </c>
      <c r="BE141" s="193">
        <f t="shared" si="14"/>
        <v>0</v>
      </c>
      <c r="BF141" s="193">
        <f t="shared" si="15"/>
        <v>0</v>
      </c>
      <c r="BG141" s="193">
        <f t="shared" si="16"/>
        <v>0</v>
      </c>
      <c r="BH141" s="193">
        <f t="shared" si="17"/>
        <v>0</v>
      </c>
      <c r="BI141" s="193">
        <f t="shared" si="18"/>
        <v>0</v>
      </c>
      <c r="BJ141" s="20" t="s">
        <v>82</v>
      </c>
      <c r="BK141" s="193">
        <f t="shared" si="19"/>
        <v>0</v>
      </c>
      <c r="BL141" s="20" t="s">
        <v>283</v>
      </c>
      <c r="BM141" s="192" t="s">
        <v>1410</v>
      </c>
    </row>
    <row r="142" spans="1:65" s="2" customFormat="1" ht="21.75" customHeight="1">
      <c r="A142" s="37"/>
      <c r="B142" s="38"/>
      <c r="C142" s="181" t="s">
        <v>463</v>
      </c>
      <c r="D142" s="181" t="s">
        <v>199</v>
      </c>
      <c r="E142" s="182" t="s">
        <v>4467</v>
      </c>
      <c r="F142" s="183" t="s">
        <v>4468</v>
      </c>
      <c r="G142" s="184" t="s">
        <v>3845</v>
      </c>
      <c r="H142" s="185">
        <v>4</v>
      </c>
      <c r="I142" s="186"/>
      <c r="J142" s="187">
        <f t="shared" si="10"/>
        <v>0</v>
      </c>
      <c r="K142" s="183" t="s">
        <v>28</v>
      </c>
      <c r="L142" s="42"/>
      <c r="M142" s="188" t="s">
        <v>28</v>
      </c>
      <c r="N142" s="189" t="s">
        <v>45</v>
      </c>
      <c r="O142" s="67"/>
      <c r="P142" s="190">
        <f t="shared" si="11"/>
        <v>0</v>
      </c>
      <c r="Q142" s="190">
        <v>0</v>
      </c>
      <c r="R142" s="190">
        <f t="shared" si="12"/>
        <v>0</v>
      </c>
      <c r="S142" s="190">
        <v>0</v>
      </c>
      <c r="T142" s="191">
        <f t="shared" si="13"/>
        <v>0</v>
      </c>
      <c r="U142" s="37"/>
      <c r="V142" s="37"/>
      <c r="W142" s="37"/>
      <c r="X142" s="37"/>
      <c r="Y142" s="37"/>
      <c r="Z142" s="37"/>
      <c r="AA142" s="37"/>
      <c r="AB142" s="37"/>
      <c r="AC142" s="37"/>
      <c r="AD142" s="37"/>
      <c r="AE142" s="37"/>
      <c r="AR142" s="192" t="s">
        <v>283</v>
      </c>
      <c r="AT142" s="192" t="s">
        <v>199</v>
      </c>
      <c r="AU142" s="192" t="s">
        <v>82</v>
      </c>
      <c r="AY142" s="20" t="s">
        <v>197</v>
      </c>
      <c r="BE142" s="193">
        <f t="shared" si="14"/>
        <v>0</v>
      </c>
      <c r="BF142" s="193">
        <f t="shared" si="15"/>
        <v>0</v>
      </c>
      <c r="BG142" s="193">
        <f t="shared" si="16"/>
        <v>0</v>
      </c>
      <c r="BH142" s="193">
        <f t="shared" si="17"/>
        <v>0</v>
      </c>
      <c r="BI142" s="193">
        <f t="shared" si="18"/>
        <v>0</v>
      </c>
      <c r="BJ142" s="20" t="s">
        <v>82</v>
      </c>
      <c r="BK142" s="193">
        <f t="shared" si="19"/>
        <v>0</v>
      </c>
      <c r="BL142" s="20" t="s">
        <v>283</v>
      </c>
      <c r="BM142" s="192" t="s">
        <v>1422</v>
      </c>
    </row>
    <row r="143" spans="1:65" s="2" customFormat="1" ht="37.9" customHeight="1">
      <c r="A143" s="37"/>
      <c r="B143" s="38"/>
      <c r="C143" s="181" t="s">
        <v>470</v>
      </c>
      <c r="D143" s="181" t="s">
        <v>199</v>
      </c>
      <c r="E143" s="182" t="s">
        <v>4469</v>
      </c>
      <c r="F143" s="183" t="s">
        <v>4470</v>
      </c>
      <c r="G143" s="184" t="s">
        <v>3845</v>
      </c>
      <c r="H143" s="185">
        <v>1</v>
      </c>
      <c r="I143" s="186"/>
      <c r="J143" s="187">
        <f t="shared" si="10"/>
        <v>0</v>
      </c>
      <c r="K143" s="183" t="s">
        <v>28</v>
      </c>
      <c r="L143" s="42"/>
      <c r="M143" s="188" t="s">
        <v>28</v>
      </c>
      <c r="N143" s="189" t="s">
        <v>45</v>
      </c>
      <c r="O143" s="67"/>
      <c r="P143" s="190">
        <f t="shared" si="11"/>
        <v>0</v>
      </c>
      <c r="Q143" s="190">
        <v>0</v>
      </c>
      <c r="R143" s="190">
        <f t="shared" si="12"/>
        <v>0</v>
      </c>
      <c r="S143" s="190">
        <v>0</v>
      </c>
      <c r="T143" s="191">
        <f t="shared" si="13"/>
        <v>0</v>
      </c>
      <c r="U143" s="37"/>
      <c r="V143" s="37"/>
      <c r="W143" s="37"/>
      <c r="X143" s="37"/>
      <c r="Y143" s="37"/>
      <c r="Z143" s="37"/>
      <c r="AA143" s="37"/>
      <c r="AB143" s="37"/>
      <c r="AC143" s="37"/>
      <c r="AD143" s="37"/>
      <c r="AE143" s="37"/>
      <c r="AR143" s="192" t="s">
        <v>283</v>
      </c>
      <c r="AT143" s="192" t="s">
        <v>199</v>
      </c>
      <c r="AU143" s="192" t="s">
        <v>82</v>
      </c>
      <c r="AY143" s="20" t="s">
        <v>197</v>
      </c>
      <c r="BE143" s="193">
        <f t="shared" si="14"/>
        <v>0</v>
      </c>
      <c r="BF143" s="193">
        <f t="shared" si="15"/>
        <v>0</v>
      </c>
      <c r="BG143" s="193">
        <f t="shared" si="16"/>
        <v>0</v>
      </c>
      <c r="BH143" s="193">
        <f t="shared" si="17"/>
        <v>0</v>
      </c>
      <c r="BI143" s="193">
        <f t="shared" si="18"/>
        <v>0</v>
      </c>
      <c r="BJ143" s="20" t="s">
        <v>82</v>
      </c>
      <c r="BK143" s="193">
        <f t="shared" si="19"/>
        <v>0</v>
      </c>
      <c r="BL143" s="20" t="s">
        <v>283</v>
      </c>
      <c r="BM143" s="192" t="s">
        <v>1432</v>
      </c>
    </row>
    <row r="144" spans="1:65" s="2" customFormat="1" ht="16.5" customHeight="1">
      <c r="A144" s="37"/>
      <c r="B144" s="38"/>
      <c r="C144" s="181" t="s">
        <v>476</v>
      </c>
      <c r="D144" s="181" t="s">
        <v>199</v>
      </c>
      <c r="E144" s="182" t="s">
        <v>4471</v>
      </c>
      <c r="F144" s="183" t="s">
        <v>4472</v>
      </c>
      <c r="G144" s="184" t="s">
        <v>3845</v>
      </c>
      <c r="H144" s="185">
        <v>1</v>
      </c>
      <c r="I144" s="186"/>
      <c r="J144" s="187">
        <f t="shared" si="10"/>
        <v>0</v>
      </c>
      <c r="K144" s="183" t="s">
        <v>28</v>
      </c>
      <c r="L144" s="42"/>
      <c r="M144" s="188" t="s">
        <v>28</v>
      </c>
      <c r="N144" s="189" t="s">
        <v>45</v>
      </c>
      <c r="O144" s="67"/>
      <c r="P144" s="190">
        <f t="shared" si="11"/>
        <v>0</v>
      </c>
      <c r="Q144" s="190">
        <v>0</v>
      </c>
      <c r="R144" s="190">
        <f t="shared" si="12"/>
        <v>0</v>
      </c>
      <c r="S144" s="190">
        <v>0</v>
      </c>
      <c r="T144" s="191">
        <f t="shared" si="13"/>
        <v>0</v>
      </c>
      <c r="U144" s="37"/>
      <c r="V144" s="37"/>
      <c r="W144" s="37"/>
      <c r="X144" s="37"/>
      <c r="Y144" s="37"/>
      <c r="Z144" s="37"/>
      <c r="AA144" s="37"/>
      <c r="AB144" s="37"/>
      <c r="AC144" s="37"/>
      <c r="AD144" s="37"/>
      <c r="AE144" s="37"/>
      <c r="AR144" s="192" t="s">
        <v>283</v>
      </c>
      <c r="AT144" s="192" t="s">
        <v>199</v>
      </c>
      <c r="AU144" s="192" t="s">
        <v>82</v>
      </c>
      <c r="AY144" s="20" t="s">
        <v>197</v>
      </c>
      <c r="BE144" s="193">
        <f t="shared" si="14"/>
        <v>0</v>
      </c>
      <c r="BF144" s="193">
        <f t="shared" si="15"/>
        <v>0</v>
      </c>
      <c r="BG144" s="193">
        <f t="shared" si="16"/>
        <v>0</v>
      </c>
      <c r="BH144" s="193">
        <f t="shared" si="17"/>
        <v>0</v>
      </c>
      <c r="BI144" s="193">
        <f t="shared" si="18"/>
        <v>0</v>
      </c>
      <c r="BJ144" s="20" t="s">
        <v>82</v>
      </c>
      <c r="BK144" s="193">
        <f t="shared" si="19"/>
        <v>0</v>
      </c>
      <c r="BL144" s="20" t="s">
        <v>283</v>
      </c>
      <c r="BM144" s="192" t="s">
        <v>1442</v>
      </c>
    </row>
    <row r="145" spans="1:65" s="2" customFormat="1" ht="16.5" customHeight="1">
      <c r="A145" s="37"/>
      <c r="B145" s="38"/>
      <c r="C145" s="181" t="s">
        <v>482</v>
      </c>
      <c r="D145" s="181" t="s">
        <v>199</v>
      </c>
      <c r="E145" s="182" t="s">
        <v>4473</v>
      </c>
      <c r="F145" s="183" t="s">
        <v>4474</v>
      </c>
      <c r="G145" s="184" t="s">
        <v>3845</v>
      </c>
      <c r="H145" s="185">
        <v>1</v>
      </c>
      <c r="I145" s="186"/>
      <c r="J145" s="187">
        <f t="shared" si="10"/>
        <v>0</v>
      </c>
      <c r="K145" s="183" t="s">
        <v>28</v>
      </c>
      <c r="L145" s="42"/>
      <c r="M145" s="188" t="s">
        <v>28</v>
      </c>
      <c r="N145" s="189" t="s">
        <v>45</v>
      </c>
      <c r="O145" s="67"/>
      <c r="P145" s="190">
        <f t="shared" si="11"/>
        <v>0</v>
      </c>
      <c r="Q145" s="190">
        <v>0</v>
      </c>
      <c r="R145" s="190">
        <f t="shared" si="12"/>
        <v>0</v>
      </c>
      <c r="S145" s="190">
        <v>0</v>
      </c>
      <c r="T145" s="191">
        <f t="shared" si="13"/>
        <v>0</v>
      </c>
      <c r="U145" s="37"/>
      <c r="V145" s="37"/>
      <c r="W145" s="37"/>
      <c r="X145" s="37"/>
      <c r="Y145" s="37"/>
      <c r="Z145" s="37"/>
      <c r="AA145" s="37"/>
      <c r="AB145" s="37"/>
      <c r="AC145" s="37"/>
      <c r="AD145" s="37"/>
      <c r="AE145" s="37"/>
      <c r="AR145" s="192" t="s">
        <v>283</v>
      </c>
      <c r="AT145" s="192" t="s">
        <v>199</v>
      </c>
      <c r="AU145" s="192" t="s">
        <v>82</v>
      </c>
      <c r="AY145" s="20" t="s">
        <v>197</v>
      </c>
      <c r="BE145" s="193">
        <f t="shared" si="14"/>
        <v>0</v>
      </c>
      <c r="BF145" s="193">
        <f t="shared" si="15"/>
        <v>0</v>
      </c>
      <c r="BG145" s="193">
        <f t="shared" si="16"/>
        <v>0</v>
      </c>
      <c r="BH145" s="193">
        <f t="shared" si="17"/>
        <v>0</v>
      </c>
      <c r="BI145" s="193">
        <f t="shared" si="18"/>
        <v>0</v>
      </c>
      <c r="BJ145" s="20" t="s">
        <v>82</v>
      </c>
      <c r="BK145" s="193">
        <f t="shared" si="19"/>
        <v>0</v>
      </c>
      <c r="BL145" s="20" t="s">
        <v>283</v>
      </c>
      <c r="BM145" s="192" t="s">
        <v>1458</v>
      </c>
    </row>
    <row r="146" spans="1:65" s="12" customFormat="1" ht="25.9" customHeight="1">
      <c r="B146" s="165"/>
      <c r="C146" s="166"/>
      <c r="D146" s="167" t="s">
        <v>73</v>
      </c>
      <c r="E146" s="168" t="s">
        <v>4384</v>
      </c>
      <c r="F146" s="168" t="s">
        <v>4475</v>
      </c>
      <c r="G146" s="166"/>
      <c r="H146" s="166"/>
      <c r="I146" s="169"/>
      <c r="J146" s="170">
        <f>BK146</f>
        <v>0</v>
      </c>
      <c r="K146" s="166"/>
      <c r="L146" s="171"/>
      <c r="M146" s="172"/>
      <c r="N146" s="173"/>
      <c r="O146" s="173"/>
      <c r="P146" s="174">
        <f>SUM(P147:P170)</f>
        <v>0</v>
      </c>
      <c r="Q146" s="173"/>
      <c r="R146" s="174">
        <f>SUM(R147:R170)</f>
        <v>0</v>
      </c>
      <c r="S146" s="173"/>
      <c r="T146" s="175">
        <f>SUM(T147:T170)</f>
        <v>0</v>
      </c>
      <c r="AR146" s="176" t="s">
        <v>82</v>
      </c>
      <c r="AT146" s="177" t="s">
        <v>73</v>
      </c>
      <c r="AU146" s="177" t="s">
        <v>74</v>
      </c>
      <c r="AY146" s="176" t="s">
        <v>197</v>
      </c>
      <c r="BK146" s="178">
        <f>SUM(BK147:BK170)</f>
        <v>0</v>
      </c>
    </row>
    <row r="147" spans="1:65" s="2" customFormat="1" ht="24.2" customHeight="1">
      <c r="A147" s="37"/>
      <c r="B147" s="38"/>
      <c r="C147" s="181" t="s">
        <v>489</v>
      </c>
      <c r="D147" s="181" t="s">
        <v>199</v>
      </c>
      <c r="E147" s="182" t="s">
        <v>4476</v>
      </c>
      <c r="F147" s="183" t="s">
        <v>4477</v>
      </c>
      <c r="G147" s="184" t="s">
        <v>3845</v>
      </c>
      <c r="H147" s="185">
        <v>90</v>
      </c>
      <c r="I147" s="186"/>
      <c r="J147" s="187">
        <f t="shared" ref="J147:J170" si="20">ROUND(I147*H147,2)</f>
        <v>0</v>
      </c>
      <c r="K147" s="183" t="s">
        <v>28</v>
      </c>
      <c r="L147" s="42"/>
      <c r="M147" s="188" t="s">
        <v>28</v>
      </c>
      <c r="N147" s="189" t="s">
        <v>45</v>
      </c>
      <c r="O147" s="67"/>
      <c r="P147" s="190">
        <f t="shared" ref="P147:P170" si="21">O147*H147</f>
        <v>0</v>
      </c>
      <c r="Q147" s="190">
        <v>0</v>
      </c>
      <c r="R147" s="190">
        <f t="shared" ref="R147:R170" si="22">Q147*H147</f>
        <v>0</v>
      </c>
      <c r="S147" s="190">
        <v>0</v>
      </c>
      <c r="T147" s="191">
        <f t="shared" ref="T147:T170" si="23">S147*H147</f>
        <v>0</v>
      </c>
      <c r="U147" s="37"/>
      <c r="V147" s="37"/>
      <c r="W147" s="37"/>
      <c r="X147" s="37"/>
      <c r="Y147" s="37"/>
      <c r="Z147" s="37"/>
      <c r="AA147" s="37"/>
      <c r="AB147" s="37"/>
      <c r="AC147" s="37"/>
      <c r="AD147" s="37"/>
      <c r="AE147" s="37"/>
      <c r="AR147" s="192" t="s">
        <v>283</v>
      </c>
      <c r="AT147" s="192" t="s">
        <v>199</v>
      </c>
      <c r="AU147" s="192" t="s">
        <v>82</v>
      </c>
      <c r="AY147" s="20" t="s">
        <v>197</v>
      </c>
      <c r="BE147" s="193">
        <f t="shared" ref="BE147:BE170" si="24">IF(N147="základní",J147,0)</f>
        <v>0</v>
      </c>
      <c r="BF147" s="193">
        <f t="shared" ref="BF147:BF170" si="25">IF(N147="snížená",J147,0)</f>
        <v>0</v>
      </c>
      <c r="BG147" s="193">
        <f t="shared" ref="BG147:BG170" si="26">IF(N147="zákl. přenesená",J147,0)</f>
        <v>0</v>
      </c>
      <c r="BH147" s="193">
        <f t="shared" ref="BH147:BH170" si="27">IF(N147="sníž. přenesená",J147,0)</f>
        <v>0</v>
      </c>
      <c r="BI147" s="193">
        <f t="shared" ref="BI147:BI170" si="28">IF(N147="nulová",J147,0)</f>
        <v>0</v>
      </c>
      <c r="BJ147" s="20" t="s">
        <v>82</v>
      </c>
      <c r="BK147" s="193">
        <f t="shared" ref="BK147:BK170" si="29">ROUND(I147*H147,2)</f>
        <v>0</v>
      </c>
      <c r="BL147" s="20" t="s">
        <v>283</v>
      </c>
      <c r="BM147" s="192" t="s">
        <v>1473</v>
      </c>
    </row>
    <row r="148" spans="1:65" s="2" customFormat="1" ht="24.2" customHeight="1">
      <c r="A148" s="37"/>
      <c r="B148" s="38"/>
      <c r="C148" s="181" t="s">
        <v>495</v>
      </c>
      <c r="D148" s="181" t="s">
        <v>199</v>
      </c>
      <c r="E148" s="182" t="s">
        <v>4478</v>
      </c>
      <c r="F148" s="183" t="s">
        <v>4479</v>
      </c>
      <c r="G148" s="184" t="s">
        <v>3845</v>
      </c>
      <c r="H148" s="185">
        <v>45</v>
      </c>
      <c r="I148" s="186"/>
      <c r="J148" s="187">
        <f t="shared" si="20"/>
        <v>0</v>
      </c>
      <c r="K148" s="183" t="s">
        <v>28</v>
      </c>
      <c r="L148" s="42"/>
      <c r="M148" s="188" t="s">
        <v>28</v>
      </c>
      <c r="N148" s="189" t="s">
        <v>45</v>
      </c>
      <c r="O148" s="67"/>
      <c r="P148" s="190">
        <f t="shared" si="21"/>
        <v>0</v>
      </c>
      <c r="Q148" s="190">
        <v>0</v>
      </c>
      <c r="R148" s="190">
        <f t="shared" si="22"/>
        <v>0</v>
      </c>
      <c r="S148" s="190">
        <v>0</v>
      </c>
      <c r="T148" s="191">
        <f t="shared" si="23"/>
        <v>0</v>
      </c>
      <c r="U148" s="37"/>
      <c r="V148" s="37"/>
      <c r="W148" s="37"/>
      <c r="X148" s="37"/>
      <c r="Y148" s="37"/>
      <c r="Z148" s="37"/>
      <c r="AA148" s="37"/>
      <c r="AB148" s="37"/>
      <c r="AC148" s="37"/>
      <c r="AD148" s="37"/>
      <c r="AE148" s="37"/>
      <c r="AR148" s="192" t="s">
        <v>283</v>
      </c>
      <c r="AT148" s="192" t="s">
        <v>199</v>
      </c>
      <c r="AU148" s="192" t="s">
        <v>82</v>
      </c>
      <c r="AY148" s="20" t="s">
        <v>197</v>
      </c>
      <c r="BE148" s="193">
        <f t="shared" si="24"/>
        <v>0</v>
      </c>
      <c r="BF148" s="193">
        <f t="shared" si="25"/>
        <v>0</v>
      </c>
      <c r="BG148" s="193">
        <f t="shared" si="26"/>
        <v>0</v>
      </c>
      <c r="BH148" s="193">
        <f t="shared" si="27"/>
        <v>0</v>
      </c>
      <c r="BI148" s="193">
        <f t="shared" si="28"/>
        <v>0</v>
      </c>
      <c r="BJ148" s="20" t="s">
        <v>82</v>
      </c>
      <c r="BK148" s="193">
        <f t="shared" si="29"/>
        <v>0</v>
      </c>
      <c r="BL148" s="20" t="s">
        <v>283</v>
      </c>
      <c r="BM148" s="192" t="s">
        <v>1494</v>
      </c>
    </row>
    <row r="149" spans="1:65" s="2" customFormat="1" ht="24.2" customHeight="1">
      <c r="A149" s="37"/>
      <c r="B149" s="38"/>
      <c r="C149" s="181" t="s">
        <v>500</v>
      </c>
      <c r="D149" s="181" t="s">
        <v>199</v>
      </c>
      <c r="E149" s="182" t="s">
        <v>4480</v>
      </c>
      <c r="F149" s="183" t="s">
        <v>4481</v>
      </c>
      <c r="G149" s="184" t="s">
        <v>3845</v>
      </c>
      <c r="H149" s="185">
        <v>65</v>
      </c>
      <c r="I149" s="186"/>
      <c r="J149" s="187">
        <f t="shared" si="20"/>
        <v>0</v>
      </c>
      <c r="K149" s="183" t="s">
        <v>28</v>
      </c>
      <c r="L149" s="42"/>
      <c r="M149" s="188" t="s">
        <v>28</v>
      </c>
      <c r="N149" s="189" t="s">
        <v>45</v>
      </c>
      <c r="O149" s="67"/>
      <c r="P149" s="190">
        <f t="shared" si="21"/>
        <v>0</v>
      </c>
      <c r="Q149" s="190">
        <v>0</v>
      </c>
      <c r="R149" s="190">
        <f t="shared" si="22"/>
        <v>0</v>
      </c>
      <c r="S149" s="190">
        <v>0</v>
      </c>
      <c r="T149" s="191">
        <f t="shared" si="23"/>
        <v>0</v>
      </c>
      <c r="U149" s="37"/>
      <c r="V149" s="37"/>
      <c r="W149" s="37"/>
      <c r="X149" s="37"/>
      <c r="Y149" s="37"/>
      <c r="Z149" s="37"/>
      <c r="AA149" s="37"/>
      <c r="AB149" s="37"/>
      <c r="AC149" s="37"/>
      <c r="AD149" s="37"/>
      <c r="AE149" s="37"/>
      <c r="AR149" s="192" t="s">
        <v>283</v>
      </c>
      <c r="AT149" s="192" t="s">
        <v>199</v>
      </c>
      <c r="AU149" s="192" t="s">
        <v>82</v>
      </c>
      <c r="AY149" s="20" t="s">
        <v>197</v>
      </c>
      <c r="BE149" s="193">
        <f t="shared" si="24"/>
        <v>0</v>
      </c>
      <c r="BF149" s="193">
        <f t="shared" si="25"/>
        <v>0</v>
      </c>
      <c r="BG149" s="193">
        <f t="shared" si="26"/>
        <v>0</v>
      </c>
      <c r="BH149" s="193">
        <f t="shared" si="27"/>
        <v>0</v>
      </c>
      <c r="BI149" s="193">
        <f t="shared" si="28"/>
        <v>0</v>
      </c>
      <c r="BJ149" s="20" t="s">
        <v>82</v>
      </c>
      <c r="BK149" s="193">
        <f t="shared" si="29"/>
        <v>0</v>
      </c>
      <c r="BL149" s="20" t="s">
        <v>283</v>
      </c>
      <c r="BM149" s="192" t="s">
        <v>1509</v>
      </c>
    </row>
    <row r="150" spans="1:65" s="2" customFormat="1" ht="24.2" customHeight="1">
      <c r="A150" s="37"/>
      <c r="B150" s="38"/>
      <c r="C150" s="181" t="s">
        <v>505</v>
      </c>
      <c r="D150" s="181" t="s">
        <v>199</v>
      </c>
      <c r="E150" s="182" t="s">
        <v>4482</v>
      </c>
      <c r="F150" s="183" t="s">
        <v>4483</v>
      </c>
      <c r="G150" s="184" t="s">
        <v>3845</v>
      </c>
      <c r="H150" s="185">
        <v>15</v>
      </c>
      <c r="I150" s="186"/>
      <c r="J150" s="187">
        <f t="shared" si="20"/>
        <v>0</v>
      </c>
      <c r="K150" s="183" t="s">
        <v>28</v>
      </c>
      <c r="L150" s="42"/>
      <c r="M150" s="188" t="s">
        <v>28</v>
      </c>
      <c r="N150" s="189" t="s">
        <v>45</v>
      </c>
      <c r="O150" s="67"/>
      <c r="P150" s="190">
        <f t="shared" si="21"/>
        <v>0</v>
      </c>
      <c r="Q150" s="190">
        <v>0</v>
      </c>
      <c r="R150" s="190">
        <f t="shared" si="22"/>
        <v>0</v>
      </c>
      <c r="S150" s="190">
        <v>0</v>
      </c>
      <c r="T150" s="191">
        <f t="shared" si="23"/>
        <v>0</v>
      </c>
      <c r="U150" s="37"/>
      <c r="V150" s="37"/>
      <c r="W150" s="37"/>
      <c r="X150" s="37"/>
      <c r="Y150" s="37"/>
      <c r="Z150" s="37"/>
      <c r="AA150" s="37"/>
      <c r="AB150" s="37"/>
      <c r="AC150" s="37"/>
      <c r="AD150" s="37"/>
      <c r="AE150" s="37"/>
      <c r="AR150" s="192" t="s">
        <v>283</v>
      </c>
      <c r="AT150" s="192" t="s">
        <v>199</v>
      </c>
      <c r="AU150" s="192" t="s">
        <v>82</v>
      </c>
      <c r="AY150" s="20" t="s">
        <v>197</v>
      </c>
      <c r="BE150" s="193">
        <f t="shared" si="24"/>
        <v>0</v>
      </c>
      <c r="BF150" s="193">
        <f t="shared" si="25"/>
        <v>0</v>
      </c>
      <c r="BG150" s="193">
        <f t="shared" si="26"/>
        <v>0</v>
      </c>
      <c r="BH150" s="193">
        <f t="shared" si="27"/>
        <v>0</v>
      </c>
      <c r="BI150" s="193">
        <f t="shared" si="28"/>
        <v>0</v>
      </c>
      <c r="BJ150" s="20" t="s">
        <v>82</v>
      </c>
      <c r="BK150" s="193">
        <f t="shared" si="29"/>
        <v>0</v>
      </c>
      <c r="BL150" s="20" t="s">
        <v>283</v>
      </c>
      <c r="BM150" s="192" t="s">
        <v>1522</v>
      </c>
    </row>
    <row r="151" spans="1:65" s="2" customFormat="1" ht="24.2" customHeight="1">
      <c r="A151" s="37"/>
      <c r="B151" s="38"/>
      <c r="C151" s="181" t="s">
        <v>510</v>
      </c>
      <c r="D151" s="181" t="s">
        <v>199</v>
      </c>
      <c r="E151" s="182" t="s">
        <v>4484</v>
      </c>
      <c r="F151" s="183" t="s">
        <v>4485</v>
      </c>
      <c r="G151" s="184" t="s">
        <v>265</v>
      </c>
      <c r="H151" s="185">
        <v>50</v>
      </c>
      <c r="I151" s="186"/>
      <c r="J151" s="187">
        <f t="shared" si="20"/>
        <v>0</v>
      </c>
      <c r="K151" s="183" t="s">
        <v>28</v>
      </c>
      <c r="L151" s="42"/>
      <c r="M151" s="188" t="s">
        <v>28</v>
      </c>
      <c r="N151" s="189" t="s">
        <v>45</v>
      </c>
      <c r="O151" s="67"/>
      <c r="P151" s="190">
        <f t="shared" si="21"/>
        <v>0</v>
      </c>
      <c r="Q151" s="190">
        <v>0</v>
      </c>
      <c r="R151" s="190">
        <f t="shared" si="22"/>
        <v>0</v>
      </c>
      <c r="S151" s="190">
        <v>0</v>
      </c>
      <c r="T151" s="191">
        <f t="shared" si="23"/>
        <v>0</v>
      </c>
      <c r="U151" s="37"/>
      <c r="V151" s="37"/>
      <c r="W151" s="37"/>
      <c r="X151" s="37"/>
      <c r="Y151" s="37"/>
      <c r="Z151" s="37"/>
      <c r="AA151" s="37"/>
      <c r="AB151" s="37"/>
      <c r="AC151" s="37"/>
      <c r="AD151" s="37"/>
      <c r="AE151" s="37"/>
      <c r="AR151" s="192" t="s">
        <v>283</v>
      </c>
      <c r="AT151" s="192" t="s">
        <v>199</v>
      </c>
      <c r="AU151" s="192" t="s">
        <v>82</v>
      </c>
      <c r="AY151" s="20" t="s">
        <v>197</v>
      </c>
      <c r="BE151" s="193">
        <f t="shared" si="24"/>
        <v>0</v>
      </c>
      <c r="BF151" s="193">
        <f t="shared" si="25"/>
        <v>0</v>
      </c>
      <c r="BG151" s="193">
        <f t="shared" si="26"/>
        <v>0</v>
      </c>
      <c r="BH151" s="193">
        <f t="shared" si="27"/>
        <v>0</v>
      </c>
      <c r="BI151" s="193">
        <f t="shared" si="28"/>
        <v>0</v>
      </c>
      <c r="BJ151" s="20" t="s">
        <v>82</v>
      </c>
      <c r="BK151" s="193">
        <f t="shared" si="29"/>
        <v>0</v>
      </c>
      <c r="BL151" s="20" t="s">
        <v>283</v>
      </c>
      <c r="BM151" s="192" t="s">
        <v>1533</v>
      </c>
    </row>
    <row r="152" spans="1:65" s="2" customFormat="1" ht="24.2" customHeight="1">
      <c r="A152" s="37"/>
      <c r="B152" s="38"/>
      <c r="C152" s="181" t="s">
        <v>514</v>
      </c>
      <c r="D152" s="181" t="s">
        <v>199</v>
      </c>
      <c r="E152" s="182" t="s">
        <v>4486</v>
      </c>
      <c r="F152" s="183" t="s">
        <v>4487</v>
      </c>
      <c r="G152" s="184" t="s">
        <v>265</v>
      </c>
      <c r="H152" s="185">
        <v>125</v>
      </c>
      <c r="I152" s="186"/>
      <c r="J152" s="187">
        <f t="shared" si="20"/>
        <v>0</v>
      </c>
      <c r="K152" s="183" t="s">
        <v>28</v>
      </c>
      <c r="L152" s="42"/>
      <c r="M152" s="188" t="s">
        <v>28</v>
      </c>
      <c r="N152" s="189" t="s">
        <v>45</v>
      </c>
      <c r="O152" s="67"/>
      <c r="P152" s="190">
        <f t="shared" si="21"/>
        <v>0</v>
      </c>
      <c r="Q152" s="190">
        <v>0</v>
      </c>
      <c r="R152" s="190">
        <f t="shared" si="22"/>
        <v>0</v>
      </c>
      <c r="S152" s="190">
        <v>0</v>
      </c>
      <c r="T152" s="191">
        <f t="shared" si="23"/>
        <v>0</v>
      </c>
      <c r="U152" s="37"/>
      <c r="V152" s="37"/>
      <c r="W152" s="37"/>
      <c r="X152" s="37"/>
      <c r="Y152" s="37"/>
      <c r="Z152" s="37"/>
      <c r="AA152" s="37"/>
      <c r="AB152" s="37"/>
      <c r="AC152" s="37"/>
      <c r="AD152" s="37"/>
      <c r="AE152" s="37"/>
      <c r="AR152" s="192" t="s">
        <v>283</v>
      </c>
      <c r="AT152" s="192" t="s">
        <v>199</v>
      </c>
      <c r="AU152" s="192" t="s">
        <v>82</v>
      </c>
      <c r="AY152" s="20" t="s">
        <v>197</v>
      </c>
      <c r="BE152" s="193">
        <f t="shared" si="24"/>
        <v>0</v>
      </c>
      <c r="BF152" s="193">
        <f t="shared" si="25"/>
        <v>0</v>
      </c>
      <c r="BG152" s="193">
        <f t="shared" si="26"/>
        <v>0</v>
      </c>
      <c r="BH152" s="193">
        <f t="shared" si="27"/>
        <v>0</v>
      </c>
      <c r="BI152" s="193">
        <f t="shared" si="28"/>
        <v>0</v>
      </c>
      <c r="BJ152" s="20" t="s">
        <v>82</v>
      </c>
      <c r="BK152" s="193">
        <f t="shared" si="29"/>
        <v>0</v>
      </c>
      <c r="BL152" s="20" t="s">
        <v>283</v>
      </c>
      <c r="BM152" s="192" t="s">
        <v>1543</v>
      </c>
    </row>
    <row r="153" spans="1:65" s="2" customFormat="1" ht="24.2" customHeight="1">
      <c r="A153" s="37"/>
      <c r="B153" s="38"/>
      <c r="C153" s="181" t="s">
        <v>523</v>
      </c>
      <c r="D153" s="181" t="s">
        <v>199</v>
      </c>
      <c r="E153" s="182" t="s">
        <v>4488</v>
      </c>
      <c r="F153" s="183" t="s">
        <v>4489</v>
      </c>
      <c r="G153" s="184" t="s">
        <v>265</v>
      </c>
      <c r="H153" s="185">
        <v>40</v>
      </c>
      <c r="I153" s="186"/>
      <c r="J153" s="187">
        <f t="shared" si="20"/>
        <v>0</v>
      </c>
      <c r="K153" s="183" t="s">
        <v>28</v>
      </c>
      <c r="L153" s="42"/>
      <c r="M153" s="188" t="s">
        <v>28</v>
      </c>
      <c r="N153" s="189" t="s">
        <v>45</v>
      </c>
      <c r="O153" s="67"/>
      <c r="P153" s="190">
        <f t="shared" si="21"/>
        <v>0</v>
      </c>
      <c r="Q153" s="190">
        <v>0</v>
      </c>
      <c r="R153" s="190">
        <f t="shared" si="22"/>
        <v>0</v>
      </c>
      <c r="S153" s="190">
        <v>0</v>
      </c>
      <c r="T153" s="191">
        <f t="shared" si="23"/>
        <v>0</v>
      </c>
      <c r="U153" s="37"/>
      <c r="V153" s="37"/>
      <c r="W153" s="37"/>
      <c r="X153" s="37"/>
      <c r="Y153" s="37"/>
      <c r="Z153" s="37"/>
      <c r="AA153" s="37"/>
      <c r="AB153" s="37"/>
      <c r="AC153" s="37"/>
      <c r="AD153" s="37"/>
      <c r="AE153" s="37"/>
      <c r="AR153" s="192" t="s">
        <v>283</v>
      </c>
      <c r="AT153" s="192" t="s">
        <v>199</v>
      </c>
      <c r="AU153" s="192" t="s">
        <v>82</v>
      </c>
      <c r="AY153" s="20" t="s">
        <v>197</v>
      </c>
      <c r="BE153" s="193">
        <f t="shared" si="24"/>
        <v>0</v>
      </c>
      <c r="BF153" s="193">
        <f t="shared" si="25"/>
        <v>0</v>
      </c>
      <c r="BG153" s="193">
        <f t="shared" si="26"/>
        <v>0</v>
      </c>
      <c r="BH153" s="193">
        <f t="shared" si="27"/>
        <v>0</v>
      </c>
      <c r="BI153" s="193">
        <f t="shared" si="28"/>
        <v>0</v>
      </c>
      <c r="BJ153" s="20" t="s">
        <v>82</v>
      </c>
      <c r="BK153" s="193">
        <f t="shared" si="29"/>
        <v>0</v>
      </c>
      <c r="BL153" s="20" t="s">
        <v>283</v>
      </c>
      <c r="BM153" s="192" t="s">
        <v>1558</v>
      </c>
    </row>
    <row r="154" spans="1:65" s="2" customFormat="1" ht="24.2" customHeight="1">
      <c r="A154" s="37"/>
      <c r="B154" s="38"/>
      <c r="C154" s="181" t="s">
        <v>532</v>
      </c>
      <c r="D154" s="181" t="s">
        <v>199</v>
      </c>
      <c r="E154" s="182" t="s">
        <v>4490</v>
      </c>
      <c r="F154" s="183" t="s">
        <v>4491</v>
      </c>
      <c r="G154" s="184" t="s">
        <v>265</v>
      </c>
      <c r="H154" s="185">
        <v>20</v>
      </c>
      <c r="I154" s="186"/>
      <c r="J154" s="187">
        <f t="shared" si="20"/>
        <v>0</v>
      </c>
      <c r="K154" s="183" t="s">
        <v>28</v>
      </c>
      <c r="L154" s="42"/>
      <c r="M154" s="188" t="s">
        <v>28</v>
      </c>
      <c r="N154" s="189" t="s">
        <v>45</v>
      </c>
      <c r="O154" s="67"/>
      <c r="P154" s="190">
        <f t="shared" si="21"/>
        <v>0</v>
      </c>
      <c r="Q154" s="190">
        <v>0</v>
      </c>
      <c r="R154" s="190">
        <f t="shared" si="22"/>
        <v>0</v>
      </c>
      <c r="S154" s="190">
        <v>0</v>
      </c>
      <c r="T154" s="191">
        <f t="shared" si="23"/>
        <v>0</v>
      </c>
      <c r="U154" s="37"/>
      <c r="V154" s="37"/>
      <c r="W154" s="37"/>
      <c r="X154" s="37"/>
      <c r="Y154" s="37"/>
      <c r="Z154" s="37"/>
      <c r="AA154" s="37"/>
      <c r="AB154" s="37"/>
      <c r="AC154" s="37"/>
      <c r="AD154" s="37"/>
      <c r="AE154" s="37"/>
      <c r="AR154" s="192" t="s">
        <v>283</v>
      </c>
      <c r="AT154" s="192" t="s">
        <v>199</v>
      </c>
      <c r="AU154" s="192" t="s">
        <v>82</v>
      </c>
      <c r="AY154" s="20" t="s">
        <v>197</v>
      </c>
      <c r="BE154" s="193">
        <f t="shared" si="24"/>
        <v>0</v>
      </c>
      <c r="BF154" s="193">
        <f t="shared" si="25"/>
        <v>0</v>
      </c>
      <c r="BG154" s="193">
        <f t="shared" si="26"/>
        <v>0</v>
      </c>
      <c r="BH154" s="193">
        <f t="shared" si="27"/>
        <v>0</v>
      </c>
      <c r="BI154" s="193">
        <f t="shared" si="28"/>
        <v>0</v>
      </c>
      <c r="BJ154" s="20" t="s">
        <v>82</v>
      </c>
      <c r="BK154" s="193">
        <f t="shared" si="29"/>
        <v>0</v>
      </c>
      <c r="BL154" s="20" t="s">
        <v>283</v>
      </c>
      <c r="BM154" s="192" t="s">
        <v>1572</v>
      </c>
    </row>
    <row r="155" spans="1:65" s="2" customFormat="1" ht="24.2" customHeight="1">
      <c r="A155" s="37"/>
      <c r="B155" s="38"/>
      <c r="C155" s="181" t="s">
        <v>1046</v>
      </c>
      <c r="D155" s="181" t="s">
        <v>199</v>
      </c>
      <c r="E155" s="182" t="s">
        <v>4492</v>
      </c>
      <c r="F155" s="183" t="s">
        <v>4493</v>
      </c>
      <c r="G155" s="184" t="s">
        <v>265</v>
      </c>
      <c r="H155" s="185">
        <v>60</v>
      </c>
      <c r="I155" s="186"/>
      <c r="J155" s="187">
        <f t="shared" si="20"/>
        <v>0</v>
      </c>
      <c r="K155" s="183" t="s">
        <v>28</v>
      </c>
      <c r="L155" s="42"/>
      <c r="M155" s="188" t="s">
        <v>28</v>
      </c>
      <c r="N155" s="189" t="s">
        <v>45</v>
      </c>
      <c r="O155" s="67"/>
      <c r="P155" s="190">
        <f t="shared" si="21"/>
        <v>0</v>
      </c>
      <c r="Q155" s="190">
        <v>0</v>
      </c>
      <c r="R155" s="190">
        <f t="shared" si="22"/>
        <v>0</v>
      </c>
      <c r="S155" s="190">
        <v>0</v>
      </c>
      <c r="T155" s="191">
        <f t="shared" si="23"/>
        <v>0</v>
      </c>
      <c r="U155" s="37"/>
      <c r="V155" s="37"/>
      <c r="W155" s="37"/>
      <c r="X155" s="37"/>
      <c r="Y155" s="37"/>
      <c r="Z155" s="37"/>
      <c r="AA155" s="37"/>
      <c r="AB155" s="37"/>
      <c r="AC155" s="37"/>
      <c r="AD155" s="37"/>
      <c r="AE155" s="37"/>
      <c r="AR155" s="192" t="s">
        <v>283</v>
      </c>
      <c r="AT155" s="192" t="s">
        <v>199</v>
      </c>
      <c r="AU155" s="192" t="s">
        <v>82</v>
      </c>
      <c r="AY155" s="20" t="s">
        <v>197</v>
      </c>
      <c r="BE155" s="193">
        <f t="shared" si="24"/>
        <v>0</v>
      </c>
      <c r="BF155" s="193">
        <f t="shared" si="25"/>
        <v>0</v>
      </c>
      <c r="BG155" s="193">
        <f t="shared" si="26"/>
        <v>0</v>
      </c>
      <c r="BH155" s="193">
        <f t="shared" si="27"/>
        <v>0</v>
      </c>
      <c r="BI155" s="193">
        <f t="shared" si="28"/>
        <v>0</v>
      </c>
      <c r="BJ155" s="20" t="s">
        <v>82</v>
      </c>
      <c r="BK155" s="193">
        <f t="shared" si="29"/>
        <v>0</v>
      </c>
      <c r="BL155" s="20" t="s">
        <v>283</v>
      </c>
      <c r="BM155" s="192" t="s">
        <v>1587</v>
      </c>
    </row>
    <row r="156" spans="1:65" s="2" customFormat="1" ht="24.2" customHeight="1">
      <c r="A156" s="37"/>
      <c r="B156" s="38"/>
      <c r="C156" s="181" t="s">
        <v>1057</v>
      </c>
      <c r="D156" s="181" t="s">
        <v>199</v>
      </c>
      <c r="E156" s="182" t="s">
        <v>4494</v>
      </c>
      <c r="F156" s="183" t="s">
        <v>4495</v>
      </c>
      <c r="G156" s="184" t="s">
        <v>265</v>
      </c>
      <c r="H156" s="185">
        <v>35</v>
      </c>
      <c r="I156" s="186"/>
      <c r="J156" s="187">
        <f t="shared" si="20"/>
        <v>0</v>
      </c>
      <c r="K156" s="183" t="s">
        <v>28</v>
      </c>
      <c r="L156" s="42"/>
      <c r="M156" s="188" t="s">
        <v>28</v>
      </c>
      <c r="N156" s="189" t="s">
        <v>45</v>
      </c>
      <c r="O156" s="67"/>
      <c r="P156" s="190">
        <f t="shared" si="21"/>
        <v>0</v>
      </c>
      <c r="Q156" s="190">
        <v>0</v>
      </c>
      <c r="R156" s="190">
        <f t="shared" si="22"/>
        <v>0</v>
      </c>
      <c r="S156" s="190">
        <v>0</v>
      </c>
      <c r="T156" s="191">
        <f t="shared" si="23"/>
        <v>0</v>
      </c>
      <c r="U156" s="37"/>
      <c r="V156" s="37"/>
      <c r="W156" s="37"/>
      <c r="X156" s="37"/>
      <c r="Y156" s="37"/>
      <c r="Z156" s="37"/>
      <c r="AA156" s="37"/>
      <c r="AB156" s="37"/>
      <c r="AC156" s="37"/>
      <c r="AD156" s="37"/>
      <c r="AE156" s="37"/>
      <c r="AR156" s="192" t="s">
        <v>283</v>
      </c>
      <c r="AT156" s="192" t="s">
        <v>199</v>
      </c>
      <c r="AU156" s="192" t="s">
        <v>82</v>
      </c>
      <c r="AY156" s="20" t="s">
        <v>197</v>
      </c>
      <c r="BE156" s="193">
        <f t="shared" si="24"/>
        <v>0</v>
      </c>
      <c r="BF156" s="193">
        <f t="shared" si="25"/>
        <v>0</v>
      </c>
      <c r="BG156" s="193">
        <f t="shared" si="26"/>
        <v>0</v>
      </c>
      <c r="BH156" s="193">
        <f t="shared" si="27"/>
        <v>0</v>
      </c>
      <c r="BI156" s="193">
        <f t="shared" si="28"/>
        <v>0</v>
      </c>
      <c r="BJ156" s="20" t="s">
        <v>82</v>
      </c>
      <c r="BK156" s="193">
        <f t="shared" si="29"/>
        <v>0</v>
      </c>
      <c r="BL156" s="20" t="s">
        <v>283</v>
      </c>
      <c r="BM156" s="192" t="s">
        <v>1599</v>
      </c>
    </row>
    <row r="157" spans="1:65" s="2" customFormat="1" ht="24.2" customHeight="1">
      <c r="A157" s="37"/>
      <c r="B157" s="38"/>
      <c r="C157" s="181" t="s">
        <v>1063</v>
      </c>
      <c r="D157" s="181" t="s">
        <v>199</v>
      </c>
      <c r="E157" s="182" t="s">
        <v>4496</v>
      </c>
      <c r="F157" s="183" t="s">
        <v>4497</v>
      </c>
      <c r="G157" s="184" t="s">
        <v>265</v>
      </c>
      <c r="H157" s="185">
        <v>115</v>
      </c>
      <c r="I157" s="186"/>
      <c r="J157" s="187">
        <f t="shared" si="20"/>
        <v>0</v>
      </c>
      <c r="K157" s="183" t="s">
        <v>28</v>
      </c>
      <c r="L157" s="42"/>
      <c r="M157" s="188" t="s">
        <v>28</v>
      </c>
      <c r="N157" s="189" t="s">
        <v>45</v>
      </c>
      <c r="O157" s="67"/>
      <c r="P157" s="190">
        <f t="shared" si="21"/>
        <v>0</v>
      </c>
      <c r="Q157" s="190">
        <v>0</v>
      </c>
      <c r="R157" s="190">
        <f t="shared" si="22"/>
        <v>0</v>
      </c>
      <c r="S157" s="190">
        <v>0</v>
      </c>
      <c r="T157" s="191">
        <f t="shared" si="23"/>
        <v>0</v>
      </c>
      <c r="U157" s="37"/>
      <c r="V157" s="37"/>
      <c r="W157" s="37"/>
      <c r="X157" s="37"/>
      <c r="Y157" s="37"/>
      <c r="Z157" s="37"/>
      <c r="AA157" s="37"/>
      <c r="AB157" s="37"/>
      <c r="AC157" s="37"/>
      <c r="AD157" s="37"/>
      <c r="AE157" s="37"/>
      <c r="AR157" s="192" t="s">
        <v>283</v>
      </c>
      <c r="AT157" s="192" t="s">
        <v>199</v>
      </c>
      <c r="AU157" s="192" t="s">
        <v>82</v>
      </c>
      <c r="AY157" s="20" t="s">
        <v>197</v>
      </c>
      <c r="BE157" s="193">
        <f t="shared" si="24"/>
        <v>0</v>
      </c>
      <c r="BF157" s="193">
        <f t="shared" si="25"/>
        <v>0</v>
      </c>
      <c r="BG157" s="193">
        <f t="shared" si="26"/>
        <v>0</v>
      </c>
      <c r="BH157" s="193">
        <f t="shared" si="27"/>
        <v>0</v>
      </c>
      <c r="BI157" s="193">
        <f t="shared" si="28"/>
        <v>0</v>
      </c>
      <c r="BJ157" s="20" t="s">
        <v>82</v>
      </c>
      <c r="BK157" s="193">
        <f t="shared" si="29"/>
        <v>0</v>
      </c>
      <c r="BL157" s="20" t="s">
        <v>283</v>
      </c>
      <c r="BM157" s="192" t="s">
        <v>1608</v>
      </c>
    </row>
    <row r="158" spans="1:65" s="2" customFormat="1" ht="24.2" customHeight="1">
      <c r="A158" s="37"/>
      <c r="B158" s="38"/>
      <c r="C158" s="181" t="s">
        <v>1088</v>
      </c>
      <c r="D158" s="181" t="s">
        <v>199</v>
      </c>
      <c r="E158" s="182" t="s">
        <v>4498</v>
      </c>
      <c r="F158" s="183" t="s">
        <v>4499</v>
      </c>
      <c r="G158" s="184" t="s">
        <v>265</v>
      </c>
      <c r="H158" s="185">
        <v>435</v>
      </c>
      <c r="I158" s="186"/>
      <c r="J158" s="187">
        <f t="shared" si="20"/>
        <v>0</v>
      </c>
      <c r="K158" s="183" t="s">
        <v>28</v>
      </c>
      <c r="L158" s="42"/>
      <c r="M158" s="188" t="s">
        <v>28</v>
      </c>
      <c r="N158" s="189" t="s">
        <v>45</v>
      </c>
      <c r="O158" s="67"/>
      <c r="P158" s="190">
        <f t="shared" si="21"/>
        <v>0</v>
      </c>
      <c r="Q158" s="190">
        <v>0</v>
      </c>
      <c r="R158" s="190">
        <f t="shared" si="22"/>
        <v>0</v>
      </c>
      <c r="S158" s="190">
        <v>0</v>
      </c>
      <c r="T158" s="191">
        <f t="shared" si="23"/>
        <v>0</v>
      </c>
      <c r="U158" s="37"/>
      <c r="V158" s="37"/>
      <c r="W158" s="37"/>
      <c r="X158" s="37"/>
      <c r="Y158" s="37"/>
      <c r="Z158" s="37"/>
      <c r="AA158" s="37"/>
      <c r="AB158" s="37"/>
      <c r="AC158" s="37"/>
      <c r="AD158" s="37"/>
      <c r="AE158" s="37"/>
      <c r="AR158" s="192" t="s">
        <v>283</v>
      </c>
      <c r="AT158" s="192" t="s">
        <v>199</v>
      </c>
      <c r="AU158" s="192" t="s">
        <v>82</v>
      </c>
      <c r="AY158" s="20" t="s">
        <v>197</v>
      </c>
      <c r="BE158" s="193">
        <f t="shared" si="24"/>
        <v>0</v>
      </c>
      <c r="BF158" s="193">
        <f t="shared" si="25"/>
        <v>0</v>
      </c>
      <c r="BG158" s="193">
        <f t="shared" si="26"/>
        <v>0</v>
      </c>
      <c r="BH158" s="193">
        <f t="shared" si="27"/>
        <v>0</v>
      </c>
      <c r="BI158" s="193">
        <f t="shared" si="28"/>
        <v>0</v>
      </c>
      <c r="BJ158" s="20" t="s">
        <v>82</v>
      </c>
      <c r="BK158" s="193">
        <f t="shared" si="29"/>
        <v>0</v>
      </c>
      <c r="BL158" s="20" t="s">
        <v>283</v>
      </c>
      <c r="BM158" s="192" t="s">
        <v>21</v>
      </c>
    </row>
    <row r="159" spans="1:65" s="2" customFormat="1" ht="37.9" customHeight="1">
      <c r="A159" s="37"/>
      <c r="B159" s="38"/>
      <c r="C159" s="181" t="s">
        <v>526</v>
      </c>
      <c r="D159" s="181" t="s">
        <v>199</v>
      </c>
      <c r="E159" s="182" t="s">
        <v>4500</v>
      </c>
      <c r="F159" s="183" t="s">
        <v>4501</v>
      </c>
      <c r="G159" s="184" t="s">
        <v>265</v>
      </c>
      <c r="H159" s="185">
        <v>25</v>
      </c>
      <c r="I159" s="186"/>
      <c r="J159" s="187">
        <f t="shared" si="20"/>
        <v>0</v>
      </c>
      <c r="K159" s="183" t="s">
        <v>28</v>
      </c>
      <c r="L159" s="42"/>
      <c r="M159" s="188" t="s">
        <v>28</v>
      </c>
      <c r="N159" s="189" t="s">
        <v>45</v>
      </c>
      <c r="O159" s="67"/>
      <c r="P159" s="190">
        <f t="shared" si="21"/>
        <v>0</v>
      </c>
      <c r="Q159" s="190">
        <v>0</v>
      </c>
      <c r="R159" s="190">
        <f t="shared" si="22"/>
        <v>0</v>
      </c>
      <c r="S159" s="190">
        <v>0</v>
      </c>
      <c r="T159" s="191">
        <f t="shared" si="23"/>
        <v>0</v>
      </c>
      <c r="U159" s="37"/>
      <c r="V159" s="37"/>
      <c r="W159" s="37"/>
      <c r="X159" s="37"/>
      <c r="Y159" s="37"/>
      <c r="Z159" s="37"/>
      <c r="AA159" s="37"/>
      <c r="AB159" s="37"/>
      <c r="AC159" s="37"/>
      <c r="AD159" s="37"/>
      <c r="AE159" s="37"/>
      <c r="AR159" s="192" t="s">
        <v>283</v>
      </c>
      <c r="AT159" s="192" t="s">
        <v>199</v>
      </c>
      <c r="AU159" s="192" t="s">
        <v>82</v>
      </c>
      <c r="AY159" s="20" t="s">
        <v>197</v>
      </c>
      <c r="BE159" s="193">
        <f t="shared" si="24"/>
        <v>0</v>
      </c>
      <c r="BF159" s="193">
        <f t="shared" si="25"/>
        <v>0</v>
      </c>
      <c r="BG159" s="193">
        <f t="shared" si="26"/>
        <v>0</v>
      </c>
      <c r="BH159" s="193">
        <f t="shared" si="27"/>
        <v>0</v>
      </c>
      <c r="BI159" s="193">
        <f t="shared" si="28"/>
        <v>0</v>
      </c>
      <c r="BJ159" s="20" t="s">
        <v>82</v>
      </c>
      <c r="BK159" s="193">
        <f t="shared" si="29"/>
        <v>0</v>
      </c>
      <c r="BL159" s="20" t="s">
        <v>283</v>
      </c>
      <c r="BM159" s="192" t="s">
        <v>1639</v>
      </c>
    </row>
    <row r="160" spans="1:65" s="2" customFormat="1" ht="37.9" customHeight="1">
      <c r="A160" s="37"/>
      <c r="B160" s="38"/>
      <c r="C160" s="181" t="s">
        <v>1115</v>
      </c>
      <c r="D160" s="181" t="s">
        <v>199</v>
      </c>
      <c r="E160" s="182" t="s">
        <v>4502</v>
      </c>
      <c r="F160" s="183" t="s">
        <v>4503</v>
      </c>
      <c r="G160" s="184" t="s">
        <v>265</v>
      </c>
      <c r="H160" s="185">
        <v>49</v>
      </c>
      <c r="I160" s="186"/>
      <c r="J160" s="187">
        <f t="shared" si="20"/>
        <v>0</v>
      </c>
      <c r="K160" s="183" t="s">
        <v>28</v>
      </c>
      <c r="L160" s="42"/>
      <c r="M160" s="188" t="s">
        <v>28</v>
      </c>
      <c r="N160" s="189" t="s">
        <v>45</v>
      </c>
      <c r="O160" s="67"/>
      <c r="P160" s="190">
        <f t="shared" si="21"/>
        <v>0</v>
      </c>
      <c r="Q160" s="190">
        <v>0</v>
      </c>
      <c r="R160" s="190">
        <f t="shared" si="22"/>
        <v>0</v>
      </c>
      <c r="S160" s="190">
        <v>0</v>
      </c>
      <c r="T160" s="191">
        <f t="shared" si="23"/>
        <v>0</v>
      </c>
      <c r="U160" s="37"/>
      <c r="V160" s="37"/>
      <c r="W160" s="37"/>
      <c r="X160" s="37"/>
      <c r="Y160" s="37"/>
      <c r="Z160" s="37"/>
      <c r="AA160" s="37"/>
      <c r="AB160" s="37"/>
      <c r="AC160" s="37"/>
      <c r="AD160" s="37"/>
      <c r="AE160" s="37"/>
      <c r="AR160" s="192" t="s">
        <v>283</v>
      </c>
      <c r="AT160" s="192" t="s">
        <v>199</v>
      </c>
      <c r="AU160" s="192" t="s">
        <v>82</v>
      </c>
      <c r="AY160" s="20" t="s">
        <v>197</v>
      </c>
      <c r="BE160" s="193">
        <f t="shared" si="24"/>
        <v>0</v>
      </c>
      <c r="BF160" s="193">
        <f t="shared" si="25"/>
        <v>0</v>
      </c>
      <c r="BG160" s="193">
        <f t="shared" si="26"/>
        <v>0</v>
      </c>
      <c r="BH160" s="193">
        <f t="shared" si="27"/>
        <v>0</v>
      </c>
      <c r="BI160" s="193">
        <f t="shared" si="28"/>
        <v>0</v>
      </c>
      <c r="BJ160" s="20" t="s">
        <v>82</v>
      </c>
      <c r="BK160" s="193">
        <f t="shared" si="29"/>
        <v>0</v>
      </c>
      <c r="BL160" s="20" t="s">
        <v>283</v>
      </c>
      <c r="BM160" s="192" t="s">
        <v>1670</v>
      </c>
    </row>
    <row r="161" spans="1:65" s="2" customFormat="1" ht="37.9" customHeight="1">
      <c r="A161" s="37"/>
      <c r="B161" s="38"/>
      <c r="C161" s="181" t="s">
        <v>1121</v>
      </c>
      <c r="D161" s="181" t="s">
        <v>199</v>
      </c>
      <c r="E161" s="182" t="s">
        <v>4504</v>
      </c>
      <c r="F161" s="183" t="s">
        <v>4505</v>
      </c>
      <c r="G161" s="184" t="s">
        <v>265</v>
      </c>
      <c r="H161" s="185">
        <v>95</v>
      </c>
      <c r="I161" s="186"/>
      <c r="J161" s="187">
        <f t="shared" si="20"/>
        <v>0</v>
      </c>
      <c r="K161" s="183" t="s">
        <v>28</v>
      </c>
      <c r="L161" s="42"/>
      <c r="M161" s="188" t="s">
        <v>28</v>
      </c>
      <c r="N161" s="189" t="s">
        <v>45</v>
      </c>
      <c r="O161" s="67"/>
      <c r="P161" s="190">
        <f t="shared" si="21"/>
        <v>0</v>
      </c>
      <c r="Q161" s="190">
        <v>0</v>
      </c>
      <c r="R161" s="190">
        <f t="shared" si="22"/>
        <v>0</v>
      </c>
      <c r="S161" s="190">
        <v>0</v>
      </c>
      <c r="T161" s="191">
        <f t="shared" si="23"/>
        <v>0</v>
      </c>
      <c r="U161" s="37"/>
      <c r="V161" s="37"/>
      <c r="W161" s="37"/>
      <c r="X161" s="37"/>
      <c r="Y161" s="37"/>
      <c r="Z161" s="37"/>
      <c r="AA161" s="37"/>
      <c r="AB161" s="37"/>
      <c r="AC161" s="37"/>
      <c r="AD161" s="37"/>
      <c r="AE161" s="37"/>
      <c r="AR161" s="192" t="s">
        <v>283</v>
      </c>
      <c r="AT161" s="192" t="s">
        <v>199</v>
      </c>
      <c r="AU161" s="192" t="s">
        <v>82</v>
      </c>
      <c r="AY161" s="20" t="s">
        <v>197</v>
      </c>
      <c r="BE161" s="193">
        <f t="shared" si="24"/>
        <v>0</v>
      </c>
      <c r="BF161" s="193">
        <f t="shared" si="25"/>
        <v>0</v>
      </c>
      <c r="BG161" s="193">
        <f t="shared" si="26"/>
        <v>0</v>
      </c>
      <c r="BH161" s="193">
        <f t="shared" si="27"/>
        <v>0</v>
      </c>
      <c r="BI161" s="193">
        <f t="shared" si="28"/>
        <v>0</v>
      </c>
      <c r="BJ161" s="20" t="s">
        <v>82</v>
      </c>
      <c r="BK161" s="193">
        <f t="shared" si="29"/>
        <v>0</v>
      </c>
      <c r="BL161" s="20" t="s">
        <v>283</v>
      </c>
      <c r="BM161" s="192" t="s">
        <v>1689</v>
      </c>
    </row>
    <row r="162" spans="1:65" s="2" customFormat="1" ht="37.9" customHeight="1">
      <c r="A162" s="37"/>
      <c r="B162" s="38"/>
      <c r="C162" s="181" t="s">
        <v>1126</v>
      </c>
      <c r="D162" s="181" t="s">
        <v>199</v>
      </c>
      <c r="E162" s="182" t="s">
        <v>4506</v>
      </c>
      <c r="F162" s="183" t="s">
        <v>4507</v>
      </c>
      <c r="G162" s="184" t="s">
        <v>265</v>
      </c>
      <c r="H162" s="185">
        <v>225</v>
      </c>
      <c r="I162" s="186"/>
      <c r="J162" s="187">
        <f t="shared" si="20"/>
        <v>0</v>
      </c>
      <c r="K162" s="183" t="s">
        <v>28</v>
      </c>
      <c r="L162" s="42"/>
      <c r="M162" s="188" t="s">
        <v>28</v>
      </c>
      <c r="N162" s="189" t="s">
        <v>45</v>
      </c>
      <c r="O162" s="67"/>
      <c r="P162" s="190">
        <f t="shared" si="21"/>
        <v>0</v>
      </c>
      <c r="Q162" s="190">
        <v>0</v>
      </c>
      <c r="R162" s="190">
        <f t="shared" si="22"/>
        <v>0</v>
      </c>
      <c r="S162" s="190">
        <v>0</v>
      </c>
      <c r="T162" s="191">
        <f t="shared" si="23"/>
        <v>0</v>
      </c>
      <c r="U162" s="37"/>
      <c r="V162" s="37"/>
      <c r="W162" s="37"/>
      <c r="X162" s="37"/>
      <c r="Y162" s="37"/>
      <c r="Z162" s="37"/>
      <c r="AA162" s="37"/>
      <c r="AB162" s="37"/>
      <c r="AC162" s="37"/>
      <c r="AD162" s="37"/>
      <c r="AE162" s="37"/>
      <c r="AR162" s="192" t="s">
        <v>283</v>
      </c>
      <c r="AT162" s="192" t="s">
        <v>199</v>
      </c>
      <c r="AU162" s="192" t="s">
        <v>82</v>
      </c>
      <c r="AY162" s="20" t="s">
        <v>197</v>
      </c>
      <c r="BE162" s="193">
        <f t="shared" si="24"/>
        <v>0</v>
      </c>
      <c r="BF162" s="193">
        <f t="shared" si="25"/>
        <v>0</v>
      </c>
      <c r="BG162" s="193">
        <f t="shared" si="26"/>
        <v>0</v>
      </c>
      <c r="BH162" s="193">
        <f t="shared" si="27"/>
        <v>0</v>
      </c>
      <c r="BI162" s="193">
        <f t="shared" si="28"/>
        <v>0</v>
      </c>
      <c r="BJ162" s="20" t="s">
        <v>82</v>
      </c>
      <c r="BK162" s="193">
        <f t="shared" si="29"/>
        <v>0</v>
      </c>
      <c r="BL162" s="20" t="s">
        <v>283</v>
      </c>
      <c r="BM162" s="192" t="s">
        <v>1701</v>
      </c>
    </row>
    <row r="163" spans="1:65" s="2" customFormat="1" ht="16.5" customHeight="1">
      <c r="A163" s="37"/>
      <c r="B163" s="38"/>
      <c r="C163" s="181" t="s">
        <v>1145</v>
      </c>
      <c r="D163" s="181" t="s">
        <v>199</v>
      </c>
      <c r="E163" s="182" t="s">
        <v>4508</v>
      </c>
      <c r="F163" s="183" t="s">
        <v>4509</v>
      </c>
      <c r="G163" s="184" t="s">
        <v>3845</v>
      </c>
      <c r="H163" s="185">
        <v>320</v>
      </c>
      <c r="I163" s="186"/>
      <c r="J163" s="187">
        <f t="shared" si="20"/>
        <v>0</v>
      </c>
      <c r="K163" s="183" t="s">
        <v>28</v>
      </c>
      <c r="L163" s="42"/>
      <c r="M163" s="188" t="s">
        <v>28</v>
      </c>
      <c r="N163" s="189" t="s">
        <v>45</v>
      </c>
      <c r="O163" s="67"/>
      <c r="P163" s="190">
        <f t="shared" si="21"/>
        <v>0</v>
      </c>
      <c r="Q163" s="190">
        <v>0</v>
      </c>
      <c r="R163" s="190">
        <f t="shared" si="22"/>
        <v>0</v>
      </c>
      <c r="S163" s="190">
        <v>0</v>
      </c>
      <c r="T163" s="191">
        <f t="shared" si="23"/>
        <v>0</v>
      </c>
      <c r="U163" s="37"/>
      <c r="V163" s="37"/>
      <c r="W163" s="37"/>
      <c r="X163" s="37"/>
      <c r="Y163" s="37"/>
      <c r="Z163" s="37"/>
      <c r="AA163" s="37"/>
      <c r="AB163" s="37"/>
      <c r="AC163" s="37"/>
      <c r="AD163" s="37"/>
      <c r="AE163" s="37"/>
      <c r="AR163" s="192" t="s">
        <v>283</v>
      </c>
      <c r="AT163" s="192" t="s">
        <v>199</v>
      </c>
      <c r="AU163" s="192" t="s">
        <v>82</v>
      </c>
      <c r="AY163" s="20" t="s">
        <v>197</v>
      </c>
      <c r="BE163" s="193">
        <f t="shared" si="24"/>
        <v>0</v>
      </c>
      <c r="BF163" s="193">
        <f t="shared" si="25"/>
        <v>0</v>
      </c>
      <c r="BG163" s="193">
        <f t="shared" si="26"/>
        <v>0</v>
      </c>
      <c r="BH163" s="193">
        <f t="shared" si="27"/>
        <v>0</v>
      </c>
      <c r="BI163" s="193">
        <f t="shared" si="28"/>
        <v>0</v>
      </c>
      <c r="BJ163" s="20" t="s">
        <v>82</v>
      </c>
      <c r="BK163" s="193">
        <f t="shared" si="29"/>
        <v>0</v>
      </c>
      <c r="BL163" s="20" t="s">
        <v>283</v>
      </c>
      <c r="BM163" s="192" t="s">
        <v>1719</v>
      </c>
    </row>
    <row r="164" spans="1:65" s="2" customFormat="1" ht="24.2" customHeight="1">
      <c r="A164" s="37"/>
      <c r="B164" s="38"/>
      <c r="C164" s="181" t="s">
        <v>1152</v>
      </c>
      <c r="D164" s="181" t="s">
        <v>199</v>
      </c>
      <c r="E164" s="182" t="s">
        <v>4510</v>
      </c>
      <c r="F164" s="183" t="s">
        <v>4511</v>
      </c>
      <c r="G164" s="184" t="s">
        <v>3845</v>
      </c>
      <c r="H164" s="185">
        <v>75</v>
      </c>
      <c r="I164" s="186"/>
      <c r="J164" s="187">
        <f t="shared" si="20"/>
        <v>0</v>
      </c>
      <c r="K164" s="183" t="s">
        <v>28</v>
      </c>
      <c r="L164" s="42"/>
      <c r="M164" s="188" t="s">
        <v>28</v>
      </c>
      <c r="N164" s="189" t="s">
        <v>45</v>
      </c>
      <c r="O164" s="67"/>
      <c r="P164" s="190">
        <f t="shared" si="21"/>
        <v>0</v>
      </c>
      <c r="Q164" s="190">
        <v>0</v>
      </c>
      <c r="R164" s="190">
        <f t="shared" si="22"/>
        <v>0</v>
      </c>
      <c r="S164" s="190">
        <v>0</v>
      </c>
      <c r="T164" s="191">
        <f t="shared" si="23"/>
        <v>0</v>
      </c>
      <c r="U164" s="37"/>
      <c r="V164" s="37"/>
      <c r="W164" s="37"/>
      <c r="X164" s="37"/>
      <c r="Y164" s="37"/>
      <c r="Z164" s="37"/>
      <c r="AA164" s="37"/>
      <c r="AB164" s="37"/>
      <c r="AC164" s="37"/>
      <c r="AD164" s="37"/>
      <c r="AE164" s="37"/>
      <c r="AR164" s="192" t="s">
        <v>283</v>
      </c>
      <c r="AT164" s="192" t="s">
        <v>199</v>
      </c>
      <c r="AU164" s="192" t="s">
        <v>82</v>
      </c>
      <c r="AY164" s="20" t="s">
        <v>197</v>
      </c>
      <c r="BE164" s="193">
        <f t="shared" si="24"/>
        <v>0</v>
      </c>
      <c r="BF164" s="193">
        <f t="shared" si="25"/>
        <v>0</v>
      </c>
      <c r="BG164" s="193">
        <f t="shared" si="26"/>
        <v>0</v>
      </c>
      <c r="BH164" s="193">
        <f t="shared" si="27"/>
        <v>0</v>
      </c>
      <c r="BI164" s="193">
        <f t="shared" si="28"/>
        <v>0</v>
      </c>
      <c r="BJ164" s="20" t="s">
        <v>82</v>
      </c>
      <c r="BK164" s="193">
        <f t="shared" si="29"/>
        <v>0</v>
      </c>
      <c r="BL164" s="20" t="s">
        <v>283</v>
      </c>
      <c r="BM164" s="192" t="s">
        <v>1736</v>
      </c>
    </row>
    <row r="165" spans="1:65" s="2" customFormat="1" ht="24.2" customHeight="1">
      <c r="A165" s="37"/>
      <c r="B165" s="38"/>
      <c r="C165" s="181" t="s">
        <v>1167</v>
      </c>
      <c r="D165" s="181" t="s">
        <v>199</v>
      </c>
      <c r="E165" s="182" t="s">
        <v>4512</v>
      </c>
      <c r="F165" s="183" t="s">
        <v>4513</v>
      </c>
      <c r="G165" s="184" t="s">
        <v>3845</v>
      </c>
      <c r="H165" s="185">
        <v>60</v>
      </c>
      <c r="I165" s="186"/>
      <c r="J165" s="187">
        <f t="shared" si="20"/>
        <v>0</v>
      </c>
      <c r="K165" s="183" t="s">
        <v>28</v>
      </c>
      <c r="L165" s="42"/>
      <c r="M165" s="188" t="s">
        <v>28</v>
      </c>
      <c r="N165" s="189" t="s">
        <v>45</v>
      </c>
      <c r="O165" s="67"/>
      <c r="P165" s="190">
        <f t="shared" si="21"/>
        <v>0</v>
      </c>
      <c r="Q165" s="190">
        <v>0</v>
      </c>
      <c r="R165" s="190">
        <f t="shared" si="22"/>
        <v>0</v>
      </c>
      <c r="S165" s="190">
        <v>0</v>
      </c>
      <c r="T165" s="191">
        <f t="shared" si="23"/>
        <v>0</v>
      </c>
      <c r="U165" s="37"/>
      <c r="V165" s="37"/>
      <c r="W165" s="37"/>
      <c r="X165" s="37"/>
      <c r="Y165" s="37"/>
      <c r="Z165" s="37"/>
      <c r="AA165" s="37"/>
      <c r="AB165" s="37"/>
      <c r="AC165" s="37"/>
      <c r="AD165" s="37"/>
      <c r="AE165" s="37"/>
      <c r="AR165" s="192" t="s">
        <v>283</v>
      </c>
      <c r="AT165" s="192" t="s">
        <v>199</v>
      </c>
      <c r="AU165" s="192" t="s">
        <v>82</v>
      </c>
      <c r="AY165" s="20" t="s">
        <v>197</v>
      </c>
      <c r="BE165" s="193">
        <f t="shared" si="24"/>
        <v>0</v>
      </c>
      <c r="BF165" s="193">
        <f t="shared" si="25"/>
        <v>0</v>
      </c>
      <c r="BG165" s="193">
        <f t="shared" si="26"/>
        <v>0</v>
      </c>
      <c r="BH165" s="193">
        <f t="shared" si="27"/>
        <v>0</v>
      </c>
      <c r="BI165" s="193">
        <f t="shared" si="28"/>
        <v>0</v>
      </c>
      <c r="BJ165" s="20" t="s">
        <v>82</v>
      </c>
      <c r="BK165" s="193">
        <f t="shared" si="29"/>
        <v>0</v>
      </c>
      <c r="BL165" s="20" t="s">
        <v>283</v>
      </c>
      <c r="BM165" s="192" t="s">
        <v>1754</v>
      </c>
    </row>
    <row r="166" spans="1:65" s="2" customFormat="1" ht="24.2" customHeight="1">
      <c r="A166" s="37"/>
      <c r="B166" s="38"/>
      <c r="C166" s="181" t="s">
        <v>1177</v>
      </c>
      <c r="D166" s="181" t="s">
        <v>199</v>
      </c>
      <c r="E166" s="182" t="s">
        <v>4514</v>
      </c>
      <c r="F166" s="183" t="s">
        <v>4515</v>
      </c>
      <c r="G166" s="184" t="s">
        <v>3845</v>
      </c>
      <c r="H166" s="185">
        <v>15</v>
      </c>
      <c r="I166" s="186"/>
      <c r="J166" s="187">
        <f t="shared" si="20"/>
        <v>0</v>
      </c>
      <c r="K166" s="183" t="s">
        <v>28</v>
      </c>
      <c r="L166" s="42"/>
      <c r="M166" s="188" t="s">
        <v>28</v>
      </c>
      <c r="N166" s="189" t="s">
        <v>45</v>
      </c>
      <c r="O166" s="67"/>
      <c r="P166" s="190">
        <f t="shared" si="21"/>
        <v>0</v>
      </c>
      <c r="Q166" s="190">
        <v>0</v>
      </c>
      <c r="R166" s="190">
        <f t="shared" si="22"/>
        <v>0</v>
      </c>
      <c r="S166" s="190">
        <v>0</v>
      </c>
      <c r="T166" s="191">
        <f t="shared" si="23"/>
        <v>0</v>
      </c>
      <c r="U166" s="37"/>
      <c r="V166" s="37"/>
      <c r="W166" s="37"/>
      <c r="X166" s="37"/>
      <c r="Y166" s="37"/>
      <c r="Z166" s="37"/>
      <c r="AA166" s="37"/>
      <c r="AB166" s="37"/>
      <c r="AC166" s="37"/>
      <c r="AD166" s="37"/>
      <c r="AE166" s="37"/>
      <c r="AR166" s="192" t="s">
        <v>283</v>
      </c>
      <c r="AT166" s="192" t="s">
        <v>199</v>
      </c>
      <c r="AU166" s="192" t="s">
        <v>82</v>
      </c>
      <c r="AY166" s="20" t="s">
        <v>197</v>
      </c>
      <c r="BE166" s="193">
        <f t="shared" si="24"/>
        <v>0</v>
      </c>
      <c r="BF166" s="193">
        <f t="shared" si="25"/>
        <v>0</v>
      </c>
      <c r="BG166" s="193">
        <f t="shared" si="26"/>
        <v>0</v>
      </c>
      <c r="BH166" s="193">
        <f t="shared" si="27"/>
        <v>0</v>
      </c>
      <c r="BI166" s="193">
        <f t="shared" si="28"/>
        <v>0</v>
      </c>
      <c r="BJ166" s="20" t="s">
        <v>82</v>
      </c>
      <c r="BK166" s="193">
        <f t="shared" si="29"/>
        <v>0</v>
      </c>
      <c r="BL166" s="20" t="s">
        <v>283</v>
      </c>
      <c r="BM166" s="192" t="s">
        <v>1768</v>
      </c>
    </row>
    <row r="167" spans="1:65" s="2" customFormat="1" ht="16.5" customHeight="1">
      <c r="A167" s="37"/>
      <c r="B167" s="38"/>
      <c r="C167" s="181" t="s">
        <v>1182</v>
      </c>
      <c r="D167" s="181" t="s">
        <v>199</v>
      </c>
      <c r="E167" s="182" t="s">
        <v>4516</v>
      </c>
      <c r="F167" s="183" t="s">
        <v>4517</v>
      </c>
      <c r="G167" s="184" t="s">
        <v>3845</v>
      </c>
      <c r="H167" s="185">
        <v>1</v>
      </c>
      <c r="I167" s="186"/>
      <c r="J167" s="187">
        <f t="shared" si="20"/>
        <v>0</v>
      </c>
      <c r="K167" s="183" t="s">
        <v>28</v>
      </c>
      <c r="L167" s="42"/>
      <c r="M167" s="188" t="s">
        <v>28</v>
      </c>
      <c r="N167" s="189" t="s">
        <v>45</v>
      </c>
      <c r="O167" s="67"/>
      <c r="P167" s="190">
        <f t="shared" si="21"/>
        <v>0</v>
      </c>
      <c r="Q167" s="190">
        <v>0</v>
      </c>
      <c r="R167" s="190">
        <f t="shared" si="22"/>
        <v>0</v>
      </c>
      <c r="S167" s="190">
        <v>0</v>
      </c>
      <c r="T167" s="191">
        <f t="shared" si="23"/>
        <v>0</v>
      </c>
      <c r="U167" s="37"/>
      <c r="V167" s="37"/>
      <c r="W167" s="37"/>
      <c r="X167" s="37"/>
      <c r="Y167" s="37"/>
      <c r="Z167" s="37"/>
      <c r="AA167" s="37"/>
      <c r="AB167" s="37"/>
      <c r="AC167" s="37"/>
      <c r="AD167" s="37"/>
      <c r="AE167" s="37"/>
      <c r="AR167" s="192" t="s">
        <v>283</v>
      </c>
      <c r="AT167" s="192" t="s">
        <v>199</v>
      </c>
      <c r="AU167" s="192" t="s">
        <v>82</v>
      </c>
      <c r="AY167" s="20" t="s">
        <v>197</v>
      </c>
      <c r="BE167" s="193">
        <f t="shared" si="24"/>
        <v>0</v>
      </c>
      <c r="BF167" s="193">
        <f t="shared" si="25"/>
        <v>0</v>
      </c>
      <c r="BG167" s="193">
        <f t="shared" si="26"/>
        <v>0</v>
      </c>
      <c r="BH167" s="193">
        <f t="shared" si="27"/>
        <v>0</v>
      </c>
      <c r="BI167" s="193">
        <f t="shared" si="28"/>
        <v>0</v>
      </c>
      <c r="BJ167" s="20" t="s">
        <v>82</v>
      </c>
      <c r="BK167" s="193">
        <f t="shared" si="29"/>
        <v>0</v>
      </c>
      <c r="BL167" s="20" t="s">
        <v>283</v>
      </c>
      <c r="BM167" s="192" t="s">
        <v>1791</v>
      </c>
    </row>
    <row r="168" spans="1:65" s="2" customFormat="1" ht="16.5" customHeight="1">
      <c r="A168" s="37"/>
      <c r="B168" s="38"/>
      <c r="C168" s="181" t="s">
        <v>1188</v>
      </c>
      <c r="D168" s="181" t="s">
        <v>199</v>
      </c>
      <c r="E168" s="182" t="s">
        <v>4518</v>
      </c>
      <c r="F168" s="183" t="s">
        <v>4519</v>
      </c>
      <c r="G168" s="184" t="s">
        <v>202</v>
      </c>
      <c r="H168" s="185">
        <v>1.6</v>
      </c>
      <c r="I168" s="186"/>
      <c r="J168" s="187">
        <f t="shared" si="20"/>
        <v>0</v>
      </c>
      <c r="K168" s="183" t="s">
        <v>28</v>
      </c>
      <c r="L168" s="42"/>
      <c r="M168" s="188" t="s">
        <v>28</v>
      </c>
      <c r="N168" s="189" t="s">
        <v>45</v>
      </c>
      <c r="O168" s="67"/>
      <c r="P168" s="190">
        <f t="shared" si="21"/>
        <v>0</v>
      </c>
      <c r="Q168" s="190">
        <v>0</v>
      </c>
      <c r="R168" s="190">
        <f t="shared" si="22"/>
        <v>0</v>
      </c>
      <c r="S168" s="190">
        <v>0</v>
      </c>
      <c r="T168" s="191">
        <f t="shared" si="23"/>
        <v>0</v>
      </c>
      <c r="U168" s="37"/>
      <c r="V168" s="37"/>
      <c r="W168" s="37"/>
      <c r="X168" s="37"/>
      <c r="Y168" s="37"/>
      <c r="Z168" s="37"/>
      <c r="AA168" s="37"/>
      <c r="AB168" s="37"/>
      <c r="AC168" s="37"/>
      <c r="AD168" s="37"/>
      <c r="AE168" s="37"/>
      <c r="AR168" s="192" t="s">
        <v>283</v>
      </c>
      <c r="AT168" s="192" t="s">
        <v>199</v>
      </c>
      <c r="AU168" s="192" t="s">
        <v>82</v>
      </c>
      <c r="AY168" s="20" t="s">
        <v>197</v>
      </c>
      <c r="BE168" s="193">
        <f t="shared" si="24"/>
        <v>0</v>
      </c>
      <c r="BF168" s="193">
        <f t="shared" si="25"/>
        <v>0</v>
      </c>
      <c r="BG168" s="193">
        <f t="shared" si="26"/>
        <v>0</v>
      </c>
      <c r="BH168" s="193">
        <f t="shared" si="27"/>
        <v>0</v>
      </c>
      <c r="BI168" s="193">
        <f t="shared" si="28"/>
        <v>0</v>
      </c>
      <c r="BJ168" s="20" t="s">
        <v>82</v>
      </c>
      <c r="BK168" s="193">
        <f t="shared" si="29"/>
        <v>0</v>
      </c>
      <c r="BL168" s="20" t="s">
        <v>283</v>
      </c>
      <c r="BM168" s="192" t="s">
        <v>1803</v>
      </c>
    </row>
    <row r="169" spans="1:65" s="2" customFormat="1" ht="16.5" customHeight="1">
      <c r="A169" s="37"/>
      <c r="B169" s="38"/>
      <c r="C169" s="181" t="s">
        <v>1204</v>
      </c>
      <c r="D169" s="181" t="s">
        <v>199</v>
      </c>
      <c r="E169" s="182" t="s">
        <v>4520</v>
      </c>
      <c r="F169" s="183" t="s">
        <v>4425</v>
      </c>
      <c r="G169" s="184" t="s">
        <v>3845</v>
      </c>
      <c r="H169" s="185">
        <v>1</v>
      </c>
      <c r="I169" s="186"/>
      <c r="J169" s="187">
        <f t="shared" si="20"/>
        <v>0</v>
      </c>
      <c r="K169" s="183" t="s">
        <v>28</v>
      </c>
      <c r="L169" s="42"/>
      <c r="M169" s="188" t="s">
        <v>28</v>
      </c>
      <c r="N169" s="189" t="s">
        <v>45</v>
      </c>
      <c r="O169" s="67"/>
      <c r="P169" s="190">
        <f t="shared" si="21"/>
        <v>0</v>
      </c>
      <c r="Q169" s="190">
        <v>0</v>
      </c>
      <c r="R169" s="190">
        <f t="shared" si="22"/>
        <v>0</v>
      </c>
      <c r="S169" s="190">
        <v>0</v>
      </c>
      <c r="T169" s="191">
        <f t="shared" si="23"/>
        <v>0</v>
      </c>
      <c r="U169" s="37"/>
      <c r="V169" s="37"/>
      <c r="W169" s="37"/>
      <c r="X169" s="37"/>
      <c r="Y169" s="37"/>
      <c r="Z169" s="37"/>
      <c r="AA169" s="37"/>
      <c r="AB169" s="37"/>
      <c r="AC169" s="37"/>
      <c r="AD169" s="37"/>
      <c r="AE169" s="37"/>
      <c r="AR169" s="192" t="s">
        <v>283</v>
      </c>
      <c r="AT169" s="192" t="s">
        <v>199</v>
      </c>
      <c r="AU169" s="192" t="s">
        <v>82</v>
      </c>
      <c r="AY169" s="20" t="s">
        <v>197</v>
      </c>
      <c r="BE169" s="193">
        <f t="shared" si="24"/>
        <v>0</v>
      </c>
      <c r="BF169" s="193">
        <f t="shared" si="25"/>
        <v>0</v>
      </c>
      <c r="BG169" s="193">
        <f t="shared" si="26"/>
        <v>0</v>
      </c>
      <c r="BH169" s="193">
        <f t="shared" si="27"/>
        <v>0</v>
      </c>
      <c r="BI169" s="193">
        <f t="shared" si="28"/>
        <v>0</v>
      </c>
      <c r="BJ169" s="20" t="s">
        <v>82</v>
      </c>
      <c r="BK169" s="193">
        <f t="shared" si="29"/>
        <v>0</v>
      </c>
      <c r="BL169" s="20" t="s">
        <v>283</v>
      </c>
      <c r="BM169" s="192" t="s">
        <v>1826</v>
      </c>
    </row>
    <row r="170" spans="1:65" s="2" customFormat="1" ht="16.5" customHeight="1">
      <c r="A170" s="37"/>
      <c r="B170" s="38"/>
      <c r="C170" s="181" t="s">
        <v>1210</v>
      </c>
      <c r="D170" s="181" t="s">
        <v>199</v>
      </c>
      <c r="E170" s="182" t="s">
        <v>4521</v>
      </c>
      <c r="F170" s="183" t="s">
        <v>4427</v>
      </c>
      <c r="G170" s="184" t="s">
        <v>3845</v>
      </c>
      <c r="H170" s="185">
        <v>1</v>
      </c>
      <c r="I170" s="186"/>
      <c r="J170" s="187">
        <f t="shared" si="20"/>
        <v>0</v>
      </c>
      <c r="K170" s="183" t="s">
        <v>28</v>
      </c>
      <c r="L170" s="42"/>
      <c r="M170" s="188" t="s">
        <v>28</v>
      </c>
      <c r="N170" s="189" t="s">
        <v>45</v>
      </c>
      <c r="O170" s="67"/>
      <c r="P170" s="190">
        <f t="shared" si="21"/>
        <v>0</v>
      </c>
      <c r="Q170" s="190">
        <v>0</v>
      </c>
      <c r="R170" s="190">
        <f t="shared" si="22"/>
        <v>0</v>
      </c>
      <c r="S170" s="190">
        <v>0</v>
      </c>
      <c r="T170" s="191">
        <f t="shared" si="23"/>
        <v>0</v>
      </c>
      <c r="U170" s="37"/>
      <c r="V170" s="37"/>
      <c r="W170" s="37"/>
      <c r="X170" s="37"/>
      <c r="Y170" s="37"/>
      <c r="Z170" s="37"/>
      <c r="AA170" s="37"/>
      <c r="AB170" s="37"/>
      <c r="AC170" s="37"/>
      <c r="AD170" s="37"/>
      <c r="AE170" s="37"/>
      <c r="AR170" s="192" t="s">
        <v>283</v>
      </c>
      <c r="AT170" s="192" t="s">
        <v>199</v>
      </c>
      <c r="AU170" s="192" t="s">
        <v>82</v>
      </c>
      <c r="AY170" s="20" t="s">
        <v>197</v>
      </c>
      <c r="BE170" s="193">
        <f t="shared" si="24"/>
        <v>0</v>
      </c>
      <c r="BF170" s="193">
        <f t="shared" si="25"/>
        <v>0</v>
      </c>
      <c r="BG170" s="193">
        <f t="shared" si="26"/>
        <v>0</v>
      </c>
      <c r="BH170" s="193">
        <f t="shared" si="27"/>
        <v>0</v>
      </c>
      <c r="BI170" s="193">
        <f t="shared" si="28"/>
        <v>0</v>
      </c>
      <c r="BJ170" s="20" t="s">
        <v>82</v>
      </c>
      <c r="BK170" s="193">
        <f t="shared" si="29"/>
        <v>0</v>
      </c>
      <c r="BL170" s="20" t="s">
        <v>283</v>
      </c>
      <c r="BM170" s="192" t="s">
        <v>1834</v>
      </c>
    </row>
    <row r="171" spans="1:65" s="12" customFormat="1" ht="25.9" customHeight="1">
      <c r="B171" s="165"/>
      <c r="C171" s="166"/>
      <c r="D171" s="167" t="s">
        <v>73</v>
      </c>
      <c r="E171" s="168" t="s">
        <v>73</v>
      </c>
      <c r="F171" s="168" t="s">
        <v>4522</v>
      </c>
      <c r="G171" s="166"/>
      <c r="H171" s="166"/>
      <c r="I171" s="169"/>
      <c r="J171" s="170">
        <f>BK171</f>
        <v>0</v>
      </c>
      <c r="K171" s="166"/>
      <c r="L171" s="171"/>
      <c r="M171" s="172"/>
      <c r="N171" s="173"/>
      <c r="O171" s="173"/>
      <c r="P171" s="174">
        <f>SUM(P172:P190)</f>
        <v>0</v>
      </c>
      <c r="Q171" s="173"/>
      <c r="R171" s="174">
        <f>SUM(R172:R190)</f>
        <v>0</v>
      </c>
      <c r="S171" s="173"/>
      <c r="T171" s="175">
        <f>SUM(T172:T190)</f>
        <v>0</v>
      </c>
      <c r="AR171" s="176" t="s">
        <v>82</v>
      </c>
      <c r="AT171" s="177" t="s">
        <v>73</v>
      </c>
      <c r="AU171" s="177" t="s">
        <v>74</v>
      </c>
      <c r="AY171" s="176" t="s">
        <v>197</v>
      </c>
      <c r="BK171" s="178">
        <f>SUM(BK172:BK190)</f>
        <v>0</v>
      </c>
    </row>
    <row r="172" spans="1:65" s="2" customFormat="1" ht="16.5" customHeight="1">
      <c r="A172" s="37"/>
      <c r="B172" s="38"/>
      <c r="C172" s="181" t="s">
        <v>1222</v>
      </c>
      <c r="D172" s="181" t="s">
        <v>199</v>
      </c>
      <c r="E172" s="182" t="s">
        <v>4523</v>
      </c>
      <c r="F172" s="183" t="s">
        <v>4524</v>
      </c>
      <c r="G172" s="184" t="s">
        <v>265</v>
      </c>
      <c r="H172" s="185">
        <v>95</v>
      </c>
      <c r="I172" s="186"/>
      <c r="J172" s="187">
        <f t="shared" ref="J172:J190" si="30">ROUND(I172*H172,2)</f>
        <v>0</v>
      </c>
      <c r="K172" s="183" t="s">
        <v>28</v>
      </c>
      <c r="L172" s="42"/>
      <c r="M172" s="188" t="s">
        <v>28</v>
      </c>
      <c r="N172" s="189" t="s">
        <v>45</v>
      </c>
      <c r="O172" s="67"/>
      <c r="P172" s="190">
        <f t="shared" ref="P172:P190" si="31">O172*H172</f>
        <v>0</v>
      </c>
      <c r="Q172" s="190">
        <v>0</v>
      </c>
      <c r="R172" s="190">
        <f t="shared" ref="R172:R190" si="32">Q172*H172</f>
        <v>0</v>
      </c>
      <c r="S172" s="190">
        <v>0</v>
      </c>
      <c r="T172" s="191">
        <f t="shared" ref="T172:T190" si="33">S172*H172</f>
        <v>0</v>
      </c>
      <c r="U172" s="37"/>
      <c r="V172" s="37"/>
      <c r="W172" s="37"/>
      <c r="X172" s="37"/>
      <c r="Y172" s="37"/>
      <c r="Z172" s="37"/>
      <c r="AA172" s="37"/>
      <c r="AB172" s="37"/>
      <c r="AC172" s="37"/>
      <c r="AD172" s="37"/>
      <c r="AE172" s="37"/>
      <c r="AR172" s="192" t="s">
        <v>283</v>
      </c>
      <c r="AT172" s="192" t="s">
        <v>199</v>
      </c>
      <c r="AU172" s="192" t="s">
        <v>82</v>
      </c>
      <c r="AY172" s="20" t="s">
        <v>197</v>
      </c>
      <c r="BE172" s="193">
        <f t="shared" ref="BE172:BE190" si="34">IF(N172="základní",J172,0)</f>
        <v>0</v>
      </c>
      <c r="BF172" s="193">
        <f t="shared" ref="BF172:BF190" si="35">IF(N172="snížená",J172,0)</f>
        <v>0</v>
      </c>
      <c r="BG172" s="193">
        <f t="shared" ref="BG172:BG190" si="36">IF(N172="zákl. přenesená",J172,0)</f>
        <v>0</v>
      </c>
      <c r="BH172" s="193">
        <f t="shared" ref="BH172:BH190" si="37">IF(N172="sníž. přenesená",J172,0)</f>
        <v>0</v>
      </c>
      <c r="BI172" s="193">
        <f t="shared" ref="BI172:BI190" si="38">IF(N172="nulová",J172,0)</f>
        <v>0</v>
      </c>
      <c r="BJ172" s="20" t="s">
        <v>82</v>
      </c>
      <c r="BK172" s="193">
        <f t="shared" ref="BK172:BK190" si="39">ROUND(I172*H172,2)</f>
        <v>0</v>
      </c>
      <c r="BL172" s="20" t="s">
        <v>283</v>
      </c>
      <c r="BM172" s="192" t="s">
        <v>1851</v>
      </c>
    </row>
    <row r="173" spans="1:65" s="2" customFormat="1" ht="16.5" customHeight="1">
      <c r="A173" s="37"/>
      <c r="B173" s="38"/>
      <c r="C173" s="181" t="s">
        <v>1227</v>
      </c>
      <c r="D173" s="181" t="s">
        <v>199</v>
      </c>
      <c r="E173" s="182" t="s">
        <v>4525</v>
      </c>
      <c r="F173" s="183" t="s">
        <v>4526</v>
      </c>
      <c r="G173" s="184" t="s">
        <v>265</v>
      </c>
      <c r="H173" s="185">
        <v>6760</v>
      </c>
      <c r="I173" s="186"/>
      <c r="J173" s="187">
        <f t="shared" si="30"/>
        <v>0</v>
      </c>
      <c r="K173" s="183" t="s">
        <v>28</v>
      </c>
      <c r="L173" s="42"/>
      <c r="M173" s="188" t="s">
        <v>28</v>
      </c>
      <c r="N173" s="189" t="s">
        <v>45</v>
      </c>
      <c r="O173" s="67"/>
      <c r="P173" s="190">
        <f t="shared" si="31"/>
        <v>0</v>
      </c>
      <c r="Q173" s="190">
        <v>0</v>
      </c>
      <c r="R173" s="190">
        <f t="shared" si="32"/>
        <v>0</v>
      </c>
      <c r="S173" s="190">
        <v>0</v>
      </c>
      <c r="T173" s="191">
        <f t="shared" si="33"/>
        <v>0</v>
      </c>
      <c r="U173" s="37"/>
      <c r="V173" s="37"/>
      <c r="W173" s="37"/>
      <c r="X173" s="37"/>
      <c r="Y173" s="37"/>
      <c r="Z173" s="37"/>
      <c r="AA173" s="37"/>
      <c r="AB173" s="37"/>
      <c r="AC173" s="37"/>
      <c r="AD173" s="37"/>
      <c r="AE173" s="37"/>
      <c r="AR173" s="192" t="s">
        <v>283</v>
      </c>
      <c r="AT173" s="192" t="s">
        <v>199</v>
      </c>
      <c r="AU173" s="192" t="s">
        <v>82</v>
      </c>
      <c r="AY173" s="20" t="s">
        <v>197</v>
      </c>
      <c r="BE173" s="193">
        <f t="shared" si="34"/>
        <v>0</v>
      </c>
      <c r="BF173" s="193">
        <f t="shared" si="35"/>
        <v>0</v>
      </c>
      <c r="BG173" s="193">
        <f t="shared" si="36"/>
        <v>0</v>
      </c>
      <c r="BH173" s="193">
        <f t="shared" si="37"/>
        <v>0</v>
      </c>
      <c r="BI173" s="193">
        <f t="shared" si="38"/>
        <v>0</v>
      </c>
      <c r="BJ173" s="20" t="s">
        <v>82</v>
      </c>
      <c r="BK173" s="193">
        <f t="shared" si="39"/>
        <v>0</v>
      </c>
      <c r="BL173" s="20" t="s">
        <v>283</v>
      </c>
      <c r="BM173" s="192" t="s">
        <v>1859</v>
      </c>
    </row>
    <row r="174" spans="1:65" s="2" customFormat="1" ht="16.5" customHeight="1">
      <c r="A174" s="37"/>
      <c r="B174" s="38"/>
      <c r="C174" s="181" t="s">
        <v>1233</v>
      </c>
      <c r="D174" s="181" t="s">
        <v>199</v>
      </c>
      <c r="E174" s="182" t="s">
        <v>4527</v>
      </c>
      <c r="F174" s="183" t="s">
        <v>4528</v>
      </c>
      <c r="G174" s="184" t="s">
        <v>265</v>
      </c>
      <c r="H174" s="185">
        <v>695</v>
      </c>
      <c r="I174" s="186"/>
      <c r="J174" s="187">
        <f t="shared" si="30"/>
        <v>0</v>
      </c>
      <c r="K174" s="183" t="s">
        <v>28</v>
      </c>
      <c r="L174" s="42"/>
      <c r="M174" s="188" t="s">
        <v>28</v>
      </c>
      <c r="N174" s="189" t="s">
        <v>45</v>
      </c>
      <c r="O174" s="67"/>
      <c r="P174" s="190">
        <f t="shared" si="31"/>
        <v>0</v>
      </c>
      <c r="Q174" s="190">
        <v>0</v>
      </c>
      <c r="R174" s="190">
        <f t="shared" si="32"/>
        <v>0</v>
      </c>
      <c r="S174" s="190">
        <v>0</v>
      </c>
      <c r="T174" s="191">
        <f t="shared" si="33"/>
        <v>0</v>
      </c>
      <c r="U174" s="37"/>
      <c r="V174" s="37"/>
      <c r="W174" s="37"/>
      <c r="X174" s="37"/>
      <c r="Y174" s="37"/>
      <c r="Z174" s="37"/>
      <c r="AA174" s="37"/>
      <c r="AB174" s="37"/>
      <c r="AC174" s="37"/>
      <c r="AD174" s="37"/>
      <c r="AE174" s="37"/>
      <c r="AR174" s="192" t="s">
        <v>283</v>
      </c>
      <c r="AT174" s="192" t="s">
        <v>199</v>
      </c>
      <c r="AU174" s="192" t="s">
        <v>82</v>
      </c>
      <c r="AY174" s="20" t="s">
        <v>197</v>
      </c>
      <c r="BE174" s="193">
        <f t="shared" si="34"/>
        <v>0</v>
      </c>
      <c r="BF174" s="193">
        <f t="shared" si="35"/>
        <v>0</v>
      </c>
      <c r="BG174" s="193">
        <f t="shared" si="36"/>
        <v>0</v>
      </c>
      <c r="BH174" s="193">
        <f t="shared" si="37"/>
        <v>0</v>
      </c>
      <c r="BI174" s="193">
        <f t="shared" si="38"/>
        <v>0</v>
      </c>
      <c r="BJ174" s="20" t="s">
        <v>82</v>
      </c>
      <c r="BK174" s="193">
        <f t="shared" si="39"/>
        <v>0</v>
      </c>
      <c r="BL174" s="20" t="s">
        <v>283</v>
      </c>
      <c r="BM174" s="192" t="s">
        <v>1867</v>
      </c>
    </row>
    <row r="175" spans="1:65" s="2" customFormat="1" ht="16.5" customHeight="1">
      <c r="A175" s="37"/>
      <c r="B175" s="38"/>
      <c r="C175" s="181" t="s">
        <v>1239</v>
      </c>
      <c r="D175" s="181" t="s">
        <v>199</v>
      </c>
      <c r="E175" s="182" t="s">
        <v>4529</v>
      </c>
      <c r="F175" s="183" t="s">
        <v>4530</v>
      </c>
      <c r="G175" s="184" t="s">
        <v>265</v>
      </c>
      <c r="H175" s="185">
        <v>35</v>
      </c>
      <c r="I175" s="186"/>
      <c r="J175" s="187">
        <f t="shared" si="30"/>
        <v>0</v>
      </c>
      <c r="K175" s="183" t="s">
        <v>28</v>
      </c>
      <c r="L175" s="42"/>
      <c r="M175" s="188" t="s">
        <v>28</v>
      </c>
      <c r="N175" s="189" t="s">
        <v>45</v>
      </c>
      <c r="O175" s="67"/>
      <c r="P175" s="190">
        <f t="shared" si="31"/>
        <v>0</v>
      </c>
      <c r="Q175" s="190">
        <v>0</v>
      </c>
      <c r="R175" s="190">
        <f t="shared" si="32"/>
        <v>0</v>
      </c>
      <c r="S175" s="190">
        <v>0</v>
      </c>
      <c r="T175" s="191">
        <f t="shared" si="33"/>
        <v>0</v>
      </c>
      <c r="U175" s="37"/>
      <c r="V175" s="37"/>
      <c r="W175" s="37"/>
      <c r="X175" s="37"/>
      <c r="Y175" s="37"/>
      <c r="Z175" s="37"/>
      <c r="AA175" s="37"/>
      <c r="AB175" s="37"/>
      <c r="AC175" s="37"/>
      <c r="AD175" s="37"/>
      <c r="AE175" s="37"/>
      <c r="AR175" s="192" t="s">
        <v>283</v>
      </c>
      <c r="AT175" s="192" t="s">
        <v>199</v>
      </c>
      <c r="AU175" s="192" t="s">
        <v>82</v>
      </c>
      <c r="AY175" s="20" t="s">
        <v>197</v>
      </c>
      <c r="BE175" s="193">
        <f t="shared" si="34"/>
        <v>0</v>
      </c>
      <c r="BF175" s="193">
        <f t="shared" si="35"/>
        <v>0</v>
      </c>
      <c r="BG175" s="193">
        <f t="shared" si="36"/>
        <v>0</v>
      </c>
      <c r="BH175" s="193">
        <f t="shared" si="37"/>
        <v>0</v>
      </c>
      <c r="BI175" s="193">
        <f t="shared" si="38"/>
        <v>0</v>
      </c>
      <c r="BJ175" s="20" t="s">
        <v>82</v>
      </c>
      <c r="BK175" s="193">
        <f t="shared" si="39"/>
        <v>0</v>
      </c>
      <c r="BL175" s="20" t="s">
        <v>283</v>
      </c>
      <c r="BM175" s="192" t="s">
        <v>1879</v>
      </c>
    </row>
    <row r="176" spans="1:65" s="2" customFormat="1" ht="16.5" customHeight="1">
      <c r="A176" s="37"/>
      <c r="B176" s="38"/>
      <c r="C176" s="181" t="s">
        <v>1251</v>
      </c>
      <c r="D176" s="181" t="s">
        <v>199</v>
      </c>
      <c r="E176" s="182" t="s">
        <v>4531</v>
      </c>
      <c r="F176" s="183" t="s">
        <v>4532</v>
      </c>
      <c r="G176" s="184" t="s">
        <v>265</v>
      </c>
      <c r="H176" s="185">
        <v>4350</v>
      </c>
      <c r="I176" s="186"/>
      <c r="J176" s="187">
        <f t="shared" si="30"/>
        <v>0</v>
      </c>
      <c r="K176" s="183" t="s">
        <v>28</v>
      </c>
      <c r="L176" s="42"/>
      <c r="M176" s="188" t="s">
        <v>28</v>
      </c>
      <c r="N176" s="189" t="s">
        <v>45</v>
      </c>
      <c r="O176" s="67"/>
      <c r="P176" s="190">
        <f t="shared" si="31"/>
        <v>0</v>
      </c>
      <c r="Q176" s="190">
        <v>0</v>
      </c>
      <c r="R176" s="190">
        <f t="shared" si="32"/>
        <v>0</v>
      </c>
      <c r="S176" s="190">
        <v>0</v>
      </c>
      <c r="T176" s="191">
        <f t="shared" si="33"/>
        <v>0</v>
      </c>
      <c r="U176" s="37"/>
      <c r="V176" s="37"/>
      <c r="W176" s="37"/>
      <c r="X176" s="37"/>
      <c r="Y176" s="37"/>
      <c r="Z176" s="37"/>
      <c r="AA176" s="37"/>
      <c r="AB176" s="37"/>
      <c r="AC176" s="37"/>
      <c r="AD176" s="37"/>
      <c r="AE176" s="37"/>
      <c r="AR176" s="192" t="s">
        <v>283</v>
      </c>
      <c r="AT176" s="192" t="s">
        <v>199</v>
      </c>
      <c r="AU176" s="192" t="s">
        <v>82</v>
      </c>
      <c r="AY176" s="20" t="s">
        <v>197</v>
      </c>
      <c r="BE176" s="193">
        <f t="shared" si="34"/>
        <v>0</v>
      </c>
      <c r="BF176" s="193">
        <f t="shared" si="35"/>
        <v>0</v>
      </c>
      <c r="BG176" s="193">
        <f t="shared" si="36"/>
        <v>0</v>
      </c>
      <c r="BH176" s="193">
        <f t="shared" si="37"/>
        <v>0</v>
      </c>
      <c r="BI176" s="193">
        <f t="shared" si="38"/>
        <v>0</v>
      </c>
      <c r="BJ176" s="20" t="s">
        <v>82</v>
      </c>
      <c r="BK176" s="193">
        <f t="shared" si="39"/>
        <v>0</v>
      </c>
      <c r="BL176" s="20" t="s">
        <v>283</v>
      </c>
      <c r="BM176" s="192" t="s">
        <v>1887</v>
      </c>
    </row>
    <row r="177" spans="1:65" s="2" customFormat="1" ht="16.5" customHeight="1">
      <c r="A177" s="37"/>
      <c r="B177" s="38"/>
      <c r="C177" s="181" t="s">
        <v>1258</v>
      </c>
      <c r="D177" s="181" t="s">
        <v>199</v>
      </c>
      <c r="E177" s="182" t="s">
        <v>4533</v>
      </c>
      <c r="F177" s="183" t="s">
        <v>4534</v>
      </c>
      <c r="G177" s="184" t="s">
        <v>265</v>
      </c>
      <c r="H177" s="185">
        <v>115</v>
      </c>
      <c r="I177" s="186"/>
      <c r="J177" s="187">
        <f t="shared" si="30"/>
        <v>0</v>
      </c>
      <c r="K177" s="183" t="s">
        <v>28</v>
      </c>
      <c r="L177" s="42"/>
      <c r="M177" s="188" t="s">
        <v>28</v>
      </c>
      <c r="N177" s="189" t="s">
        <v>45</v>
      </c>
      <c r="O177" s="67"/>
      <c r="P177" s="190">
        <f t="shared" si="31"/>
        <v>0</v>
      </c>
      <c r="Q177" s="190">
        <v>0</v>
      </c>
      <c r="R177" s="190">
        <f t="shared" si="32"/>
        <v>0</v>
      </c>
      <c r="S177" s="190">
        <v>0</v>
      </c>
      <c r="T177" s="191">
        <f t="shared" si="33"/>
        <v>0</v>
      </c>
      <c r="U177" s="37"/>
      <c r="V177" s="37"/>
      <c r="W177" s="37"/>
      <c r="X177" s="37"/>
      <c r="Y177" s="37"/>
      <c r="Z177" s="37"/>
      <c r="AA177" s="37"/>
      <c r="AB177" s="37"/>
      <c r="AC177" s="37"/>
      <c r="AD177" s="37"/>
      <c r="AE177" s="37"/>
      <c r="AR177" s="192" t="s">
        <v>283</v>
      </c>
      <c r="AT177" s="192" t="s">
        <v>199</v>
      </c>
      <c r="AU177" s="192" t="s">
        <v>82</v>
      </c>
      <c r="AY177" s="20" t="s">
        <v>197</v>
      </c>
      <c r="BE177" s="193">
        <f t="shared" si="34"/>
        <v>0</v>
      </c>
      <c r="BF177" s="193">
        <f t="shared" si="35"/>
        <v>0</v>
      </c>
      <c r="BG177" s="193">
        <f t="shared" si="36"/>
        <v>0</v>
      </c>
      <c r="BH177" s="193">
        <f t="shared" si="37"/>
        <v>0</v>
      </c>
      <c r="BI177" s="193">
        <f t="shared" si="38"/>
        <v>0</v>
      </c>
      <c r="BJ177" s="20" t="s">
        <v>82</v>
      </c>
      <c r="BK177" s="193">
        <f t="shared" si="39"/>
        <v>0</v>
      </c>
      <c r="BL177" s="20" t="s">
        <v>283</v>
      </c>
      <c r="BM177" s="192" t="s">
        <v>1899</v>
      </c>
    </row>
    <row r="178" spans="1:65" s="2" customFormat="1" ht="16.5" customHeight="1">
      <c r="A178" s="37"/>
      <c r="B178" s="38"/>
      <c r="C178" s="181" t="s">
        <v>1263</v>
      </c>
      <c r="D178" s="181" t="s">
        <v>199</v>
      </c>
      <c r="E178" s="182" t="s">
        <v>4535</v>
      </c>
      <c r="F178" s="183" t="s">
        <v>4536</v>
      </c>
      <c r="G178" s="184" t="s">
        <v>265</v>
      </c>
      <c r="H178" s="185">
        <v>30</v>
      </c>
      <c r="I178" s="186"/>
      <c r="J178" s="187">
        <f t="shared" si="30"/>
        <v>0</v>
      </c>
      <c r="K178" s="183" t="s">
        <v>28</v>
      </c>
      <c r="L178" s="42"/>
      <c r="M178" s="188" t="s">
        <v>28</v>
      </c>
      <c r="N178" s="189" t="s">
        <v>45</v>
      </c>
      <c r="O178" s="67"/>
      <c r="P178" s="190">
        <f t="shared" si="31"/>
        <v>0</v>
      </c>
      <c r="Q178" s="190">
        <v>0</v>
      </c>
      <c r="R178" s="190">
        <f t="shared" si="32"/>
        <v>0</v>
      </c>
      <c r="S178" s="190">
        <v>0</v>
      </c>
      <c r="T178" s="191">
        <f t="shared" si="33"/>
        <v>0</v>
      </c>
      <c r="U178" s="37"/>
      <c r="V178" s="37"/>
      <c r="W178" s="37"/>
      <c r="X178" s="37"/>
      <c r="Y178" s="37"/>
      <c r="Z178" s="37"/>
      <c r="AA178" s="37"/>
      <c r="AB178" s="37"/>
      <c r="AC178" s="37"/>
      <c r="AD178" s="37"/>
      <c r="AE178" s="37"/>
      <c r="AR178" s="192" t="s">
        <v>283</v>
      </c>
      <c r="AT178" s="192" t="s">
        <v>199</v>
      </c>
      <c r="AU178" s="192" t="s">
        <v>82</v>
      </c>
      <c r="AY178" s="20" t="s">
        <v>197</v>
      </c>
      <c r="BE178" s="193">
        <f t="shared" si="34"/>
        <v>0</v>
      </c>
      <c r="BF178" s="193">
        <f t="shared" si="35"/>
        <v>0</v>
      </c>
      <c r="BG178" s="193">
        <f t="shared" si="36"/>
        <v>0</v>
      </c>
      <c r="BH178" s="193">
        <f t="shared" si="37"/>
        <v>0</v>
      </c>
      <c r="BI178" s="193">
        <f t="shared" si="38"/>
        <v>0</v>
      </c>
      <c r="BJ178" s="20" t="s">
        <v>82</v>
      </c>
      <c r="BK178" s="193">
        <f t="shared" si="39"/>
        <v>0</v>
      </c>
      <c r="BL178" s="20" t="s">
        <v>283</v>
      </c>
      <c r="BM178" s="192" t="s">
        <v>1909</v>
      </c>
    </row>
    <row r="179" spans="1:65" s="2" customFormat="1" ht="16.5" customHeight="1">
      <c r="A179" s="37"/>
      <c r="B179" s="38"/>
      <c r="C179" s="181" t="s">
        <v>1268</v>
      </c>
      <c r="D179" s="181" t="s">
        <v>199</v>
      </c>
      <c r="E179" s="182" t="s">
        <v>4537</v>
      </c>
      <c r="F179" s="183" t="s">
        <v>4538</v>
      </c>
      <c r="G179" s="184" t="s">
        <v>265</v>
      </c>
      <c r="H179" s="185">
        <v>195</v>
      </c>
      <c r="I179" s="186"/>
      <c r="J179" s="187">
        <f t="shared" si="30"/>
        <v>0</v>
      </c>
      <c r="K179" s="183" t="s">
        <v>28</v>
      </c>
      <c r="L179" s="42"/>
      <c r="M179" s="188" t="s">
        <v>28</v>
      </c>
      <c r="N179" s="189" t="s">
        <v>45</v>
      </c>
      <c r="O179" s="67"/>
      <c r="P179" s="190">
        <f t="shared" si="31"/>
        <v>0</v>
      </c>
      <c r="Q179" s="190">
        <v>0</v>
      </c>
      <c r="R179" s="190">
        <f t="shared" si="32"/>
        <v>0</v>
      </c>
      <c r="S179" s="190">
        <v>0</v>
      </c>
      <c r="T179" s="191">
        <f t="shared" si="33"/>
        <v>0</v>
      </c>
      <c r="U179" s="37"/>
      <c r="V179" s="37"/>
      <c r="W179" s="37"/>
      <c r="X179" s="37"/>
      <c r="Y179" s="37"/>
      <c r="Z179" s="37"/>
      <c r="AA179" s="37"/>
      <c r="AB179" s="37"/>
      <c r="AC179" s="37"/>
      <c r="AD179" s="37"/>
      <c r="AE179" s="37"/>
      <c r="AR179" s="192" t="s">
        <v>283</v>
      </c>
      <c r="AT179" s="192" t="s">
        <v>199</v>
      </c>
      <c r="AU179" s="192" t="s">
        <v>82</v>
      </c>
      <c r="AY179" s="20" t="s">
        <v>197</v>
      </c>
      <c r="BE179" s="193">
        <f t="shared" si="34"/>
        <v>0</v>
      </c>
      <c r="BF179" s="193">
        <f t="shared" si="35"/>
        <v>0</v>
      </c>
      <c r="BG179" s="193">
        <f t="shared" si="36"/>
        <v>0</v>
      </c>
      <c r="BH179" s="193">
        <f t="shared" si="37"/>
        <v>0</v>
      </c>
      <c r="BI179" s="193">
        <f t="shared" si="38"/>
        <v>0</v>
      </c>
      <c r="BJ179" s="20" t="s">
        <v>82</v>
      </c>
      <c r="BK179" s="193">
        <f t="shared" si="39"/>
        <v>0</v>
      </c>
      <c r="BL179" s="20" t="s">
        <v>283</v>
      </c>
      <c r="BM179" s="192" t="s">
        <v>1919</v>
      </c>
    </row>
    <row r="180" spans="1:65" s="2" customFormat="1" ht="16.5" customHeight="1">
      <c r="A180" s="37"/>
      <c r="B180" s="38"/>
      <c r="C180" s="181" t="s">
        <v>1273</v>
      </c>
      <c r="D180" s="181" t="s">
        <v>199</v>
      </c>
      <c r="E180" s="182" t="s">
        <v>4539</v>
      </c>
      <c r="F180" s="183" t="s">
        <v>4540</v>
      </c>
      <c r="G180" s="184" t="s">
        <v>265</v>
      </c>
      <c r="H180" s="185">
        <v>55</v>
      </c>
      <c r="I180" s="186"/>
      <c r="J180" s="187">
        <f t="shared" si="30"/>
        <v>0</v>
      </c>
      <c r="K180" s="183" t="s">
        <v>28</v>
      </c>
      <c r="L180" s="42"/>
      <c r="M180" s="188" t="s">
        <v>28</v>
      </c>
      <c r="N180" s="189" t="s">
        <v>45</v>
      </c>
      <c r="O180" s="67"/>
      <c r="P180" s="190">
        <f t="shared" si="31"/>
        <v>0</v>
      </c>
      <c r="Q180" s="190">
        <v>0</v>
      </c>
      <c r="R180" s="190">
        <f t="shared" si="32"/>
        <v>0</v>
      </c>
      <c r="S180" s="190">
        <v>0</v>
      </c>
      <c r="T180" s="191">
        <f t="shared" si="33"/>
        <v>0</v>
      </c>
      <c r="U180" s="37"/>
      <c r="V180" s="37"/>
      <c r="W180" s="37"/>
      <c r="X180" s="37"/>
      <c r="Y180" s="37"/>
      <c r="Z180" s="37"/>
      <c r="AA180" s="37"/>
      <c r="AB180" s="37"/>
      <c r="AC180" s="37"/>
      <c r="AD180" s="37"/>
      <c r="AE180" s="37"/>
      <c r="AR180" s="192" t="s">
        <v>283</v>
      </c>
      <c r="AT180" s="192" t="s">
        <v>199</v>
      </c>
      <c r="AU180" s="192" t="s">
        <v>82</v>
      </c>
      <c r="AY180" s="20" t="s">
        <v>197</v>
      </c>
      <c r="BE180" s="193">
        <f t="shared" si="34"/>
        <v>0</v>
      </c>
      <c r="BF180" s="193">
        <f t="shared" si="35"/>
        <v>0</v>
      </c>
      <c r="BG180" s="193">
        <f t="shared" si="36"/>
        <v>0</v>
      </c>
      <c r="BH180" s="193">
        <f t="shared" si="37"/>
        <v>0</v>
      </c>
      <c r="BI180" s="193">
        <f t="shared" si="38"/>
        <v>0</v>
      </c>
      <c r="BJ180" s="20" t="s">
        <v>82</v>
      </c>
      <c r="BK180" s="193">
        <f t="shared" si="39"/>
        <v>0</v>
      </c>
      <c r="BL180" s="20" t="s">
        <v>283</v>
      </c>
      <c r="BM180" s="192" t="s">
        <v>1929</v>
      </c>
    </row>
    <row r="181" spans="1:65" s="2" customFormat="1" ht="16.5" customHeight="1">
      <c r="A181" s="37"/>
      <c r="B181" s="38"/>
      <c r="C181" s="181" t="s">
        <v>1278</v>
      </c>
      <c r="D181" s="181" t="s">
        <v>199</v>
      </c>
      <c r="E181" s="182" t="s">
        <v>4541</v>
      </c>
      <c r="F181" s="183" t="s">
        <v>4542</v>
      </c>
      <c r="G181" s="184" t="s">
        <v>265</v>
      </c>
      <c r="H181" s="185">
        <v>65</v>
      </c>
      <c r="I181" s="186"/>
      <c r="J181" s="187">
        <f t="shared" si="30"/>
        <v>0</v>
      </c>
      <c r="K181" s="183" t="s">
        <v>28</v>
      </c>
      <c r="L181" s="42"/>
      <c r="M181" s="188" t="s">
        <v>28</v>
      </c>
      <c r="N181" s="189" t="s">
        <v>45</v>
      </c>
      <c r="O181" s="67"/>
      <c r="P181" s="190">
        <f t="shared" si="31"/>
        <v>0</v>
      </c>
      <c r="Q181" s="190">
        <v>0</v>
      </c>
      <c r="R181" s="190">
        <f t="shared" si="32"/>
        <v>0</v>
      </c>
      <c r="S181" s="190">
        <v>0</v>
      </c>
      <c r="T181" s="191">
        <f t="shared" si="33"/>
        <v>0</v>
      </c>
      <c r="U181" s="37"/>
      <c r="V181" s="37"/>
      <c r="W181" s="37"/>
      <c r="X181" s="37"/>
      <c r="Y181" s="37"/>
      <c r="Z181" s="37"/>
      <c r="AA181" s="37"/>
      <c r="AB181" s="37"/>
      <c r="AC181" s="37"/>
      <c r="AD181" s="37"/>
      <c r="AE181" s="37"/>
      <c r="AR181" s="192" t="s">
        <v>283</v>
      </c>
      <c r="AT181" s="192" t="s">
        <v>199</v>
      </c>
      <c r="AU181" s="192" t="s">
        <v>82</v>
      </c>
      <c r="AY181" s="20" t="s">
        <v>197</v>
      </c>
      <c r="BE181" s="193">
        <f t="shared" si="34"/>
        <v>0</v>
      </c>
      <c r="BF181" s="193">
        <f t="shared" si="35"/>
        <v>0</v>
      </c>
      <c r="BG181" s="193">
        <f t="shared" si="36"/>
        <v>0</v>
      </c>
      <c r="BH181" s="193">
        <f t="shared" si="37"/>
        <v>0</v>
      </c>
      <c r="BI181" s="193">
        <f t="shared" si="38"/>
        <v>0</v>
      </c>
      <c r="BJ181" s="20" t="s">
        <v>82</v>
      </c>
      <c r="BK181" s="193">
        <f t="shared" si="39"/>
        <v>0</v>
      </c>
      <c r="BL181" s="20" t="s">
        <v>283</v>
      </c>
      <c r="BM181" s="192" t="s">
        <v>1940</v>
      </c>
    </row>
    <row r="182" spans="1:65" s="2" customFormat="1" ht="16.5" customHeight="1">
      <c r="A182" s="37"/>
      <c r="B182" s="38"/>
      <c r="C182" s="181" t="s">
        <v>1358</v>
      </c>
      <c r="D182" s="181" t="s">
        <v>199</v>
      </c>
      <c r="E182" s="182" t="s">
        <v>4543</v>
      </c>
      <c r="F182" s="183" t="s">
        <v>4544</v>
      </c>
      <c r="G182" s="184" t="s">
        <v>265</v>
      </c>
      <c r="H182" s="185">
        <v>35</v>
      </c>
      <c r="I182" s="186"/>
      <c r="J182" s="187">
        <f t="shared" si="30"/>
        <v>0</v>
      </c>
      <c r="K182" s="183" t="s">
        <v>28</v>
      </c>
      <c r="L182" s="42"/>
      <c r="M182" s="188" t="s">
        <v>28</v>
      </c>
      <c r="N182" s="189" t="s">
        <v>45</v>
      </c>
      <c r="O182" s="67"/>
      <c r="P182" s="190">
        <f t="shared" si="31"/>
        <v>0</v>
      </c>
      <c r="Q182" s="190">
        <v>0</v>
      </c>
      <c r="R182" s="190">
        <f t="shared" si="32"/>
        <v>0</v>
      </c>
      <c r="S182" s="190">
        <v>0</v>
      </c>
      <c r="T182" s="191">
        <f t="shared" si="33"/>
        <v>0</v>
      </c>
      <c r="U182" s="37"/>
      <c r="V182" s="37"/>
      <c r="W182" s="37"/>
      <c r="X182" s="37"/>
      <c r="Y182" s="37"/>
      <c r="Z182" s="37"/>
      <c r="AA182" s="37"/>
      <c r="AB182" s="37"/>
      <c r="AC182" s="37"/>
      <c r="AD182" s="37"/>
      <c r="AE182" s="37"/>
      <c r="AR182" s="192" t="s">
        <v>283</v>
      </c>
      <c r="AT182" s="192" t="s">
        <v>199</v>
      </c>
      <c r="AU182" s="192" t="s">
        <v>82</v>
      </c>
      <c r="AY182" s="20" t="s">
        <v>197</v>
      </c>
      <c r="BE182" s="193">
        <f t="shared" si="34"/>
        <v>0</v>
      </c>
      <c r="BF182" s="193">
        <f t="shared" si="35"/>
        <v>0</v>
      </c>
      <c r="BG182" s="193">
        <f t="shared" si="36"/>
        <v>0</v>
      </c>
      <c r="BH182" s="193">
        <f t="shared" si="37"/>
        <v>0</v>
      </c>
      <c r="BI182" s="193">
        <f t="shared" si="38"/>
        <v>0</v>
      </c>
      <c r="BJ182" s="20" t="s">
        <v>82</v>
      </c>
      <c r="BK182" s="193">
        <f t="shared" si="39"/>
        <v>0</v>
      </c>
      <c r="BL182" s="20" t="s">
        <v>283</v>
      </c>
      <c r="BM182" s="192" t="s">
        <v>1954</v>
      </c>
    </row>
    <row r="183" spans="1:65" s="2" customFormat="1" ht="16.5" customHeight="1">
      <c r="A183" s="37"/>
      <c r="B183" s="38"/>
      <c r="C183" s="181" t="s">
        <v>1364</v>
      </c>
      <c r="D183" s="181" t="s">
        <v>199</v>
      </c>
      <c r="E183" s="182" t="s">
        <v>4545</v>
      </c>
      <c r="F183" s="183" t="s">
        <v>4546</v>
      </c>
      <c r="G183" s="184" t="s">
        <v>265</v>
      </c>
      <c r="H183" s="185">
        <v>80</v>
      </c>
      <c r="I183" s="186"/>
      <c r="J183" s="187">
        <f t="shared" si="30"/>
        <v>0</v>
      </c>
      <c r="K183" s="183" t="s">
        <v>28</v>
      </c>
      <c r="L183" s="42"/>
      <c r="M183" s="188" t="s">
        <v>28</v>
      </c>
      <c r="N183" s="189" t="s">
        <v>45</v>
      </c>
      <c r="O183" s="67"/>
      <c r="P183" s="190">
        <f t="shared" si="31"/>
        <v>0</v>
      </c>
      <c r="Q183" s="190">
        <v>0</v>
      </c>
      <c r="R183" s="190">
        <f t="shared" si="32"/>
        <v>0</v>
      </c>
      <c r="S183" s="190">
        <v>0</v>
      </c>
      <c r="T183" s="191">
        <f t="shared" si="33"/>
        <v>0</v>
      </c>
      <c r="U183" s="37"/>
      <c r="V183" s="37"/>
      <c r="W183" s="37"/>
      <c r="X183" s="37"/>
      <c r="Y183" s="37"/>
      <c r="Z183" s="37"/>
      <c r="AA183" s="37"/>
      <c r="AB183" s="37"/>
      <c r="AC183" s="37"/>
      <c r="AD183" s="37"/>
      <c r="AE183" s="37"/>
      <c r="AR183" s="192" t="s">
        <v>283</v>
      </c>
      <c r="AT183" s="192" t="s">
        <v>199</v>
      </c>
      <c r="AU183" s="192" t="s">
        <v>82</v>
      </c>
      <c r="AY183" s="20" t="s">
        <v>197</v>
      </c>
      <c r="BE183" s="193">
        <f t="shared" si="34"/>
        <v>0</v>
      </c>
      <c r="BF183" s="193">
        <f t="shared" si="35"/>
        <v>0</v>
      </c>
      <c r="BG183" s="193">
        <f t="shared" si="36"/>
        <v>0</v>
      </c>
      <c r="BH183" s="193">
        <f t="shared" si="37"/>
        <v>0</v>
      </c>
      <c r="BI183" s="193">
        <f t="shared" si="38"/>
        <v>0</v>
      </c>
      <c r="BJ183" s="20" t="s">
        <v>82</v>
      </c>
      <c r="BK183" s="193">
        <f t="shared" si="39"/>
        <v>0</v>
      </c>
      <c r="BL183" s="20" t="s">
        <v>283</v>
      </c>
      <c r="BM183" s="192" t="s">
        <v>1968</v>
      </c>
    </row>
    <row r="184" spans="1:65" s="2" customFormat="1" ht="16.5" customHeight="1">
      <c r="A184" s="37"/>
      <c r="B184" s="38"/>
      <c r="C184" s="181" t="s">
        <v>1370</v>
      </c>
      <c r="D184" s="181" t="s">
        <v>199</v>
      </c>
      <c r="E184" s="182" t="s">
        <v>4547</v>
      </c>
      <c r="F184" s="183" t="s">
        <v>4548</v>
      </c>
      <c r="G184" s="184" t="s">
        <v>265</v>
      </c>
      <c r="H184" s="185">
        <v>530</v>
      </c>
      <c r="I184" s="186"/>
      <c r="J184" s="187">
        <f t="shared" si="30"/>
        <v>0</v>
      </c>
      <c r="K184" s="183" t="s">
        <v>28</v>
      </c>
      <c r="L184" s="42"/>
      <c r="M184" s="188" t="s">
        <v>28</v>
      </c>
      <c r="N184" s="189" t="s">
        <v>45</v>
      </c>
      <c r="O184" s="67"/>
      <c r="P184" s="190">
        <f t="shared" si="31"/>
        <v>0</v>
      </c>
      <c r="Q184" s="190">
        <v>0</v>
      </c>
      <c r="R184" s="190">
        <f t="shared" si="32"/>
        <v>0</v>
      </c>
      <c r="S184" s="190">
        <v>0</v>
      </c>
      <c r="T184" s="191">
        <f t="shared" si="33"/>
        <v>0</v>
      </c>
      <c r="U184" s="37"/>
      <c r="V184" s="37"/>
      <c r="W184" s="37"/>
      <c r="X184" s="37"/>
      <c r="Y184" s="37"/>
      <c r="Z184" s="37"/>
      <c r="AA184" s="37"/>
      <c r="AB184" s="37"/>
      <c r="AC184" s="37"/>
      <c r="AD184" s="37"/>
      <c r="AE184" s="37"/>
      <c r="AR184" s="192" t="s">
        <v>283</v>
      </c>
      <c r="AT184" s="192" t="s">
        <v>199</v>
      </c>
      <c r="AU184" s="192" t="s">
        <v>82</v>
      </c>
      <c r="AY184" s="20" t="s">
        <v>197</v>
      </c>
      <c r="BE184" s="193">
        <f t="shared" si="34"/>
        <v>0</v>
      </c>
      <c r="BF184" s="193">
        <f t="shared" si="35"/>
        <v>0</v>
      </c>
      <c r="BG184" s="193">
        <f t="shared" si="36"/>
        <v>0</v>
      </c>
      <c r="BH184" s="193">
        <f t="shared" si="37"/>
        <v>0</v>
      </c>
      <c r="BI184" s="193">
        <f t="shared" si="38"/>
        <v>0</v>
      </c>
      <c r="BJ184" s="20" t="s">
        <v>82</v>
      </c>
      <c r="BK184" s="193">
        <f t="shared" si="39"/>
        <v>0</v>
      </c>
      <c r="BL184" s="20" t="s">
        <v>283</v>
      </c>
      <c r="BM184" s="192" t="s">
        <v>1976</v>
      </c>
    </row>
    <row r="185" spans="1:65" s="2" customFormat="1" ht="16.5" customHeight="1">
      <c r="A185" s="37"/>
      <c r="B185" s="38"/>
      <c r="C185" s="181" t="s">
        <v>1377</v>
      </c>
      <c r="D185" s="181" t="s">
        <v>199</v>
      </c>
      <c r="E185" s="182" t="s">
        <v>4549</v>
      </c>
      <c r="F185" s="183" t="s">
        <v>4550</v>
      </c>
      <c r="G185" s="184" t="s">
        <v>265</v>
      </c>
      <c r="H185" s="185">
        <v>25</v>
      </c>
      <c r="I185" s="186"/>
      <c r="J185" s="187">
        <f t="shared" si="30"/>
        <v>0</v>
      </c>
      <c r="K185" s="183" t="s">
        <v>28</v>
      </c>
      <c r="L185" s="42"/>
      <c r="M185" s="188" t="s">
        <v>28</v>
      </c>
      <c r="N185" s="189" t="s">
        <v>45</v>
      </c>
      <c r="O185" s="67"/>
      <c r="P185" s="190">
        <f t="shared" si="31"/>
        <v>0</v>
      </c>
      <c r="Q185" s="190">
        <v>0</v>
      </c>
      <c r="R185" s="190">
        <f t="shared" si="32"/>
        <v>0</v>
      </c>
      <c r="S185" s="190">
        <v>0</v>
      </c>
      <c r="T185" s="191">
        <f t="shared" si="33"/>
        <v>0</v>
      </c>
      <c r="U185" s="37"/>
      <c r="V185" s="37"/>
      <c r="W185" s="37"/>
      <c r="X185" s="37"/>
      <c r="Y185" s="37"/>
      <c r="Z185" s="37"/>
      <c r="AA185" s="37"/>
      <c r="AB185" s="37"/>
      <c r="AC185" s="37"/>
      <c r="AD185" s="37"/>
      <c r="AE185" s="37"/>
      <c r="AR185" s="192" t="s">
        <v>283</v>
      </c>
      <c r="AT185" s="192" t="s">
        <v>199</v>
      </c>
      <c r="AU185" s="192" t="s">
        <v>82</v>
      </c>
      <c r="AY185" s="20" t="s">
        <v>197</v>
      </c>
      <c r="BE185" s="193">
        <f t="shared" si="34"/>
        <v>0</v>
      </c>
      <c r="BF185" s="193">
        <f t="shared" si="35"/>
        <v>0</v>
      </c>
      <c r="BG185" s="193">
        <f t="shared" si="36"/>
        <v>0</v>
      </c>
      <c r="BH185" s="193">
        <f t="shared" si="37"/>
        <v>0</v>
      </c>
      <c r="BI185" s="193">
        <f t="shared" si="38"/>
        <v>0</v>
      </c>
      <c r="BJ185" s="20" t="s">
        <v>82</v>
      </c>
      <c r="BK185" s="193">
        <f t="shared" si="39"/>
        <v>0</v>
      </c>
      <c r="BL185" s="20" t="s">
        <v>283</v>
      </c>
      <c r="BM185" s="192" t="s">
        <v>1989</v>
      </c>
    </row>
    <row r="186" spans="1:65" s="2" customFormat="1" ht="16.5" customHeight="1">
      <c r="A186" s="37"/>
      <c r="B186" s="38"/>
      <c r="C186" s="181" t="s">
        <v>1382</v>
      </c>
      <c r="D186" s="181" t="s">
        <v>199</v>
      </c>
      <c r="E186" s="182" t="s">
        <v>4551</v>
      </c>
      <c r="F186" s="183" t="s">
        <v>4552</v>
      </c>
      <c r="G186" s="184" t="s">
        <v>265</v>
      </c>
      <c r="H186" s="185">
        <v>195</v>
      </c>
      <c r="I186" s="186"/>
      <c r="J186" s="187">
        <f t="shared" si="30"/>
        <v>0</v>
      </c>
      <c r="K186" s="183" t="s">
        <v>28</v>
      </c>
      <c r="L186" s="42"/>
      <c r="M186" s="188" t="s">
        <v>28</v>
      </c>
      <c r="N186" s="189" t="s">
        <v>45</v>
      </c>
      <c r="O186" s="67"/>
      <c r="P186" s="190">
        <f t="shared" si="31"/>
        <v>0</v>
      </c>
      <c r="Q186" s="190">
        <v>0</v>
      </c>
      <c r="R186" s="190">
        <f t="shared" si="32"/>
        <v>0</v>
      </c>
      <c r="S186" s="190">
        <v>0</v>
      </c>
      <c r="T186" s="191">
        <f t="shared" si="33"/>
        <v>0</v>
      </c>
      <c r="U186" s="37"/>
      <c r="V186" s="37"/>
      <c r="W186" s="37"/>
      <c r="X186" s="37"/>
      <c r="Y186" s="37"/>
      <c r="Z186" s="37"/>
      <c r="AA186" s="37"/>
      <c r="AB186" s="37"/>
      <c r="AC186" s="37"/>
      <c r="AD186" s="37"/>
      <c r="AE186" s="37"/>
      <c r="AR186" s="192" t="s">
        <v>283</v>
      </c>
      <c r="AT186" s="192" t="s">
        <v>199</v>
      </c>
      <c r="AU186" s="192" t="s">
        <v>82</v>
      </c>
      <c r="AY186" s="20" t="s">
        <v>197</v>
      </c>
      <c r="BE186" s="193">
        <f t="shared" si="34"/>
        <v>0</v>
      </c>
      <c r="BF186" s="193">
        <f t="shared" si="35"/>
        <v>0</v>
      </c>
      <c r="BG186" s="193">
        <f t="shared" si="36"/>
        <v>0</v>
      </c>
      <c r="BH186" s="193">
        <f t="shared" si="37"/>
        <v>0</v>
      </c>
      <c r="BI186" s="193">
        <f t="shared" si="38"/>
        <v>0</v>
      </c>
      <c r="BJ186" s="20" t="s">
        <v>82</v>
      </c>
      <c r="BK186" s="193">
        <f t="shared" si="39"/>
        <v>0</v>
      </c>
      <c r="BL186" s="20" t="s">
        <v>283</v>
      </c>
      <c r="BM186" s="192" t="s">
        <v>2026</v>
      </c>
    </row>
    <row r="187" spans="1:65" s="2" customFormat="1" ht="16.5" customHeight="1">
      <c r="A187" s="37"/>
      <c r="B187" s="38"/>
      <c r="C187" s="181" t="s">
        <v>1389</v>
      </c>
      <c r="D187" s="181" t="s">
        <v>199</v>
      </c>
      <c r="E187" s="182" t="s">
        <v>4553</v>
      </c>
      <c r="F187" s="183" t="s">
        <v>4554</v>
      </c>
      <c r="G187" s="184" t="s">
        <v>265</v>
      </c>
      <c r="H187" s="185">
        <v>35</v>
      </c>
      <c r="I187" s="186"/>
      <c r="J187" s="187">
        <f t="shared" si="30"/>
        <v>0</v>
      </c>
      <c r="K187" s="183" t="s">
        <v>28</v>
      </c>
      <c r="L187" s="42"/>
      <c r="M187" s="188" t="s">
        <v>28</v>
      </c>
      <c r="N187" s="189" t="s">
        <v>45</v>
      </c>
      <c r="O187" s="67"/>
      <c r="P187" s="190">
        <f t="shared" si="31"/>
        <v>0</v>
      </c>
      <c r="Q187" s="190">
        <v>0</v>
      </c>
      <c r="R187" s="190">
        <f t="shared" si="32"/>
        <v>0</v>
      </c>
      <c r="S187" s="190">
        <v>0</v>
      </c>
      <c r="T187" s="191">
        <f t="shared" si="33"/>
        <v>0</v>
      </c>
      <c r="U187" s="37"/>
      <c r="V187" s="37"/>
      <c r="W187" s="37"/>
      <c r="X187" s="37"/>
      <c r="Y187" s="37"/>
      <c r="Z187" s="37"/>
      <c r="AA187" s="37"/>
      <c r="AB187" s="37"/>
      <c r="AC187" s="37"/>
      <c r="AD187" s="37"/>
      <c r="AE187" s="37"/>
      <c r="AR187" s="192" t="s">
        <v>283</v>
      </c>
      <c r="AT187" s="192" t="s">
        <v>199</v>
      </c>
      <c r="AU187" s="192" t="s">
        <v>82</v>
      </c>
      <c r="AY187" s="20" t="s">
        <v>197</v>
      </c>
      <c r="BE187" s="193">
        <f t="shared" si="34"/>
        <v>0</v>
      </c>
      <c r="BF187" s="193">
        <f t="shared" si="35"/>
        <v>0</v>
      </c>
      <c r="BG187" s="193">
        <f t="shared" si="36"/>
        <v>0</v>
      </c>
      <c r="BH187" s="193">
        <f t="shared" si="37"/>
        <v>0</v>
      </c>
      <c r="BI187" s="193">
        <f t="shared" si="38"/>
        <v>0</v>
      </c>
      <c r="BJ187" s="20" t="s">
        <v>82</v>
      </c>
      <c r="BK187" s="193">
        <f t="shared" si="39"/>
        <v>0</v>
      </c>
      <c r="BL187" s="20" t="s">
        <v>283</v>
      </c>
      <c r="BM187" s="192" t="s">
        <v>2044</v>
      </c>
    </row>
    <row r="188" spans="1:65" s="2" customFormat="1" ht="16.5" customHeight="1">
      <c r="A188" s="37"/>
      <c r="B188" s="38"/>
      <c r="C188" s="181" t="s">
        <v>1398</v>
      </c>
      <c r="D188" s="181" t="s">
        <v>199</v>
      </c>
      <c r="E188" s="182" t="s">
        <v>4555</v>
      </c>
      <c r="F188" s="183" t="s">
        <v>4556</v>
      </c>
      <c r="G188" s="184" t="s">
        <v>3845</v>
      </c>
      <c r="H188" s="185">
        <v>1</v>
      </c>
      <c r="I188" s="186"/>
      <c r="J188" s="187">
        <f t="shared" si="30"/>
        <v>0</v>
      </c>
      <c r="K188" s="183" t="s">
        <v>28</v>
      </c>
      <c r="L188" s="42"/>
      <c r="M188" s="188" t="s">
        <v>28</v>
      </c>
      <c r="N188" s="189" t="s">
        <v>45</v>
      </c>
      <c r="O188" s="67"/>
      <c r="P188" s="190">
        <f t="shared" si="31"/>
        <v>0</v>
      </c>
      <c r="Q188" s="190">
        <v>0</v>
      </c>
      <c r="R188" s="190">
        <f t="shared" si="32"/>
        <v>0</v>
      </c>
      <c r="S188" s="190">
        <v>0</v>
      </c>
      <c r="T188" s="191">
        <f t="shared" si="33"/>
        <v>0</v>
      </c>
      <c r="U188" s="37"/>
      <c r="V188" s="37"/>
      <c r="W188" s="37"/>
      <c r="X188" s="37"/>
      <c r="Y188" s="37"/>
      <c r="Z188" s="37"/>
      <c r="AA188" s="37"/>
      <c r="AB188" s="37"/>
      <c r="AC188" s="37"/>
      <c r="AD188" s="37"/>
      <c r="AE188" s="37"/>
      <c r="AR188" s="192" t="s">
        <v>283</v>
      </c>
      <c r="AT188" s="192" t="s">
        <v>199</v>
      </c>
      <c r="AU188" s="192" t="s">
        <v>82</v>
      </c>
      <c r="AY188" s="20" t="s">
        <v>197</v>
      </c>
      <c r="BE188" s="193">
        <f t="shared" si="34"/>
        <v>0</v>
      </c>
      <c r="BF188" s="193">
        <f t="shared" si="35"/>
        <v>0</v>
      </c>
      <c r="BG188" s="193">
        <f t="shared" si="36"/>
        <v>0</v>
      </c>
      <c r="BH188" s="193">
        <f t="shared" si="37"/>
        <v>0</v>
      </c>
      <c r="BI188" s="193">
        <f t="shared" si="38"/>
        <v>0</v>
      </c>
      <c r="BJ188" s="20" t="s">
        <v>82</v>
      </c>
      <c r="BK188" s="193">
        <f t="shared" si="39"/>
        <v>0</v>
      </c>
      <c r="BL188" s="20" t="s">
        <v>283</v>
      </c>
      <c r="BM188" s="192" t="s">
        <v>2060</v>
      </c>
    </row>
    <row r="189" spans="1:65" s="2" customFormat="1" ht="16.5" customHeight="1">
      <c r="A189" s="37"/>
      <c r="B189" s="38"/>
      <c r="C189" s="181" t="s">
        <v>1405</v>
      </c>
      <c r="D189" s="181" t="s">
        <v>199</v>
      </c>
      <c r="E189" s="182" t="s">
        <v>4557</v>
      </c>
      <c r="F189" s="183" t="s">
        <v>4425</v>
      </c>
      <c r="G189" s="184" t="s">
        <v>3845</v>
      </c>
      <c r="H189" s="185">
        <v>1</v>
      </c>
      <c r="I189" s="186"/>
      <c r="J189" s="187">
        <f t="shared" si="30"/>
        <v>0</v>
      </c>
      <c r="K189" s="183" t="s">
        <v>28</v>
      </c>
      <c r="L189" s="42"/>
      <c r="M189" s="188" t="s">
        <v>28</v>
      </c>
      <c r="N189" s="189" t="s">
        <v>45</v>
      </c>
      <c r="O189" s="67"/>
      <c r="P189" s="190">
        <f t="shared" si="31"/>
        <v>0</v>
      </c>
      <c r="Q189" s="190">
        <v>0</v>
      </c>
      <c r="R189" s="190">
        <f t="shared" si="32"/>
        <v>0</v>
      </c>
      <c r="S189" s="190">
        <v>0</v>
      </c>
      <c r="T189" s="191">
        <f t="shared" si="33"/>
        <v>0</v>
      </c>
      <c r="U189" s="37"/>
      <c r="V189" s="37"/>
      <c r="W189" s="37"/>
      <c r="X189" s="37"/>
      <c r="Y189" s="37"/>
      <c r="Z189" s="37"/>
      <c r="AA189" s="37"/>
      <c r="AB189" s="37"/>
      <c r="AC189" s="37"/>
      <c r="AD189" s="37"/>
      <c r="AE189" s="37"/>
      <c r="AR189" s="192" t="s">
        <v>283</v>
      </c>
      <c r="AT189" s="192" t="s">
        <v>199</v>
      </c>
      <c r="AU189" s="192" t="s">
        <v>82</v>
      </c>
      <c r="AY189" s="20" t="s">
        <v>197</v>
      </c>
      <c r="BE189" s="193">
        <f t="shared" si="34"/>
        <v>0</v>
      </c>
      <c r="BF189" s="193">
        <f t="shared" si="35"/>
        <v>0</v>
      </c>
      <c r="BG189" s="193">
        <f t="shared" si="36"/>
        <v>0</v>
      </c>
      <c r="BH189" s="193">
        <f t="shared" si="37"/>
        <v>0</v>
      </c>
      <c r="BI189" s="193">
        <f t="shared" si="38"/>
        <v>0</v>
      </c>
      <c r="BJ189" s="20" t="s">
        <v>82</v>
      </c>
      <c r="BK189" s="193">
        <f t="shared" si="39"/>
        <v>0</v>
      </c>
      <c r="BL189" s="20" t="s">
        <v>283</v>
      </c>
      <c r="BM189" s="192" t="s">
        <v>2073</v>
      </c>
    </row>
    <row r="190" spans="1:65" s="2" customFormat="1" ht="16.5" customHeight="1">
      <c r="A190" s="37"/>
      <c r="B190" s="38"/>
      <c r="C190" s="181" t="s">
        <v>1410</v>
      </c>
      <c r="D190" s="181" t="s">
        <v>199</v>
      </c>
      <c r="E190" s="182" t="s">
        <v>4558</v>
      </c>
      <c r="F190" s="183" t="s">
        <v>4427</v>
      </c>
      <c r="G190" s="184" t="s">
        <v>3845</v>
      </c>
      <c r="H190" s="185">
        <v>1</v>
      </c>
      <c r="I190" s="186"/>
      <c r="J190" s="187">
        <f t="shared" si="30"/>
        <v>0</v>
      </c>
      <c r="K190" s="183" t="s">
        <v>28</v>
      </c>
      <c r="L190" s="42"/>
      <c r="M190" s="188" t="s">
        <v>28</v>
      </c>
      <c r="N190" s="189" t="s">
        <v>45</v>
      </c>
      <c r="O190" s="67"/>
      <c r="P190" s="190">
        <f t="shared" si="31"/>
        <v>0</v>
      </c>
      <c r="Q190" s="190">
        <v>0</v>
      </c>
      <c r="R190" s="190">
        <f t="shared" si="32"/>
        <v>0</v>
      </c>
      <c r="S190" s="190">
        <v>0</v>
      </c>
      <c r="T190" s="191">
        <f t="shared" si="33"/>
        <v>0</v>
      </c>
      <c r="U190" s="37"/>
      <c r="V190" s="37"/>
      <c r="W190" s="37"/>
      <c r="X190" s="37"/>
      <c r="Y190" s="37"/>
      <c r="Z190" s="37"/>
      <c r="AA190" s="37"/>
      <c r="AB190" s="37"/>
      <c r="AC190" s="37"/>
      <c r="AD190" s="37"/>
      <c r="AE190" s="37"/>
      <c r="AR190" s="192" t="s">
        <v>283</v>
      </c>
      <c r="AT190" s="192" t="s">
        <v>199</v>
      </c>
      <c r="AU190" s="192" t="s">
        <v>82</v>
      </c>
      <c r="AY190" s="20" t="s">
        <v>197</v>
      </c>
      <c r="BE190" s="193">
        <f t="shared" si="34"/>
        <v>0</v>
      </c>
      <c r="BF190" s="193">
        <f t="shared" si="35"/>
        <v>0</v>
      </c>
      <c r="BG190" s="193">
        <f t="shared" si="36"/>
        <v>0</v>
      </c>
      <c r="BH190" s="193">
        <f t="shared" si="37"/>
        <v>0</v>
      </c>
      <c r="BI190" s="193">
        <f t="shared" si="38"/>
        <v>0</v>
      </c>
      <c r="BJ190" s="20" t="s">
        <v>82</v>
      </c>
      <c r="BK190" s="193">
        <f t="shared" si="39"/>
        <v>0</v>
      </c>
      <c r="BL190" s="20" t="s">
        <v>283</v>
      </c>
      <c r="BM190" s="192" t="s">
        <v>2087</v>
      </c>
    </row>
    <row r="191" spans="1:65" s="12" customFormat="1" ht="25.9" customHeight="1">
      <c r="B191" s="165"/>
      <c r="C191" s="166"/>
      <c r="D191" s="167" t="s">
        <v>73</v>
      </c>
      <c r="E191" s="168" t="s">
        <v>4386</v>
      </c>
      <c r="F191" s="168" t="s">
        <v>4559</v>
      </c>
      <c r="G191" s="166"/>
      <c r="H191" s="166"/>
      <c r="I191" s="169"/>
      <c r="J191" s="170">
        <f>BK191</f>
        <v>0</v>
      </c>
      <c r="K191" s="166"/>
      <c r="L191" s="171"/>
      <c r="M191" s="172"/>
      <c r="N191" s="173"/>
      <c r="O191" s="173"/>
      <c r="P191" s="174">
        <f>SUM(P192:P203)</f>
        <v>0</v>
      </c>
      <c r="Q191" s="173"/>
      <c r="R191" s="174">
        <f>SUM(R192:R203)</f>
        <v>0</v>
      </c>
      <c r="S191" s="173"/>
      <c r="T191" s="175">
        <f>SUM(T192:T203)</f>
        <v>0</v>
      </c>
      <c r="AR191" s="176" t="s">
        <v>82</v>
      </c>
      <c r="AT191" s="177" t="s">
        <v>73</v>
      </c>
      <c r="AU191" s="177" t="s">
        <v>74</v>
      </c>
      <c r="AY191" s="176" t="s">
        <v>197</v>
      </c>
      <c r="BK191" s="178">
        <f>SUM(BK192:BK203)</f>
        <v>0</v>
      </c>
    </row>
    <row r="192" spans="1:65" s="2" customFormat="1" ht="16.5" customHeight="1">
      <c r="A192" s="37"/>
      <c r="B192" s="38"/>
      <c r="C192" s="181" t="s">
        <v>1415</v>
      </c>
      <c r="D192" s="181" t="s">
        <v>199</v>
      </c>
      <c r="E192" s="182" t="s">
        <v>4560</v>
      </c>
      <c r="F192" s="183" t="s">
        <v>4561</v>
      </c>
      <c r="G192" s="184" t="s">
        <v>3845</v>
      </c>
      <c r="H192" s="185">
        <v>1</v>
      </c>
      <c r="I192" s="186"/>
      <c r="J192" s="187">
        <f>ROUND(I192*H192,2)</f>
        <v>0</v>
      </c>
      <c r="K192" s="183" t="s">
        <v>28</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283</v>
      </c>
      <c r="AT192" s="192" t="s">
        <v>199</v>
      </c>
      <c r="AU192" s="192" t="s">
        <v>82</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283</v>
      </c>
      <c r="BM192" s="192" t="s">
        <v>2102</v>
      </c>
    </row>
    <row r="193" spans="1:65" s="2" customFormat="1" ht="29.25">
      <c r="A193" s="37"/>
      <c r="B193" s="38"/>
      <c r="C193" s="39"/>
      <c r="D193" s="201" t="s">
        <v>4147</v>
      </c>
      <c r="E193" s="39"/>
      <c r="F193" s="261" t="s">
        <v>4562</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4147</v>
      </c>
      <c r="AU193" s="20" t="s">
        <v>82</v>
      </c>
    </row>
    <row r="194" spans="1:65" s="2" customFormat="1" ht="16.5" customHeight="1">
      <c r="A194" s="37"/>
      <c r="B194" s="38"/>
      <c r="C194" s="181" t="s">
        <v>1422</v>
      </c>
      <c r="D194" s="181" t="s">
        <v>199</v>
      </c>
      <c r="E194" s="182" t="s">
        <v>4563</v>
      </c>
      <c r="F194" s="183" t="s">
        <v>4564</v>
      </c>
      <c r="G194" s="184" t="s">
        <v>3845</v>
      </c>
      <c r="H194" s="185">
        <v>1</v>
      </c>
      <c r="I194" s="186"/>
      <c r="J194" s="187">
        <f>ROUND(I194*H194,2)</f>
        <v>0</v>
      </c>
      <c r="K194" s="183" t="s">
        <v>28</v>
      </c>
      <c r="L194" s="42"/>
      <c r="M194" s="188" t="s">
        <v>28</v>
      </c>
      <c r="N194" s="189" t="s">
        <v>45</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283</v>
      </c>
      <c r="AT194" s="192" t="s">
        <v>199</v>
      </c>
      <c r="AU194" s="192" t="s">
        <v>82</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283</v>
      </c>
      <c r="BM194" s="192" t="s">
        <v>2114</v>
      </c>
    </row>
    <row r="195" spans="1:65" s="2" customFormat="1" ht="19.5">
      <c r="A195" s="37"/>
      <c r="B195" s="38"/>
      <c r="C195" s="39"/>
      <c r="D195" s="201" t="s">
        <v>4147</v>
      </c>
      <c r="E195" s="39"/>
      <c r="F195" s="261" t="s">
        <v>4565</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4147</v>
      </c>
      <c r="AU195" s="20" t="s">
        <v>82</v>
      </c>
    </row>
    <row r="196" spans="1:65" s="2" customFormat="1" ht="16.5" customHeight="1">
      <c r="A196" s="37"/>
      <c r="B196" s="38"/>
      <c r="C196" s="181" t="s">
        <v>1427</v>
      </c>
      <c r="D196" s="181" t="s">
        <v>199</v>
      </c>
      <c r="E196" s="182" t="s">
        <v>4566</v>
      </c>
      <c r="F196" s="183" t="s">
        <v>4567</v>
      </c>
      <c r="G196" s="184" t="s">
        <v>3845</v>
      </c>
      <c r="H196" s="185">
        <v>1</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283</v>
      </c>
      <c r="AT196" s="192" t="s">
        <v>199</v>
      </c>
      <c r="AU196" s="192" t="s">
        <v>82</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283</v>
      </c>
      <c r="BM196" s="192" t="s">
        <v>2127</v>
      </c>
    </row>
    <row r="197" spans="1:65" s="2" customFormat="1" ht="19.5">
      <c r="A197" s="37"/>
      <c r="B197" s="38"/>
      <c r="C197" s="39"/>
      <c r="D197" s="201" t="s">
        <v>4147</v>
      </c>
      <c r="E197" s="39"/>
      <c r="F197" s="261" t="s">
        <v>4568</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4147</v>
      </c>
      <c r="AU197" s="20" t="s">
        <v>82</v>
      </c>
    </row>
    <row r="198" spans="1:65" s="2" customFormat="1" ht="16.5" customHeight="1">
      <c r="A198" s="37"/>
      <c r="B198" s="38"/>
      <c r="C198" s="181" t="s">
        <v>1432</v>
      </c>
      <c r="D198" s="181" t="s">
        <v>199</v>
      </c>
      <c r="E198" s="182" t="s">
        <v>4569</v>
      </c>
      <c r="F198" s="183" t="s">
        <v>4570</v>
      </c>
      <c r="G198" s="184" t="s">
        <v>3845</v>
      </c>
      <c r="H198" s="185">
        <v>1</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283</v>
      </c>
      <c r="AT198" s="192" t="s">
        <v>199</v>
      </c>
      <c r="AU198" s="192" t="s">
        <v>82</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283</v>
      </c>
      <c r="BM198" s="192" t="s">
        <v>2139</v>
      </c>
    </row>
    <row r="199" spans="1:65" s="2" customFormat="1" ht="19.5">
      <c r="A199" s="37"/>
      <c r="B199" s="38"/>
      <c r="C199" s="39"/>
      <c r="D199" s="201" t="s">
        <v>4147</v>
      </c>
      <c r="E199" s="39"/>
      <c r="F199" s="261" t="s">
        <v>4571</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4147</v>
      </c>
      <c r="AU199" s="20" t="s">
        <v>82</v>
      </c>
    </row>
    <row r="200" spans="1:65" s="2" customFormat="1" ht="16.5" customHeight="1">
      <c r="A200" s="37"/>
      <c r="B200" s="38"/>
      <c r="C200" s="181" t="s">
        <v>1437</v>
      </c>
      <c r="D200" s="181" t="s">
        <v>199</v>
      </c>
      <c r="E200" s="182" t="s">
        <v>4572</v>
      </c>
      <c r="F200" s="183" t="s">
        <v>4573</v>
      </c>
      <c r="G200" s="184" t="s">
        <v>3845</v>
      </c>
      <c r="H200" s="185">
        <v>1</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283</v>
      </c>
      <c r="AT200" s="192" t="s">
        <v>199</v>
      </c>
      <c r="AU200" s="192" t="s">
        <v>82</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283</v>
      </c>
      <c r="BM200" s="192" t="s">
        <v>2152</v>
      </c>
    </row>
    <row r="201" spans="1:65" s="2" customFormat="1" ht="19.5">
      <c r="A201" s="37"/>
      <c r="B201" s="38"/>
      <c r="C201" s="39"/>
      <c r="D201" s="201" t="s">
        <v>4147</v>
      </c>
      <c r="E201" s="39"/>
      <c r="F201" s="261" t="s">
        <v>4574</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4147</v>
      </c>
      <c r="AU201" s="20" t="s">
        <v>82</v>
      </c>
    </row>
    <row r="202" spans="1:65" s="2" customFormat="1" ht="16.5" customHeight="1">
      <c r="A202" s="37"/>
      <c r="B202" s="38"/>
      <c r="C202" s="181" t="s">
        <v>1442</v>
      </c>
      <c r="D202" s="181" t="s">
        <v>199</v>
      </c>
      <c r="E202" s="182" t="s">
        <v>4575</v>
      </c>
      <c r="F202" s="183" t="s">
        <v>4425</v>
      </c>
      <c r="G202" s="184" t="s">
        <v>3845</v>
      </c>
      <c r="H202" s="185">
        <v>1</v>
      </c>
      <c r="I202" s="186"/>
      <c r="J202" s="187">
        <f>ROUND(I202*H202,2)</f>
        <v>0</v>
      </c>
      <c r="K202" s="183" t="s">
        <v>28</v>
      </c>
      <c r="L202" s="42"/>
      <c r="M202" s="188" t="s">
        <v>28</v>
      </c>
      <c r="N202" s="189" t="s">
        <v>45</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283</v>
      </c>
      <c r="AT202" s="192" t="s">
        <v>199</v>
      </c>
      <c r="AU202" s="192" t="s">
        <v>82</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283</v>
      </c>
      <c r="BM202" s="192" t="s">
        <v>2162</v>
      </c>
    </row>
    <row r="203" spans="1:65" s="2" customFormat="1" ht="16.5" customHeight="1">
      <c r="A203" s="37"/>
      <c r="B203" s="38"/>
      <c r="C203" s="181" t="s">
        <v>1450</v>
      </c>
      <c r="D203" s="181" t="s">
        <v>199</v>
      </c>
      <c r="E203" s="182" t="s">
        <v>4576</v>
      </c>
      <c r="F203" s="183" t="s">
        <v>4427</v>
      </c>
      <c r="G203" s="184" t="s">
        <v>3845</v>
      </c>
      <c r="H203" s="185">
        <v>1</v>
      </c>
      <c r="I203" s="186"/>
      <c r="J203" s="187">
        <f>ROUND(I203*H203,2)</f>
        <v>0</v>
      </c>
      <c r="K203" s="183" t="s">
        <v>28</v>
      </c>
      <c r="L203" s="42"/>
      <c r="M203" s="188" t="s">
        <v>28</v>
      </c>
      <c r="N203" s="189" t="s">
        <v>45</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283</v>
      </c>
      <c r="AT203" s="192" t="s">
        <v>199</v>
      </c>
      <c r="AU203" s="192" t="s">
        <v>82</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283</v>
      </c>
      <c r="BM203" s="192" t="s">
        <v>2172</v>
      </c>
    </row>
    <row r="204" spans="1:65" s="12" customFormat="1" ht="25.9" customHeight="1">
      <c r="B204" s="165"/>
      <c r="C204" s="166"/>
      <c r="D204" s="167" t="s">
        <v>73</v>
      </c>
      <c r="E204" s="168" t="s">
        <v>4390</v>
      </c>
      <c r="F204" s="168" t="s">
        <v>4577</v>
      </c>
      <c r="G204" s="166"/>
      <c r="H204" s="166"/>
      <c r="I204" s="169"/>
      <c r="J204" s="170">
        <f>BK204</f>
        <v>0</v>
      </c>
      <c r="K204" s="166"/>
      <c r="L204" s="171"/>
      <c r="M204" s="172"/>
      <c r="N204" s="173"/>
      <c r="O204" s="173"/>
      <c r="P204" s="174">
        <f>SUM(P205:P213)</f>
        <v>0</v>
      </c>
      <c r="Q204" s="173"/>
      <c r="R204" s="174">
        <f>SUM(R205:R213)</f>
        <v>0</v>
      </c>
      <c r="S204" s="173"/>
      <c r="T204" s="175">
        <f>SUM(T205:T213)</f>
        <v>0</v>
      </c>
      <c r="AR204" s="176" t="s">
        <v>82</v>
      </c>
      <c r="AT204" s="177" t="s">
        <v>73</v>
      </c>
      <c r="AU204" s="177" t="s">
        <v>74</v>
      </c>
      <c r="AY204" s="176" t="s">
        <v>197</v>
      </c>
      <c r="BK204" s="178">
        <f>SUM(BK205:BK213)</f>
        <v>0</v>
      </c>
    </row>
    <row r="205" spans="1:65" s="2" customFormat="1" ht="37.9" customHeight="1">
      <c r="A205" s="37"/>
      <c r="B205" s="38"/>
      <c r="C205" s="181" t="s">
        <v>1458</v>
      </c>
      <c r="D205" s="181" t="s">
        <v>199</v>
      </c>
      <c r="E205" s="182" t="s">
        <v>4578</v>
      </c>
      <c r="F205" s="183" t="s">
        <v>4579</v>
      </c>
      <c r="G205" s="184" t="s">
        <v>3845</v>
      </c>
      <c r="H205" s="185">
        <v>1</v>
      </c>
      <c r="I205" s="186"/>
      <c r="J205" s="187">
        <f t="shared" ref="J205:J213" si="40">ROUND(I205*H205,2)</f>
        <v>0</v>
      </c>
      <c r="K205" s="183" t="s">
        <v>28</v>
      </c>
      <c r="L205" s="42"/>
      <c r="M205" s="188" t="s">
        <v>28</v>
      </c>
      <c r="N205" s="189" t="s">
        <v>45</v>
      </c>
      <c r="O205" s="67"/>
      <c r="P205" s="190">
        <f t="shared" ref="P205:P213" si="41">O205*H205</f>
        <v>0</v>
      </c>
      <c r="Q205" s="190">
        <v>0</v>
      </c>
      <c r="R205" s="190">
        <f t="shared" ref="R205:R213" si="42">Q205*H205</f>
        <v>0</v>
      </c>
      <c r="S205" s="190">
        <v>0</v>
      </c>
      <c r="T205" s="191">
        <f t="shared" ref="T205:T213" si="43">S205*H205</f>
        <v>0</v>
      </c>
      <c r="U205" s="37"/>
      <c r="V205" s="37"/>
      <c r="W205" s="37"/>
      <c r="X205" s="37"/>
      <c r="Y205" s="37"/>
      <c r="Z205" s="37"/>
      <c r="AA205" s="37"/>
      <c r="AB205" s="37"/>
      <c r="AC205" s="37"/>
      <c r="AD205" s="37"/>
      <c r="AE205" s="37"/>
      <c r="AR205" s="192" t="s">
        <v>283</v>
      </c>
      <c r="AT205" s="192" t="s">
        <v>199</v>
      </c>
      <c r="AU205" s="192" t="s">
        <v>82</v>
      </c>
      <c r="AY205" s="20" t="s">
        <v>197</v>
      </c>
      <c r="BE205" s="193">
        <f t="shared" ref="BE205:BE213" si="44">IF(N205="základní",J205,0)</f>
        <v>0</v>
      </c>
      <c r="BF205" s="193">
        <f t="shared" ref="BF205:BF213" si="45">IF(N205="snížená",J205,0)</f>
        <v>0</v>
      </c>
      <c r="BG205" s="193">
        <f t="shared" ref="BG205:BG213" si="46">IF(N205="zákl. přenesená",J205,0)</f>
        <v>0</v>
      </c>
      <c r="BH205" s="193">
        <f t="shared" ref="BH205:BH213" si="47">IF(N205="sníž. přenesená",J205,0)</f>
        <v>0</v>
      </c>
      <c r="BI205" s="193">
        <f t="shared" ref="BI205:BI213" si="48">IF(N205="nulová",J205,0)</f>
        <v>0</v>
      </c>
      <c r="BJ205" s="20" t="s">
        <v>82</v>
      </c>
      <c r="BK205" s="193">
        <f t="shared" ref="BK205:BK213" si="49">ROUND(I205*H205,2)</f>
        <v>0</v>
      </c>
      <c r="BL205" s="20" t="s">
        <v>283</v>
      </c>
      <c r="BM205" s="192" t="s">
        <v>2182</v>
      </c>
    </row>
    <row r="206" spans="1:65" s="2" customFormat="1" ht="16.5" customHeight="1">
      <c r="A206" s="37"/>
      <c r="B206" s="38"/>
      <c r="C206" s="181" t="s">
        <v>1468</v>
      </c>
      <c r="D206" s="181" t="s">
        <v>199</v>
      </c>
      <c r="E206" s="182" t="s">
        <v>4580</v>
      </c>
      <c r="F206" s="183" t="s">
        <v>4581</v>
      </c>
      <c r="G206" s="184" t="s">
        <v>4134</v>
      </c>
      <c r="H206" s="185">
        <v>40</v>
      </c>
      <c r="I206" s="186"/>
      <c r="J206" s="187">
        <f t="shared" si="40"/>
        <v>0</v>
      </c>
      <c r="K206" s="183" t="s">
        <v>28</v>
      </c>
      <c r="L206" s="42"/>
      <c r="M206" s="188" t="s">
        <v>28</v>
      </c>
      <c r="N206" s="189" t="s">
        <v>45</v>
      </c>
      <c r="O206" s="67"/>
      <c r="P206" s="190">
        <f t="shared" si="41"/>
        <v>0</v>
      </c>
      <c r="Q206" s="190">
        <v>0</v>
      </c>
      <c r="R206" s="190">
        <f t="shared" si="42"/>
        <v>0</v>
      </c>
      <c r="S206" s="190">
        <v>0</v>
      </c>
      <c r="T206" s="191">
        <f t="shared" si="43"/>
        <v>0</v>
      </c>
      <c r="U206" s="37"/>
      <c r="V206" s="37"/>
      <c r="W206" s="37"/>
      <c r="X206" s="37"/>
      <c r="Y206" s="37"/>
      <c r="Z206" s="37"/>
      <c r="AA206" s="37"/>
      <c r="AB206" s="37"/>
      <c r="AC206" s="37"/>
      <c r="AD206" s="37"/>
      <c r="AE206" s="37"/>
      <c r="AR206" s="192" t="s">
        <v>283</v>
      </c>
      <c r="AT206" s="192" t="s">
        <v>199</v>
      </c>
      <c r="AU206" s="192" t="s">
        <v>82</v>
      </c>
      <c r="AY206" s="20" t="s">
        <v>197</v>
      </c>
      <c r="BE206" s="193">
        <f t="shared" si="44"/>
        <v>0</v>
      </c>
      <c r="BF206" s="193">
        <f t="shared" si="45"/>
        <v>0</v>
      </c>
      <c r="BG206" s="193">
        <f t="shared" si="46"/>
        <v>0</v>
      </c>
      <c r="BH206" s="193">
        <f t="shared" si="47"/>
        <v>0</v>
      </c>
      <c r="BI206" s="193">
        <f t="shared" si="48"/>
        <v>0</v>
      </c>
      <c r="BJ206" s="20" t="s">
        <v>82</v>
      </c>
      <c r="BK206" s="193">
        <f t="shared" si="49"/>
        <v>0</v>
      </c>
      <c r="BL206" s="20" t="s">
        <v>283</v>
      </c>
      <c r="BM206" s="192" t="s">
        <v>2197</v>
      </c>
    </row>
    <row r="207" spans="1:65" s="2" customFormat="1" ht="24.2" customHeight="1">
      <c r="A207" s="37"/>
      <c r="B207" s="38"/>
      <c r="C207" s="181" t="s">
        <v>1473</v>
      </c>
      <c r="D207" s="181" t="s">
        <v>199</v>
      </c>
      <c r="E207" s="182" t="s">
        <v>4582</v>
      </c>
      <c r="F207" s="183" t="s">
        <v>4583</v>
      </c>
      <c r="G207" s="184" t="s">
        <v>3845</v>
      </c>
      <c r="H207" s="185">
        <v>1</v>
      </c>
      <c r="I207" s="186"/>
      <c r="J207" s="187">
        <f t="shared" si="40"/>
        <v>0</v>
      </c>
      <c r="K207" s="183" t="s">
        <v>28</v>
      </c>
      <c r="L207" s="42"/>
      <c r="M207" s="188" t="s">
        <v>28</v>
      </c>
      <c r="N207" s="189" t="s">
        <v>45</v>
      </c>
      <c r="O207" s="67"/>
      <c r="P207" s="190">
        <f t="shared" si="41"/>
        <v>0</v>
      </c>
      <c r="Q207" s="190">
        <v>0</v>
      </c>
      <c r="R207" s="190">
        <f t="shared" si="42"/>
        <v>0</v>
      </c>
      <c r="S207" s="190">
        <v>0</v>
      </c>
      <c r="T207" s="191">
        <f t="shared" si="43"/>
        <v>0</v>
      </c>
      <c r="U207" s="37"/>
      <c r="V207" s="37"/>
      <c r="W207" s="37"/>
      <c r="X207" s="37"/>
      <c r="Y207" s="37"/>
      <c r="Z207" s="37"/>
      <c r="AA207" s="37"/>
      <c r="AB207" s="37"/>
      <c r="AC207" s="37"/>
      <c r="AD207" s="37"/>
      <c r="AE207" s="37"/>
      <c r="AR207" s="192" t="s">
        <v>283</v>
      </c>
      <c r="AT207" s="192" t="s">
        <v>199</v>
      </c>
      <c r="AU207" s="192" t="s">
        <v>82</v>
      </c>
      <c r="AY207" s="20" t="s">
        <v>197</v>
      </c>
      <c r="BE207" s="193">
        <f t="shared" si="44"/>
        <v>0</v>
      </c>
      <c r="BF207" s="193">
        <f t="shared" si="45"/>
        <v>0</v>
      </c>
      <c r="BG207" s="193">
        <f t="shared" si="46"/>
        <v>0</v>
      </c>
      <c r="BH207" s="193">
        <f t="shared" si="47"/>
        <v>0</v>
      </c>
      <c r="BI207" s="193">
        <f t="shared" si="48"/>
        <v>0</v>
      </c>
      <c r="BJ207" s="20" t="s">
        <v>82</v>
      </c>
      <c r="BK207" s="193">
        <f t="shared" si="49"/>
        <v>0</v>
      </c>
      <c r="BL207" s="20" t="s">
        <v>283</v>
      </c>
      <c r="BM207" s="192" t="s">
        <v>2210</v>
      </c>
    </row>
    <row r="208" spans="1:65" s="2" customFormat="1" ht="16.5" customHeight="1">
      <c r="A208" s="37"/>
      <c r="B208" s="38"/>
      <c r="C208" s="181" t="s">
        <v>1489</v>
      </c>
      <c r="D208" s="181" t="s">
        <v>199</v>
      </c>
      <c r="E208" s="182" t="s">
        <v>4584</v>
      </c>
      <c r="F208" s="183" t="s">
        <v>4585</v>
      </c>
      <c r="G208" s="184" t="s">
        <v>4134</v>
      </c>
      <c r="H208" s="185">
        <v>160</v>
      </c>
      <c r="I208" s="186"/>
      <c r="J208" s="187">
        <f t="shared" si="40"/>
        <v>0</v>
      </c>
      <c r="K208" s="183" t="s">
        <v>28</v>
      </c>
      <c r="L208" s="42"/>
      <c r="M208" s="188" t="s">
        <v>28</v>
      </c>
      <c r="N208" s="189" t="s">
        <v>45</v>
      </c>
      <c r="O208" s="67"/>
      <c r="P208" s="190">
        <f t="shared" si="41"/>
        <v>0</v>
      </c>
      <c r="Q208" s="190">
        <v>0</v>
      </c>
      <c r="R208" s="190">
        <f t="shared" si="42"/>
        <v>0</v>
      </c>
      <c r="S208" s="190">
        <v>0</v>
      </c>
      <c r="T208" s="191">
        <f t="shared" si="43"/>
        <v>0</v>
      </c>
      <c r="U208" s="37"/>
      <c r="V208" s="37"/>
      <c r="W208" s="37"/>
      <c r="X208" s="37"/>
      <c r="Y208" s="37"/>
      <c r="Z208" s="37"/>
      <c r="AA208" s="37"/>
      <c r="AB208" s="37"/>
      <c r="AC208" s="37"/>
      <c r="AD208" s="37"/>
      <c r="AE208" s="37"/>
      <c r="AR208" s="192" t="s">
        <v>283</v>
      </c>
      <c r="AT208" s="192" t="s">
        <v>199</v>
      </c>
      <c r="AU208" s="192" t="s">
        <v>82</v>
      </c>
      <c r="AY208" s="20" t="s">
        <v>197</v>
      </c>
      <c r="BE208" s="193">
        <f t="shared" si="44"/>
        <v>0</v>
      </c>
      <c r="BF208" s="193">
        <f t="shared" si="45"/>
        <v>0</v>
      </c>
      <c r="BG208" s="193">
        <f t="shared" si="46"/>
        <v>0</v>
      </c>
      <c r="BH208" s="193">
        <f t="shared" si="47"/>
        <v>0</v>
      </c>
      <c r="BI208" s="193">
        <f t="shared" si="48"/>
        <v>0</v>
      </c>
      <c r="BJ208" s="20" t="s">
        <v>82</v>
      </c>
      <c r="BK208" s="193">
        <f t="shared" si="49"/>
        <v>0</v>
      </c>
      <c r="BL208" s="20" t="s">
        <v>283</v>
      </c>
      <c r="BM208" s="192" t="s">
        <v>2221</v>
      </c>
    </row>
    <row r="209" spans="1:65" s="2" customFormat="1" ht="16.5" customHeight="1">
      <c r="A209" s="37"/>
      <c r="B209" s="38"/>
      <c r="C209" s="181" t="s">
        <v>1494</v>
      </c>
      <c r="D209" s="181" t="s">
        <v>199</v>
      </c>
      <c r="E209" s="182" t="s">
        <v>4586</v>
      </c>
      <c r="F209" s="183" t="s">
        <v>4587</v>
      </c>
      <c r="G209" s="184" t="s">
        <v>3845</v>
      </c>
      <c r="H209" s="185">
        <v>1</v>
      </c>
      <c r="I209" s="186"/>
      <c r="J209" s="187">
        <f t="shared" si="40"/>
        <v>0</v>
      </c>
      <c r="K209" s="183" t="s">
        <v>28</v>
      </c>
      <c r="L209" s="42"/>
      <c r="M209" s="188" t="s">
        <v>28</v>
      </c>
      <c r="N209" s="189" t="s">
        <v>45</v>
      </c>
      <c r="O209" s="67"/>
      <c r="P209" s="190">
        <f t="shared" si="41"/>
        <v>0</v>
      </c>
      <c r="Q209" s="190">
        <v>0</v>
      </c>
      <c r="R209" s="190">
        <f t="shared" si="42"/>
        <v>0</v>
      </c>
      <c r="S209" s="190">
        <v>0</v>
      </c>
      <c r="T209" s="191">
        <f t="shared" si="43"/>
        <v>0</v>
      </c>
      <c r="U209" s="37"/>
      <c r="V209" s="37"/>
      <c r="W209" s="37"/>
      <c r="X209" s="37"/>
      <c r="Y209" s="37"/>
      <c r="Z209" s="37"/>
      <c r="AA209" s="37"/>
      <c r="AB209" s="37"/>
      <c r="AC209" s="37"/>
      <c r="AD209" s="37"/>
      <c r="AE209" s="37"/>
      <c r="AR209" s="192" t="s">
        <v>283</v>
      </c>
      <c r="AT209" s="192" t="s">
        <v>199</v>
      </c>
      <c r="AU209" s="192" t="s">
        <v>82</v>
      </c>
      <c r="AY209" s="20" t="s">
        <v>197</v>
      </c>
      <c r="BE209" s="193">
        <f t="shared" si="44"/>
        <v>0</v>
      </c>
      <c r="BF209" s="193">
        <f t="shared" si="45"/>
        <v>0</v>
      </c>
      <c r="BG209" s="193">
        <f t="shared" si="46"/>
        <v>0</v>
      </c>
      <c r="BH209" s="193">
        <f t="shared" si="47"/>
        <v>0</v>
      </c>
      <c r="BI209" s="193">
        <f t="shared" si="48"/>
        <v>0</v>
      </c>
      <c r="BJ209" s="20" t="s">
        <v>82</v>
      </c>
      <c r="BK209" s="193">
        <f t="shared" si="49"/>
        <v>0</v>
      </c>
      <c r="BL209" s="20" t="s">
        <v>283</v>
      </c>
      <c r="BM209" s="192" t="s">
        <v>2232</v>
      </c>
    </row>
    <row r="210" spans="1:65" s="2" customFormat="1" ht="16.5" customHeight="1">
      <c r="A210" s="37"/>
      <c r="B210" s="38"/>
      <c r="C210" s="181" t="s">
        <v>1502</v>
      </c>
      <c r="D210" s="181" t="s">
        <v>199</v>
      </c>
      <c r="E210" s="182" t="s">
        <v>4588</v>
      </c>
      <c r="F210" s="183" t="s">
        <v>4589</v>
      </c>
      <c r="G210" s="184" t="s">
        <v>3845</v>
      </c>
      <c r="H210" s="185">
        <v>1</v>
      </c>
      <c r="I210" s="186"/>
      <c r="J210" s="187">
        <f t="shared" si="40"/>
        <v>0</v>
      </c>
      <c r="K210" s="183" t="s">
        <v>28</v>
      </c>
      <c r="L210" s="42"/>
      <c r="M210" s="188" t="s">
        <v>28</v>
      </c>
      <c r="N210" s="189" t="s">
        <v>45</v>
      </c>
      <c r="O210" s="67"/>
      <c r="P210" s="190">
        <f t="shared" si="41"/>
        <v>0</v>
      </c>
      <c r="Q210" s="190">
        <v>0</v>
      </c>
      <c r="R210" s="190">
        <f t="shared" si="42"/>
        <v>0</v>
      </c>
      <c r="S210" s="190">
        <v>0</v>
      </c>
      <c r="T210" s="191">
        <f t="shared" si="43"/>
        <v>0</v>
      </c>
      <c r="U210" s="37"/>
      <c r="V210" s="37"/>
      <c r="W210" s="37"/>
      <c r="X210" s="37"/>
      <c r="Y210" s="37"/>
      <c r="Z210" s="37"/>
      <c r="AA210" s="37"/>
      <c r="AB210" s="37"/>
      <c r="AC210" s="37"/>
      <c r="AD210" s="37"/>
      <c r="AE210" s="37"/>
      <c r="AR210" s="192" t="s">
        <v>283</v>
      </c>
      <c r="AT210" s="192" t="s">
        <v>199</v>
      </c>
      <c r="AU210" s="192" t="s">
        <v>82</v>
      </c>
      <c r="AY210" s="20" t="s">
        <v>197</v>
      </c>
      <c r="BE210" s="193">
        <f t="shared" si="44"/>
        <v>0</v>
      </c>
      <c r="BF210" s="193">
        <f t="shared" si="45"/>
        <v>0</v>
      </c>
      <c r="BG210" s="193">
        <f t="shared" si="46"/>
        <v>0</v>
      </c>
      <c r="BH210" s="193">
        <f t="shared" si="47"/>
        <v>0</v>
      </c>
      <c r="BI210" s="193">
        <f t="shared" si="48"/>
        <v>0</v>
      </c>
      <c r="BJ210" s="20" t="s">
        <v>82</v>
      </c>
      <c r="BK210" s="193">
        <f t="shared" si="49"/>
        <v>0</v>
      </c>
      <c r="BL210" s="20" t="s">
        <v>283</v>
      </c>
      <c r="BM210" s="192" t="s">
        <v>2245</v>
      </c>
    </row>
    <row r="211" spans="1:65" s="2" customFormat="1" ht="24.2" customHeight="1">
      <c r="A211" s="37"/>
      <c r="B211" s="38"/>
      <c r="C211" s="181" t="s">
        <v>1509</v>
      </c>
      <c r="D211" s="181" t="s">
        <v>199</v>
      </c>
      <c r="E211" s="182" t="s">
        <v>4590</v>
      </c>
      <c r="F211" s="183" t="s">
        <v>4591</v>
      </c>
      <c r="G211" s="184" t="s">
        <v>3845</v>
      </c>
      <c r="H211" s="185">
        <v>1</v>
      </c>
      <c r="I211" s="186"/>
      <c r="J211" s="187">
        <f t="shared" si="40"/>
        <v>0</v>
      </c>
      <c r="K211" s="183" t="s">
        <v>28</v>
      </c>
      <c r="L211" s="42"/>
      <c r="M211" s="188" t="s">
        <v>28</v>
      </c>
      <c r="N211" s="189" t="s">
        <v>45</v>
      </c>
      <c r="O211" s="67"/>
      <c r="P211" s="190">
        <f t="shared" si="41"/>
        <v>0</v>
      </c>
      <c r="Q211" s="190">
        <v>0</v>
      </c>
      <c r="R211" s="190">
        <f t="shared" si="42"/>
        <v>0</v>
      </c>
      <c r="S211" s="190">
        <v>0</v>
      </c>
      <c r="T211" s="191">
        <f t="shared" si="43"/>
        <v>0</v>
      </c>
      <c r="U211" s="37"/>
      <c r="V211" s="37"/>
      <c r="W211" s="37"/>
      <c r="X211" s="37"/>
      <c r="Y211" s="37"/>
      <c r="Z211" s="37"/>
      <c r="AA211" s="37"/>
      <c r="AB211" s="37"/>
      <c r="AC211" s="37"/>
      <c r="AD211" s="37"/>
      <c r="AE211" s="37"/>
      <c r="AR211" s="192" t="s">
        <v>283</v>
      </c>
      <c r="AT211" s="192" t="s">
        <v>199</v>
      </c>
      <c r="AU211" s="192" t="s">
        <v>82</v>
      </c>
      <c r="AY211" s="20" t="s">
        <v>197</v>
      </c>
      <c r="BE211" s="193">
        <f t="shared" si="44"/>
        <v>0</v>
      </c>
      <c r="BF211" s="193">
        <f t="shared" si="45"/>
        <v>0</v>
      </c>
      <c r="BG211" s="193">
        <f t="shared" si="46"/>
        <v>0</v>
      </c>
      <c r="BH211" s="193">
        <f t="shared" si="47"/>
        <v>0</v>
      </c>
      <c r="BI211" s="193">
        <f t="shared" si="48"/>
        <v>0</v>
      </c>
      <c r="BJ211" s="20" t="s">
        <v>82</v>
      </c>
      <c r="BK211" s="193">
        <f t="shared" si="49"/>
        <v>0</v>
      </c>
      <c r="BL211" s="20" t="s">
        <v>283</v>
      </c>
      <c r="BM211" s="192" t="s">
        <v>2257</v>
      </c>
    </row>
    <row r="212" spans="1:65" s="2" customFormat="1" ht="16.5" customHeight="1">
      <c r="A212" s="37"/>
      <c r="B212" s="38"/>
      <c r="C212" s="181" t="s">
        <v>1519</v>
      </c>
      <c r="D212" s="181" t="s">
        <v>199</v>
      </c>
      <c r="E212" s="182" t="s">
        <v>4592</v>
      </c>
      <c r="F212" s="183" t="s">
        <v>4593</v>
      </c>
      <c r="G212" s="184" t="s">
        <v>4594</v>
      </c>
      <c r="H212" s="185">
        <v>10</v>
      </c>
      <c r="I212" s="186"/>
      <c r="J212" s="187">
        <f t="shared" si="40"/>
        <v>0</v>
      </c>
      <c r="K212" s="183" t="s">
        <v>28</v>
      </c>
      <c r="L212" s="42"/>
      <c r="M212" s="188" t="s">
        <v>28</v>
      </c>
      <c r="N212" s="189" t="s">
        <v>45</v>
      </c>
      <c r="O212" s="67"/>
      <c r="P212" s="190">
        <f t="shared" si="41"/>
        <v>0</v>
      </c>
      <c r="Q212" s="190">
        <v>0</v>
      </c>
      <c r="R212" s="190">
        <f t="shared" si="42"/>
        <v>0</v>
      </c>
      <c r="S212" s="190">
        <v>0</v>
      </c>
      <c r="T212" s="191">
        <f t="shared" si="43"/>
        <v>0</v>
      </c>
      <c r="U212" s="37"/>
      <c r="V212" s="37"/>
      <c r="W212" s="37"/>
      <c r="X212" s="37"/>
      <c r="Y212" s="37"/>
      <c r="Z212" s="37"/>
      <c r="AA212" s="37"/>
      <c r="AB212" s="37"/>
      <c r="AC212" s="37"/>
      <c r="AD212" s="37"/>
      <c r="AE212" s="37"/>
      <c r="AR212" s="192" t="s">
        <v>283</v>
      </c>
      <c r="AT212" s="192" t="s">
        <v>199</v>
      </c>
      <c r="AU212" s="192" t="s">
        <v>82</v>
      </c>
      <c r="AY212" s="20" t="s">
        <v>197</v>
      </c>
      <c r="BE212" s="193">
        <f t="shared" si="44"/>
        <v>0</v>
      </c>
      <c r="BF212" s="193">
        <f t="shared" si="45"/>
        <v>0</v>
      </c>
      <c r="BG212" s="193">
        <f t="shared" si="46"/>
        <v>0</v>
      </c>
      <c r="BH212" s="193">
        <f t="shared" si="47"/>
        <v>0</v>
      </c>
      <c r="BI212" s="193">
        <f t="shared" si="48"/>
        <v>0</v>
      </c>
      <c r="BJ212" s="20" t="s">
        <v>82</v>
      </c>
      <c r="BK212" s="193">
        <f t="shared" si="49"/>
        <v>0</v>
      </c>
      <c r="BL212" s="20" t="s">
        <v>283</v>
      </c>
      <c r="BM212" s="192" t="s">
        <v>2267</v>
      </c>
    </row>
    <row r="213" spans="1:65" s="2" customFormat="1" ht="24.2" customHeight="1">
      <c r="A213" s="37"/>
      <c r="B213" s="38"/>
      <c r="C213" s="181" t="s">
        <v>1522</v>
      </c>
      <c r="D213" s="181" t="s">
        <v>199</v>
      </c>
      <c r="E213" s="182" t="s">
        <v>4595</v>
      </c>
      <c r="F213" s="183" t="s">
        <v>4596</v>
      </c>
      <c r="G213" s="184" t="s">
        <v>3845</v>
      </c>
      <c r="H213" s="185">
        <v>4</v>
      </c>
      <c r="I213" s="186"/>
      <c r="J213" s="187">
        <f t="shared" si="40"/>
        <v>0</v>
      </c>
      <c r="K213" s="183" t="s">
        <v>28</v>
      </c>
      <c r="L213" s="42"/>
      <c r="M213" s="188" t="s">
        <v>28</v>
      </c>
      <c r="N213" s="189" t="s">
        <v>45</v>
      </c>
      <c r="O213" s="67"/>
      <c r="P213" s="190">
        <f t="shared" si="41"/>
        <v>0</v>
      </c>
      <c r="Q213" s="190">
        <v>0</v>
      </c>
      <c r="R213" s="190">
        <f t="shared" si="42"/>
        <v>0</v>
      </c>
      <c r="S213" s="190">
        <v>0</v>
      </c>
      <c r="T213" s="191">
        <f t="shared" si="43"/>
        <v>0</v>
      </c>
      <c r="U213" s="37"/>
      <c r="V213" s="37"/>
      <c r="W213" s="37"/>
      <c r="X213" s="37"/>
      <c r="Y213" s="37"/>
      <c r="Z213" s="37"/>
      <c r="AA213" s="37"/>
      <c r="AB213" s="37"/>
      <c r="AC213" s="37"/>
      <c r="AD213" s="37"/>
      <c r="AE213" s="37"/>
      <c r="AR213" s="192" t="s">
        <v>283</v>
      </c>
      <c r="AT213" s="192" t="s">
        <v>199</v>
      </c>
      <c r="AU213" s="192" t="s">
        <v>82</v>
      </c>
      <c r="AY213" s="20" t="s">
        <v>197</v>
      </c>
      <c r="BE213" s="193">
        <f t="shared" si="44"/>
        <v>0</v>
      </c>
      <c r="BF213" s="193">
        <f t="shared" si="45"/>
        <v>0</v>
      </c>
      <c r="BG213" s="193">
        <f t="shared" si="46"/>
        <v>0</v>
      </c>
      <c r="BH213" s="193">
        <f t="shared" si="47"/>
        <v>0</v>
      </c>
      <c r="BI213" s="193">
        <f t="shared" si="48"/>
        <v>0</v>
      </c>
      <c r="BJ213" s="20" t="s">
        <v>82</v>
      </c>
      <c r="BK213" s="193">
        <f t="shared" si="49"/>
        <v>0</v>
      </c>
      <c r="BL213" s="20" t="s">
        <v>283</v>
      </c>
      <c r="BM213" s="192" t="s">
        <v>2279</v>
      </c>
    </row>
    <row r="214" spans="1:65" s="12" customFormat="1" ht="25.9" customHeight="1">
      <c r="B214" s="165"/>
      <c r="C214" s="166"/>
      <c r="D214" s="167" t="s">
        <v>73</v>
      </c>
      <c r="E214" s="168" t="s">
        <v>4392</v>
      </c>
      <c r="F214" s="168" t="s">
        <v>4597</v>
      </c>
      <c r="G214" s="166"/>
      <c r="H214" s="166"/>
      <c r="I214" s="169"/>
      <c r="J214" s="170">
        <f>BK214</f>
        <v>0</v>
      </c>
      <c r="K214" s="166"/>
      <c r="L214" s="171"/>
      <c r="M214" s="172"/>
      <c r="N214" s="173"/>
      <c r="O214" s="173"/>
      <c r="P214" s="174">
        <f>SUM(P215:P257)</f>
        <v>0</v>
      </c>
      <c r="Q214" s="173"/>
      <c r="R214" s="174">
        <f>SUM(R215:R257)</f>
        <v>0</v>
      </c>
      <c r="S214" s="173"/>
      <c r="T214" s="175">
        <f>SUM(T215:T257)</f>
        <v>0</v>
      </c>
      <c r="AR214" s="176" t="s">
        <v>82</v>
      </c>
      <c r="AT214" s="177" t="s">
        <v>73</v>
      </c>
      <c r="AU214" s="177" t="s">
        <v>74</v>
      </c>
      <c r="AY214" s="176" t="s">
        <v>197</v>
      </c>
      <c r="BK214" s="178">
        <f>SUM(BK215:BK257)</f>
        <v>0</v>
      </c>
    </row>
    <row r="215" spans="1:65" s="2" customFormat="1" ht="16.5" customHeight="1">
      <c r="A215" s="37"/>
      <c r="B215" s="38"/>
      <c r="C215" s="181" t="s">
        <v>1527</v>
      </c>
      <c r="D215" s="181" t="s">
        <v>199</v>
      </c>
      <c r="E215" s="182" t="s">
        <v>4598</v>
      </c>
      <c r="F215" s="183" t="s">
        <v>4599</v>
      </c>
      <c r="G215" s="184" t="s">
        <v>3845</v>
      </c>
      <c r="H215" s="185">
        <v>16</v>
      </c>
      <c r="I215" s="186"/>
      <c r="J215" s="187">
        <f t="shared" ref="J215:J257" si="50">ROUND(I215*H215,2)</f>
        <v>0</v>
      </c>
      <c r="K215" s="183" t="s">
        <v>28</v>
      </c>
      <c r="L215" s="42"/>
      <c r="M215" s="188" t="s">
        <v>28</v>
      </c>
      <c r="N215" s="189" t="s">
        <v>45</v>
      </c>
      <c r="O215" s="67"/>
      <c r="P215" s="190">
        <f t="shared" ref="P215:P257" si="51">O215*H215</f>
        <v>0</v>
      </c>
      <c r="Q215" s="190">
        <v>0</v>
      </c>
      <c r="R215" s="190">
        <f t="shared" ref="R215:R257" si="52">Q215*H215</f>
        <v>0</v>
      </c>
      <c r="S215" s="190">
        <v>0</v>
      </c>
      <c r="T215" s="191">
        <f t="shared" ref="T215:T257" si="53">S215*H215</f>
        <v>0</v>
      </c>
      <c r="U215" s="37"/>
      <c r="V215" s="37"/>
      <c r="W215" s="37"/>
      <c r="X215" s="37"/>
      <c r="Y215" s="37"/>
      <c r="Z215" s="37"/>
      <c r="AA215" s="37"/>
      <c r="AB215" s="37"/>
      <c r="AC215" s="37"/>
      <c r="AD215" s="37"/>
      <c r="AE215" s="37"/>
      <c r="AR215" s="192" t="s">
        <v>283</v>
      </c>
      <c r="AT215" s="192" t="s">
        <v>199</v>
      </c>
      <c r="AU215" s="192" t="s">
        <v>82</v>
      </c>
      <c r="AY215" s="20" t="s">
        <v>197</v>
      </c>
      <c r="BE215" s="193">
        <f t="shared" ref="BE215:BE257" si="54">IF(N215="základní",J215,0)</f>
        <v>0</v>
      </c>
      <c r="BF215" s="193">
        <f t="shared" ref="BF215:BF257" si="55">IF(N215="snížená",J215,0)</f>
        <v>0</v>
      </c>
      <c r="BG215" s="193">
        <f t="shared" ref="BG215:BG257" si="56">IF(N215="zákl. přenesená",J215,0)</f>
        <v>0</v>
      </c>
      <c r="BH215" s="193">
        <f t="shared" ref="BH215:BH257" si="57">IF(N215="sníž. přenesená",J215,0)</f>
        <v>0</v>
      </c>
      <c r="BI215" s="193">
        <f t="shared" ref="BI215:BI257" si="58">IF(N215="nulová",J215,0)</f>
        <v>0</v>
      </c>
      <c r="BJ215" s="20" t="s">
        <v>82</v>
      </c>
      <c r="BK215" s="193">
        <f t="shared" ref="BK215:BK257" si="59">ROUND(I215*H215,2)</f>
        <v>0</v>
      </c>
      <c r="BL215" s="20" t="s">
        <v>283</v>
      </c>
      <c r="BM215" s="192" t="s">
        <v>2288</v>
      </c>
    </row>
    <row r="216" spans="1:65" s="2" customFormat="1" ht="16.5" customHeight="1">
      <c r="A216" s="37"/>
      <c r="B216" s="38"/>
      <c r="C216" s="181" t="s">
        <v>1533</v>
      </c>
      <c r="D216" s="181" t="s">
        <v>199</v>
      </c>
      <c r="E216" s="182" t="s">
        <v>4600</v>
      </c>
      <c r="F216" s="183" t="s">
        <v>4601</v>
      </c>
      <c r="G216" s="184" t="s">
        <v>3845</v>
      </c>
      <c r="H216" s="185">
        <v>32</v>
      </c>
      <c r="I216" s="186"/>
      <c r="J216" s="187">
        <f t="shared" si="50"/>
        <v>0</v>
      </c>
      <c r="K216" s="183" t="s">
        <v>28</v>
      </c>
      <c r="L216" s="42"/>
      <c r="M216" s="188" t="s">
        <v>28</v>
      </c>
      <c r="N216" s="189" t="s">
        <v>45</v>
      </c>
      <c r="O216" s="67"/>
      <c r="P216" s="190">
        <f t="shared" si="51"/>
        <v>0</v>
      </c>
      <c r="Q216" s="190">
        <v>0</v>
      </c>
      <c r="R216" s="190">
        <f t="shared" si="52"/>
        <v>0</v>
      </c>
      <c r="S216" s="190">
        <v>0</v>
      </c>
      <c r="T216" s="191">
        <f t="shared" si="53"/>
        <v>0</v>
      </c>
      <c r="U216" s="37"/>
      <c r="V216" s="37"/>
      <c r="W216" s="37"/>
      <c r="X216" s="37"/>
      <c r="Y216" s="37"/>
      <c r="Z216" s="37"/>
      <c r="AA216" s="37"/>
      <c r="AB216" s="37"/>
      <c r="AC216" s="37"/>
      <c r="AD216" s="37"/>
      <c r="AE216" s="37"/>
      <c r="AR216" s="192" t="s">
        <v>283</v>
      </c>
      <c r="AT216" s="192" t="s">
        <v>199</v>
      </c>
      <c r="AU216" s="192" t="s">
        <v>82</v>
      </c>
      <c r="AY216" s="20" t="s">
        <v>197</v>
      </c>
      <c r="BE216" s="193">
        <f t="shared" si="54"/>
        <v>0</v>
      </c>
      <c r="BF216" s="193">
        <f t="shared" si="55"/>
        <v>0</v>
      </c>
      <c r="BG216" s="193">
        <f t="shared" si="56"/>
        <v>0</v>
      </c>
      <c r="BH216" s="193">
        <f t="shared" si="57"/>
        <v>0</v>
      </c>
      <c r="BI216" s="193">
        <f t="shared" si="58"/>
        <v>0</v>
      </c>
      <c r="BJ216" s="20" t="s">
        <v>82</v>
      </c>
      <c r="BK216" s="193">
        <f t="shared" si="59"/>
        <v>0</v>
      </c>
      <c r="BL216" s="20" t="s">
        <v>283</v>
      </c>
      <c r="BM216" s="192" t="s">
        <v>2296</v>
      </c>
    </row>
    <row r="217" spans="1:65" s="2" customFormat="1" ht="16.5" customHeight="1">
      <c r="A217" s="37"/>
      <c r="B217" s="38"/>
      <c r="C217" s="181" t="s">
        <v>1538</v>
      </c>
      <c r="D217" s="181" t="s">
        <v>199</v>
      </c>
      <c r="E217" s="182" t="s">
        <v>4602</v>
      </c>
      <c r="F217" s="183" t="s">
        <v>4603</v>
      </c>
      <c r="G217" s="184" t="s">
        <v>3845</v>
      </c>
      <c r="H217" s="185">
        <v>9</v>
      </c>
      <c r="I217" s="186"/>
      <c r="J217" s="187">
        <f t="shared" si="50"/>
        <v>0</v>
      </c>
      <c r="K217" s="183" t="s">
        <v>28</v>
      </c>
      <c r="L217" s="42"/>
      <c r="M217" s="188" t="s">
        <v>28</v>
      </c>
      <c r="N217" s="189" t="s">
        <v>45</v>
      </c>
      <c r="O217" s="67"/>
      <c r="P217" s="190">
        <f t="shared" si="51"/>
        <v>0</v>
      </c>
      <c r="Q217" s="190">
        <v>0</v>
      </c>
      <c r="R217" s="190">
        <f t="shared" si="52"/>
        <v>0</v>
      </c>
      <c r="S217" s="190">
        <v>0</v>
      </c>
      <c r="T217" s="191">
        <f t="shared" si="53"/>
        <v>0</v>
      </c>
      <c r="U217" s="37"/>
      <c r="V217" s="37"/>
      <c r="W217" s="37"/>
      <c r="X217" s="37"/>
      <c r="Y217" s="37"/>
      <c r="Z217" s="37"/>
      <c r="AA217" s="37"/>
      <c r="AB217" s="37"/>
      <c r="AC217" s="37"/>
      <c r="AD217" s="37"/>
      <c r="AE217" s="37"/>
      <c r="AR217" s="192" t="s">
        <v>283</v>
      </c>
      <c r="AT217" s="192" t="s">
        <v>199</v>
      </c>
      <c r="AU217" s="192" t="s">
        <v>82</v>
      </c>
      <c r="AY217" s="20" t="s">
        <v>197</v>
      </c>
      <c r="BE217" s="193">
        <f t="shared" si="54"/>
        <v>0</v>
      </c>
      <c r="BF217" s="193">
        <f t="shared" si="55"/>
        <v>0</v>
      </c>
      <c r="BG217" s="193">
        <f t="shared" si="56"/>
        <v>0</v>
      </c>
      <c r="BH217" s="193">
        <f t="shared" si="57"/>
        <v>0</v>
      </c>
      <c r="BI217" s="193">
        <f t="shared" si="58"/>
        <v>0</v>
      </c>
      <c r="BJ217" s="20" t="s">
        <v>82</v>
      </c>
      <c r="BK217" s="193">
        <f t="shared" si="59"/>
        <v>0</v>
      </c>
      <c r="BL217" s="20" t="s">
        <v>283</v>
      </c>
      <c r="BM217" s="192" t="s">
        <v>2306</v>
      </c>
    </row>
    <row r="218" spans="1:65" s="2" customFormat="1" ht="16.5" customHeight="1">
      <c r="A218" s="37"/>
      <c r="B218" s="38"/>
      <c r="C218" s="181" t="s">
        <v>1543</v>
      </c>
      <c r="D218" s="181" t="s">
        <v>199</v>
      </c>
      <c r="E218" s="182" t="s">
        <v>4604</v>
      </c>
      <c r="F218" s="183" t="s">
        <v>4605</v>
      </c>
      <c r="G218" s="184" t="s">
        <v>3845</v>
      </c>
      <c r="H218" s="185">
        <v>10</v>
      </c>
      <c r="I218" s="186"/>
      <c r="J218" s="187">
        <f t="shared" si="50"/>
        <v>0</v>
      </c>
      <c r="K218" s="183" t="s">
        <v>28</v>
      </c>
      <c r="L218" s="42"/>
      <c r="M218" s="188" t="s">
        <v>28</v>
      </c>
      <c r="N218" s="189" t="s">
        <v>45</v>
      </c>
      <c r="O218" s="67"/>
      <c r="P218" s="190">
        <f t="shared" si="51"/>
        <v>0</v>
      </c>
      <c r="Q218" s="190">
        <v>0</v>
      </c>
      <c r="R218" s="190">
        <f t="shared" si="52"/>
        <v>0</v>
      </c>
      <c r="S218" s="190">
        <v>0</v>
      </c>
      <c r="T218" s="191">
        <f t="shared" si="53"/>
        <v>0</v>
      </c>
      <c r="U218" s="37"/>
      <c r="V218" s="37"/>
      <c r="W218" s="37"/>
      <c r="X218" s="37"/>
      <c r="Y218" s="37"/>
      <c r="Z218" s="37"/>
      <c r="AA218" s="37"/>
      <c r="AB218" s="37"/>
      <c r="AC218" s="37"/>
      <c r="AD218" s="37"/>
      <c r="AE218" s="37"/>
      <c r="AR218" s="192" t="s">
        <v>283</v>
      </c>
      <c r="AT218" s="192" t="s">
        <v>199</v>
      </c>
      <c r="AU218" s="192" t="s">
        <v>82</v>
      </c>
      <c r="AY218" s="20" t="s">
        <v>197</v>
      </c>
      <c r="BE218" s="193">
        <f t="shared" si="54"/>
        <v>0</v>
      </c>
      <c r="BF218" s="193">
        <f t="shared" si="55"/>
        <v>0</v>
      </c>
      <c r="BG218" s="193">
        <f t="shared" si="56"/>
        <v>0</v>
      </c>
      <c r="BH218" s="193">
        <f t="shared" si="57"/>
        <v>0</v>
      </c>
      <c r="BI218" s="193">
        <f t="shared" si="58"/>
        <v>0</v>
      </c>
      <c r="BJ218" s="20" t="s">
        <v>82</v>
      </c>
      <c r="BK218" s="193">
        <f t="shared" si="59"/>
        <v>0</v>
      </c>
      <c r="BL218" s="20" t="s">
        <v>283</v>
      </c>
      <c r="BM218" s="192" t="s">
        <v>2318</v>
      </c>
    </row>
    <row r="219" spans="1:65" s="2" customFormat="1" ht="16.5" customHeight="1">
      <c r="A219" s="37"/>
      <c r="B219" s="38"/>
      <c r="C219" s="181" t="s">
        <v>1550</v>
      </c>
      <c r="D219" s="181" t="s">
        <v>199</v>
      </c>
      <c r="E219" s="182" t="s">
        <v>4606</v>
      </c>
      <c r="F219" s="183" t="s">
        <v>4607</v>
      </c>
      <c r="G219" s="184" t="s">
        <v>3845</v>
      </c>
      <c r="H219" s="185">
        <v>35</v>
      </c>
      <c r="I219" s="186"/>
      <c r="J219" s="187">
        <f t="shared" si="50"/>
        <v>0</v>
      </c>
      <c r="K219" s="183" t="s">
        <v>28</v>
      </c>
      <c r="L219" s="42"/>
      <c r="M219" s="188" t="s">
        <v>28</v>
      </c>
      <c r="N219" s="189" t="s">
        <v>45</v>
      </c>
      <c r="O219" s="67"/>
      <c r="P219" s="190">
        <f t="shared" si="51"/>
        <v>0</v>
      </c>
      <c r="Q219" s="190">
        <v>0</v>
      </c>
      <c r="R219" s="190">
        <f t="shared" si="52"/>
        <v>0</v>
      </c>
      <c r="S219" s="190">
        <v>0</v>
      </c>
      <c r="T219" s="191">
        <f t="shared" si="53"/>
        <v>0</v>
      </c>
      <c r="U219" s="37"/>
      <c r="V219" s="37"/>
      <c r="W219" s="37"/>
      <c r="X219" s="37"/>
      <c r="Y219" s="37"/>
      <c r="Z219" s="37"/>
      <c r="AA219" s="37"/>
      <c r="AB219" s="37"/>
      <c r="AC219" s="37"/>
      <c r="AD219" s="37"/>
      <c r="AE219" s="37"/>
      <c r="AR219" s="192" t="s">
        <v>283</v>
      </c>
      <c r="AT219" s="192" t="s">
        <v>199</v>
      </c>
      <c r="AU219" s="192" t="s">
        <v>82</v>
      </c>
      <c r="AY219" s="20" t="s">
        <v>197</v>
      </c>
      <c r="BE219" s="193">
        <f t="shared" si="54"/>
        <v>0</v>
      </c>
      <c r="BF219" s="193">
        <f t="shared" si="55"/>
        <v>0</v>
      </c>
      <c r="BG219" s="193">
        <f t="shared" si="56"/>
        <v>0</v>
      </c>
      <c r="BH219" s="193">
        <f t="shared" si="57"/>
        <v>0</v>
      </c>
      <c r="BI219" s="193">
        <f t="shared" si="58"/>
        <v>0</v>
      </c>
      <c r="BJ219" s="20" t="s">
        <v>82</v>
      </c>
      <c r="BK219" s="193">
        <f t="shared" si="59"/>
        <v>0</v>
      </c>
      <c r="BL219" s="20" t="s">
        <v>283</v>
      </c>
      <c r="BM219" s="192" t="s">
        <v>2326</v>
      </c>
    </row>
    <row r="220" spans="1:65" s="2" customFormat="1" ht="16.5" customHeight="1">
      <c r="A220" s="37"/>
      <c r="B220" s="38"/>
      <c r="C220" s="181" t="s">
        <v>1558</v>
      </c>
      <c r="D220" s="181" t="s">
        <v>199</v>
      </c>
      <c r="E220" s="182" t="s">
        <v>4608</v>
      </c>
      <c r="F220" s="183" t="s">
        <v>4609</v>
      </c>
      <c r="G220" s="184" t="s">
        <v>3845</v>
      </c>
      <c r="H220" s="185">
        <v>64</v>
      </c>
      <c r="I220" s="186"/>
      <c r="J220" s="187">
        <f t="shared" si="50"/>
        <v>0</v>
      </c>
      <c r="K220" s="183" t="s">
        <v>28</v>
      </c>
      <c r="L220" s="42"/>
      <c r="M220" s="188" t="s">
        <v>28</v>
      </c>
      <c r="N220" s="189" t="s">
        <v>45</v>
      </c>
      <c r="O220" s="67"/>
      <c r="P220" s="190">
        <f t="shared" si="51"/>
        <v>0</v>
      </c>
      <c r="Q220" s="190">
        <v>0</v>
      </c>
      <c r="R220" s="190">
        <f t="shared" si="52"/>
        <v>0</v>
      </c>
      <c r="S220" s="190">
        <v>0</v>
      </c>
      <c r="T220" s="191">
        <f t="shared" si="53"/>
        <v>0</v>
      </c>
      <c r="U220" s="37"/>
      <c r="V220" s="37"/>
      <c r="W220" s="37"/>
      <c r="X220" s="37"/>
      <c r="Y220" s="37"/>
      <c r="Z220" s="37"/>
      <c r="AA220" s="37"/>
      <c r="AB220" s="37"/>
      <c r="AC220" s="37"/>
      <c r="AD220" s="37"/>
      <c r="AE220" s="37"/>
      <c r="AR220" s="192" t="s">
        <v>283</v>
      </c>
      <c r="AT220" s="192" t="s">
        <v>199</v>
      </c>
      <c r="AU220" s="192" t="s">
        <v>82</v>
      </c>
      <c r="AY220" s="20" t="s">
        <v>197</v>
      </c>
      <c r="BE220" s="193">
        <f t="shared" si="54"/>
        <v>0</v>
      </c>
      <c r="BF220" s="193">
        <f t="shared" si="55"/>
        <v>0</v>
      </c>
      <c r="BG220" s="193">
        <f t="shared" si="56"/>
        <v>0</v>
      </c>
      <c r="BH220" s="193">
        <f t="shared" si="57"/>
        <v>0</v>
      </c>
      <c r="BI220" s="193">
        <f t="shared" si="58"/>
        <v>0</v>
      </c>
      <c r="BJ220" s="20" t="s">
        <v>82</v>
      </c>
      <c r="BK220" s="193">
        <f t="shared" si="59"/>
        <v>0</v>
      </c>
      <c r="BL220" s="20" t="s">
        <v>283</v>
      </c>
      <c r="BM220" s="192" t="s">
        <v>2335</v>
      </c>
    </row>
    <row r="221" spans="1:65" s="2" customFormat="1" ht="16.5" customHeight="1">
      <c r="A221" s="37"/>
      <c r="B221" s="38"/>
      <c r="C221" s="181" t="s">
        <v>1566</v>
      </c>
      <c r="D221" s="181" t="s">
        <v>199</v>
      </c>
      <c r="E221" s="182" t="s">
        <v>4610</v>
      </c>
      <c r="F221" s="183" t="s">
        <v>4599</v>
      </c>
      <c r="G221" s="184" t="s">
        <v>3845</v>
      </c>
      <c r="H221" s="185">
        <v>2</v>
      </c>
      <c r="I221" s="186"/>
      <c r="J221" s="187">
        <f t="shared" si="50"/>
        <v>0</v>
      </c>
      <c r="K221" s="183" t="s">
        <v>28</v>
      </c>
      <c r="L221" s="42"/>
      <c r="M221" s="188" t="s">
        <v>28</v>
      </c>
      <c r="N221" s="189" t="s">
        <v>45</v>
      </c>
      <c r="O221" s="67"/>
      <c r="P221" s="190">
        <f t="shared" si="51"/>
        <v>0</v>
      </c>
      <c r="Q221" s="190">
        <v>0</v>
      </c>
      <c r="R221" s="190">
        <f t="shared" si="52"/>
        <v>0</v>
      </c>
      <c r="S221" s="190">
        <v>0</v>
      </c>
      <c r="T221" s="191">
        <f t="shared" si="53"/>
        <v>0</v>
      </c>
      <c r="U221" s="37"/>
      <c r="V221" s="37"/>
      <c r="W221" s="37"/>
      <c r="X221" s="37"/>
      <c r="Y221" s="37"/>
      <c r="Z221" s="37"/>
      <c r="AA221" s="37"/>
      <c r="AB221" s="37"/>
      <c r="AC221" s="37"/>
      <c r="AD221" s="37"/>
      <c r="AE221" s="37"/>
      <c r="AR221" s="192" t="s">
        <v>283</v>
      </c>
      <c r="AT221" s="192" t="s">
        <v>199</v>
      </c>
      <c r="AU221" s="192" t="s">
        <v>82</v>
      </c>
      <c r="AY221" s="20" t="s">
        <v>197</v>
      </c>
      <c r="BE221" s="193">
        <f t="shared" si="54"/>
        <v>0</v>
      </c>
      <c r="BF221" s="193">
        <f t="shared" si="55"/>
        <v>0</v>
      </c>
      <c r="BG221" s="193">
        <f t="shared" si="56"/>
        <v>0</v>
      </c>
      <c r="BH221" s="193">
        <f t="shared" si="57"/>
        <v>0</v>
      </c>
      <c r="BI221" s="193">
        <f t="shared" si="58"/>
        <v>0</v>
      </c>
      <c r="BJ221" s="20" t="s">
        <v>82</v>
      </c>
      <c r="BK221" s="193">
        <f t="shared" si="59"/>
        <v>0</v>
      </c>
      <c r="BL221" s="20" t="s">
        <v>283</v>
      </c>
      <c r="BM221" s="192" t="s">
        <v>2343</v>
      </c>
    </row>
    <row r="222" spans="1:65" s="2" customFormat="1" ht="16.5" customHeight="1">
      <c r="A222" s="37"/>
      <c r="B222" s="38"/>
      <c r="C222" s="181" t="s">
        <v>1572</v>
      </c>
      <c r="D222" s="181" t="s">
        <v>199</v>
      </c>
      <c r="E222" s="182" t="s">
        <v>4611</v>
      </c>
      <c r="F222" s="183" t="s">
        <v>4612</v>
      </c>
      <c r="G222" s="184" t="s">
        <v>3845</v>
      </c>
      <c r="H222" s="185">
        <v>2</v>
      </c>
      <c r="I222" s="186"/>
      <c r="J222" s="187">
        <f t="shared" si="50"/>
        <v>0</v>
      </c>
      <c r="K222" s="183" t="s">
        <v>28</v>
      </c>
      <c r="L222" s="42"/>
      <c r="M222" s="188" t="s">
        <v>28</v>
      </c>
      <c r="N222" s="189" t="s">
        <v>45</v>
      </c>
      <c r="O222" s="67"/>
      <c r="P222" s="190">
        <f t="shared" si="51"/>
        <v>0</v>
      </c>
      <c r="Q222" s="190">
        <v>0</v>
      </c>
      <c r="R222" s="190">
        <f t="shared" si="52"/>
        <v>0</v>
      </c>
      <c r="S222" s="190">
        <v>0</v>
      </c>
      <c r="T222" s="191">
        <f t="shared" si="53"/>
        <v>0</v>
      </c>
      <c r="U222" s="37"/>
      <c r="V222" s="37"/>
      <c r="W222" s="37"/>
      <c r="X222" s="37"/>
      <c r="Y222" s="37"/>
      <c r="Z222" s="37"/>
      <c r="AA222" s="37"/>
      <c r="AB222" s="37"/>
      <c r="AC222" s="37"/>
      <c r="AD222" s="37"/>
      <c r="AE222" s="37"/>
      <c r="AR222" s="192" t="s">
        <v>283</v>
      </c>
      <c r="AT222" s="192" t="s">
        <v>199</v>
      </c>
      <c r="AU222" s="192" t="s">
        <v>82</v>
      </c>
      <c r="AY222" s="20" t="s">
        <v>197</v>
      </c>
      <c r="BE222" s="193">
        <f t="shared" si="54"/>
        <v>0</v>
      </c>
      <c r="BF222" s="193">
        <f t="shared" si="55"/>
        <v>0</v>
      </c>
      <c r="BG222" s="193">
        <f t="shared" si="56"/>
        <v>0</v>
      </c>
      <c r="BH222" s="193">
        <f t="shared" si="57"/>
        <v>0</v>
      </c>
      <c r="BI222" s="193">
        <f t="shared" si="58"/>
        <v>0</v>
      </c>
      <c r="BJ222" s="20" t="s">
        <v>82</v>
      </c>
      <c r="BK222" s="193">
        <f t="shared" si="59"/>
        <v>0</v>
      </c>
      <c r="BL222" s="20" t="s">
        <v>283</v>
      </c>
      <c r="BM222" s="192" t="s">
        <v>2361</v>
      </c>
    </row>
    <row r="223" spans="1:65" s="2" customFormat="1" ht="16.5" customHeight="1">
      <c r="A223" s="37"/>
      <c r="B223" s="38"/>
      <c r="C223" s="181" t="s">
        <v>1582</v>
      </c>
      <c r="D223" s="181" t="s">
        <v>199</v>
      </c>
      <c r="E223" s="182" t="s">
        <v>4613</v>
      </c>
      <c r="F223" s="183" t="s">
        <v>4614</v>
      </c>
      <c r="G223" s="184" t="s">
        <v>3845</v>
      </c>
      <c r="H223" s="185">
        <v>6</v>
      </c>
      <c r="I223" s="186"/>
      <c r="J223" s="187">
        <f t="shared" si="50"/>
        <v>0</v>
      </c>
      <c r="K223" s="183" t="s">
        <v>28</v>
      </c>
      <c r="L223" s="42"/>
      <c r="M223" s="188" t="s">
        <v>28</v>
      </c>
      <c r="N223" s="189" t="s">
        <v>45</v>
      </c>
      <c r="O223" s="67"/>
      <c r="P223" s="190">
        <f t="shared" si="51"/>
        <v>0</v>
      </c>
      <c r="Q223" s="190">
        <v>0</v>
      </c>
      <c r="R223" s="190">
        <f t="shared" si="52"/>
        <v>0</v>
      </c>
      <c r="S223" s="190">
        <v>0</v>
      </c>
      <c r="T223" s="191">
        <f t="shared" si="53"/>
        <v>0</v>
      </c>
      <c r="U223" s="37"/>
      <c r="V223" s="37"/>
      <c r="W223" s="37"/>
      <c r="X223" s="37"/>
      <c r="Y223" s="37"/>
      <c r="Z223" s="37"/>
      <c r="AA223" s="37"/>
      <c r="AB223" s="37"/>
      <c r="AC223" s="37"/>
      <c r="AD223" s="37"/>
      <c r="AE223" s="37"/>
      <c r="AR223" s="192" t="s">
        <v>283</v>
      </c>
      <c r="AT223" s="192" t="s">
        <v>199</v>
      </c>
      <c r="AU223" s="192" t="s">
        <v>82</v>
      </c>
      <c r="AY223" s="20" t="s">
        <v>197</v>
      </c>
      <c r="BE223" s="193">
        <f t="shared" si="54"/>
        <v>0</v>
      </c>
      <c r="BF223" s="193">
        <f t="shared" si="55"/>
        <v>0</v>
      </c>
      <c r="BG223" s="193">
        <f t="shared" si="56"/>
        <v>0</v>
      </c>
      <c r="BH223" s="193">
        <f t="shared" si="57"/>
        <v>0</v>
      </c>
      <c r="BI223" s="193">
        <f t="shared" si="58"/>
        <v>0</v>
      </c>
      <c r="BJ223" s="20" t="s">
        <v>82</v>
      </c>
      <c r="BK223" s="193">
        <f t="shared" si="59"/>
        <v>0</v>
      </c>
      <c r="BL223" s="20" t="s">
        <v>283</v>
      </c>
      <c r="BM223" s="192" t="s">
        <v>2374</v>
      </c>
    </row>
    <row r="224" spans="1:65" s="2" customFormat="1" ht="16.5" customHeight="1">
      <c r="A224" s="37"/>
      <c r="B224" s="38"/>
      <c r="C224" s="181" t="s">
        <v>1587</v>
      </c>
      <c r="D224" s="181" t="s">
        <v>199</v>
      </c>
      <c r="E224" s="182" t="s">
        <v>4615</v>
      </c>
      <c r="F224" s="183" t="s">
        <v>4616</v>
      </c>
      <c r="G224" s="184" t="s">
        <v>3845</v>
      </c>
      <c r="H224" s="185">
        <v>6</v>
      </c>
      <c r="I224" s="186"/>
      <c r="J224" s="187">
        <f t="shared" si="50"/>
        <v>0</v>
      </c>
      <c r="K224" s="183" t="s">
        <v>28</v>
      </c>
      <c r="L224" s="42"/>
      <c r="M224" s="188" t="s">
        <v>28</v>
      </c>
      <c r="N224" s="189" t="s">
        <v>45</v>
      </c>
      <c r="O224" s="67"/>
      <c r="P224" s="190">
        <f t="shared" si="51"/>
        <v>0</v>
      </c>
      <c r="Q224" s="190">
        <v>0</v>
      </c>
      <c r="R224" s="190">
        <f t="shared" si="52"/>
        <v>0</v>
      </c>
      <c r="S224" s="190">
        <v>0</v>
      </c>
      <c r="T224" s="191">
        <f t="shared" si="53"/>
        <v>0</v>
      </c>
      <c r="U224" s="37"/>
      <c r="V224" s="37"/>
      <c r="W224" s="37"/>
      <c r="X224" s="37"/>
      <c r="Y224" s="37"/>
      <c r="Z224" s="37"/>
      <c r="AA224" s="37"/>
      <c r="AB224" s="37"/>
      <c r="AC224" s="37"/>
      <c r="AD224" s="37"/>
      <c r="AE224" s="37"/>
      <c r="AR224" s="192" t="s">
        <v>283</v>
      </c>
      <c r="AT224" s="192" t="s">
        <v>199</v>
      </c>
      <c r="AU224" s="192" t="s">
        <v>82</v>
      </c>
      <c r="AY224" s="20" t="s">
        <v>197</v>
      </c>
      <c r="BE224" s="193">
        <f t="shared" si="54"/>
        <v>0</v>
      </c>
      <c r="BF224" s="193">
        <f t="shared" si="55"/>
        <v>0</v>
      </c>
      <c r="BG224" s="193">
        <f t="shared" si="56"/>
        <v>0</v>
      </c>
      <c r="BH224" s="193">
        <f t="shared" si="57"/>
        <v>0</v>
      </c>
      <c r="BI224" s="193">
        <f t="shared" si="58"/>
        <v>0</v>
      </c>
      <c r="BJ224" s="20" t="s">
        <v>82</v>
      </c>
      <c r="BK224" s="193">
        <f t="shared" si="59"/>
        <v>0</v>
      </c>
      <c r="BL224" s="20" t="s">
        <v>283</v>
      </c>
      <c r="BM224" s="192" t="s">
        <v>2386</v>
      </c>
    </row>
    <row r="225" spans="1:65" s="2" customFormat="1" ht="16.5" customHeight="1">
      <c r="A225" s="37"/>
      <c r="B225" s="38"/>
      <c r="C225" s="181" t="s">
        <v>1594</v>
      </c>
      <c r="D225" s="181" t="s">
        <v>199</v>
      </c>
      <c r="E225" s="182" t="s">
        <v>4617</v>
      </c>
      <c r="F225" s="183" t="s">
        <v>4618</v>
      </c>
      <c r="G225" s="184" t="s">
        <v>3845</v>
      </c>
      <c r="H225" s="185">
        <v>12</v>
      </c>
      <c r="I225" s="186"/>
      <c r="J225" s="187">
        <f t="shared" si="50"/>
        <v>0</v>
      </c>
      <c r="K225" s="183" t="s">
        <v>28</v>
      </c>
      <c r="L225" s="42"/>
      <c r="M225" s="188" t="s">
        <v>28</v>
      </c>
      <c r="N225" s="189" t="s">
        <v>45</v>
      </c>
      <c r="O225" s="67"/>
      <c r="P225" s="190">
        <f t="shared" si="51"/>
        <v>0</v>
      </c>
      <c r="Q225" s="190">
        <v>0</v>
      </c>
      <c r="R225" s="190">
        <f t="shared" si="52"/>
        <v>0</v>
      </c>
      <c r="S225" s="190">
        <v>0</v>
      </c>
      <c r="T225" s="191">
        <f t="shared" si="53"/>
        <v>0</v>
      </c>
      <c r="U225" s="37"/>
      <c r="V225" s="37"/>
      <c r="W225" s="37"/>
      <c r="X225" s="37"/>
      <c r="Y225" s="37"/>
      <c r="Z225" s="37"/>
      <c r="AA225" s="37"/>
      <c r="AB225" s="37"/>
      <c r="AC225" s="37"/>
      <c r="AD225" s="37"/>
      <c r="AE225" s="37"/>
      <c r="AR225" s="192" t="s">
        <v>283</v>
      </c>
      <c r="AT225" s="192" t="s">
        <v>199</v>
      </c>
      <c r="AU225" s="192" t="s">
        <v>82</v>
      </c>
      <c r="AY225" s="20" t="s">
        <v>197</v>
      </c>
      <c r="BE225" s="193">
        <f t="shared" si="54"/>
        <v>0</v>
      </c>
      <c r="BF225" s="193">
        <f t="shared" si="55"/>
        <v>0</v>
      </c>
      <c r="BG225" s="193">
        <f t="shared" si="56"/>
        <v>0</v>
      </c>
      <c r="BH225" s="193">
        <f t="shared" si="57"/>
        <v>0</v>
      </c>
      <c r="BI225" s="193">
        <f t="shared" si="58"/>
        <v>0</v>
      </c>
      <c r="BJ225" s="20" t="s">
        <v>82</v>
      </c>
      <c r="BK225" s="193">
        <f t="shared" si="59"/>
        <v>0</v>
      </c>
      <c r="BL225" s="20" t="s">
        <v>283</v>
      </c>
      <c r="BM225" s="192" t="s">
        <v>2396</v>
      </c>
    </row>
    <row r="226" spans="1:65" s="2" customFormat="1" ht="16.5" customHeight="1">
      <c r="A226" s="37"/>
      <c r="B226" s="38"/>
      <c r="C226" s="181" t="s">
        <v>1599</v>
      </c>
      <c r="D226" s="181" t="s">
        <v>199</v>
      </c>
      <c r="E226" s="182" t="s">
        <v>4619</v>
      </c>
      <c r="F226" s="183" t="s">
        <v>4605</v>
      </c>
      <c r="G226" s="184" t="s">
        <v>3845</v>
      </c>
      <c r="H226" s="185">
        <v>4</v>
      </c>
      <c r="I226" s="186"/>
      <c r="J226" s="187">
        <f t="shared" si="50"/>
        <v>0</v>
      </c>
      <c r="K226" s="183" t="s">
        <v>28</v>
      </c>
      <c r="L226" s="42"/>
      <c r="M226" s="188" t="s">
        <v>28</v>
      </c>
      <c r="N226" s="189" t="s">
        <v>45</v>
      </c>
      <c r="O226" s="67"/>
      <c r="P226" s="190">
        <f t="shared" si="51"/>
        <v>0</v>
      </c>
      <c r="Q226" s="190">
        <v>0</v>
      </c>
      <c r="R226" s="190">
        <f t="shared" si="52"/>
        <v>0</v>
      </c>
      <c r="S226" s="190">
        <v>0</v>
      </c>
      <c r="T226" s="191">
        <f t="shared" si="53"/>
        <v>0</v>
      </c>
      <c r="U226" s="37"/>
      <c r="V226" s="37"/>
      <c r="W226" s="37"/>
      <c r="X226" s="37"/>
      <c r="Y226" s="37"/>
      <c r="Z226" s="37"/>
      <c r="AA226" s="37"/>
      <c r="AB226" s="37"/>
      <c r="AC226" s="37"/>
      <c r="AD226" s="37"/>
      <c r="AE226" s="37"/>
      <c r="AR226" s="192" t="s">
        <v>283</v>
      </c>
      <c r="AT226" s="192" t="s">
        <v>199</v>
      </c>
      <c r="AU226" s="192" t="s">
        <v>82</v>
      </c>
      <c r="AY226" s="20" t="s">
        <v>197</v>
      </c>
      <c r="BE226" s="193">
        <f t="shared" si="54"/>
        <v>0</v>
      </c>
      <c r="BF226" s="193">
        <f t="shared" si="55"/>
        <v>0</v>
      </c>
      <c r="BG226" s="193">
        <f t="shared" si="56"/>
        <v>0</v>
      </c>
      <c r="BH226" s="193">
        <f t="shared" si="57"/>
        <v>0</v>
      </c>
      <c r="BI226" s="193">
        <f t="shared" si="58"/>
        <v>0</v>
      </c>
      <c r="BJ226" s="20" t="s">
        <v>82</v>
      </c>
      <c r="BK226" s="193">
        <f t="shared" si="59"/>
        <v>0</v>
      </c>
      <c r="BL226" s="20" t="s">
        <v>283</v>
      </c>
      <c r="BM226" s="192" t="s">
        <v>2406</v>
      </c>
    </row>
    <row r="227" spans="1:65" s="2" customFormat="1" ht="16.5" customHeight="1">
      <c r="A227" s="37"/>
      <c r="B227" s="38"/>
      <c r="C227" s="181" t="s">
        <v>1603</v>
      </c>
      <c r="D227" s="181" t="s">
        <v>199</v>
      </c>
      <c r="E227" s="182" t="s">
        <v>4620</v>
      </c>
      <c r="F227" s="183" t="s">
        <v>4607</v>
      </c>
      <c r="G227" s="184" t="s">
        <v>3845</v>
      </c>
      <c r="H227" s="185">
        <v>4</v>
      </c>
      <c r="I227" s="186"/>
      <c r="J227" s="187">
        <f t="shared" si="50"/>
        <v>0</v>
      </c>
      <c r="K227" s="183" t="s">
        <v>28</v>
      </c>
      <c r="L227" s="42"/>
      <c r="M227" s="188" t="s">
        <v>28</v>
      </c>
      <c r="N227" s="189" t="s">
        <v>45</v>
      </c>
      <c r="O227" s="67"/>
      <c r="P227" s="190">
        <f t="shared" si="51"/>
        <v>0</v>
      </c>
      <c r="Q227" s="190">
        <v>0</v>
      </c>
      <c r="R227" s="190">
        <f t="shared" si="52"/>
        <v>0</v>
      </c>
      <c r="S227" s="190">
        <v>0</v>
      </c>
      <c r="T227" s="191">
        <f t="shared" si="53"/>
        <v>0</v>
      </c>
      <c r="U227" s="37"/>
      <c r="V227" s="37"/>
      <c r="W227" s="37"/>
      <c r="X227" s="37"/>
      <c r="Y227" s="37"/>
      <c r="Z227" s="37"/>
      <c r="AA227" s="37"/>
      <c r="AB227" s="37"/>
      <c r="AC227" s="37"/>
      <c r="AD227" s="37"/>
      <c r="AE227" s="37"/>
      <c r="AR227" s="192" t="s">
        <v>283</v>
      </c>
      <c r="AT227" s="192" t="s">
        <v>199</v>
      </c>
      <c r="AU227" s="192" t="s">
        <v>82</v>
      </c>
      <c r="AY227" s="20" t="s">
        <v>197</v>
      </c>
      <c r="BE227" s="193">
        <f t="shared" si="54"/>
        <v>0</v>
      </c>
      <c r="BF227" s="193">
        <f t="shared" si="55"/>
        <v>0</v>
      </c>
      <c r="BG227" s="193">
        <f t="shared" si="56"/>
        <v>0</v>
      </c>
      <c r="BH227" s="193">
        <f t="shared" si="57"/>
        <v>0</v>
      </c>
      <c r="BI227" s="193">
        <f t="shared" si="58"/>
        <v>0</v>
      </c>
      <c r="BJ227" s="20" t="s">
        <v>82</v>
      </c>
      <c r="BK227" s="193">
        <f t="shared" si="59"/>
        <v>0</v>
      </c>
      <c r="BL227" s="20" t="s">
        <v>283</v>
      </c>
      <c r="BM227" s="192" t="s">
        <v>2420</v>
      </c>
    </row>
    <row r="228" spans="1:65" s="2" customFormat="1" ht="16.5" customHeight="1">
      <c r="A228" s="37"/>
      <c r="B228" s="38"/>
      <c r="C228" s="181" t="s">
        <v>1608</v>
      </c>
      <c r="D228" s="181" t="s">
        <v>199</v>
      </c>
      <c r="E228" s="182" t="s">
        <v>4621</v>
      </c>
      <c r="F228" s="183" t="s">
        <v>4609</v>
      </c>
      <c r="G228" s="184" t="s">
        <v>3845</v>
      </c>
      <c r="H228" s="185">
        <v>8</v>
      </c>
      <c r="I228" s="186"/>
      <c r="J228" s="187">
        <f t="shared" si="50"/>
        <v>0</v>
      </c>
      <c r="K228" s="183" t="s">
        <v>28</v>
      </c>
      <c r="L228" s="42"/>
      <c r="M228" s="188" t="s">
        <v>28</v>
      </c>
      <c r="N228" s="189" t="s">
        <v>45</v>
      </c>
      <c r="O228" s="67"/>
      <c r="P228" s="190">
        <f t="shared" si="51"/>
        <v>0</v>
      </c>
      <c r="Q228" s="190">
        <v>0</v>
      </c>
      <c r="R228" s="190">
        <f t="shared" si="52"/>
        <v>0</v>
      </c>
      <c r="S228" s="190">
        <v>0</v>
      </c>
      <c r="T228" s="191">
        <f t="shared" si="53"/>
        <v>0</v>
      </c>
      <c r="U228" s="37"/>
      <c r="V228" s="37"/>
      <c r="W228" s="37"/>
      <c r="X228" s="37"/>
      <c r="Y228" s="37"/>
      <c r="Z228" s="37"/>
      <c r="AA228" s="37"/>
      <c r="AB228" s="37"/>
      <c r="AC228" s="37"/>
      <c r="AD228" s="37"/>
      <c r="AE228" s="37"/>
      <c r="AR228" s="192" t="s">
        <v>283</v>
      </c>
      <c r="AT228" s="192" t="s">
        <v>199</v>
      </c>
      <c r="AU228" s="192" t="s">
        <v>82</v>
      </c>
      <c r="AY228" s="20" t="s">
        <v>197</v>
      </c>
      <c r="BE228" s="193">
        <f t="shared" si="54"/>
        <v>0</v>
      </c>
      <c r="BF228" s="193">
        <f t="shared" si="55"/>
        <v>0</v>
      </c>
      <c r="BG228" s="193">
        <f t="shared" si="56"/>
        <v>0</v>
      </c>
      <c r="BH228" s="193">
        <f t="shared" si="57"/>
        <v>0</v>
      </c>
      <c r="BI228" s="193">
        <f t="shared" si="58"/>
        <v>0</v>
      </c>
      <c r="BJ228" s="20" t="s">
        <v>82</v>
      </c>
      <c r="BK228" s="193">
        <f t="shared" si="59"/>
        <v>0</v>
      </c>
      <c r="BL228" s="20" t="s">
        <v>283</v>
      </c>
      <c r="BM228" s="192" t="s">
        <v>2430</v>
      </c>
    </row>
    <row r="229" spans="1:65" s="2" customFormat="1" ht="16.5" customHeight="1">
      <c r="A229" s="37"/>
      <c r="B229" s="38"/>
      <c r="C229" s="181" t="s">
        <v>1613</v>
      </c>
      <c r="D229" s="181" t="s">
        <v>199</v>
      </c>
      <c r="E229" s="182" t="s">
        <v>4622</v>
      </c>
      <c r="F229" s="183" t="s">
        <v>4623</v>
      </c>
      <c r="G229" s="184" t="s">
        <v>265</v>
      </c>
      <c r="H229" s="185">
        <v>605</v>
      </c>
      <c r="I229" s="186"/>
      <c r="J229" s="187">
        <f t="shared" si="50"/>
        <v>0</v>
      </c>
      <c r="K229" s="183" t="s">
        <v>28</v>
      </c>
      <c r="L229" s="42"/>
      <c r="M229" s="188" t="s">
        <v>28</v>
      </c>
      <c r="N229" s="189" t="s">
        <v>45</v>
      </c>
      <c r="O229" s="67"/>
      <c r="P229" s="190">
        <f t="shared" si="51"/>
        <v>0</v>
      </c>
      <c r="Q229" s="190">
        <v>0</v>
      </c>
      <c r="R229" s="190">
        <f t="shared" si="52"/>
        <v>0</v>
      </c>
      <c r="S229" s="190">
        <v>0</v>
      </c>
      <c r="T229" s="191">
        <f t="shared" si="53"/>
        <v>0</v>
      </c>
      <c r="U229" s="37"/>
      <c r="V229" s="37"/>
      <c r="W229" s="37"/>
      <c r="X229" s="37"/>
      <c r="Y229" s="37"/>
      <c r="Z229" s="37"/>
      <c r="AA229" s="37"/>
      <c r="AB229" s="37"/>
      <c r="AC229" s="37"/>
      <c r="AD229" s="37"/>
      <c r="AE229" s="37"/>
      <c r="AR229" s="192" t="s">
        <v>283</v>
      </c>
      <c r="AT229" s="192" t="s">
        <v>199</v>
      </c>
      <c r="AU229" s="192" t="s">
        <v>82</v>
      </c>
      <c r="AY229" s="20" t="s">
        <v>197</v>
      </c>
      <c r="BE229" s="193">
        <f t="shared" si="54"/>
        <v>0</v>
      </c>
      <c r="BF229" s="193">
        <f t="shared" si="55"/>
        <v>0</v>
      </c>
      <c r="BG229" s="193">
        <f t="shared" si="56"/>
        <v>0</v>
      </c>
      <c r="BH229" s="193">
        <f t="shared" si="57"/>
        <v>0</v>
      </c>
      <c r="BI229" s="193">
        <f t="shared" si="58"/>
        <v>0</v>
      </c>
      <c r="BJ229" s="20" t="s">
        <v>82</v>
      </c>
      <c r="BK229" s="193">
        <f t="shared" si="59"/>
        <v>0</v>
      </c>
      <c r="BL229" s="20" t="s">
        <v>283</v>
      </c>
      <c r="BM229" s="192" t="s">
        <v>2440</v>
      </c>
    </row>
    <row r="230" spans="1:65" s="2" customFormat="1" ht="16.5" customHeight="1">
      <c r="A230" s="37"/>
      <c r="B230" s="38"/>
      <c r="C230" s="181" t="s">
        <v>21</v>
      </c>
      <c r="D230" s="181" t="s">
        <v>199</v>
      </c>
      <c r="E230" s="182" t="s">
        <v>4624</v>
      </c>
      <c r="F230" s="183" t="s">
        <v>4625</v>
      </c>
      <c r="G230" s="184" t="s">
        <v>3845</v>
      </c>
      <c r="H230" s="185">
        <v>56</v>
      </c>
      <c r="I230" s="186"/>
      <c r="J230" s="187">
        <f t="shared" si="50"/>
        <v>0</v>
      </c>
      <c r="K230" s="183" t="s">
        <v>28</v>
      </c>
      <c r="L230" s="42"/>
      <c r="M230" s="188" t="s">
        <v>28</v>
      </c>
      <c r="N230" s="189" t="s">
        <v>45</v>
      </c>
      <c r="O230" s="67"/>
      <c r="P230" s="190">
        <f t="shared" si="51"/>
        <v>0</v>
      </c>
      <c r="Q230" s="190">
        <v>0</v>
      </c>
      <c r="R230" s="190">
        <f t="shared" si="52"/>
        <v>0</v>
      </c>
      <c r="S230" s="190">
        <v>0</v>
      </c>
      <c r="T230" s="191">
        <f t="shared" si="53"/>
        <v>0</v>
      </c>
      <c r="U230" s="37"/>
      <c r="V230" s="37"/>
      <c r="W230" s="37"/>
      <c r="X230" s="37"/>
      <c r="Y230" s="37"/>
      <c r="Z230" s="37"/>
      <c r="AA230" s="37"/>
      <c r="AB230" s="37"/>
      <c r="AC230" s="37"/>
      <c r="AD230" s="37"/>
      <c r="AE230" s="37"/>
      <c r="AR230" s="192" t="s">
        <v>283</v>
      </c>
      <c r="AT230" s="192" t="s">
        <v>199</v>
      </c>
      <c r="AU230" s="192" t="s">
        <v>82</v>
      </c>
      <c r="AY230" s="20" t="s">
        <v>197</v>
      </c>
      <c r="BE230" s="193">
        <f t="shared" si="54"/>
        <v>0</v>
      </c>
      <c r="BF230" s="193">
        <f t="shared" si="55"/>
        <v>0</v>
      </c>
      <c r="BG230" s="193">
        <f t="shared" si="56"/>
        <v>0</v>
      </c>
      <c r="BH230" s="193">
        <f t="shared" si="57"/>
        <v>0</v>
      </c>
      <c r="BI230" s="193">
        <f t="shared" si="58"/>
        <v>0</v>
      </c>
      <c r="BJ230" s="20" t="s">
        <v>82</v>
      </c>
      <c r="BK230" s="193">
        <f t="shared" si="59"/>
        <v>0</v>
      </c>
      <c r="BL230" s="20" t="s">
        <v>283</v>
      </c>
      <c r="BM230" s="192" t="s">
        <v>2451</v>
      </c>
    </row>
    <row r="231" spans="1:65" s="2" customFormat="1" ht="16.5" customHeight="1">
      <c r="A231" s="37"/>
      <c r="B231" s="38"/>
      <c r="C231" s="181" t="s">
        <v>1635</v>
      </c>
      <c r="D231" s="181" t="s">
        <v>199</v>
      </c>
      <c r="E231" s="182" t="s">
        <v>4626</v>
      </c>
      <c r="F231" s="183" t="s">
        <v>4627</v>
      </c>
      <c r="G231" s="184" t="s">
        <v>3845</v>
      </c>
      <c r="H231" s="185">
        <v>550</v>
      </c>
      <c r="I231" s="186"/>
      <c r="J231" s="187">
        <f t="shared" si="50"/>
        <v>0</v>
      </c>
      <c r="K231" s="183" t="s">
        <v>28</v>
      </c>
      <c r="L231" s="42"/>
      <c r="M231" s="188" t="s">
        <v>28</v>
      </c>
      <c r="N231" s="189" t="s">
        <v>45</v>
      </c>
      <c r="O231" s="67"/>
      <c r="P231" s="190">
        <f t="shared" si="51"/>
        <v>0</v>
      </c>
      <c r="Q231" s="190">
        <v>0</v>
      </c>
      <c r="R231" s="190">
        <f t="shared" si="52"/>
        <v>0</v>
      </c>
      <c r="S231" s="190">
        <v>0</v>
      </c>
      <c r="T231" s="191">
        <f t="shared" si="53"/>
        <v>0</v>
      </c>
      <c r="U231" s="37"/>
      <c r="V231" s="37"/>
      <c r="W231" s="37"/>
      <c r="X231" s="37"/>
      <c r="Y231" s="37"/>
      <c r="Z231" s="37"/>
      <c r="AA231" s="37"/>
      <c r="AB231" s="37"/>
      <c r="AC231" s="37"/>
      <c r="AD231" s="37"/>
      <c r="AE231" s="37"/>
      <c r="AR231" s="192" t="s">
        <v>283</v>
      </c>
      <c r="AT231" s="192" t="s">
        <v>199</v>
      </c>
      <c r="AU231" s="192" t="s">
        <v>82</v>
      </c>
      <c r="AY231" s="20" t="s">
        <v>197</v>
      </c>
      <c r="BE231" s="193">
        <f t="shared" si="54"/>
        <v>0</v>
      </c>
      <c r="BF231" s="193">
        <f t="shared" si="55"/>
        <v>0</v>
      </c>
      <c r="BG231" s="193">
        <f t="shared" si="56"/>
        <v>0</v>
      </c>
      <c r="BH231" s="193">
        <f t="shared" si="57"/>
        <v>0</v>
      </c>
      <c r="BI231" s="193">
        <f t="shared" si="58"/>
        <v>0</v>
      </c>
      <c r="BJ231" s="20" t="s">
        <v>82</v>
      </c>
      <c r="BK231" s="193">
        <f t="shared" si="59"/>
        <v>0</v>
      </c>
      <c r="BL231" s="20" t="s">
        <v>283</v>
      </c>
      <c r="BM231" s="192" t="s">
        <v>2460</v>
      </c>
    </row>
    <row r="232" spans="1:65" s="2" customFormat="1" ht="16.5" customHeight="1">
      <c r="A232" s="37"/>
      <c r="B232" s="38"/>
      <c r="C232" s="181" t="s">
        <v>1639</v>
      </c>
      <c r="D232" s="181" t="s">
        <v>199</v>
      </c>
      <c r="E232" s="182" t="s">
        <v>4628</v>
      </c>
      <c r="F232" s="183" t="s">
        <v>4629</v>
      </c>
      <c r="G232" s="184" t="s">
        <v>3845</v>
      </c>
      <c r="H232" s="185">
        <v>275</v>
      </c>
      <c r="I232" s="186"/>
      <c r="J232" s="187">
        <f t="shared" si="50"/>
        <v>0</v>
      </c>
      <c r="K232" s="183" t="s">
        <v>28</v>
      </c>
      <c r="L232" s="42"/>
      <c r="M232" s="188" t="s">
        <v>28</v>
      </c>
      <c r="N232" s="189" t="s">
        <v>45</v>
      </c>
      <c r="O232" s="67"/>
      <c r="P232" s="190">
        <f t="shared" si="51"/>
        <v>0</v>
      </c>
      <c r="Q232" s="190">
        <v>0</v>
      </c>
      <c r="R232" s="190">
        <f t="shared" si="52"/>
        <v>0</v>
      </c>
      <c r="S232" s="190">
        <v>0</v>
      </c>
      <c r="T232" s="191">
        <f t="shared" si="53"/>
        <v>0</v>
      </c>
      <c r="U232" s="37"/>
      <c r="V232" s="37"/>
      <c r="W232" s="37"/>
      <c r="X232" s="37"/>
      <c r="Y232" s="37"/>
      <c r="Z232" s="37"/>
      <c r="AA232" s="37"/>
      <c r="AB232" s="37"/>
      <c r="AC232" s="37"/>
      <c r="AD232" s="37"/>
      <c r="AE232" s="37"/>
      <c r="AR232" s="192" t="s">
        <v>283</v>
      </c>
      <c r="AT232" s="192" t="s">
        <v>199</v>
      </c>
      <c r="AU232" s="192" t="s">
        <v>82</v>
      </c>
      <c r="AY232" s="20" t="s">
        <v>197</v>
      </c>
      <c r="BE232" s="193">
        <f t="shared" si="54"/>
        <v>0</v>
      </c>
      <c r="BF232" s="193">
        <f t="shared" si="55"/>
        <v>0</v>
      </c>
      <c r="BG232" s="193">
        <f t="shared" si="56"/>
        <v>0</v>
      </c>
      <c r="BH232" s="193">
        <f t="shared" si="57"/>
        <v>0</v>
      </c>
      <c r="BI232" s="193">
        <f t="shared" si="58"/>
        <v>0</v>
      </c>
      <c r="BJ232" s="20" t="s">
        <v>82</v>
      </c>
      <c r="BK232" s="193">
        <f t="shared" si="59"/>
        <v>0</v>
      </c>
      <c r="BL232" s="20" t="s">
        <v>283</v>
      </c>
      <c r="BM232" s="192" t="s">
        <v>2471</v>
      </c>
    </row>
    <row r="233" spans="1:65" s="2" customFormat="1" ht="16.5" customHeight="1">
      <c r="A233" s="37"/>
      <c r="B233" s="38"/>
      <c r="C233" s="181" t="s">
        <v>1665</v>
      </c>
      <c r="D233" s="181" t="s">
        <v>199</v>
      </c>
      <c r="E233" s="182" t="s">
        <v>4630</v>
      </c>
      <c r="F233" s="183" t="s">
        <v>4631</v>
      </c>
      <c r="G233" s="184" t="s">
        <v>3845</v>
      </c>
      <c r="H233" s="185">
        <v>275</v>
      </c>
      <c r="I233" s="186"/>
      <c r="J233" s="187">
        <f t="shared" si="50"/>
        <v>0</v>
      </c>
      <c r="K233" s="183" t="s">
        <v>28</v>
      </c>
      <c r="L233" s="42"/>
      <c r="M233" s="188" t="s">
        <v>28</v>
      </c>
      <c r="N233" s="189" t="s">
        <v>45</v>
      </c>
      <c r="O233" s="67"/>
      <c r="P233" s="190">
        <f t="shared" si="51"/>
        <v>0</v>
      </c>
      <c r="Q233" s="190">
        <v>0</v>
      </c>
      <c r="R233" s="190">
        <f t="shared" si="52"/>
        <v>0</v>
      </c>
      <c r="S233" s="190">
        <v>0</v>
      </c>
      <c r="T233" s="191">
        <f t="shared" si="53"/>
        <v>0</v>
      </c>
      <c r="U233" s="37"/>
      <c r="V233" s="37"/>
      <c r="W233" s="37"/>
      <c r="X233" s="37"/>
      <c r="Y233" s="37"/>
      <c r="Z233" s="37"/>
      <c r="AA233" s="37"/>
      <c r="AB233" s="37"/>
      <c r="AC233" s="37"/>
      <c r="AD233" s="37"/>
      <c r="AE233" s="37"/>
      <c r="AR233" s="192" t="s">
        <v>283</v>
      </c>
      <c r="AT233" s="192" t="s">
        <v>199</v>
      </c>
      <c r="AU233" s="192" t="s">
        <v>82</v>
      </c>
      <c r="AY233" s="20" t="s">
        <v>197</v>
      </c>
      <c r="BE233" s="193">
        <f t="shared" si="54"/>
        <v>0</v>
      </c>
      <c r="BF233" s="193">
        <f t="shared" si="55"/>
        <v>0</v>
      </c>
      <c r="BG233" s="193">
        <f t="shared" si="56"/>
        <v>0</v>
      </c>
      <c r="BH233" s="193">
        <f t="shared" si="57"/>
        <v>0</v>
      </c>
      <c r="BI233" s="193">
        <f t="shared" si="58"/>
        <v>0</v>
      </c>
      <c r="BJ233" s="20" t="s">
        <v>82</v>
      </c>
      <c r="BK233" s="193">
        <f t="shared" si="59"/>
        <v>0</v>
      </c>
      <c r="BL233" s="20" t="s">
        <v>283</v>
      </c>
      <c r="BM233" s="192" t="s">
        <v>2488</v>
      </c>
    </row>
    <row r="234" spans="1:65" s="2" customFormat="1" ht="16.5" customHeight="1">
      <c r="A234" s="37"/>
      <c r="B234" s="38"/>
      <c r="C234" s="181" t="s">
        <v>1670</v>
      </c>
      <c r="D234" s="181" t="s">
        <v>199</v>
      </c>
      <c r="E234" s="182" t="s">
        <v>4632</v>
      </c>
      <c r="F234" s="183" t="s">
        <v>4633</v>
      </c>
      <c r="G234" s="184" t="s">
        <v>265</v>
      </c>
      <c r="H234" s="185">
        <v>340</v>
      </c>
      <c r="I234" s="186"/>
      <c r="J234" s="187">
        <f t="shared" si="50"/>
        <v>0</v>
      </c>
      <c r="K234" s="183" t="s">
        <v>28</v>
      </c>
      <c r="L234" s="42"/>
      <c r="M234" s="188" t="s">
        <v>28</v>
      </c>
      <c r="N234" s="189" t="s">
        <v>45</v>
      </c>
      <c r="O234" s="67"/>
      <c r="P234" s="190">
        <f t="shared" si="51"/>
        <v>0</v>
      </c>
      <c r="Q234" s="190">
        <v>0</v>
      </c>
      <c r="R234" s="190">
        <f t="shared" si="52"/>
        <v>0</v>
      </c>
      <c r="S234" s="190">
        <v>0</v>
      </c>
      <c r="T234" s="191">
        <f t="shared" si="53"/>
        <v>0</v>
      </c>
      <c r="U234" s="37"/>
      <c r="V234" s="37"/>
      <c r="W234" s="37"/>
      <c r="X234" s="37"/>
      <c r="Y234" s="37"/>
      <c r="Z234" s="37"/>
      <c r="AA234" s="37"/>
      <c r="AB234" s="37"/>
      <c r="AC234" s="37"/>
      <c r="AD234" s="37"/>
      <c r="AE234" s="37"/>
      <c r="AR234" s="192" t="s">
        <v>283</v>
      </c>
      <c r="AT234" s="192" t="s">
        <v>199</v>
      </c>
      <c r="AU234" s="192" t="s">
        <v>82</v>
      </c>
      <c r="AY234" s="20" t="s">
        <v>197</v>
      </c>
      <c r="BE234" s="193">
        <f t="shared" si="54"/>
        <v>0</v>
      </c>
      <c r="BF234" s="193">
        <f t="shared" si="55"/>
        <v>0</v>
      </c>
      <c r="BG234" s="193">
        <f t="shared" si="56"/>
        <v>0</v>
      </c>
      <c r="BH234" s="193">
        <f t="shared" si="57"/>
        <v>0</v>
      </c>
      <c r="BI234" s="193">
        <f t="shared" si="58"/>
        <v>0</v>
      </c>
      <c r="BJ234" s="20" t="s">
        <v>82</v>
      </c>
      <c r="BK234" s="193">
        <f t="shared" si="59"/>
        <v>0</v>
      </c>
      <c r="BL234" s="20" t="s">
        <v>283</v>
      </c>
      <c r="BM234" s="192" t="s">
        <v>2503</v>
      </c>
    </row>
    <row r="235" spans="1:65" s="2" customFormat="1" ht="16.5" customHeight="1">
      <c r="A235" s="37"/>
      <c r="B235" s="38"/>
      <c r="C235" s="181" t="s">
        <v>1679</v>
      </c>
      <c r="D235" s="181" t="s">
        <v>199</v>
      </c>
      <c r="E235" s="182" t="s">
        <v>4634</v>
      </c>
      <c r="F235" s="183" t="s">
        <v>4631</v>
      </c>
      <c r="G235" s="184" t="s">
        <v>3845</v>
      </c>
      <c r="H235" s="185">
        <v>340</v>
      </c>
      <c r="I235" s="186"/>
      <c r="J235" s="187">
        <f t="shared" si="50"/>
        <v>0</v>
      </c>
      <c r="K235" s="183" t="s">
        <v>28</v>
      </c>
      <c r="L235" s="42"/>
      <c r="M235" s="188" t="s">
        <v>28</v>
      </c>
      <c r="N235" s="189" t="s">
        <v>45</v>
      </c>
      <c r="O235" s="67"/>
      <c r="P235" s="190">
        <f t="shared" si="51"/>
        <v>0</v>
      </c>
      <c r="Q235" s="190">
        <v>0</v>
      </c>
      <c r="R235" s="190">
        <f t="shared" si="52"/>
        <v>0</v>
      </c>
      <c r="S235" s="190">
        <v>0</v>
      </c>
      <c r="T235" s="191">
        <f t="shared" si="53"/>
        <v>0</v>
      </c>
      <c r="U235" s="37"/>
      <c r="V235" s="37"/>
      <c r="W235" s="37"/>
      <c r="X235" s="37"/>
      <c r="Y235" s="37"/>
      <c r="Z235" s="37"/>
      <c r="AA235" s="37"/>
      <c r="AB235" s="37"/>
      <c r="AC235" s="37"/>
      <c r="AD235" s="37"/>
      <c r="AE235" s="37"/>
      <c r="AR235" s="192" t="s">
        <v>283</v>
      </c>
      <c r="AT235" s="192" t="s">
        <v>199</v>
      </c>
      <c r="AU235" s="192" t="s">
        <v>82</v>
      </c>
      <c r="AY235" s="20" t="s">
        <v>197</v>
      </c>
      <c r="BE235" s="193">
        <f t="shared" si="54"/>
        <v>0</v>
      </c>
      <c r="BF235" s="193">
        <f t="shared" si="55"/>
        <v>0</v>
      </c>
      <c r="BG235" s="193">
        <f t="shared" si="56"/>
        <v>0</v>
      </c>
      <c r="BH235" s="193">
        <f t="shared" si="57"/>
        <v>0</v>
      </c>
      <c r="BI235" s="193">
        <f t="shared" si="58"/>
        <v>0</v>
      </c>
      <c r="BJ235" s="20" t="s">
        <v>82</v>
      </c>
      <c r="BK235" s="193">
        <f t="shared" si="59"/>
        <v>0</v>
      </c>
      <c r="BL235" s="20" t="s">
        <v>283</v>
      </c>
      <c r="BM235" s="192" t="s">
        <v>2509</v>
      </c>
    </row>
    <row r="236" spans="1:65" s="2" customFormat="1" ht="16.5" customHeight="1">
      <c r="A236" s="37"/>
      <c r="B236" s="38"/>
      <c r="C236" s="181" t="s">
        <v>1689</v>
      </c>
      <c r="D236" s="181" t="s">
        <v>199</v>
      </c>
      <c r="E236" s="182" t="s">
        <v>4635</v>
      </c>
      <c r="F236" s="183" t="s">
        <v>4636</v>
      </c>
      <c r="G236" s="184" t="s">
        <v>3845</v>
      </c>
      <c r="H236" s="185">
        <v>36</v>
      </c>
      <c r="I236" s="186"/>
      <c r="J236" s="187">
        <f t="shared" si="50"/>
        <v>0</v>
      </c>
      <c r="K236" s="183" t="s">
        <v>28</v>
      </c>
      <c r="L236" s="42"/>
      <c r="M236" s="188" t="s">
        <v>28</v>
      </c>
      <c r="N236" s="189" t="s">
        <v>45</v>
      </c>
      <c r="O236" s="67"/>
      <c r="P236" s="190">
        <f t="shared" si="51"/>
        <v>0</v>
      </c>
      <c r="Q236" s="190">
        <v>0</v>
      </c>
      <c r="R236" s="190">
        <f t="shared" si="52"/>
        <v>0</v>
      </c>
      <c r="S236" s="190">
        <v>0</v>
      </c>
      <c r="T236" s="191">
        <f t="shared" si="53"/>
        <v>0</v>
      </c>
      <c r="U236" s="37"/>
      <c r="V236" s="37"/>
      <c r="W236" s="37"/>
      <c r="X236" s="37"/>
      <c r="Y236" s="37"/>
      <c r="Z236" s="37"/>
      <c r="AA236" s="37"/>
      <c r="AB236" s="37"/>
      <c r="AC236" s="37"/>
      <c r="AD236" s="37"/>
      <c r="AE236" s="37"/>
      <c r="AR236" s="192" t="s">
        <v>283</v>
      </c>
      <c r="AT236" s="192" t="s">
        <v>199</v>
      </c>
      <c r="AU236" s="192" t="s">
        <v>82</v>
      </c>
      <c r="AY236" s="20" t="s">
        <v>197</v>
      </c>
      <c r="BE236" s="193">
        <f t="shared" si="54"/>
        <v>0</v>
      </c>
      <c r="BF236" s="193">
        <f t="shared" si="55"/>
        <v>0</v>
      </c>
      <c r="BG236" s="193">
        <f t="shared" si="56"/>
        <v>0</v>
      </c>
      <c r="BH236" s="193">
        <f t="shared" si="57"/>
        <v>0</v>
      </c>
      <c r="BI236" s="193">
        <f t="shared" si="58"/>
        <v>0</v>
      </c>
      <c r="BJ236" s="20" t="s">
        <v>82</v>
      </c>
      <c r="BK236" s="193">
        <f t="shared" si="59"/>
        <v>0</v>
      </c>
      <c r="BL236" s="20" t="s">
        <v>283</v>
      </c>
      <c r="BM236" s="192" t="s">
        <v>2517</v>
      </c>
    </row>
    <row r="237" spans="1:65" s="2" customFormat="1" ht="16.5" customHeight="1">
      <c r="A237" s="37"/>
      <c r="B237" s="38"/>
      <c r="C237" s="181" t="s">
        <v>1696</v>
      </c>
      <c r="D237" s="181" t="s">
        <v>199</v>
      </c>
      <c r="E237" s="182" t="s">
        <v>4637</v>
      </c>
      <c r="F237" s="183" t="s">
        <v>4638</v>
      </c>
      <c r="G237" s="184" t="s">
        <v>3845</v>
      </c>
      <c r="H237" s="185">
        <v>12</v>
      </c>
      <c r="I237" s="186"/>
      <c r="J237" s="187">
        <f t="shared" si="50"/>
        <v>0</v>
      </c>
      <c r="K237" s="183" t="s">
        <v>28</v>
      </c>
      <c r="L237" s="42"/>
      <c r="M237" s="188" t="s">
        <v>28</v>
      </c>
      <c r="N237" s="189" t="s">
        <v>45</v>
      </c>
      <c r="O237" s="67"/>
      <c r="P237" s="190">
        <f t="shared" si="51"/>
        <v>0</v>
      </c>
      <c r="Q237" s="190">
        <v>0</v>
      </c>
      <c r="R237" s="190">
        <f t="shared" si="52"/>
        <v>0</v>
      </c>
      <c r="S237" s="190">
        <v>0</v>
      </c>
      <c r="T237" s="191">
        <f t="shared" si="53"/>
        <v>0</v>
      </c>
      <c r="U237" s="37"/>
      <c r="V237" s="37"/>
      <c r="W237" s="37"/>
      <c r="X237" s="37"/>
      <c r="Y237" s="37"/>
      <c r="Z237" s="37"/>
      <c r="AA237" s="37"/>
      <c r="AB237" s="37"/>
      <c r="AC237" s="37"/>
      <c r="AD237" s="37"/>
      <c r="AE237" s="37"/>
      <c r="AR237" s="192" t="s">
        <v>283</v>
      </c>
      <c r="AT237" s="192" t="s">
        <v>199</v>
      </c>
      <c r="AU237" s="192" t="s">
        <v>82</v>
      </c>
      <c r="AY237" s="20" t="s">
        <v>197</v>
      </c>
      <c r="BE237" s="193">
        <f t="shared" si="54"/>
        <v>0</v>
      </c>
      <c r="BF237" s="193">
        <f t="shared" si="55"/>
        <v>0</v>
      </c>
      <c r="BG237" s="193">
        <f t="shared" si="56"/>
        <v>0</v>
      </c>
      <c r="BH237" s="193">
        <f t="shared" si="57"/>
        <v>0</v>
      </c>
      <c r="BI237" s="193">
        <f t="shared" si="58"/>
        <v>0</v>
      </c>
      <c r="BJ237" s="20" t="s">
        <v>82</v>
      </c>
      <c r="BK237" s="193">
        <f t="shared" si="59"/>
        <v>0</v>
      </c>
      <c r="BL237" s="20" t="s">
        <v>283</v>
      </c>
      <c r="BM237" s="192" t="s">
        <v>2525</v>
      </c>
    </row>
    <row r="238" spans="1:65" s="2" customFormat="1" ht="16.5" customHeight="1">
      <c r="A238" s="37"/>
      <c r="B238" s="38"/>
      <c r="C238" s="181" t="s">
        <v>1701</v>
      </c>
      <c r="D238" s="181" t="s">
        <v>199</v>
      </c>
      <c r="E238" s="182" t="s">
        <v>4639</v>
      </c>
      <c r="F238" s="183" t="s">
        <v>4640</v>
      </c>
      <c r="G238" s="184" t="s">
        <v>3845</v>
      </c>
      <c r="H238" s="185">
        <v>20</v>
      </c>
      <c r="I238" s="186"/>
      <c r="J238" s="187">
        <f t="shared" si="50"/>
        <v>0</v>
      </c>
      <c r="K238" s="183" t="s">
        <v>28</v>
      </c>
      <c r="L238" s="42"/>
      <c r="M238" s="188" t="s">
        <v>28</v>
      </c>
      <c r="N238" s="189" t="s">
        <v>45</v>
      </c>
      <c r="O238" s="67"/>
      <c r="P238" s="190">
        <f t="shared" si="51"/>
        <v>0</v>
      </c>
      <c r="Q238" s="190">
        <v>0</v>
      </c>
      <c r="R238" s="190">
        <f t="shared" si="52"/>
        <v>0</v>
      </c>
      <c r="S238" s="190">
        <v>0</v>
      </c>
      <c r="T238" s="191">
        <f t="shared" si="53"/>
        <v>0</v>
      </c>
      <c r="U238" s="37"/>
      <c r="V238" s="37"/>
      <c r="W238" s="37"/>
      <c r="X238" s="37"/>
      <c r="Y238" s="37"/>
      <c r="Z238" s="37"/>
      <c r="AA238" s="37"/>
      <c r="AB238" s="37"/>
      <c r="AC238" s="37"/>
      <c r="AD238" s="37"/>
      <c r="AE238" s="37"/>
      <c r="AR238" s="192" t="s">
        <v>283</v>
      </c>
      <c r="AT238" s="192" t="s">
        <v>199</v>
      </c>
      <c r="AU238" s="192" t="s">
        <v>82</v>
      </c>
      <c r="AY238" s="20" t="s">
        <v>197</v>
      </c>
      <c r="BE238" s="193">
        <f t="shared" si="54"/>
        <v>0</v>
      </c>
      <c r="BF238" s="193">
        <f t="shared" si="55"/>
        <v>0</v>
      </c>
      <c r="BG238" s="193">
        <f t="shared" si="56"/>
        <v>0</v>
      </c>
      <c r="BH238" s="193">
        <f t="shared" si="57"/>
        <v>0</v>
      </c>
      <c r="BI238" s="193">
        <f t="shared" si="58"/>
        <v>0</v>
      </c>
      <c r="BJ238" s="20" t="s">
        <v>82</v>
      </c>
      <c r="BK238" s="193">
        <f t="shared" si="59"/>
        <v>0</v>
      </c>
      <c r="BL238" s="20" t="s">
        <v>283</v>
      </c>
      <c r="BM238" s="192" t="s">
        <v>2529</v>
      </c>
    </row>
    <row r="239" spans="1:65" s="2" customFormat="1" ht="16.5" customHeight="1">
      <c r="A239" s="37"/>
      <c r="B239" s="38"/>
      <c r="C239" s="181" t="s">
        <v>1713</v>
      </c>
      <c r="D239" s="181" t="s">
        <v>199</v>
      </c>
      <c r="E239" s="182" t="s">
        <v>4641</v>
      </c>
      <c r="F239" s="183" t="s">
        <v>4642</v>
      </c>
      <c r="G239" s="184" t="s">
        <v>3845</v>
      </c>
      <c r="H239" s="185">
        <v>18</v>
      </c>
      <c r="I239" s="186"/>
      <c r="J239" s="187">
        <f t="shared" si="50"/>
        <v>0</v>
      </c>
      <c r="K239" s="183" t="s">
        <v>28</v>
      </c>
      <c r="L239" s="42"/>
      <c r="M239" s="188" t="s">
        <v>28</v>
      </c>
      <c r="N239" s="189" t="s">
        <v>45</v>
      </c>
      <c r="O239" s="67"/>
      <c r="P239" s="190">
        <f t="shared" si="51"/>
        <v>0</v>
      </c>
      <c r="Q239" s="190">
        <v>0</v>
      </c>
      <c r="R239" s="190">
        <f t="shared" si="52"/>
        <v>0</v>
      </c>
      <c r="S239" s="190">
        <v>0</v>
      </c>
      <c r="T239" s="191">
        <f t="shared" si="53"/>
        <v>0</v>
      </c>
      <c r="U239" s="37"/>
      <c r="V239" s="37"/>
      <c r="W239" s="37"/>
      <c r="X239" s="37"/>
      <c r="Y239" s="37"/>
      <c r="Z239" s="37"/>
      <c r="AA239" s="37"/>
      <c r="AB239" s="37"/>
      <c r="AC239" s="37"/>
      <c r="AD239" s="37"/>
      <c r="AE239" s="37"/>
      <c r="AR239" s="192" t="s">
        <v>283</v>
      </c>
      <c r="AT239" s="192" t="s">
        <v>199</v>
      </c>
      <c r="AU239" s="192" t="s">
        <v>82</v>
      </c>
      <c r="AY239" s="20" t="s">
        <v>197</v>
      </c>
      <c r="BE239" s="193">
        <f t="shared" si="54"/>
        <v>0</v>
      </c>
      <c r="BF239" s="193">
        <f t="shared" si="55"/>
        <v>0</v>
      </c>
      <c r="BG239" s="193">
        <f t="shared" si="56"/>
        <v>0</v>
      </c>
      <c r="BH239" s="193">
        <f t="shared" si="57"/>
        <v>0</v>
      </c>
      <c r="BI239" s="193">
        <f t="shared" si="58"/>
        <v>0</v>
      </c>
      <c r="BJ239" s="20" t="s">
        <v>82</v>
      </c>
      <c r="BK239" s="193">
        <f t="shared" si="59"/>
        <v>0</v>
      </c>
      <c r="BL239" s="20" t="s">
        <v>283</v>
      </c>
      <c r="BM239" s="192" t="s">
        <v>2536</v>
      </c>
    </row>
    <row r="240" spans="1:65" s="2" customFormat="1" ht="16.5" customHeight="1">
      <c r="A240" s="37"/>
      <c r="B240" s="38"/>
      <c r="C240" s="181" t="s">
        <v>1719</v>
      </c>
      <c r="D240" s="181" t="s">
        <v>199</v>
      </c>
      <c r="E240" s="182" t="s">
        <v>4643</v>
      </c>
      <c r="F240" s="183" t="s">
        <v>4644</v>
      </c>
      <c r="G240" s="184" t="s">
        <v>3845</v>
      </c>
      <c r="H240" s="185">
        <v>18</v>
      </c>
      <c r="I240" s="186"/>
      <c r="J240" s="187">
        <f t="shared" si="50"/>
        <v>0</v>
      </c>
      <c r="K240" s="183" t="s">
        <v>28</v>
      </c>
      <c r="L240" s="42"/>
      <c r="M240" s="188" t="s">
        <v>28</v>
      </c>
      <c r="N240" s="189" t="s">
        <v>45</v>
      </c>
      <c r="O240" s="67"/>
      <c r="P240" s="190">
        <f t="shared" si="51"/>
        <v>0</v>
      </c>
      <c r="Q240" s="190">
        <v>0</v>
      </c>
      <c r="R240" s="190">
        <f t="shared" si="52"/>
        <v>0</v>
      </c>
      <c r="S240" s="190">
        <v>0</v>
      </c>
      <c r="T240" s="191">
        <f t="shared" si="53"/>
        <v>0</v>
      </c>
      <c r="U240" s="37"/>
      <c r="V240" s="37"/>
      <c r="W240" s="37"/>
      <c r="X240" s="37"/>
      <c r="Y240" s="37"/>
      <c r="Z240" s="37"/>
      <c r="AA240" s="37"/>
      <c r="AB240" s="37"/>
      <c r="AC240" s="37"/>
      <c r="AD240" s="37"/>
      <c r="AE240" s="37"/>
      <c r="AR240" s="192" t="s">
        <v>283</v>
      </c>
      <c r="AT240" s="192" t="s">
        <v>199</v>
      </c>
      <c r="AU240" s="192" t="s">
        <v>82</v>
      </c>
      <c r="AY240" s="20" t="s">
        <v>197</v>
      </c>
      <c r="BE240" s="193">
        <f t="shared" si="54"/>
        <v>0</v>
      </c>
      <c r="BF240" s="193">
        <f t="shared" si="55"/>
        <v>0</v>
      </c>
      <c r="BG240" s="193">
        <f t="shared" si="56"/>
        <v>0</v>
      </c>
      <c r="BH240" s="193">
        <f t="shared" si="57"/>
        <v>0</v>
      </c>
      <c r="BI240" s="193">
        <f t="shared" si="58"/>
        <v>0</v>
      </c>
      <c r="BJ240" s="20" t="s">
        <v>82</v>
      </c>
      <c r="BK240" s="193">
        <f t="shared" si="59"/>
        <v>0</v>
      </c>
      <c r="BL240" s="20" t="s">
        <v>283</v>
      </c>
      <c r="BM240" s="192" t="s">
        <v>2548</v>
      </c>
    </row>
    <row r="241" spans="1:65" s="2" customFormat="1" ht="16.5" customHeight="1">
      <c r="A241" s="37"/>
      <c r="B241" s="38"/>
      <c r="C241" s="181" t="s">
        <v>1726</v>
      </c>
      <c r="D241" s="181" t="s">
        <v>199</v>
      </c>
      <c r="E241" s="182" t="s">
        <v>4645</v>
      </c>
      <c r="F241" s="183" t="s">
        <v>4646</v>
      </c>
      <c r="G241" s="184" t="s">
        <v>265</v>
      </c>
      <c r="H241" s="185">
        <v>245</v>
      </c>
      <c r="I241" s="186"/>
      <c r="J241" s="187">
        <f t="shared" si="50"/>
        <v>0</v>
      </c>
      <c r="K241" s="183" t="s">
        <v>28</v>
      </c>
      <c r="L241" s="42"/>
      <c r="M241" s="188" t="s">
        <v>28</v>
      </c>
      <c r="N241" s="189" t="s">
        <v>45</v>
      </c>
      <c r="O241" s="67"/>
      <c r="P241" s="190">
        <f t="shared" si="51"/>
        <v>0</v>
      </c>
      <c r="Q241" s="190">
        <v>0</v>
      </c>
      <c r="R241" s="190">
        <f t="shared" si="52"/>
        <v>0</v>
      </c>
      <c r="S241" s="190">
        <v>0</v>
      </c>
      <c r="T241" s="191">
        <f t="shared" si="53"/>
        <v>0</v>
      </c>
      <c r="U241" s="37"/>
      <c r="V241" s="37"/>
      <c r="W241" s="37"/>
      <c r="X241" s="37"/>
      <c r="Y241" s="37"/>
      <c r="Z241" s="37"/>
      <c r="AA241" s="37"/>
      <c r="AB241" s="37"/>
      <c r="AC241" s="37"/>
      <c r="AD241" s="37"/>
      <c r="AE241" s="37"/>
      <c r="AR241" s="192" t="s">
        <v>283</v>
      </c>
      <c r="AT241" s="192" t="s">
        <v>199</v>
      </c>
      <c r="AU241" s="192" t="s">
        <v>82</v>
      </c>
      <c r="AY241" s="20" t="s">
        <v>197</v>
      </c>
      <c r="BE241" s="193">
        <f t="shared" si="54"/>
        <v>0</v>
      </c>
      <c r="BF241" s="193">
        <f t="shared" si="55"/>
        <v>0</v>
      </c>
      <c r="BG241" s="193">
        <f t="shared" si="56"/>
        <v>0</v>
      </c>
      <c r="BH241" s="193">
        <f t="shared" si="57"/>
        <v>0</v>
      </c>
      <c r="BI241" s="193">
        <f t="shared" si="58"/>
        <v>0</v>
      </c>
      <c r="BJ241" s="20" t="s">
        <v>82</v>
      </c>
      <c r="BK241" s="193">
        <f t="shared" si="59"/>
        <v>0</v>
      </c>
      <c r="BL241" s="20" t="s">
        <v>283</v>
      </c>
      <c r="BM241" s="192" t="s">
        <v>2562</v>
      </c>
    </row>
    <row r="242" spans="1:65" s="2" customFormat="1" ht="16.5" customHeight="1">
      <c r="A242" s="37"/>
      <c r="B242" s="38"/>
      <c r="C242" s="181" t="s">
        <v>1736</v>
      </c>
      <c r="D242" s="181" t="s">
        <v>199</v>
      </c>
      <c r="E242" s="182" t="s">
        <v>4647</v>
      </c>
      <c r="F242" s="183" t="s">
        <v>4648</v>
      </c>
      <c r="G242" s="184" t="s">
        <v>3845</v>
      </c>
      <c r="H242" s="185">
        <v>245</v>
      </c>
      <c r="I242" s="186"/>
      <c r="J242" s="187">
        <f t="shared" si="50"/>
        <v>0</v>
      </c>
      <c r="K242" s="183" t="s">
        <v>28</v>
      </c>
      <c r="L242" s="42"/>
      <c r="M242" s="188" t="s">
        <v>28</v>
      </c>
      <c r="N242" s="189" t="s">
        <v>45</v>
      </c>
      <c r="O242" s="67"/>
      <c r="P242" s="190">
        <f t="shared" si="51"/>
        <v>0</v>
      </c>
      <c r="Q242" s="190">
        <v>0</v>
      </c>
      <c r="R242" s="190">
        <f t="shared" si="52"/>
        <v>0</v>
      </c>
      <c r="S242" s="190">
        <v>0</v>
      </c>
      <c r="T242" s="191">
        <f t="shared" si="53"/>
        <v>0</v>
      </c>
      <c r="U242" s="37"/>
      <c r="V242" s="37"/>
      <c r="W242" s="37"/>
      <c r="X242" s="37"/>
      <c r="Y242" s="37"/>
      <c r="Z242" s="37"/>
      <c r="AA242" s="37"/>
      <c r="AB242" s="37"/>
      <c r="AC242" s="37"/>
      <c r="AD242" s="37"/>
      <c r="AE242" s="37"/>
      <c r="AR242" s="192" t="s">
        <v>283</v>
      </c>
      <c r="AT242" s="192" t="s">
        <v>199</v>
      </c>
      <c r="AU242" s="192" t="s">
        <v>82</v>
      </c>
      <c r="AY242" s="20" t="s">
        <v>197</v>
      </c>
      <c r="BE242" s="193">
        <f t="shared" si="54"/>
        <v>0</v>
      </c>
      <c r="BF242" s="193">
        <f t="shared" si="55"/>
        <v>0</v>
      </c>
      <c r="BG242" s="193">
        <f t="shared" si="56"/>
        <v>0</v>
      </c>
      <c r="BH242" s="193">
        <f t="shared" si="57"/>
        <v>0</v>
      </c>
      <c r="BI242" s="193">
        <f t="shared" si="58"/>
        <v>0</v>
      </c>
      <c r="BJ242" s="20" t="s">
        <v>82</v>
      </c>
      <c r="BK242" s="193">
        <f t="shared" si="59"/>
        <v>0</v>
      </c>
      <c r="BL242" s="20" t="s">
        <v>283</v>
      </c>
      <c r="BM242" s="192" t="s">
        <v>2580</v>
      </c>
    </row>
    <row r="243" spans="1:65" s="2" customFormat="1" ht="16.5" customHeight="1">
      <c r="A243" s="37"/>
      <c r="B243" s="38"/>
      <c r="C243" s="181" t="s">
        <v>1749</v>
      </c>
      <c r="D243" s="181" t="s">
        <v>199</v>
      </c>
      <c r="E243" s="182" t="s">
        <v>4649</v>
      </c>
      <c r="F243" s="183" t="s">
        <v>4650</v>
      </c>
      <c r="G243" s="184" t="s">
        <v>265</v>
      </c>
      <c r="H243" s="185">
        <v>65</v>
      </c>
      <c r="I243" s="186"/>
      <c r="J243" s="187">
        <f t="shared" si="50"/>
        <v>0</v>
      </c>
      <c r="K243" s="183" t="s">
        <v>28</v>
      </c>
      <c r="L243" s="42"/>
      <c r="M243" s="188" t="s">
        <v>28</v>
      </c>
      <c r="N243" s="189" t="s">
        <v>45</v>
      </c>
      <c r="O243" s="67"/>
      <c r="P243" s="190">
        <f t="shared" si="51"/>
        <v>0</v>
      </c>
      <c r="Q243" s="190">
        <v>0</v>
      </c>
      <c r="R243" s="190">
        <f t="shared" si="52"/>
        <v>0</v>
      </c>
      <c r="S243" s="190">
        <v>0</v>
      </c>
      <c r="T243" s="191">
        <f t="shared" si="53"/>
        <v>0</v>
      </c>
      <c r="U243" s="37"/>
      <c r="V243" s="37"/>
      <c r="W243" s="37"/>
      <c r="X243" s="37"/>
      <c r="Y243" s="37"/>
      <c r="Z243" s="37"/>
      <c r="AA243" s="37"/>
      <c r="AB243" s="37"/>
      <c r="AC243" s="37"/>
      <c r="AD243" s="37"/>
      <c r="AE243" s="37"/>
      <c r="AR243" s="192" t="s">
        <v>283</v>
      </c>
      <c r="AT243" s="192" t="s">
        <v>199</v>
      </c>
      <c r="AU243" s="192" t="s">
        <v>82</v>
      </c>
      <c r="AY243" s="20" t="s">
        <v>197</v>
      </c>
      <c r="BE243" s="193">
        <f t="shared" si="54"/>
        <v>0</v>
      </c>
      <c r="BF243" s="193">
        <f t="shared" si="55"/>
        <v>0</v>
      </c>
      <c r="BG243" s="193">
        <f t="shared" si="56"/>
        <v>0</v>
      </c>
      <c r="BH243" s="193">
        <f t="shared" si="57"/>
        <v>0</v>
      </c>
      <c r="BI243" s="193">
        <f t="shared" si="58"/>
        <v>0</v>
      </c>
      <c r="BJ243" s="20" t="s">
        <v>82</v>
      </c>
      <c r="BK243" s="193">
        <f t="shared" si="59"/>
        <v>0</v>
      </c>
      <c r="BL243" s="20" t="s">
        <v>283</v>
      </c>
      <c r="BM243" s="192" t="s">
        <v>2591</v>
      </c>
    </row>
    <row r="244" spans="1:65" s="2" customFormat="1" ht="16.5" customHeight="1">
      <c r="A244" s="37"/>
      <c r="B244" s="38"/>
      <c r="C244" s="181" t="s">
        <v>1754</v>
      </c>
      <c r="D244" s="181" t="s">
        <v>199</v>
      </c>
      <c r="E244" s="182" t="s">
        <v>4651</v>
      </c>
      <c r="F244" s="183" t="s">
        <v>4652</v>
      </c>
      <c r="G244" s="184" t="s">
        <v>3845</v>
      </c>
      <c r="H244" s="185">
        <v>60</v>
      </c>
      <c r="I244" s="186"/>
      <c r="J244" s="187">
        <f t="shared" si="50"/>
        <v>0</v>
      </c>
      <c r="K244" s="183" t="s">
        <v>28</v>
      </c>
      <c r="L244" s="42"/>
      <c r="M244" s="188" t="s">
        <v>28</v>
      </c>
      <c r="N244" s="189" t="s">
        <v>45</v>
      </c>
      <c r="O244" s="67"/>
      <c r="P244" s="190">
        <f t="shared" si="51"/>
        <v>0</v>
      </c>
      <c r="Q244" s="190">
        <v>0</v>
      </c>
      <c r="R244" s="190">
        <f t="shared" si="52"/>
        <v>0</v>
      </c>
      <c r="S244" s="190">
        <v>0</v>
      </c>
      <c r="T244" s="191">
        <f t="shared" si="53"/>
        <v>0</v>
      </c>
      <c r="U244" s="37"/>
      <c r="V244" s="37"/>
      <c r="W244" s="37"/>
      <c r="X244" s="37"/>
      <c r="Y244" s="37"/>
      <c r="Z244" s="37"/>
      <c r="AA244" s="37"/>
      <c r="AB244" s="37"/>
      <c r="AC244" s="37"/>
      <c r="AD244" s="37"/>
      <c r="AE244" s="37"/>
      <c r="AR244" s="192" t="s">
        <v>283</v>
      </c>
      <c r="AT244" s="192" t="s">
        <v>199</v>
      </c>
      <c r="AU244" s="192" t="s">
        <v>82</v>
      </c>
      <c r="AY244" s="20" t="s">
        <v>197</v>
      </c>
      <c r="BE244" s="193">
        <f t="shared" si="54"/>
        <v>0</v>
      </c>
      <c r="BF244" s="193">
        <f t="shared" si="55"/>
        <v>0</v>
      </c>
      <c r="BG244" s="193">
        <f t="shared" si="56"/>
        <v>0</v>
      </c>
      <c r="BH244" s="193">
        <f t="shared" si="57"/>
        <v>0</v>
      </c>
      <c r="BI244" s="193">
        <f t="shared" si="58"/>
        <v>0</v>
      </c>
      <c r="BJ244" s="20" t="s">
        <v>82</v>
      </c>
      <c r="BK244" s="193">
        <f t="shared" si="59"/>
        <v>0</v>
      </c>
      <c r="BL244" s="20" t="s">
        <v>283</v>
      </c>
      <c r="BM244" s="192" t="s">
        <v>2602</v>
      </c>
    </row>
    <row r="245" spans="1:65" s="2" customFormat="1" ht="16.5" customHeight="1">
      <c r="A245" s="37"/>
      <c r="B245" s="38"/>
      <c r="C245" s="181" t="s">
        <v>1759</v>
      </c>
      <c r="D245" s="181" t="s">
        <v>199</v>
      </c>
      <c r="E245" s="182" t="s">
        <v>4653</v>
      </c>
      <c r="F245" s="183" t="s">
        <v>4654</v>
      </c>
      <c r="G245" s="184" t="s">
        <v>3845</v>
      </c>
      <c r="H245" s="185">
        <v>25</v>
      </c>
      <c r="I245" s="186"/>
      <c r="J245" s="187">
        <f t="shared" si="50"/>
        <v>0</v>
      </c>
      <c r="K245" s="183" t="s">
        <v>28</v>
      </c>
      <c r="L245" s="42"/>
      <c r="M245" s="188" t="s">
        <v>28</v>
      </c>
      <c r="N245" s="189" t="s">
        <v>45</v>
      </c>
      <c r="O245" s="67"/>
      <c r="P245" s="190">
        <f t="shared" si="51"/>
        <v>0</v>
      </c>
      <c r="Q245" s="190">
        <v>0</v>
      </c>
      <c r="R245" s="190">
        <f t="shared" si="52"/>
        <v>0</v>
      </c>
      <c r="S245" s="190">
        <v>0</v>
      </c>
      <c r="T245" s="191">
        <f t="shared" si="53"/>
        <v>0</v>
      </c>
      <c r="U245" s="37"/>
      <c r="V245" s="37"/>
      <c r="W245" s="37"/>
      <c r="X245" s="37"/>
      <c r="Y245" s="37"/>
      <c r="Z245" s="37"/>
      <c r="AA245" s="37"/>
      <c r="AB245" s="37"/>
      <c r="AC245" s="37"/>
      <c r="AD245" s="37"/>
      <c r="AE245" s="37"/>
      <c r="AR245" s="192" t="s">
        <v>283</v>
      </c>
      <c r="AT245" s="192" t="s">
        <v>199</v>
      </c>
      <c r="AU245" s="192" t="s">
        <v>82</v>
      </c>
      <c r="AY245" s="20" t="s">
        <v>197</v>
      </c>
      <c r="BE245" s="193">
        <f t="shared" si="54"/>
        <v>0</v>
      </c>
      <c r="BF245" s="193">
        <f t="shared" si="55"/>
        <v>0</v>
      </c>
      <c r="BG245" s="193">
        <f t="shared" si="56"/>
        <v>0</v>
      </c>
      <c r="BH245" s="193">
        <f t="shared" si="57"/>
        <v>0</v>
      </c>
      <c r="BI245" s="193">
        <f t="shared" si="58"/>
        <v>0</v>
      </c>
      <c r="BJ245" s="20" t="s">
        <v>82</v>
      </c>
      <c r="BK245" s="193">
        <f t="shared" si="59"/>
        <v>0</v>
      </c>
      <c r="BL245" s="20" t="s">
        <v>283</v>
      </c>
      <c r="BM245" s="192" t="s">
        <v>2613</v>
      </c>
    </row>
    <row r="246" spans="1:65" s="2" customFormat="1" ht="16.5" customHeight="1">
      <c r="A246" s="37"/>
      <c r="B246" s="38"/>
      <c r="C246" s="181" t="s">
        <v>1768</v>
      </c>
      <c r="D246" s="181" t="s">
        <v>199</v>
      </c>
      <c r="E246" s="182" t="s">
        <v>4655</v>
      </c>
      <c r="F246" s="183" t="s">
        <v>4656</v>
      </c>
      <c r="G246" s="184" t="s">
        <v>3845</v>
      </c>
      <c r="H246" s="185">
        <v>1</v>
      </c>
      <c r="I246" s="186"/>
      <c r="J246" s="187">
        <f t="shared" si="50"/>
        <v>0</v>
      </c>
      <c r="K246" s="183" t="s">
        <v>28</v>
      </c>
      <c r="L246" s="42"/>
      <c r="M246" s="188" t="s">
        <v>28</v>
      </c>
      <c r="N246" s="189" t="s">
        <v>45</v>
      </c>
      <c r="O246" s="67"/>
      <c r="P246" s="190">
        <f t="shared" si="51"/>
        <v>0</v>
      </c>
      <c r="Q246" s="190">
        <v>0</v>
      </c>
      <c r="R246" s="190">
        <f t="shared" si="52"/>
        <v>0</v>
      </c>
      <c r="S246" s="190">
        <v>0</v>
      </c>
      <c r="T246" s="191">
        <f t="shared" si="53"/>
        <v>0</v>
      </c>
      <c r="U246" s="37"/>
      <c r="V246" s="37"/>
      <c r="W246" s="37"/>
      <c r="X246" s="37"/>
      <c r="Y246" s="37"/>
      <c r="Z246" s="37"/>
      <c r="AA246" s="37"/>
      <c r="AB246" s="37"/>
      <c r="AC246" s="37"/>
      <c r="AD246" s="37"/>
      <c r="AE246" s="37"/>
      <c r="AR246" s="192" t="s">
        <v>283</v>
      </c>
      <c r="AT246" s="192" t="s">
        <v>199</v>
      </c>
      <c r="AU246" s="192" t="s">
        <v>82</v>
      </c>
      <c r="AY246" s="20" t="s">
        <v>197</v>
      </c>
      <c r="BE246" s="193">
        <f t="shared" si="54"/>
        <v>0</v>
      </c>
      <c r="BF246" s="193">
        <f t="shared" si="55"/>
        <v>0</v>
      </c>
      <c r="BG246" s="193">
        <f t="shared" si="56"/>
        <v>0</v>
      </c>
      <c r="BH246" s="193">
        <f t="shared" si="57"/>
        <v>0</v>
      </c>
      <c r="BI246" s="193">
        <f t="shared" si="58"/>
        <v>0</v>
      </c>
      <c r="BJ246" s="20" t="s">
        <v>82</v>
      </c>
      <c r="BK246" s="193">
        <f t="shared" si="59"/>
        <v>0</v>
      </c>
      <c r="BL246" s="20" t="s">
        <v>283</v>
      </c>
      <c r="BM246" s="192" t="s">
        <v>2624</v>
      </c>
    </row>
    <row r="247" spans="1:65" s="2" customFormat="1" ht="16.5" customHeight="1">
      <c r="A247" s="37"/>
      <c r="B247" s="38"/>
      <c r="C247" s="181" t="s">
        <v>1783</v>
      </c>
      <c r="D247" s="181" t="s">
        <v>199</v>
      </c>
      <c r="E247" s="182" t="s">
        <v>4657</v>
      </c>
      <c r="F247" s="183" t="s">
        <v>4658</v>
      </c>
      <c r="G247" s="184" t="s">
        <v>3845</v>
      </c>
      <c r="H247" s="185">
        <v>10</v>
      </c>
      <c r="I247" s="186"/>
      <c r="J247" s="187">
        <f t="shared" si="50"/>
        <v>0</v>
      </c>
      <c r="K247" s="183" t="s">
        <v>28</v>
      </c>
      <c r="L247" s="42"/>
      <c r="M247" s="188" t="s">
        <v>28</v>
      </c>
      <c r="N247" s="189" t="s">
        <v>45</v>
      </c>
      <c r="O247" s="67"/>
      <c r="P247" s="190">
        <f t="shared" si="51"/>
        <v>0</v>
      </c>
      <c r="Q247" s="190">
        <v>0</v>
      </c>
      <c r="R247" s="190">
        <f t="shared" si="52"/>
        <v>0</v>
      </c>
      <c r="S247" s="190">
        <v>0</v>
      </c>
      <c r="T247" s="191">
        <f t="shared" si="53"/>
        <v>0</v>
      </c>
      <c r="U247" s="37"/>
      <c r="V247" s="37"/>
      <c r="W247" s="37"/>
      <c r="X247" s="37"/>
      <c r="Y247" s="37"/>
      <c r="Z247" s="37"/>
      <c r="AA247" s="37"/>
      <c r="AB247" s="37"/>
      <c r="AC247" s="37"/>
      <c r="AD247" s="37"/>
      <c r="AE247" s="37"/>
      <c r="AR247" s="192" t="s">
        <v>283</v>
      </c>
      <c r="AT247" s="192" t="s">
        <v>199</v>
      </c>
      <c r="AU247" s="192" t="s">
        <v>82</v>
      </c>
      <c r="AY247" s="20" t="s">
        <v>197</v>
      </c>
      <c r="BE247" s="193">
        <f t="shared" si="54"/>
        <v>0</v>
      </c>
      <c r="BF247" s="193">
        <f t="shared" si="55"/>
        <v>0</v>
      </c>
      <c r="BG247" s="193">
        <f t="shared" si="56"/>
        <v>0</v>
      </c>
      <c r="BH247" s="193">
        <f t="shared" si="57"/>
        <v>0</v>
      </c>
      <c r="BI247" s="193">
        <f t="shared" si="58"/>
        <v>0</v>
      </c>
      <c r="BJ247" s="20" t="s">
        <v>82</v>
      </c>
      <c r="BK247" s="193">
        <f t="shared" si="59"/>
        <v>0</v>
      </c>
      <c r="BL247" s="20" t="s">
        <v>283</v>
      </c>
      <c r="BM247" s="192" t="s">
        <v>2634</v>
      </c>
    </row>
    <row r="248" spans="1:65" s="2" customFormat="1" ht="16.5" customHeight="1">
      <c r="A248" s="37"/>
      <c r="B248" s="38"/>
      <c r="C248" s="181" t="s">
        <v>1791</v>
      </c>
      <c r="D248" s="181" t="s">
        <v>199</v>
      </c>
      <c r="E248" s="182" t="s">
        <v>4659</v>
      </c>
      <c r="F248" s="183" t="s">
        <v>4660</v>
      </c>
      <c r="G248" s="184" t="s">
        <v>3845</v>
      </c>
      <c r="H248" s="185">
        <v>18</v>
      </c>
      <c r="I248" s="186"/>
      <c r="J248" s="187">
        <f t="shared" si="50"/>
        <v>0</v>
      </c>
      <c r="K248" s="183" t="s">
        <v>28</v>
      </c>
      <c r="L248" s="42"/>
      <c r="M248" s="188" t="s">
        <v>28</v>
      </c>
      <c r="N248" s="189" t="s">
        <v>45</v>
      </c>
      <c r="O248" s="67"/>
      <c r="P248" s="190">
        <f t="shared" si="51"/>
        <v>0</v>
      </c>
      <c r="Q248" s="190">
        <v>0</v>
      </c>
      <c r="R248" s="190">
        <f t="shared" si="52"/>
        <v>0</v>
      </c>
      <c r="S248" s="190">
        <v>0</v>
      </c>
      <c r="T248" s="191">
        <f t="shared" si="53"/>
        <v>0</v>
      </c>
      <c r="U248" s="37"/>
      <c r="V248" s="37"/>
      <c r="W248" s="37"/>
      <c r="X248" s="37"/>
      <c r="Y248" s="37"/>
      <c r="Z248" s="37"/>
      <c r="AA248" s="37"/>
      <c r="AB248" s="37"/>
      <c r="AC248" s="37"/>
      <c r="AD248" s="37"/>
      <c r="AE248" s="37"/>
      <c r="AR248" s="192" t="s">
        <v>283</v>
      </c>
      <c r="AT248" s="192" t="s">
        <v>199</v>
      </c>
      <c r="AU248" s="192" t="s">
        <v>82</v>
      </c>
      <c r="AY248" s="20" t="s">
        <v>197</v>
      </c>
      <c r="BE248" s="193">
        <f t="shared" si="54"/>
        <v>0</v>
      </c>
      <c r="BF248" s="193">
        <f t="shared" si="55"/>
        <v>0</v>
      </c>
      <c r="BG248" s="193">
        <f t="shared" si="56"/>
        <v>0</v>
      </c>
      <c r="BH248" s="193">
        <f t="shared" si="57"/>
        <v>0</v>
      </c>
      <c r="BI248" s="193">
        <f t="shared" si="58"/>
        <v>0</v>
      </c>
      <c r="BJ248" s="20" t="s">
        <v>82</v>
      </c>
      <c r="BK248" s="193">
        <f t="shared" si="59"/>
        <v>0</v>
      </c>
      <c r="BL248" s="20" t="s">
        <v>283</v>
      </c>
      <c r="BM248" s="192" t="s">
        <v>2644</v>
      </c>
    </row>
    <row r="249" spans="1:65" s="2" customFormat="1" ht="16.5" customHeight="1">
      <c r="A249" s="37"/>
      <c r="B249" s="38"/>
      <c r="C249" s="181" t="s">
        <v>1798</v>
      </c>
      <c r="D249" s="181" t="s">
        <v>199</v>
      </c>
      <c r="E249" s="182" t="s">
        <v>4661</v>
      </c>
      <c r="F249" s="183" t="s">
        <v>4662</v>
      </c>
      <c r="G249" s="184" t="s">
        <v>4594</v>
      </c>
      <c r="H249" s="185">
        <v>5</v>
      </c>
      <c r="I249" s="186"/>
      <c r="J249" s="187">
        <f t="shared" si="50"/>
        <v>0</v>
      </c>
      <c r="K249" s="183" t="s">
        <v>28</v>
      </c>
      <c r="L249" s="42"/>
      <c r="M249" s="188" t="s">
        <v>28</v>
      </c>
      <c r="N249" s="189" t="s">
        <v>45</v>
      </c>
      <c r="O249" s="67"/>
      <c r="P249" s="190">
        <f t="shared" si="51"/>
        <v>0</v>
      </c>
      <c r="Q249" s="190">
        <v>0</v>
      </c>
      <c r="R249" s="190">
        <f t="shared" si="52"/>
        <v>0</v>
      </c>
      <c r="S249" s="190">
        <v>0</v>
      </c>
      <c r="T249" s="191">
        <f t="shared" si="53"/>
        <v>0</v>
      </c>
      <c r="U249" s="37"/>
      <c r="V249" s="37"/>
      <c r="W249" s="37"/>
      <c r="X249" s="37"/>
      <c r="Y249" s="37"/>
      <c r="Z249" s="37"/>
      <c r="AA249" s="37"/>
      <c r="AB249" s="37"/>
      <c r="AC249" s="37"/>
      <c r="AD249" s="37"/>
      <c r="AE249" s="37"/>
      <c r="AR249" s="192" t="s">
        <v>283</v>
      </c>
      <c r="AT249" s="192" t="s">
        <v>199</v>
      </c>
      <c r="AU249" s="192" t="s">
        <v>82</v>
      </c>
      <c r="AY249" s="20" t="s">
        <v>197</v>
      </c>
      <c r="BE249" s="193">
        <f t="shared" si="54"/>
        <v>0</v>
      </c>
      <c r="BF249" s="193">
        <f t="shared" si="55"/>
        <v>0</v>
      </c>
      <c r="BG249" s="193">
        <f t="shared" si="56"/>
        <v>0</v>
      </c>
      <c r="BH249" s="193">
        <f t="shared" si="57"/>
        <v>0</v>
      </c>
      <c r="BI249" s="193">
        <f t="shared" si="58"/>
        <v>0</v>
      </c>
      <c r="BJ249" s="20" t="s">
        <v>82</v>
      </c>
      <c r="BK249" s="193">
        <f t="shared" si="59"/>
        <v>0</v>
      </c>
      <c r="BL249" s="20" t="s">
        <v>283</v>
      </c>
      <c r="BM249" s="192" t="s">
        <v>2653</v>
      </c>
    </row>
    <row r="250" spans="1:65" s="2" customFormat="1" ht="24.2" customHeight="1">
      <c r="A250" s="37"/>
      <c r="B250" s="38"/>
      <c r="C250" s="181" t="s">
        <v>1803</v>
      </c>
      <c r="D250" s="181" t="s">
        <v>199</v>
      </c>
      <c r="E250" s="182" t="s">
        <v>4663</v>
      </c>
      <c r="F250" s="183" t="s">
        <v>4664</v>
      </c>
      <c r="G250" s="184" t="s">
        <v>265</v>
      </c>
      <c r="H250" s="185">
        <v>80</v>
      </c>
      <c r="I250" s="186"/>
      <c r="J250" s="187">
        <f t="shared" si="50"/>
        <v>0</v>
      </c>
      <c r="K250" s="183" t="s">
        <v>28</v>
      </c>
      <c r="L250" s="42"/>
      <c r="M250" s="188" t="s">
        <v>28</v>
      </c>
      <c r="N250" s="189" t="s">
        <v>45</v>
      </c>
      <c r="O250" s="67"/>
      <c r="P250" s="190">
        <f t="shared" si="51"/>
        <v>0</v>
      </c>
      <c r="Q250" s="190">
        <v>0</v>
      </c>
      <c r="R250" s="190">
        <f t="shared" si="52"/>
        <v>0</v>
      </c>
      <c r="S250" s="190">
        <v>0</v>
      </c>
      <c r="T250" s="191">
        <f t="shared" si="53"/>
        <v>0</v>
      </c>
      <c r="U250" s="37"/>
      <c r="V250" s="37"/>
      <c r="W250" s="37"/>
      <c r="X250" s="37"/>
      <c r="Y250" s="37"/>
      <c r="Z250" s="37"/>
      <c r="AA250" s="37"/>
      <c r="AB250" s="37"/>
      <c r="AC250" s="37"/>
      <c r="AD250" s="37"/>
      <c r="AE250" s="37"/>
      <c r="AR250" s="192" t="s">
        <v>283</v>
      </c>
      <c r="AT250" s="192" t="s">
        <v>199</v>
      </c>
      <c r="AU250" s="192" t="s">
        <v>82</v>
      </c>
      <c r="AY250" s="20" t="s">
        <v>197</v>
      </c>
      <c r="BE250" s="193">
        <f t="shared" si="54"/>
        <v>0</v>
      </c>
      <c r="BF250" s="193">
        <f t="shared" si="55"/>
        <v>0</v>
      </c>
      <c r="BG250" s="193">
        <f t="shared" si="56"/>
        <v>0</v>
      </c>
      <c r="BH250" s="193">
        <f t="shared" si="57"/>
        <v>0</v>
      </c>
      <c r="BI250" s="193">
        <f t="shared" si="58"/>
        <v>0</v>
      </c>
      <c r="BJ250" s="20" t="s">
        <v>82</v>
      </c>
      <c r="BK250" s="193">
        <f t="shared" si="59"/>
        <v>0</v>
      </c>
      <c r="BL250" s="20" t="s">
        <v>283</v>
      </c>
      <c r="BM250" s="192" t="s">
        <v>2664</v>
      </c>
    </row>
    <row r="251" spans="1:65" s="2" customFormat="1" ht="16.5" customHeight="1">
      <c r="A251" s="37"/>
      <c r="B251" s="38"/>
      <c r="C251" s="181" t="s">
        <v>1822</v>
      </c>
      <c r="D251" s="181" t="s">
        <v>199</v>
      </c>
      <c r="E251" s="182" t="s">
        <v>4665</v>
      </c>
      <c r="F251" s="183" t="s">
        <v>4666</v>
      </c>
      <c r="G251" s="184" t="s">
        <v>409</v>
      </c>
      <c r="H251" s="185">
        <v>7</v>
      </c>
      <c r="I251" s="186"/>
      <c r="J251" s="187">
        <f t="shared" si="50"/>
        <v>0</v>
      </c>
      <c r="K251" s="183" t="s">
        <v>28</v>
      </c>
      <c r="L251" s="42"/>
      <c r="M251" s="188" t="s">
        <v>28</v>
      </c>
      <c r="N251" s="189" t="s">
        <v>45</v>
      </c>
      <c r="O251" s="67"/>
      <c r="P251" s="190">
        <f t="shared" si="51"/>
        <v>0</v>
      </c>
      <c r="Q251" s="190">
        <v>0</v>
      </c>
      <c r="R251" s="190">
        <f t="shared" si="52"/>
        <v>0</v>
      </c>
      <c r="S251" s="190">
        <v>0</v>
      </c>
      <c r="T251" s="191">
        <f t="shared" si="53"/>
        <v>0</v>
      </c>
      <c r="U251" s="37"/>
      <c r="V251" s="37"/>
      <c r="W251" s="37"/>
      <c r="X251" s="37"/>
      <c r="Y251" s="37"/>
      <c r="Z251" s="37"/>
      <c r="AA251" s="37"/>
      <c r="AB251" s="37"/>
      <c r="AC251" s="37"/>
      <c r="AD251" s="37"/>
      <c r="AE251" s="37"/>
      <c r="AR251" s="192" t="s">
        <v>283</v>
      </c>
      <c r="AT251" s="192" t="s">
        <v>199</v>
      </c>
      <c r="AU251" s="192" t="s">
        <v>82</v>
      </c>
      <c r="AY251" s="20" t="s">
        <v>197</v>
      </c>
      <c r="BE251" s="193">
        <f t="shared" si="54"/>
        <v>0</v>
      </c>
      <c r="BF251" s="193">
        <f t="shared" si="55"/>
        <v>0</v>
      </c>
      <c r="BG251" s="193">
        <f t="shared" si="56"/>
        <v>0</v>
      </c>
      <c r="BH251" s="193">
        <f t="shared" si="57"/>
        <v>0</v>
      </c>
      <c r="BI251" s="193">
        <f t="shared" si="58"/>
        <v>0</v>
      </c>
      <c r="BJ251" s="20" t="s">
        <v>82</v>
      </c>
      <c r="BK251" s="193">
        <f t="shared" si="59"/>
        <v>0</v>
      </c>
      <c r="BL251" s="20" t="s">
        <v>283</v>
      </c>
      <c r="BM251" s="192" t="s">
        <v>2678</v>
      </c>
    </row>
    <row r="252" spans="1:65" s="2" customFormat="1" ht="16.5" customHeight="1">
      <c r="A252" s="37"/>
      <c r="B252" s="38"/>
      <c r="C252" s="181" t="s">
        <v>1826</v>
      </c>
      <c r="D252" s="181" t="s">
        <v>199</v>
      </c>
      <c r="E252" s="182" t="s">
        <v>4667</v>
      </c>
      <c r="F252" s="183" t="s">
        <v>4668</v>
      </c>
      <c r="G252" s="184" t="s">
        <v>4669</v>
      </c>
      <c r="H252" s="185">
        <v>1</v>
      </c>
      <c r="I252" s="186"/>
      <c r="J252" s="187">
        <f t="shared" si="50"/>
        <v>0</v>
      </c>
      <c r="K252" s="183" t="s">
        <v>28</v>
      </c>
      <c r="L252" s="42"/>
      <c r="M252" s="188" t="s">
        <v>28</v>
      </c>
      <c r="N252" s="189" t="s">
        <v>45</v>
      </c>
      <c r="O252" s="67"/>
      <c r="P252" s="190">
        <f t="shared" si="51"/>
        <v>0</v>
      </c>
      <c r="Q252" s="190">
        <v>0</v>
      </c>
      <c r="R252" s="190">
        <f t="shared" si="52"/>
        <v>0</v>
      </c>
      <c r="S252" s="190">
        <v>0</v>
      </c>
      <c r="T252" s="191">
        <f t="shared" si="53"/>
        <v>0</v>
      </c>
      <c r="U252" s="37"/>
      <c r="V252" s="37"/>
      <c r="W252" s="37"/>
      <c r="X252" s="37"/>
      <c r="Y252" s="37"/>
      <c r="Z252" s="37"/>
      <c r="AA252" s="37"/>
      <c r="AB252" s="37"/>
      <c r="AC252" s="37"/>
      <c r="AD252" s="37"/>
      <c r="AE252" s="37"/>
      <c r="AR252" s="192" t="s">
        <v>283</v>
      </c>
      <c r="AT252" s="192" t="s">
        <v>199</v>
      </c>
      <c r="AU252" s="192" t="s">
        <v>82</v>
      </c>
      <c r="AY252" s="20" t="s">
        <v>197</v>
      </c>
      <c r="BE252" s="193">
        <f t="shared" si="54"/>
        <v>0</v>
      </c>
      <c r="BF252" s="193">
        <f t="shared" si="55"/>
        <v>0</v>
      </c>
      <c r="BG252" s="193">
        <f t="shared" si="56"/>
        <v>0</v>
      </c>
      <c r="BH252" s="193">
        <f t="shared" si="57"/>
        <v>0</v>
      </c>
      <c r="BI252" s="193">
        <f t="shared" si="58"/>
        <v>0</v>
      </c>
      <c r="BJ252" s="20" t="s">
        <v>82</v>
      </c>
      <c r="BK252" s="193">
        <f t="shared" si="59"/>
        <v>0</v>
      </c>
      <c r="BL252" s="20" t="s">
        <v>283</v>
      </c>
      <c r="BM252" s="192" t="s">
        <v>2691</v>
      </c>
    </row>
    <row r="253" spans="1:65" s="2" customFormat="1" ht="16.5" customHeight="1">
      <c r="A253" s="37"/>
      <c r="B253" s="38"/>
      <c r="C253" s="181" t="s">
        <v>1830</v>
      </c>
      <c r="D253" s="181" t="s">
        <v>199</v>
      </c>
      <c r="E253" s="182" t="s">
        <v>4670</v>
      </c>
      <c r="F253" s="183" t="s">
        <v>4671</v>
      </c>
      <c r="G253" s="184" t="s">
        <v>3845</v>
      </c>
      <c r="H253" s="185">
        <v>1</v>
      </c>
      <c r="I253" s="186"/>
      <c r="J253" s="187">
        <f t="shared" si="50"/>
        <v>0</v>
      </c>
      <c r="K253" s="183" t="s">
        <v>28</v>
      </c>
      <c r="L253" s="42"/>
      <c r="M253" s="188" t="s">
        <v>28</v>
      </c>
      <c r="N253" s="189" t="s">
        <v>45</v>
      </c>
      <c r="O253" s="67"/>
      <c r="P253" s="190">
        <f t="shared" si="51"/>
        <v>0</v>
      </c>
      <c r="Q253" s="190">
        <v>0</v>
      </c>
      <c r="R253" s="190">
        <f t="shared" si="52"/>
        <v>0</v>
      </c>
      <c r="S253" s="190">
        <v>0</v>
      </c>
      <c r="T253" s="191">
        <f t="shared" si="53"/>
        <v>0</v>
      </c>
      <c r="U253" s="37"/>
      <c r="V253" s="37"/>
      <c r="W253" s="37"/>
      <c r="X253" s="37"/>
      <c r="Y253" s="37"/>
      <c r="Z253" s="37"/>
      <c r="AA253" s="37"/>
      <c r="AB253" s="37"/>
      <c r="AC253" s="37"/>
      <c r="AD253" s="37"/>
      <c r="AE253" s="37"/>
      <c r="AR253" s="192" t="s">
        <v>283</v>
      </c>
      <c r="AT253" s="192" t="s">
        <v>199</v>
      </c>
      <c r="AU253" s="192" t="s">
        <v>82</v>
      </c>
      <c r="AY253" s="20" t="s">
        <v>197</v>
      </c>
      <c r="BE253" s="193">
        <f t="shared" si="54"/>
        <v>0</v>
      </c>
      <c r="BF253" s="193">
        <f t="shared" si="55"/>
        <v>0</v>
      </c>
      <c r="BG253" s="193">
        <f t="shared" si="56"/>
        <v>0</v>
      </c>
      <c r="BH253" s="193">
        <f t="shared" si="57"/>
        <v>0</v>
      </c>
      <c r="BI253" s="193">
        <f t="shared" si="58"/>
        <v>0</v>
      </c>
      <c r="BJ253" s="20" t="s">
        <v>82</v>
      </c>
      <c r="BK253" s="193">
        <f t="shared" si="59"/>
        <v>0</v>
      </c>
      <c r="BL253" s="20" t="s">
        <v>283</v>
      </c>
      <c r="BM253" s="192" t="s">
        <v>2703</v>
      </c>
    </row>
    <row r="254" spans="1:65" s="2" customFormat="1" ht="16.5" customHeight="1">
      <c r="A254" s="37"/>
      <c r="B254" s="38"/>
      <c r="C254" s="181" t="s">
        <v>1834</v>
      </c>
      <c r="D254" s="181" t="s">
        <v>199</v>
      </c>
      <c r="E254" s="182" t="s">
        <v>4672</v>
      </c>
      <c r="F254" s="183" t="s">
        <v>4673</v>
      </c>
      <c r="G254" s="184" t="s">
        <v>3845</v>
      </c>
      <c r="H254" s="185">
        <v>1</v>
      </c>
      <c r="I254" s="186"/>
      <c r="J254" s="187">
        <f t="shared" si="50"/>
        <v>0</v>
      </c>
      <c r="K254" s="183" t="s">
        <v>28</v>
      </c>
      <c r="L254" s="42"/>
      <c r="M254" s="188" t="s">
        <v>28</v>
      </c>
      <c r="N254" s="189" t="s">
        <v>45</v>
      </c>
      <c r="O254" s="67"/>
      <c r="P254" s="190">
        <f t="shared" si="51"/>
        <v>0</v>
      </c>
      <c r="Q254" s="190">
        <v>0</v>
      </c>
      <c r="R254" s="190">
        <f t="shared" si="52"/>
        <v>0</v>
      </c>
      <c r="S254" s="190">
        <v>0</v>
      </c>
      <c r="T254" s="191">
        <f t="shared" si="53"/>
        <v>0</v>
      </c>
      <c r="U254" s="37"/>
      <c r="V254" s="37"/>
      <c r="W254" s="37"/>
      <c r="X254" s="37"/>
      <c r="Y254" s="37"/>
      <c r="Z254" s="37"/>
      <c r="AA254" s="37"/>
      <c r="AB254" s="37"/>
      <c r="AC254" s="37"/>
      <c r="AD254" s="37"/>
      <c r="AE254" s="37"/>
      <c r="AR254" s="192" t="s">
        <v>283</v>
      </c>
      <c r="AT254" s="192" t="s">
        <v>199</v>
      </c>
      <c r="AU254" s="192" t="s">
        <v>82</v>
      </c>
      <c r="AY254" s="20" t="s">
        <v>197</v>
      </c>
      <c r="BE254" s="193">
        <f t="shared" si="54"/>
        <v>0</v>
      </c>
      <c r="BF254" s="193">
        <f t="shared" si="55"/>
        <v>0</v>
      </c>
      <c r="BG254" s="193">
        <f t="shared" si="56"/>
        <v>0</v>
      </c>
      <c r="BH254" s="193">
        <f t="shared" si="57"/>
        <v>0</v>
      </c>
      <c r="BI254" s="193">
        <f t="shared" si="58"/>
        <v>0</v>
      </c>
      <c r="BJ254" s="20" t="s">
        <v>82</v>
      </c>
      <c r="BK254" s="193">
        <f t="shared" si="59"/>
        <v>0</v>
      </c>
      <c r="BL254" s="20" t="s">
        <v>283</v>
      </c>
      <c r="BM254" s="192" t="s">
        <v>2713</v>
      </c>
    </row>
    <row r="255" spans="1:65" s="2" customFormat="1" ht="16.5" customHeight="1">
      <c r="A255" s="37"/>
      <c r="B255" s="38"/>
      <c r="C255" s="181" t="s">
        <v>1838</v>
      </c>
      <c r="D255" s="181" t="s">
        <v>199</v>
      </c>
      <c r="E255" s="182" t="s">
        <v>4674</v>
      </c>
      <c r="F255" s="183" t="s">
        <v>4589</v>
      </c>
      <c r="G255" s="184" t="s">
        <v>3845</v>
      </c>
      <c r="H255" s="185">
        <v>1</v>
      </c>
      <c r="I255" s="186"/>
      <c r="J255" s="187">
        <f t="shared" si="50"/>
        <v>0</v>
      </c>
      <c r="K255" s="183" t="s">
        <v>28</v>
      </c>
      <c r="L255" s="42"/>
      <c r="M255" s="188" t="s">
        <v>28</v>
      </c>
      <c r="N255" s="189" t="s">
        <v>45</v>
      </c>
      <c r="O255" s="67"/>
      <c r="P255" s="190">
        <f t="shared" si="51"/>
        <v>0</v>
      </c>
      <c r="Q255" s="190">
        <v>0</v>
      </c>
      <c r="R255" s="190">
        <f t="shared" si="52"/>
        <v>0</v>
      </c>
      <c r="S255" s="190">
        <v>0</v>
      </c>
      <c r="T255" s="191">
        <f t="shared" si="53"/>
        <v>0</v>
      </c>
      <c r="U255" s="37"/>
      <c r="V255" s="37"/>
      <c r="W255" s="37"/>
      <c r="X255" s="37"/>
      <c r="Y255" s="37"/>
      <c r="Z255" s="37"/>
      <c r="AA255" s="37"/>
      <c r="AB255" s="37"/>
      <c r="AC255" s="37"/>
      <c r="AD255" s="37"/>
      <c r="AE255" s="37"/>
      <c r="AR255" s="192" t="s">
        <v>283</v>
      </c>
      <c r="AT255" s="192" t="s">
        <v>199</v>
      </c>
      <c r="AU255" s="192" t="s">
        <v>82</v>
      </c>
      <c r="AY255" s="20" t="s">
        <v>197</v>
      </c>
      <c r="BE255" s="193">
        <f t="shared" si="54"/>
        <v>0</v>
      </c>
      <c r="BF255" s="193">
        <f t="shared" si="55"/>
        <v>0</v>
      </c>
      <c r="BG255" s="193">
        <f t="shared" si="56"/>
        <v>0</v>
      </c>
      <c r="BH255" s="193">
        <f t="shared" si="57"/>
        <v>0</v>
      </c>
      <c r="BI255" s="193">
        <f t="shared" si="58"/>
        <v>0</v>
      </c>
      <c r="BJ255" s="20" t="s">
        <v>82</v>
      </c>
      <c r="BK255" s="193">
        <f t="shared" si="59"/>
        <v>0</v>
      </c>
      <c r="BL255" s="20" t="s">
        <v>283</v>
      </c>
      <c r="BM255" s="192" t="s">
        <v>2724</v>
      </c>
    </row>
    <row r="256" spans="1:65" s="2" customFormat="1" ht="16.5" customHeight="1">
      <c r="A256" s="37"/>
      <c r="B256" s="38"/>
      <c r="C256" s="181" t="s">
        <v>1851</v>
      </c>
      <c r="D256" s="181" t="s">
        <v>199</v>
      </c>
      <c r="E256" s="182" t="s">
        <v>4675</v>
      </c>
      <c r="F256" s="183" t="s">
        <v>4425</v>
      </c>
      <c r="G256" s="184" t="s">
        <v>3845</v>
      </c>
      <c r="H256" s="185">
        <v>1</v>
      </c>
      <c r="I256" s="186"/>
      <c r="J256" s="187">
        <f t="shared" si="50"/>
        <v>0</v>
      </c>
      <c r="K256" s="183" t="s">
        <v>28</v>
      </c>
      <c r="L256" s="42"/>
      <c r="M256" s="188" t="s">
        <v>28</v>
      </c>
      <c r="N256" s="189" t="s">
        <v>45</v>
      </c>
      <c r="O256" s="67"/>
      <c r="P256" s="190">
        <f t="shared" si="51"/>
        <v>0</v>
      </c>
      <c r="Q256" s="190">
        <v>0</v>
      </c>
      <c r="R256" s="190">
        <f t="shared" si="52"/>
        <v>0</v>
      </c>
      <c r="S256" s="190">
        <v>0</v>
      </c>
      <c r="T256" s="191">
        <f t="shared" si="53"/>
        <v>0</v>
      </c>
      <c r="U256" s="37"/>
      <c r="V256" s="37"/>
      <c r="W256" s="37"/>
      <c r="X256" s="37"/>
      <c r="Y256" s="37"/>
      <c r="Z256" s="37"/>
      <c r="AA256" s="37"/>
      <c r="AB256" s="37"/>
      <c r="AC256" s="37"/>
      <c r="AD256" s="37"/>
      <c r="AE256" s="37"/>
      <c r="AR256" s="192" t="s">
        <v>283</v>
      </c>
      <c r="AT256" s="192" t="s">
        <v>199</v>
      </c>
      <c r="AU256" s="192" t="s">
        <v>82</v>
      </c>
      <c r="AY256" s="20" t="s">
        <v>197</v>
      </c>
      <c r="BE256" s="193">
        <f t="shared" si="54"/>
        <v>0</v>
      </c>
      <c r="BF256" s="193">
        <f t="shared" si="55"/>
        <v>0</v>
      </c>
      <c r="BG256" s="193">
        <f t="shared" si="56"/>
        <v>0</v>
      </c>
      <c r="BH256" s="193">
        <f t="shared" si="57"/>
        <v>0</v>
      </c>
      <c r="BI256" s="193">
        <f t="shared" si="58"/>
        <v>0</v>
      </c>
      <c r="BJ256" s="20" t="s">
        <v>82</v>
      </c>
      <c r="BK256" s="193">
        <f t="shared" si="59"/>
        <v>0</v>
      </c>
      <c r="BL256" s="20" t="s">
        <v>283</v>
      </c>
      <c r="BM256" s="192" t="s">
        <v>2735</v>
      </c>
    </row>
    <row r="257" spans="1:65" s="2" customFormat="1" ht="16.5" customHeight="1">
      <c r="A257" s="37"/>
      <c r="B257" s="38"/>
      <c r="C257" s="181" t="s">
        <v>1855</v>
      </c>
      <c r="D257" s="181" t="s">
        <v>199</v>
      </c>
      <c r="E257" s="182" t="s">
        <v>4676</v>
      </c>
      <c r="F257" s="183" t="s">
        <v>4427</v>
      </c>
      <c r="G257" s="184" t="s">
        <v>3845</v>
      </c>
      <c r="H257" s="185">
        <v>1</v>
      </c>
      <c r="I257" s="186"/>
      <c r="J257" s="187">
        <f t="shared" si="50"/>
        <v>0</v>
      </c>
      <c r="K257" s="183" t="s">
        <v>28</v>
      </c>
      <c r="L257" s="42"/>
      <c r="M257" s="266" t="s">
        <v>28</v>
      </c>
      <c r="N257" s="267" t="s">
        <v>45</v>
      </c>
      <c r="O257" s="264"/>
      <c r="P257" s="268">
        <f t="shared" si="51"/>
        <v>0</v>
      </c>
      <c r="Q257" s="268">
        <v>0</v>
      </c>
      <c r="R257" s="268">
        <f t="shared" si="52"/>
        <v>0</v>
      </c>
      <c r="S257" s="268">
        <v>0</v>
      </c>
      <c r="T257" s="269">
        <f t="shared" si="53"/>
        <v>0</v>
      </c>
      <c r="U257" s="37"/>
      <c r="V257" s="37"/>
      <c r="W257" s="37"/>
      <c r="X257" s="37"/>
      <c r="Y257" s="37"/>
      <c r="Z257" s="37"/>
      <c r="AA257" s="37"/>
      <c r="AB257" s="37"/>
      <c r="AC257" s="37"/>
      <c r="AD257" s="37"/>
      <c r="AE257" s="37"/>
      <c r="AR257" s="192" t="s">
        <v>283</v>
      </c>
      <c r="AT257" s="192" t="s">
        <v>199</v>
      </c>
      <c r="AU257" s="192" t="s">
        <v>82</v>
      </c>
      <c r="AY257" s="20" t="s">
        <v>197</v>
      </c>
      <c r="BE257" s="193">
        <f t="shared" si="54"/>
        <v>0</v>
      </c>
      <c r="BF257" s="193">
        <f t="shared" si="55"/>
        <v>0</v>
      </c>
      <c r="BG257" s="193">
        <f t="shared" si="56"/>
        <v>0</v>
      </c>
      <c r="BH257" s="193">
        <f t="shared" si="57"/>
        <v>0</v>
      </c>
      <c r="BI257" s="193">
        <f t="shared" si="58"/>
        <v>0</v>
      </c>
      <c r="BJ257" s="20" t="s">
        <v>82</v>
      </c>
      <c r="BK257" s="193">
        <f t="shared" si="59"/>
        <v>0</v>
      </c>
      <c r="BL257" s="20" t="s">
        <v>283</v>
      </c>
      <c r="BM257" s="192" t="s">
        <v>2744</v>
      </c>
    </row>
    <row r="258" spans="1:65" s="2" customFormat="1" ht="6.95" customHeight="1">
      <c r="A258" s="37"/>
      <c r="B258" s="50"/>
      <c r="C258" s="51"/>
      <c r="D258" s="51"/>
      <c r="E258" s="51"/>
      <c r="F258" s="51"/>
      <c r="G258" s="51"/>
      <c r="H258" s="51"/>
      <c r="I258" s="51"/>
      <c r="J258" s="51"/>
      <c r="K258" s="51"/>
      <c r="L258" s="42"/>
      <c r="M258" s="37"/>
      <c r="O258" s="37"/>
      <c r="P258" s="37"/>
      <c r="Q258" s="37"/>
      <c r="R258" s="37"/>
      <c r="S258" s="37"/>
      <c r="T258" s="37"/>
      <c r="U258" s="37"/>
      <c r="V258" s="37"/>
      <c r="W258" s="37"/>
      <c r="X258" s="37"/>
      <c r="Y258" s="37"/>
      <c r="Z258" s="37"/>
      <c r="AA258" s="37"/>
      <c r="AB258" s="37"/>
      <c r="AC258" s="37"/>
      <c r="AD258" s="37"/>
      <c r="AE258" s="37"/>
    </row>
  </sheetData>
  <sheetProtection algorithmName="SHA-512" hashValue="E4W6qEAB/PpZ6zXy4petT24TA/vfLMSdpE0I49f69zRhyfr+/G+vPn/3CbwyR4Ix56gkt+yeBfT4uzDHQzF9Lw==" saltValue="tHAD91duIR4smHdMenhiEZA5Yrw2bpUPuzVyj9t4w0jmydrqcJmBHfmcKVQWQFtw696GMhiDDIsojhNJ8o6fnQ==" spinCount="100000" sheet="1" objects="1" scenarios="1" formatColumns="0" formatRows="0" autoFilter="0"/>
  <autoFilter ref="C91:K257" xr:uid="{00000000-0009-0000-0000-000004000000}"/>
  <mergeCells count="12">
    <mergeCell ref="E84:H84"/>
    <mergeCell ref="L2:V2"/>
    <mergeCell ref="E50:H50"/>
    <mergeCell ref="E52:H52"/>
    <mergeCell ref="E54:H54"/>
    <mergeCell ref="E80:H80"/>
    <mergeCell ref="E82:H8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M35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100</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4677</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334.5" customHeight="1">
      <c r="A29" s="118"/>
      <c r="B29" s="119"/>
      <c r="C29" s="118"/>
      <c r="D29" s="118"/>
      <c r="E29" s="426" t="s">
        <v>4678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ROUND(J122,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ROUND((SUM(BE122:BE350)),  2)</f>
        <v>0</v>
      </c>
      <c r="G35" s="37"/>
      <c r="H35" s="37"/>
      <c r="I35" s="127">
        <v>0.21</v>
      </c>
      <c r="J35" s="126">
        <f>ROUND(((SUM(BE122:BE350))*I35),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ROUND((SUM(BF122:BF350)),  2)</f>
        <v>0</v>
      </c>
      <c r="G36" s="37"/>
      <c r="H36" s="37"/>
      <c r="I36" s="127">
        <v>0.12</v>
      </c>
      <c r="J36" s="126">
        <f>ROUND(((SUM(BF122:BF350))*I36),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ROUND((SUM(BG122:BG350)),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ROUND((SUM(BH122:BH350)),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ROUND((SUM(BI122:BI350)),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D.1.4.2 - Elektroinstalace slaboproud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J122</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4679</v>
      </c>
      <c r="E64" s="146"/>
      <c r="F64" s="146"/>
      <c r="G64" s="146"/>
      <c r="H64" s="146"/>
      <c r="I64" s="146"/>
      <c r="J64" s="147">
        <f>J123</f>
        <v>0</v>
      </c>
      <c r="K64" s="144"/>
      <c r="L64" s="148"/>
    </row>
    <row r="65" spans="2:12" s="10" customFormat="1" ht="19.899999999999999" customHeight="1">
      <c r="B65" s="149"/>
      <c r="C65" s="100"/>
      <c r="D65" s="150" t="s">
        <v>4680</v>
      </c>
      <c r="E65" s="151"/>
      <c r="F65" s="151"/>
      <c r="G65" s="151"/>
      <c r="H65" s="151"/>
      <c r="I65" s="151"/>
      <c r="J65" s="152">
        <f>J124</f>
        <v>0</v>
      </c>
      <c r="K65" s="100"/>
      <c r="L65" s="153"/>
    </row>
    <row r="66" spans="2:12" s="10" customFormat="1" ht="19.899999999999999" customHeight="1">
      <c r="B66" s="149"/>
      <c r="C66" s="100"/>
      <c r="D66" s="150" t="s">
        <v>4681</v>
      </c>
      <c r="E66" s="151"/>
      <c r="F66" s="151"/>
      <c r="G66" s="151"/>
      <c r="H66" s="151"/>
      <c r="I66" s="151"/>
      <c r="J66" s="152">
        <f>J130</f>
        <v>0</v>
      </c>
      <c r="K66" s="100"/>
      <c r="L66" s="153"/>
    </row>
    <row r="67" spans="2:12" s="10" customFormat="1" ht="19.899999999999999" customHeight="1">
      <c r="B67" s="149"/>
      <c r="C67" s="100"/>
      <c r="D67" s="150" t="s">
        <v>4682</v>
      </c>
      <c r="E67" s="151"/>
      <c r="F67" s="151"/>
      <c r="G67" s="151"/>
      <c r="H67" s="151"/>
      <c r="I67" s="151"/>
      <c r="J67" s="152">
        <f>J136</f>
        <v>0</v>
      </c>
      <c r="K67" s="100"/>
      <c r="L67" s="153"/>
    </row>
    <row r="68" spans="2:12" s="10" customFormat="1" ht="19.899999999999999" customHeight="1">
      <c r="B68" s="149"/>
      <c r="C68" s="100"/>
      <c r="D68" s="150" t="s">
        <v>4683</v>
      </c>
      <c r="E68" s="151"/>
      <c r="F68" s="151"/>
      <c r="G68" s="151"/>
      <c r="H68" s="151"/>
      <c r="I68" s="151"/>
      <c r="J68" s="152">
        <f>J141</f>
        <v>0</v>
      </c>
      <c r="K68" s="100"/>
      <c r="L68" s="153"/>
    </row>
    <row r="69" spans="2:12" s="10" customFormat="1" ht="19.899999999999999" customHeight="1">
      <c r="B69" s="149"/>
      <c r="C69" s="100"/>
      <c r="D69" s="150" t="s">
        <v>4684</v>
      </c>
      <c r="E69" s="151"/>
      <c r="F69" s="151"/>
      <c r="G69" s="151"/>
      <c r="H69" s="151"/>
      <c r="I69" s="151"/>
      <c r="J69" s="152">
        <f>J147</f>
        <v>0</v>
      </c>
      <c r="K69" s="100"/>
      <c r="L69" s="153"/>
    </row>
    <row r="70" spans="2:12" s="10" customFormat="1" ht="19.899999999999999" customHeight="1">
      <c r="B70" s="149"/>
      <c r="C70" s="100"/>
      <c r="D70" s="150" t="s">
        <v>4685</v>
      </c>
      <c r="E70" s="151"/>
      <c r="F70" s="151"/>
      <c r="G70" s="151"/>
      <c r="H70" s="151"/>
      <c r="I70" s="151"/>
      <c r="J70" s="152">
        <f>J157</f>
        <v>0</v>
      </c>
      <c r="K70" s="100"/>
      <c r="L70" s="153"/>
    </row>
    <row r="71" spans="2:12" s="10" customFormat="1" ht="19.899999999999999" customHeight="1">
      <c r="B71" s="149"/>
      <c r="C71" s="100"/>
      <c r="D71" s="150" t="s">
        <v>4686</v>
      </c>
      <c r="E71" s="151"/>
      <c r="F71" s="151"/>
      <c r="G71" s="151"/>
      <c r="H71" s="151"/>
      <c r="I71" s="151"/>
      <c r="J71" s="152">
        <f>J160</f>
        <v>0</v>
      </c>
      <c r="K71" s="100"/>
      <c r="L71" s="153"/>
    </row>
    <row r="72" spans="2:12" s="9" customFormat="1" ht="24.95" customHeight="1">
      <c r="B72" s="143"/>
      <c r="C72" s="144"/>
      <c r="D72" s="145" t="s">
        <v>4687</v>
      </c>
      <c r="E72" s="146"/>
      <c r="F72" s="146"/>
      <c r="G72" s="146"/>
      <c r="H72" s="146"/>
      <c r="I72" s="146"/>
      <c r="J72" s="147">
        <f>J165</f>
        <v>0</v>
      </c>
      <c r="K72" s="144"/>
      <c r="L72" s="148"/>
    </row>
    <row r="73" spans="2:12" s="10" customFormat="1" ht="19.899999999999999" customHeight="1">
      <c r="B73" s="149"/>
      <c r="C73" s="100"/>
      <c r="D73" s="150" t="s">
        <v>4688</v>
      </c>
      <c r="E73" s="151"/>
      <c r="F73" s="151"/>
      <c r="G73" s="151"/>
      <c r="H73" s="151"/>
      <c r="I73" s="151"/>
      <c r="J73" s="152">
        <f>J166</f>
        <v>0</v>
      </c>
      <c r="K73" s="100"/>
      <c r="L73" s="153"/>
    </row>
    <row r="74" spans="2:12" s="10" customFormat="1" ht="19.899999999999999" customHeight="1">
      <c r="B74" s="149"/>
      <c r="C74" s="100"/>
      <c r="D74" s="150" t="s">
        <v>4689</v>
      </c>
      <c r="E74" s="151"/>
      <c r="F74" s="151"/>
      <c r="G74" s="151"/>
      <c r="H74" s="151"/>
      <c r="I74" s="151"/>
      <c r="J74" s="152">
        <f>J181</f>
        <v>0</v>
      </c>
      <c r="K74" s="100"/>
      <c r="L74" s="153"/>
    </row>
    <row r="75" spans="2:12" s="10" customFormat="1" ht="19.899999999999999" customHeight="1">
      <c r="B75" s="149"/>
      <c r="C75" s="100"/>
      <c r="D75" s="150" t="s">
        <v>4690</v>
      </c>
      <c r="E75" s="151"/>
      <c r="F75" s="151"/>
      <c r="G75" s="151"/>
      <c r="H75" s="151"/>
      <c r="I75" s="151"/>
      <c r="J75" s="152">
        <f>J195</f>
        <v>0</v>
      </c>
      <c r="K75" s="100"/>
      <c r="L75" s="153"/>
    </row>
    <row r="76" spans="2:12" s="9" customFormat="1" ht="24.95" customHeight="1">
      <c r="B76" s="143"/>
      <c r="C76" s="144"/>
      <c r="D76" s="145" t="s">
        <v>4691</v>
      </c>
      <c r="E76" s="146"/>
      <c r="F76" s="146"/>
      <c r="G76" s="146"/>
      <c r="H76" s="146"/>
      <c r="I76" s="146"/>
      <c r="J76" s="147">
        <f>J201</f>
        <v>0</v>
      </c>
      <c r="K76" s="144"/>
      <c r="L76" s="148"/>
    </row>
    <row r="77" spans="2:12" s="10" customFormat="1" ht="19.899999999999999" customHeight="1">
      <c r="B77" s="149"/>
      <c r="C77" s="100"/>
      <c r="D77" s="150" t="s">
        <v>4692</v>
      </c>
      <c r="E77" s="151"/>
      <c r="F77" s="151"/>
      <c r="G77" s="151"/>
      <c r="H77" s="151"/>
      <c r="I77" s="151"/>
      <c r="J77" s="152">
        <f>J202</f>
        <v>0</v>
      </c>
      <c r="K77" s="100"/>
      <c r="L77" s="153"/>
    </row>
    <row r="78" spans="2:12" s="10" customFormat="1" ht="19.899999999999999" customHeight="1">
      <c r="B78" s="149"/>
      <c r="C78" s="100"/>
      <c r="D78" s="150" t="s">
        <v>4693</v>
      </c>
      <c r="E78" s="151"/>
      <c r="F78" s="151"/>
      <c r="G78" s="151"/>
      <c r="H78" s="151"/>
      <c r="I78" s="151"/>
      <c r="J78" s="152">
        <f>J210</f>
        <v>0</v>
      </c>
      <c r="K78" s="100"/>
      <c r="L78" s="153"/>
    </row>
    <row r="79" spans="2:12" s="10" customFormat="1" ht="19.899999999999999" customHeight="1">
      <c r="B79" s="149"/>
      <c r="C79" s="100"/>
      <c r="D79" s="150" t="s">
        <v>4694</v>
      </c>
      <c r="E79" s="151"/>
      <c r="F79" s="151"/>
      <c r="G79" s="151"/>
      <c r="H79" s="151"/>
      <c r="I79" s="151"/>
      <c r="J79" s="152">
        <f>J215</f>
        <v>0</v>
      </c>
      <c r="K79" s="100"/>
      <c r="L79" s="153"/>
    </row>
    <row r="80" spans="2:12" s="9" customFormat="1" ht="24.95" customHeight="1">
      <c r="B80" s="143"/>
      <c r="C80" s="144"/>
      <c r="D80" s="145" t="s">
        <v>4695</v>
      </c>
      <c r="E80" s="146"/>
      <c r="F80" s="146"/>
      <c r="G80" s="146"/>
      <c r="H80" s="146"/>
      <c r="I80" s="146"/>
      <c r="J80" s="147">
        <f>J219</f>
        <v>0</v>
      </c>
      <c r="K80" s="144"/>
      <c r="L80" s="148"/>
    </row>
    <row r="81" spans="2:12" s="10" customFormat="1" ht="19.899999999999999" customHeight="1">
      <c r="B81" s="149"/>
      <c r="C81" s="100"/>
      <c r="D81" s="150" t="s">
        <v>4696</v>
      </c>
      <c r="E81" s="151"/>
      <c r="F81" s="151"/>
      <c r="G81" s="151"/>
      <c r="H81" s="151"/>
      <c r="I81" s="151"/>
      <c r="J81" s="152">
        <f>J220</f>
        <v>0</v>
      </c>
      <c r="K81" s="100"/>
      <c r="L81" s="153"/>
    </row>
    <row r="82" spans="2:12" s="10" customFormat="1" ht="19.899999999999999" customHeight="1">
      <c r="B82" s="149"/>
      <c r="C82" s="100"/>
      <c r="D82" s="150" t="s">
        <v>4697</v>
      </c>
      <c r="E82" s="151"/>
      <c r="F82" s="151"/>
      <c r="G82" s="151"/>
      <c r="H82" s="151"/>
      <c r="I82" s="151"/>
      <c r="J82" s="152">
        <f>J237</f>
        <v>0</v>
      </c>
      <c r="K82" s="100"/>
      <c r="L82" s="153"/>
    </row>
    <row r="83" spans="2:12" s="10" customFormat="1" ht="19.899999999999999" customHeight="1">
      <c r="B83" s="149"/>
      <c r="C83" s="100"/>
      <c r="D83" s="150" t="s">
        <v>4698</v>
      </c>
      <c r="E83" s="151"/>
      <c r="F83" s="151"/>
      <c r="G83" s="151"/>
      <c r="H83" s="151"/>
      <c r="I83" s="151"/>
      <c r="J83" s="152">
        <f>J243</f>
        <v>0</v>
      </c>
      <c r="K83" s="100"/>
      <c r="L83" s="153"/>
    </row>
    <row r="84" spans="2:12" s="9" customFormat="1" ht="24.95" customHeight="1">
      <c r="B84" s="143"/>
      <c r="C84" s="144"/>
      <c r="D84" s="145" t="s">
        <v>4699</v>
      </c>
      <c r="E84" s="146"/>
      <c r="F84" s="146"/>
      <c r="G84" s="146"/>
      <c r="H84" s="146"/>
      <c r="I84" s="146"/>
      <c r="J84" s="147">
        <f>J248</f>
        <v>0</v>
      </c>
      <c r="K84" s="144"/>
      <c r="L84" s="148"/>
    </row>
    <row r="85" spans="2:12" s="10" customFormat="1" ht="19.899999999999999" customHeight="1">
      <c r="B85" s="149"/>
      <c r="C85" s="100"/>
      <c r="D85" s="150" t="s">
        <v>4700</v>
      </c>
      <c r="E85" s="151"/>
      <c r="F85" s="151"/>
      <c r="G85" s="151"/>
      <c r="H85" s="151"/>
      <c r="I85" s="151"/>
      <c r="J85" s="152">
        <f>J249</f>
        <v>0</v>
      </c>
      <c r="K85" s="100"/>
      <c r="L85" s="153"/>
    </row>
    <row r="86" spans="2:12" s="10" customFormat="1" ht="19.899999999999999" customHeight="1">
      <c r="B86" s="149"/>
      <c r="C86" s="100"/>
      <c r="D86" s="150" t="s">
        <v>4701</v>
      </c>
      <c r="E86" s="151"/>
      <c r="F86" s="151"/>
      <c r="G86" s="151"/>
      <c r="H86" s="151"/>
      <c r="I86" s="151"/>
      <c r="J86" s="152">
        <f>J259</f>
        <v>0</v>
      </c>
      <c r="K86" s="100"/>
      <c r="L86" s="153"/>
    </row>
    <row r="87" spans="2:12" s="10" customFormat="1" ht="19.899999999999999" customHeight="1">
      <c r="B87" s="149"/>
      <c r="C87" s="100"/>
      <c r="D87" s="150" t="s">
        <v>4702</v>
      </c>
      <c r="E87" s="151"/>
      <c r="F87" s="151"/>
      <c r="G87" s="151"/>
      <c r="H87" s="151"/>
      <c r="I87" s="151"/>
      <c r="J87" s="152">
        <f>J262</f>
        <v>0</v>
      </c>
      <c r="K87" s="100"/>
      <c r="L87" s="153"/>
    </row>
    <row r="88" spans="2:12" s="9" customFormat="1" ht="24.95" customHeight="1">
      <c r="B88" s="143"/>
      <c r="C88" s="144"/>
      <c r="D88" s="145" t="s">
        <v>4703</v>
      </c>
      <c r="E88" s="146"/>
      <c r="F88" s="146"/>
      <c r="G88" s="146"/>
      <c r="H88" s="146"/>
      <c r="I88" s="146"/>
      <c r="J88" s="147">
        <f>J266</f>
        <v>0</v>
      </c>
      <c r="K88" s="144"/>
      <c r="L88" s="148"/>
    </row>
    <row r="89" spans="2:12" s="10" customFormat="1" ht="19.899999999999999" customHeight="1">
      <c r="B89" s="149"/>
      <c r="C89" s="100"/>
      <c r="D89" s="150" t="s">
        <v>4704</v>
      </c>
      <c r="E89" s="151"/>
      <c r="F89" s="151"/>
      <c r="G89" s="151"/>
      <c r="H89" s="151"/>
      <c r="I89" s="151"/>
      <c r="J89" s="152">
        <f>J267</f>
        <v>0</v>
      </c>
      <c r="K89" s="100"/>
      <c r="L89" s="153"/>
    </row>
    <row r="90" spans="2:12" s="10" customFormat="1" ht="19.899999999999999" customHeight="1">
      <c r="B90" s="149"/>
      <c r="C90" s="100"/>
      <c r="D90" s="150" t="s">
        <v>4705</v>
      </c>
      <c r="E90" s="151"/>
      <c r="F90" s="151"/>
      <c r="G90" s="151"/>
      <c r="H90" s="151"/>
      <c r="I90" s="151"/>
      <c r="J90" s="152">
        <f>J279</f>
        <v>0</v>
      </c>
      <c r="K90" s="100"/>
      <c r="L90" s="153"/>
    </row>
    <row r="91" spans="2:12" s="9" customFormat="1" ht="24.95" customHeight="1">
      <c r="B91" s="143"/>
      <c r="C91" s="144"/>
      <c r="D91" s="145" t="s">
        <v>4706</v>
      </c>
      <c r="E91" s="146"/>
      <c r="F91" s="146"/>
      <c r="G91" s="146"/>
      <c r="H91" s="146"/>
      <c r="I91" s="146"/>
      <c r="J91" s="147">
        <f>J284</f>
        <v>0</v>
      </c>
      <c r="K91" s="144"/>
      <c r="L91" s="148"/>
    </row>
    <row r="92" spans="2:12" s="10" customFormat="1" ht="19.899999999999999" customHeight="1">
      <c r="B92" s="149"/>
      <c r="C92" s="100"/>
      <c r="D92" s="150" t="s">
        <v>4707</v>
      </c>
      <c r="E92" s="151"/>
      <c r="F92" s="151"/>
      <c r="G92" s="151"/>
      <c r="H92" s="151"/>
      <c r="I92" s="151"/>
      <c r="J92" s="152">
        <f>J285</f>
        <v>0</v>
      </c>
      <c r="K92" s="100"/>
      <c r="L92" s="153"/>
    </row>
    <row r="93" spans="2:12" s="10" customFormat="1" ht="19.899999999999999" customHeight="1">
      <c r="B93" s="149"/>
      <c r="C93" s="100"/>
      <c r="D93" s="150" t="s">
        <v>4708</v>
      </c>
      <c r="E93" s="151"/>
      <c r="F93" s="151"/>
      <c r="G93" s="151"/>
      <c r="H93" s="151"/>
      <c r="I93" s="151"/>
      <c r="J93" s="152">
        <f>J288</f>
        <v>0</v>
      </c>
      <c r="K93" s="100"/>
      <c r="L93" s="153"/>
    </row>
    <row r="94" spans="2:12" s="10" customFormat="1" ht="19.899999999999999" customHeight="1">
      <c r="B94" s="149"/>
      <c r="C94" s="100"/>
      <c r="D94" s="150" t="s">
        <v>4709</v>
      </c>
      <c r="E94" s="151"/>
      <c r="F94" s="151"/>
      <c r="G94" s="151"/>
      <c r="H94" s="151"/>
      <c r="I94" s="151"/>
      <c r="J94" s="152">
        <f>J292</f>
        <v>0</v>
      </c>
      <c r="K94" s="100"/>
      <c r="L94" s="153"/>
    </row>
    <row r="95" spans="2:12" s="10" customFormat="1" ht="19.899999999999999" customHeight="1">
      <c r="B95" s="149"/>
      <c r="C95" s="100"/>
      <c r="D95" s="150" t="s">
        <v>4710</v>
      </c>
      <c r="E95" s="151"/>
      <c r="F95" s="151"/>
      <c r="G95" s="151"/>
      <c r="H95" s="151"/>
      <c r="I95" s="151"/>
      <c r="J95" s="152">
        <f>J296</f>
        <v>0</v>
      </c>
      <c r="K95" s="100"/>
      <c r="L95" s="153"/>
    </row>
    <row r="96" spans="2:12" s="10" customFormat="1" ht="19.899999999999999" customHeight="1">
      <c r="B96" s="149"/>
      <c r="C96" s="100"/>
      <c r="D96" s="150" t="s">
        <v>4711</v>
      </c>
      <c r="E96" s="151"/>
      <c r="F96" s="151"/>
      <c r="G96" s="151"/>
      <c r="H96" s="151"/>
      <c r="I96" s="151"/>
      <c r="J96" s="152">
        <f>J300</f>
        <v>0</v>
      </c>
      <c r="K96" s="100"/>
      <c r="L96" s="153"/>
    </row>
    <row r="97" spans="1:31" s="10" customFormat="1" ht="19.899999999999999" customHeight="1">
      <c r="B97" s="149"/>
      <c r="C97" s="100"/>
      <c r="D97" s="150" t="s">
        <v>4712</v>
      </c>
      <c r="E97" s="151"/>
      <c r="F97" s="151"/>
      <c r="G97" s="151"/>
      <c r="H97" s="151"/>
      <c r="I97" s="151"/>
      <c r="J97" s="152">
        <f>J302</f>
        <v>0</v>
      </c>
      <c r="K97" s="100"/>
      <c r="L97" s="153"/>
    </row>
    <row r="98" spans="1:31" s="9" customFormat="1" ht="24.95" customHeight="1">
      <c r="B98" s="143"/>
      <c r="C98" s="144"/>
      <c r="D98" s="145" t="s">
        <v>4713</v>
      </c>
      <c r="E98" s="146"/>
      <c r="F98" s="146"/>
      <c r="G98" s="146"/>
      <c r="H98" s="146"/>
      <c r="I98" s="146"/>
      <c r="J98" s="147">
        <f>J306</f>
        <v>0</v>
      </c>
      <c r="K98" s="144"/>
      <c r="L98" s="148"/>
    </row>
    <row r="99" spans="1:31" s="10" customFormat="1" ht="19.899999999999999" customHeight="1">
      <c r="B99" s="149"/>
      <c r="C99" s="100"/>
      <c r="D99" s="150" t="s">
        <v>4714</v>
      </c>
      <c r="E99" s="151"/>
      <c r="F99" s="151"/>
      <c r="G99" s="151"/>
      <c r="H99" s="151"/>
      <c r="I99" s="151"/>
      <c r="J99" s="152">
        <f>J307</f>
        <v>0</v>
      </c>
      <c r="K99" s="100"/>
      <c r="L99" s="153"/>
    </row>
    <row r="100" spans="1:31" s="9" customFormat="1" ht="24.95" customHeight="1">
      <c r="B100" s="143"/>
      <c r="C100" s="144"/>
      <c r="D100" s="145" t="s">
        <v>4715</v>
      </c>
      <c r="E100" s="146"/>
      <c r="F100" s="146"/>
      <c r="G100" s="146"/>
      <c r="H100" s="146"/>
      <c r="I100" s="146"/>
      <c r="J100" s="147">
        <f>J346</f>
        <v>0</v>
      </c>
      <c r="K100" s="144"/>
      <c r="L100" s="148"/>
    </row>
    <row r="101" spans="1:31" s="2" customFormat="1" ht="21.75" customHeight="1">
      <c r="A101" s="37"/>
      <c r="B101" s="38"/>
      <c r="C101" s="39"/>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31" s="2" customFormat="1" ht="6.95" customHeight="1">
      <c r="A102" s="37"/>
      <c r="B102" s="50"/>
      <c r="C102" s="51"/>
      <c r="D102" s="51"/>
      <c r="E102" s="51"/>
      <c r="F102" s="51"/>
      <c r="G102" s="51"/>
      <c r="H102" s="51"/>
      <c r="I102" s="51"/>
      <c r="J102" s="51"/>
      <c r="K102" s="51"/>
      <c r="L102" s="116"/>
      <c r="S102" s="37"/>
      <c r="T102" s="37"/>
      <c r="U102" s="37"/>
      <c r="V102" s="37"/>
      <c r="W102" s="37"/>
      <c r="X102" s="37"/>
      <c r="Y102" s="37"/>
      <c r="Z102" s="37"/>
      <c r="AA102" s="37"/>
      <c r="AB102" s="37"/>
      <c r="AC102" s="37"/>
      <c r="AD102" s="37"/>
      <c r="AE102" s="37"/>
    </row>
    <row r="106" spans="1:31" s="2" customFormat="1" ht="6.95" customHeight="1">
      <c r="A106" s="37"/>
      <c r="B106" s="52"/>
      <c r="C106" s="53"/>
      <c r="D106" s="53"/>
      <c r="E106" s="53"/>
      <c r="F106" s="53"/>
      <c r="G106" s="53"/>
      <c r="H106" s="53"/>
      <c r="I106" s="53"/>
      <c r="J106" s="53"/>
      <c r="K106" s="53"/>
      <c r="L106" s="116"/>
      <c r="S106" s="37"/>
      <c r="T106" s="37"/>
      <c r="U106" s="37"/>
      <c r="V106" s="37"/>
      <c r="W106" s="37"/>
      <c r="X106" s="37"/>
      <c r="Y106" s="37"/>
      <c r="Z106" s="37"/>
      <c r="AA106" s="37"/>
      <c r="AB106" s="37"/>
      <c r="AC106" s="37"/>
      <c r="AD106" s="37"/>
      <c r="AE106" s="37"/>
    </row>
    <row r="107" spans="1:31" s="2" customFormat="1" ht="24.95" customHeight="1">
      <c r="A107" s="37"/>
      <c r="B107" s="38"/>
      <c r="C107" s="26" t="s">
        <v>182</v>
      </c>
      <c r="D107" s="39"/>
      <c r="E107" s="39"/>
      <c r="F107" s="39"/>
      <c r="G107" s="39"/>
      <c r="H107" s="39"/>
      <c r="I107" s="39"/>
      <c r="J107" s="39"/>
      <c r="K107" s="39"/>
      <c r="L107" s="116"/>
      <c r="S107" s="37"/>
      <c r="T107" s="37"/>
      <c r="U107" s="37"/>
      <c r="V107" s="37"/>
      <c r="W107" s="37"/>
      <c r="X107" s="37"/>
      <c r="Y107" s="37"/>
      <c r="Z107" s="37"/>
      <c r="AA107" s="37"/>
      <c r="AB107" s="37"/>
      <c r="AC107" s="37"/>
      <c r="AD107" s="37"/>
      <c r="AE107" s="37"/>
    </row>
    <row r="108" spans="1:31" s="2" customFormat="1" ht="6.95" customHeight="1">
      <c r="A108" s="37"/>
      <c r="B108" s="38"/>
      <c r="C108" s="39"/>
      <c r="D108" s="39"/>
      <c r="E108" s="39"/>
      <c r="F108" s="39"/>
      <c r="G108" s="39"/>
      <c r="H108" s="39"/>
      <c r="I108" s="39"/>
      <c r="J108" s="39"/>
      <c r="K108" s="39"/>
      <c r="L108" s="116"/>
      <c r="S108" s="37"/>
      <c r="T108" s="37"/>
      <c r="U108" s="37"/>
      <c r="V108" s="37"/>
      <c r="W108" s="37"/>
      <c r="X108" s="37"/>
      <c r="Y108" s="37"/>
      <c r="Z108" s="37"/>
      <c r="AA108" s="37"/>
      <c r="AB108" s="37"/>
      <c r="AC108" s="37"/>
      <c r="AD108" s="37"/>
      <c r="AE108" s="37"/>
    </row>
    <row r="109" spans="1:31" s="2" customFormat="1" ht="12" customHeight="1">
      <c r="A109" s="37"/>
      <c r="B109" s="38"/>
      <c r="C109" s="32" t="s">
        <v>16</v>
      </c>
      <c r="D109" s="39"/>
      <c r="E109" s="39"/>
      <c r="F109" s="39"/>
      <c r="G109" s="39"/>
      <c r="H109" s="39"/>
      <c r="I109" s="39"/>
      <c r="J109" s="39"/>
      <c r="K109" s="39"/>
      <c r="L109" s="116"/>
      <c r="S109" s="37"/>
      <c r="T109" s="37"/>
      <c r="U109" s="37"/>
      <c r="V109" s="37"/>
      <c r="W109" s="37"/>
      <c r="X109" s="37"/>
      <c r="Y109" s="37"/>
      <c r="Z109" s="37"/>
      <c r="AA109" s="37"/>
      <c r="AB109" s="37"/>
      <c r="AC109" s="37"/>
      <c r="AD109" s="37"/>
      <c r="AE109" s="37"/>
    </row>
    <row r="110" spans="1:31" s="2" customFormat="1" ht="16.5" customHeight="1">
      <c r="A110" s="37"/>
      <c r="B110" s="38"/>
      <c r="C110" s="39"/>
      <c r="D110" s="39"/>
      <c r="E110" s="427" t="str">
        <f>E7</f>
        <v>Zpracování PD - ZŠ F-M, ul. J. Čapka 2555 - tělocvična II.</v>
      </c>
      <c r="F110" s="428"/>
      <c r="G110" s="428"/>
      <c r="H110" s="428"/>
      <c r="I110" s="39"/>
      <c r="J110" s="39"/>
      <c r="K110" s="39"/>
      <c r="L110" s="116"/>
      <c r="S110" s="37"/>
      <c r="T110" s="37"/>
      <c r="U110" s="37"/>
      <c r="V110" s="37"/>
      <c r="W110" s="37"/>
      <c r="X110" s="37"/>
      <c r="Y110" s="37"/>
      <c r="Z110" s="37"/>
      <c r="AA110" s="37"/>
      <c r="AB110" s="37"/>
      <c r="AC110" s="37"/>
      <c r="AD110" s="37"/>
      <c r="AE110" s="37"/>
    </row>
    <row r="111" spans="1:31" s="1" customFormat="1" ht="12" customHeight="1">
      <c r="B111" s="24"/>
      <c r="C111" s="32" t="s">
        <v>167</v>
      </c>
      <c r="D111" s="25"/>
      <c r="E111" s="25"/>
      <c r="F111" s="25"/>
      <c r="G111" s="25"/>
      <c r="H111" s="25"/>
      <c r="I111" s="25"/>
      <c r="J111" s="25"/>
      <c r="K111" s="25"/>
      <c r="L111" s="23"/>
    </row>
    <row r="112" spans="1:31" s="2" customFormat="1" ht="16.5" customHeight="1">
      <c r="A112" s="37"/>
      <c r="B112" s="38"/>
      <c r="C112" s="39"/>
      <c r="D112" s="39"/>
      <c r="E112" s="427" t="s">
        <v>559</v>
      </c>
      <c r="F112" s="429"/>
      <c r="G112" s="429"/>
      <c r="H112" s="429"/>
      <c r="I112" s="39"/>
      <c r="J112" s="39"/>
      <c r="K112" s="39"/>
      <c r="L112" s="116"/>
      <c r="S112" s="37"/>
      <c r="T112" s="37"/>
      <c r="U112" s="37"/>
      <c r="V112" s="37"/>
      <c r="W112" s="37"/>
      <c r="X112" s="37"/>
      <c r="Y112" s="37"/>
      <c r="Z112" s="37"/>
      <c r="AA112" s="37"/>
      <c r="AB112" s="37"/>
      <c r="AC112" s="37"/>
      <c r="AD112" s="37"/>
      <c r="AE112" s="37"/>
    </row>
    <row r="113" spans="1:65" s="2" customFormat="1" ht="12" customHeight="1">
      <c r="A113" s="37"/>
      <c r="B113" s="38"/>
      <c r="C113" s="32" t="s">
        <v>563</v>
      </c>
      <c r="D113" s="39"/>
      <c r="E113" s="39"/>
      <c r="F113" s="39"/>
      <c r="G113" s="39"/>
      <c r="H113" s="39"/>
      <c r="I113" s="39"/>
      <c r="J113" s="39"/>
      <c r="K113" s="39"/>
      <c r="L113" s="116"/>
      <c r="S113" s="37"/>
      <c r="T113" s="37"/>
      <c r="U113" s="37"/>
      <c r="V113" s="37"/>
      <c r="W113" s="37"/>
      <c r="X113" s="37"/>
      <c r="Y113" s="37"/>
      <c r="Z113" s="37"/>
      <c r="AA113" s="37"/>
      <c r="AB113" s="37"/>
      <c r="AC113" s="37"/>
      <c r="AD113" s="37"/>
      <c r="AE113" s="37"/>
    </row>
    <row r="114" spans="1:65" s="2" customFormat="1" ht="16.5" customHeight="1">
      <c r="A114" s="37"/>
      <c r="B114" s="38"/>
      <c r="C114" s="39"/>
      <c r="D114" s="39"/>
      <c r="E114" s="383" t="str">
        <f>E11</f>
        <v>D.1.4.2 - Elektroinstalace slaboproud</v>
      </c>
      <c r="F114" s="429"/>
      <c r="G114" s="429"/>
      <c r="H114" s="429"/>
      <c r="I114" s="39"/>
      <c r="J114" s="39"/>
      <c r="K114" s="39"/>
      <c r="L114" s="116"/>
      <c r="S114" s="37"/>
      <c r="T114" s="37"/>
      <c r="U114" s="37"/>
      <c r="V114" s="37"/>
      <c r="W114" s="37"/>
      <c r="X114" s="37"/>
      <c r="Y114" s="37"/>
      <c r="Z114" s="37"/>
      <c r="AA114" s="37"/>
      <c r="AB114" s="37"/>
      <c r="AC114" s="37"/>
      <c r="AD114" s="37"/>
      <c r="AE114" s="37"/>
    </row>
    <row r="115" spans="1:65" s="2" customFormat="1" ht="6.95" customHeight="1">
      <c r="A115" s="37"/>
      <c r="B115" s="38"/>
      <c r="C115" s="39"/>
      <c r="D115" s="39"/>
      <c r="E115" s="39"/>
      <c r="F115" s="39"/>
      <c r="G115" s="39"/>
      <c r="H115" s="39"/>
      <c r="I115" s="39"/>
      <c r="J115" s="39"/>
      <c r="K115" s="39"/>
      <c r="L115" s="116"/>
      <c r="S115" s="37"/>
      <c r="T115" s="37"/>
      <c r="U115" s="37"/>
      <c r="V115" s="37"/>
      <c r="W115" s="37"/>
      <c r="X115" s="37"/>
      <c r="Y115" s="37"/>
      <c r="Z115" s="37"/>
      <c r="AA115" s="37"/>
      <c r="AB115" s="37"/>
      <c r="AC115" s="37"/>
      <c r="AD115" s="37"/>
      <c r="AE115" s="37"/>
    </row>
    <row r="116" spans="1:65" s="2" customFormat="1" ht="12" customHeight="1">
      <c r="A116" s="37"/>
      <c r="B116" s="38"/>
      <c r="C116" s="32" t="s">
        <v>22</v>
      </c>
      <c r="D116" s="39"/>
      <c r="E116" s="39"/>
      <c r="F116" s="30" t="str">
        <f>F14</f>
        <v>J. Čapka 2555, Frýdek Místek</v>
      </c>
      <c r="G116" s="39"/>
      <c r="H116" s="39"/>
      <c r="I116" s="32" t="s">
        <v>24</v>
      </c>
      <c r="J116" s="62" t="str">
        <f>IF(J14="","",J14)</f>
        <v>19. 3. 2025</v>
      </c>
      <c r="K116" s="39"/>
      <c r="L116" s="116"/>
      <c r="S116" s="37"/>
      <c r="T116" s="37"/>
      <c r="U116" s="37"/>
      <c r="V116" s="37"/>
      <c r="W116" s="37"/>
      <c r="X116" s="37"/>
      <c r="Y116" s="37"/>
      <c r="Z116" s="37"/>
      <c r="AA116" s="37"/>
      <c r="AB116" s="37"/>
      <c r="AC116" s="37"/>
      <c r="AD116" s="37"/>
      <c r="AE116" s="37"/>
    </row>
    <row r="117" spans="1:65" s="2" customFormat="1" ht="6.95" customHeight="1">
      <c r="A117" s="37"/>
      <c r="B117" s="38"/>
      <c r="C117" s="39"/>
      <c r="D117" s="39"/>
      <c r="E117" s="39"/>
      <c r="F117" s="39"/>
      <c r="G117" s="39"/>
      <c r="H117" s="39"/>
      <c r="I117" s="39"/>
      <c r="J117" s="39"/>
      <c r="K117" s="39"/>
      <c r="L117" s="116"/>
      <c r="S117" s="37"/>
      <c r="T117" s="37"/>
      <c r="U117" s="37"/>
      <c r="V117" s="37"/>
      <c r="W117" s="37"/>
      <c r="X117" s="37"/>
      <c r="Y117" s="37"/>
      <c r="Z117" s="37"/>
      <c r="AA117" s="37"/>
      <c r="AB117" s="37"/>
      <c r="AC117" s="37"/>
      <c r="AD117" s="37"/>
      <c r="AE117" s="37"/>
    </row>
    <row r="118" spans="1:65" s="2" customFormat="1" ht="25.7" customHeight="1">
      <c r="A118" s="37"/>
      <c r="B118" s="38"/>
      <c r="C118" s="32" t="s">
        <v>26</v>
      </c>
      <c r="D118" s="39"/>
      <c r="E118" s="39"/>
      <c r="F118" s="30" t="str">
        <f>E17</f>
        <v>Statutární město Frýdek - Místek</v>
      </c>
      <c r="G118" s="39"/>
      <c r="H118" s="39"/>
      <c r="I118" s="32" t="s">
        <v>33</v>
      </c>
      <c r="J118" s="35" t="str">
        <f>E23</f>
        <v>Energy Benefit Centre a.s., Ostrava</v>
      </c>
      <c r="K118" s="39"/>
      <c r="L118" s="116"/>
      <c r="S118" s="37"/>
      <c r="T118" s="37"/>
      <c r="U118" s="37"/>
      <c r="V118" s="37"/>
      <c r="W118" s="37"/>
      <c r="X118" s="37"/>
      <c r="Y118" s="37"/>
      <c r="Z118" s="37"/>
      <c r="AA118" s="37"/>
      <c r="AB118" s="37"/>
      <c r="AC118" s="37"/>
      <c r="AD118" s="37"/>
      <c r="AE118" s="37"/>
    </row>
    <row r="119" spans="1:65" s="2" customFormat="1" ht="15.2" customHeight="1">
      <c r="A119" s="37"/>
      <c r="B119" s="38"/>
      <c r="C119" s="32" t="s">
        <v>31</v>
      </c>
      <c r="D119" s="39"/>
      <c r="E119" s="39"/>
      <c r="F119" s="30" t="str">
        <f>IF(E20="","",E20)</f>
        <v>Vyplň údaj</v>
      </c>
      <c r="G119" s="39"/>
      <c r="H119" s="39"/>
      <c r="I119" s="32" t="s">
        <v>36</v>
      </c>
      <c r="J119" s="35" t="str">
        <f>E26</f>
        <v>---</v>
      </c>
      <c r="K119" s="39"/>
      <c r="L119" s="116"/>
      <c r="S119" s="37"/>
      <c r="T119" s="37"/>
      <c r="U119" s="37"/>
      <c r="V119" s="37"/>
      <c r="W119" s="37"/>
      <c r="X119" s="37"/>
      <c r="Y119" s="37"/>
      <c r="Z119" s="37"/>
      <c r="AA119" s="37"/>
      <c r="AB119" s="37"/>
      <c r="AC119" s="37"/>
      <c r="AD119" s="37"/>
      <c r="AE119" s="37"/>
    </row>
    <row r="120" spans="1:65" s="2" customFormat="1" ht="10.35" customHeight="1">
      <c r="A120" s="37"/>
      <c r="B120" s="38"/>
      <c r="C120" s="39"/>
      <c r="D120" s="39"/>
      <c r="E120" s="39"/>
      <c r="F120" s="39"/>
      <c r="G120" s="39"/>
      <c r="H120" s="39"/>
      <c r="I120" s="39"/>
      <c r="J120" s="39"/>
      <c r="K120" s="39"/>
      <c r="L120" s="116"/>
      <c r="S120" s="37"/>
      <c r="T120" s="37"/>
      <c r="U120" s="37"/>
      <c r="V120" s="37"/>
      <c r="W120" s="37"/>
      <c r="X120" s="37"/>
      <c r="Y120" s="37"/>
      <c r="Z120" s="37"/>
      <c r="AA120" s="37"/>
      <c r="AB120" s="37"/>
      <c r="AC120" s="37"/>
      <c r="AD120" s="37"/>
      <c r="AE120" s="37"/>
    </row>
    <row r="121" spans="1:65" s="11" customFormat="1" ht="29.25" customHeight="1">
      <c r="A121" s="154"/>
      <c r="B121" s="155"/>
      <c r="C121" s="156" t="s">
        <v>183</v>
      </c>
      <c r="D121" s="157" t="s">
        <v>59</v>
      </c>
      <c r="E121" s="157" t="s">
        <v>55</v>
      </c>
      <c r="F121" s="157" t="s">
        <v>56</v>
      </c>
      <c r="G121" s="157" t="s">
        <v>184</v>
      </c>
      <c r="H121" s="157" t="s">
        <v>185</v>
      </c>
      <c r="I121" s="157" t="s">
        <v>186</v>
      </c>
      <c r="J121" s="157" t="s">
        <v>173</v>
      </c>
      <c r="K121" s="158" t="s">
        <v>187</v>
      </c>
      <c r="L121" s="159"/>
      <c r="M121" s="71" t="s">
        <v>28</v>
      </c>
      <c r="N121" s="72" t="s">
        <v>44</v>
      </c>
      <c r="O121" s="72" t="s">
        <v>188</v>
      </c>
      <c r="P121" s="72" t="s">
        <v>189</v>
      </c>
      <c r="Q121" s="72" t="s">
        <v>190</v>
      </c>
      <c r="R121" s="72" t="s">
        <v>191</v>
      </c>
      <c r="S121" s="72" t="s">
        <v>192</v>
      </c>
      <c r="T121" s="73" t="s">
        <v>193</v>
      </c>
      <c r="U121" s="154"/>
      <c r="V121" s="154"/>
      <c r="W121" s="154"/>
      <c r="X121" s="154"/>
      <c r="Y121" s="154"/>
      <c r="Z121" s="154"/>
      <c r="AA121" s="154"/>
      <c r="AB121" s="154"/>
      <c r="AC121" s="154"/>
      <c r="AD121" s="154"/>
      <c r="AE121" s="154"/>
    </row>
    <row r="122" spans="1:65" s="2" customFormat="1" ht="22.9" customHeight="1">
      <c r="A122" s="37"/>
      <c r="B122" s="38"/>
      <c r="C122" s="78" t="s">
        <v>194</v>
      </c>
      <c r="D122" s="39"/>
      <c r="E122" s="39"/>
      <c r="F122" s="39"/>
      <c r="G122" s="39"/>
      <c r="H122" s="39"/>
      <c r="I122" s="39"/>
      <c r="J122" s="160">
        <f>BK122</f>
        <v>0</v>
      </c>
      <c r="K122" s="39"/>
      <c r="L122" s="42"/>
      <c r="M122" s="74"/>
      <c r="N122" s="161"/>
      <c r="O122" s="75"/>
      <c r="P122" s="162">
        <f>P123+P165+P201+P219+P248+P266+P284+P306+P346</f>
        <v>0</v>
      </c>
      <c r="Q122" s="75"/>
      <c r="R122" s="162">
        <f>R123+R165+R201+R219+R248+R266+R284+R306+R346</f>
        <v>0</v>
      </c>
      <c r="S122" s="75"/>
      <c r="T122" s="163">
        <f>T123+T165+T201+T219+T248+T266+T284+T306+T346</f>
        <v>0</v>
      </c>
      <c r="U122" s="37"/>
      <c r="V122" s="37"/>
      <c r="W122" s="37"/>
      <c r="X122" s="37"/>
      <c r="Y122" s="37"/>
      <c r="Z122" s="37"/>
      <c r="AA122" s="37"/>
      <c r="AB122" s="37"/>
      <c r="AC122" s="37"/>
      <c r="AD122" s="37"/>
      <c r="AE122" s="37"/>
      <c r="AT122" s="20" t="s">
        <v>73</v>
      </c>
      <c r="AU122" s="20" t="s">
        <v>174</v>
      </c>
      <c r="BK122" s="164">
        <f>BK123+BK165+BK201+BK219+BK248+BK266+BK284+BK306+BK346</f>
        <v>0</v>
      </c>
    </row>
    <row r="123" spans="1:65" s="12" customFormat="1" ht="25.9" customHeight="1">
      <c r="B123" s="165"/>
      <c r="C123" s="166"/>
      <c r="D123" s="167" t="s">
        <v>73</v>
      </c>
      <c r="E123" s="168" t="s">
        <v>4144</v>
      </c>
      <c r="F123" s="168" t="s">
        <v>4716</v>
      </c>
      <c r="G123" s="166"/>
      <c r="H123" s="166"/>
      <c r="I123" s="169"/>
      <c r="J123" s="170">
        <f>BK123</f>
        <v>0</v>
      </c>
      <c r="K123" s="166"/>
      <c r="L123" s="171"/>
      <c r="M123" s="172"/>
      <c r="N123" s="173"/>
      <c r="O123" s="173"/>
      <c r="P123" s="174">
        <f>P124+P130+P136+P141+P147+P157+P160</f>
        <v>0</v>
      </c>
      <c r="Q123" s="173"/>
      <c r="R123" s="174">
        <f>R124+R130+R136+R141+R147+R157+R160</f>
        <v>0</v>
      </c>
      <c r="S123" s="173"/>
      <c r="T123" s="175">
        <f>T124+T130+T136+T141+T147+T157+T160</f>
        <v>0</v>
      </c>
      <c r="AR123" s="176" t="s">
        <v>82</v>
      </c>
      <c r="AT123" s="177" t="s">
        <v>73</v>
      </c>
      <c r="AU123" s="177" t="s">
        <v>74</v>
      </c>
      <c r="AY123" s="176" t="s">
        <v>197</v>
      </c>
      <c r="BK123" s="178">
        <f>BK124+BK130+BK136+BK141+BK147+BK157+BK160</f>
        <v>0</v>
      </c>
    </row>
    <row r="124" spans="1:65" s="12" customFormat="1" ht="22.9" customHeight="1">
      <c r="B124" s="165"/>
      <c r="C124" s="166"/>
      <c r="D124" s="167" t="s">
        <v>73</v>
      </c>
      <c r="E124" s="179" t="s">
        <v>4142</v>
      </c>
      <c r="F124" s="179" t="s">
        <v>4717</v>
      </c>
      <c r="G124" s="166"/>
      <c r="H124" s="166"/>
      <c r="I124" s="169"/>
      <c r="J124" s="180">
        <f>BK124</f>
        <v>0</v>
      </c>
      <c r="K124" s="166"/>
      <c r="L124" s="171"/>
      <c r="M124" s="172"/>
      <c r="N124" s="173"/>
      <c r="O124" s="173"/>
      <c r="P124" s="174">
        <f>SUM(P125:P129)</f>
        <v>0</v>
      </c>
      <c r="Q124" s="173"/>
      <c r="R124" s="174">
        <f>SUM(R125:R129)</f>
        <v>0</v>
      </c>
      <c r="S124" s="173"/>
      <c r="T124" s="175">
        <f>SUM(T125:T129)</f>
        <v>0</v>
      </c>
      <c r="AR124" s="176" t="s">
        <v>82</v>
      </c>
      <c r="AT124" s="177" t="s">
        <v>73</v>
      </c>
      <c r="AU124" s="177" t="s">
        <v>82</v>
      </c>
      <c r="AY124" s="176" t="s">
        <v>197</v>
      </c>
      <c r="BK124" s="178">
        <f>SUM(BK125:BK129)</f>
        <v>0</v>
      </c>
    </row>
    <row r="125" spans="1:65" s="2" customFormat="1" ht="16.5" customHeight="1">
      <c r="A125" s="37"/>
      <c r="B125" s="38"/>
      <c r="C125" s="181" t="s">
        <v>82</v>
      </c>
      <c r="D125" s="181" t="s">
        <v>199</v>
      </c>
      <c r="E125" s="182" t="s">
        <v>4718</v>
      </c>
      <c r="F125" s="183" t="s">
        <v>4719</v>
      </c>
      <c r="G125" s="184" t="s">
        <v>3845</v>
      </c>
      <c r="H125" s="185">
        <v>35</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283</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283</v>
      </c>
      <c r="BM125" s="192" t="s">
        <v>84</v>
      </c>
    </row>
    <row r="126" spans="1:65" s="2" customFormat="1" ht="16.5" customHeight="1">
      <c r="A126" s="37"/>
      <c r="B126" s="38"/>
      <c r="C126" s="181" t="s">
        <v>84</v>
      </c>
      <c r="D126" s="181" t="s">
        <v>199</v>
      </c>
      <c r="E126" s="182" t="s">
        <v>4720</v>
      </c>
      <c r="F126" s="183" t="s">
        <v>4721</v>
      </c>
      <c r="G126" s="184" t="s">
        <v>3845</v>
      </c>
      <c r="H126" s="185">
        <v>15</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204</v>
      </c>
    </row>
    <row r="127" spans="1:65" s="2" customFormat="1" ht="16.5" customHeight="1">
      <c r="A127" s="37"/>
      <c r="B127" s="38"/>
      <c r="C127" s="181" t="s">
        <v>160</v>
      </c>
      <c r="D127" s="181" t="s">
        <v>199</v>
      </c>
      <c r="E127" s="182" t="s">
        <v>4722</v>
      </c>
      <c r="F127" s="183" t="s">
        <v>4723</v>
      </c>
      <c r="G127" s="184" t="s">
        <v>3845</v>
      </c>
      <c r="H127" s="185">
        <v>5</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283</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283</v>
      </c>
      <c r="BM127" s="192" t="s">
        <v>233</v>
      </c>
    </row>
    <row r="128" spans="1:65" s="2" customFormat="1" ht="16.5" customHeight="1">
      <c r="A128" s="37"/>
      <c r="B128" s="38"/>
      <c r="C128" s="181" t="s">
        <v>204</v>
      </c>
      <c r="D128" s="181" t="s">
        <v>199</v>
      </c>
      <c r="E128" s="182" t="s">
        <v>4724</v>
      </c>
      <c r="F128" s="183" t="s">
        <v>4725</v>
      </c>
      <c r="G128" s="184" t="s">
        <v>3845</v>
      </c>
      <c r="H128" s="185">
        <v>20</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283</v>
      </c>
      <c r="AT128" s="192" t="s">
        <v>199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283</v>
      </c>
      <c r="BM128" s="192" t="s">
        <v>243</v>
      </c>
    </row>
    <row r="129" spans="1:65" s="2" customFormat="1" ht="16.5" customHeight="1">
      <c r="A129" s="37"/>
      <c r="B129" s="38"/>
      <c r="C129" s="181" t="s">
        <v>227</v>
      </c>
      <c r="D129" s="181" t="s">
        <v>199</v>
      </c>
      <c r="E129" s="182" t="s">
        <v>4726</v>
      </c>
      <c r="F129" s="183" t="s">
        <v>4727</v>
      </c>
      <c r="G129" s="184" t="s">
        <v>3845</v>
      </c>
      <c r="H129" s="185">
        <v>20</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283</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283</v>
      </c>
      <c r="BM129" s="192" t="s">
        <v>253</v>
      </c>
    </row>
    <row r="130" spans="1:65" s="12" customFormat="1" ht="22.9" customHeight="1">
      <c r="B130" s="165"/>
      <c r="C130" s="166"/>
      <c r="D130" s="167" t="s">
        <v>73</v>
      </c>
      <c r="E130" s="179" t="s">
        <v>4255</v>
      </c>
      <c r="F130" s="179" t="s">
        <v>4559</v>
      </c>
      <c r="G130" s="166"/>
      <c r="H130" s="166"/>
      <c r="I130" s="169"/>
      <c r="J130" s="180">
        <f>BK130</f>
        <v>0</v>
      </c>
      <c r="K130" s="166"/>
      <c r="L130" s="171"/>
      <c r="M130" s="172"/>
      <c r="N130" s="173"/>
      <c r="O130" s="173"/>
      <c r="P130" s="174">
        <f>SUM(P131:P135)</f>
        <v>0</v>
      </c>
      <c r="Q130" s="173"/>
      <c r="R130" s="174">
        <f>SUM(R131:R135)</f>
        <v>0</v>
      </c>
      <c r="S130" s="173"/>
      <c r="T130" s="175">
        <f>SUM(T131:T135)</f>
        <v>0</v>
      </c>
      <c r="AR130" s="176" t="s">
        <v>82</v>
      </c>
      <c r="AT130" s="177" t="s">
        <v>73</v>
      </c>
      <c r="AU130" s="177" t="s">
        <v>82</v>
      </c>
      <c r="AY130" s="176" t="s">
        <v>197</v>
      </c>
      <c r="BK130" s="178">
        <f>SUM(BK131:BK135)</f>
        <v>0</v>
      </c>
    </row>
    <row r="131" spans="1:65" s="2" customFormat="1" ht="16.5" customHeight="1">
      <c r="A131" s="37"/>
      <c r="B131" s="38"/>
      <c r="C131" s="181" t="s">
        <v>233</v>
      </c>
      <c r="D131" s="181" t="s">
        <v>199</v>
      </c>
      <c r="E131" s="182" t="s">
        <v>4728</v>
      </c>
      <c r="F131" s="183" t="s">
        <v>4729</v>
      </c>
      <c r="G131" s="184" t="s">
        <v>3845</v>
      </c>
      <c r="H131" s="185">
        <v>1</v>
      </c>
      <c r="I131" s="186"/>
      <c r="J131" s="187">
        <f>ROUND(I131*H131,2)</f>
        <v>0</v>
      </c>
      <c r="K131" s="183" t="s">
        <v>28</v>
      </c>
      <c r="L131" s="42"/>
      <c r="M131" s="188" t="s">
        <v>28</v>
      </c>
      <c r="N131" s="189"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283</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283</v>
      </c>
      <c r="BM131" s="192" t="s">
        <v>8</v>
      </c>
    </row>
    <row r="132" spans="1:65" s="2" customFormat="1" ht="16.5" customHeight="1">
      <c r="A132" s="37"/>
      <c r="B132" s="38"/>
      <c r="C132" s="181" t="s">
        <v>238</v>
      </c>
      <c r="D132" s="181" t="s">
        <v>199</v>
      </c>
      <c r="E132" s="182" t="s">
        <v>4730</v>
      </c>
      <c r="F132" s="183" t="s">
        <v>4731</v>
      </c>
      <c r="G132" s="184" t="s">
        <v>3845</v>
      </c>
      <c r="H132" s="185">
        <v>2</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283</v>
      </c>
      <c r="AT132" s="192" t="s">
        <v>199</v>
      </c>
      <c r="AU132" s="192" t="s">
        <v>84</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283</v>
      </c>
      <c r="BM132" s="192" t="s">
        <v>273</v>
      </c>
    </row>
    <row r="133" spans="1:65" s="2" customFormat="1" ht="16.5" customHeight="1">
      <c r="A133" s="37"/>
      <c r="B133" s="38"/>
      <c r="C133" s="181" t="s">
        <v>243</v>
      </c>
      <c r="D133" s="181" t="s">
        <v>199</v>
      </c>
      <c r="E133" s="182" t="s">
        <v>4732</v>
      </c>
      <c r="F133" s="183" t="s">
        <v>4733</v>
      </c>
      <c r="G133" s="184" t="s">
        <v>3845</v>
      </c>
      <c r="H133" s="185">
        <v>2</v>
      </c>
      <c r="I133" s="186"/>
      <c r="J133" s="187">
        <f>ROUND(I133*H133,2)</f>
        <v>0</v>
      </c>
      <c r="K133" s="183" t="s">
        <v>28</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283</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283</v>
      </c>
      <c r="BM133" s="192" t="s">
        <v>283</v>
      </c>
    </row>
    <row r="134" spans="1:65" s="2" customFormat="1" ht="16.5" customHeight="1">
      <c r="A134" s="37"/>
      <c r="B134" s="38"/>
      <c r="C134" s="181" t="s">
        <v>248</v>
      </c>
      <c r="D134" s="181" t="s">
        <v>199</v>
      </c>
      <c r="E134" s="182" t="s">
        <v>4734</v>
      </c>
      <c r="F134" s="183" t="s">
        <v>4735</v>
      </c>
      <c r="G134" s="184" t="s">
        <v>3845</v>
      </c>
      <c r="H134" s="185">
        <v>1</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283</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293</v>
      </c>
    </row>
    <row r="135" spans="1:65" s="2" customFormat="1" ht="16.5" customHeight="1">
      <c r="A135" s="37"/>
      <c r="B135" s="38"/>
      <c r="C135" s="181" t="s">
        <v>253</v>
      </c>
      <c r="D135" s="181" t="s">
        <v>199</v>
      </c>
      <c r="E135" s="182" t="s">
        <v>4736</v>
      </c>
      <c r="F135" s="183" t="s">
        <v>4737</v>
      </c>
      <c r="G135" s="184" t="s">
        <v>3845</v>
      </c>
      <c r="H135" s="185">
        <v>1</v>
      </c>
      <c r="I135" s="186"/>
      <c r="J135" s="187">
        <f>ROUND(I135*H135,2)</f>
        <v>0</v>
      </c>
      <c r="K135" s="183" t="s">
        <v>28</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283</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283</v>
      </c>
      <c r="BM135" s="192" t="s">
        <v>303</v>
      </c>
    </row>
    <row r="136" spans="1:65" s="12" customFormat="1" ht="22.9" customHeight="1">
      <c r="B136" s="165"/>
      <c r="C136" s="166"/>
      <c r="D136" s="167" t="s">
        <v>73</v>
      </c>
      <c r="E136" s="179" t="s">
        <v>4344</v>
      </c>
      <c r="F136" s="179" t="s">
        <v>4738</v>
      </c>
      <c r="G136" s="166"/>
      <c r="H136" s="166"/>
      <c r="I136" s="169"/>
      <c r="J136" s="180">
        <f>BK136</f>
        <v>0</v>
      </c>
      <c r="K136" s="166"/>
      <c r="L136" s="171"/>
      <c r="M136" s="172"/>
      <c r="N136" s="173"/>
      <c r="O136" s="173"/>
      <c r="P136" s="174">
        <f>SUM(P137:P140)</f>
        <v>0</v>
      </c>
      <c r="Q136" s="173"/>
      <c r="R136" s="174">
        <f>SUM(R137:R140)</f>
        <v>0</v>
      </c>
      <c r="S136" s="173"/>
      <c r="T136" s="175">
        <f>SUM(T137:T140)</f>
        <v>0</v>
      </c>
      <c r="AR136" s="176" t="s">
        <v>82</v>
      </c>
      <c r="AT136" s="177" t="s">
        <v>73</v>
      </c>
      <c r="AU136" s="177" t="s">
        <v>82</v>
      </c>
      <c r="AY136" s="176" t="s">
        <v>197</v>
      </c>
      <c r="BK136" s="178">
        <f>SUM(BK137:BK140)</f>
        <v>0</v>
      </c>
    </row>
    <row r="137" spans="1:65" s="2" customFormat="1" ht="16.5" customHeight="1">
      <c r="A137" s="37"/>
      <c r="B137" s="38"/>
      <c r="C137" s="181" t="s">
        <v>258</v>
      </c>
      <c r="D137" s="181" t="s">
        <v>199</v>
      </c>
      <c r="E137" s="182" t="s">
        <v>4739</v>
      </c>
      <c r="F137" s="183" t="s">
        <v>4740</v>
      </c>
      <c r="G137" s="184" t="s">
        <v>3845</v>
      </c>
      <c r="H137" s="185">
        <v>20</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283</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283</v>
      </c>
      <c r="BM137" s="192" t="s">
        <v>312</v>
      </c>
    </row>
    <row r="138" spans="1:65" s="2" customFormat="1" ht="16.5" customHeight="1">
      <c r="A138" s="37"/>
      <c r="B138" s="38"/>
      <c r="C138" s="181" t="s">
        <v>8</v>
      </c>
      <c r="D138" s="181" t="s">
        <v>199</v>
      </c>
      <c r="E138" s="182" t="s">
        <v>4741</v>
      </c>
      <c r="F138" s="183" t="s">
        <v>4742</v>
      </c>
      <c r="G138" s="184" t="s">
        <v>3845</v>
      </c>
      <c r="H138" s="185">
        <v>15</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283</v>
      </c>
      <c r="AT138" s="192" t="s">
        <v>199</v>
      </c>
      <c r="AU138" s="192" t="s">
        <v>84</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283</v>
      </c>
      <c r="BM138" s="192" t="s">
        <v>322</v>
      </c>
    </row>
    <row r="139" spans="1:65" s="2" customFormat="1" ht="16.5" customHeight="1">
      <c r="A139" s="37"/>
      <c r="B139" s="38"/>
      <c r="C139" s="181" t="s">
        <v>268</v>
      </c>
      <c r="D139" s="181" t="s">
        <v>199</v>
      </c>
      <c r="E139" s="182" t="s">
        <v>4743</v>
      </c>
      <c r="F139" s="183" t="s">
        <v>4744</v>
      </c>
      <c r="G139" s="184" t="s">
        <v>3845</v>
      </c>
      <c r="H139" s="185">
        <v>10</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283</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283</v>
      </c>
      <c r="BM139" s="192" t="s">
        <v>332</v>
      </c>
    </row>
    <row r="140" spans="1:65" s="2" customFormat="1" ht="16.5" customHeight="1">
      <c r="A140" s="37"/>
      <c r="B140" s="38"/>
      <c r="C140" s="181" t="s">
        <v>273</v>
      </c>
      <c r="D140" s="181" t="s">
        <v>199</v>
      </c>
      <c r="E140" s="182" t="s">
        <v>4745</v>
      </c>
      <c r="F140" s="183" t="s">
        <v>4746</v>
      </c>
      <c r="G140" s="184" t="s">
        <v>3845</v>
      </c>
      <c r="H140" s="185">
        <v>5</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283</v>
      </c>
      <c r="AT140" s="192" t="s">
        <v>199</v>
      </c>
      <c r="AU140" s="192" t="s">
        <v>84</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283</v>
      </c>
      <c r="BM140" s="192" t="s">
        <v>343</v>
      </c>
    </row>
    <row r="141" spans="1:65" s="12" customFormat="1" ht="22.9" customHeight="1">
      <c r="B141" s="165"/>
      <c r="C141" s="166"/>
      <c r="D141" s="167" t="s">
        <v>73</v>
      </c>
      <c r="E141" s="179" t="s">
        <v>4747</v>
      </c>
      <c r="F141" s="179" t="s">
        <v>4748</v>
      </c>
      <c r="G141" s="166"/>
      <c r="H141" s="166"/>
      <c r="I141" s="169"/>
      <c r="J141" s="180">
        <f>BK141</f>
        <v>0</v>
      </c>
      <c r="K141" s="166"/>
      <c r="L141" s="171"/>
      <c r="M141" s="172"/>
      <c r="N141" s="173"/>
      <c r="O141" s="173"/>
      <c r="P141" s="174">
        <f>SUM(P142:P146)</f>
        <v>0</v>
      </c>
      <c r="Q141" s="173"/>
      <c r="R141" s="174">
        <f>SUM(R142:R146)</f>
        <v>0</v>
      </c>
      <c r="S141" s="173"/>
      <c r="T141" s="175">
        <f>SUM(T142:T146)</f>
        <v>0</v>
      </c>
      <c r="AR141" s="176" t="s">
        <v>82</v>
      </c>
      <c r="AT141" s="177" t="s">
        <v>73</v>
      </c>
      <c r="AU141" s="177" t="s">
        <v>82</v>
      </c>
      <c r="AY141" s="176" t="s">
        <v>197</v>
      </c>
      <c r="BK141" s="178">
        <f>SUM(BK142:BK146)</f>
        <v>0</v>
      </c>
    </row>
    <row r="142" spans="1:65" s="2" customFormat="1" ht="16.5" customHeight="1">
      <c r="A142" s="37"/>
      <c r="B142" s="38"/>
      <c r="C142" s="181" t="s">
        <v>278</v>
      </c>
      <c r="D142" s="181" t="s">
        <v>199</v>
      </c>
      <c r="E142" s="182" t="s">
        <v>4749</v>
      </c>
      <c r="F142" s="183" t="s">
        <v>4750</v>
      </c>
      <c r="G142" s="184" t="s">
        <v>265</v>
      </c>
      <c r="H142" s="185">
        <v>2035</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283</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283</v>
      </c>
      <c r="BM142" s="192" t="s">
        <v>354</v>
      </c>
    </row>
    <row r="143" spans="1:65" s="2" customFormat="1" ht="16.5" customHeight="1">
      <c r="A143" s="37"/>
      <c r="B143" s="38"/>
      <c r="C143" s="181" t="s">
        <v>283</v>
      </c>
      <c r="D143" s="181" t="s">
        <v>199</v>
      </c>
      <c r="E143" s="182" t="s">
        <v>4751</v>
      </c>
      <c r="F143" s="183" t="s">
        <v>4752</v>
      </c>
      <c r="G143" s="184" t="s">
        <v>265</v>
      </c>
      <c r="H143" s="185">
        <v>50</v>
      </c>
      <c r="I143" s="186"/>
      <c r="J143" s="187">
        <f>ROUND(I143*H143,2)</f>
        <v>0</v>
      </c>
      <c r="K143" s="183" t="s">
        <v>28</v>
      </c>
      <c r="L143" s="42"/>
      <c r="M143" s="188" t="s">
        <v>28</v>
      </c>
      <c r="N143" s="189"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283</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283</v>
      </c>
      <c r="BM143" s="192" t="s">
        <v>365</v>
      </c>
    </row>
    <row r="144" spans="1:65" s="2" customFormat="1" ht="16.5" customHeight="1">
      <c r="A144" s="37"/>
      <c r="B144" s="38"/>
      <c r="C144" s="181" t="s">
        <v>288</v>
      </c>
      <c r="D144" s="181" t="s">
        <v>199</v>
      </c>
      <c r="E144" s="182" t="s">
        <v>4753</v>
      </c>
      <c r="F144" s="183" t="s">
        <v>4754</v>
      </c>
      <c r="G144" s="184" t="s">
        <v>265</v>
      </c>
      <c r="H144" s="185">
        <v>50</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283</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283</v>
      </c>
      <c r="BM144" s="192" t="s">
        <v>375</v>
      </c>
    </row>
    <row r="145" spans="1:65" s="2" customFormat="1" ht="16.5" customHeight="1">
      <c r="A145" s="37"/>
      <c r="B145" s="38"/>
      <c r="C145" s="181" t="s">
        <v>293</v>
      </c>
      <c r="D145" s="181" t="s">
        <v>199</v>
      </c>
      <c r="E145" s="182" t="s">
        <v>4755</v>
      </c>
      <c r="F145" s="183" t="s">
        <v>4756</v>
      </c>
      <c r="G145" s="184" t="s">
        <v>3845</v>
      </c>
      <c r="H145" s="185">
        <v>1</v>
      </c>
      <c r="I145" s="186"/>
      <c r="J145" s="187">
        <f>ROUND(I145*H145,2)</f>
        <v>0</v>
      </c>
      <c r="K145" s="183" t="s">
        <v>28</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283</v>
      </c>
      <c r="AT145" s="192" t="s">
        <v>199</v>
      </c>
      <c r="AU145" s="192" t="s">
        <v>84</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283</v>
      </c>
      <c r="BM145" s="192" t="s">
        <v>385</v>
      </c>
    </row>
    <row r="146" spans="1:65" s="2" customFormat="1" ht="16.5" customHeight="1">
      <c r="A146" s="37"/>
      <c r="B146" s="38"/>
      <c r="C146" s="181" t="s">
        <v>298</v>
      </c>
      <c r="D146" s="181" t="s">
        <v>199</v>
      </c>
      <c r="E146" s="182" t="s">
        <v>4757</v>
      </c>
      <c r="F146" s="183" t="s">
        <v>4758</v>
      </c>
      <c r="G146" s="184" t="s">
        <v>3845</v>
      </c>
      <c r="H146" s="185">
        <v>1</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283</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283</v>
      </c>
      <c r="BM146" s="192" t="s">
        <v>395</v>
      </c>
    </row>
    <row r="147" spans="1:65" s="12" customFormat="1" ht="22.9" customHeight="1">
      <c r="B147" s="165"/>
      <c r="C147" s="166"/>
      <c r="D147" s="167" t="s">
        <v>73</v>
      </c>
      <c r="E147" s="179" t="s">
        <v>4759</v>
      </c>
      <c r="F147" s="179" t="s">
        <v>4760</v>
      </c>
      <c r="G147" s="166"/>
      <c r="H147" s="166"/>
      <c r="I147" s="169"/>
      <c r="J147" s="180">
        <f>BK147</f>
        <v>0</v>
      </c>
      <c r="K147" s="166"/>
      <c r="L147" s="171"/>
      <c r="M147" s="172"/>
      <c r="N147" s="173"/>
      <c r="O147" s="173"/>
      <c r="P147" s="174">
        <f>SUM(P148:P156)</f>
        <v>0</v>
      </c>
      <c r="Q147" s="173"/>
      <c r="R147" s="174">
        <f>SUM(R148:R156)</f>
        <v>0</v>
      </c>
      <c r="S147" s="173"/>
      <c r="T147" s="175">
        <f>SUM(T148:T156)</f>
        <v>0</v>
      </c>
      <c r="AR147" s="176" t="s">
        <v>82</v>
      </c>
      <c r="AT147" s="177" t="s">
        <v>73</v>
      </c>
      <c r="AU147" s="177" t="s">
        <v>82</v>
      </c>
      <c r="AY147" s="176" t="s">
        <v>197</v>
      </c>
      <c r="BK147" s="178">
        <f>SUM(BK148:BK156)</f>
        <v>0</v>
      </c>
    </row>
    <row r="148" spans="1:65" s="2" customFormat="1" ht="16.5" customHeight="1">
      <c r="A148" s="37"/>
      <c r="B148" s="38"/>
      <c r="C148" s="181" t="s">
        <v>303</v>
      </c>
      <c r="D148" s="181" t="s">
        <v>199</v>
      </c>
      <c r="E148" s="182" t="s">
        <v>4761</v>
      </c>
      <c r="F148" s="183" t="s">
        <v>4762</v>
      </c>
      <c r="G148" s="184" t="s">
        <v>265</v>
      </c>
      <c r="H148" s="185">
        <v>210</v>
      </c>
      <c r="I148" s="186"/>
      <c r="J148" s="187">
        <f t="shared" ref="J148:J156" si="0">ROUND(I148*H148,2)</f>
        <v>0</v>
      </c>
      <c r="K148" s="183" t="s">
        <v>28</v>
      </c>
      <c r="L148" s="42"/>
      <c r="M148" s="188" t="s">
        <v>28</v>
      </c>
      <c r="N148" s="189" t="s">
        <v>45</v>
      </c>
      <c r="O148" s="67"/>
      <c r="P148" s="190">
        <f t="shared" ref="P148:P156" si="1">O148*H148</f>
        <v>0</v>
      </c>
      <c r="Q148" s="190">
        <v>0</v>
      </c>
      <c r="R148" s="190">
        <f t="shared" ref="R148:R156" si="2">Q148*H148</f>
        <v>0</v>
      </c>
      <c r="S148" s="190">
        <v>0</v>
      </c>
      <c r="T148" s="191">
        <f t="shared" ref="T148:T156" si="3">S148*H148</f>
        <v>0</v>
      </c>
      <c r="U148" s="37"/>
      <c r="V148" s="37"/>
      <c r="W148" s="37"/>
      <c r="X148" s="37"/>
      <c r="Y148" s="37"/>
      <c r="Z148" s="37"/>
      <c r="AA148" s="37"/>
      <c r="AB148" s="37"/>
      <c r="AC148" s="37"/>
      <c r="AD148" s="37"/>
      <c r="AE148" s="37"/>
      <c r="AR148" s="192" t="s">
        <v>283</v>
      </c>
      <c r="AT148" s="192" t="s">
        <v>199</v>
      </c>
      <c r="AU148" s="192" t="s">
        <v>84</v>
      </c>
      <c r="AY148" s="20" t="s">
        <v>197</v>
      </c>
      <c r="BE148" s="193">
        <f t="shared" ref="BE148:BE156" si="4">IF(N148="základní",J148,0)</f>
        <v>0</v>
      </c>
      <c r="BF148" s="193">
        <f t="shared" ref="BF148:BF156" si="5">IF(N148="snížená",J148,0)</f>
        <v>0</v>
      </c>
      <c r="BG148" s="193">
        <f t="shared" ref="BG148:BG156" si="6">IF(N148="zákl. přenesená",J148,0)</f>
        <v>0</v>
      </c>
      <c r="BH148" s="193">
        <f t="shared" ref="BH148:BH156" si="7">IF(N148="sníž. přenesená",J148,0)</f>
        <v>0</v>
      </c>
      <c r="BI148" s="193">
        <f t="shared" ref="BI148:BI156" si="8">IF(N148="nulová",J148,0)</f>
        <v>0</v>
      </c>
      <c r="BJ148" s="20" t="s">
        <v>82</v>
      </c>
      <c r="BK148" s="193">
        <f t="shared" ref="BK148:BK156" si="9">ROUND(I148*H148,2)</f>
        <v>0</v>
      </c>
      <c r="BL148" s="20" t="s">
        <v>283</v>
      </c>
      <c r="BM148" s="192" t="s">
        <v>406</v>
      </c>
    </row>
    <row r="149" spans="1:65" s="2" customFormat="1" ht="16.5" customHeight="1">
      <c r="A149" s="37"/>
      <c r="B149" s="38"/>
      <c r="C149" s="181" t="s">
        <v>7</v>
      </c>
      <c r="D149" s="181" t="s">
        <v>199</v>
      </c>
      <c r="E149" s="182" t="s">
        <v>4763</v>
      </c>
      <c r="F149" s="183" t="s">
        <v>4764</v>
      </c>
      <c r="G149" s="184" t="s">
        <v>3845</v>
      </c>
      <c r="H149" s="185">
        <v>2</v>
      </c>
      <c r="I149" s="186"/>
      <c r="J149" s="187">
        <f t="shared" si="0"/>
        <v>0</v>
      </c>
      <c r="K149" s="183" t="s">
        <v>28</v>
      </c>
      <c r="L149" s="42"/>
      <c r="M149" s="188" t="s">
        <v>28</v>
      </c>
      <c r="N149" s="189" t="s">
        <v>45</v>
      </c>
      <c r="O149" s="67"/>
      <c r="P149" s="190">
        <f t="shared" si="1"/>
        <v>0</v>
      </c>
      <c r="Q149" s="190">
        <v>0</v>
      </c>
      <c r="R149" s="190">
        <f t="shared" si="2"/>
        <v>0</v>
      </c>
      <c r="S149" s="190">
        <v>0</v>
      </c>
      <c r="T149" s="191">
        <f t="shared" si="3"/>
        <v>0</v>
      </c>
      <c r="U149" s="37"/>
      <c r="V149" s="37"/>
      <c r="W149" s="37"/>
      <c r="X149" s="37"/>
      <c r="Y149" s="37"/>
      <c r="Z149" s="37"/>
      <c r="AA149" s="37"/>
      <c r="AB149" s="37"/>
      <c r="AC149" s="37"/>
      <c r="AD149" s="37"/>
      <c r="AE149" s="37"/>
      <c r="AR149" s="192" t="s">
        <v>283</v>
      </c>
      <c r="AT149" s="192" t="s">
        <v>199</v>
      </c>
      <c r="AU149" s="192" t="s">
        <v>84</v>
      </c>
      <c r="AY149" s="20" t="s">
        <v>197</v>
      </c>
      <c r="BE149" s="193">
        <f t="shared" si="4"/>
        <v>0</v>
      </c>
      <c r="BF149" s="193">
        <f t="shared" si="5"/>
        <v>0</v>
      </c>
      <c r="BG149" s="193">
        <f t="shared" si="6"/>
        <v>0</v>
      </c>
      <c r="BH149" s="193">
        <f t="shared" si="7"/>
        <v>0</v>
      </c>
      <c r="BI149" s="193">
        <f t="shared" si="8"/>
        <v>0</v>
      </c>
      <c r="BJ149" s="20" t="s">
        <v>82</v>
      </c>
      <c r="BK149" s="193">
        <f t="shared" si="9"/>
        <v>0</v>
      </c>
      <c r="BL149" s="20" t="s">
        <v>283</v>
      </c>
      <c r="BM149" s="192" t="s">
        <v>425</v>
      </c>
    </row>
    <row r="150" spans="1:65" s="2" customFormat="1" ht="16.5" customHeight="1">
      <c r="A150" s="37"/>
      <c r="B150" s="38"/>
      <c r="C150" s="181" t="s">
        <v>312</v>
      </c>
      <c r="D150" s="181" t="s">
        <v>199</v>
      </c>
      <c r="E150" s="182" t="s">
        <v>4765</v>
      </c>
      <c r="F150" s="183" t="s">
        <v>4766</v>
      </c>
      <c r="G150" s="184" t="s">
        <v>3845</v>
      </c>
      <c r="H150" s="185">
        <v>2</v>
      </c>
      <c r="I150" s="186"/>
      <c r="J150" s="187">
        <f t="shared" si="0"/>
        <v>0</v>
      </c>
      <c r="K150" s="183" t="s">
        <v>28</v>
      </c>
      <c r="L150" s="42"/>
      <c r="M150" s="188" t="s">
        <v>28</v>
      </c>
      <c r="N150" s="189" t="s">
        <v>45</v>
      </c>
      <c r="O150" s="67"/>
      <c r="P150" s="190">
        <f t="shared" si="1"/>
        <v>0</v>
      </c>
      <c r="Q150" s="190">
        <v>0</v>
      </c>
      <c r="R150" s="190">
        <f t="shared" si="2"/>
        <v>0</v>
      </c>
      <c r="S150" s="190">
        <v>0</v>
      </c>
      <c r="T150" s="191">
        <f t="shared" si="3"/>
        <v>0</v>
      </c>
      <c r="U150" s="37"/>
      <c r="V150" s="37"/>
      <c r="W150" s="37"/>
      <c r="X150" s="37"/>
      <c r="Y150" s="37"/>
      <c r="Z150" s="37"/>
      <c r="AA150" s="37"/>
      <c r="AB150" s="37"/>
      <c r="AC150" s="37"/>
      <c r="AD150" s="37"/>
      <c r="AE150" s="37"/>
      <c r="AR150" s="192" t="s">
        <v>283</v>
      </c>
      <c r="AT150" s="192" t="s">
        <v>199</v>
      </c>
      <c r="AU150" s="192" t="s">
        <v>84</v>
      </c>
      <c r="AY150" s="20" t="s">
        <v>197</v>
      </c>
      <c r="BE150" s="193">
        <f t="shared" si="4"/>
        <v>0</v>
      </c>
      <c r="BF150" s="193">
        <f t="shared" si="5"/>
        <v>0</v>
      </c>
      <c r="BG150" s="193">
        <f t="shared" si="6"/>
        <v>0</v>
      </c>
      <c r="BH150" s="193">
        <f t="shared" si="7"/>
        <v>0</v>
      </c>
      <c r="BI150" s="193">
        <f t="shared" si="8"/>
        <v>0</v>
      </c>
      <c r="BJ150" s="20" t="s">
        <v>82</v>
      </c>
      <c r="BK150" s="193">
        <f t="shared" si="9"/>
        <v>0</v>
      </c>
      <c r="BL150" s="20" t="s">
        <v>283</v>
      </c>
      <c r="BM150" s="192" t="s">
        <v>439</v>
      </c>
    </row>
    <row r="151" spans="1:65" s="2" customFormat="1" ht="16.5" customHeight="1">
      <c r="A151" s="37"/>
      <c r="B151" s="38"/>
      <c r="C151" s="181" t="s">
        <v>317</v>
      </c>
      <c r="D151" s="181" t="s">
        <v>199</v>
      </c>
      <c r="E151" s="182" t="s">
        <v>4767</v>
      </c>
      <c r="F151" s="183" t="s">
        <v>4768</v>
      </c>
      <c r="G151" s="184" t="s">
        <v>3845</v>
      </c>
      <c r="H151" s="185">
        <v>16</v>
      </c>
      <c r="I151" s="186"/>
      <c r="J151" s="187">
        <f t="shared" si="0"/>
        <v>0</v>
      </c>
      <c r="K151" s="183" t="s">
        <v>28</v>
      </c>
      <c r="L151" s="42"/>
      <c r="M151" s="188" t="s">
        <v>28</v>
      </c>
      <c r="N151" s="189" t="s">
        <v>45</v>
      </c>
      <c r="O151" s="67"/>
      <c r="P151" s="190">
        <f t="shared" si="1"/>
        <v>0</v>
      </c>
      <c r="Q151" s="190">
        <v>0</v>
      </c>
      <c r="R151" s="190">
        <f t="shared" si="2"/>
        <v>0</v>
      </c>
      <c r="S151" s="190">
        <v>0</v>
      </c>
      <c r="T151" s="191">
        <f t="shared" si="3"/>
        <v>0</v>
      </c>
      <c r="U151" s="37"/>
      <c r="V151" s="37"/>
      <c r="W151" s="37"/>
      <c r="X151" s="37"/>
      <c r="Y151" s="37"/>
      <c r="Z151" s="37"/>
      <c r="AA151" s="37"/>
      <c r="AB151" s="37"/>
      <c r="AC151" s="37"/>
      <c r="AD151" s="37"/>
      <c r="AE151" s="37"/>
      <c r="AR151" s="192" t="s">
        <v>283</v>
      </c>
      <c r="AT151" s="192" t="s">
        <v>199</v>
      </c>
      <c r="AU151" s="192" t="s">
        <v>84</v>
      </c>
      <c r="AY151" s="20" t="s">
        <v>197</v>
      </c>
      <c r="BE151" s="193">
        <f t="shared" si="4"/>
        <v>0</v>
      </c>
      <c r="BF151" s="193">
        <f t="shared" si="5"/>
        <v>0</v>
      </c>
      <c r="BG151" s="193">
        <f t="shared" si="6"/>
        <v>0</v>
      </c>
      <c r="BH151" s="193">
        <f t="shared" si="7"/>
        <v>0</v>
      </c>
      <c r="BI151" s="193">
        <f t="shared" si="8"/>
        <v>0</v>
      </c>
      <c r="BJ151" s="20" t="s">
        <v>82</v>
      </c>
      <c r="BK151" s="193">
        <f t="shared" si="9"/>
        <v>0</v>
      </c>
      <c r="BL151" s="20" t="s">
        <v>283</v>
      </c>
      <c r="BM151" s="192" t="s">
        <v>451</v>
      </c>
    </row>
    <row r="152" spans="1:65" s="2" customFormat="1" ht="16.5" customHeight="1">
      <c r="A152" s="37"/>
      <c r="B152" s="38"/>
      <c r="C152" s="181" t="s">
        <v>322</v>
      </c>
      <c r="D152" s="181" t="s">
        <v>199</v>
      </c>
      <c r="E152" s="182" t="s">
        <v>4769</v>
      </c>
      <c r="F152" s="183" t="s">
        <v>4770</v>
      </c>
      <c r="G152" s="184" t="s">
        <v>3845</v>
      </c>
      <c r="H152" s="185">
        <v>16</v>
      </c>
      <c r="I152" s="186"/>
      <c r="J152" s="187">
        <f t="shared" si="0"/>
        <v>0</v>
      </c>
      <c r="K152" s="183" t="s">
        <v>28</v>
      </c>
      <c r="L152" s="42"/>
      <c r="M152" s="188" t="s">
        <v>28</v>
      </c>
      <c r="N152" s="189" t="s">
        <v>45</v>
      </c>
      <c r="O152" s="67"/>
      <c r="P152" s="190">
        <f t="shared" si="1"/>
        <v>0</v>
      </c>
      <c r="Q152" s="190">
        <v>0</v>
      </c>
      <c r="R152" s="190">
        <f t="shared" si="2"/>
        <v>0</v>
      </c>
      <c r="S152" s="190">
        <v>0</v>
      </c>
      <c r="T152" s="191">
        <f t="shared" si="3"/>
        <v>0</v>
      </c>
      <c r="U152" s="37"/>
      <c r="V152" s="37"/>
      <c r="W152" s="37"/>
      <c r="X152" s="37"/>
      <c r="Y152" s="37"/>
      <c r="Z152" s="37"/>
      <c r="AA152" s="37"/>
      <c r="AB152" s="37"/>
      <c r="AC152" s="37"/>
      <c r="AD152" s="37"/>
      <c r="AE152" s="37"/>
      <c r="AR152" s="192" t="s">
        <v>283</v>
      </c>
      <c r="AT152" s="192" t="s">
        <v>199</v>
      </c>
      <c r="AU152" s="192" t="s">
        <v>84</v>
      </c>
      <c r="AY152" s="20" t="s">
        <v>197</v>
      </c>
      <c r="BE152" s="193">
        <f t="shared" si="4"/>
        <v>0</v>
      </c>
      <c r="BF152" s="193">
        <f t="shared" si="5"/>
        <v>0</v>
      </c>
      <c r="BG152" s="193">
        <f t="shared" si="6"/>
        <v>0</v>
      </c>
      <c r="BH152" s="193">
        <f t="shared" si="7"/>
        <v>0</v>
      </c>
      <c r="BI152" s="193">
        <f t="shared" si="8"/>
        <v>0</v>
      </c>
      <c r="BJ152" s="20" t="s">
        <v>82</v>
      </c>
      <c r="BK152" s="193">
        <f t="shared" si="9"/>
        <v>0</v>
      </c>
      <c r="BL152" s="20" t="s">
        <v>283</v>
      </c>
      <c r="BM152" s="192" t="s">
        <v>463</v>
      </c>
    </row>
    <row r="153" spans="1:65" s="2" customFormat="1" ht="16.5" customHeight="1">
      <c r="A153" s="37"/>
      <c r="B153" s="38"/>
      <c r="C153" s="181" t="s">
        <v>327</v>
      </c>
      <c r="D153" s="181" t="s">
        <v>199</v>
      </c>
      <c r="E153" s="182" t="s">
        <v>4771</v>
      </c>
      <c r="F153" s="183" t="s">
        <v>4772</v>
      </c>
      <c r="G153" s="184" t="s">
        <v>3845</v>
      </c>
      <c r="H153" s="185">
        <v>16</v>
      </c>
      <c r="I153" s="186"/>
      <c r="J153" s="187">
        <f t="shared" si="0"/>
        <v>0</v>
      </c>
      <c r="K153" s="183" t="s">
        <v>28</v>
      </c>
      <c r="L153" s="42"/>
      <c r="M153" s="188" t="s">
        <v>28</v>
      </c>
      <c r="N153" s="189" t="s">
        <v>45</v>
      </c>
      <c r="O153" s="67"/>
      <c r="P153" s="190">
        <f t="shared" si="1"/>
        <v>0</v>
      </c>
      <c r="Q153" s="190">
        <v>0</v>
      </c>
      <c r="R153" s="190">
        <f t="shared" si="2"/>
        <v>0</v>
      </c>
      <c r="S153" s="190">
        <v>0</v>
      </c>
      <c r="T153" s="191">
        <f t="shared" si="3"/>
        <v>0</v>
      </c>
      <c r="U153" s="37"/>
      <c r="V153" s="37"/>
      <c r="W153" s="37"/>
      <c r="X153" s="37"/>
      <c r="Y153" s="37"/>
      <c r="Z153" s="37"/>
      <c r="AA153" s="37"/>
      <c r="AB153" s="37"/>
      <c r="AC153" s="37"/>
      <c r="AD153" s="37"/>
      <c r="AE153" s="37"/>
      <c r="AR153" s="192" t="s">
        <v>283</v>
      </c>
      <c r="AT153" s="192" t="s">
        <v>199</v>
      </c>
      <c r="AU153" s="192" t="s">
        <v>84</v>
      </c>
      <c r="AY153" s="20" t="s">
        <v>197</v>
      </c>
      <c r="BE153" s="193">
        <f t="shared" si="4"/>
        <v>0</v>
      </c>
      <c r="BF153" s="193">
        <f t="shared" si="5"/>
        <v>0</v>
      </c>
      <c r="BG153" s="193">
        <f t="shared" si="6"/>
        <v>0</v>
      </c>
      <c r="BH153" s="193">
        <f t="shared" si="7"/>
        <v>0</v>
      </c>
      <c r="BI153" s="193">
        <f t="shared" si="8"/>
        <v>0</v>
      </c>
      <c r="BJ153" s="20" t="s">
        <v>82</v>
      </c>
      <c r="BK153" s="193">
        <f t="shared" si="9"/>
        <v>0</v>
      </c>
      <c r="BL153" s="20" t="s">
        <v>283</v>
      </c>
      <c r="BM153" s="192" t="s">
        <v>476</v>
      </c>
    </row>
    <row r="154" spans="1:65" s="2" customFormat="1" ht="16.5" customHeight="1">
      <c r="A154" s="37"/>
      <c r="B154" s="38"/>
      <c r="C154" s="181" t="s">
        <v>332</v>
      </c>
      <c r="D154" s="181" t="s">
        <v>199</v>
      </c>
      <c r="E154" s="182" t="s">
        <v>4773</v>
      </c>
      <c r="F154" s="183" t="s">
        <v>4774</v>
      </c>
      <c r="G154" s="184" t="s">
        <v>3845</v>
      </c>
      <c r="H154" s="185">
        <v>16</v>
      </c>
      <c r="I154" s="186"/>
      <c r="J154" s="187">
        <f t="shared" si="0"/>
        <v>0</v>
      </c>
      <c r="K154" s="183" t="s">
        <v>28</v>
      </c>
      <c r="L154" s="42"/>
      <c r="M154" s="188" t="s">
        <v>28</v>
      </c>
      <c r="N154" s="189" t="s">
        <v>45</v>
      </c>
      <c r="O154" s="67"/>
      <c r="P154" s="190">
        <f t="shared" si="1"/>
        <v>0</v>
      </c>
      <c r="Q154" s="190">
        <v>0</v>
      </c>
      <c r="R154" s="190">
        <f t="shared" si="2"/>
        <v>0</v>
      </c>
      <c r="S154" s="190">
        <v>0</v>
      </c>
      <c r="T154" s="191">
        <f t="shared" si="3"/>
        <v>0</v>
      </c>
      <c r="U154" s="37"/>
      <c r="V154" s="37"/>
      <c r="W154" s="37"/>
      <c r="X154" s="37"/>
      <c r="Y154" s="37"/>
      <c r="Z154" s="37"/>
      <c r="AA154" s="37"/>
      <c r="AB154" s="37"/>
      <c r="AC154" s="37"/>
      <c r="AD154" s="37"/>
      <c r="AE154" s="37"/>
      <c r="AR154" s="192" t="s">
        <v>283</v>
      </c>
      <c r="AT154" s="192" t="s">
        <v>199</v>
      </c>
      <c r="AU154" s="192" t="s">
        <v>84</v>
      </c>
      <c r="AY154" s="20" t="s">
        <v>197</v>
      </c>
      <c r="BE154" s="193">
        <f t="shared" si="4"/>
        <v>0</v>
      </c>
      <c r="BF154" s="193">
        <f t="shared" si="5"/>
        <v>0</v>
      </c>
      <c r="BG154" s="193">
        <f t="shared" si="6"/>
        <v>0</v>
      </c>
      <c r="BH154" s="193">
        <f t="shared" si="7"/>
        <v>0</v>
      </c>
      <c r="BI154" s="193">
        <f t="shared" si="8"/>
        <v>0</v>
      </c>
      <c r="BJ154" s="20" t="s">
        <v>82</v>
      </c>
      <c r="BK154" s="193">
        <f t="shared" si="9"/>
        <v>0</v>
      </c>
      <c r="BL154" s="20" t="s">
        <v>283</v>
      </c>
      <c r="BM154" s="192" t="s">
        <v>489</v>
      </c>
    </row>
    <row r="155" spans="1:65" s="2" customFormat="1" ht="16.5" customHeight="1">
      <c r="A155" s="37"/>
      <c r="B155" s="38"/>
      <c r="C155" s="181" t="s">
        <v>337</v>
      </c>
      <c r="D155" s="181" t="s">
        <v>199</v>
      </c>
      <c r="E155" s="182" t="s">
        <v>4775</v>
      </c>
      <c r="F155" s="183" t="s">
        <v>4776</v>
      </c>
      <c r="G155" s="184" t="s">
        <v>3845</v>
      </c>
      <c r="H155" s="185">
        <v>2</v>
      </c>
      <c r="I155" s="186"/>
      <c r="J155" s="187">
        <f t="shared" si="0"/>
        <v>0</v>
      </c>
      <c r="K155" s="183" t="s">
        <v>28</v>
      </c>
      <c r="L155" s="42"/>
      <c r="M155" s="188" t="s">
        <v>28</v>
      </c>
      <c r="N155" s="189" t="s">
        <v>45</v>
      </c>
      <c r="O155" s="67"/>
      <c r="P155" s="190">
        <f t="shared" si="1"/>
        <v>0</v>
      </c>
      <c r="Q155" s="190">
        <v>0</v>
      </c>
      <c r="R155" s="190">
        <f t="shared" si="2"/>
        <v>0</v>
      </c>
      <c r="S155" s="190">
        <v>0</v>
      </c>
      <c r="T155" s="191">
        <f t="shared" si="3"/>
        <v>0</v>
      </c>
      <c r="U155" s="37"/>
      <c r="V155" s="37"/>
      <c r="W155" s="37"/>
      <c r="X155" s="37"/>
      <c r="Y155" s="37"/>
      <c r="Z155" s="37"/>
      <c r="AA155" s="37"/>
      <c r="AB155" s="37"/>
      <c r="AC155" s="37"/>
      <c r="AD155" s="37"/>
      <c r="AE155" s="37"/>
      <c r="AR155" s="192" t="s">
        <v>283</v>
      </c>
      <c r="AT155" s="192" t="s">
        <v>199</v>
      </c>
      <c r="AU155" s="192" t="s">
        <v>84</v>
      </c>
      <c r="AY155" s="20" t="s">
        <v>197</v>
      </c>
      <c r="BE155" s="193">
        <f t="shared" si="4"/>
        <v>0</v>
      </c>
      <c r="BF155" s="193">
        <f t="shared" si="5"/>
        <v>0</v>
      </c>
      <c r="BG155" s="193">
        <f t="shared" si="6"/>
        <v>0</v>
      </c>
      <c r="BH155" s="193">
        <f t="shared" si="7"/>
        <v>0</v>
      </c>
      <c r="BI155" s="193">
        <f t="shared" si="8"/>
        <v>0</v>
      </c>
      <c r="BJ155" s="20" t="s">
        <v>82</v>
      </c>
      <c r="BK155" s="193">
        <f t="shared" si="9"/>
        <v>0</v>
      </c>
      <c r="BL155" s="20" t="s">
        <v>283</v>
      </c>
      <c r="BM155" s="192" t="s">
        <v>500</v>
      </c>
    </row>
    <row r="156" spans="1:65" s="2" customFormat="1" ht="24.2" customHeight="1">
      <c r="A156" s="37"/>
      <c r="B156" s="38"/>
      <c r="C156" s="181" t="s">
        <v>343</v>
      </c>
      <c r="D156" s="181" t="s">
        <v>199</v>
      </c>
      <c r="E156" s="182" t="s">
        <v>4777</v>
      </c>
      <c r="F156" s="183" t="s">
        <v>4778</v>
      </c>
      <c r="G156" s="184" t="s">
        <v>3845</v>
      </c>
      <c r="H156" s="185">
        <v>8</v>
      </c>
      <c r="I156" s="186"/>
      <c r="J156" s="187">
        <f t="shared" si="0"/>
        <v>0</v>
      </c>
      <c r="K156" s="183" t="s">
        <v>28</v>
      </c>
      <c r="L156" s="42"/>
      <c r="M156" s="188" t="s">
        <v>28</v>
      </c>
      <c r="N156" s="189" t="s">
        <v>45</v>
      </c>
      <c r="O156" s="67"/>
      <c r="P156" s="190">
        <f t="shared" si="1"/>
        <v>0</v>
      </c>
      <c r="Q156" s="190">
        <v>0</v>
      </c>
      <c r="R156" s="190">
        <f t="shared" si="2"/>
        <v>0</v>
      </c>
      <c r="S156" s="190">
        <v>0</v>
      </c>
      <c r="T156" s="191">
        <f t="shared" si="3"/>
        <v>0</v>
      </c>
      <c r="U156" s="37"/>
      <c r="V156" s="37"/>
      <c r="W156" s="37"/>
      <c r="X156" s="37"/>
      <c r="Y156" s="37"/>
      <c r="Z156" s="37"/>
      <c r="AA156" s="37"/>
      <c r="AB156" s="37"/>
      <c r="AC156" s="37"/>
      <c r="AD156" s="37"/>
      <c r="AE156" s="37"/>
      <c r="AR156" s="192" t="s">
        <v>283</v>
      </c>
      <c r="AT156" s="192" t="s">
        <v>199</v>
      </c>
      <c r="AU156" s="192" t="s">
        <v>84</v>
      </c>
      <c r="AY156" s="20" t="s">
        <v>197</v>
      </c>
      <c r="BE156" s="193">
        <f t="shared" si="4"/>
        <v>0</v>
      </c>
      <c r="BF156" s="193">
        <f t="shared" si="5"/>
        <v>0</v>
      </c>
      <c r="BG156" s="193">
        <f t="shared" si="6"/>
        <v>0</v>
      </c>
      <c r="BH156" s="193">
        <f t="shared" si="7"/>
        <v>0</v>
      </c>
      <c r="BI156" s="193">
        <f t="shared" si="8"/>
        <v>0</v>
      </c>
      <c r="BJ156" s="20" t="s">
        <v>82</v>
      </c>
      <c r="BK156" s="193">
        <f t="shared" si="9"/>
        <v>0</v>
      </c>
      <c r="BL156" s="20" t="s">
        <v>283</v>
      </c>
      <c r="BM156" s="192" t="s">
        <v>510</v>
      </c>
    </row>
    <row r="157" spans="1:65" s="12" customFormat="1" ht="22.9" customHeight="1">
      <c r="B157" s="165"/>
      <c r="C157" s="166"/>
      <c r="D157" s="167" t="s">
        <v>73</v>
      </c>
      <c r="E157" s="179" t="s">
        <v>4779</v>
      </c>
      <c r="F157" s="179" t="s">
        <v>4780</v>
      </c>
      <c r="G157" s="166"/>
      <c r="H157" s="166"/>
      <c r="I157" s="169"/>
      <c r="J157" s="180">
        <f>BK157</f>
        <v>0</v>
      </c>
      <c r="K157" s="166"/>
      <c r="L157" s="171"/>
      <c r="M157" s="172"/>
      <c r="N157" s="173"/>
      <c r="O157" s="173"/>
      <c r="P157" s="174">
        <f>SUM(P158:P159)</f>
        <v>0</v>
      </c>
      <c r="Q157" s="173"/>
      <c r="R157" s="174">
        <f>SUM(R158:R159)</f>
        <v>0</v>
      </c>
      <c r="S157" s="173"/>
      <c r="T157" s="175">
        <f>SUM(T158:T159)</f>
        <v>0</v>
      </c>
      <c r="AR157" s="176" t="s">
        <v>82</v>
      </c>
      <c r="AT157" s="177" t="s">
        <v>73</v>
      </c>
      <c r="AU157" s="177" t="s">
        <v>82</v>
      </c>
      <c r="AY157" s="176" t="s">
        <v>197</v>
      </c>
      <c r="BK157" s="178">
        <f>SUM(BK158:BK159)</f>
        <v>0</v>
      </c>
    </row>
    <row r="158" spans="1:65" s="2" customFormat="1" ht="16.5" customHeight="1">
      <c r="A158" s="37"/>
      <c r="B158" s="38"/>
      <c r="C158" s="181" t="s">
        <v>348</v>
      </c>
      <c r="D158" s="181" t="s">
        <v>199</v>
      </c>
      <c r="E158" s="182" t="s">
        <v>4781</v>
      </c>
      <c r="F158" s="183" t="s">
        <v>4782</v>
      </c>
      <c r="G158" s="184" t="s">
        <v>3845</v>
      </c>
      <c r="H158" s="185">
        <v>1</v>
      </c>
      <c r="I158" s="186"/>
      <c r="J158" s="187">
        <f>ROUND(I158*H158,2)</f>
        <v>0</v>
      </c>
      <c r="K158" s="183" t="s">
        <v>28</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283</v>
      </c>
      <c r="AT158" s="192" t="s">
        <v>199</v>
      </c>
      <c r="AU158" s="192" t="s">
        <v>84</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283</v>
      </c>
      <c r="BM158" s="192" t="s">
        <v>523</v>
      </c>
    </row>
    <row r="159" spans="1:65" s="2" customFormat="1" ht="24.2" customHeight="1">
      <c r="A159" s="37"/>
      <c r="B159" s="38"/>
      <c r="C159" s="181" t="s">
        <v>354</v>
      </c>
      <c r="D159" s="181" t="s">
        <v>199</v>
      </c>
      <c r="E159" s="182" t="s">
        <v>4783</v>
      </c>
      <c r="F159" s="183" t="s">
        <v>4784</v>
      </c>
      <c r="G159" s="184" t="s">
        <v>3845</v>
      </c>
      <c r="H159" s="185">
        <v>4</v>
      </c>
      <c r="I159" s="186"/>
      <c r="J159" s="187">
        <f>ROUND(I159*H159,2)</f>
        <v>0</v>
      </c>
      <c r="K159" s="183" t="s">
        <v>28</v>
      </c>
      <c r="L159" s="42"/>
      <c r="M159" s="188" t="s">
        <v>28</v>
      </c>
      <c r="N159" s="189" t="s">
        <v>45</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283</v>
      </c>
      <c r="AT159" s="192" t="s">
        <v>199</v>
      </c>
      <c r="AU159" s="192" t="s">
        <v>84</v>
      </c>
      <c r="AY159" s="20" t="s">
        <v>197</v>
      </c>
      <c r="BE159" s="193">
        <f>IF(N159="základní",J159,0)</f>
        <v>0</v>
      </c>
      <c r="BF159" s="193">
        <f>IF(N159="snížená",J159,0)</f>
        <v>0</v>
      </c>
      <c r="BG159" s="193">
        <f>IF(N159="zákl. přenesená",J159,0)</f>
        <v>0</v>
      </c>
      <c r="BH159" s="193">
        <f>IF(N159="sníž. přenesená",J159,0)</f>
        <v>0</v>
      </c>
      <c r="BI159" s="193">
        <f>IF(N159="nulová",J159,0)</f>
        <v>0</v>
      </c>
      <c r="BJ159" s="20" t="s">
        <v>82</v>
      </c>
      <c r="BK159" s="193">
        <f>ROUND(I159*H159,2)</f>
        <v>0</v>
      </c>
      <c r="BL159" s="20" t="s">
        <v>283</v>
      </c>
      <c r="BM159" s="192" t="s">
        <v>1046</v>
      </c>
    </row>
    <row r="160" spans="1:65" s="12" customFormat="1" ht="22.9" customHeight="1">
      <c r="B160" s="165"/>
      <c r="C160" s="166"/>
      <c r="D160" s="167" t="s">
        <v>73</v>
      </c>
      <c r="E160" s="179" t="s">
        <v>4785</v>
      </c>
      <c r="F160" s="179" t="s">
        <v>4786</v>
      </c>
      <c r="G160" s="166"/>
      <c r="H160" s="166"/>
      <c r="I160" s="169"/>
      <c r="J160" s="180">
        <f>BK160</f>
        <v>0</v>
      </c>
      <c r="K160" s="166"/>
      <c r="L160" s="171"/>
      <c r="M160" s="172"/>
      <c r="N160" s="173"/>
      <c r="O160" s="173"/>
      <c r="P160" s="174">
        <f>SUM(P161:P164)</f>
        <v>0</v>
      </c>
      <c r="Q160" s="173"/>
      <c r="R160" s="174">
        <f>SUM(R161:R164)</f>
        <v>0</v>
      </c>
      <c r="S160" s="173"/>
      <c r="T160" s="175">
        <f>SUM(T161:T164)</f>
        <v>0</v>
      </c>
      <c r="AR160" s="176" t="s">
        <v>82</v>
      </c>
      <c r="AT160" s="177" t="s">
        <v>73</v>
      </c>
      <c r="AU160" s="177" t="s">
        <v>82</v>
      </c>
      <c r="AY160" s="176" t="s">
        <v>197</v>
      </c>
      <c r="BK160" s="178">
        <f>SUM(BK161:BK164)</f>
        <v>0</v>
      </c>
    </row>
    <row r="161" spans="1:65" s="2" customFormat="1" ht="16.5" customHeight="1">
      <c r="A161" s="37"/>
      <c r="B161" s="38"/>
      <c r="C161" s="181" t="s">
        <v>360</v>
      </c>
      <c r="D161" s="181" t="s">
        <v>199</v>
      </c>
      <c r="E161" s="182" t="s">
        <v>4787</v>
      </c>
      <c r="F161" s="183" t="s">
        <v>4788</v>
      </c>
      <c r="G161" s="184" t="s">
        <v>3845</v>
      </c>
      <c r="H161" s="185">
        <v>35</v>
      </c>
      <c r="I161" s="186"/>
      <c r="J161" s="187">
        <f>ROUND(I161*H161,2)</f>
        <v>0</v>
      </c>
      <c r="K161" s="183" t="s">
        <v>28</v>
      </c>
      <c r="L161" s="42"/>
      <c r="M161" s="188" t="s">
        <v>28</v>
      </c>
      <c r="N161" s="189"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283</v>
      </c>
      <c r="AT161" s="192" t="s">
        <v>199</v>
      </c>
      <c r="AU161" s="192" t="s">
        <v>84</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283</v>
      </c>
      <c r="BM161" s="192" t="s">
        <v>1063</v>
      </c>
    </row>
    <row r="162" spans="1:65" s="2" customFormat="1" ht="16.5" customHeight="1">
      <c r="A162" s="37"/>
      <c r="B162" s="38"/>
      <c r="C162" s="181" t="s">
        <v>365</v>
      </c>
      <c r="D162" s="181" t="s">
        <v>199</v>
      </c>
      <c r="E162" s="182" t="s">
        <v>4789</v>
      </c>
      <c r="F162" s="183" t="s">
        <v>4790</v>
      </c>
      <c r="G162" s="184" t="s">
        <v>4134</v>
      </c>
      <c r="H162" s="185">
        <v>8</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283</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283</v>
      </c>
      <c r="BM162" s="192" t="s">
        <v>526</v>
      </c>
    </row>
    <row r="163" spans="1:65" s="2" customFormat="1" ht="16.5" customHeight="1">
      <c r="A163" s="37"/>
      <c r="B163" s="38"/>
      <c r="C163" s="181" t="s">
        <v>370</v>
      </c>
      <c r="D163" s="181" t="s">
        <v>199</v>
      </c>
      <c r="E163" s="182" t="s">
        <v>4791</v>
      </c>
      <c r="F163" s="183" t="s">
        <v>4792</v>
      </c>
      <c r="G163" s="184" t="s">
        <v>4134</v>
      </c>
      <c r="H163" s="185">
        <v>8</v>
      </c>
      <c r="I163" s="186"/>
      <c r="J163" s="187">
        <f>ROUND(I163*H163,2)</f>
        <v>0</v>
      </c>
      <c r="K163" s="183" t="s">
        <v>28</v>
      </c>
      <c r="L163" s="42"/>
      <c r="M163" s="188" t="s">
        <v>28</v>
      </c>
      <c r="N163" s="189" t="s">
        <v>45</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283</v>
      </c>
      <c r="AT163" s="192" t="s">
        <v>199</v>
      </c>
      <c r="AU163" s="192" t="s">
        <v>84</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283</v>
      </c>
      <c r="BM163" s="192" t="s">
        <v>1121</v>
      </c>
    </row>
    <row r="164" spans="1:65" s="2" customFormat="1" ht="16.5" customHeight="1">
      <c r="A164" s="37"/>
      <c r="B164" s="38"/>
      <c r="C164" s="181" t="s">
        <v>375</v>
      </c>
      <c r="D164" s="181" t="s">
        <v>199</v>
      </c>
      <c r="E164" s="182" t="s">
        <v>4793</v>
      </c>
      <c r="F164" s="183" t="s">
        <v>4794</v>
      </c>
      <c r="G164" s="184" t="s">
        <v>4134</v>
      </c>
      <c r="H164" s="185">
        <v>8</v>
      </c>
      <c r="I164" s="186"/>
      <c r="J164" s="187">
        <f>ROUND(I164*H164,2)</f>
        <v>0</v>
      </c>
      <c r="K164" s="183" t="s">
        <v>28</v>
      </c>
      <c r="L164" s="42"/>
      <c r="M164" s="188" t="s">
        <v>28</v>
      </c>
      <c r="N164" s="189"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283</v>
      </c>
      <c r="AT164" s="192" t="s">
        <v>199</v>
      </c>
      <c r="AU164" s="192" t="s">
        <v>84</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283</v>
      </c>
      <c r="BM164" s="192" t="s">
        <v>1145</v>
      </c>
    </row>
    <row r="165" spans="1:65" s="12" customFormat="1" ht="25.9" customHeight="1">
      <c r="B165" s="165"/>
      <c r="C165" s="166"/>
      <c r="D165" s="167" t="s">
        <v>73</v>
      </c>
      <c r="E165" s="168" t="s">
        <v>4795</v>
      </c>
      <c r="F165" s="168" t="s">
        <v>4796</v>
      </c>
      <c r="G165" s="166"/>
      <c r="H165" s="166"/>
      <c r="I165" s="169"/>
      <c r="J165" s="170">
        <f>BK165</f>
        <v>0</v>
      </c>
      <c r="K165" s="166"/>
      <c r="L165" s="171"/>
      <c r="M165" s="172"/>
      <c r="N165" s="173"/>
      <c r="O165" s="173"/>
      <c r="P165" s="174">
        <f>P166+P181+P195</f>
        <v>0</v>
      </c>
      <c r="Q165" s="173"/>
      <c r="R165" s="174">
        <f>R166+R181+R195</f>
        <v>0</v>
      </c>
      <c r="S165" s="173"/>
      <c r="T165" s="175">
        <f>T166+T181+T195</f>
        <v>0</v>
      </c>
      <c r="AR165" s="176" t="s">
        <v>82</v>
      </c>
      <c r="AT165" s="177" t="s">
        <v>73</v>
      </c>
      <c r="AU165" s="177" t="s">
        <v>74</v>
      </c>
      <c r="AY165" s="176" t="s">
        <v>197</v>
      </c>
      <c r="BK165" s="178">
        <f>BK166+BK181+BK195</f>
        <v>0</v>
      </c>
    </row>
    <row r="166" spans="1:65" s="12" customFormat="1" ht="22.9" customHeight="1">
      <c r="B166" s="165"/>
      <c r="C166" s="166"/>
      <c r="D166" s="167" t="s">
        <v>73</v>
      </c>
      <c r="E166" s="179" t="s">
        <v>4797</v>
      </c>
      <c r="F166" s="179" t="s">
        <v>4798</v>
      </c>
      <c r="G166" s="166"/>
      <c r="H166" s="166"/>
      <c r="I166" s="169"/>
      <c r="J166" s="180">
        <f>BK166</f>
        <v>0</v>
      </c>
      <c r="K166" s="166"/>
      <c r="L166" s="171"/>
      <c r="M166" s="172"/>
      <c r="N166" s="173"/>
      <c r="O166" s="173"/>
      <c r="P166" s="174">
        <f>SUM(P167:P180)</f>
        <v>0</v>
      </c>
      <c r="Q166" s="173"/>
      <c r="R166" s="174">
        <f>SUM(R167:R180)</f>
        <v>0</v>
      </c>
      <c r="S166" s="173"/>
      <c r="T166" s="175">
        <f>SUM(T167:T180)</f>
        <v>0</v>
      </c>
      <c r="AR166" s="176" t="s">
        <v>82</v>
      </c>
      <c r="AT166" s="177" t="s">
        <v>73</v>
      </c>
      <c r="AU166" s="177" t="s">
        <v>82</v>
      </c>
      <c r="AY166" s="176" t="s">
        <v>197</v>
      </c>
      <c r="BK166" s="178">
        <f>SUM(BK167:BK180)</f>
        <v>0</v>
      </c>
    </row>
    <row r="167" spans="1:65" s="2" customFormat="1" ht="16.5" customHeight="1">
      <c r="A167" s="37"/>
      <c r="B167" s="38"/>
      <c r="C167" s="181" t="s">
        <v>380</v>
      </c>
      <c r="D167" s="181" t="s">
        <v>199</v>
      </c>
      <c r="E167" s="182" t="s">
        <v>4799</v>
      </c>
      <c r="F167" s="183" t="s">
        <v>4800</v>
      </c>
      <c r="G167" s="184" t="s">
        <v>3845</v>
      </c>
      <c r="H167" s="185">
        <v>1</v>
      </c>
      <c r="I167" s="186"/>
      <c r="J167" s="187">
        <f t="shared" ref="J167:J180" si="10">ROUND(I167*H167,2)</f>
        <v>0</v>
      </c>
      <c r="K167" s="183" t="s">
        <v>28</v>
      </c>
      <c r="L167" s="42"/>
      <c r="M167" s="188" t="s">
        <v>28</v>
      </c>
      <c r="N167" s="189" t="s">
        <v>45</v>
      </c>
      <c r="O167" s="67"/>
      <c r="P167" s="190">
        <f t="shared" ref="P167:P180" si="11">O167*H167</f>
        <v>0</v>
      </c>
      <c r="Q167" s="190">
        <v>0</v>
      </c>
      <c r="R167" s="190">
        <f t="shared" ref="R167:R180" si="12">Q167*H167</f>
        <v>0</v>
      </c>
      <c r="S167" s="190">
        <v>0</v>
      </c>
      <c r="T167" s="191">
        <f t="shared" ref="T167:T180" si="13">S167*H167</f>
        <v>0</v>
      </c>
      <c r="U167" s="37"/>
      <c r="V167" s="37"/>
      <c r="W167" s="37"/>
      <c r="X167" s="37"/>
      <c r="Y167" s="37"/>
      <c r="Z167" s="37"/>
      <c r="AA167" s="37"/>
      <c r="AB167" s="37"/>
      <c r="AC167" s="37"/>
      <c r="AD167" s="37"/>
      <c r="AE167" s="37"/>
      <c r="AR167" s="192" t="s">
        <v>283</v>
      </c>
      <c r="AT167" s="192" t="s">
        <v>199</v>
      </c>
      <c r="AU167" s="192" t="s">
        <v>84</v>
      </c>
      <c r="AY167" s="20" t="s">
        <v>197</v>
      </c>
      <c r="BE167" s="193">
        <f t="shared" ref="BE167:BE180" si="14">IF(N167="základní",J167,0)</f>
        <v>0</v>
      </c>
      <c r="BF167" s="193">
        <f t="shared" ref="BF167:BF180" si="15">IF(N167="snížená",J167,0)</f>
        <v>0</v>
      </c>
      <c r="BG167" s="193">
        <f t="shared" ref="BG167:BG180" si="16">IF(N167="zákl. přenesená",J167,0)</f>
        <v>0</v>
      </c>
      <c r="BH167" s="193">
        <f t="shared" ref="BH167:BH180" si="17">IF(N167="sníž. přenesená",J167,0)</f>
        <v>0</v>
      </c>
      <c r="BI167" s="193">
        <f t="shared" ref="BI167:BI180" si="18">IF(N167="nulová",J167,0)</f>
        <v>0</v>
      </c>
      <c r="BJ167" s="20" t="s">
        <v>82</v>
      </c>
      <c r="BK167" s="193">
        <f t="shared" ref="BK167:BK180" si="19">ROUND(I167*H167,2)</f>
        <v>0</v>
      </c>
      <c r="BL167" s="20" t="s">
        <v>283</v>
      </c>
      <c r="BM167" s="192" t="s">
        <v>1167</v>
      </c>
    </row>
    <row r="168" spans="1:65" s="2" customFormat="1" ht="16.5" customHeight="1">
      <c r="A168" s="37"/>
      <c r="B168" s="38"/>
      <c r="C168" s="181" t="s">
        <v>385</v>
      </c>
      <c r="D168" s="181" t="s">
        <v>199</v>
      </c>
      <c r="E168" s="182" t="s">
        <v>4801</v>
      </c>
      <c r="F168" s="183" t="s">
        <v>4802</v>
      </c>
      <c r="G168" s="184" t="s">
        <v>3845</v>
      </c>
      <c r="H168" s="185">
        <v>2</v>
      </c>
      <c r="I168" s="186"/>
      <c r="J168" s="187">
        <f t="shared" si="10"/>
        <v>0</v>
      </c>
      <c r="K168" s="183" t="s">
        <v>28</v>
      </c>
      <c r="L168" s="42"/>
      <c r="M168" s="188" t="s">
        <v>28</v>
      </c>
      <c r="N168" s="189" t="s">
        <v>45</v>
      </c>
      <c r="O168" s="67"/>
      <c r="P168" s="190">
        <f t="shared" si="11"/>
        <v>0</v>
      </c>
      <c r="Q168" s="190">
        <v>0</v>
      </c>
      <c r="R168" s="190">
        <f t="shared" si="12"/>
        <v>0</v>
      </c>
      <c r="S168" s="190">
        <v>0</v>
      </c>
      <c r="T168" s="191">
        <f t="shared" si="13"/>
        <v>0</v>
      </c>
      <c r="U168" s="37"/>
      <c r="V168" s="37"/>
      <c r="W168" s="37"/>
      <c r="X168" s="37"/>
      <c r="Y168" s="37"/>
      <c r="Z168" s="37"/>
      <c r="AA168" s="37"/>
      <c r="AB168" s="37"/>
      <c r="AC168" s="37"/>
      <c r="AD168" s="37"/>
      <c r="AE168" s="37"/>
      <c r="AR168" s="192" t="s">
        <v>283</v>
      </c>
      <c r="AT168" s="192" t="s">
        <v>199</v>
      </c>
      <c r="AU168" s="192" t="s">
        <v>84</v>
      </c>
      <c r="AY168" s="20" t="s">
        <v>197</v>
      </c>
      <c r="BE168" s="193">
        <f t="shared" si="14"/>
        <v>0</v>
      </c>
      <c r="BF168" s="193">
        <f t="shared" si="15"/>
        <v>0</v>
      </c>
      <c r="BG168" s="193">
        <f t="shared" si="16"/>
        <v>0</v>
      </c>
      <c r="BH168" s="193">
        <f t="shared" si="17"/>
        <v>0</v>
      </c>
      <c r="BI168" s="193">
        <f t="shared" si="18"/>
        <v>0</v>
      </c>
      <c r="BJ168" s="20" t="s">
        <v>82</v>
      </c>
      <c r="BK168" s="193">
        <f t="shared" si="19"/>
        <v>0</v>
      </c>
      <c r="BL168" s="20" t="s">
        <v>283</v>
      </c>
      <c r="BM168" s="192" t="s">
        <v>1182</v>
      </c>
    </row>
    <row r="169" spans="1:65" s="2" customFormat="1" ht="16.5" customHeight="1">
      <c r="A169" s="37"/>
      <c r="B169" s="38"/>
      <c r="C169" s="181" t="s">
        <v>390</v>
      </c>
      <c r="D169" s="181" t="s">
        <v>199</v>
      </c>
      <c r="E169" s="182" t="s">
        <v>4803</v>
      </c>
      <c r="F169" s="183" t="s">
        <v>4804</v>
      </c>
      <c r="G169" s="184" t="s">
        <v>3845</v>
      </c>
      <c r="H169" s="185">
        <v>1</v>
      </c>
      <c r="I169" s="186"/>
      <c r="J169" s="187">
        <f t="shared" si="10"/>
        <v>0</v>
      </c>
      <c r="K169" s="183" t="s">
        <v>28</v>
      </c>
      <c r="L169" s="42"/>
      <c r="M169" s="188" t="s">
        <v>28</v>
      </c>
      <c r="N169" s="189" t="s">
        <v>45</v>
      </c>
      <c r="O169" s="67"/>
      <c r="P169" s="190">
        <f t="shared" si="11"/>
        <v>0</v>
      </c>
      <c r="Q169" s="190">
        <v>0</v>
      </c>
      <c r="R169" s="190">
        <f t="shared" si="12"/>
        <v>0</v>
      </c>
      <c r="S169" s="190">
        <v>0</v>
      </c>
      <c r="T169" s="191">
        <f t="shared" si="13"/>
        <v>0</v>
      </c>
      <c r="U169" s="37"/>
      <c r="V169" s="37"/>
      <c r="W169" s="37"/>
      <c r="X169" s="37"/>
      <c r="Y169" s="37"/>
      <c r="Z169" s="37"/>
      <c r="AA169" s="37"/>
      <c r="AB169" s="37"/>
      <c r="AC169" s="37"/>
      <c r="AD169" s="37"/>
      <c r="AE169" s="37"/>
      <c r="AR169" s="192" t="s">
        <v>283</v>
      </c>
      <c r="AT169" s="192" t="s">
        <v>199</v>
      </c>
      <c r="AU169" s="192" t="s">
        <v>84</v>
      </c>
      <c r="AY169" s="20" t="s">
        <v>197</v>
      </c>
      <c r="BE169" s="193">
        <f t="shared" si="14"/>
        <v>0</v>
      </c>
      <c r="BF169" s="193">
        <f t="shared" si="15"/>
        <v>0</v>
      </c>
      <c r="BG169" s="193">
        <f t="shared" si="16"/>
        <v>0</v>
      </c>
      <c r="BH169" s="193">
        <f t="shared" si="17"/>
        <v>0</v>
      </c>
      <c r="BI169" s="193">
        <f t="shared" si="18"/>
        <v>0</v>
      </c>
      <c r="BJ169" s="20" t="s">
        <v>82</v>
      </c>
      <c r="BK169" s="193">
        <f t="shared" si="19"/>
        <v>0</v>
      </c>
      <c r="BL169" s="20" t="s">
        <v>283</v>
      </c>
      <c r="BM169" s="192" t="s">
        <v>1204</v>
      </c>
    </row>
    <row r="170" spans="1:65" s="2" customFormat="1" ht="24.2" customHeight="1">
      <c r="A170" s="37"/>
      <c r="B170" s="38"/>
      <c r="C170" s="181" t="s">
        <v>395</v>
      </c>
      <c r="D170" s="181" t="s">
        <v>199</v>
      </c>
      <c r="E170" s="182" t="s">
        <v>4805</v>
      </c>
      <c r="F170" s="183" t="s">
        <v>4806</v>
      </c>
      <c r="G170" s="184" t="s">
        <v>3845</v>
      </c>
      <c r="H170" s="185">
        <v>1</v>
      </c>
      <c r="I170" s="186"/>
      <c r="J170" s="187">
        <f t="shared" si="10"/>
        <v>0</v>
      </c>
      <c r="K170" s="183" t="s">
        <v>28</v>
      </c>
      <c r="L170" s="42"/>
      <c r="M170" s="188" t="s">
        <v>28</v>
      </c>
      <c r="N170" s="189" t="s">
        <v>45</v>
      </c>
      <c r="O170" s="67"/>
      <c r="P170" s="190">
        <f t="shared" si="11"/>
        <v>0</v>
      </c>
      <c r="Q170" s="190">
        <v>0</v>
      </c>
      <c r="R170" s="190">
        <f t="shared" si="12"/>
        <v>0</v>
      </c>
      <c r="S170" s="190">
        <v>0</v>
      </c>
      <c r="T170" s="191">
        <f t="shared" si="13"/>
        <v>0</v>
      </c>
      <c r="U170" s="37"/>
      <c r="V170" s="37"/>
      <c r="W170" s="37"/>
      <c r="X170" s="37"/>
      <c r="Y170" s="37"/>
      <c r="Z170" s="37"/>
      <c r="AA170" s="37"/>
      <c r="AB170" s="37"/>
      <c r="AC170" s="37"/>
      <c r="AD170" s="37"/>
      <c r="AE170" s="37"/>
      <c r="AR170" s="192" t="s">
        <v>283</v>
      </c>
      <c r="AT170" s="192" t="s">
        <v>199</v>
      </c>
      <c r="AU170" s="192" t="s">
        <v>84</v>
      </c>
      <c r="AY170" s="20" t="s">
        <v>197</v>
      </c>
      <c r="BE170" s="193">
        <f t="shared" si="14"/>
        <v>0</v>
      </c>
      <c r="BF170" s="193">
        <f t="shared" si="15"/>
        <v>0</v>
      </c>
      <c r="BG170" s="193">
        <f t="shared" si="16"/>
        <v>0</v>
      </c>
      <c r="BH170" s="193">
        <f t="shared" si="17"/>
        <v>0</v>
      </c>
      <c r="BI170" s="193">
        <f t="shared" si="18"/>
        <v>0</v>
      </c>
      <c r="BJ170" s="20" t="s">
        <v>82</v>
      </c>
      <c r="BK170" s="193">
        <f t="shared" si="19"/>
        <v>0</v>
      </c>
      <c r="BL170" s="20" t="s">
        <v>283</v>
      </c>
      <c r="BM170" s="192" t="s">
        <v>1222</v>
      </c>
    </row>
    <row r="171" spans="1:65" s="2" customFormat="1" ht="16.5" customHeight="1">
      <c r="A171" s="37"/>
      <c r="B171" s="38"/>
      <c r="C171" s="181" t="s">
        <v>400</v>
      </c>
      <c r="D171" s="181" t="s">
        <v>199</v>
      </c>
      <c r="E171" s="182" t="s">
        <v>4807</v>
      </c>
      <c r="F171" s="183" t="s">
        <v>4808</v>
      </c>
      <c r="G171" s="184" t="s">
        <v>3845</v>
      </c>
      <c r="H171" s="185">
        <v>4</v>
      </c>
      <c r="I171" s="186"/>
      <c r="J171" s="187">
        <f t="shared" si="10"/>
        <v>0</v>
      </c>
      <c r="K171" s="183" t="s">
        <v>28</v>
      </c>
      <c r="L171" s="42"/>
      <c r="M171" s="188" t="s">
        <v>28</v>
      </c>
      <c r="N171" s="189" t="s">
        <v>45</v>
      </c>
      <c r="O171" s="67"/>
      <c r="P171" s="190">
        <f t="shared" si="11"/>
        <v>0</v>
      </c>
      <c r="Q171" s="190">
        <v>0</v>
      </c>
      <c r="R171" s="190">
        <f t="shared" si="12"/>
        <v>0</v>
      </c>
      <c r="S171" s="190">
        <v>0</v>
      </c>
      <c r="T171" s="191">
        <f t="shared" si="13"/>
        <v>0</v>
      </c>
      <c r="U171" s="37"/>
      <c r="V171" s="37"/>
      <c r="W171" s="37"/>
      <c r="X171" s="37"/>
      <c r="Y171" s="37"/>
      <c r="Z171" s="37"/>
      <c r="AA171" s="37"/>
      <c r="AB171" s="37"/>
      <c r="AC171" s="37"/>
      <c r="AD171" s="37"/>
      <c r="AE171" s="37"/>
      <c r="AR171" s="192" t="s">
        <v>283</v>
      </c>
      <c r="AT171" s="192" t="s">
        <v>199</v>
      </c>
      <c r="AU171" s="192" t="s">
        <v>84</v>
      </c>
      <c r="AY171" s="20" t="s">
        <v>197</v>
      </c>
      <c r="BE171" s="193">
        <f t="shared" si="14"/>
        <v>0</v>
      </c>
      <c r="BF171" s="193">
        <f t="shared" si="15"/>
        <v>0</v>
      </c>
      <c r="BG171" s="193">
        <f t="shared" si="16"/>
        <v>0</v>
      </c>
      <c r="BH171" s="193">
        <f t="shared" si="17"/>
        <v>0</v>
      </c>
      <c r="BI171" s="193">
        <f t="shared" si="18"/>
        <v>0</v>
      </c>
      <c r="BJ171" s="20" t="s">
        <v>82</v>
      </c>
      <c r="BK171" s="193">
        <f t="shared" si="19"/>
        <v>0</v>
      </c>
      <c r="BL171" s="20" t="s">
        <v>283</v>
      </c>
      <c r="BM171" s="192" t="s">
        <v>1233</v>
      </c>
    </row>
    <row r="172" spans="1:65" s="2" customFormat="1" ht="16.5" customHeight="1">
      <c r="A172" s="37"/>
      <c r="B172" s="38"/>
      <c r="C172" s="181" t="s">
        <v>406</v>
      </c>
      <c r="D172" s="181" t="s">
        <v>199</v>
      </c>
      <c r="E172" s="182" t="s">
        <v>4809</v>
      </c>
      <c r="F172" s="183" t="s">
        <v>4810</v>
      </c>
      <c r="G172" s="184" t="s">
        <v>3845</v>
      </c>
      <c r="H172" s="185">
        <v>21</v>
      </c>
      <c r="I172" s="186"/>
      <c r="J172" s="187">
        <f t="shared" si="10"/>
        <v>0</v>
      </c>
      <c r="K172" s="183" t="s">
        <v>28</v>
      </c>
      <c r="L172" s="42"/>
      <c r="M172" s="188" t="s">
        <v>28</v>
      </c>
      <c r="N172" s="189" t="s">
        <v>45</v>
      </c>
      <c r="O172" s="67"/>
      <c r="P172" s="190">
        <f t="shared" si="11"/>
        <v>0</v>
      </c>
      <c r="Q172" s="190">
        <v>0</v>
      </c>
      <c r="R172" s="190">
        <f t="shared" si="12"/>
        <v>0</v>
      </c>
      <c r="S172" s="190">
        <v>0</v>
      </c>
      <c r="T172" s="191">
        <f t="shared" si="13"/>
        <v>0</v>
      </c>
      <c r="U172" s="37"/>
      <c r="V172" s="37"/>
      <c r="W172" s="37"/>
      <c r="X172" s="37"/>
      <c r="Y172" s="37"/>
      <c r="Z172" s="37"/>
      <c r="AA172" s="37"/>
      <c r="AB172" s="37"/>
      <c r="AC172" s="37"/>
      <c r="AD172" s="37"/>
      <c r="AE172" s="37"/>
      <c r="AR172" s="192" t="s">
        <v>283</v>
      </c>
      <c r="AT172" s="192" t="s">
        <v>199</v>
      </c>
      <c r="AU172" s="192" t="s">
        <v>84</v>
      </c>
      <c r="AY172" s="20" t="s">
        <v>197</v>
      </c>
      <c r="BE172" s="193">
        <f t="shared" si="14"/>
        <v>0</v>
      </c>
      <c r="BF172" s="193">
        <f t="shared" si="15"/>
        <v>0</v>
      </c>
      <c r="BG172" s="193">
        <f t="shared" si="16"/>
        <v>0</v>
      </c>
      <c r="BH172" s="193">
        <f t="shared" si="17"/>
        <v>0</v>
      </c>
      <c r="BI172" s="193">
        <f t="shared" si="18"/>
        <v>0</v>
      </c>
      <c r="BJ172" s="20" t="s">
        <v>82</v>
      </c>
      <c r="BK172" s="193">
        <f t="shared" si="19"/>
        <v>0</v>
      </c>
      <c r="BL172" s="20" t="s">
        <v>283</v>
      </c>
      <c r="BM172" s="192" t="s">
        <v>1251</v>
      </c>
    </row>
    <row r="173" spans="1:65" s="2" customFormat="1" ht="16.5" customHeight="1">
      <c r="A173" s="37"/>
      <c r="B173" s="38"/>
      <c r="C173" s="181" t="s">
        <v>419</v>
      </c>
      <c r="D173" s="181" t="s">
        <v>199</v>
      </c>
      <c r="E173" s="182" t="s">
        <v>4811</v>
      </c>
      <c r="F173" s="183" t="s">
        <v>4812</v>
      </c>
      <c r="G173" s="184" t="s">
        <v>3845</v>
      </c>
      <c r="H173" s="185">
        <v>21</v>
      </c>
      <c r="I173" s="186"/>
      <c r="J173" s="187">
        <f t="shared" si="10"/>
        <v>0</v>
      </c>
      <c r="K173" s="183" t="s">
        <v>28</v>
      </c>
      <c r="L173" s="42"/>
      <c r="M173" s="188" t="s">
        <v>28</v>
      </c>
      <c r="N173" s="189" t="s">
        <v>45</v>
      </c>
      <c r="O173" s="67"/>
      <c r="P173" s="190">
        <f t="shared" si="11"/>
        <v>0</v>
      </c>
      <c r="Q173" s="190">
        <v>0</v>
      </c>
      <c r="R173" s="190">
        <f t="shared" si="12"/>
        <v>0</v>
      </c>
      <c r="S173" s="190">
        <v>0</v>
      </c>
      <c r="T173" s="191">
        <f t="shared" si="13"/>
        <v>0</v>
      </c>
      <c r="U173" s="37"/>
      <c r="V173" s="37"/>
      <c r="W173" s="37"/>
      <c r="X173" s="37"/>
      <c r="Y173" s="37"/>
      <c r="Z173" s="37"/>
      <c r="AA173" s="37"/>
      <c r="AB173" s="37"/>
      <c r="AC173" s="37"/>
      <c r="AD173" s="37"/>
      <c r="AE173" s="37"/>
      <c r="AR173" s="192" t="s">
        <v>283</v>
      </c>
      <c r="AT173" s="192" t="s">
        <v>199</v>
      </c>
      <c r="AU173" s="192" t="s">
        <v>84</v>
      </c>
      <c r="AY173" s="20" t="s">
        <v>197</v>
      </c>
      <c r="BE173" s="193">
        <f t="shared" si="14"/>
        <v>0</v>
      </c>
      <c r="BF173" s="193">
        <f t="shared" si="15"/>
        <v>0</v>
      </c>
      <c r="BG173" s="193">
        <f t="shared" si="16"/>
        <v>0</v>
      </c>
      <c r="BH173" s="193">
        <f t="shared" si="17"/>
        <v>0</v>
      </c>
      <c r="BI173" s="193">
        <f t="shared" si="18"/>
        <v>0</v>
      </c>
      <c r="BJ173" s="20" t="s">
        <v>82</v>
      </c>
      <c r="BK173" s="193">
        <f t="shared" si="19"/>
        <v>0</v>
      </c>
      <c r="BL173" s="20" t="s">
        <v>283</v>
      </c>
      <c r="BM173" s="192" t="s">
        <v>1263</v>
      </c>
    </row>
    <row r="174" spans="1:65" s="2" customFormat="1" ht="16.5" customHeight="1">
      <c r="A174" s="37"/>
      <c r="B174" s="38"/>
      <c r="C174" s="181" t="s">
        <v>425</v>
      </c>
      <c r="D174" s="181" t="s">
        <v>199</v>
      </c>
      <c r="E174" s="182" t="s">
        <v>4813</v>
      </c>
      <c r="F174" s="183" t="s">
        <v>4814</v>
      </c>
      <c r="G174" s="184" t="s">
        <v>3845</v>
      </c>
      <c r="H174" s="185">
        <v>7</v>
      </c>
      <c r="I174" s="186"/>
      <c r="J174" s="187">
        <f t="shared" si="10"/>
        <v>0</v>
      </c>
      <c r="K174" s="183" t="s">
        <v>28</v>
      </c>
      <c r="L174" s="42"/>
      <c r="M174" s="188" t="s">
        <v>28</v>
      </c>
      <c r="N174" s="189" t="s">
        <v>45</v>
      </c>
      <c r="O174" s="67"/>
      <c r="P174" s="190">
        <f t="shared" si="11"/>
        <v>0</v>
      </c>
      <c r="Q174" s="190">
        <v>0</v>
      </c>
      <c r="R174" s="190">
        <f t="shared" si="12"/>
        <v>0</v>
      </c>
      <c r="S174" s="190">
        <v>0</v>
      </c>
      <c r="T174" s="191">
        <f t="shared" si="13"/>
        <v>0</v>
      </c>
      <c r="U174" s="37"/>
      <c r="V174" s="37"/>
      <c r="W174" s="37"/>
      <c r="X174" s="37"/>
      <c r="Y174" s="37"/>
      <c r="Z174" s="37"/>
      <c r="AA174" s="37"/>
      <c r="AB174" s="37"/>
      <c r="AC174" s="37"/>
      <c r="AD174" s="37"/>
      <c r="AE174" s="37"/>
      <c r="AR174" s="192" t="s">
        <v>283</v>
      </c>
      <c r="AT174" s="192" t="s">
        <v>199</v>
      </c>
      <c r="AU174" s="192" t="s">
        <v>84</v>
      </c>
      <c r="AY174" s="20" t="s">
        <v>197</v>
      </c>
      <c r="BE174" s="193">
        <f t="shared" si="14"/>
        <v>0</v>
      </c>
      <c r="BF174" s="193">
        <f t="shared" si="15"/>
        <v>0</v>
      </c>
      <c r="BG174" s="193">
        <f t="shared" si="16"/>
        <v>0</v>
      </c>
      <c r="BH174" s="193">
        <f t="shared" si="17"/>
        <v>0</v>
      </c>
      <c r="BI174" s="193">
        <f t="shared" si="18"/>
        <v>0</v>
      </c>
      <c r="BJ174" s="20" t="s">
        <v>82</v>
      </c>
      <c r="BK174" s="193">
        <f t="shared" si="19"/>
        <v>0</v>
      </c>
      <c r="BL174" s="20" t="s">
        <v>283</v>
      </c>
      <c r="BM174" s="192" t="s">
        <v>1273</v>
      </c>
    </row>
    <row r="175" spans="1:65" s="2" customFormat="1" ht="16.5" customHeight="1">
      <c r="A175" s="37"/>
      <c r="B175" s="38"/>
      <c r="C175" s="181" t="s">
        <v>433</v>
      </c>
      <c r="D175" s="181" t="s">
        <v>199</v>
      </c>
      <c r="E175" s="182" t="s">
        <v>4815</v>
      </c>
      <c r="F175" s="183" t="s">
        <v>4816</v>
      </c>
      <c r="G175" s="184" t="s">
        <v>3845</v>
      </c>
      <c r="H175" s="185">
        <v>7</v>
      </c>
      <c r="I175" s="186"/>
      <c r="J175" s="187">
        <f t="shared" si="10"/>
        <v>0</v>
      </c>
      <c r="K175" s="183" t="s">
        <v>28</v>
      </c>
      <c r="L175" s="42"/>
      <c r="M175" s="188" t="s">
        <v>28</v>
      </c>
      <c r="N175" s="189" t="s">
        <v>45</v>
      </c>
      <c r="O175" s="67"/>
      <c r="P175" s="190">
        <f t="shared" si="11"/>
        <v>0</v>
      </c>
      <c r="Q175" s="190">
        <v>0</v>
      </c>
      <c r="R175" s="190">
        <f t="shared" si="12"/>
        <v>0</v>
      </c>
      <c r="S175" s="190">
        <v>0</v>
      </c>
      <c r="T175" s="191">
        <f t="shared" si="13"/>
        <v>0</v>
      </c>
      <c r="U175" s="37"/>
      <c r="V175" s="37"/>
      <c r="W175" s="37"/>
      <c r="X175" s="37"/>
      <c r="Y175" s="37"/>
      <c r="Z175" s="37"/>
      <c r="AA175" s="37"/>
      <c r="AB175" s="37"/>
      <c r="AC175" s="37"/>
      <c r="AD175" s="37"/>
      <c r="AE175" s="37"/>
      <c r="AR175" s="192" t="s">
        <v>283</v>
      </c>
      <c r="AT175" s="192" t="s">
        <v>199</v>
      </c>
      <c r="AU175" s="192" t="s">
        <v>84</v>
      </c>
      <c r="AY175" s="20" t="s">
        <v>197</v>
      </c>
      <c r="BE175" s="193">
        <f t="shared" si="14"/>
        <v>0</v>
      </c>
      <c r="BF175" s="193">
        <f t="shared" si="15"/>
        <v>0</v>
      </c>
      <c r="BG175" s="193">
        <f t="shared" si="16"/>
        <v>0</v>
      </c>
      <c r="BH175" s="193">
        <f t="shared" si="17"/>
        <v>0</v>
      </c>
      <c r="BI175" s="193">
        <f t="shared" si="18"/>
        <v>0</v>
      </c>
      <c r="BJ175" s="20" t="s">
        <v>82</v>
      </c>
      <c r="BK175" s="193">
        <f t="shared" si="19"/>
        <v>0</v>
      </c>
      <c r="BL175" s="20" t="s">
        <v>283</v>
      </c>
      <c r="BM175" s="192" t="s">
        <v>1358</v>
      </c>
    </row>
    <row r="176" spans="1:65" s="2" customFormat="1" ht="16.5" customHeight="1">
      <c r="A176" s="37"/>
      <c r="B176" s="38"/>
      <c r="C176" s="181" t="s">
        <v>439</v>
      </c>
      <c r="D176" s="181" t="s">
        <v>199</v>
      </c>
      <c r="E176" s="182" t="s">
        <v>4817</v>
      </c>
      <c r="F176" s="183" t="s">
        <v>4818</v>
      </c>
      <c r="G176" s="184" t="s">
        <v>3845</v>
      </c>
      <c r="H176" s="185">
        <v>12</v>
      </c>
      <c r="I176" s="186"/>
      <c r="J176" s="187">
        <f t="shared" si="10"/>
        <v>0</v>
      </c>
      <c r="K176" s="183" t="s">
        <v>28</v>
      </c>
      <c r="L176" s="42"/>
      <c r="M176" s="188" t="s">
        <v>28</v>
      </c>
      <c r="N176" s="189" t="s">
        <v>45</v>
      </c>
      <c r="O176" s="67"/>
      <c r="P176" s="190">
        <f t="shared" si="11"/>
        <v>0</v>
      </c>
      <c r="Q176" s="190">
        <v>0</v>
      </c>
      <c r="R176" s="190">
        <f t="shared" si="12"/>
        <v>0</v>
      </c>
      <c r="S176" s="190">
        <v>0</v>
      </c>
      <c r="T176" s="191">
        <f t="shared" si="13"/>
        <v>0</v>
      </c>
      <c r="U176" s="37"/>
      <c r="V176" s="37"/>
      <c r="W176" s="37"/>
      <c r="X176" s="37"/>
      <c r="Y176" s="37"/>
      <c r="Z176" s="37"/>
      <c r="AA176" s="37"/>
      <c r="AB176" s="37"/>
      <c r="AC176" s="37"/>
      <c r="AD176" s="37"/>
      <c r="AE176" s="37"/>
      <c r="AR176" s="192" t="s">
        <v>283</v>
      </c>
      <c r="AT176" s="192" t="s">
        <v>199</v>
      </c>
      <c r="AU176" s="192" t="s">
        <v>84</v>
      </c>
      <c r="AY176" s="20" t="s">
        <v>197</v>
      </c>
      <c r="BE176" s="193">
        <f t="shared" si="14"/>
        <v>0</v>
      </c>
      <c r="BF176" s="193">
        <f t="shared" si="15"/>
        <v>0</v>
      </c>
      <c r="BG176" s="193">
        <f t="shared" si="16"/>
        <v>0</v>
      </c>
      <c r="BH176" s="193">
        <f t="shared" si="17"/>
        <v>0</v>
      </c>
      <c r="BI176" s="193">
        <f t="shared" si="18"/>
        <v>0</v>
      </c>
      <c r="BJ176" s="20" t="s">
        <v>82</v>
      </c>
      <c r="BK176" s="193">
        <f t="shared" si="19"/>
        <v>0</v>
      </c>
      <c r="BL176" s="20" t="s">
        <v>283</v>
      </c>
      <c r="BM176" s="192" t="s">
        <v>1370</v>
      </c>
    </row>
    <row r="177" spans="1:65" s="2" customFormat="1" ht="16.5" customHeight="1">
      <c r="A177" s="37"/>
      <c r="B177" s="38"/>
      <c r="C177" s="181" t="s">
        <v>445</v>
      </c>
      <c r="D177" s="181" t="s">
        <v>199</v>
      </c>
      <c r="E177" s="182" t="s">
        <v>4819</v>
      </c>
      <c r="F177" s="183" t="s">
        <v>4820</v>
      </c>
      <c r="G177" s="184" t="s">
        <v>3845</v>
      </c>
      <c r="H177" s="185">
        <v>3</v>
      </c>
      <c r="I177" s="186"/>
      <c r="J177" s="187">
        <f t="shared" si="10"/>
        <v>0</v>
      </c>
      <c r="K177" s="183" t="s">
        <v>28</v>
      </c>
      <c r="L177" s="42"/>
      <c r="M177" s="188" t="s">
        <v>28</v>
      </c>
      <c r="N177" s="189" t="s">
        <v>45</v>
      </c>
      <c r="O177" s="67"/>
      <c r="P177" s="190">
        <f t="shared" si="11"/>
        <v>0</v>
      </c>
      <c r="Q177" s="190">
        <v>0</v>
      </c>
      <c r="R177" s="190">
        <f t="shared" si="12"/>
        <v>0</v>
      </c>
      <c r="S177" s="190">
        <v>0</v>
      </c>
      <c r="T177" s="191">
        <f t="shared" si="13"/>
        <v>0</v>
      </c>
      <c r="U177" s="37"/>
      <c r="V177" s="37"/>
      <c r="W177" s="37"/>
      <c r="X177" s="37"/>
      <c r="Y177" s="37"/>
      <c r="Z177" s="37"/>
      <c r="AA177" s="37"/>
      <c r="AB177" s="37"/>
      <c r="AC177" s="37"/>
      <c r="AD177" s="37"/>
      <c r="AE177" s="37"/>
      <c r="AR177" s="192" t="s">
        <v>283</v>
      </c>
      <c r="AT177" s="192" t="s">
        <v>199</v>
      </c>
      <c r="AU177" s="192" t="s">
        <v>84</v>
      </c>
      <c r="AY177" s="20" t="s">
        <v>197</v>
      </c>
      <c r="BE177" s="193">
        <f t="shared" si="14"/>
        <v>0</v>
      </c>
      <c r="BF177" s="193">
        <f t="shared" si="15"/>
        <v>0</v>
      </c>
      <c r="BG177" s="193">
        <f t="shared" si="16"/>
        <v>0</v>
      </c>
      <c r="BH177" s="193">
        <f t="shared" si="17"/>
        <v>0</v>
      </c>
      <c r="BI177" s="193">
        <f t="shared" si="18"/>
        <v>0</v>
      </c>
      <c r="BJ177" s="20" t="s">
        <v>82</v>
      </c>
      <c r="BK177" s="193">
        <f t="shared" si="19"/>
        <v>0</v>
      </c>
      <c r="BL177" s="20" t="s">
        <v>283</v>
      </c>
      <c r="BM177" s="192" t="s">
        <v>1382</v>
      </c>
    </row>
    <row r="178" spans="1:65" s="2" customFormat="1" ht="24.2" customHeight="1">
      <c r="A178" s="37"/>
      <c r="B178" s="38"/>
      <c r="C178" s="181" t="s">
        <v>451</v>
      </c>
      <c r="D178" s="181" t="s">
        <v>199</v>
      </c>
      <c r="E178" s="182" t="s">
        <v>4821</v>
      </c>
      <c r="F178" s="183" t="s">
        <v>4822</v>
      </c>
      <c r="G178" s="184" t="s">
        <v>3845</v>
      </c>
      <c r="H178" s="185">
        <v>1</v>
      </c>
      <c r="I178" s="186"/>
      <c r="J178" s="187">
        <f t="shared" si="10"/>
        <v>0</v>
      </c>
      <c r="K178" s="183" t="s">
        <v>28</v>
      </c>
      <c r="L178" s="42"/>
      <c r="M178" s="188" t="s">
        <v>28</v>
      </c>
      <c r="N178" s="189" t="s">
        <v>45</v>
      </c>
      <c r="O178" s="67"/>
      <c r="P178" s="190">
        <f t="shared" si="11"/>
        <v>0</v>
      </c>
      <c r="Q178" s="190">
        <v>0</v>
      </c>
      <c r="R178" s="190">
        <f t="shared" si="12"/>
        <v>0</v>
      </c>
      <c r="S178" s="190">
        <v>0</v>
      </c>
      <c r="T178" s="191">
        <f t="shared" si="13"/>
        <v>0</v>
      </c>
      <c r="U178" s="37"/>
      <c r="V178" s="37"/>
      <c r="W178" s="37"/>
      <c r="X178" s="37"/>
      <c r="Y178" s="37"/>
      <c r="Z178" s="37"/>
      <c r="AA178" s="37"/>
      <c r="AB178" s="37"/>
      <c r="AC178" s="37"/>
      <c r="AD178" s="37"/>
      <c r="AE178" s="37"/>
      <c r="AR178" s="192" t="s">
        <v>283</v>
      </c>
      <c r="AT178" s="192" t="s">
        <v>199</v>
      </c>
      <c r="AU178" s="192" t="s">
        <v>84</v>
      </c>
      <c r="AY178" s="20" t="s">
        <v>197</v>
      </c>
      <c r="BE178" s="193">
        <f t="shared" si="14"/>
        <v>0</v>
      </c>
      <c r="BF178" s="193">
        <f t="shared" si="15"/>
        <v>0</v>
      </c>
      <c r="BG178" s="193">
        <f t="shared" si="16"/>
        <v>0</v>
      </c>
      <c r="BH178" s="193">
        <f t="shared" si="17"/>
        <v>0</v>
      </c>
      <c r="BI178" s="193">
        <f t="shared" si="18"/>
        <v>0</v>
      </c>
      <c r="BJ178" s="20" t="s">
        <v>82</v>
      </c>
      <c r="BK178" s="193">
        <f t="shared" si="19"/>
        <v>0</v>
      </c>
      <c r="BL178" s="20" t="s">
        <v>283</v>
      </c>
      <c r="BM178" s="192" t="s">
        <v>1398</v>
      </c>
    </row>
    <row r="179" spans="1:65" s="2" customFormat="1" ht="16.5" customHeight="1">
      <c r="A179" s="37"/>
      <c r="B179" s="38"/>
      <c r="C179" s="181" t="s">
        <v>457</v>
      </c>
      <c r="D179" s="181" t="s">
        <v>199</v>
      </c>
      <c r="E179" s="182" t="s">
        <v>4823</v>
      </c>
      <c r="F179" s="183" t="s">
        <v>4824</v>
      </c>
      <c r="G179" s="184" t="s">
        <v>3845</v>
      </c>
      <c r="H179" s="185">
        <v>1</v>
      </c>
      <c r="I179" s="186"/>
      <c r="J179" s="187">
        <f t="shared" si="10"/>
        <v>0</v>
      </c>
      <c r="K179" s="183" t="s">
        <v>28</v>
      </c>
      <c r="L179" s="42"/>
      <c r="M179" s="188" t="s">
        <v>28</v>
      </c>
      <c r="N179" s="189" t="s">
        <v>45</v>
      </c>
      <c r="O179" s="67"/>
      <c r="P179" s="190">
        <f t="shared" si="11"/>
        <v>0</v>
      </c>
      <c r="Q179" s="190">
        <v>0</v>
      </c>
      <c r="R179" s="190">
        <f t="shared" si="12"/>
        <v>0</v>
      </c>
      <c r="S179" s="190">
        <v>0</v>
      </c>
      <c r="T179" s="191">
        <f t="shared" si="13"/>
        <v>0</v>
      </c>
      <c r="U179" s="37"/>
      <c r="V179" s="37"/>
      <c r="W179" s="37"/>
      <c r="X179" s="37"/>
      <c r="Y179" s="37"/>
      <c r="Z179" s="37"/>
      <c r="AA179" s="37"/>
      <c r="AB179" s="37"/>
      <c r="AC179" s="37"/>
      <c r="AD179" s="37"/>
      <c r="AE179" s="37"/>
      <c r="AR179" s="192" t="s">
        <v>283</v>
      </c>
      <c r="AT179" s="192" t="s">
        <v>199</v>
      </c>
      <c r="AU179" s="192" t="s">
        <v>84</v>
      </c>
      <c r="AY179" s="20" t="s">
        <v>197</v>
      </c>
      <c r="BE179" s="193">
        <f t="shared" si="14"/>
        <v>0</v>
      </c>
      <c r="BF179" s="193">
        <f t="shared" si="15"/>
        <v>0</v>
      </c>
      <c r="BG179" s="193">
        <f t="shared" si="16"/>
        <v>0</v>
      </c>
      <c r="BH179" s="193">
        <f t="shared" si="17"/>
        <v>0</v>
      </c>
      <c r="BI179" s="193">
        <f t="shared" si="18"/>
        <v>0</v>
      </c>
      <c r="BJ179" s="20" t="s">
        <v>82</v>
      </c>
      <c r="BK179" s="193">
        <f t="shared" si="19"/>
        <v>0</v>
      </c>
      <c r="BL179" s="20" t="s">
        <v>283</v>
      </c>
      <c r="BM179" s="192" t="s">
        <v>1410</v>
      </c>
    </row>
    <row r="180" spans="1:65" s="2" customFormat="1" ht="16.5" customHeight="1">
      <c r="A180" s="37"/>
      <c r="B180" s="38"/>
      <c r="C180" s="181" t="s">
        <v>463</v>
      </c>
      <c r="D180" s="181" t="s">
        <v>199</v>
      </c>
      <c r="E180" s="182" t="s">
        <v>4825</v>
      </c>
      <c r="F180" s="183" t="s">
        <v>4826</v>
      </c>
      <c r="G180" s="184" t="s">
        <v>3845</v>
      </c>
      <c r="H180" s="185">
        <v>1</v>
      </c>
      <c r="I180" s="186"/>
      <c r="J180" s="187">
        <f t="shared" si="10"/>
        <v>0</v>
      </c>
      <c r="K180" s="183" t="s">
        <v>28</v>
      </c>
      <c r="L180" s="42"/>
      <c r="M180" s="188" t="s">
        <v>28</v>
      </c>
      <c r="N180" s="189" t="s">
        <v>45</v>
      </c>
      <c r="O180" s="67"/>
      <c r="P180" s="190">
        <f t="shared" si="11"/>
        <v>0</v>
      </c>
      <c r="Q180" s="190">
        <v>0</v>
      </c>
      <c r="R180" s="190">
        <f t="shared" si="12"/>
        <v>0</v>
      </c>
      <c r="S180" s="190">
        <v>0</v>
      </c>
      <c r="T180" s="191">
        <f t="shared" si="13"/>
        <v>0</v>
      </c>
      <c r="U180" s="37"/>
      <c r="V180" s="37"/>
      <c r="W180" s="37"/>
      <c r="X180" s="37"/>
      <c r="Y180" s="37"/>
      <c r="Z180" s="37"/>
      <c r="AA180" s="37"/>
      <c r="AB180" s="37"/>
      <c r="AC180" s="37"/>
      <c r="AD180" s="37"/>
      <c r="AE180" s="37"/>
      <c r="AR180" s="192" t="s">
        <v>283</v>
      </c>
      <c r="AT180" s="192" t="s">
        <v>199</v>
      </c>
      <c r="AU180" s="192" t="s">
        <v>84</v>
      </c>
      <c r="AY180" s="20" t="s">
        <v>197</v>
      </c>
      <c r="BE180" s="193">
        <f t="shared" si="14"/>
        <v>0</v>
      </c>
      <c r="BF180" s="193">
        <f t="shared" si="15"/>
        <v>0</v>
      </c>
      <c r="BG180" s="193">
        <f t="shared" si="16"/>
        <v>0</v>
      </c>
      <c r="BH180" s="193">
        <f t="shared" si="17"/>
        <v>0</v>
      </c>
      <c r="BI180" s="193">
        <f t="shared" si="18"/>
        <v>0</v>
      </c>
      <c r="BJ180" s="20" t="s">
        <v>82</v>
      </c>
      <c r="BK180" s="193">
        <f t="shared" si="19"/>
        <v>0</v>
      </c>
      <c r="BL180" s="20" t="s">
        <v>283</v>
      </c>
      <c r="BM180" s="192" t="s">
        <v>1422</v>
      </c>
    </row>
    <row r="181" spans="1:65" s="12" customFormat="1" ht="22.9" customHeight="1">
      <c r="B181" s="165"/>
      <c r="C181" s="166"/>
      <c r="D181" s="167" t="s">
        <v>73</v>
      </c>
      <c r="E181" s="179" t="s">
        <v>4827</v>
      </c>
      <c r="F181" s="179" t="s">
        <v>4748</v>
      </c>
      <c r="G181" s="166"/>
      <c r="H181" s="166"/>
      <c r="I181" s="169"/>
      <c r="J181" s="180">
        <f>BK181</f>
        <v>0</v>
      </c>
      <c r="K181" s="166"/>
      <c r="L181" s="171"/>
      <c r="M181" s="172"/>
      <c r="N181" s="173"/>
      <c r="O181" s="173"/>
      <c r="P181" s="174">
        <f>SUM(P182:P194)</f>
        <v>0</v>
      </c>
      <c r="Q181" s="173"/>
      <c r="R181" s="174">
        <f>SUM(R182:R194)</f>
        <v>0</v>
      </c>
      <c r="S181" s="173"/>
      <c r="T181" s="175">
        <f>SUM(T182:T194)</f>
        <v>0</v>
      </c>
      <c r="AR181" s="176" t="s">
        <v>82</v>
      </c>
      <c r="AT181" s="177" t="s">
        <v>73</v>
      </c>
      <c r="AU181" s="177" t="s">
        <v>82</v>
      </c>
      <c r="AY181" s="176" t="s">
        <v>197</v>
      </c>
      <c r="BK181" s="178">
        <f>SUM(BK182:BK194)</f>
        <v>0</v>
      </c>
    </row>
    <row r="182" spans="1:65" s="2" customFormat="1" ht="16.5" customHeight="1">
      <c r="A182" s="37"/>
      <c r="B182" s="38"/>
      <c r="C182" s="181" t="s">
        <v>470</v>
      </c>
      <c r="D182" s="181" t="s">
        <v>199</v>
      </c>
      <c r="E182" s="182" t="s">
        <v>4828</v>
      </c>
      <c r="F182" s="183" t="s">
        <v>4829</v>
      </c>
      <c r="G182" s="184" t="s">
        <v>3845</v>
      </c>
      <c r="H182" s="185">
        <v>840</v>
      </c>
      <c r="I182" s="186"/>
      <c r="J182" s="187">
        <f t="shared" ref="J182:J194" si="20">ROUND(I182*H182,2)</f>
        <v>0</v>
      </c>
      <c r="K182" s="183" t="s">
        <v>28</v>
      </c>
      <c r="L182" s="42"/>
      <c r="M182" s="188" t="s">
        <v>28</v>
      </c>
      <c r="N182" s="189" t="s">
        <v>45</v>
      </c>
      <c r="O182" s="67"/>
      <c r="P182" s="190">
        <f t="shared" ref="P182:P194" si="21">O182*H182</f>
        <v>0</v>
      </c>
      <c r="Q182" s="190">
        <v>0</v>
      </c>
      <c r="R182" s="190">
        <f t="shared" ref="R182:R194" si="22">Q182*H182</f>
        <v>0</v>
      </c>
      <c r="S182" s="190">
        <v>0</v>
      </c>
      <c r="T182" s="191">
        <f t="shared" ref="T182:T194" si="23">S182*H182</f>
        <v>0</v>
      </c>
      <c r="U182" s="37"/>
      <c r="V182" s="37"/>
      <c r="W182" s="37"/>
      <c r="X182" s="37"/>
      <c r="Y182" s="37"/>
      <c r="Z182" s="37"/>
      <c r="AA182" s="37"/>
      <c r="AB182" s="37"/>
      <c r="AC182" s="37"/>
      <c r="AD182" s="37"/>
      <c r="AE182" s="37"/>
      <c r="AR182" s="192" t="s">
        <v>283</v>
      </c>
      <c r="AT182" s="192" t="s">
        <v>199</v>
      </c>
      <c r="AU182" s="192" t="s">
        <v>84</v>
      </c>
      <c r="AY182" s="20" t="s">
        <v>197</v>
      </c>
      <c r="BE182" s="193">
        <f t="shared" ref="BE182:BE194" si="24">IF(N182="základní",J182,0)</f>
        <v>0</v>
      </c>
      <c r="BF182" s="193">
        <f t="shared" ref="BF182:BF194" si="25">IF(N182="snížená",J182,0)</f>
        <v>0</v>
      </c>
      <c r="BG182" s="193">
        <f t="shared" ref="BG182:BG194" si="26">IF(N182="zákl. přenesená",J182,0)</f>
        <v>0</v>
      </c>
      <c r="BH182" s="193">
        <f t="shared" ref="BH182:BH194" si="27">IF(N182="sníž. přenesená",J182,0)</f>
        <v>0</v>
      </c>
      <c r="BI182" s="193">
        <f t="shared" ref="BI182:BI194" si="28">IF(N182="nulová",J182,0)</f>
        <v>0</v>
      </c>
      <c r="BJ182" s="20" t="s">
        <v>82</v>
      </c>
      <c r="BK182" s="193">
        <f t="shared" ref="BK182:BK194" si="29">ROUND(I182*H182,2)</f>
        <v>0</v>
      </c>
      <c r="BL182" s="20" t="s">
        <v>283</v>
      </c>
      <c r="BM182" s="192" t="s">
        <v>1432</v>
      </c>
    </row>
    <row r="183" spans="1:65" s="2" customFormat="1" ht="16.5" customHeight="1">
      <c r="A183" s="37"/>
      <c r="B183" s="38"/>
      <c r="C183" s="181" t="s">
        <v>476</v>
      </c>
      <c r="D183" s="181" t="s">
        <v>199</v>
      </c>
      <c r="E183" s="182" t="s">
        <v>4830</v>
      </c>
      <c r="F183" s="183" t="s">
        <v>4831</v>
      </c>
      <c r="G183" s="184" t="s">
        <v>3845</v>
      </c>
      <c r="H183" s="185">
        <v>580</v>
      </c>
      <c r="I183" s="186"/>
      <c r="J183" s="187">
        <f t="shared" si="20"/>
        <v>0</v>
      </c>
      <c r="K183" s="183" t="s">
        <v>28</v>
      </c>
      <c r="L183" s="42"/>
      <c r="M183" s="188" t="s">
        <v>28</v>
      </c>
      <c r="N183" s="189" t="s">
        <v>45</v>
      </c>
      <c r="O183" s="67"/>
      <c r="P183" s="190">
        <f t="shared" si="21"/>
        <v>0</v>
      </c>
      <c r="Q183" s="190">
        <v>0</v>
      </c>
      <c r="R183" s="190">
        <f t="shared" si="22"/>
        <v>0</v>
      </c>
      <c r="S183" s="190">
        <v>0</v>
      </c>
      <c r="T183" s="191">
        <f t="shared" si="23"/>
        <v>0</v>
      </c>
      <c r="U183" s="37"/>
      <c r="V183" s="37"/>
      <c r="W183" s="37"/>
      <c r="X183" s="37"/>
      <c r="Y183" s="37"/>
      <c r="Z183" s="37"/>
      <c r="AA183" s="37"/>
      <c r="AB183" s="37"/>
      <c r="AC183" s="37"/>
      <c r="AD183" s="37"/>
      <c r="AE183" s="37"/>
      <c r="AR183" s="192" t="s">
        <v>283</v>
      </c>
      <c r="AT183" s="192" t="s">
        <v>199</v>
      </c>
      <c r="AU183" s="192" t="s">
        <v>84</v>
      </c>
      <c r="AY183" s="20" t="s">
        <v>197</v>
      </c>
      <c r="BE183" s="193">
        <f t="shared" si="24"/>
        <v>0</v>
      </c>
      <c r="BF183" s="193">
        <f t="shared" si="25"/>
        <v>0</v>
      </c>
      <c r="BG183" s="193">
        <f t="shared" si="26"/>
        <v>0</v>
      </c>
      <c r="BH183" s="193">
        <f t="shared" si="27"/>
        <v>0</v>
      </c>
      <c r="BI183" s="193">
        <f t="shared" si="28"/>
        <v>0</v>
      </c>
      <c r="BJ183" s="20" t="s">
        <v>82</v>
      </c>
      <c r="BK183" s="193">
        <f t="shared" si="29"/>
        <v>0</v>
      </c>
      <c r="BL183" s="20" t="s">
        <v>283</v>
      </c>
      <c r="BM183" s="192" t="s">
        <v>1442</v>
      </c>
    </row>
    <row r="184" spans="1:65" s="2" customFormat="1" ht="16.5" customHeight="1">
      <c r="A184" s="37"/>
      <c r="B184" s="38"/>
      <c r="C184" s="181" t="s">
        <v>482</v>
      </c>
      <c r="D184" s="181" t="s">
        <v>199</v>
      </c>
      <c r="E184" s="182" t="s">
        <v>4832</v>
      </c>
      <c r="F184" s="183" t="s">
        <v>4833</v>
      </c>
      <c r="G184" s="184" t="s">
        <v>3845</v>
      </c>
      <c r="H184" s="185">
        <v>420</v>
      </c>
      <c r="I184" s="186"/>
      <c r="J184" s="187">
        <f t="shared" si="20"/>
        <v>0</v>
      </c>
      <c r="K184" s="183" t="s">
        <v>28</v>
      </c>
      <c r="L184" s="42"/>
      <c r="M184" s="188" t="s">
        <v>28</v>
      </c>
      <c r="N184" s="189" t="s">
        <v>45</v>
      </c>
      <c r="O184" s="67"/>
      <c r="P184" s="190">
        <f t="shared" si="21"/>
        <v>0</v>
      </c>
      <c r="Q184" s="190">
        <v>0</v>
      </c>
      <c r="R184" s="190">
        <f t="shared" si="22"/>
        <v>0</v>
      </c>
      <c r="S184" s="190">
        <v>0</v>
      </c>
      <c r="T184" s="191">
        <f t="shared" si="23"/>
        <v>0</v>
      </c>
      <c r="U184" s="37"/>
      <c r="V184" s="37"/>
      <c r="W184" s="37"/>
      <c r="X184" s="37"/>
      <c r="Y184" s="37"/>
      <c r="Z184" s="37"/>
      <c r="AA184" s="37"/>
      <c r="AB184" s="37"/>
      <c r="AC184" s="37"/>
      <c r="AD184" s="37"/>
      <c r="AE184" s="37"/>
      <c r="AR184" s="192" t="s">
        <v>283</v>
      </c>
      <c r="AT184" s="192" t="s">
        <v>199</v>
      </c>
      <c r="AU184" s="192" t="s">
        <v>84</v>
      </c>
      <c r="AY184" s="20" t="s">
        <v>197</v>
      </c>
      <c r="BE184" s="193">
        <f t="shared" si="24"/>
        <v>0</v>
      </c>
      <c r="BF184" s="193">
        <f t="shared" si="25"/>
        <v>0</v>
      </c>
      <c r="BG184" s="193">
        <f t="shared" si="26"/>
        <v>0</v>
      </c>
      <c r="BH184" s="193">
        <f t="shared" si="27"/>
        <v>0</v>
      </c>
      <c r="BI184" s="193">
        <f t="shared" si="28"/>
        <v>0</v>
      </c>
      <c r="BJ184" s="20" t="s">
        <v>82</v>
      </c>
      <c r="BK184" s="193">
        <f t="shared" si="29"/>
        <v>0</v>
      </c>
      <c r="BL184" s="20" t="s">
        <v>283</v>
      </c>
      <c r="BM184" s="192" t="s">
        <v>1458</v>
      </c>
    </row>
    <row r="185" spans="1:65" s="2" customFormat="1" ht="16.5" customHeight="1">
      <c r="A185" s="37"/>
      <c r="B185" s="38"/>
      <c r="C185" s="181" t="s">
        <v>489</v>
      </c>
      <c r="D185" s="181" t="s">
        <v>199</v>
      </c>
      <c r="E185" s="182" t="s">
        <v>4834</v>
      </c>
      <c r="F185" s="183" t="s">
        <v>4835</v>
      </c>
      <c r="G185" s="184" t="s">
        <v>3845</v>
      </c>
      <c r="H185" s="185">
        <v>100</v>
      </c>
      <c r="I185" s="186"/>
      <c r="J185" s="187">
        <f t="shared" si="20"/>
        <v>0</v>
      </c>
      <c r="K185" s="183" t="s">
        <v>28</v>
      </c>
      <c r="L185" s="42"/>
      <c r="M185" s="188" t="s">
        <v>28</v>
      </c>
      <c r="N185" s="189" t="s">
        <v>45</v>
      </c>
      <c r="O185" s="67"/>
      <c r="P185" s="190">
        <f t="shared" si="21"/>
        <v>0</v>
      </c>
      <c r="Q185" s="190">
        <v>0</v>
      </c>
      <c r="R185" s="190">
        <f t="shared" si="22"/>
        <v>0</v>
      </c>
      <c r="S185" s="190">
        <v>0</v>
      </c>
      <c r="T185" s="191">
        <f t="shared" si="23"/>
        <v>0</v>
      </c>
      <c r="U185" s="37"/>
      <c r="V185" s="37"/>
      <c r="W185" s="37"/>
      <c r="X185" s="37"/>
      <c r="Y185" s="37"/>
      <c r="Z185" s="37"/>
      <c r="AA185" s="37"/>
      <c r="AB185" s="37"/>
      <c r="AC185" s="37"/>
      <c r="AD185" s="37"/>
      <c r="AE185" s="37"/>
      <c r="AR185" s="192" t="s">
        <v>283</v>
      </c>
      <c r="AT185" s="192" t="s">
        <v>199</v>
      </c>
      <c r="AU185" s="192" t="s">
        <v>84</v>
      </c>
      <c r="AY185" s="20" t="s">
        <v>197</v>
      </c>
      <c r="BE185" s="193">
        <f t="shared" si="24"/>
        <v>0</v>
      </c>
      <c r="BF185" s="193">
        <f t="shared" si="25"/>
        <v>0</v>
      </c>
      <c r="BG185" s="193">
        <f t="shared" si="26"/>
        <v>0</v>
      </c>
      <c r="BH185" s="193">
        <f t="shared" si="27"/>
        <v>0</v>
      </c>
      <c r="BI185" s="193">
        <f t="shared" si="28"/>
        <v>0</v>
      </c>
      <c r="BJ185" s="20" t="s">
        <v>82</v>
      </c>
      <c r="BK185" s="193">
        <f t="shared" si="29"/>
        <v>0</v>
      </c>
      <c r="BL185" s="20" t="s">
        <v>283</v>
      </c>
      <c r="BM185" s="192" t="s">
        <v>1473</v>
      </c>
    </row>
    <row r="186" spans="1:65" s="2" customFormat="1" ht="16.5" customHeight="1">
      <c r="A186" s="37"/>
      <c r="B186" s="38"/>
      <c r="C186" s="181" t="s">
        <v>495</v>
      </c>
      <c r="D186" s="181" t="s">
        <v>199</v>
      </c>
      <c r="E186" s="182" t="s">
        <v>4836</v>
      </c>
      <c r="F186" s="183" t="s">
        <v>4837</v>
      </c>
      <c r="G186" s="184" t="s">
        <v>3845</v>
      </c>
      <c r="H186" s="185">
        <v>10</v>
      </c>
      <c r="I186" s="186"/>
      <c r="J186" s="187">
        <f t="shared" si="20"/>
        <v>0</v>
      </c>
      <c r="K186" s="183" t="s">
        <v>28</v>
      </c>
      <c r="L186" s="42"/>
      <c r="M186" s="188" t="s">
        <v>28</v>
      </c>
      <c r="N186" s="189" t="s">
        <v>45</v>
      </c>
      <c r="O186" s="67"/>
      <c r="P186" s="190">
        <f t="shared" si="21"/>
        <v>0</v>
      </c>
      <c r="Q186" s="190">
        <v>0</v>
      </c>
      <c r="R186" s="190">
        <f t="shared" si="22"/>
        <v>0</v>
      </c>
      <c r="S186" s="190">
        <v>0</v>
      </c>
      <c r="T186" s="191">
        <f t="shared" si="23"/>
        <v>0</v>
      </c>
      <c r="U186" s="37"/>
      <c r="V186" s="37"/>
      <c r="W186" s="37"/>
      <c r="X186" s="37"/>
      <c r="Y186" s="37"/>
      <c r="Z186" s="37"/>
      <c r="AA186" s="37"/>
      <c r="AB186" s="37"/>
      <c r="AC186" s="37"/>
      <c r="AD186" s="37"/>
      <c r="AE186" s="37"/>
      <c r="AR186" s="192" t="s">
        <v>283</v>
      </c>
      <c r="AT186" s="192" t="s">
        <v>199</v>
      </c>
      <c r="AU186" s="192" t="s">
        <v>84</v>
      </c>
      <c r="AY186" s="20" t="s">
        <v>197</v>
      </c>
      <c r="BE186" s="193">
        <f t="shared" si="24"/>
        <v>0</v>
      </c>
      <c r="BF186" s="193">
        <f t="shared" si="25"/>
        <v>0</v>
      </c>
      <c r="BG186" s="193">
        <f t="shared" si="26"/>
        <v>0</v>
      </c>
      <c r="BH186" s="193">
        <f t="shared" si="27"/>
        <v>0</v>
      </c>
      <c r="BI186" s="193">
        <f t="shared" si="28"/>
        <v>0</v>
      </c>
      <c r="BJ186" s="20" t="s">
        <v>82</v>
      </c>
      <c r="BK186" s="193">
        <f t="shared" si="29"/>
        <v>0</v>
      </c>
      <c r="BL186" s="20" t="s">
        <v>283</v>
      </c>
      <c r="BM186" s="192" t="s">
        <v>1494</v>
      </c>
    </row>
    <row r="187" spans="1:65" s="2" customFormat="1" ht="16.5" customHeight="1">
      <c r="A187" s="37"/>
      <c r="B187" s="38"/>
      <c r="C187" s="181" t="s">
        <v>500</v>
      </c>
      <c r="D187" s="181" t="s">
        <v>199</v>
      </c>
      <c r="E187" s="182" t="s">
        <v>4838</v>
      </c>
      <c r="F187" s="183" t="s">
        <v>4839</v>
      </c>
      <c r="G187" s="184" t="s">
        <v>3845</v>
      </c>
      <c r="H187" s="185">
        <v>100</v>
      </c>
      <c r="I187" s="186"/>
      <c r="J187" s="187">
        <f t="shared" si="20"/>
        <v>0</v>
      </c>
      <c r="K187" s="183" t="s">
        <v>28</v>
      </c>
      <c r="L187" s="42"/>
      <c r="M187" s="188" t="s">
        <v>28</v>
      </c>
      <c r="N187" s="189" t="s">
        <v>45</v>
      </c>
      <c r="O187" s="67"/>
      <c r="P187" s="190">
        <f t="shared" si="21"/>
        <v>0</v>
      </c>
      <c r="Q187" s="190">
        <v>0</v>
      </c>
      <c r="R187" s="190">
        <f t="shared" si="22"/>
        <v>0</v>
      </c>
      <c r="S187" s="190">
        <v>0</v>
      </c>
      <c r="T187" s="191">
        <f t="shared" si="23"/>
        <v>0</v>
      </c>
      <c r="U187" s="37"/>
      <c r="V187" s="37"/>
      <c r="W187" s="37"/>
      <c r="X187" s="37"/>
      <c r="Y187" s="37"/>
      <c r="Z187" s="37"/>
      <c r="AA187" s="37"/>
      <c r="AB187" s="37"/>
      <c r="AC187" s="37"/>
      <c r="AD187" s="37"/>
      <c r="AE187" s="37"/>
      <c r="AR187" s="192" t="s">
        <v>283</v>
      </c>
      <c r="AT187" s="192" t="s">
        <v>199</v>
      </c>
      <c r="AU187" s="192" t="s">
        <v>84</v>
      </c>
      <c r="AY187" s="20" t="s">
        <v>197</v>
      </c>
      <c r="BE187" s="193">
        <f t="shared" si="24"/>
        <v>0</v>
      </c>
      <c r="BF187" s="193">
        <f t="shared" si="25"/>
        <v>0</v>
      </c>
      <c r="BG187" s="193">
        <f t="shared" si="26"/>
        <v>0</v>
      </c>
      <c r="BH187" s="193">
        <f t="shared" si="27"/>
        <v>0</v>
      </c>
      <c r="BI187" s="193">
        <f t="shared" si="28"/>
        <v>0</v>
      </c>
      <c r="BJ187" s="20" t="s">
        <v>82</v>
      </c>
      <c r="BK187" s="193">
        <f t="shared" si="29"/>
        <v>0</v>
      </c>
      <c r="BL187" s="20" t="s">
        <v>283</v>
      </c>
      <c r="BM187" s="192" t="s">
        <v>1509</v>
      </c>
    </row>
    <row r="188" spans="1:65" s="2" customFormat="1" ht="16.5" customHeight="1">
      <c r="A188" s="37"/>
      <c r="B188" s="38"/>
      <c r="C188" s="181" t="s">
        <v>505</v>
      </c>
      <c r="D188" s="181" t="s">
        <v>199</v>
      </c>
      <c r="E188" s="182" t="s">
        <v>4840</v>
      </c>
      <c r="F188" s="183" t="s">
        <v>4841</v>
      </c>
      <c r="G188" s="184" t="s">
        <v>3845</v>
      </c>
      <c r="H188" s="185">
        <v>1</v>
      </c>
      <c r="I188" s="186"/>
      <c r="J188" s="187">
        <f t="shared" si="20"/>
        <v>0</v>
      </c>
      <c r="K188" s="183" t="s">
        <v>28</v>
      </c>
      <c r="L188" s="42"/>
      <c r="M188" s="188" t="s">
        <v>28</v>
      </c>
      <c r="N188" s="189" t="s">
        <v>45</v>
      </c>
      <c r="O188" s="67"/>
      <c r="P188" s="190">
        <f t="shared" si="21"/>
        <v>0</v>
      </c>
      <c r="Q188" s="190">
        <v>0</v>
      </c>
      <c r="R188" s="190">
        <f t="shared" si="22"/>
        <v>0</v>
      </c>
      <c r="S188" s="190">
        <v>0</v>
      </c>
      <c r="T188" s="191">
        <f t="shared" si="23"/>
        <v>0</v>
      </c>
      <c r="U188" s="37"/>
      <c r="V188" s="37"/>
      <c r="W188" s="37"/>
      <c r="X188" s="37"/>
      <c r="Y188" s="37"/>
      <c r="Z188" s="37"/>
      <c r="AA188" s="37"/>
      <c r="AB188" s="37"/>
      <c r="AC188" s="37"/>
      <c r="AD188" s="37"/>
      <c r="AE188" s="37"/>
      <c r="AR188" s="192" t="s">
        <v>283</v>
      </c>
      <c r="AT188" s="192" t="s">
        <v>199</v>
      </c>
      <c r="AU188" s="192" t="s">
        <v>84</v>
      </c>
      <c r="AY188" s="20" t="s">
        <v>197</v>
      </c>
      <c r="BE188" s="193">
        <f t="shared" si="24"/>
        <v>0</v>
      </c>
      <c r="BF188" s="193">
        <f t="shared" si="25"/>
        <v>0</v>
      </c>
      <c r="BG188" s="193">
        <f t="shared" si="26"/>
        <v>0</v>
      </c>
      <c r="BH188" s="193">
        <f t="shared" si="27"/>
        <v>0</v>
      </c>
      <c r="BI188" s="193">
        <f t="shared" si="28"/>
        <v>0</v>
      </c>
      <c r="BJ188" s="20" t="s">
        <v>82</v>
      </c>
      <c r="BK188" s="193">
        <f t="shared" si="29"/>
        <v>0</v>
      </c>
      <c r="BL188" s="20" t="s">
        <v>283</v>
      </c>
      <c r="BM188" s="192" t="s">
        <v>1522</v>
      </c>
    </row>
    <row r="189" spans="1:65" s="2" customFormat="1" ht="16.5" customHeight="1">
      <c r="A189" s="37"/>
      <c r="B189" s="38"/>
      <c r="C189" s="181" t="s">
        <v>510</v>
      </c>
      <c r="D189" s="181" t="s">
        <v>199</v>
      </c>
      <c r="E189" s="182" t="s">
        <v>4842</v>
      </c>
      <c r="F189" s="183" t="s">
        <v>4843</v>
      </c>
      <c r="G189" s="184" t="s">
        <v>265</v>
      </c>
      <c r="H189" s="185">
        <v>440</v>
      </c>
      <c r="I189" s="186"/>
      <c r="J189" s="187">
        <f t="shared" si="20"/>
        <v>0</v>
      </c>
      <c r="K189" s="183" t="s">
        <v>28</v>
      </c>
      <c r="L189" s="42"/>
      <c r="M189" s="188" t="s">
        <v>28</v>
      </c>
      <c r="N189" s="189" t="s">
        <v>45</v>
      </c>
      <c r="O189" s="67"/>
      <c r="P189" s="190">
        <f t="shared" si="21"/>
        <v>0</v>
      </c>
      <c r="Q189" s="190">
        <v>0</v>
      </c>
      <c r="R189" s="190">
        <f t="shared" si="22"/>
        <v>0</v>
      </c>
      <c r="S189" s="190">
        <v>0</v>
      </c>
      <c r="T189" s="191">
        <f t="shared" si="23"/>
        <v>0</v>
      </c>
      <c r="U189" s="37"/>
      <c r="V189" s="37"/>
      <c r="W189" s="37"/>
      <c r="X189" s="37"/>
      <c r="Y189" s="37"/>
      <c r="Z189" s="37"/>
      <c r="AA189" s="37"/>
      <c r="AB189" s="37"/>
      <c r="AC189" s="37"/>
      <c r="AD189" s="37"/>
      <c r="AE189" s="37"/>
      <c r="AR189" s="192" t="s">
        <v>283</v>
      </c>
      <c r="AT189" s="192" t="s">
        <v>199</v>
      </c>
      <c r="AU189" s="192" t="s">
        <v>84</v>
      </c>
      <c r="AY189" s="20" t="s">
        <v>197</v>
      </c>
      <c r="BE189" s="193">
        <f t="shared" si="24"/>
        <v>0</v>
      </c>
      <c r="BF189" s="193">
        <f t="shared" si="25"/>
        <v>0</v>
      </c>
      <c r="BG189" s="193">
        <f t="shared" si="26"/>
        <v>0</v>
      </c>
      <c r="BH189" s="193">
        <f t="shared" si="27"/>
        <v>0</v>
      </c>
      <c r="BI189" s="193">
        <f t="shared" si="28"/>
        <v>0</v>
      </c>
      <c r="BJ189" s="20" t="s">
        <v>82</v>
      </c>
      <c r="BK189" s="193">
        <f t="shared" si="29"/>
        <v>0</v>
      </c>
      <c r="BL189" s="20" t="s">
        <v>283</v>
      </c>
      <c r="BM189" s="192" t="s">
        <v>1533</v>
      </c>
    </row>
    <row r="190" spans="1:65" s="2" customFormat="1" ht="24.2" customHeight="1">
      <c r="A190" s="37"/>
      <c r="B190" s="38"/>
      <c r="C190" s="181" t="s">
        <v>514</v>
      </c>
      <c r="D190" s="181" t="s">
        <v>199</v>
      </c>
      <c r="E190" s="182" t="s">
        <v>4844</v>
      </c>
      <c r="F190" s="183" t="s">
        <v>4845</v>
      </c>
      <c r="G190" s="184" t="s">
        <v>3845</v>
      </c>
      <c r="H190" s="185">
        <v>30</v>
      </c>
      <c r="I190" s="186"/>
      <c r="J190" s="187">
        <f t="shared" si="20"/>
        <v>0</v>
      </c>
      <c r="K190" s="183" t="s">
        <v>28</v>
      </c>
      <c r="L190" s="42"/>
      <c r="M190" s="188" t="s">
        <v>28</v>
      </c>
      <c r="N190" s="189" t="s">
        <v>45</v>
      </c>
      <c r="O190" s="67"/>
      <c r="P190" s="190">
        <f t="shared" si="21"/>
        <v>0</v>
      </c>
      <c r="Q190" s="190">
        <v>0</v>
      </c>
      <c r="R190" s="190">
        <f t="shared" si="22"/>
        <v>0</v>
      </c>
      <c r="S190" s="190">
        <v>0</v>
      </c>
      <c r="T190" s="191">
        <f t="shared" si="23"/>
        <v>0</v>
      </c>
      <c r="U190" s="37"/>
      <c r="V190" s="37"/>
      <c r="W190" s="37"/>
      <c r="X190" s="37"/>
      <c r="Y190" s="37"/>
      <c r="Z190" s="37"/>
      <c r="AA190" s="37"/>
      <c r="AB190" s="37"/>
      <c r="AC190" s="37"/>
      <c r="AD190" s="37"/>
      <c r="AE190" s="37"/>
      <c r="AR190" s="192" t="s">
        <v>283</v>
      </c>
      <c r="AT190" s="192" t="s">
        <v>199</v>
      </c>
      <c r="AU190" s="192" t="s">
        <v>84</v>
      </c>
      <c r="AY190" s="20" t="s">
        <v>197</v>
      </c>
      <c r="BE190" s="193">
        <f t="shared" si="24"/>
        <v>0</v>
      </c>
      <c r="BF190" s="193">
        <f t="shared" si="25"/>
        <v>0</v>
      </c>
      <c r="BG190" s="193">
        <f t="shared" si="26"/>
        <v>0</v>
      </c>
      <c r="BH190" s="193">
        <f t="shared" si="27"/>
        <v>0</v>
      </c>
      <c r="BI190" s="193">
        <f t="shared" si="28"/>
        <v>0</v>
      </c>
      <c r="BJ190" s="20" t="s">
        <v>82</v>
      </c>
      <c r="BK190" s="193">
        <f t="shared" si="29"/>
        <v>0</v>
      </c>
      <c r="BL190" s="20" t="s">
        <v>283</v>
      </c>
      <c r="BM190" s="192" t="s">
        <v>1543</v>
      </c>
    </row>
    <row r="191" spans="1:65" s="2" customFormat="1" ht="16.5" customHeight="1">
      <c r="A191" s="37"/>
      <c r="B191" s="38"/>
      <c r="C191" s="181" t="s">
        <v>523</v>
      </c>
      <c r="D191" s="181" t="s">
        <v>199</v>
      </c>
      <c r="E191" s="182" t="s">
        <v>4846</v>
      </c>
      <c r="F191" s="183" t="s">
        <v>4847</v>
      </c>
      <c r="G191" s="184" t="s">
        <v>3845</v>
      </c>
      <c r="H191" s="185">
        <v>30</v>
      </c>
      <c r="I191" s="186"/>
      <c r="J191" s="187">
        <f t="shared" si="20"/>
        <v>0</v>
      </c>
      <c r="K191" s="183" t="s">
        <v>28</v>
      </c>
      <c r="L191" s="42"/>
      <c r="M191" s="188" t="s">
        <v>28</v>
      </c>
      <c r="N191" s="189" t="s">
        <v>45</v>
      </c>
      <c r="O191" s="67"/>
      <c r="P191" s="190">
        <f t="shared" si="21"/>
        <v>0</v>
      </c>
      <c r="Q191" s="190">
        <v>0</v>
      </c>
      <c r="R191" s="190">
        <f t="shared" si="22"/>
        <v>0</v>
      </c>
      <c r="S191" s="190">
        <v>0</v>
      </c>
      <c r="T191" s="191">
        <f t="shared" si="23"/>
        <v>0</v>
      </c>
      <c r="U191" s="37"/>
      <c r="V191" s="37"/>
      <c r="W191" s="37"/>
      <c r="X191" s="37"/>
      <c r="Y191" s="37"/>
      <c r="Z191" s="37"/>
      <c r="AA191" s="37"/>
      <c r="AB191" s="37"/>
      <c r="AC191" s="37"/>
      <c r="AD191" s="37"/>
      <c r="AE191" s="37"/>
      <c r="AR191" s="192" t="s">
        <v>283</v>
      </c>
      <c r="AT191" s="192" t="s">
        <v>199</v>
      </c>
      <c r="AU191" s="192" t="s">
        <v>84</v>
      </c>
      <c r="AY191" s="20" t="s">
        <v>197</v>
      </c>
      <c r="BE191" s="193">
        <f t="shared" si="24"/>
        <v>0</v>
      </c>
      <c r="BF191" s="193">
        <f t="shared" si="25"/>
        <v>0</v>
      </c>
      <c r="BG191" s="193">
        <f t="shared" si="26"/>
        <v>0</v>
      </c>
      <c r="BH191" s="193">
        <f t="shared" si="27"/>
        <v>0</v>
      </c>
      <c r="BI191" s="193">
        <f t="shared" si="28"/>
        <v>0</v>
      </c>
      <c r="BJ191" s="20" t="s">
        <v>82</v>
      </c>
      <c r="BK191" s="193">
        <f t="shared" si="29"/>
        <v>0</v>
      </c>
      <c r="BL191" s="20" t="s">
        <v>283</v>
      </c>
      <c r="BM191" s="192" t="s">
        <v>1558</v>
      </c>
    </row>
    <row r="192" spans="1:65" s="2" customFormat="1" ht="16.5" customHeight="1">
      <c r="A192" s="37"/>
      <c r="B192" s="38"/>
      <c r="C192" s="181" t="s">
        <v>532</v>
      </c>
      <c r="D192" s="181" t="s">
        <v>199</v>
      </c>
      <c r="E192" s="182" t="s">
        <v>4848</v>
      </c>
      <c r="F192" s="183" t="s">
        <v>4849</v>
      </c>
      <c r="G192" s="184" t="s">
        <v>3845</v>
      </c>
      <c r="H192" s="185">
        <v>24</v>
      </c>
      <c r="I192" s="186"/>
      <c r="J192" s="187">
        <f t="shared" si="20"/>
        <v>0</v>
      </c>
      <c r="K192" s="183" t="s">
        <v>28</v>
      </c>
      <c r="L192" s="42"/>
      <c r="M192" s="188" t="s">
        <v>28</v>
      </c>
      <c r="N192" s="189" t="s">
        <v>45</v>
      </c>
      <c r="O192" s="67"/>
      <c r="P192" s="190">
        <f t="shared" si="21"/>
        <v>0</v>
      </c>
      <c r="Q192" s="190">
        <v>0</v>
      </c>
      <c r="R192" s="190">
        <f t="shared" si="22"/>
        <v>0</v>
      </c>
      <c r="S192" s="190">
        <v>0</v>
      </c>
      <c r="T192" s="191">
        <f t="shared" si="23"/>
        <v>0</v>
      </c>
      <c r="U192" s="37"/>
      <c r="V192" s="37"/>
      <c r="W192" s="37"/>
      <c r="X192" s="37"/>
      <c r="Y192" s="37"/>
      <c r="Z192" s="37"/>
      <c r="AA192" s="37"/>
      <c r="AB192" s="37"/>
      <c r="AC192" s="37"/>
      <c r="AD192" s="37"/>
      <c r="AE192" s="37"/>
      <c r="AR192" s="192" t="s">
        <v>283</v>
      </c>
      <c r="AT192" s="192" t="s">
        <v>199</v>
      </c>
      <c r="AU192" s="192" t="s">
        <v>84</v>
      </c>
      <c r="AY192" s="20" t="s">
        <v>197</v>
      </c>
      <c r="BE192" s="193">
        <f t="shared" si="24"/>
        <v>0</v>
      </c>
      <c r="BF192" s="193">
        <f t="shared" si="25"/>
        <v>0</v>
      </c>
      <c r="BG192" s="193">
        <f t="shared" si="26"/>
        <v>0</v>
      </c>
      <c r="BH192" s="193">
        <f t="shared" si="27"/>
        <v>0</v>
      </c>
      <c r="BI192" s="193">
        <f t="shared" si="28"/>
        <v>0</v>
      </c>
      <c r="BJ192" s="20" t="s">
        <v>82</v>
      </c>
      <c r="BK192" s="193">
        <f t="shared" si="29"/>
        <v>0</v>
      </c>
      <c r="BL192" s="20" t="s">
        <v>283</v>
      </c>
      <c r="BM192" s="192" t="s">
        <v>1572</v>
      </c>
    </row>
    <row r="193" spans="1:65" s="2" customFormat="1" ht="16.5" customHeight="1">
      <c r="A193" s="37"/>
      <c r="B193" s="38"/>
      <c r="C193" s="181" t="s">
        <v>1046</v>
      </c>
      <c r="D193" s="181" t="s">
        <v>199</v>
      </c>
      <c r="E193" s="182" t="s">
        <v>4850</v>
      </c>
      <c r="F193" s="183" t="s">
        <v>4851</v>
      </c>
      <c r="G193" s="184" t="s">
        <v>265</v>
      </c>
      <c r="H193" s="185">
        <v>10</v>
      </c>
      <c r="I193" s="186"/>
      <c r="J193" s="187">
        <f t="shared" si="20"/>
        <v>0</v>
      </c>
      <c r="K193" s="183" t="s">
        <v>28</v>
      </c>
      <c r="L193" s="42"/>
      <c r="M193" s="188" t="s">
        <v>28</v>
      </c>
      <c r="N193" s="189" t="s">
        <v>45</v>
      </c>
      <c r="O193" s="67"/>
      <c r="P193" s="190">
        <f t="shared" si="21"/>
        <v>0</v>
      </c>
      <c r="Q193" s="190">
        <v>0</v>
      </c>
      <c r="R193" s="190">
        <f t="shared" si="22"/>
        <v>0</v>
      </c>
      <c r="S193" s="190">
        <v>0</v>
      </c>
      <c r="T193" s="191">
        <f t="shared" si="23"/>
        <v>0</v>
      </c>
      <c r="U193" s="37"/>
      <c r="V193" s="37"/>
      <c r="W193" s="37"/>
      <c r="X193" s="37"/>
      <c r="Y193" s="37"/>
      <c r="Z193" s="37"/>
      <c r="AA193" s="37"/>
      <c r="AB193" s="37"/>
      <c r="AC193" s="37"/>
      <c r="AD193" s="37"/>
      <c r="AE193" s="37"/>
      <c r="AR193" s="192" t="s">
        <v>283</v>
      </c>
      <c r="AT193" s="192" t="s">
        <v>199</v>
      </c>
      <c r="AU193" s="192" t="s">
        <v>84</v>
      </c>
      <c r="AY193" s="20" t="s">
        <v>197</v>
      </c>
      <c r="BE193" s="193">
        <f t="shared" si="24"/>
        <v>0</v>
      </c>
      <c r="BF193" s="193">
        <f t="shared" si="25"/>
        <v>0</v>
      </c>
      <c r="BG193" s="193">
        <f t="shared" si="26"/>
        <v>0</v>
      </c>
      <c r="BH193" s="193">
        <f t="shared" si="27"/>
        <v>0</v>
      </c>
      <c r="BI193" s="193">
        <f t="shared" si="28"/>
        <v>0</v>
      </c>
      <c r="BJ193" s="20" t="s">
        <v>82</v>
      </c>
      <c r="BK193" s="193">
        <f t="shared" si="29"/>
        <v>0</v>
      </c>
      <c r="BL193" s="20" t="s">
        <v>283</v>
      </c>
      <c r="BM193" s="192" t="s">
        <v>1587</v>
      </c>
    </row>
    <row r="194" spans="1:65" s="2" customFormat="1" ht="21.75" customHeight="1">
      <c r="A194" s="37"/>
      <c r="B194" s="38"/>
      <c r="C194" s="181" t="s">
        <v>1057</v>
      </c>
      <c r="D194" s="181" t="s">
        <v>199</v>
      </c>
      <c r="E194" s="182" t="s">
        <v>4852</v>
      </c>
      <c r="F194" s="183" t="s">
        <v>4853</v>
      </c>
      <c r="G194" s="184" t="s">
        <v>3845</v>
      </c>
      <c r="H194" s="185">
        <v>780</v>
      </c>
      <c r="I194" s="186"/>
      <c r="J194" s="187">
        <f t="shared" si="20"/>
        <v>0</v>
      </c>
      <c r="K194" s="183" t="s">
        <v>28</v>
      </c>
      <c r="L194" s="42"/>
      <c r="M194" s="188" t="s">
        <v>28</v>
      </c>
      <c r="N194" s="189" t="s">
        <v>45</v>
      </c>
      <c r="O194" s="67"/>
      <c r="P194" s="190">
        <f t="shared" si="21"/>
        <v>0</v>
      </c>
      <c r="Q194" s="190">
        <v>0</v>
      </c>
      <c r="R194" s="190">
        <f t="shared" si="22"/>
        <v>0</v>
      </c>
      <c r="S194" s="190">
        <v>0</v>
      </c>
      <c r="T194" s="191">
        <f t="shared" si="23"/>
        <v>0</v>
      </c>
      <c r="U194" s="37"/>
      <c r="V194" s="37"/>
      <c r="W194" s="37"/>
      <c r="X194" s="37"/>
      <c r="Y194" s="37"/>
      <c r="Z194" s="37"/>
      <c r="AA194" s="37"/>
      <c r="AB194" s="37"/>
      <c r="AC194" s="37"/>
      <c r="AD194" s="37"/>
      <c r="AE194" s="37"/>
      <c r="AR194" s="192" t="s">
        <v>283</v>
      </c>
      <c r="AT194" s="192" t="s">
        <v>199</v>
      </c>
      <c r="AU194" s="192" t="s">
        <v>84</v>
      </c>
      <c r="AY194" s="20" t="s">
        <v>197</v>
      </c>
      <c r="BE194" s="193">
        <f t="shared" si="24"/>
        <v>0</v>
      </c>
      <c r="BF194" s="193">
        <f t="shared" si="25"/>
        <v>0</v>
      </c>
      <c r="BG194" s="193">
        <f t="shared" si="26"/>
        <v>0</v>
      </c>
      <c r="BH194" s="193">
        <f t="shared" si="27"/>
        <v>0</v>
      </c>
      <c r="BI194" s="193">
        <f t="shared" si="28"/>
        <v>0</v>
      </c>
      <c r="BJ194" s="20" t="s">
        <v>82</v>
      </c>
      <c r="BK194" s="193">
        <f t="shared" si="29"/>
        <v>0</v>
      </c>
      <c r="BL194" s="20" t="s">
        <v>283</v>
      </c>
      <c r="BM194" s="192" t="s">
        <v>1599</v>
      </c>
    </row>
    <row r="195" spans="1:65" s="12" customFormat="1" ht="22.9" customHeight="1">
      <c r="B195" s="165"/>
      <c r="C195" s="166"/>
      <c r="D195" s="167" t="s">
        <v>73</v>
      </c>
      <c r="E195" s="179" t="s">
        <v>4854</v>
      </c>
      <c r="F195" s="179" t="s">
        <v>4786</v>
      </c>
      <c r="G195" s="166"/>
      <c r="H195" s="166"/>
      <c r="I195" s="169"/>
      <c r="J195" s="180">
        <f>BK195</f>
        <v>0</v>
      </c>
      <c r="K195" s="166"/>
      <c r="L195" s="171"/>
      <c r="M195" s="172"/>
      <c r="N195" s="173"/>
      <c r="O195" s="173"/>
      <c r="P195" s="174">
        <f>SUM(P196:P200)</f>
        <v>0</v>
      </c>
      <c r="Q195" s="173"/>
      <c r="R195" s="174">
        <f>SUM(R196:R200)</f>
        <v>0</v>
      </c>
      <c r="S195" s="173"/>
      <c r="T195" s="175">
        <f>SUM(T196:T200)</f>
        <v>0</v>
      </c>
      <c r="AR195" s="176" t="s">
        <v>82</v>
      </c>
      <c r="AT195" s="177" t="s">
        <v>73</v>
      </c>
      <c r="AU195" s="177" t="s">
        <v>82</v>
      </c>
      <c r="AY195" s="176" t="s">
        <v>197</v>
      </c>
      <c r="BK195" s="178">
        <f>SUM(BK196:BK200)</f>
        <v>0</v>
      </c>
    </row>
    <row r="196" spans="1:65" s="2" customFormat="1" ht="16.5" customHeight="1">
      <c r="A196" s="37"/>
      <c r="B196" s="38"/>
      <c r="C196" s="181" t="s">
        <v>1063</v>
      </c>
      <c r="D196" s="181" t="s">
        <v>199</v>
      </c>
      <c r="E196" s="182" t="s">
        <v>4855</v>
      </c>
      <c r="F196" s="183" t="s">
        <v>4856</v>
      </c>
      <c r="G196" s="184" t="s">
        <v>4134</v>
      </c>
      <c r="H196" s="185">
        <v>8</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283</v>
      </c>
      <c r="AT196" s="192" t="s">
        <v>199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283</v>
      </c>
      <c r="BM196" s="192" t="s">
        <v>1608</v>
      </c>
    </row>
    <row r="197" spans="1:65" s="2" customFormat="1" ht="16.5" customHeight="1">
      <c r="A197" s="37"/>
      <c r="B197" s="38"/>
      <c r="C197" s="181" t="s">
        <v>1088</v>
      </c>
      <c r="D197" s="181" t="s">
        <v>199</v>
      </c>
      <c r="E197" s="182" t="s">
        <v>4857</v>
      </c>
      <c r="F197" s="183" t="s">
        <v>4790</v>
      </c>
      <c r="G197" s="184" t="s">
        <v>4134</v>
      </c>
      <c r="H197" s="185">
        <v>8</v>
      </c>
      <c r="I197" s="186"/>
      <c r="J197" s="187">
        <f>ROUND(I197*H197,2)</f>
        <v>0</v>
      </c>
      <c r="K197" s="183" t="s">
        <v>28</v>
      </c>
      <c r="L197" s="42"/>
      <c r="M197" s="188" t="s">
        <v>28</v>
      </c>
      <c r="N197" s="189" t="s">
        <v>45</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283</v>
      </c>
      <c r="AT197" s="192" t="s">
        <v>199</v>
      </c>
      <c r="AU197" s="192" t="s">
        <v>84</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283</v>
      </c>
      <c r="BM197" s="192" t="s">
        <v>21</v>
      </c>
    </row>
    <row r="198" spans="1:65" s="2" customFormat="1" ht="16.5" customHeight="1">
      <c r="A198" s="37"/>
      <c r="B198" s="38"/>
      <c r="C198" s="181" t="s">
        <v>526</v>
      </c>
      <c r="D198" s="181" t="s">
        <v>199</v>
      </c>
      <c r="E198" s="182" t="s">
        <v>4858</v>
      </c>
      <c r="F198" s="183" t="s">
        <v>4792</v>
      </c>
      <c r="G198" s="184" t="s">
        <v>4134</v>
      </c>
      <c r="H198" s="185">
        <v>16</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283</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283</v>
      </c>
      <c r="BM198" s="192" t="s">
        <v>1639</v>
      </c>
    </row>
    <row r="199" spans="1:65" s="2" customFormat="1" ht="16.5" customHeight="1">
      <c r="A199" s="37"/>
      <c r="B199" s="38"/>
      <c r="C199" s="181" t="s">
        <v>1115</v>
      </c>
      <c r="D199" s="181" t="s">
        <v>199</v>
      </c>
      <c r="E199" s="182" t="s">
        <v>4859</v>
      </c>
      <c r="F199" s="183" t="s">
        <v>4860</v>
      </c>
      <c r="G199" s="184" t="s">
        <v>4594</v>
      </c>
      <c r="H199" s="185">
        <v>2</v>
      </c>
      <c r="I199" s="186"/>
      <c r="J199" s="187">
        <f>ROUND(I199*H199,2)</f>
        <v>0</v>
      </c>
      <c r="K199" s="183" t="s">
        <v>28</v>
      </c>
      <c r="L199" s="42"/>
      <c r="M199" s="188" t="s">
        <v>28</v>
      </c>
      <c r="N199" s="189" t="s">
        <v>45</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283</v>
      </c>
      <c r="AT199" s="192" t="s">
        <v>199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283</v>
      </c>
      <c r="BM199" s="192" t="s">
        <v>1670</v>
      </c>
    </row>
    <row r="200" spans="1:65" s="2" customFormat="1" ht="16.5" customHeight="1">
      <c r="A200" s="37"/>
      <c r="B200" s="38"/>
      <c r="C200" s="181" t="s">
        <v>1121</v>
      </c>
      <c r="D200" s="181" t="s">
        <v>199</v>
      </c>
      <c r="E200" s="182" t="s">
        <v>4861</v>
      </c>
      <c r="F200" s="183" t="s">
        <v>4794</v>
      </c>
      <c r="G200" s="184" t="s">
        <v>4134</v>
      </c>
      <c r="H200" s="185">
        <v>8</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283</v>
      </c>
      <c r="AT200" s="192" t="s">
        <v>199</v>
      </c>
      <c r="AU200" s="192" t="s">
        <v>84</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283</v>
      </c>
      <c r="BM200" s="192" t="s">
        <v>1689</v>
      </c>
    </row>
    <row r="201" spans="1:65" s="12" customFormat="1" ht="25.9" customHeight="1">
      <c r="B201" s="165"/>
      <c r="C201" s="166"/>
      <c r="D201" s="167" t="s">
        <v>73</v>
      </c>
      <c r="E201" s="168" t="s">
        <v>4862</v>
      </c>
      <c r="F201" s="168" t="s">
        <v>4863</v>
      </c>
      <c r="G201" s="166"/>
      <c r="H201" s="166"/>
      <c r="I201" s="169"/>
      <c r="J201" s="170">
        <f>BK201</f>
        <v>0</v>
      </c>
      <c r="K201" s="166"/>
      <c r="L201" s="171"/>
      <c r="M201" s="172"/>
      <c r="N201" s="173"/>
      <c r="O201" s="173"/>
      <c r="P201" s="174">
        <f>P202+P210+P215</f>
        <v>0</v>
      </c>
      <c r="Q201" s="173"/>
      <c r="R201" s="174">
        <f>R202+R210+R215</f>
        <v>0</v>
      </c>
      <c r="S201" s="173"/>
      <c r="T201" s="175">
        <f>T202+T210+T215</f>
        <v>0</v>
      </c>
      <c r="AR201" s="176" t="s">
        <v>82</v>
      </c>
      <c r="AT201" s="177" t="s">
        <v>73</v>
      </c>
      <c r="AU201" s="177" t="s">
        <v>74</v>
      </c>
      <c r="AY201" s="176" t="s">
        <v>197</v>
      </c>
      <c r="BK201" s="178">
        <f>BK202+BK210+BK215</f>
        <v>0</v>
      </c>
    </row>
    <row r="202" spans="1:65" s="12" customFormat="1" ht="22.9" customHeight="1">
      <c r="B202" s="165"/>
      <c r="C202" s="166"/>
      <c r="D202" s="167" t="s">
        <v>73</v>
      </c>
      <c r="E202" s="179" t="s">
        <v>4864</v>
      </c>
      <c r="F202" s="179" t="s">
        <v>4865</v>
      </c>
      <c r="G202" s="166"/>
      <c r="H202" s="166"/>
      <c r="I202" s="169"/>
      <c r="J202" s="180">
        <f>BK202</f>
        <v>0</v>
      </c>
      <c r="K202" s="166"/>
      <c r="L202" s="171"/>
      <c r="M202" s="172"/>
      <c r="N202" s="173"/>
      <c r="O202" s="173"/>
      <c r="P202" s="174">
        <f>SUM(P203:P209)</f>
        <v>0</v>
      </c>
      <c r="Q202" s="173"/>
      <c r="R202" s="174">
        <f>SUM(R203:R209)</f>
        <v>0</v>
      </c>
      <c r="S202" s="173"/>
      <c r="T202" s="175">
        <f>SUM(T203:T209)</f>
        <v>0</v>
      </c>
      <c r="AR202" s="176" t="s">
        <v>82</v>
      </c>
      <c r="AT202" s="177" t="s">
        <v>73</v>
      </c>
      <c r="AU202" s="177" t="s">
        <v>82</v>
      </c>
      <c r="AY202" s="176" t="s">
        <v>197</v>
      </c>
      <c r="BK202" s="178">
        <f>SUM(BK203:BK209)</f>
        <v>0</v>
      </c>
    </row>
    <row r="203" spans="1:65" s="2" customFormat="1" ht="16.5" customHeight="1">
      <c r="A203" s="37"/>
      <c r="B203" s="38"/>
      <c r="C203" s="181" t="s">
        <v>1126</v>
      </c>
      <c r="D203" s="181" t="s">
        <v>199</v>
      </c>
      <c r="E203" s="182" t="s">
        <v>4866</v>
      </c>
      <c r="F203" s="183" t="s">
        <v>4867</v>
      </c>
      <c r="G203" s="184" t="s">
        <v>3845</v>
      </c>
      <c r="H203" s="185">
        <v>1</v>
      </c>
      <c r="I203" s="186"/>
      <c r="J203" s="187">
        <f t="shared" ref="J203:J209" si="30">ROUND(I203*H203,2)</f>
        <v>0</v>
      </c>
      <c r="K203" s="183" t="s">
        <v>28</v>
      </c>
      <c r="L203" s="42"/>
      <c r="M203" s="188" t="s">
        <v>28</v>
      </c>
      <c r="N203" s="189" t="s">
        <v>45</v>
      </c>
      <c r="O203" s="67"/>
      <c r="P203" s="190">
        <f t="shared" ref="P203:P209" si="31">O203*H203</f>
        <v>0</v>
      </c>
      <c r="Q203" s="190">
        <v>0</v>
      </c>
      <c r="R203" s="190">
        <f t="shared" ref="R203:R209" si="32">Q203*H203</f>
        <v>0</v>
      </c>
      <c r="S203" s="190">
        <v>0</v>
      </c>
      <c r="T203" s="191">
        <f t="shared" ref="T203:T209" si="33">S203*H203</f>
        <v>0</v>
      </c>
      <c r="U203" s="37"/>
      <c r="V203" s="37"/>
      <c r="W203" s="37"/>
      <c r="X203" s="37"/>
      <c r="Y203" s="37"/>
      <c r="Z203" s="37"/>
      <c r="AA203" s="37"/>
      <c r="AB203" s="37"/>
      <c r="AC203" s="37"/>
      <c r="AD203" s="37"/>
      <c r="AE203" s="37"/>
      <c r="AR203" s="192" t="s">
        <v>283</v>
      </c>
      <c r="AT203" s="192" t="s">
        <v>199</v>
      </c>
      <c r="AU203" s="192" t="s">
        <v>84</v>
      </c>
      <c r="AY203" s="20" t="s">
        <v>197</v>
      </c>
      <c r="BE203" s="193">
        <f t="shared" ref="BE203:BE209" si="34">IF(N203="základní",J203,0)</f>
        <v>0</v>
      </c>
      <c r="BF203" s="193">
        <f t="shared" ref="BF203:BF209" si="35">IF(N203="snížená",J203,0)</f>
        <v>0</v>
      </c>
      <c r="BG203" s="193">
        <f t="shared" ref="BG203:BG209" si="36">IF(N203="zákl. přenesená",J203,0)</f>
        <v>0</v>
      </c>
      <c r="BH203" s="193">
        <f t="shared" ref="BH203:BH209" si="37">IF(N203="sníž. přenesená",J203,0)</f>
        <v>0</v>
      </c>
      <c r="BI203" s="193">
        <f t="shared" ref="BI203:BI209" si="38">IF(N203="nulová",J203,0)</f>
        <v>0</v>
      </c>
      <c r="BJ203" s="20" t="s">
        <v>82</v>
      </c>
      <c r="BK203" s="193">
        <f t="shared" ref="BK203:BK209" si="39">ROUND(I203*H203,2)</f>
        <v>0</v>
      </c>
      <c r="BL203" s="20" t="s">
        <v>283</v>
      </c>
      <c r="BM203" s="192" t="s">
        <v>1701</v>
      </c>
    </row>
    <row r="204" spans="1:65" s="2" customFormat="1" ht="16.5" customHeight="1">
      <c r="A204" s="37"/>
      <c r="B204" s="38"/>
      <c r="C204" s="181" t="s">
        <v>1145</v>
      </c>
      <c r="D204" s="181" t="s">
        <v>199</v>
      </c>
      <c r="E204" s="182" t="s">
        <v>4868</v>
      </c>
      <c r="F204" s="183" t="s">
        <v>4869</v>
      </c>
      <c r="G204" s="184" t="s">
        <v>3845</v>
      </c>
      <c r="H204" s="185">
        <v>1</v>
      </c>
      <c r="I204" s="186"/>
      <c r="J204" s="187">
        <f t="shared" si="30"/>
        <v>0</v>
      </c>
      <c r="K204" s="183" t="s">
        <v>28</v>
      </c>
      <c r="L204" s="42"/>
      <c r="M204" s="188" t="s">
        <v>28</v>
      </c>
      <c r="N204" s="189" t="s">
        <v>45</v>
      </c>
      <c r="O204" s="67"/>
      <c r="P204" s="190">
        <f t="shared" si="31"/>
        <v>0</v>
      </c>
      <c r="Q204" s="190">
        <v>0</v>
      </c>
      <c r="R204" s="190">
        <f t="shared" si="32"/>
        <v>0</v>
      </c>
      <c r="S204" s="190">
        <v>0</v>
      </c>
      <c r="T204" s="191">
        <f t="shared" si="33"/>
        <v>0</v>
      </c>
      <c r="U204" s="37"/>
      <c r="V204" s="37"/>
      <c r="W204" s="37"/>
      <c r="X204" s="37"/>
      <c r="Y204" s="37"/>
      <c r="Z204" s="37"/>
      <c r="AA204" s="37"/>
      <c r="AB204" s="37"/>
      <c r="AC204" s="37"/>
      <c r="AD204" s="37"/>
      <c r="AE204" s="37"/>
      <c r="AR204" s="192" t="s">
        <v>283</v>
      </c>
      <c r="AT204" s="192" t="s">
        <v>199</v>
      </c>
      <c r="AU204" s="192" t="s">
        <v>84</v>
      </c>
      <c r="AY204" s="20" t="s">
        <v>197</v>
      </c>
      <c r="BE204" s="193">
        <f t="shared" si="34"/>
        <v>0</v>
      </c>
      <c r="BF204" s="193">
        <f t="shared" si="35"/>
        <v>0</v>
      </c>
      <c r="BG204" s="193">
        <f t="shared" si="36"/>
        <v>0</v>
      </c>
      <c r="BH204" s="193">
        <f t="shared" si="37"/>
        <v>0</v>
      </c>
      <c r="BI204" s="193">
        <f t="shared" si="38"/>
        <v>0</v>
      </c>
      <c r="BJ204" s="20" t="s">
        <v>82</v>
      </c>
      <c r="BK204" s="193">
        <f t="shared" si="39"/>
        <v>0</v>
      </c>
      <c r="BL204" s="20" t="s">
        <v>283</v>
      </c>
      <c r="BM204" s="192" t="s">
        <v>1719</v>
      </c>
    </row>
    <row r="205" spans="1:65" s="2" customFormat="1" ht="16.5" customHeight="1">
      <c r="A205" s="37"/>
      <c r="B205" s="38"/>
      <c r="C205" s="181" t="s">
        <v>1152</v>
      </c>
      <c r="D205" s="181" t="s">
        <v>199</v>
      </c>
      <c r="E205" s="182" t="s">
        <v>4870</v>
      </c>
      <c r="F205" s="183" t="s">
        <v>4871</v>
      </c>
      <c r="G205" s="184" t="s">
        <v>3845</v>
      </c>
      <c r="H205" s="185">
        <v>1</v>
      </c>
      <c r="I205" s="186"/>
      <c r="J205" s="187">
        <f t="shared" si="30"/>
        <v>0</v>
      </c>
      <c r="K205" s="183" t="s">
        <v>28</v>
      </c>
      <c r="L205" s="42"/>
      <c r="M205" s="188" t="s">
        <v>28</v>
      </c>
      <c r="N205" s="189" t="s">
        <v>45</v>
      </c>
      <c r="O205" s="67"/>
      <c r="P205" s="190">
        <f t="shared" si="31"/>
        <v>0</v>
      </c>
      <c r="Q205" s="190">
        <v>0</v>
      </c>
      <c r="R205" s="190">
        <f t="shared" si="32"/>
        <v>0</v>
      </c>
      <c r="S205" s="190">
        <v>0</v>
      </c>
      <c r="T205" s="191">
        <f t="shared" si="33"/>
        <v>0</v>
      </c>
      <c r="U205" s="37"/>
      <c r="V205" s="37"/>
      <c r="W205" s="37"/>
      <c r="X205" s="37"/>
      <c r="Y205" s="37"/>
      <c r="Z205" s="37"/>
      <c r="AA205" s="37"/>
      <c r="AB205" s="37"/>
      <c r="AC205" s="37"/>
      <c r="AD205" s="37"/>
      <c r="AE205" s="37"/>
      <c r="AR205" s="192" t="s">
        <v>283</v>
      </c>
      <c r="AT205" s="192" t="s">
        <v>199</v>
      </c>
      <c r="AU205" s="192" t="s">
        <v>84</v>
      </c>
      <c r="AY205" s="20" t="s">
        <v>197</v>
      </c>
      <c r="BE205" s="193">
        <f t="shared" si="34"/>
        <v>0</v>
      </c>
      <c r="BF205" s="193">
        <f t="shared" si="35"/>
        <v>0</v>
      </c>
      <c r="BG205" s="193">
        <f t="shared" si="36"/>
        <v>0</v>
      </c>
      <c r="BH205" s="193">
        <f t="shared" si="37"/>
        <v>0</v>
      </c>
      <c r="BI205" s="193">
        <f t="shared" si="38"/>
        <v>0</v>
      </c>
      <c r="BJ205" s="20" t="s">
        <v>82</v>
      </c>
      <c r="BK205" s="193">
        <f t="shared" si="39"/>
        <v>0</v>
      </c>
      <c r="BL205" s="20" t="s">
        <v>283</v>
      </c>
      <c r="BM205" s="192" t="s">
        <v>1736</v>
      </c>
    </row>
    <row r="206" spans="1:65" s="2" customFormat="1" ht="16.5" customHeight="1">
      <c r="A206" s="37"/>
      <c r="B206" s="38"/>
      <c r="C206" s="181" t="s">
        <v>1167</v>
      </c>
      <c r="D206" s="181" t="s">
        <v>199</v>
      </c>
      <c r="E206" s="182" t="s">
        <v>4872</v>
      </c>
      <c r="F206" s="183" t="s">
        <v>4873</v>
      </c>
      <c r="G206" s="184" t="s">
        <v>3845</v>
      </c>
      <c r="H206" s="185">
        <v>1</v>
      </c>
      <c r="I206" s="186"/>
      <c r="J206" s="187">
        <f t="shared" si="30"/>
        <v>0</v>
      </c>
      <c r="K206" s="183" t="s">
        <v>28</v>
      </c>
      <c r="L206" s="42"/>
      <c r="M206" s="188" t="s">
        <v>28</v>
      </c>
      <c r="N206" s="189" t="s">
        <v>45</v>
      </c>
      <c r="O206" s="67"/>
      <c r="P206" s="190">
        <f t="shared" si="31"/>
        <v>0</v>
      </c>
      <c r="Q206" s="190">
        <v>0</v>
      </c>
      <c r="R206" s="190">
        <f t="shared" si="32"/>
        <v>0</v>
      </c>
      <c r="S206" s="190">
        <v>0</v>
      </c>
      <c r="T206" s="191">
        <f t="shared" si="33"/>
        <v>0</v>
      </c>
      <c r="U206" s="37"/>
      <c r="V206" s="37"/>
      <c r="W206" s="37"/>
      <c r="X206" s="37"/>
      <c r="Y206" s="37"/>
      <c r="Z206" s="37"/>
      <c r="AA206" s="37"/>
      <c r="AB206" s="37"/>
      <c r="AC206" s="37"/>
      <c r="AD206" s="37"/>
      <c r="AE206" s="37"/>
      <c r="AR206" s="192" t="s">
        <v>283</v>
      </c>
      <c r="AT206" s="192" t="s">
        <v>199</v>
      </c>
      <c r="AU206" s="192" t="s">
        <v>84</v>
      </c>
      <c r="AY206" s="20" t="s">
        <v>197</v>
      </c>
      <c r="BE206" s="193">
        <f t="shared" si="34"/>
        <v>0</v>
      </c>
      <c r="BF206" s="193">
        <f t="shared" si="35"/>
        <v>0</v>
      </c>
      <c r="BG206" s="193">
        <f t="shared" si="36"/>
        <v>0</v>
      </c>
      <c r="BH206" s="193">
        <f t="shared" si="37"/>
        <v>0</v>
      </c>
      <c r="BI206" s="193">
        <f t="shared" si="38"/>
        <v>0</v>
      </c>
      <c r="BJ206" s="20" t="s">
        <v>82</v>
      </c>
      <c r="BK206" s="193">
        <f t="shared" si="39"/>
        <v>0</v>
      </c>
      <c r="BL206" s="20" t="s">
        <v>283</v>
      </c>
      <c r="BM206" s="192" t="s">
        <v>1754</v>
      </c>
    </row>
    <row r="207" spans="1:65" s="2" customFormat="1" ht="16.5" customHeight="1">
      <c r="A207" s="37"/>
      <c r="B207" s="38"/>
      <c r="C207" s="181" t="s">
        <v>1177</v>
      </c>
      <c r="D207" s="181" t="s">
        <v>199</v>
      </c>
      <c r="E207" s="182" t="s">
        <v>4874</v>
      </c>
      <c r="F207" s="183" t="s">
        <v>4875</v>
      </c>
      <c r="G207" s="184" t="s">
        <v>3845</v>
      </c>
      <c r="H207" s="185">
        <v>2</v>
      </c>
      <c r="I207" s="186"/>
      <c r="J207" s="187">
        <f t="shared" si="30"/>
        <v>0</v>
      </c>
      <c r="K207" s="183" t="s">
        <v>28</v>
      </c>
      <c r="L207" s="42"/>
      <c r="M207" s="188" t="s">
        <v>28</v>
      </c>
      <c r="N207" s="189" t="s">
        <v>45</v>
      </c>
      <c r="O207" s="67"/>
      <c r="P207" s="190">
        <f t="shared" si="31"/>
        <v>0</v>
      </c>
      <c r="Q207" s="190">
        <v>0</v>
      </c>
      <c r="R207" s="190">
        <f t="shared" si="32"/>
        <v>0</v>
      </c>
      <c r="S207" s="190">
        <v>0</v>
      </c>
      <c r="T207" s="191">
        <f t="shared" si="33"/>
        <v>0</v>
      </c>
      <c r="U207" s="37"/>
      <c r="V207" s="37"/>
      <c r="W207" s="37"/>
      <c r="X207" s="37"/>
      <c r="Y207" s="37"/>
      <c r="Z207" s="37"/>
      <c r="AA207" s="37"/>
      <c r="AB207" s="37"/>
      <c r="AC207" s="37"/>
      <c r="AD207" s="37"/>
      <c r="AE207" s="37"/>
      <c r="AR207" s="192" t="s">
        <v>283</v>
      </c>
      <c r="AT207" s="192" t="s">
        <v>199</v>
      </c>
      <c r="AU207" s="192" t="s">
        <v>84</v>
      </c>
      <c r="AY207" s="20" t="s">
        <v>197</v>
      </c>
      <c r="BE207" s="193">
        <f t="shared" si="34"/>
        <v>0</v>
      </c>
      <c r="BF207" s="193">
        <f t="shared" si="35"/>
        <v>0</v>
      </c>
      <c r="BG207" s="193">
        <f t="shared" si="36"/>
        <v>0</v>
      </c>
      <c r="BH207" s="193">
        <f t="shared" si="37"/>
        <v>0</v>
      </c>
      <c r="BI207" s="193">
        <f t="shared" si="38"/>
        <v>0</v>
      </c>
      <c r="BJ207" s="20" t="s">
        <v>82</v>
      </c>
      <c r="BK207" s="193">
        <f t="shared" si="39"/>
        <v>0</v>
      </c>
      <c r="BL207" s="20" t="s">
        <v>283</v>
      </c>
      <c r="BM207" s="192" t="s">
        <v>1768</v>
      </c>
    </row>
    <row r="208" spans="1:65" s="2" customFormat="1" ht="16.5" customHeight="1">
      <c r="A208" s="37"/>
      <c r="B208" s="38"/>
      <c r="C208" s="181" t="s">
        <v>1182</v>
      </c>
      <c r="D208" s="181" t="s">
        <v>199</v>
      </c>
      <c r="E208" s="182" t="s">
        <v>4876</v>
      </c>
      <c r="F208" s="183" t="s">
        <v>4877</v>
      </c>
      <c r="G208" s="184" t="s">
        <v>3845</v>
      </c>
      <c r="H208" s="185">
        <v>1</v>
      </c>
      <c r="I208" s="186"/>
      <c r="J208" s="187">
        <f t="shared" si="30"/>
        <v>0</v>
      </c>
      <c r="K208" s="183" t="s">
        <v>28</v>
      </c>
      <c r="L208" s="42"/>
      <c r="M208" s="188" t="s">
        <v>28</v>
      </c>
      <c r="N208" s="189" t="s">
        <v>45</v>
      </c>
      <c r="O208" s="67"/>
      <c r="P208" s="190">
        <f t="shared" si="31"/>
        <v>0</v>
      </c>
      <c r="Q208" s="190">
        <v>0</v>
      </c>
      <c r="R208" s="190">
        <f t="shared" si="32"/>
        <v>0</v>
      </c>
      <c r="S208" s="190">
        <v>0</v>
      </c>
      <c r="T208" s="191">
        <f t="shared" si="33"/>
        <v>0</v>
      </c>
      <c r="U208" s="37"/>
      <c r="V208" s="37"/>
      <c r="W208" s="37"/>
      <c r="X208" s="37"/>
      <c r="Y208" s="37"/>
      <c r="Z208" s="37"/>
      <c r="AA208" s="37"/>
      <c r="AB208" s="37"/>
      <c r="AC208" s="37"/>
      <c r="AD208" s="37"/>
      <c r="AE208" s="37"/>
      <c r="AR208" s="192" t="s">
        <v>283</v>
      </c>
      <c r="AT208" s="192" t="s">
        <v>199</v>
      </c>
      <c r="AU208" s="192" t="s">
        <v>84</v>
      </c>
      <c r="AY208" s="20" t="s">
        <v>197</v>
      </c>
      <c r="BE208" s="193">
        <f t="shared" si="34"/>
        <v>0</v>
      </c>
      <c r="BF208" s="193">
        <f t="shared" si="35"/>
        <v>0</v>
      </c>
      <c r="BG208" s="193">
        <f t="shared" si="36"/>
        <v>0</v>
      </c>
      <c r="BH208" s="193">
        <f t="shared" si="37"/>
        <v>0</v>
      </c>
      <c r="BI208" s="193">
        <f t="shared" si="38"/>
        <v>0</v>
      </c>
      <c r="BJ208" s="20" t="s">
        <v>82</v>
      </c>
      <c r="BK208" s="193">
        <f t="shared" si="39"/>
        <v>0</v>
      </c>
      <c r="BL208" s="20" t="s">
        <v>283</v>
      </c>
      <c r="BM208" s="192" t="s">
        <v>1791</v>
      </c>
    </row>
    <row r="209" spans="1:65" s="2" customFormat="1" ht="16.5" customHeight="1">
      <c r="A209" s="37"/>
      <c r="B209" s="38"/>
      <c r="C209" s="181" t="s">
        <v>1188</v>
      </c>
      <c r="D209" s="181" t="s">
        <v>199</v>
      </c>
      <c r="E209" s="182" t="s">
        <v>4878</v>
      </c>
      <c r="F209" s="183" t="s">
        <v>4879</v>
      </c>
      <c r="G209" s="184" t="s">
        <v>3845</v>
      </c>
      <c r="H209" s="185">
        <v>100</v>
      </c>
      <c r="I209" s="186"/>
      <c r="J209" s="187">
        <f t="shared" si="30"/>
        <v>0</v>
      </c>
      <c r="K209" s="183" t="s">
        <v>28</v>
      </c>
      <c r="L209" s="42"/>
      <c r="M209" s="188" t="s">
        <v>28</v>
      </c>
      <c r="N209" s="189" t="s">
        <v>45</v>
      </c>
      <c r="O209" s="67"/>
      <c r="P209" s="190">
        <f t="shared" si="31"/>
        <v>0</v>
      </c>
      <c r="Q209" s="190">
        <v>0</v>
      </c>
      <c r="R209" s="190">
        <f t="shared" si="32"/>
        <v>0</v>
      </c>
      <c r="S209" s="190">
        <v>0</v>
      </c>
      <c r="T209" s="191">
        <f t="shared" si="33"/>
        <v>0</v>
      </c>
      <c r="U209" s="37"/>
      <c r="V209" s="37"/>
      <c r="W209" s="37"/>
      <c r="X209" s="37"/>
      <c r="Y209" s="37"/>
      <c r="Z209" s="37"/>
      <c r="AA209" s="37"/>
      <c r="AB209" s="37"/>
      <c r="AC209" s="37"/>
      <c r="AD209" s="37"/>
      <c r="AE209" s="37"/>
      <c r="AR209" s="192" t="s">
        <v>283</v>
      </c>
      <c r="AT209" s="192" t="s">
        <v>199</v>
      </c>
      <c r="AU209" s="192" t="s">
        <v>84</v>
      </c>
      <c r="AY209" s="20" t="s">
        <v>197</v>
      </c>
      <c r="BE209" s="193">
        <f t="shared" si="34"/>
        <v>0</v>
      </c>
      <c r="BF209" s="193">
        <f t="shared" si="35"/>
        <v>0</v>
      </c>
      <c r="BG209" s="193">
        <f t="shared" si="36"/>
        <v>0</v>
      </c>
      <c r="BH209" s="193">
        <f t="shared" si="37"/>
        <v>0</v>
      </c>
      <c r="BI209" s="193">
        <f t="shared" si="38"/>
        <v>0</v>
      </c>
      <c r="BJ209" s="20" t="s">
        <v>82</v>
      </c>
      <c r="BK209" s="193">
        <f t="shared" si="39"/>
        <v>0</v>
      </c>
      <c r="BL209" s="20" t="s">
        <v>283</v>
      </c>
      <c r="BM209" s="192" t="s">
        <v>1803</v>
      </c>
    </row>
    <row r="210" spans="1:65" s="12" customFormat="1" ht="22.9" customHeight="1">
      <c r="B210" s="165"/>
      <c r="C210" s="166"/>
      <c r="D210" s="167" t="s">
        <v>73</v>
      </c>
      <c r="E210" s="179" t="s">
        <v>4880</v>
      </c>
      <c r="F210" s="179" t="s">
        <v>4748</v>
      </c>
      <c r="G210" s="166"/>
      <c r="H210" s="166"/>
      <c r="I210" s="169"/>
      <c r="J210" s="180">
        <f>BK210</f>
        <v>0</v>
      </c>
      <c r="K210" s="166"/>
      <c r="L210" s="171"/>
      <c r="M210" s="172"/>
      <c r="N210" s="173"/>
      <c r="O210" s="173"/>
      <c r="P210" s="174">
        <f>SUM(P211:P214)</f>
        <v>0</v>
      </c>
      <c r="Q210" s="173"/>
      <c r="R210" s="174">
        <f>SUM(R211:R214)</f>
        <v>0</v>
      </c>
      <c r="S210" s="173"/>
      <c r="T210" s="175">
        <f>SUM(T211:T214)</f>
        <v>0</v>
      </c>
      <c r="AR210" s="176" t="s">
        <v>82</v>
      </c>
      <c r="AT210" s="177" t="s">
        <v>73</v>
      </c>
      <c r="AU210" s="177" t="s">
        <v>82</v>
      </c>
      <c r="AY210" s="176" t="s">
        <v>197</v>
      </c>
      <c r="BK210" s="178">
        <f>SUM(BK211:BK214)</f>
        <v>0</v>
      </c>
    </row>
    <row r="211" spans="1:65" s="2" customFormat="1" ht="16.5" customHeight="1">
      <c r="A211" s="37"/>
      <c r="B211" s="38"/>
      <c r="C211" s="181" t="s">
        <v>1204</v>
      </c>
      <c r="D211" s="181" t="s">
        <v>199</v>
      </c>
      <c r="E211" s="182" t="s">
        <v>4881</v>
      </c>
      <c r="F211" s="183" t="s">
        <v>4882</v>
      </c>
      <c r="G211" s="184" t="s">
        <v>265</v>
      </c>
      <c r="H211" s="185">
        <v>10</v>
      </c>
      <c r="I211" s="186"/>
      <c r="J211" s="187">
        <f>ROUND(I211*H211,2)</f>
        <v>0</v>
      </c>
      <c r="K211" s="183" t="s">
        <v>28</v>
      </c>
      <c r="L211" s="42"/>
      <c r="M211" s="188" t="s">
        <v>28</v>
      </c>
      <c r="N211" s="189" t="s">
        <v>45</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283</v>
      </c>
      <c r="AT211" s="192" t="s">
        <v>199</v>
      </c>
      <c r="AU211" s="192" t="s">
        <v>84</v>
      </c>
      <c r="AY211" s="20" t="s">
        <v>197</v>
      </c>
      <c r="BE211" s="193">
        <f>IF(N211="základní",J211,0)</f>
        <v>0</v>
      </c>
      <c r="BF211" s="193">
        <f>IF(N211="snížená",J211,0)</f>
        <v>0</v>
      </c>
      <c r="BG211" s="193">
        <f>IF(N211="zákl. přenesená",J211,0)</f>
        <v>0</v>
      </c>
      <c r="BH211" s="193">
        <f>IF(N211="sníž. přenesená",J211,0)</f>
        <v>0</v>
      </c>
      <c r="BI211" s="193">
        <f>IF(N211="nulová",J211,0)</f>
        <v>0</v>
      </c>
      <c r="BJ211" s="20" t="s">
        <v>82</v>
      </c>
      <c r="BK211" s="193">
        <f>ROUND(I211*H211,2)</f>
        <v>0</v>
      </c>
      <c r="BL211" s="20" t="s">
        <v>283</v>
      </c>
      <c r="BM211" s="192" t="s">
        <v>1826</v>
      </c>
    </row>
    <row r="212" spans="1:65" s="2" customFormat="1" ht="16.5" customHeight="1">
      <c r="A212" s="37"/>
      <c r="B212" s="38"/>
      <c r="C212" s="181" t="s">
        <v>1210</v>
      </c>
      <c r="D212" s="181" t="s">
        <v>199</v>
      </c>
      <c r="E212" s="182" t="s">
        <v>4883</v>
      </c>
      <c r="F212" s="183" t="s">
        <v>4884</v>
      </c>
      <c r="G212" s="184" t="s">
        <v>265</v>
      </c>
      <c r="H212" s="185">
        <v>80</v>
      </c>
      <c r="I212" s="186"/>
      <c r="J212" s="187">
        <f>ROUND(I212*H212,2)</f>
        <v>0</v>
      </c>
      <c r="K212" s="183" t="s">
        <v>28</v>
      </c>
      <c r="L212" s="42"/>
      <c r="M212" s="188" t="s">
        <v>28</v>
      </c>
      <c r="N212" s="189" t="s">
        <v>45</v>
      </c>
      <c r="O212" s="67"/>
      <c r="P212" s="190">
        <f>O212*H212</f>
        <v>0</v>
      </c>
      <c r="Q212" s="190">
        <v>0</v>
      </c>
      <c r="R212" s="190">
        <f>Q212*H212</f>
        <v>0</v>
      </c>
      <c r="S212" s="190">
        <v>0</v>
      </c>
      <c r="T212" s="191">
        <f>S212*H212</f>
        <v>0</v>
      </c>
      <c r="U212" s="37"/>
      <c r="V212" s="37"/>
      <c r="W212" s="37"/>
      <c r="X212" s="37"/>
      <c r="Y212" s="37"/>
      <c r="Z212" s="37"/>
      <c r="AA212" s="37"/>
      <c r="AB212" s="37"/>
      <c r="AC212" s="37"/>
      <c r="AD212" s="37"/>
      <c r="AE212" s="37"/>
      <c r="AR212" s="192" t="s">
        <v>283</v>
      </c>
      <c r="AT212" s="192" t="s">
        <v>199</v>
      </c>
      <c r="AU212" s="192" t="s">
        <v>84</v>
      </c>
      <c r="AY212" s="20" t="s">
        <v>197</v>
      </c>
      <c r="BE212" s="193">
        <f>IF(N212="základní",J212,0)</f>
        <v>0</v>
      </c>
      <c r="BF212" s="193">
        <f>IF(N212="snížená",J212,0)</f>
        <v>0</v>
      </c>
      <c r="BG212" s="193">
        <f>IF(N212="zákl. přenesená",J212,0)</f>
        <v>0</v>
      </c>
      <c r="BH212" s="193">
        <f>IF(N212="sníž. přenesená",J212,0)</f>
        <v>0</v>
      </c>
      <c r="BI212" s="193">
        <f>IF(N212="nulová",J212,0)</f>
        <v>0</v>
      </c>
      <c r="BJ212" s="20" t="s">
        <v>82</v>
      </c>
      <c r="BK212" s="193">
        <f>ROUND(I212*H212,2)</f>
        <v>0</v>
      </c>
      <c r="BL212" s="20" t="s">
        <v>283</v>
      </c>
      <c r="BM212" s="192" t="s">
        <v>1834</v>
      </c>
    </row>
    <row r="213" spans="1:65" s="2" customFormat="1" ht="16.5" customHeight="1">
      <c r="A213" s="37"/>
      <c r="B213" s="38"/>
      <c r="C213" s="181" t="s">
        <v>1222</v>
      </c>
      <c r="D213" s="181" t="s">
        <v>199</v>
      </c>
      <c r="E213" s="182" t="s">
        <v>4885</v>
      </c>
      <c r="F213" s="183" t="s">
        <v>4886</v>
      </c>
      <c r="G213" s="184" t="s">
        <v>265</v>
      </c>
      <c r="H213" s="185">
        <v>50</v>
      </c>
      <c r="I213" s="186"/>
      <c r="J213" s="187">
        <f>ROUND(I213*H213,2)</f>
        <v>0</v>
      </c>
      <c r="K213" s="183" t="s">
        <v>28</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283</v>
      </c>
      <c r="AT213" s="192" t="s">
        <v>199</v>
      </c>
      <c r="AU213" s="192" t="s">
        <v>84</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283</v>
      </c>
      <c r="BM213" s="192" t="s">
        <v>1851</v>
      </c>
    </row>
    <row r="214" spans="1:65" s="2" customFormat="1" ht="16.5" customHeight="1">
      <c r="A214" s="37"/>
      <c r="B214" s="38"/>
      <c r="C214" s="181" t="s">
        <v>1227</v>
      </c>
      <c r="D214" s="181" t="s">
        <v>199</v>
      </c>
      <c r="E214" s="182" t="s">
        <v>4887</v>
      </c>
      <c r="F214" s="183" t="s">
        <v>4888</v>
      </c>
      <c r="G214" s="184" t="s">
        <v>3845</v>
      </c>
      <c r="H214" s="185">
        <v>1</v>
      </c>
      <c r="I214" s="186"/>
      <c r="J214" s="187">
        <f>ROUND(I214*H214,2)</f>
        <v>0</v>
      </c>
      <c r="K214" s="183" t="s">
        <v>28</v>
      </c>
      <c r="L214" s="42"/>
      <c r="M214" s="188" t="s">
        <v>28</v>
      </c>
      <c r="N214" s="189" t="s">
        <v>45</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283</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283</v>
      </c>
      <c r="BM214" s="192" t="s">
        <v>1859</v>
      </c>
    </row>
    <row r="215" spans="1:65" s="12" customFormat="1" ht="22.9" customHeight="1">
      <c r="B215" s="165"/>
      <c r="C215" s="166"/>
      <c r="D215" s="167" t="s">
        <v>73</v>
      </c>
      <c r="E215" s="179" t="s">
        <v>4889</v>
      </c>
      <c r="F215" s="179" t="s">
        <v>4577</v>
      </c>
      <c r="G215" s="166"/>
      <c r="H215" s="166"/>
      <c r="I215" s="169"/>
      <c r="J215" s="180">
        <f>BK215</f>
        <v>0</v>
      </c>
      <c r="K215" s="166"/>
      <c r="L215" s="171"/>
      <c r="M215" s="172"/>
      <c r="N215" s="173"/>
      <c r="O215" s="173"/>
      <c r="P215" s="174">
        <f>SUM(P216:P218)</f>
        <v>0</v>
      </c>
      <c r="Q215" s="173"/>
      <c r="R215" s="174">
        <f>SUM(R216:R218)</f>
        <v>0</v>
      </c>
      <c r="S215" s="173"/>
      <c r="T215" s="175">
        <f>SUM(T216:T218)</f>
        <v>0</v>
      </c>
      <c r="AR215" s="176" t="s">
        <v>82</v>
      </c>
      <c r="AT215" s="177" t="s">
        <v>73</v>
      </c>
      <c r="AU215" s="177" t="s">
        <v>82</v>
      </c>
      <c r="AY215" s="176" t="s">
        <v>197</v>
      </c>
      <c r="BK215" s="178">
        <f>SUM(BK216:BK218)</f>
        <v>0</v>
      </c>
    </row>
    <row r="216" spans="1:65" s="2" customFormat="1" ht="16.5" customHeight="1">
      <c r="A216" s="37"/>
      <c r="B216" s="38"/>
      <c r="C216" s="181" t="s">
        <v>1233</v>
      </c>
      <c r="D216" s="181" t="s">
        <v>199</v>
      </c>
      <c r="E216" s="182" t="s">
        <v>4890</v>
      </c>
      <c r="F216" s="183" t="s">
        <v>4790</v>
      </c>
      <c r="G216" s="184" t="s">
        <v>4134</v>
      </c>
      <c r="H216" s="185">
        <v>2</v>
      </c>
      <c r="I216" s="186"/>
      <c r="J216" s="187">
        <f>ROUND(I216*H216,2)</f>
        <v>0</v>
      </c>
      <c r="K216" s="183" t="s">
        <v>28</v>
      </c>
      <c r="L216" s="42"/>
      <c r="M216" s="188" t="s">
        <v>28</v>
      </c>
      <c r="N216" s="189" t="s">
        <v>45</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283</v>
      </c>
      <c r="AT216" s="192" t="s">
        <v>199</v>
      </c>
      <c r="AU216" s="192" t="s">
        <v>84</v>
      </c>
      <c r="AY216" s="20" t="s">
        <v>197</v>
      </c>
      <c r="BE216" s="193">
        <f>IF(N216="základní",J216,0)</f>
        <v>0</v>
      </c>
      <c r="BF216" s="193">
        <f>IF(N216="snížená",J216,0)</f>
        <v>0</v>
      </c>
      <c r="BG216" s="193">
        <f>IF(N216="zákl. přenesená",J216,0)</f>
        <v>0</v>
      </c>
      <c r="BH216" s="193">
        <f>IF(N216="sníž. přenesená",J216,0)</f>
        <v>0</v>
      </c>
      <c r="BI216" s="193">
        <f>IF(N216="nulová",J216,0)</f>
        <v>0</v>
      </c>
      <c r="BJ216" s="20" t="s">
        <v>82</v>
      </c>
      <c r="BK216" s="193">
        <f>ROUND(I216*H216,2)</f>
        <v>0</v>
      </c>
      <c r="BL216" s="20" t="s">
        <v>283</v>
      </c>
      <c r="BM216" s="192" t="s">
        <v>1867</v>
      </c>
    </row>
    <row r="217" spans="1:65" s="2" customFormat="1" ht="16.5" customHeight="1">
      <c r="A217" s="37"/>
      <c r="B217" s="38"/>
      <c r="C217" s="181" t="s">
        <v>1239</v>
      </c>
      <c r="D217" s="181" t="s">
        <v>199</v>
      </c>
      <c r="E217" s="182" t="s">
        <v>4891</v>
      </c>
      <c r="F217" s="183" t="s">
        <v>4792</v>
      </c>
      <c r="G217" s="184" t="s">
        <v>4134</v>
      </c>
      <c r="H217" s="185">
        <v>2</v>
      </c>
      <c r="I217" s="186"/>
      <c r="J217" s="187">
        <f>ROUND(I217*H217,2)</f>
        <v>0</v>
      </c>
      <c r="K217" s="183" t="s">
        <v>28</v>
      </c>
      <c r="L217" s="42"/>
      <c r="M217" s="188" t="s">
        <v>28</v>
      </c>
      <c r="N217" s="189" t="s">
        <v>45</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283</v>
      </c>
      <c r="AT217" s="192" t="s">
        <v>199</v>
      </c>
      <c r="AU217" s="192" t="s">
        <v>84</v>
      </c>
      <c r="AY217" s="20" t="s">
        <v>197</v>
      </c>
      <c r="BE217" s="193">
        <f>IF(N217="základní",J217,0)</f>
        <v>0</v>
      </c>
      <c r="BF217" s="193">
        <f>IF(N217="snížená",J217,0)</f>
        <v>0</v>
      </c>
      <c r="BG217" s="193">
        <f>IF(N217="zákl. přenesená",J217,0)</f>
        <v>0</v>
      </c>
      <c r="BH217" s="193">
        <f>IF(N217="sníž. přenesená",J217,0)</f>
        <v>0</v>
      </c>
      <c r="BI217" s="193">
        <f>IF(N217="nulová",J217,0)</f>
        <v>0</v>
      </c>
      <c r="BJ217" s="20" t="s">
        <v>82</v>
      </c>
      <c r="BK217" s="193">
        <f>ROUND(I217*H217,2)</f>
        <v>0</v>
      </c>
      <c r="BL217" s="20" t="s">
        <v>283</v>
      </c>
      <c r="BM217" s="192" t="s">
        <v>1879</v>
      </c>
    </row>
    <row r="218" spans="1:65" s="2" customFormat="1" ht="16.5" customHeight="1">
      <c r="A218" s="37"/>
      <c r="B218" s="38"/>
      <c r="C218" s="181" t="s">
        <v>1251</v>
      </c>
      <c r="D218" s="181" t="s">
        <v>199</v>
      </c>
      <c r="E218" s="182" t="s">
        <v>4892</v>
      </c>
      <c r="F218" s="183" t="s">
        <v>4893</v>
      </c>
      <c r="G218" s="184" t="s">
        <v>4134</v>
      </c>
      <c r="H218" s="185">
        <v>6</v>
      </c>
      <c r="I218" s="186"/>
      <c r="J218" s="187">
        <f>ROUND(I218*H218,2)</f>
        <v>0</v>
      </c>
      <c r="K218" s="183" t="s">
        <v>28</v>
      </c>
      <c r="L218" s="42"/>
      <c r="M218" s="188" t="s">
        <v>28</v>
      </c>
      <c r="N218" s="189" t="s">
        <v>45</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283</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283</v>
      </c>
      <c r="BM218" s="192" t="s">
        <v>1887</v>
      </c>
    </row>
    <row r="219" spans="1:65" s="12" customFormat="1" ht="25.9" customHeight="1">
      <c r="B219" s="165"/>
      <c r="C219" s="166"/>
      <c r="D219" s="167" t="s">
        <v>73</v>
      </c>
      <c r="E219" s="168" t="s">
        <v>4894</v>
      </c>
      <c r="F219" s="168" t="s">
        <v>4895</v>
      </c>
      <c r="G219" s="166"/>
      <c r="H219" s="166"/>
      <c r="I219" s="169"/>
      <c r="J219" s="170">
        <f>BK219</f>
        <v>0</v>
      </c>
      <c r="K219" s="166"/>
      <c r="L219" s="171"/>
      <c r="M219" s="172"/>
      <c r="N219" s="173"/>
      <c r="O219" s="173"/>
      <c r="P219" s="174">
        <f>P220+P237+P243</f>
        <v>0</v>
      </c>
      <c r="Q219" s="173"/>
      <c r="R219" s="174">
        <f>R220+R237+R243</f>
        <v>0</v>
      </c>
      <c r="S219" s="173"/>
      <c r="T219" s="175">
        <f>T220+T237+T243</f>
        <v>0</v>
      </c>
      <c r="AR219" s="176" t="s">
        <v>82</v>
      </c>
      <c r="AT219" s="177" t="s">
        <v>73</v>
      </c>
      <c r="AU219" s="177" t="s">
        <v>74</v>
      </c>
      <c r="AY219" s="176" t="s">
        <v>197</v>
      </c>
      <c r="BK219" s="178">
        <f>BK220+BK237+BK243</f>
        <v>0</v>
      </c>
    </row>
    <row r="220" spans="1:65" s="12" customFormat="1" ht="22.9" customHeight="1">
      <c r="B220" s="165"/>
      <c r="C220" s="166"/>
      <c r="D220" s="167" t="s">
        <v>73</v>
      </c>
      <c r="E220" s="179" t="s">
        <v>4896</v>
      </c>
      <c r="F220" s="179" t="s">
        <v>4897</v>
      </c>
      <c r="G220" s="166"/>
      <c r="H220" s="166"/>
      <c r="I220" s="169"/>
      <c r="J220" s="180">
        <f>BK220</f>
        <v>0</v>
      </c>
      <c r="K220" s="166"/>
      <c r="L220" s="171"/>
      <c r="M220" s="172"/>
      <c r="N220" s="173"/>
      <c r="O220" s="173"/>
      <c r="P220" s="174">
        <f>SUM(P221:P236)</f>
        <v>0</v>
      </c>
      <c r="Q220" s="173"/>
      <c r="R220" s="174">
        <f>SUM(R221:R236)</f>
        <v>0</v>
      </c>
      <c r="S220" s="173"/>
      <c r="T220" s="175">
        <f>SUM(T221:T236)</f>
        <v>0</v>
      </c>
      <c r="AR220" s="176" t="s">
        <v>82</v>
      </c>
      <c r="AT220" s="177" t="s">
        <v>73</v>
      </c>
      <c r="AU220" s="177" t="s">
        <v>82</v>
      </c>
      <c r="AY220" s="176" t="s">
        <v>197</v>
      </c>
      <c r="BK220" s="178">
        <f>SUM(BK221:BK236)</f>
        <v>0</v>
      </c>
    </row>
    <row r="221" spans="1:65" s="2" customFormat="1" ht="21.75" customHeight="1">
      <c r="A221" s="37"/>
      <c r="B221" s="38"/>
      <c r="C221" s="181" t="s">
        <v>1258</v>
      </c>
      <c r="D221" s="181" t="s">
        <v>199</v>
      </c>
      <c r="E221" s="182" t="s">
        <v>4898</v>
      </c>
      <c r="F221" s="183" t="s">
        <v>4899</v>
      </c>
      <c r="G221" s="184" t="s">
        <v>3845</v>
      </c>
      <c r="H221" s="185">
        <v>1</v>
      </c>
      <c r="I221" s="186"/>
      <c r="J221" s="187">
        <f t="shared" ref="J221:J236" si="40">ROUND(I221*H221,2)</f>
        <v>0</v>
      </c>
      <c r="K221" s="183" t="s">
        <v>28</v>
      </c>
      <c r="L221" s="42"/>
      <c r="M221" s="188" t="s">
        <v>28</v>
      </c>
      <c r="N221" s="189" t="s">
        <v>45</v>
      </c>
      <c r="O221" s="67"/>
      <c r="P221" s="190">
        <f t="shared" ref="P221:P236" si="41">O221*H221</f>
        <v>0</v>
      </c>
      <c r="Q221" s="190">
        <v>0</v>
      </c>
      <c r="R221" s="190">
        <f t="shared" ref="R221:R236" si="42">Q221*H221</f>
        <v>0</v>
      </c>
      <c r="S221" s="190">
        <v>0</v>
      </c>
      <c r="T221" s="191">
        <f t="shared" ref="T221:T236" si="43">S221*H221</f>
        <v>0</v>
      </c>
      <c r="U221" s="37"/>
      <c r="V221" s="37"/>
      <c r="W221" s="37"/>
      <c r="X221" s="37"/>
      <c r="Y221" s="37"/>
      <c r="Z221" s="37"/>
      <c r="AA221" s="37"/>
      <c r="AB221" s="37"/>
      <c r="AC221" s="37"/>
      <c r="AD221" s="37"/>
      <c r="AE221" s="37"/>
      <c r="AR221" s="192" t="s">
        <v>283</v>
      </c>
      <c r="AT221" s="192" t="s">
        <v>199</v>
      </c>
      <c r="AU221" s="192" t="s">
        <v>84</v>
      </c>
      <c r="AY221" s="20" t="s">
        <v>197</v>
      </c>
      <c r="BE221" s="193">
        <f t="shared" ref="BE221:BE236" si="44">IF(N221="základní",J221,0)</f>
        <v>0</v>
      </c>
      <c r="BF221" s="193">
        <f t="shared" ref="BF221:BF236" si="45">IF(N221="snížená",J221,0)</f>
        <v>0</v>
      </c>
      <c r="BG221" s="193">
        <f t="shared" ref="BG221:BG236" si="46">IF(N221="zákl. přenesená",J221,0)</f>
        <v>0</v>
      </c>
      <c r="BH221" s="193">
        <f t="shared" ref="BH221:BH236" si="47">IF(N221="sníž. přenesená",J221,0)</f>
        <v>0</v>
      </c>
      <c r="BI221" s="193">
        <f t="shared" ref="BI221:BI236" si="48">IF(N221="nulová",J221,0)</f>
        <v>0</v>
      </c>
      <c r="BJ221" s="20" t="s">
        <v>82</v>
      </c>
      <c r="BK221" s="193">
        <f t="shared" ref="BK221:BK236" si="49">ROUND(I221*H221,2)</f>
        <v>0</v>
      </c>
      <c r="BL221" s="20" t="s">
        <v>283</v>
      </c>
      <c r="BM221" s="192" t="s">
        <v>1899</v>
      </c>
    </row>
    <row r="222" spans="1:65" s="2" customFormat="1" ht="16.5" customHeight="1">
      <c r="A222" s="37"/>
      <c r="B222" s="38"/>
      <c r="C222" s="181" t="s">
        <v>1263</v>
      </c>
      <c r="D222" s="181" t="s">
        <v>199</v>
      </c>
      <c r="E222" s="182" t="s">
        <v>4900</v>
      </c>
      <c r="F222" s="183" t="s">
        <v>4901</v>
      </c>
      <c r="G222" s="184" t="s">
        <v>3845</v>
      </c>
      <c r="H222" s="185">
        <v>3</v>
      </c>
      <c r="I222" s="186"/>
      <c r="J222" s="187">
        <f t="shared" si="40"/>
        <v>0</v>
      </c>
      <c r="K222" s="183" t="s">
        <v>28</v>
      </c>
      <c r="L222" s="42"/>
      <c r="M222" s="188" t="s">
        <v>28</v>
      </c>
      <c r="N222" s="189" t="s">
        <v>45</v>
      </c>
      <c r="O222" s="67"/>
      <c r="P222" s="190">
        <f t="shared" si="41"/>
        <v>0</v>
      </c>
      <c r="Q222" s="190">
        <v>0</v>
      </c>
      <c r="R222" s="190">
        <f t="shared" si="42"/>
        <v>0</v>
      </c>
      <c r="S222" s="190">
        <v>0</v>
      </c>
      <c r="T222" s="191">
        <f t="shared" si="43"/>
        <v>0</v>
      </c>
      <c r="U222" s="37"/>
      <c r="V222" s="37"/>
      <c r="W222" s="37"/>
      <c r="X222" s="37"/>
      <c r="Y222" s="37"/>
      <c r="Z222" s="37"/>
      <c r="AA222" s="37"/>
      <c r="AB222" s="37"/>
      <c r="AC222" s="37"/>
      <c r="AD222" s="37"/>
      <c r="AE222" s="37"/>
      <c r="AR222" s="192" t="s">
        <v>283</v>
      </c>
      <c r="AT222" s="192" t="s">
        <v>199</v>
      </c>
      <c r="AU222" s="192" t="s">
        <v>84</v>
      </c>
      <c r="AY222" s="20" t="s">
        <v>197</v>
      </c>
      <c r="BE222" s="193">
        <f t="shared" si="44"/>
        <v>0</v>
      </c>
      <c r="BF222" s="193">
        <f t="shared" si="45"/>
        <v>0</v>
      </c>
      <c r="BG222" s="193">
        <f t="shared" si="46"/>
        <v>0</v>
      </c>
      <c r="BH222" s="193">
        <f t="shared" si="47"/>
        <v>0</v>
      </c>
      <c r="BI222" s="193">
        <f t="shared" si="48"/>
        <v>0</v>
      </c>
      <c r="BJ222" s="20" t="s">
        <v>82</v>
      </c>
      <c r="BK222" s="193">
        <f t="shared" si="49"/>
        <v>0</v>
      </c>
      <c r="BL222" s="20" t="s">
        <v>283</v>
      </c>
      <c r="BM222" s="192" t="s">
        <v>1909</v>
      </c>
    </row>
    <row r="223" spans="1:65" s="2" customFormat="1" ht="16.5" customHeight="1">
      <c r="A223" s="37"/>
      <c r="B223" s="38"/>
      <c r="C223" s="181" t="s">
        <v>1268</v>
      </c>
      <c r="D223" s="181" t="s">
        <v>199</v>
      </c>
      <c r="E223" s="182" t="s">
        <v>4902</v>
      </c>
      <c r="F223" s="183" t="s">
        <v>4903</v>
      </c>
      <c r="G223" s="184" t="s">
        <v>3845</v>
      </c>
      <c r="H223" s="185">
        <v>1</v>
      </c>
      <c r="I223" s="186"/>
      <c r="J223" s="187">
        <f t="shared" si="40"/>
        <v>0</v>
      </c>
      <c r="K223" s="183" t="s">
        <v>28</v>
      </c>
      <c r="L223" s="42"/>
      <c r="M223" s="188" t="s">
        <v>28</v>
      </c>
      <c r="N223" s="189" t="s">
        <v>45</v>
      </c>
      <c r="O223" s="67"/>
      <c r="P223" s="190">
        <f t="shared" si="41"/>
        <v>0</v>
      </c>
      <c r="Q223" s="190">
        <v>0</v>
      </c>
      <c r="R223" s="190">
        <f t="shared" si="42"/>
        <v>0</v>
      </c>
      <c r="S223" s="190">
        <v>0</v>
      </c>
      <c r="T223" s="191">
        <f t="shared" si="43"/>
        <v>0</v>
      </c>
      <c r="U223" s="37"/>
      <c r="V223" s="37"/>
      <c r="W223" s="37"/>
      <c r="X223" s="37"/>
      <c r="Y223" s="37"/>
      <c r="Z223" s="37"/>
      <c r="AA223" s="37"/>
      <c r="AB223" s="37"/>
      <c r="AC223" s="37"/>
      <c r="AD223" s="37"/>
      <c r="AE223" s="37"/>
      <c r="AR223" s="192" t="s">
        <v>283</v>
      </c>
      <c r="AT223" s="192" t="s">
        <v>199</v>
      </c>
      <c r="AU223" s="192" t="s">
        <v>84</v>
      </c>
      <c r="AY223" s="20" t="s">
        <v>197</v>
      </c>
      <c r="BE223" s="193">
        <f t="shared" si="44"/>
        <v>0</v>
      </c>
      <c r="BF223" s="193">
        <f t="shared" si="45"/>
        <v>0</v>
      </c>
      <c r="BG223" s="193">
        <f t="shared" si="46"/>
        <v>0</v>
      </c>
      <c r="BH223" s="193">
        <f t="shared" si="47"/>
        <v>0</v>
      </c>
      <c r="BI223" s="193">
        <f t="shared" si="48"/>
        <v>0</v>
      </c>
      <c r="BJ223" s="20" t="s">
        <v>82</v>
      </c>
      <c r="BK223" s="193">
        <f t="shared" si="49"/>
        <v>0</v>
      </c>
      <c r="BL223" s="20" t="s">
        <v>283</v>
      </c>
      <c r="BM223" s="192" t="s">
        <v>1919</v>
      </c>
    </row>
    <row r="224" spans="1:65" s="2" customFormat="1" ht="16.5" customHeight="1">
      <c r="A224" s="37"/>
      <c r="B224" s="38"/>
      <c r="C224" s="181" t="s">
        <v>1273</v>
      </c>
      <c r="D224" s="181" t="s">
        <v>199</v>
      </c>
      <c r="E224" s="182" t="s">
        <v>4904</v>
      </c>
      <c r="F224" s="183" t="s">
        <v>4905</v>
      </c>
      <c r="G224" s="184" t="s">
        <v>3845</v>
      </c>
      <c r="H224" s="185">
        <v>5</v>
      </c>
      <c r="I224" s="186"/>
      <c r="J224" s="187">
        <f t="shared" si="40"/>
        <v>0</v>
      </c>
      <c r="K224" s="183" t="s">
        <v>28</v>
      </c>
      <c r="L224" s="42"/>
      <c r="M224" s="188" t="s">
        <v>28</v>
      </c>
      <c r="N224" s="189" t="s">
        <v>45</v>
      </c>
      <c r="O224" s="67"/>
      <c r="P224" s="190">
        <f t="shared" si="41"/>
        <v>0</v>
      </c>
      <c r="Q224" s="190">
        <v>0</v>
      </c>
      <c r="R224" s="190">
        <f t="shared" si="42"/>
        <v>0</v>
      </c>
      <c r="S224" s="190">
        <v>0</v>
      </c>
      <c r="T224" s="191">
        <f t="shared" si="43"/>
        <v>0</v>
      </c>
      <c r="U224" s="37"/>
      <c r="V224" s="37"/>
      <c r="W224" s="37"/>
      <c r="X224" s="37"/>
      <c r="Y224" s="37"/>
      <c r="Z224" s="37"/>
      <c r="AA224" s="37"/>
      <c r="AB224" s="37"/>
      <c r="AC224" s="37"/>
      <c r="AD224" s="37"/>
      <c r="AE224" s="37"/>
      <c r="AR224" s="192" t="s">
        <v>283</v>
      </c>
      <c r="AT224" s="192" t="s">
        <v>199</v>
      </c>
      <c r="AU224" s="192" t="s">
        <v>84</v>
      </c>
      <c r="AY224" s="20" t="s">
        <v>197</v>
      </c>
      <c r="BE224" s="193">
        <f t="shared" si="44"/>
        <v>0</v>
      </c>
      <c r="BF224" s="193">
        <f t="shared" si="45"/>
        <v>0</v>
      </c>
      <c r="BG224" s="193">
        <f t="shared" si="46"/>
        <v>0</v>
      </c>
      <c r="BH224" s="193">
        <f t="shared" si="47"/>
        <v>0</v>
      </c>
      <c r="BI224" s="193">
        <f t="shared" si="48"/>
        <v>0</v>
      </c>
      <c r="BJ224" s="20" t="s">
        <v>82</v>
      </c>
      <c r="BK224" s="193">
        <f t="shared" si="49"/>
        <v>0</v>
      </c>
      <c r="BL224" s="20" t="s">
        <v>283</v>
      </c>
      <c r="BM224" s="192" t="s">
        <v>1929</v>
      </c>
    </row>
    <row r="225" spans="1:65" s="2" customFormat="1" ht="16.5" customHeight="1">
      <c r="A225" s="37"/>
      <c r="B225" s="38"/>
      <c r="C225" s="181" t="s">
        <v>1278</v>
      </c>
      <c r="D225" s="181" t="s">
        <v>199</v>
      </c>
      <c r="E225" s="182" t="s">
        <v>4906</v>
      </c>
      <c r="F225" s="183" t="s">
        <v>4907</v>
      </c>
      <c r="G225" s="184" t="s">
        <v>3845</v>
      </c>
      <c r="H225" s="185">
        <v>6</v>
      </c>
      <c r="I225" s="186"/>
      <c r="J225" s="187">
        <f t="shared" si="40"/>
        <v>0</v>
      </c>
      <c r="K225" s="183" t="s">
        <v>28</v>
      </c>
      <c r="L225" s="42"/>
      <c r="M225" s="188" t="s">
        <v>28</v>
      </c>
      <c r="N225" s="189" t="s">
        <v>45</v>
      </c>
      <c r="O225" s="67"/>
      <c r="P225" s="190">
        <f t="shared" si="41"/>
        <v>0</v>
      </c>
      <c r="Q225" s="190">
        <v>0</v>
      </c>
      <c r="R225" s="190">
        <f t="shared" si="42"/>
        <v>0</v>
      </c>
      <c r="S225" s="190">
        <v>0</v>
      </c>
      <c r="T225" s="191">
        <f t="shared" si="43"/>
        <v>0</v>
      </c>
      <c r="U225" s="37"/>
      <c r="V225" s="37"/>
      <c r="W225" s="37"/>
      <c r="X225" s="37"/>
      <c r="Y225" s="37"/>
      <c r="Z225" s="37"/>
      <c r="AA225" s="37"/>
      <c r="AB225" s="37"/>
      <c r="AC225" s="37"/>
      <c r="AD225" s="37"/>
      <c r="AE225" s="37"/>
      <c r="AR225" s="192" t="s">
        <v>283</v>
      </c>
      <c r="AT225" s="192" t="s">
        <v>199</v>
      </c>
      <c r="AU225" s="192" t="s">
        <v>84</v>
      </c>
      <c r="AY225" s="20" t="s">
        <v>197</v>
      </c>
      <c r="BE225" s="193">
        <f t="shared" si="44"/>
        <v>0</v>
      </c>
      <c r="BF225" s="193">
        <f t="shared" si="45"/>
        <v>0</v>
      </c>
      <c r="BG225" s="193">
        <f t="shared" si="46"/>
        <v>0</v>
      </c>
      <c r="BH225" s="193">
        <f t="shared" si="47"/>
        <v>0</v>
      </c>
      <c r="BI225" s="193">
        <f t="shared" si="48"/>
        <v>0</v>
      </c>
      <c r="BJ225" s="20" t="s">
        <v>82</v>
      </c>
      <c r="BK225" s="193">
        <f t="shared" si="49"/>
        <v>0</v>
      </c>
      <c r="BL225" s="20" t="s">
        <v>283</v>
      </c>
      <c r="BM225" s="192" t="s">
        <v>1940</v>
      </c>
    </row>
    <row r="226" spans="1:65" s="2" customFormat="1" ht="16.5" customHeight="1">
      <c r="A226" s="37"/>
      <c r="B226" s="38"/>
      <c r="C226" s="181" t="s">
        <v>1358</v>
      </c>
      <c r="D226" s="181" t="s">
        <v>199</v>
      </c>
      <c r="E226" s="182" t="s">
        <v>4908</v>
      </c>
      <c r="F226" s="183" t="s">
        <v>4909</v>
      </c>
      <c r="G226" s="184" t="s">
        <v>3845</v>
      </c>
      <c r="H226" s="185">
        <v>3</v>
      </c>
      <c r="I226" s="186"/>
      <c r="J226" s="187">
        <f t="shared" si="40"/>
        <v>0</v>
      </c>
      <c r="K226" s="183" t="s">
        <v>28</v>
      </c>
      <c r="L226" s="42"/>
      <c r="M226" s="188" t="s">
        <v>28</v>
      </c>
      <c r="N226" s="189" t="s">
        <v>45</v>
      </c>
      <c r="O226" s="67"/>
      <c r="P226" s="190">
        <f t="shared" si="41"/>
        <v>0</v>
      </c>
      <c r="Q226" s="190">
        <v>0</v>
      </c>
      <c r="R226" s="190">
        <f t="shared" si="42"/>
        <v>0</v>
      </c>
      <c r="S226" s="190">
        <v>0</v>
      </c>
      <c r="T226" s="191">
        <f t="shared" si="43"/>
        <v>0</v>
      </c>
      <c r="U226" s="37"/>
      <c r="V226" s="37"/>
      <c r="W226" s="37"/>
      <c r="X226" s="37"/>
      <c r="Y226" s="37"/>
      <c r="Z226" s="37"/>
      <c r="AA226" s="37"/>
      <c r="AB226" s="37"/>
      <c r="AC226" s="37"/>
      <c r="AD226" s="37"/>
      <c r="AE226" s="37"/>
      <c r="AR226" s="192" t="s">
        <v>283</v>
      </c>
      <c r="AT226" s="192" t="s">
        <v>199</v>
      </c>
      <c r="AU226" s="192" t="s">
        <v>84</v>
      </c>
      <c r="AY226" s="20" t="s">
        <v>197</v>
      </c>
      <c r="BE226" s="193">
        <f t="shared" si="44"/>
        <v>0</v>
      </c>
      <c r="BF226" s="193">
        <f t="shared" si="45"/>
        <v>0</v>
      </c>
      <c r="BG226" s="193">
        <f t="shared" si="46"/>
        <v>0</v>
      </c>
      <c r="BH226" s="193">
        <f t="shared" si="47"/>
        <v>0</v>
      </c>
      <c r="BI226" s="193">
        <f t="shared" si="48"/>
        <v>0</v>
      </c>
      <c r="BJ226" s="20" t="s">
        <v>82</v>
      </c>
      <c r="BK226" s="193">
        <f t="shared" si="49"/>
        <v>0</v>
      </c>
      <c r="BL226" s="20" t="s">
        <v>283</v>
      </c>
      <c r="BM226" s="192" t="s">
        <v>1954</v>
      </c>
    </row>
    <row r="227" spans="1:65" s="2" customFormat="1" ht="16.5" customHeight="1">
      <c r="A227" s="37"/>
      <c r="B227" s="38"/>
      <c r="C227" s="181" t="s">
        <v>1364</v>
      </c>
      <c r="D227" s="181" t="s">
        <v>199</v>
      </c>
      <c r="E227" s="182" t="s">
        <v>4910</v>
      </c>
      <c r="F227" s="183" t="s">
        <v>4911</v>
      </c>
      <c r="G227" s="184" t="s">
        <v>3845</v>
      </c>
      <c r="H227" s="185">
        <v>11</v>
      </c>
      <c r="I227" s="186"/>
      <c r="J227" s="187">
        <f t="shared" si="40"/>
        <v>0</v>
      </c>
      <c r="K227" s="183" t="s">
        <v>28</v>
      </c>
      <c r="L227" s="42"/>
      <c r="M227" s="188" t="s">
        <v>28</v>
      </c>
      <c r="N227" s="189" t="s">
        <v>45</v>
      </c>
      <c r="O227" s="67"/>
      <c r="P227" s="190">
        <f t="shared" si="41"/>
        <v>0</v>
      </c>
      <c r="Q227" s="190">
        <v>0</v>
      </c>
      <c r="R227" s="190">
        <f t="shared" si="42"/>
        <v>0</v>
      </c>
      <c r="S227" s="190">
        <v>0</v>
      </c>
      <c r="T227" s="191">
        <f t="shared" si="43"/>
        <v>0</v>
      </c>
      <c r="U227" s="37"/>
      <c r="V227" s="37"/>
      <c r="W227" s="37"/>
      <c r="X227" s="37"/>
      <c r="Y227" s="37"/>
      <c r="Z227" s="37"/>
      <c r="AA227" s="37"/>
      <c r="AB227" s="37"/>
      <c r="AC227" s="37"/>
      <c r="AD227" s="37"/>
      <c r="AE227" s="37"/>
      <c r="AR227" s="192" t="s">
        <v>283</v>
      </c>
      <c r="AT227" s="192" t="s">
        <v>199</v>
      </c>
      <c r="AU227" s="192" t="s">
        <v>84</v>
      </c>
      <c r="AY227" s="20" t="s">
        <v>197</v>
      </c>
      <c r="BE227" s="193">
        <f t="shared" si="44"/>
        <v>0</v>
      </c>
      <c r="BF227" s="193">
        <f t="shared" si="45"/>
        <v>0</v>
      </c>
      <c r="BG227" s="193">
        <f t="shared" si="46"/>
        <v>0</v>
      </c>
      <c r="BH227" s="193">
        <f t="shared" si="47"/>
        <v>0</v>
      </c>
      <c r="BI227" s="193">
        <f t="shared" si="48"/>
        <v>0</v>
      </c>
      <c r="BJ227" s="20" t="s">
        <v>82</v>
      </c>
      <c r="BK227" s="193">
        <f t="shared" si="49"/>
        <v>0</v>
      </c>
      <c r="BL227" s="20" t="s">
        <v>283</v>
      </c>
      <c r="BM227" s="192" t="s">
        <v>1968</v>
      </c>
    </row>
    <row r="228" spans="1:65" s="2" customFormat="1" ht="16.5" customHeight="1">
      <c r="A228" s="37"/>
      <c r="B228" s="38"/>
      <c r="C228" s="181" t="s">
        <v>1370</v>
      </c>
      <c r="D228" s="181" t="s">
        <v>199</v>
      </c>
      <c r="E228" s="182" t="s">
        <v>4912</v>
      </c>
      <c r="F228" s="183" t="s">
        <v>4913</v>
      </c>
      <c r="G228" s="184" t="s">
        <v>3845</v>
      </c>
      <c r="H228" s="185">
        <v>1</v>
      </c>
      <c r="I228" s="186"/>
      <c r="J228" s="187">
        <f t="shared" si="40"/>
        <v>0</v>
      </c>
      <c r="K228" s="183" t="s">
        <v>28</v>
      </c>
      <c r="L228" s="42"/>
      <c r="M228" s="188" t="s">
        <v>28</v>
      </c>
      <c r="N228" s="189" t="s">
        <v>45</v>
      </c>
      <c r="O228" s="67"/>
      <c r="P228" s="190">
        <f t="shared" si="41"/>
        <v>0</v>
      </c>
      <c r="Q228" s="190">
        <v>0</v>
      </c>
      <c r="R228" s="190">
        <f t="shared" si="42"/>
        <v>0</v>
      </c>
      <c r="S228" s="190">
        <v>0</v>
      </c>
      <c r="T228" s="191">
        <f t="shared" si="43"/>
        <v>0</v>
      </c>
      <c r="U228" s="37"/>
      <c r="V228" s="37"/>
      <c r="W228" s="37"/>
      <c r="X228" s="37"/>
      <c r="Y228" s="37"/>
      <c r="Z228" s="37"/>
      <c r="AA228" s="37"/>
      <c r="AB228" s="37"/>
      <c r="AC228" s="37"/>
      <c r="AD228" s="37"/>
      <c r="AE228" s="37"/>
      <c r="AR228" s="192" t="s">
        <v>283</v>
      </c>
      <c r="AT228" s="192" t="s">
        <v>199</v>
      </c>
      <c r="AU228" s="192" t="s">
        <v>84</v>
      </c>
      <c r="AY228" s="20" t="s">
        <v>197</v>
      </c>
      <c r="BE228" s="193">
        <f t="shared" si="44"/>
        <v>0</v>
      </c>
      <c r="BF228" s="193">
        <f t="shared" si="45"/>
        <v>0</v>
      </c>
      <c r="BG228" s="193">
        <f t="shared" si="46"/>
        <v>0</v>
      </c>
      <c r="BH228" s="193">
        <f t="shared" si="47"/>
        <v>0</v>
      </c>
      <c r="BI228" s="193">
        <f t="shared" si="48"/>
        <v>0</v>
      </c>
      <c r="BJ228" s="20" t="s">
        <v>82</v>
      </c>
      <c r="BK228" s="193">
        <f t="shared" si="49"/>
        <v>0</v>
      </c>
      <c r="BL228" s="20" t="s">
        <v>283</v>
      </c>
      <c r="BM228" s="192" t="s">
        <v>1976</v>
      </c>
    </row>
    <row r="229" spans="1:65" s="2" customFormat="1" ht="16.5" customHeight="1">
      <c r="A229" s="37"/>
      <c r="B229" s="38"/>
      <c r="C229" s="181" t="s">
        <v>1377</v>
      </c>
      <c r="D229" s="181" t="s">
        <v>199</v>
      </c>
      <c r="E229" s="182" t="s">
        <v>4914</v>
      </c>
      <c r="F229" s="183" t="s">
        <v>4915</v>
      </c>
      <c r="G229" s="184" t="s">
        <v>3845</v>
      </c>
      <c r="H229" s="185">
        <v>4</v>
      </c>
      <c r="I229" s="186"/>
      <c r="J229" s="187">
        <f t="shared" si="40"/>
        <v>0</v>
      </c>
      <c r="K229" s="183" t="s">
        <v>28</v>
      </c>
      <c r="L229" s="42"/>
      <c r="M229" s="188" t="s">
        <v>28</v>
      </c>
      <c r="N229" s="189" t="s">
        <v>45</v>
      </c>
      <c r="O229" s="67"/>
      <c r="P229" s="190">
        <f t="shared" si="41"/>
        <v>0</v>
      </c>
      <c r="Q229" s="190">
        <v>0</v>
      </c>
      <c r="R229" s="190">
        <f t="shared" si="42"/>
        <v>0</v>
      </c>
      <c r="S229" s="190">
        <v>0</v>
      </c>
      <c r="T229" s="191">
        <f t="shared" si="43"/>
        <v>0</v>
      </c>
      <c r="U229" s="37"/>
      <c r="V229" s="37"/>
      <c r="W229" s="37"/>
      <c r="X229" s="37"/>
      <c r="Y229" s="37"/>
      <c r="Z229" s="37"/>
      <c r="AA229" s="37"/>
      <c r="AB229" s="37"/>
      <c r="AC229" s="37"/>
      <c r="AD229" s="37"/>
      <c r="AE229" s="37"/>
      <c r="AR229" s="192" t="s">
        <v>283</v>
      </c>
      <c r="AT229" s="192" t="s">
        <v>199</v>
      </c>
      <c r="AU229" s="192" t="s">
        <v>84</v>
      </c>
      <c r="AY229" s="20" t="s">
        <v>197</v>
      </c>
      <c r="BE229" s="193">
        <f t="shared" si="44"/>
        <v>0</v>
      </c>
      <c r="BF229" s="193">
        <f t="shared" si="45"/>
        <v>0</v>
      </c>
      <c r="BG229" s="193">
        <f t="shared" si="46"/>
        <v>0</v>
      </c>
      <c r="BH229" s="193">
        <f t="shared" si="47"/>
        <v>0</v>
      </c>
      <c r="BI229" s="193">
        <f t="shared" si="48"/>
        <v>0</v>
      </c>
      <c r="BJ229" s="20" t="s">
        <v>82</v>
      </c>
      <c r="BK229" s="193">
        <f t="shared" si="49"/>
        <v>0</v>
      </c>
      <c r="BL229" s="20" t="s">
        <v>283</v>
      </c>
      <c r="BM229" s="192" t="s">
        <v>1989</v>
      </c>
    </row>
    <row r="230" spans="1:65" s="2" customFormat="1" ht="16.5" customHeight="1">
      <c r="A230" s="37"/>
      <c r="B230" s="38"/>
      <c r="C230" s="181" t="s">
        <v>1382</v>
      </c>
      <c r="D230" s="181" t="s">
        <v>199</v>
      </c>
      <c r="E230" s="182" t="s">
        <v>4916</v>
      </c>
      <c r="F230" s="183" t="s">
        <v>4917</v>
      </c>
      <c r="G230" s="184" t="s">
        <v>3845</v>
      </c>
      <c r="H230" s="185">
        <v>15</v>
      </c>
      <c r="I230" s="186"/>
      <c r="J230" s="187">
        <f t="shared" si="40"/>
        <v>0</v>
      </c>
      <c r="K230" s="183" t="s">
        <v>28</v>
      </c>
      <c r="L230" s="42"/>
      <c r="M230" s="188" t="s">
        <v>28</v>
      </c>
      <c r="N230" s="189" t="s">
        <v>45</v>
      </c>
      <c r="O230" s="67"/>
      <c r="P230" s="190">
        <f t="shared" si="41"/>
        <v>0</v>
      </c>
      <c r="Q230" s="190">
        <v>0</v>
      </c>
      <c r="R230" s="190">
        <f t="shared" si="42"/>
        <v>0</v>
      </c>
      <c r="S230" s="190">
        <v>0</v>
      </c>
      <c r="T230" s="191">
        <f t="shared" si="43"/>
        <v>0</v>
      </c>
      <c r="U230" s="37"/>
      <c r="V230" s="37"/>
      <c r="W230" s="37"/>
      <c r="X230" s="37"/>
      <c r="Y230" s="37"/>
      <c r="Z230" s="37"/>
      <c r="AA230" s="37"/>
      <c r="AB230" s="37"/>
      <c r="AC230" s="37"/>
      <c r="AD230" s="37"/>
      <c r="AE230" s="37"/>
      <c r="AR230" s="192" t="s">
        <v>283</v>
      </c>
      <c r="AT230" s="192" t="s">
        <v>199</v>
      </c>
      <c r="AU230" s="192" t="s">
        <v>84</v>
      </c>
      <c r="AY230" s="20" t="s">
        <v>197</v>
      </c>
      <c r="BE230" s="193">
        <f t="shared" si="44"/>
        <v>0</v>
      </c>
      <c r="BF230" s="193">
        <f t="shared" si="45"/>
        <v>0</v>
      </c>
      <c r="BG230" s="193">
        <f t="shared" si="46"/>
        <v>0</v>
      </c>
      <c r="BH230" s="193">
        <f t="shared" si="47"/>
        <v>0</v>
      </c>
      <c r="BI230" s="193">
        <f t="shared" si="48"/>
        <v>0</v>
      </c>
      <c r="BJ230" s="20" t="s">
        <v>82</v>
      </c>
      <c r="BK230" s="193">
        <f t="shared" si="49"/>
        <v>0</v>
      </c>
      <c r="BL230" s="20" t="s">
        <v>283</v>
      </c>
      <c r="BM230" s="192" t="s">
        <v>2026</v>
      </c>
    </row>
    <row r="231" spans="1:65" s="2" customFormat="1" ht="16.5" customHeight="1">
      <c r="A231" s="37"/>
      <c r="B231" s="38"/>
      <c r="C231" s="181" t="s">
        <v>1389</v>
      </c>
      <c r="D231" s="181" t="s">
        <v>199</v>
      </c>
      <c r="E231" s="182" t="s">
        <v>4918</v>
      </c>
      <c r="F231" s="183" t="s">
        <v>4919</v>
      </c>
      <c r="G231" s="184" t="s">
        <v>3845</v>
      </c>
      <c r="H231" s="185">
        <v>4</v>
      </c>
      <c r="I231" s="186"/>
      <c r="J231" s="187">
        <f t="shared" si="40"/>
        <v>0</v>
      </c>
      <c r="K231" s="183" t="s">
        <v>28</v>
      </c>
      <c r="L231" s="42"/>
      <c r="M231" s="188" t="s">
        <v>28</v>
      </c>
      <c r="N231" s="189" t="s">
        <v>45</v>
      </c>
      <c r="O231" s="67"/>
      <c r="P231" s="190">
        <f t="shared" si="41"/>
        <v>0</v>
      </c>
      <c r="Q231" s="190">
        <v>0</v>
      </c>
      <c r="R231" s="190">
        <f t="shared" si="42"/>
        <v>0</v>
      </c>
      <c r="S231" s="190">
        <v>0</v>
      </c>
      <c r="T231" s="191">
        <f t="shared" si="43"/>
        <v>0</v>
      </c>
      <c r="U231" s="37"/>
      <c r="V231" s="37"/>
      <c r="W231" s="37"/>
      <c r="X231" s="37"/>
      <c r="Y231" s="37"/>
      <c r="Z231" s="37"/>
      <c r="AA231" s="37"/>
      <c r="AB231" s="37"/>
      <c r="AC231" s="37"/>
      <c r="AD231" s="37"/>
      <c r="AE231" s="37"/>
      <c r="AR231" s="192" t="s">
        <v>283</v>
      </c>
      <c r="AT231" s="192" t="s">
        <v>199</v>
      </c>
      <c r="AU231" s="192" t="s">
        <v>84</v>
      </c>
      <c r="AY231" s="20" t="s">
        <v>197</v>
      </c>
      <c r="BE231" s="193">
        <f t="shared" si="44"/>
        <v>0</v>
      </c>
      <c r="BF231" s="193">
        <f t="shared" si="45"/>
        <v>0</v>
      </c>
      <c r="BG231" s="193">
        <f t="shared" si="46"/>
        <v>0</v>
      </c>
      <c r="BH231" s="193">
        <f t="shared" si="47"/>
        <v>0</v>
      </c>
      <c r="BI231" s="193">
        <f t="shared" si="48"/>
        <v>0</v>
      </c>
      <c r="BJ231" s="20" t="s">
        <v>82</v>
      </c>
      <c r="BK231" s="193">
        <f t="shared" si="49"/>
        <v>0</v>
      </c>
      <c r="BL231" s="20" t="s">
        <v>283</v>
      </c>
      <c r="BM231" s="192" t="s">
        <v>2044</v>
      </c>
    </row>
    <row r="232" spans="1:65" s="2" customFormat="1" ht="16.5" customHeight="1">
      <c r="A232" s="37"/>
      <c r="B232" s="38"/>
      <c r="C232" s="181" t="s">
        <v>1398</v>
      </c>
      <c r="D232" s="181" t="s">
        <v>199</v>
      </c>
      <c r="E232" s="182" t="s">
        <v>4920</v>
      </c>
      <c r="F232" s="183" t="s">
        <v>4921</v>
      </c>
      <c r="G232" s="184" t="s">
        <v>3845</v>
      </c>
      <c r="H232" s="185">
        <v>11</v>
      </c>
      <c r="I232" s="186"/>
      <c r="J232" s="187">
        <f t="shared" si="40"/>
        <v>0</v>
      </c>
      <c r="K232" s="183" t="s">
        <v>28</v>
      </c>
      <c r="L232" s="42"/>
      <c r="M232" s="188" t="s">
        <v>28</v>
      </c>
      <c r="N232" s="189" t="s">
        <v>45</v>
      </c>
      <c r="O232" s="67"/>
      <c r="P232" s="190">
        <f t="shared" si="41"/>
        <v>0</v>
      </c>
      <c r="Q232" s="190">
        <v>0</v>
      </c>
      <c r="R232" s="190">
        <f t="shared" si="42"/>
        <v>0</v>
      </c>
      <c r="S232" s="190">
        <v>0</v>
      </c>
      <c r="T232" s="191">
        <f t="shared" si="43"/>
        <v>0</v>
      </c>
      <c r="U232" s="37"/>
      <c r="V232" s="37"/>
      <c r="W232" s="37"/>
      <c r="X232" s="37"/>
      <c r="Y232" s="37"/>
      <c r="Z232" s="37"/>
      <c r="AA232" s="37"/>
      <c r="AB232" s="37"/>
      <c r="AC232" s="37"/>
      <c r="AD232" s="37"/>
      <c r="AE232" s="37"/>
      <c r="AR232" s="192" t="s">
        <v>283</v>
      </c>
      <c r="AT232" s="192" t="s">
        <v>199</v>
      </c>
      <c r="AU232" s="192" t="s">
        <v>84</v>
      </c>
      <c r="AY232" s="20" t="s">
        <v>197</v>
      </c>
      <c r="BE232" s="193">
        <f t="shared" si="44"/>
        <v>0</v>
      </c>
      <c r="BF232" s="193">
        <f t="shared" si="45"/>
        <v>0</v>
      </c>
      <c r="BG232" s="193">
        <f t="shared" si="46"/>
        <v>0</v>
      </c>
      <c r="BH232" s="193">
        <f t="shared" si="47"/>
        <v>0</v>
      </c>
      <c r="BI232" s="193">
        <f t="shared" si="48"/>
        <v>0</v>
      </c>
      <c r="BJ232" s="20" t="s">
        <v>82</v>
      </c>
      <c r="BK232" s="193">
        <f t="shared" si="49"/>
        <v>0</v>
      </c>
      <c r="BL232" s="20" t="s">
        <v>283</v>
      </c>
      <c r="BM232" s="192" t="s">
        <v>2060</v>
      </c>
    </row>
    <row r="233" spans="1:65" s="2" customFormat="1" ht="16.5" customHeight="1">
      <c r="A233" s="37"/>
      <c r="B233" s="38"/>
      <c r="C233" s="181" t="s">
        <v>1405</v>
      </c>
      <c r="D233" s="181" t="s">
        <v>199</v>
      </c>
      <c r="E233" s="182" t="s">
        <v>4922</v>
      </c>
      <c r="F233" s="183" t="s">
        <v>4923</v>
      </c>
      <c r="G233" s="184" t="s">
        <v>3845</v>
      </c>
      <c r="H233" s="185">
        <v>1</v>
      </c>
      <c r="I233" s="186"/>
      <c r="J233" s="187">
        <f t="shared" si="40"/>
        <v>0</v>
      </c>
      <c r="K233" s="183" t="s">
        <v>28</v>
      </c>
      <c r="L233" s="42"/>
      <c r="M233" s="188" t="s">
        <v>28</v>
      </c>
      <c r="N233" s="189" t="s">
        <v>45</v>
      </c>
      <c r="O233" s="67"/>
      <c r="P233" s="190">
        <f t="shared" si="41"/>
        <v>0</v>
      </c>
      <c r="Q233" s="190">
        <v>0</v>
      </c>
      <c r="R233" s="190">
        <f t="shared" si="42"/>
        <v>0</v>
      </c>
      <c r="S233" s="190">
        <v>0</v>
      </c>
      <c r="T233" s="191">
        <f t="shared" si="43"/>
        <v>0</v>
      </c>
      <c r="U233" s="37"/>
      <c r="V233" s="37"/>
      <c r="W233" s="37"/>
      <c r="X233" s="37"/>
      <c r="Y233" s="37"/>
      <c r="Z233" s="37"/>
      <c r="AA233" s="37"/>
      <c r="AB233" s="37"/>
      <c r="AC233" s="37"/>
      <c r="AD233" s="37"/>
      <c r="AE233" s="37"/>
      <c r="AR233" s="192" t="s">
        <v>283</v>
      </c>
      <c r="AT233" s="192" t="s">
        <v>199</v>
      </c>
      <c r="AU233" s="192" t="s">
        <v>84</v>
      </c>
      <c r="AY233" s="20" t="s">
        <v>197</v>
      </c>
      <c r="BE233" s="193">
        <f t="shared" si="44"/>
        <v>0</v>
      </c>
      <c r="BF233" s="193">
        <f t="shared" si="45"/>
        <v>0</v>
      </c>
      <c r="BG233" s="193">
        <f t="shared" si="46"/>
        <v>0</v>
      </c>
      <c r="BH233" s="193">
        <f t="shared" si="47"/>
        <v>0</v>
      </c>
      <c r="BI233" s="193">
        <f t="shared" si="48"/>
        <v>0</v>
      </c>
      <c r="BJ233" s="20" t="s">
        <v>82</v>
      </c>
      <c r="BK233" s="193">
        <f t="shared" si="49"/>
        <v>0</v>
      </c>
      <c r="BL233" s="20" t="s">
        <v>283</v>
      </c>
      <c r="BM233" s="192" t="s">
        <v>2073</v>
      </c>
    </row>
    <row r="234" spans="1:65" s="2" customFormat="1" ht="16.5" customHeight="1">
      <c r="A234" s="37"/>
      <c r="B234" s="38"/>
      <c r="C234" s="181" t="s">
        <v>1410</v>
      </c>
      <c r="D234" s="181" t="s">
        <v>199</v>
      </c>
      <c r="E234" s="182" t="s">
        <v>4924</v>
      </c>
      <c r="F234" s="183" t="s">
        <v>4903</v>
      </c>
      <c r="G234" s="184" t="s">
        <v>3845</v>
      </c>
      <c r="H234" s="185">
        <v>1</v>
      </c>
      <c r="I234" s="186"/>
      <c r="J234" s="187">
        <f t="shared" si="40"/>
        <v>0</v>
      </c>
      <c r="K234" s="183" t="s">
        <v>28</v>
      </c>
      <c r="L234" s="42"/>
      <c r="M234" s="188" t="s">
        <v>28</v>
      </c>
      <c r="N234" s="189" t="s">
        <v>45</v>
      </c>
      <c r="O234" s="67"/>
      <c r="P234" s="190">
        <f t="shared" si="41"/>
        <v>0</v>
      </c>
      <c r="Q234" s="190">
        <v>0</v>
      </c>
      <c r="R234" s="190">
        <f t="shared" si="42"/>
        <v>0</v>
      </c>
      <c r="S234" s="190">
        <v>0</v>
      </c>
      <c r="T234" s="191">
        <f t="shared" si="43"/>
        <v>0</v>
      </c>
      <c r="U234" s="37"/>
      <c r="V234" s="37"/>
      <c r="W234" s="37"/>
      <c r="X234" s="37"/>
      <c r="Y234" s="37"/>
      <c r="Z234" s="37"/>
      <c r="AA234" s="37"/>
      <c r="AB234" s="37"/>
      <c r="AC234" s="37"/>
      <c r="AD234" s="37"/>
      <c r="AE234" s="37"/>
      <c r="AR234" s="192" t="s">
        <v>283</v>
      </c>
      <c r="AT234" s="192" t="s">
        <v>199</v>
      </c>
      <c r="AU234" s="192" t="s">
        <v>84</v>
      </c>
      <c r="AY234" s="20" t="s">
        <v>197</v>
      </c>
      <c r="BE234" s="193">
        <f t="shared" si="44"/>
        <v>0</v>
      </c>
      <c r="BF234" s="193">
        <f t="shared" si="45"/>
        <v>0</v>
      </c>
      <c r="BG234" s="193">
        <f t="shared" si="46"/>
        <v>0</v>
      </c>
      <c r="BH234" s="193">
        <f t="shared" si="47"/>
        <v>0</v>
      </c>
      <c r="BI234" s="193">
        <f t="shared" si="48"/>
        <v>0</v>
      </c>
      <c r="BJ234" s="20" t="s">
        <v>82</v>
      </c>
      <c r="BK234" s="193">
        <f t="shared" si="49"/>
        <v>0</v>
      </c>
      <c r="BL234" s="20" t="s">
        <v>283</v>
      </c>
      <c r="BM234" s="192" t="s">
        <v>2087</v>
      </c>
    </row>
    <row r="235" spans="1:65" s="2" customFormat="1" ht="16.5" customHeight="1">
      <c r="A235" s="37"/>
      <c r="B235" s="38"/>
      <c r="C235" s="181" t="s">
        <v>1415</v>
      </c>
      <c r="D235" s="181" t="s">
        <v>199</v>
      </c>
      <c r="E235" s="182" t="s">
        <v>4925</v>
      </c>
      <c r="F235" s="183" t="s">
        <v>4926</v>
      </c>
      <c r="G235" s="184" t="s">
        <v>3845</v>
      </c>
      <c r="H235" s="185">
        <v>1</v>
      </c>
      <c r="I235" s="186"/>
      <c r="J235" s="187">
        <f t="shared" si="40"/>
        <v>0</v>
      </c>
      <c r="K235" s="183" t="s">
        <v>28</v>
      </c>
      <c r="L235" s="42"/>
      <c r="M235" s="188" t="s">
        <v>28</v>
      </c>
      <c r="N235" s="189" t="s">
        <v>45</v>
      </c>
      <c r="O235" s="67"/>
      <c r="P235" s="190">
        <f t="shared" si="41"/>
        <v>0</v>
      </c>
      <c r="Q235" s="190">
        <v>0</v>
      </c>
      <c r="R235" s="190">
        <f t="shared" si="42"/>
        <v>0</v>
      </c>
      <c r="S235" s="190">
        <v>0</v>
      </c>
      <c r="T235" s="191">
        <f t="shared" si="43"/>
        <v>0</v>
      </c>
      <c r="U235" s="37"/>
      <c r="V235" s="37"/>
      <c r="W235" s="37"/>
      <c r="X235" s="37"/>
      <c r="Y235" s="37"/>
      <c r="Z235" s="37"/>
      <c r="AA235" s="37"/>
      <c r="AB235" s="37"/>
      <c r="AC235" s="37"/>
      <c r="AD235" s="37"/>
      <c r="AE235" s="37"/>
      <c r="AR235" s="192" t="s">
        <v>283</v>
      </c>
      <c r="AT235" s="192" t="s">
        <v>199</v>
      </c>
      <c r="AU235" s="192" t="s">
        <v>84</v>
      </c>
      <c r="AY235" s="20" t="s">
        <v>197</v>
      </c>
      <c r="BE235" s="193">
        <f t="shared" si="44"/>
        <v>0</v>
      </c>
      <c r="BF235" s="193">
        <f t="shared" si="45"/>
        <v>0</v>
      </c>
      <c r="BG235" s="193">
        <f t="shared" si="46"/>
        <v>0</v>
      </c>
      <c r="BH235" s="193">
        <f t="shared" si="47"/>
        <v>0</v>
      </c>
      <c r="BI235" s="193">
        <f t="shared" si="48"/>
        <v>0</v>
      </c>
      <c r="BJ235" s="20" t="s">
        <v>82</v>
      </c>
      <c r="BK235" s="193">
        <f t="shared" si="49"/>
        <v>0</v>
      </c>
      <c r="BL235" s="20" t="s">
        <v>283</v>
      </c>
      <c r="BM235" s="192" t="s">
        <v>2102</v>
      </c>
    </row>
    <row r="236" spans="1:65" s="2" customFormat="1" ht="16.5" customHeight="1">
      <c r="A236" s="37"/>
      <c r="B236" s="38"/>
      <c r="C236" s="181" t="s">
        <v>1422</v>
      </c>
      <c r="D236" s="181" t="s">
        <v>199</v>
      </c>
      <c r="E236" s="182" t="s">
        <v>4927</v>
      </c>
      <c r="F236" s="183" t="s">
        <v>4928</v>
      </c>
      <c r="G236" s="184" t="s">
        <v>4929</v>
      </c>
      <c r="H236" s="185">
        <v>1</v>
      </c>
      <c r="I236" s="186"/>
      <c r="J236" s="187">
        <f t="shared" si="40"/>
        <v>0</v>
      </c>
      <c r="K236" s="183" t="s">
        <v>28</v>
      </c>
      <c r="L236" s="42"/>
      <c r="M236" s="188" t="s">
        <v>28</v>
      </c>
      <c r="N236" s="189" t="s">
        <v>45</v>
      </c>
      <c r="O236" s="67"/>
      <c r="P236" s="190">
        <f t="shared" si="41"/>
        <v>0</v>
      </c>
      <c r="Q236" s="190">
        <v>0</v>
      </c>
      <c r="R236" s="190">
        <f t="shared" si="42"/>
        <v>0</v>
      </c>
      <c r="S236" s="190">
        <v>0</v>
      </c>
      <c r="T236" s="191">
        <f t="shared" si="43"/>
        <v>0</v>
      </c>
      <c r="U236" s="37"/>
      <c r="V236" s="37"/>
      <c r="W236" s="37"/>
      <c r="X236" s="37"/>
      <c r="Y236" s="37"/>
      <c r="Z236" s="37"/>
      <c r="AA236" s="37"/>
      <c r="AB236" s="37"/>
      <c r="AC236" s="37"/>
      <c r="AD236" s="37"/>
      <c r="AE236" s="37"/>
      <c r="AR236" s="192" t="s">
        <v>283</v>
      </c>
      <c r="AT236" s="192" t="s">
        <v>199</v>
      </c>
      <c r="AU236" s="192" t="s">
        <v>84</v>
      </c>
      <c r="AY236" s="20" t="s">
        <v>197</v>
      </c>
      <c r="BE236" s="193">
        <f t="shared" si="44"/>
        <v>0</v>
      </c>
      <c r="BF236" s="193">
        <f t="shared" si="45"/>
        <v>0</v>
      </c>
      <c r="BG236" s="193">
        <f t="shared" si="46"/>
        <v>0</v>
      </c>
      <c r="BH236" s="193">
        <f t="shared" si="47"/>
        <v>0</v>
      </c>
      <c r="BI236" s="193">
        <f t="shared" si="48"/>
        <v>0</v>
      </c>
      <c r="BJ236" s="20" t="s">
        <v>82</v>
      </c>
      <c r="BK236" s="193">
        <f t="shared" si="49"/>
        <v>0</v>
      </c>
      <c r="BL236" s="20" t="s">
        <v>283</v>
      </c>
      <c r="BM236" s="192" t="s">
        <v>2114</v>
      </c>
    </row>
    <row r="237" spans="1:65" s="12" customFormat="1" ht="22.9" customHeight="1">
      <c r="B237" s="165"/>
      <c r="C237" s="166"/>
      <c r="D237" s="167" t="s">
        <v>73</v>
      </c>
      <c r="E237" s="179" t="s">
        <v>4930</v>
      </c>
      <c r="F237" s="179" t="s">
        <v>4931</v>
      </c>
      <c r="G237" s="166"/>
      <c r="H237" s="166"/>
      <c r="I237" s="169"/>
      <c r="J237" s="180">
        <f>BK237</f>
        <v>0</v>
      </c>
      <c r="K237" s="166"/>
      <c r="L237" s="171"/>
      <c r="M237" s="172"/>
      <c r="N237" s="173"/>
      <c r="O237" s="173"/>
      <c r="P237" s="174">
        <f>SUM(P238:P242)</f>
        <v>0</v>
      </c>
      <c r="Q237" s="173"/>
      <c r="R237" s="174">
        <f>SUM(R238:R242)</f>
        <v>0</v>
      </c>
      <c r="S237" s="173"/>
      <c r="T237" s="175">
        <f>SUM(T238:T242)</f>
        <v>0</v>
      </c>
      <c r="AR237" s="176" t="s">
        <v>82</v>
      </c>
      <c r="AT237" s="177" t="s">
        <v>73</v>
      </c>
      <c r="AU237" s="177" t="s">
        <v>82</v>
      </c>
      <c r="AY237" s="176" t="s">
        <v>197</v>
      </c>
      <c r="BK237" s="178">
        <f>SUM(BK238:BK242)</f>
        <v>0</v>
      </c>
    </row>
    <row r="238" spans="1:65" s="2" customFormat="1" ht="16.5" customHeight="1">
      <c r="A238" s="37"/>
      <c r="B238" s="38"/>
      <c r="C238" s="181" t="s">
        <v>1427</v>
      </c>
      <c r="D238" s="181" t="s">
        <v>199</v>
      </c>
      <c r="E238" s="182" t="s">
        <v>4932</v>
      </c>
      <c r="F238" s="183" t="s">
        <v>4933</v>
      </c>
      <c r="G238" s="184" t="s">
        <v>265</v>
      </c>
      <c r="H238" s="185">
        <v>320</v>
      </c>
      <c r="I238" s="186"/>
      <c r="J238" s="187">
        <f>ROUND(I238*H238,2)</f>
        <v>0</v>
      </c>
      <c r="K238" s="183" t="s">
        <v>28</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283</v>
      </c>
      <c r="AT238" s="192" t="s">
        <v>199</v>
      </c>
      <c r="AU238" s="192" t="s">
        <v>84</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283</v>
      </c>
      <c r="BM238" s="192" t="s">
        <v>2127</v>
      </c>
    </row>
    <row r="239" spans="1:65" s="2" customFormat="1" ht="16.5" customHeight="1">
      <c r="A239" s="37"/>
      <c r="B239" s="38"/>
      <c r="C239" s="181" t="s">
        <v>1432</v>
      </c>
      <c r="D239" s="181" t="s">
        <v>199</v>
      </c>
      <c r="E239" s="182" t="s">
        <v>4934</v>
      </c>
      <c r="F239" s="183" t="s">
        <v>4935</v>
      </c>
      <c r="G239" s="184" t="s">
        <v>265</v>
      </c>
      <c r="H239" s="185">
        <v>940</v>
      </c>
      <c r="I239" s="186"/>
      <c r="J239" s="187">
        <f>ROUND(I239*H239,2)</f>
        <v>0</v>
      </c>
      <c r="K239" s="183" t="s">
        <v>28</v>
      </c>
      <c r="L239" s="42"/>
      <c r="M239" s="188" t="s">
        <v>28</v>
      </c>
      <c r="N239" s="189" t="s">
        <v>45</v>
      </c>
      <c r="O239" s="67"/>
      <c r="P239" s="190">
        <f>O239*H239</f>
        <v>0</v>
      </c>
      <c r="Q239" s="190">
        <v>0</v>
      </c>
      <c r="R239" s="190">
        <f>Q239*H239</f>
        <v>0</v>
      </c>
      <c r="S239" s="190">
        <v>0</v>
      </c>
      <c r="T239" s="191">
        <f>S239*H239</f>
        <v>0</v>
      </c>
      <c r="U239" s="37"/>
      <c r="V239" s="37"/>
      <c r="W239" s="37"/>
      <c r="X239" s="37"/>
      <c r="Y239" s="37"/>
      <c r="Z239" s="37"/>
      <c r="AA239" s="37"/>
      <c r="AB239" s="37"/>
      <c r="AC239" s="37"/>
      <c r="AD239" s="37"/>
      <c r="AE239" s="37"/>
      <c r="AR239" s="192" t="s">
        <v>283</v>
      </c>
      <c r="AT239" s="192" t="s">
        <v>199</v>
      </c>
      <c r="AU239" s="192" t="s">
        <v>84</v>
      </c>
      <c r="AY239" s="20" t="s">
        <v>197</v>
      </c>
      <c r="BE239" s="193">
        <f>IF(N239="základní",J239,0)</f>
        <v>0</v>
      </c>
      <c r="BF239" s="193">
        <f>IF(N239="snížená",J239,0)</f>
        <v>0</v>
      </c>
      <c r="BG239" s="193">
        <f>IF(N239="zákl. přenesená",J239,0)</f>
        <v>0</v>
      </c>
      <c r="BH239" s="193">
        <f>IF(N239="sníž. přenesená",J239,0)</f>
        <v>0</v>
      </c>
      <c r="BI239" s="193">
        <f>IF(N239="nulová",J239,0)</f>
        <v>0</v>
      </c>
      <c r="BJ239" s="20" t="s">
        <v>82</v>
      </c>
      <c r="BK239" s="193">
        <f>ROUND(I239*H239,2)</f>
        <v>0</v>
      </c>
      <c r="BL239" s="20" t="s">
        <v>283</v>
      </c>
      <c r="BM239" s="192" t="s">
        <v>2139</v>
      </c>
    </row>
    <row r="240" spans="1:65" s="2" customFormat="1" ht="16.5" customHeight="1">
      <c r="A240" s="37"/>
      <c r="B240" s="38"/>
      <c r="C240" s="181" t="s">
        <v>1437</v>
      </c>
      <c r="D240" s="181" t="s">
        <v>199</v>
      </c>
      <c r="E240" s="182" t="s">
        <v>4936</v>
      </c>
      <c r="F240" s="183" t="s">
        <v>4886</v>
      </c>
      <c r="G240" s="184" t="s">
        <v>265</v>
      </c>
      <c r="H240" s="185">
        <v>50</v>
      </c>
      <c r="I240" s="186"/>
      <c r="J240" s="187">
        <f>ROUND(I240*H240,2)</f>
        <v>0</v>
      </c>
      <c r="K240" s="183" t="s">
        <v>28</v>
      </c>
      <c r="L240" s="42"/>
      <c r="M240" s="188" t="s">
        <v>28</v>
      </c>
      <c r="N240" s="189" t="s">
        <v>45</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283</v>
      </c>
      <c r="AT240" s="192" t="s">
        <v>199</v>
      </c>
      <c r="AU240" s="192" t="s">
        <v>84</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283</v>
      </c>
      <c r="BM240" s="192" t="s">
        <v>2152</v>
      </c>
    </row>
    <row r="241" spans="1:65" s="2" customFormat="1" ht="16.5" customHeight="1">
      <c r="A241" s="37"/>
      <c r="B241" s="38"/>
      <c r="C241" s="181" t="s">
        <v>1442</v>
      </c>
      <c r="D241" s="181" t="s">
        <v>199</v>
      </c>
      <c r="E241" s="182" t="s">
        <v>4937</v>
      </c>
      <c r="F241" s="183" t="s">
        <v>4754</v>
      </c>
      <c r="G241" s="184" t="s">
        <v>265</v>
      </c>
      <c r="H241" s="185">
        <v>50</v>
      </c>
      <c r="I241" s="186"/>
      <c r="J241" s="187">
        <f>ROUND(I241*H241,2)</f>
        <v>0</v>
      </c>
      <c r="K241" s="183" t="s">
        <v>28</v>
      </c>
      <c r="L241" s="42"/>
      <c r="M241" s="188" t="s">
        <v>28</v>
      </c>
      <c r="N241" s="189" t="s">
        <v>45</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283</v>
      </c>
      <c r="AT241" s="192" t="s">
        <v>199</v>
      </c>
      <c r="AU241" s="192" t="s">
        <v>84</v>
      </c>
      <c r="AY241" s="20" t="s">
        <v>197</v>
      </c>
      <c r="BE241" s="193">
        <f>IF(N241="základní",J241,0)</f>
        <v>0</v>
      </c>
      <c r="BF241" s="193">
        <f>IF(N241="snížená",J241,0)</f>
        <v>0</v>
      </c>
      <c r="BG241" s="193">
        <f>IF(N241="zákl. přenesená",J241,0)</f>
        <v>0</v>
      </c>
      <c r="BH241" s="193">
        <f>IF(N241="sníž. přenesená",J241,0)</f>
        <v>0</v>
      </c>
      <c r="BI241" s="193">
        <f>IF(N241="nulová",J241,0)</f>
        <v>0</v>
      </c>
      <c r="BJ241" s="20" t="s">
        <v>82</v>
      </c>
      <c r="BK241" s="193">
        <f>ROUND(I241*H241,2)</f>
        <v>0</v>
      </c>
      <c r="BL241" s="20" t="s">
        <v>283</v>
      </c>
      <c r="BM241" s="192" t="s">
        <v>2162</v>
      </c>
    </row>
    <row r="242" spans="1:65" s="2" customFormat="1" ht="16.5" customHeight="1">
      <c r="A242" s="37"/>
      <c r="B242" s="38"/>
      <c r="C242" s="181" t="s">
        <v>1450</v>
      </c>
      <c r="D242" s="181" t="s">
        <v>199</v>
      </c>
      <c r="E242" s="182" t="s">
        <v>4938</v>
      </c>
      <c r="F242" s="183" t="s">
        <v>4888</v>
      </c>
      <c r="G242" s="184" t="s">
        <v>3845</v>
      </c>
      <c r="H242" s="185">
        <v>1</v>
      </c>
      <c r="I242" s="186"/>
      <c r="J242" s="187">
        <f>ROUND(I242*H242,2)</f>
        <v>0</v>
      </c>
      <c r="K242" s="183" t="s">
        <v>28</v>
      </c>
      <c r="L242" s="42"/>
      <c r="M242" s="188" t="s">
        <v>28</v>
      </c>
      <c r="N242" s="189" t="s">
        <v>45</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283</v>
      </c>
      <c r="AT242" s="192" t="s">
        <v>199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283</v>
      </c>
      <c r="BM242" s="192" t="s">
        <v>2172</v>
      </c>
    </row>
    <row r="243" spans="1:65" s="12" customFormat="1" ht="22.9" customHeight="1">
      <c r="B243" s="165"/>
      <c r="C243" s="166"/>
      <c r="D243" s="167" t="s">
        <v>73</v>
      </c>
      <c r="E243" s="179" t="s">
        <v>4939</v>
      </c>
      <c r="F243" s="179" t="s">
        <v>4786</v>
      </c>
      <c r="G243" s="166"/>
      <c r="H243" s="166"/>
      <c r="I243" s="169"/>
      <c r="J243" s="180">
        <f>BK243</f>
        <v>0</v>
      </c>
      <c r="K243" s="166"/>
      <c r="L243" s="171"/>
      <c r="M243" s="172"/>
      <c r="N243" s="173"/>
      <c r="O243" s="173"/>
      <c r="P243" s="174">
        <f>SUM(P244:P247)</f>
        <v>0</v>
      </c>
      <c r="Q243" s="173"/>
      <c r="R243" s="174">
        <f>SUM(R244:R247)</f>
        <v>0</v>
      </c>
      <c r="S243" s="173"/>
      <c r="T243" s="175">
        <f>SUM(T244:T247)</f>
        <v>0</v>
      </c>
      <c r="AR243" s="176" t="s">
        <v>82</v>
      </c>
      <c r="AT243" s="177" t="s">
        <v>73</v>
      </c>
      <c r="AU243" s="177" t="s">
        <v>82</v>
      </c>
      <c r="AY243" s="176" t="s">
        <v>197</v>
      </c>
      <c r="BK243" s="178">
        <f>SUM(BK244:BK247)</f>
        <v>0</v>
      </c>
    </row>
    <row r="244" spans="1:65" s="2" customFormat="1" ht="16.5" customHeight="1">
      <c r="A244" s="37"/>
      <c r="B244" s="38"/>
      <c r="C244" s="181" t="s">
        <v>1458</v>
      </c>
      <c r="D244" s="181" t="s">
        <v>199</v>
      </c>
      <c r="E244" s="182" t="s">
        <v>4940</v>
      </c>
      <c r="F244" s="183" t="s">
        <v>4129</v>
      </c>
      <c r="G244" s="184" t="s">
        <v>4134</v>
      </c>
      <c r="H244" s="185">
        <v>4</v>
      </c>
      <c r="I244" s="186"/>
      <c r="J244" s="187">
        <f>ROUND(I244*H244,2)</f>
        <v>0</v>
      </c>
      <c r="K244" s="183" t="s">
        <v>28</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283</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283</v>
      </c>
      <c r="BM244" s="192" t="s">
        <v>2182</v>
      </c>
    </row>
    <row r="245" spans="1:65" s="2" customFormat="1" ht="16.5" customHeight="1">
      <c r="A245" s="37"/>
      <c r="B245" s="38"/>
      <c r="C245" s="181" t="s">
        <v>1468</v>
      </c>
      <c r="D245" s="181" t="s">
        <v>199</v>
      </c>
      <c r="E245" s="182" t="s">
        <v>4941</v>
      </c>
      <c r="F245" s="183" t="s">
        <v>4790</v>
      </c>
      <c r="G245" s="184" t="s">
        <v>4134</v>
      </c>
      <c r="H245" s="185">
        <v>6</v>
      </c>
      <c r="I245" s="186"/>
      <c r="J245" s="187">
        <f>ROUND(I245*H245,2)</f>
        <v>0</v>
      </c>
      <c r="K245" s="183" t="s">
        <v>28</v>
      </c>
      <c r="L245" s="42"/>
      <c r="M245" s="188" t="s">
        <v>28</v>
      </c>
      <c r="N245" s="189" t="s">
        <v>45</v>
      </c>
      <c r="O245" s="67"/>
      <c r="P245" s="190">
        <f>O245*H245</f>
        <v>0</v>
      </c>
      <c r="Q245" s="190">
        <v>0</v>
      </c>
      <c r="R245" s="190">
        <f>Q245*H245</f>
        <v>0</v>
      </c>
      <c r="S245" s="190">
        <v>0</v>
      </c>
      <c r="T245" s="191">
        <f>S245*H245</f>
        <v>0</v>
      </c>
      <c r="U245" s="37"/>
      <c r="V245" s="37"/>
      <c r="W245" s="37"/>
      <c r="X245" s="37"/>
      <c r="Y245" s="37"/>
      <c r="Z245" s="37"/>
      <c r="AA245" s="37"/>
      <c r="AB245" s="37"/>
      <c r="AC245" s="37"/>
      <c r="AD245" s="37"/>
      <c r="AE245" s="37"/>
      <c r="AR245" s="192" t="s">
        <v>283</v>
      </c>
      <c r="AT245" s="192" t="s">
        <v>199</v>
      </c>
      <c r="AU245" s="192" t="s">
        <v>84</v>
      </c>
      <c r="AY245" s="20" t="s">
        <v>197</v>
      </c>
      <c r="BE245" s="193">
        <f>IF(N245="základní",J245,0)</f>
        <v>0</v>
      </c>
      <c r="BF245" s="193">
        <f>IF(N245="snížená",J245,0)</f>
        <v>0</v>
      </c>
      <c r="BG245" s="193">
        <f>IF(N245="zákl. přenesená",J245,0)</f>
        <v>0</v>
      </c>
      <c r="BH245" s="193">
        <f>IF(N245="sníž. přenesená",J245,0)</f>
        <v>0</v>
      </c>
      <c r="BI245" s="193">
        <f>IF(N245="nulová",J245,0)</f>
        <v>0</v>
      </c>
      <c r="BJ245" s="20" t="s">
        <v>82</v>
      </c>
      <c r="BK245" s="193">
        <f>ROUND(I245*H245,2)</f>
        <v>0</v>
      </c>
      <c r="BL245" s="20" t="s">
        <v>283</v>
      </c>
      <c r="BM245" s="192" t="s">
        <v>2197</v>
      </c>
    </row>
    <row r="246" spans="1:65" s="2" customFormat="1" ht="16.5" customHeight="1">
      <c r="A246" s="37"/>
      <c r="B246" s="38"/>
      <c r="C246" s="181" t="s">
        <v>1473</v>
      </c>
      <c r="D246" s="181" t="s">
        <v>199</v>
      </c>
      <c r="E246" s="182" t="s">
        <v>4942</v>
      </c>
      <c r="F246" s="183" t="s">
        <v>4792</v>
      </c>
      <c r="G246" s="184" t="s">
        <v>4134</v>
      </c>
      <c r="H246" s="185">
        <v>24</v>
      </c>
      <c r="I246" s="186"/>
      <c r="J246" s="187">
        <f>ROUND(I246*H246,2)</f>
        <v>0</v>
      </c>
      <c r="K246" s="183" t="s">
        <v>28</v>
      </c>
      <c r="L246" s="42"/>
      <c r="M246" s="188" t="s">
        <v>28</v>
      </c>
      <c r="N246" s="189" t="s">
        <v>45</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283</v>
      </c>
      <c r="AT246" s="192" t="s">
        <v>199</v>
      </c>
      <c r="AU246" s="192" t="s">
        <v>84</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283</v>
      </c>
      <c r="BM246" s="192" t="s">
        <v>2210</v>
      </c>
    </row>
    <row r="247" spans="1:65" s="2" customFormat="1" ht="16.5" customHeight="1">
      <c r="A247" s="37"/>
      <c r="B247" s="38"/>
      <c r="C247" s="181" t="s">
        <v>1489</v>
      </c>
      <c r="D247" s="181" t="s">
        <v>199</v>
      </c>
      <c r="E247" s="182" t="s">
        <v>4943</v>
      </c>
      <c r="F247" s="183" t="s">
        <v>4794</v>
      </c>
      <c r="G247" s="184" t="s">
        <v>4134</v>
      </c>
      <c r="H247" s="185">
        <v>12</v>
      </c>
      <c r="I247" s="186"/>
      <c r="J247" s="187">
        <f>ROUND(I247*H247,2)</f>
        <v>0</v>
      </c>
      <c r="K247" s="183" t="s">
        <v>28</v>
      </c>
      <c r="L247" s="42"/>
      <c r="M247" s="188" t="s">
        <v>28</v>
      </c>
      <c r="N247" s="189" t="s">
        <v>45</v>
      </c>
      <c r="O247" s="67"/>
      <c r="P247" s="190">
        <f>O247*H247</f>
        <v>0</v>
      </c>
      <c r="Q247" s="190">
        <v>0</v>
      </c>
      <c r="R247" s="190">
        <f>Q247*H247</f>
        <v>0</v>
      </c>
      <c r="S247" s="190">
        <v>0</v>
      </c>
      <c r="T247" s="191">
        <f>S247*H247</f>
        <v>0</v>
      </c>
      <c r="U247" s="37"/>
      <c r="V247" s="37"/>
      <c r="W247" s="37"/>
      <c r="X247" s="37"/>
      <c r="Y247" s="37"/>
      <c r="Z247" s="37"/>
      <c r="AA247" s="37"/>
      <c r="AB247" s="37"/>
      <c r="AC247" s="37"/>
      <c r="AD247" s="37"/>
      <c r="AE247" s="37"/>
      <c r="AR247" s="192" t="s">
        <v>283</v>
      </c>
      <c r="AT247" s="192" t="s">
        <v>199</v>
      </c>
      <c r="AU247" s="192" t="s">
        <v>84</v>
      </c>
      <c r="AY247" s="20" t="s">
        <v>197</v>
      </c>
      <c r="BE247" s="193">
        <f>IF(N247="základní",J247,0)</f>
        <v>0</v>
      </c>
      <c r="BF247" s="193">
        <f>IF(N247="snížená",J247,0)</f>
        <v>0</v>
      </c>
      <c r="BG247" s="193">
        <f>IF(N247="zákl. přenesená",J247,0)</f>
        <v>0</v>
      </c>
      <c r="BH247" s="193">
        <f>IF(N247="sníž. přenesená",J247,0)</f>
        <v>0</v>
      </c>
      <c r="BI247" s="193">
        <f>IF(N247="nulová",J247,0)</f>
        <v>0</v>
      </c>
      <c r="BJ247" s="20" t="s">
        <v>82</v>
      </c>
      <c r="BK247" s="193">
        <f>ROUND(I247*H247,2)</f>
        <v>0</v>
      </c>
      <c r="BL247" s="20" t="s">
        <v>283</v>
      </c>
      <c r="BM247" s="192" t="s">
        <v>2221</v>
      </c>
    </row>
    <row r="248" spans="1:65" s="12" customFormat="1" ht="25.9" customHeight="1">
      <c r="B248" s="165"/>
      <c r="C248" s="166"/>
      <c r="D248" s="167" t="s">
        <v>73</v>
      </c>
      <c r="E248" s="168" t="s">
        <v>4944</v>
      </c>
      <c r="F248" s="168" t="s">
        <v>4945</v>
      </c>
      <c r="G248" s="166"/>
      <c r="H248" s="166"/>
      <c r="I248" s="169"/>
      <c r="J248" s="170">
        <f>BK248</f>
        <v>0</v>
      </c>
      <c r="K248" s="166"/>
      <c r="L248" s="171"/>
      <c r="M248" s="172"/>
      <c r="N248" s="173"/>
      <c r="O248" s="173"/>
      <c r="P248" s="174">
        <f>P249+P259+P262</f>
        <v>0</v>
      </c>
      <c r="Q248" s="173"/>
      <c r="R248" s="174">
        <f>R249+R259+R262</f>
        <v>0</v>
      </c>
      <c r="S248" s="173"/>
      <c r="T248" s="175">
        <f>T249+T259+T262</f>
        <v>0</v>
      </c>
      <c r="AR248" s="176" t="s">
        <v>82</v>
      </c>
      <c r="AT248" s="177" t="s">
        <v>73</v>
      </c>
      <c r="AU248" s="177" t="s">
        <v>74</v>
      </c>
      <c r="AY248" s="176" t="s">
        <v>197</v>
      </c>
      <c r="BK248" s="178">
        <f>BK249+BK259+BK262</f>
        <v>0</v>
      </c>
    </row>
    <row r="249" spans="1:65" s="12" customFormat="1" ht="22.9" customHeight="1">
      <c r="B249" s="165"/>
      <c r="C249" s="166"/>
      <c r="D249" s="167" t="s">
        <v>73</v>
      </c>
      <c r="E249" s="179" t="s">
        <v>4946</v>
      </c>
      <c r="F249" s="179" t="s">
        <v>4947</v>
      </c>
      <c r="G249" s="166"/>
      <c r="H249" s="166"/>
      <c r="I249" s="169"/>
      <c r="J249" s="180">
        <f>BK249</f>
        <v>0</v>
      </c>
      <c r="K249" s="166"/>
      <c r="L249" s="171"/>
      <c r="M249" s="172"/>
      <c r="N249" s="173"/>
      <c r="O249" s="173"/>
      <c r="P249" s="174">
        <f>SUM(P250:P258)</f>
        <v>0</v>
      </c>
      <c r="Q249" s="173"/>
      <c r="R249" s="174">
        <f>SUM(R250:R258)</f>
        <v>0</v>
      </c>
      <c r="S249" s="173"/>
      <c r="T249" s="175">
        <f>SUM(T250:T258)</f>
        <v>0</v>
      </c>
      <c r="AR249" s="176" t="s">
        <v>82</v>
      </c>
      <c r="AT249" s="177" t="s">
        <v>73</v>
      </c>
      <c r="AU249" s="177" t="s">
        <v>82</v>
      </c>
      <c r="AY249" s="176" t="s">
        <v>197</v>
      </c>
      <c r="BK249" s="178">
        <f>SUM(BK250:BK258)</f>
        <v>0</v>
      </c>
    </row>
    <row r="250" spans="1:65" s="2" customFormat="1" ht="16.5" customHeight="1">
      <c r="A250" s="37"/>
      <c r="B250" s="38"/>
      <c r="C250" s="181" t="s">
        <v>1494</v>
      </c>
      <c r="D250" s="181" t="s">
        <v>199</v>
      </c>
      <c r="E250" s="182" t="s">
        <v>4948</v>
      </c>
      <c r="F250" s="183" t="s">
        <v>4949</v>
      </c>
      <c r="G250" s="184" t="s">
        <v>3845</v>
      </c>
      <c r="H250" s="185">
        <v>3</v>
      </c>
      <c r="I250" s="186"/>
      <c r="J250" s="187">
        <f t="shared" ref="J250:J258" si="50">ROUND(I250*H250,2)</f>
        <v>0</v>
      </c>
      <c r="K250" s="183" t="s">
        <v>28</v>
      </c>
      <c r="L250" s="42"/>
      <c r="M250" s="188" t="s">
        <v>28</v>
      </c>
      <c r="N250" s="189" t="s">
        <v>45</v>
      </c>
      <c r="O250" s="67"/>
      <c r="P250" s="190">
        <f t="shared" ref="P250:P258" si="51">O250*H250</f>
        <v>0</v>
      </c>
      <c r="Q250" s="190">
        <v>0</v>
      </c>
      <c r="R250" s="190">
        <f t="shared" ref="R250:R258" si="52">Q250*H250</f>
        <v>0</v>
      </c>
      <c r="S250" s="190">
        <v>0</v>
      </c>
      <c r="T250" s="191">
        <f t="shared" ref="T250:T258" si="53">S250*H250</f>
        <v>0</v>
      </c>
      <c r="U250" s="37"/>
      <c r="V250" s="37"/>
      <c r="W250" s="37"/>
      <c r="X250" s="37"/>
      <c r="Y250" s="37"/>
      <c r="Z250" s="37"/>
      <c r="AA250" s="37"/>
      <c r="AB250" s="37"/>
      <c r="AC250" s="37"/>
      <c r="AD250" s="37"/>
      <c r="AE250" s="37"/>
      <c r="AR250" s="192" t="s">
        <v>283</v>
      </c>
      <c r="AT250" s="192" t="s">
        <v>199</v>
      </c>
      <c r="AU250" s="192" t="s">
        <v>84</v>
      </c>
      <c r="AY250" s="20" t="s">
        <v>197</v>
      </c>
      <c r="BE250" s="193">
        <f t="shared" ref="BE250:BE258" si="54">IF(N250="základní",J250,0)</f>
        <v>0</v>
      </c>
      <c r="BF250" s="193">
        <f t="shared" ref="BF250:BF258" si="55">IF(N250="snížená",J250,0)</f>
        <v>0</v>
      </c>
      <c r="BG250" s="193">
        <f t="shared" ref="BG250:BG258" si="56">IF(N250="zákl. přenesená",J250,0)</f>
        <v>0</v>
      </c>
      <c r="BH250" s="193">
        <f t="shared" ref="BH250:BH258" si="57">IF(N250="sníž. přenesená",J250,0)</f>
        <v>0</v>
      </c>
      <c r="BI250" s="193">
        <f t="shared" ref="BI250:BI258" si="58">IF(N250="nulová",J250,0)</f>
        <v>0</v>
      </c>
      <c r="BJ250" s="20" t="s">
        <v>82</v>
      </c>
      <c r="BK250" s="193">
        <f t="shared" ref="BK250:BK258" si="59">ROUND(I250*H250,2)</f>
        <v>0</v>
      </c>
      <c r="BL250" s="20" t="s">
        <v>283</v>
      </c>
      <c r="BM250" s="192" t="s">
        <v>2232</v>
      </c>
    </row>
    <row r="251" spans="1:65" s="2" customFormat="1" ht="16.5" customHeight="1">
      <c r="A251" s="37"/>
      <c r="B251" s="38"/>
      <c r="C251" s="181" t="s">
        <v>1502</v>
      </c>
      <c r="D251" s="181" t="s">
        <v>199</v>
      </c>
      <c r="E251" s="182" t="s">
        <v>4950</v>
      </c>
      <c r="F251" s="183" t="s">
        <v>4951</v>
      </c>
      <c r="G251" s="184" t="s">
        <v>3845</v>
      </c>
      <c r="H251" s="185">
        <v>1</v>
      </c>
      <c r="I251" s="186"/>
      <c r="J251" s="187">
        <f t="shared" si="50"/>
        <v>0</v>
      </c>
      <c r="K251" s="183" t="s">
        <v>28</v>
      </c>
      <c r="L251" s="42"/>
      <c r="M251" s="188" t="s">
        <v>28</v>
      </c>
      <c r="N251" s="189" t="s">
        <v>45</v>
      </c>
      <c r="O251" s="67"/>
      <c r="P251" s="190">
        <f t="shared" si="51"/>
        <v>0</v>
      </c>
      <c r="Q251" s="190">
        <v>0</v>
      </c>
      <c r="R251" s="190">
        <f t="shared" si="52"/>
        <v>0</v>
      </c>
      <c r="S251" s="190">
        <v>0</v>
      </c>
      <c r="T251" s="191">
        <f t="shared" si="53"/>
        <v>0</v>
      </c>
      <c r="U251" s="37"/>
      <c r="V251" s="37"/>
      <c r="W251" s="37"/>
      <c r="X251" s="37"/>
      <c r="Y251" s="37"/>
      <c r="Z251" s="37"/>
      <c r="AA251" s="37"/>
      <c r="AB251" s="37"/>
      <c r="AC251" s="37"/>
      <c r="AD251" s="37"/>
      <c r="AE251" s="37"/>
      <c r="AR251" s="192" t="s">
        <v>283</v>
      </c>
      <c r="AT251" s="192" t="s">
        <v>199</v>
      </c>
      <c r="AU251" s="192" t="s">
        <v>84</v>
      </c>
      <c r="AY251" s="20" t="s">
        <v>197</v>
      </c>
      <c r="BE251" s="193">
        <f t="shared" si="54"/>
        <v>0</v>
      </c>
      <c r="BF251" s="193">
        <f t="shared" si="55"/>
        <v>0</v>
      </c>
      <c r="BG251" s="193">
        <f t="shared" si="56"/>
        <v>0</v>
      </c>
      <c r="BH251" s="193">
        <f t="shared" si="57"/>
        <v>0</v>
      </c>
      <c r="BI251" s="193">
        <f t="shared" si="58"/>
        <v>0</v>
      </c>
      <c r="BJ251" s="20" t="s">
        <v>82</v>
      </c>
      <c r="BK251" s="193">
        <f t="shared" si="59"/>
        <v>0</v>
      </c>
      <c r="BL251" s="20" t="s">
        <v>283</v>
      </c>
      <c r="BM251" s="192" t="s">
        <v>2245</v>
      </c>
    </row>
    <row r="252" spans="1:65" s="2" customFormat="1" ht="24.2" customHeight="1">
      <c r="A252" s="37"/>
      <c r="B252" s="38"/>
      <c r="C252" s="181" t="s">
        <v>1509</v>
      </c>
      <c r="D252" s="181" t="s">
        <v>199</v>
      </c>
      <c r="E252" s="182" t="s">
        <v>4952</v>
      </c>
      <c r="F252" s="183" t="s">
        <v>4953</v>
      </c>
      <c r="G252" s="184" t="s">
        <v>3845</v>
      </c>
      <c r="H252" s="185">
        <v>1</v>
      </c>
      <c r="I252" s="186"/>
      <c r="J252" s="187">
        <f t="shared" si="50"/>
        <v>0</v>
      </c>
      <c r="K252" s="183" t="s">
        <v>28</v>
      </c>
      <c r="L252" s="42"/>
      <c r="M252" s="188" t="s">
        <v>28</v>
      </c>
      <c r="N252" s="189" t="s">
        <v>45</v>
      </c>
      <c r="O252" s="67"/>
      <c r="P252" s="190">
        <f t="shared" si="51"/>
        <v>0</v>
      </c>
      <c r="Q252" s="190">
        <v>0</v>
      </c>
      <c r="R252" s="190">
        <f t="shared" si="52"/>
        <v>0</v>
      </c>
      <c r="S252" s="190">
        <v>0</v>
      </c>
      <c r="T252" s="191">
        <f t="shared" si="53"/>
        <v>0</v>
      </c>
      <c r="U252" s="37"/>
      <c r="V252" s="37"/>
      <c r="W252" s="37"/>
      <c r="X252" s="37"/>
      <c r="Y252" s="37"/>
      <c r="Z252" s="37"/>
      <c r="AA252" s="37"/>
      <c r="AB252" s="37"/>
      <c r="AC252" s="37"/>
      <c r="AD252" s="37"/>
      <c r="AE252" s="37"/>
      <c r="AR252" s="192" t="s">
        <v>283</v>
      </c>
      <c r="AT252" s="192" t="s">
        <v>199</v>
      </c>
      <c r="AU252" s="192" t="s">
        <v>84</v>
      </c>
      <c r="AY252" s="20" t="s">
        <v>197</v>
      </c>
      <c r="BE252" s="193">
        <f t="shared" si="54"/>
        <v>0</v>
      </c>
      <c r="BF252" s="193">
        <f t="shared" si="55"/>
        <v>0</v>
      </c>
      <c r="BG252" s="193">
        <f t="shared" si="56"/>
        <v>0</v>
      </c>
      <c r="BH252" s="193">
        <f t="shared" si="57"/>
        <v>0</v>
      </c>
      <c r="BI252" s="193">
        <f t="shared" si="58"/>
        <v>0</v>
      </c>
      <c r="BJ252" s="20" t="s">
        <v>82</v>
      </c>
      <c r="BK252" s="193">
        <f t="shared" si="59"/>
        <v>0</v>
      </c>
      <c r="BL252" s="20" t="s">
        <v>283</v>
      </c>
      <c r="BM252" s="192" t="s">
        <v>2257</v>
      </c>
    </row>
    <row r="253" spans="1:65" s="2" customFormat="1" ht="37.9" customHeight="1">
      <c r="A253" s="37"/>
      <c r="B253" s="38"/>
      <c r="C253" s="181" t="s">
        <v>1519</v>
      </c>
      <c r="D253" s="181" t="s">
        <v>199</v>
      </c>
      <c r="E253" s="182" t="s">
        <v>4954</v>
      </c>
      <c r="F253" s="183" t="s">
        <v>4955</v>
      </c>
      <c r="G253" s="184" t="s">
        <v>3845</v>
      </c>
      <c r="H253" s="185">
        <v>1</v>
      </c>
      <c r="I253" s="186"/>
      <c r="J253" s="187">
        <f t="shared" si="50"/>
        <v>0</v>
      </c>
      <c r="K253" s="183" t="s">
        <v>28</v>
      </c>
      <c r="L253" s="42"/>
      <c r="M253" s="188" t="s">
        <v>28</v>
      </c>
      <c r="N253" s="189" t="s">
        <v>45</v>
      </c>
      <c r="O253" s="67"/>
      <c r="P253" s="190">
        <f t="shared" si="51"/>
        <v>0</v>
      </c>
      <c r="Q253" s="190">
        <v>0</v>
      </c>
      <c r="R253" s="190">
        <f t="shared" si="52"/>
        <v>0</v>
      </c>
      <c r="S253" s="190">
        <v>0</v>
      </c>
      <c r="T253" s="191">
        <f t="shared" si="53"/>
        <v>0</v>
      </c>
      <c r="U253" s="37"/>
      <c r="V253" s="37"/>
      <c r="W253" s="37"/>
      <c r="X253" s="37"/>
      <c r="Y253" s="37"/>
      <c r="Z253" s="37"/>
      <c r="AA253" s="37"/>
      <c r="AB253" s="37"/>
      <c r="AC253" s="37"/>
      <c r="AD253" s="37"/>
      <c r="AE253" s="37"/>
      <c r="AR253" s="192" t="s">
        <v>283</v>
      </c>
      <c r="AT253" s="192" t="s">
        <v>199</v>
      </c>
      <c r="AU253" s="192" t="s">
        <v>84</v>
      </c>
      <c r="AY253" s="20" t="s">
        <v>197</v>
      </c>
      <c r="BE253" s="193">
        <f t="shared" si="54"/>
        <v>0</v>
      </c>
      <c r="BF253" s="193">
        <f t="shared" si="55"/>
        <v>0</v>
      </c>
      <c r="BG253" s="193">
        <f t="shared" si="56"/>
        <v>0</v>
      </c>
      <c r="BH253" s="193">
        <f t="shared" si="57"/>
        <v>0</v>
      </c>
      <c r="BI253" s="193">
        <f t="shared" si="58"/>
        <v>0</v>
      </c>
      <c r="BJ253" s="20" t="s">
        <v>82</v>
      </c>
      <c r="BK253" s="193">
        <f t="shared" si="59"/>
        <v>0</v>
      </c>
      <c r="BL253" s="20" t="s">
        <v>283</v>
      </c>
      <c r="BM253" s="192" t="s">
        <v>2267</v>
      </c>
    </row>
    <row r="254" spans="1:65" s="2" customFormat="1" ht="16.5" customHeight="1">
      <c r="A254" s="37"/>
      <c r="B254" s="38"/>
      <c r="C254" s="181" t="s">
        <v>1522</v>
      </c>
      <c r="D254" s="181" t="s">
        <v>199</v>
      </c>
      <c r="E254" s="182" t="s">
        <v>4956</v>
      </c>
      <c r="F254" s="183" t="s">
        <v>4957</v>
      </c>
      <c r="G254" s="184" t="s">
        <v>3845</v>
      </c>
      <c r="H254" s="185">
        <v>2</v>
      </c>
      <c r="I254" s="186"/>
      <c r="J254" s="187">
        <f t="shared" si="50"/>
        <v>0</v>
      </c>
      <c r="K254" s="183" t="s">
        <v>28</v>
      </c>
      <c r="L254" s="42"/>
      <c r="M254" s="188" t="s">
        <v>28</v>
      </c>
      <c r="N254" s="189" t="s">
        <v>45</v>
      </c>
      <c r="O254" s="67"/>
      <c r="P254" s="190">
        <f t="shared" si="51"/>
        <v>0</v>
      </c>
      <c r="Q254" s="190">
        <v>0</v>
      </c>
      <c r="R254" s="190">
        <f t="shared" si="52"/>
        <v>0</v>
      </c>
      <c r="S254" s="190">
        <v>0</v>
      </c>
      <c r="T254" s="191">
        <f t="shared" si="53"/>
        <v>0</v>
      </c>
      <c r="U254" s="37"/>
      <c r="V254" s="37"/>
      <c r="W254" s="37"/>
      <c r="X254" s="37"/>
      <c r="Y254" s="37"/>
      <c r="Z254" s="37"/>
      <c r="AA254" s="37"/>
      <c r="AB254" s="37"/>
      <c r="AC254" s="37"/>
      <c r="AD254" s="37"/>
      <c r="AE254" s="37"/>
      <c r="AR254" s="192" t="s">
        <v>283</v>
      </c>
      <c r="AT254" s="192" t="s">
        <v>199</v>
      </c>
      <c r="AU254" s="192" t="s">
        <v>84</v>
      </c>
      <c r="AY254" s="20" t="s">
        <v>197</v>
      </c>
      <c r="BE254" s="193">
        <f t="shared" si="54"/>
        <v>0</v>
      </c>
      <c r="BF254" s="193">
        <f t="shared" si="55"/>
        <v>0</v>
      </c>
      <c r="BG254" s="193">
        <f t="shared" si="56"/>
        <v>0</v>
      </c>
      <c r="BH254" s="193">
        <f t="shared" si="57"/>
        <v>0</v>
      </c>
      <c r="BI254" s="193">
        <f t="shared" si="58"/>
        <v>0</v>
      </c>
      <c r="BJ254" s="20" t="s">
        <v>82</v>
      </c>
      <c r="BK254" s="193">
        <f t="shared" si="59"/>
        <v>0</v>
      </c>
      <c r="BL254" s="20" t="s">
        <v>283</v>
      </c>
      <c r="BM254" s="192" t="s">
        <v>2279</v>
      </c>
    </row>
    <row r="255" spans="1:65" s="2" customFormat="1" ht="16.5" customHeight="1">
      <c r="A255" s="37"/>
      <c r="B255" s="38"/>
      <c r="C255" s="181" t="s">
        <v>1527</v>
      </c>
      <c r="D255" s="181" t="s">
        <v>199</v>
      </c>
      <c r="E255" s="182" t="s">
        <v>4958</v>
      </c>
      <c r="F255" s="183" t="s">
        <v>4731</v>
      </c>
      <c r="G255" s="184" t="s">
        <v>3845</v>
      </c>
      <c r="H255" s="185">
        <v>1</v>
      </c>
      <c r="I255" s="186"/>
      <c r="J255" s="187">
        <f t="shared" si="50"/>
        <v>0</v>
      </c>
      <c r="K255" s="183" t="s">
        <v>28</v>
      </c>
      <c r="L255" s="42"/>
      <c r="M255" s="188" t="s">
        <v>28</v>
      </c>
      <c r="N255" s="189" t="s">
        <v>45</v>
      </c>
      <c r="O255" s="67"/>
      <c r="P255" s="190">
        <f t="shared" si="51"/>
        <v>0</v>
      </c>
      <c r="Q255" s="190">
        <v>0</v>
      </c>
      <c r="R255" s="190">
        <f t="shared" si="52"/>
        <v>0</v>
      </c>
      <c r="S255" s="190">
        <v>0</v>
      </c>
      <c r="T255" s="191">
        <f t="shared" si="53"/>
        <v>0</v>
      </c>
      <c r="U255" s="37"/>
      <c r="V255" s="37"/>
      <c r="W255" s="37"/>
      <c r="X255" s="37"/>
      <c r="Y255" s="37"/>
      <c r="Z255" s="37"/>
      <c r="AA255" s="37"/>
      <c r="AB255" s="37"/>
      <c r="AC255" s="37"/>
      <c r="AD255" s="37"/>
      <c r="AE255" s="37"/>
      <c r="AR255" s="192" t="s">
        <v>283</v>
      </c>
      <c r="AT255" s="192" t="s">
        <v>199</v>
      </c>
      <c r="AU255" s="192" t="s">
        <v>84</v>
      </c>
      <c r="AY255" s="20" t="s">
        <v>197</v>
      </c>
      <c r="BE255" s="193">
        <f t="shared" si="54"/>
        <v>0</v>
      </c>
      <c r="BF255" s="193">
        <f t="shared" si="55"/>
        <v>0</v>
      </c>
      <c r="BG255" s="193">
        <f t="shared" si="56"/>
        <v>0</v>
      </c>
      <c r="BH255" s="193">
        <f t="shared" si="57"/>
        <v>0</v>
      </c>
      <c r="BI255" s="193">
        <f t="shared" si="58"/>
        <v>0</v>
      </c>
      <c r="BJ255" s="20" t="s">
        <v>82</v>
      </c>
      <c r="BK255" s="193">
        <f t="shared" si="59"/>
        <v>0</v>
      </c>
      <c r="BL255" s="20" t="s">
        <v>283</v>
      </c>
      <c r="BM255" s="192" t="s">
        <v>2288</v>
      </c>
    </row>
    <row r="256" spans="1:65" s="2" customFormat="1" ht="16.5" customHeight="1">
      <c r="A256" s="37"/>
      <c r="B256" s="38"/>
      <c r="C256" s="181" t="s">
        <v>1533</v>
      </c>
      <c r="D256" s="181" t="s">
        <v>199</v>
      </c>
      <c r="E256" s="182" t="s">
        <v>4959</v>
      </c>
      <c r="F256" s="183" t="s">
        <v>4960</v>
      </c>
      <c r="G256" s="184" t="s">
        <v>3845</v>
      </c>
      <c r="H256" s="185">
        <v>4</v>
      </c>
      <c r="I256" s="186"/>
      <c r="J256" s="187">
        <f t="shared" si="50"/>
        <v>0</v>
      </c>
      <c r="K256" s="183" t="s">
        <v>28</v>
      </c>
      <c r="L256" s="42"/>
      <c r="M256" s="188" t="s">
        <v>28</v>
      </c>
      <c r="N256" s="189" t="s">
        <v>45</v>
      </c>
      <c r="O256" s="67"/>
      <c r="P256" s="190">
        <f t="shared" si="51"/>
        <v>0</v>
      </c>
      <c r="Q256" s="190">
        <v>0</v>
      </c>
      <c r="R256" s="190">
        <f t="shared" si="52"/>
        <v>0</v>
      </c>
      <c r="S256" s="190">
        <v>0</v>
      </c>
      <c r="T256" s="191">
        <f t="shared" si="53"/>
        <v>0</v>
      </c>
      <c r="U256" s="37"/>
      <c r="V256" s="37"/>
      <c r="W256" s="37"/>
      <c r="X256" s="37"/>
      <c r="Y256" s="37"/>
      <c r="Z256" s="37"/>
      <c r="AA256" s="37"/>
      <c r="AB256" s="37"/>
      <c r="AC256" s="37"/>
      <c r="AD256" s="37"/>
      <c r="AE256" s="37"/>
      <c r="AR256" s="192" t="s">
        <v>283</v>
      </c>
      <c r="AT256" s="192" t="s">
        <v>199</v>
      </c>
      <c r="AU256" s="192" t="s">
        <v>84</v>
      </c>
      <c r="AY256" s="20" t="s">
        <v>197</v>
      </c>
      <c r="BE256" s="193">
        <f t="shared" si="54"/>
        <v>0</v>
      </c>
      <c r="BF256" s="193">
        <f t="shared" si="55"/>
        <v>0</v>
      </c>
      <c r="BG256" s="193">
        <f t="shared" si="56"/>
        <v>0</v>
      </c>
      <c r="BH256" s="193">
        <f t="shared" si="57"/>
        <v>0</v>
      </c>
      <c r="BI256" s="193">
        <f t="shared" si="58"/>
        <v>0</v>
      </c>
      <c r="BJ256" s="20" t="s">
        <v>82</v>
      </c>
      <c r="BK256" s="193">
        <f t="shared" si="59"/>
        <v>0</v>
      </c>
      <c r="BL256" s="20" t="s">
        <v>283</v>
      </c>
      <c r="BM256" s="192" t="s">
        <v>2296</v>
      </c>
    </row>
    <row r="257" spans="1:65" s="2" customFormat="1" ht="16.5" customHeight="1">
      <c r="A257" s="37"/>
      <c r="B257" s="38"/>
      <c r="C257" s="181" t="s">
        <v>1538</v>
      </c>
      <c r="D257" s="181" t="s">
        <v>199</v>
      </c>
      <c r="E257" s="182" t="s">
        <v>4961</v>
      </c>
      <c r="F257" s="183" t="s">
        <v>4962</v>
      </c>
      <c r="G257" s="184" t="s">
        <v>4929</v>
      </c>
      <c r="H257" s="185">
        <v>2</v>
      </c>
      <c r="I257" s="186"/>
      <c r="J257" s="187">
        <f t="shared" si="50"/>
        <v>0</v>
      </c>
      <c r="K257" s="183" t="s">
        <v>28</v>
      </c>
      <c r="L257" s="42"/>
      <c r="M257" s="188" t="s">
        <v>28</v>
      </c>
      <c r="N257" s="189" t="s">
        <v>45</v>
      </c>
      <c r="O257" s="67"/>
      <c r="P257" s="190">
        <f t="shared" si="51"/>
        <v>0</v>
      </c>
      <c r="Q257" s="190">
        <v>0</v>
      </c>
      <c r="R257" s="190">
        <f t="shared" si="52"/>
        <v>0</v>
      </c>
      <c r="S257" s="190">
        <v>0</v>
      </c>
      <c r="T257" s="191">
        <f t="shared" si="53"/>
        <v>0</v>
      </c>
      <c r="U257" s="37"/>
      <c r="V257" s="37"/>
      <c r="W257" s="37"/>
      <c r="X257" s="37"/>
      <c r="Y257" s="37"/>
      <c r="Z257" s="37"/>
      <c r="AA257" s="37"/>
      <c r="AB257" s="37"/>
      <c r="AC257" s="37"/>
      <c r="AD257" s="37"/>
      <c r="AE257" s="37"/>
      <c r="AR257" s="192" t="s">
        <v>283</v>
      </c>
      <c r="AT257" s="192" t="s">
        <v>199</v>
      </c>
      <c r="AU257" s="192" t="s">
        <v>84</v>
      </c>
      <c r="AY257" s="20" t="s">
        <v>197</v>
      </c>
      <c r="BE257" s="193">
        <f t="shared" si="54"/>
        <v>0</v>
      </c>
      <c r="BF257" s="193">
        <f t="shared" si="55"/>
        <v>0</v>
      </c>
      <c r="BG257" s="193">
        <f t="shared" si="56"/>
        <v>0</v>
      </c>
      <c r="BH257" s="193">
        <f t="shared" si="57"/>
        <v>0</v>
      </c>
      <c r="BI257" s="193">
        <f t="shared" si="58"/>
        <v>0</v>
      </c>
      <c r="BJ257" s="20" t="s">
        <v>82</v>
      </c>
      <c r="BK257" s="193">
        <f t="shared" si="59"/>
        <v>0</v>
      </c>
      <c r="BL257" s="20" t="s">
        <v>283</v>
      </c>
      <c r="BM257" s="192" t="s">
        <v>2306</v>
      </c>
    </row>
    <row r="258" spans="1:65" s="2" customFormat="1" ht="16.5" customHeight="1">
      <c r="A258" s="37"/>
      <c r="B258" s="38"/>
      <c r="C258" s="181" t="s">
        <v>1543</v>
      </c>
      <c r="D258" s="181" t="s">
        <v>199</v>
      </c>
      <c r="E258" s="182" t="s">
        <v>4963</v>
      </c>
      <c r="F258" s="183" t="s">
        <v>4742</v>
      </c>
      <c r="G258" s="184" t="s">
        <v>3845</v>
      </c>
      <c r="H258" s="185">
        <v>6</v>
      </c>
      <c r="I258" s="186"/>
      <c r="J258" s="187">
        <f t="shared" si="50"/>
        <v>0</v>
      </c>
      <c r="K258" s="183" t="s">
        <v>28</v>
      </c>
      <c r="L258" s="42"/>
      <c r="M258" s="188" t="s">
        <v>28</v>
      </c>
      <c r="N258" s="189" t="s">
        <v>45</v>
      </c>
      <c r="O258" s="67"/>
      <c r="P258" s="190">
        <f t="shared" si="51"/>
        <v>0</v>
      </c>
      <c r="Q258" s="190">
        <v>0</v>
      </c>
      <c r="R258" s="190">
        <f t="shared" si="52"/>
        <v>0</v>
      </c>
      <c r="S258" s="190">
        <v>0</v>
      </c>
      <c r="T258" s="191">
        <f t="shared" si="53"/>
        <v>0</v>
      </c>
      <c r="U258" s="37"/>
      <c r="V258" s="37"/>
      <c r="W258" s="37"/>
      <c r="X258" s="37"/>
      <c r="Y258" s="37"/>
      <c r="Z258" s="37"/>
      <c r="AA258" s="37"/>
      <c r="AB258" s="37"/>
      <c r="AC258" s="37"/>
      <c r="AD258" s="37"/>
      <c r="AE258" s="37"/>
      <c r="AR258" s="192" t="s">
        <v>283</v>
      </c>
      <c r="AT258" s="192" t="s">
        <v>199</v>
      </c>
      <c r="AU258" s="192" t="s">
        <v>84</v>
      </c>
      <c r="AY258" s="20" t="s">
        <v>197</v>
      </c>
      <c r="BE258" s="193">
        <f t="shared" si="54"/>
        <v>0</v>
      </c>
      <c r="BF258" s="193">
        <f t="shared" si="55"/>
        <v>0</v>
      </c>
      <c r="BG258" s="193">
        <f t="shared" si="56"/>
        <v>0</v>
      </c>
      <c r="BH258" s="193">
        <f t="shared" si="57"/>
        <v>0</v>
      </c>
      <c r="BI258" s="193">
        <f t="shared" si="58"/>
        <v>0</v>
      </c>
      <c r="BJ258" s="20" t="s">
        <v>82</v>
      </c>
      <c r="BK258" s="193">
        <f t="shared" si="59"/>
        <v>0</v>
      </c>
      <c r="BL258" s="20" t="s">
        <v>283</v>
      </c>
      <c r="BM258" s="192" t="s">
        <v>2318</v>
      </c>
    </row>
    <row r="259" spans="1:65" s="12" customFormat="1" ht="22.9" customHeight="1">
      <c r="B259" s="165"/>
      <c r="C259" s="166"/>
      <c r="D259" s="167" t="s">
        <v>73</v>
      </c>
      <c r="E259" s="179" t="s">
        <v>4964</v>
      </c>
      <c r="F259" s="179" t="s">
        <v>4748</v>
      </c>
      <c r="G259" s="166"/>
      <c r="H259" s="166"/>
      <c r="I259" s="169"/>
      <c r="J259" s="180">
        <f>BK259</f>
        <v>0</v>
      </c>
      <c r="K259" s="166"/>
      <c r="L259" s="171"/>
      <c r="M259" s="172"/>
      <c r="N259" s="173"/>
      <c r="O259" s="173"/>
      <c r="P259" s="174">
        <f>SUM(P260:P261)</f>
        <v>0</v>
      </c>
      <c r="Q259" s="173"/>
      <c r="R259" s="174">
        <f>SUM(R260:R261)</f>
        <v>0</v>
      </c>
      <c r="S259" s="173"/>
      <c r="T259" s="175">
        <f>SUM(T260:T261)</f>
        <v>0</v>
      </c>
      <c r="AR259" s="176" t="s">
        <v>82</v>
      </c>
      <c r="AT259" s="177" t="s">
        <v>73</v>
      </c>
      <c r="AU259" s="177" t="s">
        <v>82</v>
      </c>
      <c r="AY259" s="176" t="s">
        <v>197</v>
      </c>
      <c r="BK259" s="178">
        <f>SUM(BK260:BK261)</f>
        <v>0</v>
      </c>
    </row>
    <row r="260" spans="1:65" s="2" customFormat="1" ht="16.5" customHeight="1">
      <c r="A260" s="37"/>
      <c r="B260" s="38"/>
      <c r="C260" s="181" t="s">
        <v>1550</v>
      </c>
      <c r="D260" s="181" t="s">
        <v>199</v>
      </c>
      <c r="E260" s="182" t="s">
        <v>4965</v>
      </c>
      <c r="F260" s="183" t="s">
        <v>4966</v>
      </c>
      <c r="G260" s="184" t="s">
        <v>265</v>
      </c>
      <c r="H260" s="185">
        <v>305</v>
      </c>
      <c r="I260" s="186"/>
      <c r="J260" s="187">
        <f>ROUND(I260*H260,2)</f>
        <v>0</v>
      </c>
      <c r="K260" s="183" t="s">
        <v>28</v>
      </c>
      <c r="L260" s="42"/>
      <c r="M260" s="188" t="s">
        <v>28</v>
      </c>
      <c r="N260" s="189" t="s">
        <v>45</v>
      </c>
      <c r="O260" s="67"/>
      <c r="P260" s="190">
        <f>O260*H260</f>
        <v>0</v>
      </c>
      <c r="Q260" s="190">
        <v>0</v>
      </c>
      <c r="R260" s="190">
        <f>Q260*H260</f>
        <v>0</v>
      </c>
      <c r="S260" s="190">
        <v>0</v>
      </c>
      <c r="T260" s="191">
        <f>S260*H260</f>
        <v>0</v>
      </c>
      <c r="U260" s="37"/>
      <c r="V260" s="37"/>
      <c r="W260" s="37"/>
      <c r="X260" s="37"/>
      <c r="Y260" s="37"/>
      <c r="Z260" s="37"/>
      <c r="AA260" s="37"/>
      <c r="AB260" s="37"/>
      <c r="AC260" s="37"/>
      <c r="AD260" s="37"/>
      <c r="AE260" s="37"/>
      <c r="AR260" s="192" t="s">
        <v>283</v>
      </c>
      <c r="AT260" s="192" t="s">
        <v>199</v>
      </c>
      <c r="AU260" s="192" t="s">
        <v>84</v>
      </c>
      <c r="AY260" s="20" t="s">
        <v>197</v>
      </c>
      <c r="BE260" s="193">
        <f>IF(N260="základní",J260,0)</f>
        <v>0</v>
      </c>
      <c r="BF260" s="193">
        <f>IF(N260="snížená",J260,0)</f>
        <v>0</v>
      </c>
      <c r="BG260" s="193">
        <f>IF(N260="zákl. přenesená",J260,0)</f>
        <v>0</v>
      </c>
      <c r="BH260" s="193">
        <f>IF(N260="sníž. přenesená",J260,0)</f>
        <v>0</v>
      </c>
      <c r="BI260" s="193">
        <f>IF(N260="nulová",J260,0)</f>
        <v>0</v>
      </c>
      <c r="BJ260" s="20" t="s">
        <v>82</v>
      </c>
      <c r="BK260" s="193">
        <f>ROUND(I260*H260,2)</f>
        <v>0</v>
      </c>
      <c r="BL260" s="20" t="s">
        <v>283</v>
      </c>
      <c r="BM260" s="192" t="s">
        <v>2326</v>
      </c>
    </row>
    <row r="261" spans="1:65" s="2" customFormat="1" ht="16.5" customHeight="1">
      <c r="A261" s="37"/>
      <c r="B261" s="38"/>
      <c r="C261" s="181" t="s">
        <v>1558</v>
      </c>
      <c r="D261" s="181" t="s">
        <v>199</v>
      </c>
      <c r="E261" s="182" t="s">
        <v>4967</v>
      </c>
      <c r="F261" s="183" t="s">
        <v>4968</v>
      </c>
      <c r="G261" s="184" t="s">
        <v>3845</v>
      </c>
      <c r="H261" s="185">
        <v>4</v>
      </c>
      <c r="I261" s="186"/>
      <c r="J261" s="187">
        <f>ROUND(I261*H261,2)</f>
        <v>0</v>
      </c>
      <c r="K261" s="183" t="s">
        <v>28</v>
      </c>
      <c r="L261" s="42"/>
      <c r="M261" s="188" t="s">
        <v>28</v>
      </c>
      <c r="N261" s="189" t="s">
        <v>45</v>
      </c>
      <c r="O261" s="67"/>
      <c r="P261" s="190">
        <f>O261*H261</f>
        <v>0</v>
      </c>
      <c r="Q261" s="190">
        <v>0</v>
      </c>
      <c r="R261" s="190">
        <f>Q261*H261</f>
        <v>0</v>
      </c>
      <c r="S261" s="190">
        <v>0</v>
      </c>
      <c r="T261" s="191">
        <f>S261*H261</f>
        <v>0</v>
      </c>
      <c r="U261" s="37"/>
      <c r="V261" s="37"/>
      <c r="W261" s="37"/>
      <c r="X261" s="37"/>
      <c r="Y261" s="37"/>
      <c r="Z261" s="37"/>
      <c r="AA261" s="37"/>
      <c r="AB261" s="37"/>
      <c r="AC261" s="37"/>
      <c r="AD261" s="37"/>
      <c r="AE261" s="37"/>
      <c r="AR261" s="192" t="s">
        <v>283</v>
      </c>
      <c r="AT261" s="192" t="s">
        <v>199</v>
      </c>
      <c r="AU261" s="192" t="s">
        <v>84</v>
      </c>
      <c r="AY261" s="20" t="s">
        <v>197</v>
      </c>
      <c r="BE261" s="193">
        <f>IF(N261="základní",J261,0)</f>
        <v>0</v>
      </c>
      <c r="BF261" s="193">
        <f>IF(N261="snížená",J261,0)</f>
        <v>0</v>
      </c>
      <c r="BG261" s="193">
        <f>IF(N261="zákl. přenesená",J261,0)</f>
        <v>0</v>
      </c>
      <c r="BH261" s="193">
        <f>IF(N261="sníž. přenesená",J261,0)</f>
        <v>0</v>
      </c>
      <c r="BI261" s="193">
        <f>IF(N261="nulová",J261,0)</f>
        <v>0</v>
      </c>
      <c r="BJ261" s="20" t="s">
        <v>82</v>
      </c>
      <c r="BK261" s="193">
        <f>ROUND(I261*H261,2)</f>
        <v>0</v>
      </c>
      <c r="BL261" s="20" t="s">
        <v>283</v>
      </c>
      <c r="BM261" s="192" t="s">
        <v>2335</v>
      </c>
    </row>
    <row r="262" spans="1:65" s="12" customFormat="1" ht="22.9" customHeight="1">
      <c r="B262" s="165"/>
      <c r="C262" s="166"/>
      <c r="D262" s="167" t="s">
        <v>73</v>
      </c>
      <c r="E262" s="179" t="s">
        <v>4969</v>
      </c>
      <c r="F262" s="179" t="s">
        <v>4577</v>
      </c>
      <c r="G262" s="166"/>
      <c r="H262" s="166"/>
      <c r="I262" s="169"/>
      <c r="J262" s="180">
        <f>BK262</f>
        <v>0</v>
      </c>
      <c r="K262" s="166"/>
      <c r="L262" s="171"/>
      <c r="M262" s="172"/>
      <c r="N262" s="173"/>
      <c r="O262" s="173"/>
      <c r="P262" s="174">
        <f>SUM(P263:P265)</f>
        <v>0</v>
      </c>
      <c r="Q262" s="173"/>
      <c r="R262" s="174">
        <f>SUM(R263:R265)</f>
        <v>0</v>
      </c>
      <c r="S262" s="173"/>
      <c r="T262" s="175">
        <f>SUM(T263:T265)</f>
        <v>0</v>
      </c>
      <c r="AR262" s="176" t="s">
        <v>82</v>
      </c>
      <c r="AT262" s="177" t="s">
        <v>73</v>
      </c>
      <c r="AU262" s="177" t="s">
        <v>82</v>
      </c>
      <c r="AY262" s="176" t="s">
        <v>197</v>
      </c>
      <c r="BK262" s="178">
        <f>SUM(BK263:BK265)</f>
        <v>0</v>
      </c>
    </row>
    <row r="263" spans="1:65" s="2" customFormat="1" ht="16.5" customHeight="1">
      <c r="A263" s="37"/>
      <c r="B263" s="38"/>
      <c r="C263" s="181" t="s">
        <v>1566</v>
      </c>
      <c r="D263" s="181" t="s">
        <v>199</v>
      </c>
      <c r="E263" s="182" t="s">
        <v>4970</v>
      </c>
      <c r="F263" s="183" t="s">
        <v>4790</v>
      </c>
      <c r="G263" s="184" t="s">
        <v>4134</v>
      </c>
      <c r="H263" s="185">
        <v>4</v>
      </c>
      <c r="I263" s="186"/>
      <c r="J263" s="187">
        <f>ROUND(I263*H263,2)</f>
        <v>0</v>
      </c>
      <c r="K263" s="183" t="s">
        <v>28</v>
      </c>
      <c r="L263" s="42"/>
      <c r="M263" s="188" t="s">
        <v>28</v>
      </c>
      <c r="N263" s="189" t="s">
        <v>45</v>
      </c>
      <c r="O263" s="67"/>
      <c r="P263" s="190">
        <f>O263*H263</f>
        <v>0</v>
      </c>
      <c r="Q263" s="190">
        <v>0</v>
      </c>
      <c r="R263" s="190">
        <f>Q263*H263</f>
        <v>0</v>
      </c>
      <c r="S263" s="190">
        <v>0</v>
      </c>
      <c r="T263" s="191">
        <f>S263*H263</f>
        <v>0</v>
      </c>
      <c r="U263" s="37"/>
      <c r="V263" s="37"/>
      <c r="W263" s="37"/>
      <c r="X263" s="37"/>
      <c r="Y263" s="37"/>
      <c r="Z263" s="37"/>
      <c r="AA263" s="37"/>
      <c r="AB263" s="37"/>
      <c r="AC263" s="37"/>
      <c r="AD263" s="37"/>
      <c r="AE263" s="37"/>
      <c r="AR263" s="192" t="s">
        <v>283</v>
      </c>
      <c r="AT263" s="192" t="s">
        <v>199</v>
      </c>
      <c r="AU263" s="192" t="s">
        <v>84</v>
      </c>
      <c r="AY263" s="20" t="s">
        <v>197</v>
      </c>
      <c r="BE263" s="193">
        <f>IF(N263="základní",J263,0)</f>
        <v>0</v>
      </c>
      <c r="BF263" s="193">
        <f>IF(N263="snížená",J263,0)</f>
        <v>0</v>
      </c>
      <c r="BG263" s="193">
        <f>IF(N263="zákl. přenesená",J263,0)</f>
        <v>0</v>
      </c>
      <c r="BH263" s="193">
        <f>IF(N263="sníž. přenesená",J263,0)</f>
        <v>0</v>
      </c>
      <c r="BI263" s="193">
        <f>IF(N263="nulová",J263,0)</f>
        <v>0</v>
      </c>
      <c r="BJ263" s="20" t="s">
        <v>82</v>
      </c>
      <c r="BK263" s="193">
        <f>ROUND(I263*H263,2)</f>
        <v>0</v>
      </c>
      <c r="BL263" s="20" t="s">
        <v>283</v>
      </c>
      <c r="BM263" s="192" t="s">
        <v>2343</v>
      </c>
    </row>
    <row r="264" spans="1:65" s="2" customFormat="1" ht="16.5" customHeight="1">
      <c r="A264" s="37"/>
      <c r="B264" s="38"/>
      <c r="C264" s="181" t="s">
        <v>1572</v>
      </c>
      <c r="D264" s="181" t="s">
        <v>199</v>
      </c>
      <c r="E264" s="182" t="s">
        <v>4971</v>
      </c>
      <c r="F264" s="183" t="s">
        <v>4792</v>
      </c>
      <c r="G264" s="184" t="s">
        <v>4134</v>
      </c>
      <c r="H264" s="185">
        <v>8</v>
      </c>
      <c r="I264" s="186"/>
      <c r="J264" s="187">
        <f>ROUND(I264*H264,2)</f>
        <v>0</v>
      </c>
      <c r="K264" s="183" t="s">
        <v>28</v>
      </c>
      <c r="L264" s="42"/>
      <c r="M264" s="188" t="s">
        <v>28</v>
      </c>
      <c r="N264" s="189" t="s">
        <v>45</v>
      </c>
      <c r="O264" s="67"/>
      <c r="P264" s="190">
        <f>O264*H264</f>
        <v>0</v>
      </c>
      <c r="Q264" s="190">
        <v>0</v>
      </c>
      <c r="R264" s="190">
        <f>Q264*H264</f>
        <v>0</v>
      </c>
      <c r="S264" s="190">
        <v>0</v>
      </c>
      <c r="T264" s="191">
        <f>S264*H264</f>
        <v>0</v>
      </c>
      <c r="U264" s="37"/>
      <c r="V264" s="37"/>
      <c r="W264" s="37"/>
      <c r="X264" s="37"/>
      <c r="Y264" s="37"/>
      <c r="Z264" s="37"/>
      <c r="AA264" s="37"/>
      <c r="AB264" s="37"/>
      <c r="AC264" s="37"/>
      <c r="AD264" s="37"/>
      <c r="AE264" s="37"/>
      <c r="AR264" s="192" t="s">
        <v>283</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283</v>
      </c>
      <c r="BM264" s="192" t="s">
        <v>2361</v>
      </c>
    </row>
    <row r="265" spans="1:65" s="2" customFormat="1" ht="16.5" customHeight="1">
      <c r="A265" s="37"/>
      <c r="B265" s="38"/>
      <c r="C265" s="181" t="s">
        <v>1582</v>
      </c>
      <c r="D265" s="181" t="s">
        <v>199</v>
      </c>
      <c r="E265" s="182" t="s">
        <v>4972</v>
      </c>
      <c r="F265" s="183" t="s">
        <v>4893</v>
      </c>
      <c r="G265" s="184" t="s">
        <v>4134</v>
      </c>
      <c r="H265" s="185">
        <v>12</v>
      </c>
      <c r="I265" s="186"/>
      <c r="J265" s="187">
        <f>ROUND(I265*H265,2)</f>
        <v>0</v>
      </c>
      <c r="K265" s="183" t="s">
        <v>28</v>
      </c>
      <c r="L265" s="42"/>
      <c r="M265" s="188" t="s">
        <v>28</v>
      </c>
      <c r="N265" s="189" t="s">
        <v>45</v>
      </c>
      <c r="O265" s="67"/>
      <c r="P265" s="190">
        <f>O265*H265</f>
        <v>0</v>
      </c>
      <c r="Q265" s="190">
        <v>0</v>
      </c>
      <c r="R265" s="190">
        <f>Q265*H265</f>
        <v>0</v>
      </c>
      <c r="S265" s="190">
        <v>0</v>
      </c>
      <c r="T265" s="191">
        <f>S265*H265</f>
        <v>0</v>
      </c>
      <c r="U265" s="37"/>
      <c r="V265" s="37"/>
      <c r="W265" s="37"/>
      <c r="X265" s="37"/>
      <c r="Y265" s="37"/>
      <c r="Z265" s="37"/>
      <c r="AA265" s="37"/>
      <c r="AB265" s="37"/>
      <c r="AC265" s="37"/>
      <c r="AD265" s="37"/>
      <c r="AE265" s="37"/>
      <c r="AR265" s="192" t="s">
        <v>283</v>
      </c>
      <c r="AT265" s="192" t="s">
        <v>199</v>
      </c>
      <c r="AU265" s="192" t="s">
        <v>84</v>
      </c>
      <c r="AY265" s="20" t="s">
        <v>197</v>
      </c>
      <c r="BE265" s="193">
        <f>IF(N265="základní",J265,0)</f>
        <v>0</v>
      </c>
      <c r="BF265" s="193">
        <f>IF(N265="snížená",J265,0)</f>
        <v>0</v>
      </c>
      <c r="BG265" s="193">
        <f>IF(N265="zákl. přenesená",J265,0)</f>
        <v>0</v>
      </c>
      <c r="BH265" s="193">
        <f>IF(N265="sníž. přenesená",J265,0)</f>
        <v>0</v>
      </c>
      <c r="BI265" s="193">
        <f>IF(N265="nulová",J265,0)</f>
        <v>0</v>
      </c>
      <c r="BJ265" s="20" t="s">
        <v>82</v>
      </c>
      <c r="BK265" s="193">
        <f>ROUND(I265*H265,2)</f>
        <v>0</v>
      </c>
      <c r="BL265" s="20" t="s">
        <v>283</v>
      </c>
      <c r="BM265" s="192" t="s">
        <v>2374</v>
      </c>
    </row>
    <row r="266" spans="1:65" s="12" customFormat="1" ht="25.9" customHeight="1">
      <c r="B266" s="165"/>
      <c r="C266" s="166"/>
      <c r="D266" s="167" t="s">
        <v>73</v>
      </c>
      <c r="E266" s="168" t="s">
        <v>4973</v>
      </c>
      <c r="F266" s="168" t="s">
        <v>4974</v>
      </c>
      <c r="G266" s="166"/>
      <c r="H266" s="166"/>
      <c r="I266" s="169"/>
      <c r="J266" s="170">
        <f>BK266</f>
        <v>0</v>
      </c>
      <c r="K266" s="166"/>
      <c r="L266" s="171"/>
      <c r="M266" s="172"/>
      <c r="N266" s="173"/>
      <c r="O266" s="173"/>
      <c r="P266" s="174">
        <f>P267+P279</f>
        <v>0</v>
      </c>
      <c r="Q266" s="173"/>
      <c r="R266" s="174">
        <f>R267+R279</f>
        <v>0</v>
      </c>
      <c r="S266" s="173"/>
      <c r="T266" s="175">
        <f>T267+T279</f>
        <v>0</v>
      </c>
      <c r="AR266" s="176" t="s">
        <v>82</v>
      </c>
      <c r="AT266" s="177" t="s">
        <v>73</v>
      </c>
      <c r="AU266" s="177" t="s">
        <v>74</v>
      </c>
      <c r="AY266" s="176" t="s">
        <v>197</v>
      </c>
      <c r="BK266" s="178">
        <f>BK267+BK279</f>
        <v>0</v>
      </c>
    </row>
    <row r="267" spans="1:65" s="12" customFormat="1" ht="22.9" customHeight="1">
      <c r="B267" s="165"/>
      <c r="C267" s="166"/>
      <c r="D267" s="167" t="s">
        <v>73</v>
      </c>
      <c r="E267" s="179" t="s">
        <v>4975</v>
      </c>
      <c r="F267" s="179" t="s">
        <v>4976</v>
      </c>
      <c r="G267" s="166"/>
      <c r="H267" s="166"/>
      <c r="I267" s="169"/>
      <c r="J267" s="180">
        <f>BK267</f>
        <v>0</v>
      </c>
      <c r="K267" s="166"/>
      <c r="L267" s="171"/>
      <c r="M267" s="172"/>
      <c r="N267" s="173"/>
      <c r="O267" s="173"/>
      <c r="P267" s="174">
        <f>SUM(P268:P278)</f>
        <v>0</v>
      </c>
      <c r="Q267" s="173"/>
      <c r="R267" s="174">
        <f>SUM(R268:R278)</f>
        <v>0</v>
      </c>
      <c r="S267" s="173"/>
      <c r="T267" s="175">
        <f>SUM(T268:T278)</f>
        <v>0</v>
      </c>
      <c r="AR267" s="176" t="s">
        <v>82</v>
      </c>
      <c r="AT267" s="177" t="s">
        <v>73</v>
      </c>
      <c r="AU267" s="177" t="s">
        <v>82</v>
      </c>
      <c r="AY267" s="176" t="s">
        <v>197</v>
      </c>
      <c r="BK267" s="178">
        <f>SUM(BK268:BK278)</f>
        <v>0</v>
      </c>
    </row>
    <row r="268" spans="1:65" s="2" customFormat="1" ht="16.5" customHeight="1">
      <c r="A268" s="37"/>
      <c r="B268" s="38"/>
      <c r="C268" s="181" t="s">
        <v>1587</v>
      </c>
      <c r="D268" s="181" t="s">
        <v>199</v>
      </c>
      <c r="E268" s="182" t="s">
        <v>4977</v>
      </c>
      <c r="F268" s="183" t="s">
        <v>4978</v>
      </c>
      <c r="G268" s="184" t="s">
        <v>3845</v>
      </c>
      <c r="H268" s="185">
        <v>1</v>
      </c>
      <c r="I268" s="186"/>
      <c r="J268" s="187">
        <f>ROUND(I268*H268,2)</f>
        <v>0</v>
      </c>
      <c r="K268" s="183" t="s">
        <v>28</v>
      </c>
      <c r="L268" s="42"/>
      <c r="M268" s="188" t="s">
        <v>28</v>
      </c>
      <c r="N268" s="189" t="s">
        <v>45</v>
      </c>
      <c r="O268" s="67"/>
      <c r="P268" s="190">
        <f>O268*H268</f>
        <v>0</v>
      </c>
      <c r="Q268" s="190">
        <v>0</v>
      </c>
      <c r="R268" s="190">
        <f>Q268*H268</f>
        <v>0</v>
      </c>
      <c r="S268" s="190">
        <v>0</v>
      </c>
      <c r="T268" s="191">
        <f>S268*H268</f>
        <v>0</v>
      </c>
      <c r="U268" s="37"/>
      <c r="V268" s="37"/>
      <c r="W268" s="37"/>
      <c r="X268" s="37"/>
      <c r="Y268" s="37"/>
      <c r="Z268" s="37"/>
      <c r="AA268" s="37"/>
      <c r="AB268" s="37"/>
      <c r="AC268" s="37"/>
      <c r="AD268" s="37"/>
      <c r="AE268" s="37"/>
      <c r="AR268" s="192" t="s">
        <v>283</v>
      </c>
      <c r="AT268" s="192" t="s">
        <v>199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283</v>
      </c>
      <c r="BM268" s="192" t="s">
        <v>2386</v>
      </c>
    </row>
    <row r="269" spans="1:65" s="2" customFormat="1" ht="58.5">
      <c r="A269" s="37"/>
      <c r="B269" s="38"/>
      <c r="C269" s="39"/>
      <c r="D269" s="201" t="s">
        <v>4147</v>
      </c>
      <c r="E269" s="39"/>
      <c r="F269" s="261" t="s">
        <v>4979</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4147</v>
      </c>
      <c r="AU269" s="20" t="s">
        <v>84</v>
      </c>
    </row>
    <row r="270" spans="1:65" s="2" customFormat="1" ht="16.5" customHeight="1">
      <c r="A270" s="37"/>
      <c r="B270" s="38"/>
      <c r="C270" s="181" t="s">
        <v>1594</v>
      </c>
      <c r="D270" s="181" t="s">
        <v>199</v>
      </c>
      <c r="E270" s="182" t="s">
        <v>4980</v>
      </c>
      <c r="F270" s="183" t="s">
        <v>4981</v>
      </c>
      <c r="G270" s="184" t="s">
        <v>3845</v>
      </c>
      <c r="H270" s="185">
        <v>1</v>
      </c>
      <c r="I270" s="186"/>
      <c r="J270" s="187">
        <f t="shared" ref="J270:J278" si="60">ROUND(I270*H270,2)</f>
        <v>0</v>
      </c>
      <c r="K270" s="183" t="s">
        <v>28</v>
      </c>
      <c r="L270" s="42"/>
      <c r="M270" s="188" t="s">
        <v>28</v>
      </c>
      <c r="N270" s="189" t="s">
        <v>45</v>
      </c>
      <c r="O270" s="67"/>
      <c r="P270" s="190">
        <f t="shared" ref="P270:P278" si="61">O270*H270</f>
        <v>0</v>
      </c>
      <c r="Q270" s="190">
        <v>0</v>
      </c>
      <c r="R270" s="190">
        <f t="shared" ref="R270:R278" si="62">Q270*H270</f>
        <v>0</v>
      </c>
      <c r="S270" s="190">
        <v>0</v>
      </c>
      <c r="T270" s="191">
        <f t="shared" ref="T270:T278" si="63">S270*H270</f>
        <v>0</v>
      </c>
      <c r="U270" s="37"/>
      <c r="V270" s="37"/>
      <c r="W270" s="37"/>
      <c r="X270" s="37"/>
      <c r="Y270" s="37"/>
      <c r="Z270" s="37"/>
      <c r="AA270" s="37"/>
      <c r="AB270" s="37"/>
      <c r="AC270" s="37"/>
      <c r="AD270" s="37"/>
      <c r="AE270" s="37"/>
      <c r="AR270" s="192" t="s">
        <v>283</v>
      </c>
      <c r="AT270" s="192" t="s">
        <v>199</v>
      </c>
      <c r="AU270" s="192" t="s">
        <v>84</v>
      </c>
      <c r="AY270" s="20" t="s">
        <v>197</v>
      </c>
      <c r="BE270" s="193">
        <f t="shared" ref="BE270:BE278" si="64">IF(N270="základní",J270,0)</f>
        <v>0</v>
      </c>
      <c r="BF270" s="193">
        <f t="shared" ref="BF270:BF278" si="65">IF(N270="snížená",J270,0)</f>
        <v>0</v>
      </c>
      <c r="BG270" s="193">
        <f t="shared" ref="BG270:BG278" si="66">IF(N270="zákl. přenesená",J270,0)</f>
        <v>0</v>
      </c>
      <c r="BH270" s="193">
        <f t="shared" ref="BH270:BH278" si="67">IF(N270="sníž. přenesená",J270,0)</f>
        <v>0</v>
      </c>
      <c r="BI270" s="193">
        <f t="shared" ref="BI270:BI278" si="68">IF(N270="nulová",J270,0)</f>
        <v>0</v>
      </c>
      <c r="BJ270" s="20" t="s">
        <v>82</v>
      </c>
      <c r="BK270" s="193">
        <f t="shared" ref="BK270:BK278" si="69">ROUND(I270*H270,2)</f>
        <v>0</v>
      </c>
      <c r="BL270" s="20" t="s">
        <v>283</v>
      </c>
      <c r="BM270" s="192" t="s">
        <v>2396</v>
      </c>
    </row>
    <row r="271" spans="1:65" s="2" customFormat="1" ht="16.5" customHeight="1">
      <c r="A271" s="37"/>
      <c r="B271" s="38"/>
      <c r="C271" s="181" t="s">
        <v>1599</v>
      </c>
      <c r="D271" s="181" t="s">
        <v>199</v>
      </c>
      <c r="E271" s="182" t="s">
        <v>4982</v>
      </c>
      <c r="F271" s="183" t="s">
        <v>4983</v>
      </c>
      <c r="G271" s="184" t="s">
        <v>3845</v>
      </c>
      <c r="H271" s="185">
        <v>1</v>
      </c>
      <c r="I271" s="186"/>
      <c r="J271" s="187">
        <f t="shared" si="60"/>
        <v>0</v>
      </c>
      <c r="K271" s="183" t="s">
        <v>28</v>
      </c>
      <c r="L271" s="42"/>
      <c r="M271" s="188" t="s">
        <v>28</v>
      </c>
      <c r="N271" s="189" t="s">
        <v>45</v>
      </c>
      <c r="O271" s="67"/>
      <c r="P271" s="190">
        <f t="shared" si="61"/>
        <v>0</v>
      </c>
      <c r="Q271" s="190">
        <v>0</v>
      </c>
      <c r="R271" s="190">
        <f t="shared" si="62"/>
        <v>0</v>
      </c>
      <c r="S271" s="190">
        <v>0</v>
      </c>
      <c r="T271" s="191">
        <f t="shared" si="63"/>
        <v>0</v>
      </c>
      <c r="U271" s="37"/>
      <c r="V271" s="37"/>
      <c r="W271" s="37"/>
      <c r="X271" s="37"/>
      <c r="Y271" s="37"/>
      <c r="Z271" s="37"/>
      <c r="AA271" s="37"/>
      <c r="AB271" s="37"/>
      <c r="AC271" s="37"/>
      <c r="AD271" s="37"/>
      <c r="AE271" s="37"/>
      <c r="AR271" s="192" t="s">
        <v>283</v>
      </c>
      <c r="AT271" s="192" t="s">
        <v>199</v>
      </c>
      <c r="AU271" s="192" t="s">
        <v>84</v>
      </c>
      <c r="AY271" s="20" t="s">
        <v>197</v>
      </c>
      <c r="BE271" s="193">
        <f t="shared" si="64"/>
        <v>0</v>
      </c>
      <c r="BF271" s="193">
        <f t="shared" si="65"/>
        <v>0</v>
      </c>
      <c r="BG271" s="193">
        <f t="shared" si="66"/>
        <v>0</v>
      </c>
      <c r="BH271" s="193">
        <f t="shared" si="67"/>
        <v>0</v>
      </c>
      <c r="BI271" s="193">
        <f t="shared" si="68"/>
        <v>0</v>
      </c>
      <c r="BJ271" s="20" t="s">
        <v>82</v>
      </c>
      <c r="BK271" s="193">
        <f t="shared" si="69"/>
        <v>0</v>
      </c>
      <c r="BL271" s="20" t="s">
        <v>283</v>
      </c>
      <c r="BM271" s="192" t="s">
        <v>2406</v>
      </c>
    </row>
    <row r="272" spans="1:65" s="2" customFormat="1" ht="24.2" customHeight="1">
      <c r="A272" s="37"/>
      <c r="B272" s="38"/>
      <c r="C272" s="181" t="s">
        <v>1603</v>
      </c>
      <c r="D272" s="181" t="s">
        <v>199</v>
      </c>
      <c r="E272" s="182" t="s">
        <v>4984</v>
      </c>
      <c r="F272" s="183" t="s">
        <v>4985</v>
      </c>
      <c r="G272" s="184" t="s">
        <v>3845</v>
      </c>
      <c r="H272" s="185">
        <v>1</v>
      </c>
      <c r="I272" s="186"/>
      <c r="J272" s="187">
        <f t="shared" si="60"/>
        <v>0</v>
      </c>
      <c r="K272" s="183" t="s">
        <v>28</v>
      </c>
      <c r="L272" s="42"/>
      <c r="M272" s="188" t="s">
        <v>28</v>
      </c>
      <c r="N272" s="189" t="s">
        <v>45</v>
      </c>
      <c r="O272" s="67"/>
      <c r="P272" s="190">
        <f t="shared" si="61"/>
        <v>0</v>
      </c>
      <c r="Q272" s="190">
        <v>0</v>
      </c>
      <c r="R272" s="190">
        <f t="shared" si="62"/>
        <v>0</v>
      </c>
      <c r="S272" s="190">
        <v>0</v>
      </c>
      <c r="T272" s="191">
        <f t="shared" si="63"/>
        <v>0</v>
      </c>
      <c r="U272" s="37"/>
      <c r="V272" s="37"/>
      <c r="W272" s="37"/>
      <c r="X272" s="37"/>
      <c r="Y272" s="37"/>
      <c r="Z272" s="37"/>
      <c r="AA272" s="37"/>
      <c r="AB272" s="37"/>
      <c r="AC272" s="37"/>
      <c r="AD272" s="37"/>
      <c r="AE272" s="37"/>
      <c r="AR272" s="192" t="s">
        <v>283</v>
      </c>
      <c r="AT272" s="192" t="s">
        <v>199</v>
      </c>
      <c r="AU272" s="192" t="s">
        <v>84</v>
      </c>
      <c r="AY272" s="20" t="s">
        <v>197</v>
      </c>
      <c r="BE272" s="193">
        <f t="shared" si="64"/>
        <v>0</v>
      </c>
      <c r="BF272" s="193">
        <f t="shared" si="65"/>
        <v>0</v>
      </c>
      <c r="BG272" s="193">
        <f t="shared" si="66"/>
        <v>0</v>
      </c>
      <c r="BH272" s="193">
        <f t="shared" si="67"/>
        <v>0</v>
      </c>
      <c r="BI272" s="193">
        <f t="shared" si="68"/>
        <v>0</v>
      </c>
      <c r="BJ272" s="20" t="s">
        <v>82</v>
      </c>
      <c r="BK272" s="193">
        <f t="shared" si="69"/>
        <v>0</v>
      </c>
      <c r="BL272" s="20" t="s">
        <v>283</v>
      </c>
      <c r="BM272" s="192" t="s">
        <v>2420</v>
      </c>
    </row>
    <row r="273" spans="1:65" s="2" customFormat="1" ht="24.2" customHeight="1">
      <c r="A273" s="37"/>
      <c r="B273" s="38"/>
      <c r="C273" s="181" t="s">
        <v>1608</v>
      </c>
      <c r="D273" s="181" t="s">
        <v>199</v>
      </c>
      <c r="E273" s="182" t="s">
        <v>4986</v>
      </c>
      <c r="F273" s="183" t="s">
        <v>4987</v>
      </c>
      <c r="G273" s="184" t="s">
        <v>3845</v>
      </c>
      <c r="H273" s="185">
        <v>8</v>
      </c>
      <c r="I273" s="186"/>
      <c r="J273" s="187">
        <f t="shared" si="60"/>
        <v>0</v>
      </c>
      <c r="K273" s="183" t="s">
        <v>28</v>
      </c>
      <c r="L273" s="42"/>
      <c r="M273" s="188" t="s">
        <v>28</v>
      </c>
      <c r="N273" s="189" t="s">
        <v>45</v>
      </c>
      <c r="O273" s="67"/>
      <c r="P273" s="190">
        <f t="shared" si="61"/>
        <v>0</v>
      </c>
      <c r="Q273" s="190">
        <v>0</v>
      </c>
      <c r="R273" s="190">
        <f t="shared" si="62"/>
        <v>0</v>
      </c>
      <c r="S273" s="190">
        <v>0</v>
      </c>
      <c r="T273" s="191">
        <f t="shared" si="63"/>
        <v>0</v>
      </c>
      <c r="U273" s="37"/>
      <c r="V273" s="37"/>
      <c r="W273" s="37"/>
      <c r="X273" s="37"/>
      <c r="Y273" s="37"/>
      <c r="Z273" s="37"/>
      <c r="AA273" s="37"/>
      <c r="AB273" s="37"/>
      <c r="AC273" s="37"/>
      <c r="AD273" s="37"/>
      <c r="AE273" s="37"/>
      <c r="AR273" s="192" t="s">
        <v>283</v>
      </c>
      <c r="AT273" s="192" t="s">
        <v>199</v>
      </c>
      <c r="AU273" s="192" t="s">
        <v>84</v>
      </c>
      <c r="AY273" s="20" t="s">
        <v>197</v>
      </c>
      <c r="BE273" s="193">
        <f t="shared" si="64"/>
        <v>0</v>
      </c>
      <c r="BF273" s="193">
        <f t="shared" si="65"/>
        <v>0</v>
      </c>
      <c r="BG273" s="193">
        <f t="shared" si="66"/>
        <v>0</v>
      </c>
      <c r="BH273" s="193">
        <f t="shared" si="67"/>
        <v>0</v>
      </c>
      <c r="BI273" s="193">
        <f t="shared" si="68"/>
        <v>0</v>
      </c>
      <c r="BJ273" s="20" t="s">
        <v>82</v>
      </c>
      <c r="BK273" s="193">
        <f t="shared" si="69"/>
        <v>0</v>
      </c>
      <c r="BL273" s="20" t="s">
        <v>283</v>
      </c>
      <c r="BM273" s="192" t="s">
        <v>2430</v>
      </c>
    </row>
    <row r="274" spans="1:65" s="2" customFormat="1" ht="16.5" customHeight="1">
      <c r="A274" s="37"/>
      <c r="B274" s="38"/>
      <c r="C274" s="181" t="s">
        <v>1613</v>
      </c>
      <c r="D274" s="181" t="s">
        <v>199</v>
      </c>
      <c r="E274" s="182" t="s">
        <v>4988</v>
      </c>
      <c r="F274" s="183" t="s">
        <v>4989</v>
      </c>
      <c r="G274" s="184" t="s">
        <v>3845</v>
      </c>
      <c r="H274" s="185">
        <v>8</v>
      </c>
      <c r="I274" s="186"/>
      <c r="J274" s="187">
        <f t="shared" si="60"/>
        <v>0</v>
      </c>
      <c r="K274" s="183" t="s">
        <v>28</v>
      </c>
      <c r="L274" s="42"/>
      <c r="M274" s="188" t="s">
        <v>28</v>
      </c>
      <c r="N274" s="189" t="s">
        <v>45</v>
      </c>
      <c r="O274" s="67"/>
      <c r="P274" s="190">
        <f t="shared" si="61"/>
        <v>0</v>
      </c>
      <c r="Q274" s="190">
        <v>0</v>
      </c>
      <c r="R274" s="190">
        <f t="shared" si="62"/>
        <v>0</v>
      </c>
      <c r="S274" s="190">
        <v>0</v>
      </c>
      <c r="T274" s="191">
        <f t="shared" si="63"/>
        <v>0</v>
      </c>
      <c r="U274" s="37"/>
      <c r="V274" s="37"/>
      <c r="W274" s="37"/>
      <c r="X274" s="37"/>
      <c r="Y274" s="37"/>
      <c r="Z274" s="37"/>
      <c r="AA274" s="37"/>
      <c r="AB274" s="37"/>
      <c r="AC274" s="37"/>
      <c r="AD274" s="37"/>
      <c r="AE274" s="37"/>
      <c r="AR274" s="192" t="s">
        <v>283</v>
      </c>
      <c r="AT274" s="192" t="s">
        <v>199</v>
      </c>
      <c r="AU274" s="192" t="s">
        <v>84</v>
      </c>
      <c r="AY274" s="20" t="s">
        <v>197</v>
      </c>
      <c r="BE274" s="193">
        <f t="shared" si="64"/>
        <v>0</v>
      </c>
      <c r="BF274" s="193">
        <f t="shared" si="65"/>
        <v>0</v>
      </c>
      <c r="BG274" s="193">
        <f t="shared" si="66"/>
        <v>0</v>
      </c>
      <c r="BH274" s="193">
        <f t="shared" si="67"/>
        <v>0</v>
      </c>
      <c r="BI274" s="193">
        <f t="shared" si="68"/>
        <v>0</v>
      </c>
      <c r="BJ274" s="20" t="s">
        <v>82</v>
      </c>
      <c r="BK274" s="193">
        <f t="shared" si="69"/>
        <v>0</v>
      </c>
      <c r="BL274" s="20" t="s">
        <v>283</v>
      </c>
      <c r="BM274" s="192" t="s">
        <v>2440</v>
      </c>
    </row>
    <row r="275" spans="1:65" s="2" customFormat="1" ht="16.5" customHeight="1">
      <c r="A275" s="37"/>
      <c r="B275" s="38"/>
      <c r="C275" s="181" t="s">
        <v>21</v>
      </c>
      <c r="D275" s="181" t="s">
        <v>199</v>
      </c>
      <c r="E275" s="182" t="s">
        <v>4990</v>
      </c>
      <c r="F275" s="183" t="s">
        <v>4752</v>
      </c>
      <c r="G275" s="184" t="s">
        <v>265</v>
      </c>
      <c r="H275" s="185">
        <v>50</v>
      </c>
      <c r="I275" s="186"/>
      <c r="J275" s="187">
        <f t="shared" si="60"/>
        <v>0</v>
      </c>
      <c r="K275" s="183" t="s">
        <v>28</v>
      </c>
      <c r="L275" s="42"/>
      <c r="M275" s="188" t="s">
        <v>28</v>
      </c>
      <c r="N275" s="189" t="s">
        <v>45</v>
      </c>
      <c r="O275" s="67"/>
      <c r="P275" s="190">
        <f t="shared" si="61"/>
        <v>0</v>
      </c>
      <c r="Q275" s="190">
        <v>0</v>
      </c>
      <c r="R275" s="190">
        <f t="shared" si="62"/>
        <v>0</v>
      </c>
      <c r="S275" s="190">
        <v>0</v>
      </c>
      <c r="T275" s="191">
        <f t="shared" si="63"/>
        <v>0</v>
      </c>
      <c r="U275" s="37"/>
      <c r="V275" s="37"/>
      <c r="W275" s="37"/>
      <c r="X275" s="37"/>
      <c r="Y275" s="37"/>
      <c r="Z275" s="37"/>
      <c r="AA275" s="37"/>
      <c r="AB275" s="37"/>
      <c r="AC275" s="37"/>
      <c r="AD275" s="37"/>
      <c r="AE275" s="37"/>
      <c r="AR275" s="192" t="s">
        <v>283</v>
      </c>
      <c r="AT275" s="192" t="s">
        <v>199</v>
      </c>
      <c r="AU275" s="192" t="s">
        <v>84</v>
      </c>
      <c r="AY275" s="20" t="s">
        <v>197</v>
      </c>
      <c r="BE275" s="193">
        <f t="shared" si="64"/>
        <v>0</v>
      </c>
      <c r="BF275" s="193">
        <f t="shared" si="65"/>
        <v>0</v>
      </c>
      <c r="BG275" s="193">
        <f t="shared" si="66"/>
        <v>0</v>
      </c>
      <c r="BH275" s="193">
        <f t="shared" si="67"/>
        <v>0</v>
      </c>
      <c r="BI275" s="193">
        <f t="shared" si="68"/>
        <v>0</v>
      </c>
      <c r="BJ275" s="20" t="s">
        <v>82</v>
      </c>
      <c r="BK275" s="193">
        <f t="shared" si="69"/>
        <v>0</v>
      </c>
      <c r="BL275" s="20" t="s">
        <v>283</v>
      </c>
      <c r="BM275" s="192" t="s">
        <v>2451</v>
      </c>
    </row>
    <row r="276" spans="1:65" s="2" customFormat="1" ht="16.5" customHeight="1">
      <c r="A276" s="37"/>
      <c r="B276" s="38"/>
      <c r="C276" s="181" t="s">
        <v>1635</v>
      </c>
      <c r="D276" s="181" t="s">
        <v>199</v>
      </c>
      <c r="E276" s="182" t="s">
        <v>4991</v>
      </c>
      <c r="F276" s="183" t="s">
        <v>4992</v>
      </c>
      <c r="G276" s="184" t="s">
        <v>265</v>
      </c>
      <c r="H276" s="185">
        <v>580</v>
      </c>
      <c r="I276" s="186"/>
      <c r="J276" s="187">
        <f t="shared" si="60"/>
        <v>0</v>
      </c>
      <c r="K276" s="183" t="s">
        <v>28</v>
      </c>
      <c r="L276" s="42"/>
      <c r="M276" s="188" t="s">
        <v>28</v>
      </c>
      <c r="N276" s="189" t="s">
        <v>45</v>
      </c>
      <c r="O276" s="67"/>
      <c r="P276" s="190">
        <f t="shared" si="61"/>
        <v>0</v>
      </c>
      <c r="Q276" s="190">
        <v>0</v>
      </c>
      <c r="R276" s="190">
        <f t="shared" si="62"/>
        <v>0</v>
      </c>
      <c r="S276" s="190">
        <v>0</v>
      </c>
      <c r="T276" s="191">
        <f t="shared" si="63"/>
        <v>0</v>
      </c>
      <c r="U276" s="37"/>
      <c r="V276" s="37"/>
      <c r="W276" s="37"/>
      <c r="X276" s="37"/>
      <c r="Y276" s="37"/>
      <c r="Z276" s="37"/>
      <c r="AA276" s="37"/>
      <c r="AB276" s="37"/>
      <c r="AC276" s="37"/>
      <c r="AD276" s="37"/>
      <c r="AE276" s="37"/>
      <c r="AR276" s="192" t="s">
        <v>283</v>
      </c>
      <c r="AT276" s="192" t="s">
        <v>199</v>
      </c>
      <c r="AU276" s="192" t="s">
        <v>84</v>
      </c>
      <c r="AY276" s="20" t="s">
        <v>197</v>
      </c>
      <c r="BE276" s="193">
        <f t="shared" si="64"/>
        <v>0</v>
      </c>
      <c r="BF276" s="193">
        <f t="shared" si="65"/>
        <v>0</v>
      </c>
      <c r="BG276" s="193">
        <f t="shared" si="66"/>
        <v>0</v>
      </c>
      <c r="BH276" s="193">
        <f t="shared" si="67"/>
        <v>0</v>
      </c>
      <c r="BI276" s="193">
        <f t="shared" si="68"/>
        <v>0</v>
      </c>
      <c r="BJ276" s="20" t="s">
        <v>82</v>
      </c>
      <c r="BK276" s="193">
        <f t="shared" si="69"/>
        <v>0</v>
      </c>
      <c r="BL276" s="20" t="s">
        <v>283</v>
      </c>
      <c r="BM276" s="192" t="s">
        <v>2460</v>
      </c>
    </row>
    <row r="277" spans="1:65" s="2" customFormat="1" ht="16.5" customHeight="1">
      <c r="A277" s="37"/>
      <c r="B277" s="38"/>
      <c r="C277" s="181" t="s">
        <v>1639</v>
      </c>
      <c r="D277" s="181" t="s">
        <v>199</v>
      </c>
      <c r="E277" s="182" t="s">
        <v>4993</v>
      </c>
      <c r="F277" s="183" t="s">
        <v>4994</v>
      </c>
      <c r="G277" s="184" t="s">
        <v>3845</v>
      </c>
      <c r="H277" s="185">
        <v>1</v>
      </c>
      <c r="I277" s="186"/>
      <c r="J277" s="187">
        <f t="shared" si="60"/>
        <v>0</v>
      </c>
      <c r="K277" s="183" t="s">
        <v>28</v>
      </c>
      <c r="L277" s="42"/>
      <c r="M277" s="188" t="s">
        <v>28</v>
      </c>
      <c r="N277" s="189" t="s">
        <v>45</v>
      </c>
      <c r="O277" s="67"/>
      <c r="P277" s="190">
        <f t="shared" si="61"/>
        <v>0</v>
      </c>
      <c r="Q277" s="190">
        <v>0</v>
      </c>
      <c r="R277" s="190">
        <f t="shared" si="62"/>
        <v>0</v>
      </c>
      <c r="S277" s="190">
        <v>0</v>
      </c>
      <c r="T277" s="191">
        <f t="shared" si="63"/>
        <v>0</v>
      </c>
      <c r="U277" s="37"/>
      <c r="V277" s="37"/>
      <c r="W277" s="37"/>
      <c r="X277" s="37"/>
      <c r="Y277" s="37"/>
      <c r="Z277" s="37"/>
      <c r="AA277" s="37"/>
      <c r="AB277" s="37"/>
      <c r="AC277" s="37"/>
      <c r="AD277" s="37"/>
      <c r="AE277" s="37"/>
      <c r="AR277" s="192" t="s">
        <v>283</v>
      </c>
      <c r="AT277" s="192" t="s">
        <v>199</v>
      </c>
      <c r="AU277" s="192" t="s">
        <v>84</v>
      </c>
      <c r="AY277" s="20" t="s">
        <v>197</v>
      </c>
      <c r="BE277" s="193">
        <f t="shared" si="64"/>
        <v>0</v>
      </c>
      <c r="BF277" s="193">
        <f t="shared" si="65"/>
        <v>0</v>
      </c>
      <c r="BG277" s="193">
        <f t="shared" si="66"/>
        <v>0</v>
      </c>
      <c r="BH277" s="193">
        <f t="shared" si="67"/>
        <v>0</v>
      </c>
      <c r="BI277" s="193">
        <f t="shared" si="68"/>
        <v>0</v>
      </c>
      <c r="BJ277" s="20" t="s">
        <v>82</v>
      </c>
      <c r="BK277" s="193">
        <f t="shared" si="69"/>
        <v>0</v>
      </c>
      <c r="BL277" s="20" t="s">
        <v>283</v>
      </c>
      <c r="BM277" s="192" t="s">
        <v>2471</v>
      </c>
    </row>
    <row r="278" spans="1:65" s="2" customFormat="1" ht="16.5" customHeight="1">
      <c r="A278" s="37"/>
      <c r="B278" s="38"/>
      <c r="C278" s="181" t="s">
        <v>1665</v>
      </c>
      <c r="D278" s="181" t="s">
        <v>199</v>
      </c>
      <c r="E278" s="182" t="s">
        <v>4995</v>
      </c>
      <c r="F278" s="183" t="s">
        <v>4996</v>
      </c>
      <c r="G278" s="184" t="s">
        <v>3845</v>
      </c>
      <c r="H278" s="185">
        <v>1</v>
      </c>
      <c r="I278" s="186"/>
      <c r="J278" s="187">
        <f t="shared" si="60"/>
        <v>0</v>
      </c>
      <c r="K278" s="183" t="s">
        <v>28</v>
      </c>
      <c r="L278" s="42"/>
      <c r="M278" s="188" t="s">
        <v>28</v>
      </c>
      <c r="N278" s="189" t="s">
        <v>45</v>
      </c>
      <c r="O278" s="67"/>
      <c r="P278" s="190">
        <f t="shared" si="61"/>
        <v>0</v>
      </c>
      <c r="Q278" s="190">
        <v>0</v>
      </c>
      <c r="R278" s="190">
        <f t="shared" si="62"/>
        <v>0</v>
      </c>
      <c r="S278" s="190">
        <v>0</v>
      </c>
      <c r="T278" s="191">
        <f t="shared" si="63"/>
        <v>0</v>
      </c>
      <c r="U278" s="37"/>
      <c r="V278" s="37"/>
      <c r="W278" s="37"/>
      <c r="X278" s="37"/>
      <c r="Y278" s="37"/>
      <c r="Z278" s="37"/>
      <c r="AA278" s="37"/>
      <c r="AB278" s="37"/>
      <c r="AC278" s="37"/>
      <c r="AD278" s="37"/>
      <c r="AE278" s="37"/>
      <c r="AR278" s="192" t="s">
        <v>283</v>
      </c>
      <c r="AT278" s="192" t="s">
        <v>199</v>
      </c>
      <c r="AU278" s="192" t="s">
        <v>84</v>
      </c>
      <c r="AY278" s="20" t="s">
        <v>197</v>
      </c>
      <c r="BE278" s="193">
        <f t="shared" si="64"/>
        <v>0</v>
      </c>
      <c r="BF278" s="193">
        <f t="shared" si="65"/>
        <v>0</v>
      </c>
      <c r="BG278" s="193">
        <f t="shared" si="66"/>
        <v>0</v>
      </c>
      <c r="BH278" s="193">
        <f t="shared" si="67"/>
        <v>0</v>
      </c>
      <c r="BI278" s="193">
        <f t="shared" si="68"/>
        <v>0</v>
      </c>
      <c r="BJ278" s="20" t="s">
        <v>82</v>
      </c>
      <c r="BK278" s="193">
        <f t="shared" si="69"/>
        <v>0</v>
      </c>
      <c r="BL278" s="20" t="s">
        <v>283</v>
      </c>
      <c r="BM278" s="192" t="s">
        <v>2488</v>
      </c>
    </row>
    <row r="279" spans="1:65" s="12" customFormat="1" ht="22.9" customHeight="1">
      <c r="B279" s="165"/>
      <c r="C279" s="166"/>
      <c r="D279" s="167" t="s">
        <v>73</v>
      </c>
      <c r="E279" s="179" t="s">
        <v>4997</v>
      </c>
      <c r="F279" s="179" t="s">
        <v>4786</v>
      </c>
      <c r="G279" s="166"/>
      <c r="H279" s="166"/>
      <c r="I279" s="169"/>
      <c r="J279" s="180">
        <f>BK279</f>
        <v>0</v>
      </c>
      <c r="K279" s="166"/>
      <c r="L279" s="171"/>
      <c r="M279" s="172"/>
      <c r="N279" s="173"/>
      <c r="O279" s="173"/>
      <c r="P279" s="174">
        <f>SUM(P280:P283)</f>
        <v>0</v>
      </c>
      <c r="Q279" s="173"/>
      <c r="R279" s="174">
        <f>SUM(R280:R283)</f>
        <v>0</v>
      </c>
      <c r="S279" s="173"/>
      <c r="T279" s="175">
        <f>SUM(T280:T283)</f>
        <v>0</v>
      </c>
      <c r="AR279" s="176" t="s">
        <v>82</v>
      </c>
      <c r="AT279" s="177" t="s">
        <v>73</v>
      </c>
      <c r="AU279" s="177" t="s">
        <v>82</v>
      </c>
      <c r="AY279" s="176" t="s">
        <v>197</v>
      </c>
      <c r="BK279" s="178">
        <f>SUM(BK280:BK283)</f>
        <v>0</v>
      </c>
    </row>
    <row r="280" spans="1:65" s="2" customFormat="1" ht="16.5" customHeight="1">
      <c r="A280" s="37"/>
      <c r="B280" s="38"/>
      <c r="C280" s="181" t="s">
        <v>1670</v>
      </c>
      <c r="D280" s="181" t="s">
        <v>199</v>
      </c>
      <c r="E280" s="182" t="s">
        <v>4998</v>
      </c>
      <c r="F280" s="183" t="s">
        <v>4790</v>
      </c>
      <c r="G280" s="184" t="s">
        <v>4134</v>
      </c>
      <c r="H280" s="185">
        <v>4</v>
      </c>
      <c r="I280" s="186"/>
      <c r="J280" s="187">
        <f>ROUND(I280*H280,2)</f>
        <v>0</v>
      </c>
      <c r="K280" s="183" t="s">
        <v>28</v>
      </c>
      <c r="L280" s="42"/>
      <c r="M280" s="188" t="s">
        <v>28</v>
      </c>
      <c r="N280" s="189" t="s">
        <v>45</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283</v>
      </c>
      <c r="AT280" s="192" t="s">
        <v>199</v>
      </c>
      <c r="AU280" s="192" t="s">
        <v>84</v>
      </c>
      <c r="AY280" s="20" t="s">
        <v>197</v>
      </c>
      <c r="BE280" s="193">
        <f>IF(N280="základní",J280,0)</f>
        <v>0</v>
      </c>
      <c r="BF280" s="193">
        <f>IF(N280="snížená",J280,0)</f>
        <v>0</v>
      </c>
      <c r="BG280" s="193">
        <f>IF(N280="zákl. přenesená",J280,0)</f>
        <v>0</v>
      </c>
      <c r="BH280" s="193">
        <f>IF(N280="sníž. přenesená",J280,0)</f>
        <v>0</v>
      </c>
      <c r="BI280" s="193">
        <f>IF(N280="nulová",J280,0)</f>
        <v>0</v>
      </c>
      <c r="BJ280" s="20" t="s">
        <v>82</v>
      </c>
      <c r="BK280" s="193">
        <f>ROUND(I280*H280,2)</f>
        <v>0</v>
      </c>
      <c r="BL280" s="20" t="s">
        <v>283</v>
      </c>
      <c r="BM280" s="192" t="s">
        <v>2503</v>
      </c>
    </row>
    <row r="281" spans="1:65" s="2" customFormat="1" ht="16.5" customHeight="1">
      <c r="A281" s="37"/>
      <c r="B281" s="38"/>
      <c r="C281" s="181" t="s">
        <v>1679</v>
      </c>
      <c r="D281" s="181" t="s">
        <v>199</v>
      </c>
      <c r="E281" s="182" t="s">
        <v>4999</v>
      </c>
      <c r="F281" s="183" t="s">
        <v>4860</v>
      </c>
      <c r="G281" s="184" t="s">
        <v>4594</v>
      </c>
      <c r="H281" s="185">
        <v>2</v>
      </c>
      <c r="I281" s="186"/>
      <c r="J281" s="187">
        <f>ROUND(I281*H281,2)</f>
        <v>0</v>
      </c>
      <c r="K281" s="183" t="s">
        <v>28</v>
      </c>
      <c r="L281" s="42"/>
      <c r="M281" s="188" t="s">
        <v>28</v>
      </c>
      <c r="N281" s="189" t="s">
        <v>45</v>
      </c>
      <c r="O281" s="67"/>
      <c r="P281" s="190">
        <f>O281*H281</f>
        <v>0</v>
      </c>
      <c r="Q281" s="190">
        <v>0</v>
      </c>
      <c r="R281" s="190">
        <f>Q281*H281</f>
        <v>0</v>
      </c>
      <c r="S281" s="190">
        <v>0</v>
      </c>
      <c r="T281" s="191">
        <f>S281*H281</f>
        <v>0</v>
      </c>
      <c r="U281" s="37"/>
      <c r="V281" s="37"/>
      <c r="W281" s="37"/>
      <c r="X281" s="37"/>
      <c r="Y281" s="37"/>
      <c r="Z281" s="37"/>
      <c r="AA281" s="37"/>
      <c r="AB281" s="37"/>
      <c r="AC281" s="37"/>
      <c r="AD281" s="37"/>
      <c r="AE281" s="37"/>
      <c r="AR281" s="192" t="s">
        <v>283</v>
      </c>
      <c r="AT281" s="192" t="s">
        <v>199</v>
      </c>
      <c r="AU281" s="192" t="s">
        <v>84</v>
      </c>
      <c r="AY281" s="20" t="s">
        <v>197</v>
      </c>
      <c r="BE281" s="193">
        <f>IF(N281="základní",J281,0)</f>
        <v>0</v>
      </c>
      <c r="BF281" s="193">
        <f>IF(N281="snížená",J281,0)</f>
        <v>0</v>
      </c>
      <c r="BG281" s="193">
        <f>IF(N281="zákl. přenesená",J281,0)</f>
        <v>0</v>
      </c>
      <c r="BH281" s="193">
        <f>IF(N281="sníž. přenesená",J281,0)</f>
        <v>0</v>
      </c>
      <c r="BI281" s="193">
        <f>IF(N281="nulová",J281,0)</f>
        <v>0</v>
      </c>
      <c r="BJ281" s="20" t="s">
        <v>82</v>
      </c>
      <c r="BK281" s="193">
        <f>ROUND(I281*H281,2)</f>
        <v>0</v>
      </c>
      <c r="BL281" s="20" t="s">
        <v>283</v>
      </c>
      <c r="BM281" s="192" t="s">
        <v>2509</v>
      </c>
    </row>
    <row r="282" spans="1:65" s="2" customFormat="1" ht="16.5" customHeight="1">
      <c r="A282" s="37"/>
      <c r="B282" s="38"/>
      <c r="C282" s="181" t="s">
        <v>1689</v>
      </c>
      <c r="D282" s="181" t="s">
        <v>199</v>
      </c>
      <c r="E282" s="182" t="s">
        <v>5000</v>
      </c>
      <c r="F282" s="183" t="s">
        <v>4792</v>
      </c>
      <c r="G282" s="184" t="s">
        <v>4134</v>
      </c>
      <c r="H282" s="185">
        <v>16</v>
      </c>
      <c r="I282" s="186"/>
      <c r="J282" s="187">
        <f>ROUND(I282*H282,2)</f>
        <v>0</v>
      </c>
      <c r="K282" s="183" t="s">
        <v>28</v>
      </c>
      <c r="L282" s="42"/>
      <c r="M282" s="188" t="s">
        <v>28</v>
      </c>
      <c r="N282" s="189" t="s">
        <v>45</v>
      </c>
      <c r="O282" s="67"/>
      <c r="P282" s="190">
        <f>O282*H282</f>
        <v>0</v>
      </c>
      <c r="Q282" s="190">
        <v>0</v>
      </c>
      <c r="R282" s="190">
        <f>Q282*H282</f>
        <v>0</v>
      </c>
      <c r="S282" s="190">
        <v>0</v>
      </c>
      <c r="T282" s="191">
        <f>S282*H282</f>
        <v>0</v>
      </c>
      <c r="U282" s="37"/>
      <c r="V282" s="37"/>
      <c r="W282" s="37"/>
      <c r="X282" s="37"/>
      <c r="Y282" s="37"/>
      <c r="Z282" s="37"/>
      <c r="AA282" s="37"/>
      <c r="AB282" s="37"/>
      <c r="AC282" s="37"/>
      <c r="AD282" s="37"/>
      <c r="AE282" s="37"/>
      <c r="AR282" s="192" t="s">
        <v>283</v>
      </c>
      <c r="AT282" s="192" t="s">
        <v>199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283</v>
      </c>
      <c r="BM282" s="192" t="s">
        <v>2517</v>
      </c>
    </row>
    <row r="283" spans="1:65" s="2" customFormat="1" ht="16.5" customHeight="1">
      <c r="A283" s="37"/>
      <c r="B283" s="38"/>
      <c r="C283" s="181" t="s">
        <v>1696</v>
      </c>
      <c r="D283" s="181" t="s">
        <v>199</v>
      </c>
      <c r="E283" s="182" t="s">
        <v>5001</v>
      </c>
      <c r="F283" s="183" t="s">
        <v>4893</v>
      </c>
      <c r="G283" s="184" t="s">
        <v>4134</v>
      </c>
      <c r="H283" s="185">
        <v>12</v>
      </c>
      <c r="I283" s="186"/>
      <c r="J283" s="187">
        <f>ROUND(I283*H283,2)</f>
        <v>0</v>
      </c>
      <c r="K283" s="183" t="s">
        <v>28</v>
      </c>
      <c r="L283" s="42"/>
      <c r="M283" s="188" t="s">
        <v>28</v>
      </c>
      <c r="N283" s="189" t="s">
        <v>45</v>
      </c>
      <c r="O283" s="67"/>
      <c r="P283" s="190">
        <f>O283*H283</f>
        <v>0</v>
      </c>
      <c r="Q283" s="190">
        <v>0</v>
      </c>
      <c r="R283" s="190">
        <f>Q283*H283</f>
        <v>0</v>
      </c>
      <c r="S283" s="190">
        <v>0</v>
      </c>
      <c r="T283" s="191">
        <f>S283*H283</f>
        <v>0</v>
      </c>
      <c r="U283" s="37"/>
      <c r="V283" s="37"/>
      <c r="W283" s="37"/>
      <c r="X283" s="37"/>
      <c r="Y283" s="37"/>
      <c r="Z283" s="37"/>
      <c r="AA283" s="37"/>
      <c r="AB283" s="37"/>
      <c r="AC283" s="37"/>
      <c r="AD283" s="37"/>
      <c r="AE283" s="37"/>
      <c r="AR283" s="192" t="s">
        <v>283</v>
      </c>
      <c r="AT283" s="192" t="s">
        <v>199</v>
      </c>
      <c r="AU283" s="192" t="s">
        <v>84</v>
      </c>
      <c r="AY283" s="20" t="s">
        <v>197</v>
      </c>
      <c r="BE283" s="193">
        <f>IF(N283="základní",J283,0)</f>
        <v>0</v>
      </c>
      <c r="BF283" s="193">
        <f>IF(N283="snížená",J283,0)</f>
        <v>0</v>
      </c>
      <c r="BG283" s="193">
        <f>IF(N283="zákl. přenesená",J283,0)</f>
        <v>0</v>
      </c>
      <c r="BH283" s="193">
        <f>IF(N283="sníž. přenesená",J283,0)</f>
        <v>0</v>
      </c>
      <c r="BI283" s="193">
        <f>IF(N283="nulová",J283,0)</f>
        <v>0</v>
      </c>
      <c r="BJ283" s="20" t="s">
        <v>82</v>
      </c>
      <c r="BK283" s="193">
        <f>ROUND(I283*H283,2)</f>
        <v>0</v>
      </c>
      <c r="BL283" s="20" t="s">
        <v>283</v>
      </c>
      <c r="BM283" s="192" t="s">
        <v>2525</v>
      </c>
    </row>
    <row r="284" spans="1:65" s="12" customFormat="1" ht="25.9" customHeight="1">
      <c r="B284" s="165"/>
      <c r="C284" s="166"/>
      <c r="D284" s="167" t="s">
        <v>73</v>
      </c>
      <c r="E284" s="168" t="s">
        <v>5002</v>
      </c>
      <c r="F284" s="168" t="s">
        <v>5003</v>
      </c>
      <c r="G284" s="166"/>
      <c r="H284" s="166"/>
      <c r="I284" s="169"/>
      <c r="J284" s="170">
        <f>BK284</f>
        <v>0</v>
      </c>
      <c r="K284" s="166"/>
      <c r="L284" s="171"/>
      <c r="M284" s="172"/>
      <c r="N284" s="173"/>
      <c r="O284" s="173"/>
      <c r="P284" s="174">
        <f>P285+P288+P292+P296+P300+P302</f>
        <v>0</v>
      </c>
      <c r="Q284" s="173"/>
      <c r="R284" s="174">
        <f>R285+R288+R292+R296+R300+R302</f>
        <v>0</v>
      </c>
      <c r="S284" s="173"/>
      <c r="T284" s="175">
        <f>T285+T288+T292+T296+T300+T302</f>
        <v>0</v>
      </c>
      <c r="AR284" s="176" t="s">
        <v>82</v>
      </c>
      <c r="AT284" s="177" t="s">
        <v>73</v>
      </c>
      <c r="AU284" s="177" t="s">
        <v>74</v>
      </c>
      <c r="AY284" s="176" t="s">
        <v>197</v>
      </c>
      <c r="BK284" s="178">
        <f>BK285+BK288+BK292+BK296+BK300+BK302</f>
        <v>0</v>
      </c>
    </row>
    <row r="285" spans="1:65" s="12" customFormat="1" ht="22.9" customHeight="1">
      <c r="B285" s="165"/>
      <c r="C285" s="166"/>
      <c r="D285" s="167" t="s">
        <v>73</v>
      </c>
      <c r="E285" s="179" t="s">
        <v>5004</v>
      </c>
      <c r="F285" s="179" t="s">
        <v>5005</v>
      </c>
      <c r="G285" s="166"/>
      <c r="H285" s="166"/>
      <c r="I285" s="169"/>
      <c r="J285" s="180">
        <f>BK285</f>
        <v>0</v>
      </c>
      <c r="K285" s="166"/>
      <c r="L285" s="171"/>
      <c r="M285" s="172"/>
      <c r="N285" s="173"/>
      <c r="O285" s="173"/>
      <c r="P285" s="174">
        <f>SUM(P286:P287)</f>
        <v>0</v>
      </c>
      <c r="Q285" s="173"/>
      <c r="R285" s="174">
        <f>SUM(R286:R287)</f>
        <v>0</v>
      </c>
      <c r="S285" s="173"/>
      <c r="T285" s="175">
        <f>SUM(T286:T287)</f>
        <v>0</v>
      </c>
      <c r="AR285" s="176" t="s">
        <v>82</v>
      </c>
      <c r="AT285" s="177" t="s">
        <v>73</v>
      </c>
      <c r="AU285" s="177" t="s">
        <v>82</v>
      </c>
      <c r="AY285" s="176" t="s">
        <v>197</v>
      </c>
      <c r="BK285" s="178">
        <f>SUM(BK286:BK287)</f>
        <v>0</v>
      </c>
    </row>
    <row r="286" spans="1:65" s="2" customFormat="1" ht="16.5" customHeight="1">
      <c r="A286" s="37"/>
      <c r="B286" s="38"/>
      <c r="C286" s="181" t="s">
        <v>1701</v>
      </c>
      <c r="D286" s="181" t="s">
        <v>199</v>
      </c>
      <c r="E286" s="182" t="s">
        <v>5006</v>
      </c>
      <c r="F286" s="183" t="s">
        <v>5007</v>
      </c>
      <c r="G286" s="184" t="s">
        <v>3845</v>
      </c>
      <c r="H286" s="185">
        <v>1</v>
      </c>
      <c r="I286" s="186"/>
      <c r="J286" s="187">
        <f>ROUND(I286*H286,2)</f>
        <v>0</v>
      </c>
      <c r="K286" s="183" t="s">
        <v>28</v>
      </c>
      <c r="L286" s="42"/>
      <c r="M286" s="188" t="s">
        <v>28</v>
      </c>
      <c r="N286" s="189" t="s">
        <v>45</v>
      </c>
      <c r="O286" s="67"/>
      <c r="P286" s="190">
        <f>O286*H286</f>
        <v>0</v>
      </c>
      <c r="Q286" s="190">
        <v>0</v>
      </c>
      <c r="R286" s="190">
        <f>Q286*H286</f>
        <v>0</v>
      </c>
      <c r="S286" s="190">
        <v>0</v>
      </c>
      <c r="T286" s="191">
        <f>S286*H286</f>
        <v>0</v>
      </c>
      <c r="U286" s="37"/>
      <c r="V286" s="37"/>
      <c r="W286" s="37"/>
      <c r="X286" s="37"/>
      <c r="Y286" s="37"/>
      <c r="Z286" s="37"/>
      <c r="AA286" s="37"/>
      <c r="AB286" s="37"/>
      <c r="AC286" s="37"/>
      <c r="AD286" s="37"/>
      <c r="AE286" s="37"/>
      <c r="AR286" s="192" t="s">
        <v>283</v>
      </c>
      <c r="AT286" s="192" t="s">
        <v>199</v>
      </c>
      <c r="AU286" s="192" t="s">
        <v>84</v>
      </c>
      <c r="AY286" s="20" t="s">
        <v>197</v>
      </c>
      <c r="BE286" s="193">
        <f>IF(N286="základní",J286,0)</f>
        <v>0</v>
      </c>
      <c r="BF286" s="193">
        <f>IF(N286="snížená",J286,0)</f>
        <v>0</v>
      </c>
      <c r="BG286" s="193">
        <f>IF(N286="zákl. přenesená",J286,0)</f>
        <v>0</v>
      </c>
      <c r="BH286" s="193">
        <f>IF(N286="sníž. přenesená",J286,0)</f>
        <v>0</v>
      </c>
      <c r="BI286" s="193">
        <f>IF(N286="nulová",J286,0)</f>
        <v>0</v>
      </c>
      <c r="BJ286" s="20" t="s">
        <v>82</v>
      </c>
      <c r="BK286" s="193">
        <f>ROUND(I286*H286,2)</f>
        <v>0</v>
      </c>
      <c r="BL286" s="20" t="s">
        <v>283</v>
      </c>
      <c r="BM286" s="192" t="s">
        <v>2529</v>
      </c>
    </row>
    <row r="287" spans="1:65" s="2" customFormat="1" ht="16.5" customHeight="1">
      <c r="A287" s="37"/>
      <c r="B287" s="38"/>
      <c r="C287" s="181" t="s">
        <v>1713</v>
      </c>
      <c r="D287" s="181" t="s">
        <v>199</v>
      </c>
      <c r="E287" s="182" t="s">
        <v>5008</v>
      </c>
      <c r="F287" s="183" t="s">
        <v>5009</v>
      </c>
      <c r="G287" s="184" t="s">
        <v>3845</v>
      </c>
      <c r="H287" s="185">
        <v>2</v>
      </c>
      <c r="I287" s="186"/>
      <c r="J287" s="187">
        <f>ROUND(I287*H287,2)</f>
        <v>0</v>
      </c>
      <c r="K287" s="183" t="s">
        <v>28</v>
      </c>
      <c r="L287" s="42"/>
      <c r="M287" s="188" t="s">
        <v>28</v>
      </c>
      <c r="N287" s="189" t="s">
        <v>45</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283</v>
      </c>
      <c r="AT287" s="192" t="s">
        <v>199</v>
      </c>
      <c r="AU287" s="192" t="s">
        <v>84</v>
      </c>
      <c r="AY287" s="20" t="s">
        <v>197</v>
      </c>
      <c r="BE287" s="193">
        <f>IF(N287="základní",J287,0)</f>
        <v>0</v>
      </c>
      <c r="BF287" s="193">
        <f>IF(N287="snížená",J287,0)</f>
        <v>0</v>
      </c>
      <c r="BG287" s="193">
        <f>IF(N287="zákl. přenesená",J287,0)</f>
        <v>0</v>
      </c>
      <c r="BH287" s="193">
        <f>IF(N287="sníž. přenesená",J287,0)</f>
        <v>0</v>
      </c>
      <c r="BI287" s="193">
        <f>IF(N287="nulová",J287,0)</f>
        <v>0</v>
      </c>
      <c r="BJ287" s="20" t="s">
        <v>82</v>
      </c>
      <c r="BK287" s="193">
        <f>ROUND(I287*H287,2)</f>
        <v>0</v>
      </c>
      <c r="BL287" s="20" t="s">
        <v>283</v>
      </c>
      <c r="BM287" s="192" t="s">
        <v>2536</v>
      </c>
    </row>
    <row r="288" spans="1:65" s="12" customFormat="1" ht="22.9" customHeight="1">
      <c r="B288" s="165"/>
      <c r="C288" s="166"/>
      <c r="D288" s="167" t="s">
        <v>73</v>
      </c>
      <c r="E288" s="179" t="s">
        <v>5010</v>
      </c>
      <c r="F288" s="179" t="s">
        <v>5011</v>
      </c>
      <c r="G288" s="166"/>
      <c r="H288" s="166"/>
      <c r="I288" s="169"/>
      <c r="J288" s="180">
        <f>BK288</f>
        <v>0</v>
      </c>
      <c r="K288" s="166"/>
      <c r="L288" s="171"/>
      <c r="M288" s="172"/>
      <c r="N288" s="173"/>
      <c r="O288" s="173"/>
      <c r="P288" s="174">
        <f>SUM(P289:P291)</f>
        <v>0</v>
      </c>
      <c r="Q288" s="173"/>
      <c r="R288" s="174">
        <f>SUM(R289:R291)</f>
        <v>0</v>
      </c>
      <c r="S288" s="173"/>
      <c r="T288" s="175">
        <f>SUM(T289:T291)</f>
        <v>0</v>
      </c>
      <c r="AR288" s="176" t="s">
        <v>82</v>
      </c>
      <c r="AT288" s="177" t="s">
        <v>73</v>
      </c>
      <c r="AU288" s="177" t="s">
        <v>82</v>
      </c>
      <c r="AY288" s="176" t="s">
        <v>197</v>
      </c>
      <c r="BK288" s="178">
        <f>SUM(BK289:BK291)</f>
        <v>0</v>
      </c>
    </row>
    <row r="289" spans="1:65" s="2" customFormat="1" ht="16.5" customHeight="1">
      <c r="A289" s="37"/>
      <c r="B289" s="38"/>
      <c r="C289" s="181" t="s">
        <v>1719</v>
      </c>
      <c r="D289" s="181" t="s">
        <v>199</v>
      </c>
      <c r="E289" s="182" t="s">
        <v>5012</v>
      </c>
      <c r="F289" s="183" t="s">
        <v>5013</v>
      </c>
      <c r="G289" s="184" t="s">
        <v>265</v>
      </c>
      <c r="H289" s="185">
        <v>90</v>
      </c>
      <c r="I289" s="186"/>
      <c r="J289" s="187">
        <f>ROUND(I289*H289,2)</f>
        <v>0</v>
      </c>
      <c r="K289" s="183" t="s">
        <v>28</v>
      </c>
      <c r="L289" s="42"/>
      <c r="M289" s="188" t="s">
        <v>28</v>
      </c>
      <c r="N289" s="189" t="s">
        <v>45</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283</v>
      </c>
      <c r="AT289" s="192" t="s">
        <v>199</v>
      </c>
      <c r="AU289" s="192" t="s">
        <v>84</v>
      </c>
      <c r="AY289" s="20" t="s">
        <v>197</v>
      </c>
      <c r="BE289" s="193">
        <f>IF(N289="základní",J289,0)</f>
        <v>0</v>
      </c>
      <c r="BF289" s="193">
        <f>IF(N289="snížená",J289,0)</f>
        <v>0</v>
      </c>
      <c r="BG289" s="193">
        <f>IF(N289="zákl. přenesená",J289,0)</f>
        <v>0</v>
      </c>
      <c r="BH289" s="193">
        <f>IF(N289="sníž. přenesená",J289,0)</f>
        <v>0</v>
      </c>
      <c r="BI289" s="193">
        <f>IF(N289="nulová",J289,0)</f>
        <v>0</v>
      </c>
      <c r="BJ289" s="20" t="s">
        <v>82</v>
      </c>
      <c r="BK289" s="193">
        <f>ROUND(I289*H289,2)</f>
        <v>0</v>
      </c>
      <c r="BL289" s="20" t="s">
        <v>283</v>
      </c>
      <c r="BM289" s="192" t="s">
        <v>2548</v>
      </c>
    </row>
    <row r="290" spans="1:65" s="2" customFormat="1" ht="16.5" customHeight="1">
      <c r="A290" s="37"/>
      <c r="B290" s="38"/>
      <c r="C290" s="181" t="s">
        <v>1726</v>
      </c>
      <c r="D290" s="181" t="s">
        <v>199</v>
      </c>
      <c r="E290" s="182" t="s">
        <v>5014</v>
      </c>
      <c r="F290" s="183" t="s">
        <v>5015</v>
      </c>
      <c r="G290" s="184" t="s">
        <v>265</v>
      </c>
      <c r="H290" s="185">
        <v>120</v>
      </c>
      <c r="I290" s="186"/>
      <c r="J290" s="187">
        <f>ROUND(I290*H290,2)</f>
        <v>0</v>
      </c>
      <c r="K290" s="183" t="s">
        <v>28</v>
      </c>
      <c r="L290" s="42"/>
      <c r="M290" s="188" t="s">
        <v>28</v>
      </c>
      <c r="N290" s="189" t="s">
        <v>45</v>
      </c>
      <c r="O290" s="67"/>
      <c r="P290" s="190">
        <f>O290*H290</f>
        <v>0</v>
      </c>
      <c r="Q290" s="190">
        <v>0</v>
      </c>
      <c r="R290" s="190">
        <f>Q290*H290</f>
        <v>0</v>
      </c>
      <c r="S290" s="190">
        <v>0</v>
      </c>
      <c r="T290" s="191">
        <f>S290*H290</f>
        <v>0</v>
      </c>
      <c r="U290" s="37"/>
      <c r="V290" s="37"/>
      <c r="W290" s="37"/>
      <c r="X290" s="37"/>
      <c r="Y290" s="37"/>
      <c r="Z290" s="37"/>
      <c r="AA290" s="37"/>
      <c r="AB290" s="37"/>
      <c r="AC290" s="37"/>
      <c r="AD290" s="37"/>
      <c r="AE290" s="37"/>
      <c r="AR290" s="192" t="s">
        <v>283</v>
      </c>
      <c r="AT290" s="192" t="s">
        <v>199</v>
      </c>
      <c r="AU290" s="192" t="s">
        <v>84</v>
      </c>
      <c r="AY290" s="20" t="s">
        <v>197</v>
      </c>
      <c r="BE290" s="193">
        <f>IF(N290="základní",J290,0)</f>
        <v>0</v>
      </c>
      <c r="BF290" s="193">
        <f>IF(N290="snížená",J290,0)</f>
        <v>0</v>
      </c>
      <c r="BG290" s="193">
        <f>IF(N290="zákl. přenesená",J290,0)</f>
        <v>0</v>
      </c>
      <c r="BH290" s="193">
        <f>IF(N290="sníž. přenesená",J290,0)</f>
        <v>0</v>
      </c>
      <c r="BI290" s="193">
        <f>IF(N290="nulová",J290,0)</f>
        <v>0</v>
      </c>
      <c r="BJ290" s="20" t="s">
        <v>82</v>
      </c>
      <c r="BK290" s="193">
        <f>ROUND(I290*H290,2)</f>
        <v>0</v>
      </c>
      <c r="BL290" s="20" t="s">
        <v>283</v>
      </c>
      <c r="BM290" s="192" t="s">
        <v>2562</v>
      </c>
    </row>
    <row r="291" spans="1:65" s="2" customFormat="1" ht="16.5" customHeight="1">
      <c r="A291" s="37"/>
      <c r="B291" s="38"/>
      <c r="C291" s="181" t="s">
        <v>1736</v>
      </c>
      <c r="D291" s="181" t="s">
        <v>199</v>
      </c>
      <c r="E291" s="182" t="s">
        <v>5016</v>
      </c>
      <c r="F291" s="183" t="s">
        <v>5017</v>
      </c>
      <c r="G291" s="184" t="s">
        <v>3845</v>
      </c>
      <c r="H291" s="185">
        <v>1</v>
      </c>
      <c r="I291" s="186"/>
      <c r="J291" s="187">
        <f>ROUND(I291*H291,2)</f>
        <v>0</v>
      </c>
      <c r="K291" s="183" t="s">
        <v>28</v>
      </c>
      <c r="L291" s="42"/>
      <c r="M291" s="188" t="s">
        <v>28</v>
      </c>
      <c r="N291" s="189" t="s">
        <v>45</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283</v>
      </c>
      <c r="AT291" s="192" t="s">
        <v>199</v>
      </c>
      <c r="AU291" s="192" t="s">
        <v>84</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283</v>
      </c>
      <c r="BM291" s="192" t="s">
        <v>2580</v>
      </c>
    </row>
    <row r="292" spans="1:65" s="12" customFormat="1" ht="22.9" customHeight="1">
      <c r="B292" s="165"/>
      <c r="C292" s="166"/>
      <c r="D292" s="167" t="s">
        <v>73</v>
      </c>
      <c r="E292" s="179" t="s">
        <v>5018</v>
      </c>
      <c r="F292" s="179" t="s">
        <v>5019</v>
      </c>
      <c r="G292" s="166"/>
      <c r="H292" s="166"/>
      <c r="I292" s="169"/>
      <c r="J292" s="180">
        <f>BK292</f>
        <v>0</v>
      </c>
      <c r="K292" s="166"/>
      <c r="L292" s="171"/>
      <c r="M292" s="172"/>
      <c r="N292" s="173"/>
      <c r="O292" s="173"/>
      <c r="P292" s="174">
        <f>SUM(P293:P295)</f>
        <v>0</v>
      </c>
      <c r="Q292" s="173"/>
      <c r="R292" s="174">
        <f>SUM(R293:R295)</f>
        <v>0</v>
      </c>
      <c r="S292" s="173"/>
      <c r="T292" s="175">
        <f>SUM(T293:T295)</f>
        <v>0</v>
      </c>
      <c r="AR292" s="176" t="s">
        <v>82</v>
      </c>
      <c r="AT292" s="177" t="s">
        <v>73</v>
      </c>
      <c r="AU292" s="177" t="s">
        <v>82</v>
      </c>
      <c r="AY292" s="176" t="s">
        <v>197</v>
      </c>
      <c r="BK292" s="178">
        <f>SUM(BK293:BK295)</f>
        <v>0</v>
      </c>
    </row>
    <row r="293" spans="1:65" s="2" customFormat="1" ht="16.5" customHeight="1">
      <c r="A293" s="37"/>
      <c r="B293" s="38"/>
      <c r="C293" s="181" t="s">
        <v>1749</v>
      </c>
      <c r="D293" s="181" t="s">
        <v>199</v>
      </c>
      <c r="E293" s="182" t="s">
        <v>5020</v>
      </c>
      <c r="F293" s="183" t="s">
        <v>5021</v>
      </c>
      <c r="G293" s="184" t="s">
        <v>3845</v>
      </c>
      <c r="H293" s="185">
        <v>1</v>
      </c>
      <c r="I293" s="186"/>
      <c r="J293" s="187">
        <f>ROUND(I293*H293,2)</f>
        <v>0</v>
      </c>
      <c r="K293" s="183" t="s">
        <v>28</v>
      </c>
      <c r="L293" s="42"/>
      <c r="M293" s="188" t="s">
        <v>28</v>
      </c>
      <c r="N293" s="189" t="s">
        <v>45</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283</v>
      </c>
      <c r="AT293" s="192" t="s">
        <v>199</v>
      </c>
      <c r="AU293" s="192" t="s">
        <v>84</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283</v>
      </c>
      <c r="BM293" s="192" t="s">
        <v>2591</v>
      </c>
    </row>
    <row r="294" spans="1:65" s="2" customFormat="1" ht="16.5" customHeight="1">
      <c r="A294" s="37"/>
      <c r="B294" s="38"/>
      <c r="C294" s="181" t="s">
        <v>1754</v>
      </c>
      <c r="D294" s="181" t="s">
        <v>199</v>
      </c>
      <c r="E294" s="182" t="s">
        <v>5022</v>
      </c>
      <c r="F294" s="183" t="s">
        <v>5023</v>
      </c>
      <c r="G294" s="184" t="s">
        <v>3845</v>
      </c>
      <c r="H294" s="185">
        <v>5</v>
      </c>
      <c r="I294" s="186"/>
      <c r="J294" s="187">
        <f>ROUND(I294*H294,2)</f>
        <v>0</v>
      </c>
      <c r="K294" s="183" t="s">
        <v>28</v>
      </c>
      <c r="L294" s="42"/>
      <c r="M294" s="188" t="s">
        <v>28</v>
      </c>
      <c r="N294" s="189" t="s">
        <v>45</v>
      </c>
      <c r="O294" s="67"/>
      <c r="P294" s="190">
        <f>O294*H294</f>
        <v>0</v>
      </c>
      <c r="Q294" s="190">
        <v>0</v>
      </c>
      <c r="R294" s="190">
        <f>Q294*H294</f>
        <v>0</v>
      </c>
      <c r="S294" s="190">
        <v>0</v>
      </c>
      <c r="T294" s="191">
        <f>S294*H294</f>
        <v>0</v>
      </c>
      <c r="U294" s="37"/>
      <c r="V294" s="37"/>
      <c r="W294" s="37"/>
      <c r="X294" s="37"/>
      <c r="Y294" s="37"/>
      <c r="Z294" s="37"/>
      <c r="AA294" s="37"/>
      <c r="AB294" s="37"/>
      <c r="AC294" s="37"/>
      <c r="AD294" s="37"/>
      <c r="AE294" s="37"/>
      <c r="AR294" s="192" t="s">
        <v>283</v>
      </c>
      <c r="AT294" s="192" t="s">
        <v>199</v>
      </c>
      <c r="AU294" s="192" t="s">
        <v>84</v>
      </c>
      <c r="AY294" s="20" t="s">
        <v>197</v>
      </c>
      <c r="BE294" s="193">
        <f>IF(N294="základní",J294,0)</f>
        <v>0</v>
      </c>
      <c r="BF294" s="193">
        <f>IF(N294="snížená",J294,0)</f>
        <v>0</v>
      </c>
      <c r="BG294" s="193">
        <f>IF(N294="zákl. přenesená",J294,0)</f>
        <v>0</v>
      </c>
      <c r="BH294" s="193">
        <f>IF(N294="sníž. přenesená",J294,0)</f>
        <v>0</v>
      </c>
      <c r="BI294" s="193">
        <f>IF(N294="nulová",J294,0)</f>
        <v>0</v>
      </c>
      <c r="BJ294" s="20" t="s">
        <v>82</v>
      </c>
      <c r="BK294" s="193">
        <f>ROUND(I294*H294,2)</f>
        <v>0</v>
      </c>
      <c r="BL294" s="20" t="s">
        <v>283</v>
      </c>
      <c r="BM294" s="192" t="s">
        <v>2602</v>
      </c>
    </row>
    <row r="295" spans="1:65" s="2" customFormat="1" ht="21.75" customHeight="1">
      <c r="A295" s="37"/>
      <c r="B295" s="38"/>
      <c r="C295" s="181" t="s">
        <v>1759</v>
      </c>
      <c r="D295" s="181" t="s">
        <v>199</v>
      </c>
      <c r="E295" s="182" t="s">
        <v>5024</v>
      </c>
      <c r="F295" s="183" t="s">
        <v>5025</v>
      </c>
      <c r="G295" s="184" t="s">
        <v>3845</v>
      </c>
      <c r="H295" s="185">
        <v>1</v>
      </c>
      <c r="I295" s="186"/>
      <c r="J295" s="187">
        <f>ROUND(I295*H295,2)</f>
        <v>0</v>
      </c>
      <c r="K295" s="183" t="s">
        <v>28</v>
      </c>
      <c r="L295" s="42"/>
      <c r="M295" s="188" t="s">
        <v>28</v>
      </c>
      <c r="N295" s="189" t="s">
        <v>45</v>
      </c>
      <c r="O295" s="67"/>
      <c r="P295" s="190">
        <f>O295*H295</f>
        <v>0</v>
      </c>
      <c r="Q295" s="190">
        <v>0</v>
      </c>
      <c r="R295" s="190">
        <f>Q295*H295</f>
        <v>0</v>
      </c>
      <c r="S295" s="190">
        <v>0</v>
      </c>
      <c r="T295" s="191">
        <f>S295*H295</f>
        <v>0</v>
      </c>
      <c r="U295" s="37"/>
      <c r="V295" s="37"/>
      <c r="W295" s="37"/>
      <c r="X295" s="37"/>
      <c r="Y295" s="37"/>
      <c r="Z295" s="37"/>
      <c r="AA295" s="37"/>
      <c r="AB295" s="37"/>
      <c r="AC295" s="37"/>
      <c r="AD295" s="37"/>
      <c r="AE295" s="37"/>
      <c r="AR295" s="192" t="s">
        <v>283</v>
      </c>
      <c r="AT295" s="192" t="s">
        <v>199</v>
      </c>
      <c r="AU295" s="192" t="s">
        <v>84</v>
      </c>
      <c r="AY295" s="20" t="s">
        <v>197</v>
      </c>
      <c r="BE295" s="193">
        <f>IF(N295="základní",J295,0)</f>
        <v>0</v>
      </c>
      <c r="BF295" s="193">
        <f>IF(N295="snížená",J295,0)</f>
        <v>0</v>
      </c>
      <c r="BG295" s="193">
        <f>IF(N295="zákl. přenesená",J295,0)</f>
        <v>0</v>
      </c>
      <c r="BH295" s="193">
        <f>IF(N295="sníž. přenesená",J295,0)</f>
        <v>0</v>
      </c>
      <c r="BI295" s="193">
        <f>IF(N295="nulová",J295,0)</f>
        <v>0</v>
      </c>
      <c r="BJ295" s="20" t="s">
        <v>82</v>
      </c>
      <c r="BK295" s="193">
        <f>ROUND(I295*H295,2)</f>
        <v>0</v>
      </c>
      <c r="BL295" s="20" t="s">
        <v>283</v>
      </c>
      <c r="BM295" s="192" t="s">
        <v>2613</v>
      </c>
    </row>
    <row r="296" spans="1:65" s="12" customFormat="1" ht="22.9" customHeight="1">
      <c r="B296" s="165"/>
      <c r="C296" s="166"/>
      <c r="D296" s="167" t="s">
        <v>73</v>
      </c>
      <c r="E296" s="179" t="s">
        <v>5026</v>
      </c>
      <c r="F296" s="179" t="s">
        <v>5027</v>
      </c>
      <c r="G296" s="166"/>
      <c r="H296" s="166"/>
      <c r="I296" s="169"/>
      <c r="J296" s="180">
        <f>BK296</f>
        <v>0</v>
      </c>
      <c r="K296" s="166"/>
      <c r="L296" s="171"/>
      <c r="M296" s="172"/>
      <c r="N296" s="173"/>
      <c r="O296" s="173"/>
      <c r="P296" s="174">
        <f>SUM(P297:P299)</f>
        <v>0</v>
      </c>
      <c r="Q296" s="173"/>
      <c r="R296" s="174">
        <f>SUM(R297:R299)</f>
        <v>0</v>
      </c>
      <c r="S296" s="173"/>
      <c r="T296" s="175">
        <f>SUM(T297:T299)</f>
        <v>0</v>
      </c>
      <c r="AR296" s="176" t="s">
        <v>82</v>
      </c>
      <c r="AT296" s="177" t="s">
        <v>73</v>
      </c>
      <c r="AU296" s="177" t="s">
        <v>82</v>
      </c>
      <c r="AY296" s="176" t="s">
        <v>197</v>
      </c>
      <c r="BK296" s="178">
        <f>SUM(BK297:BK299)</f>
        <v>0</v>
      </c>
    </row>
    <row r="297" spans="1:65" s="2" customFormat="1" ht="16.5" customHeight="1">
      <c r="A297" s="37"/>
      <c r="B297" s="38"/>
      <c r="C297" s="181" t="s">
        <v>1768</v>
      </c>
      <c r="D297" s="181" t="s">
        <v>199</v>
      </c>
      <c r="E297" s="182" t="s">
        <v>5028</v>
      </c>
      <c r="F297" s="183" t="s">
        <v>5029</v>
      </c>
      <c r="G297" s="184" t="s">
        <v>265</v>
      </c>
      <c r="H297" s="185">
        <v>240</v>
      </c>
      <c r="I297" s="186"/>
      <c r="J297" s="187">
        <f>ROUND(I297*H297,2)</f>
        <v>0</v>
      </c>
      <c r="K297" s="183" t="s">
        <v>28</v>
      </c>
      <c r="L297" s="42"/>
      <c r="M297" s="188" t="s">
        <v>28</v>
      </c>
      <c r="N297" s="189" t="s">
        <v>45</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283</v>
      </c>
      <c r="AT297" s="192" t="s">
        <v>199</v>
      </c>
      <c r="AU297" s="192" t="s">
        <v>84</v>
      </c>
      <c r="AY297" s="20" t="s">
        <v>197</v>
      </c>
      <c r="BE297" s="193">
        <f>IF(N297="základní",J297,0)</f>
        <v>0</v>
      </c>
      <c r="BF297" s="193">
        <f>IF(N297="snížená",J297,0)</f>
        <v>0</v>
      </c>
      <c r="BG297" s="193">
        <f>IF(N297="zákl. přenesená",J297,0)</f>
        <v>0</v>
      </c>
      <c r="BH297" s="193">
        <f>IF(N297="sníž. přenesená",J297,0)</f>
        <v>0</v>
      </c>
      <c r="BI297" s="193">
        <f>IF(N297="nulová",J297,0)</f>
        <v>0</v>
      </c>
      <c r="BJ297" s="20" t="s">
        <v>82</v>
      </c>
      <c r="BK297" s="193">
        <f>ROUND(I297*H297,2)</f>
        <v>0</v>
      </c>
      <c r="BL297" s="20" t="s">
        <v>283</v>
      </c>
      <c r="BM297" s="192" t="s">
        <v>2624</v>
      </c>
    </row>
    <row r="298" spans="1:65" s="2" customFormat="1" ht="16.5" customHeight="1">
      <c r="A298" s="37"/>
      <c r="B298" s="38"/>
      <c r="C298" s="181" t="s">
        <v>1783</v>
      </c>
      <c r="D298" s="181" t="s">
        <v>199</v>
      </c>
      <c r="E298" s="182" t="s">
        <v>5030</v>
      </c>
      <c r="F298" s="183" t="s">
        <v>5031</v>
      </c>
      <c r="G298" s="184" t="s">
        <v>265</v>
      </c>
      <c r="H298" s="185">
        <v>80</v>
      </c>
      <c r="I298" s="186"/>
      <c r="J298" s="187">
        <f>ROUND(I298*H298,2)</f>
        <v>0</v>
      </c>
      <c r="K298" s="183" t="s">
        <v>28</v>
      </c>
      <c r="L298" s="42"/>
      <c r="M298" s="188" t="s">
        <v>28</v>
      </c>
      <c r="N298" s="189" t="s">
        <v>45</v>
      </c>
      <c r="O298" s="67"/>
      <c r="P298" s="190">
        <f>O298*H298</f>
        <v>0</v>
      </c>
      <c r="Q298" s="190">
        <v>0</v>
      </c>
      <c r="R298" s="190">
        <f>Q298*H298</f>
        <v>0</v>
      </c>
      <c r="S298" s="190">
        <v>0</v>
      </c>
      <c r="T298" s="191">
        <f>S298*H298</f>
        <v>0</v>
      </c>
      <c r="U298" s="37"/>
      <c r="V298" s="37"/>
      <c r="W298" s="37"/>
      <c r="X298" s="37"/>
      <c r="Y298" s="37"/>
      <c r="Z298" s="37"/>
      <c r="AA298" s="37"/>
      <c r="AB298" s="37"/>
      <c r="AC298" s="37"/>
      <c r="AD298" s="37"/>
      <c r="AE298" s="37"/>
      <c r="AR298" s="192" t="s">
        <v>283</v>
      </c>
      <c r="AT298" s="192" t="s">
        <v>199</v>
      </c>
      <c r="AU298" s="192" t="s">
        <v>84</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283</v>
      </c>
      <c r="BM298" s="192" t="s">
        <v>2634</v>
      </c>
    </row>
    <row r="299" spans="1:65" s="2" customFormat="1" ht="16.5" customHeight="1">
      <c r="A299" s="37"/>
      <c r="B299" s="38"/>
      <c r="C299" s="181" t="s">
        <v>1791</v>
      </c>
      <c r="D299" s="181" t="s">
        <v>199</v>
      </c>
      <c r="E299" s="182" t="s">
        <v>5032</v>
      </c>
      <c r="F299" s="183" t="s">
        <v>5033</v>
      </c>
      <c r="G299" s="184" t="s">
        <v>3845</v>
      </c>
      <c r="H299" s="185">
        <v>1</v>
      </c>
      <c r="I299" s="186"/>
      <c r="J299" s="187">
        <f>ROUND(I299*H299,2)</f>
        <v>0</v>
      </c>
      <c r="K299" s="183" t="s">
        <v>28</v>
      </c>
      <c r="L299" s="42"/>
      <c r="M299" s="188" t="s">
        <v>28</v>
      </c>
      <c r="N299" s="189" t="s">
        <v>45</v>
      </c>
      <c r="O299" s="67"/>
      <c r="P299" s="190">
        <f>O299*H299</f>
        <v>0</v>
      </c>
      <c r="Q299" s="190">
        <v>0</v>
      </c>
      <c r="R299" s="190">
        <f>Q299*H299</f>
        <v>0</v>
      </c>
      <c r="S299" s="190">
        <v>0</v>
      </c>
      <c r="T299" s="191">
        <f>S299*H299</f>
        <v>0</v>
      </c>
      <c r="U299" s="37"/>
      <c r="V299" s="37"/>
      <c r="W299" s="37"/>
      <c r="X299" s="37"/>
      <c r="Y299" s="37"/>
      <c r="Z299" s="37"/>
      <c r="AA299" s="37"/>
      <c r="AB299" s="37"/>
      <c r="AC299" s="37"/>
      <c r="AD299" s="37"/>
      <c r="AE299" s="37"/>
      <c r="AR299" s="192" t="s">
        <v>283</v>
      </c>
      <c r="AT299" s="192" t="s">
        <v>199</v>
      </c>
      <c r="AU299" s="192" t="s">
        <v>84</v>
      </c>
      <c r="AY299" s="20" t="s">
        <v>197</v>
      </c>
      <c r="BE299" s="193">
        <f>IF(N299="základní",J299,0)</f>
        <v>0</v>
      </c>
      <c r="BF299" s="193">
        <f>IF(N299="snížená",J299,0)</f>
        <v>0</v>
      </c>
      <c r="BG299" s="193">
        <f>IF(N299="zákl. přenesená",J299,0)</f>
        <v>0</v>
      </c>
      <c r="BH299" s="193">
        <f>IF(N299="sníž. přenesená",J299,0)</f>
        <v>0</v>
      </c>
      <c r="BI299" s="193">
        <f>IF(N299="nulová",J299,0)</f>
        <v>0</v>
      </c>
      <c r="BJ299" s="20" t="s">
        <v>82</v>
      </c>
      <c r="BK299" s="193">
        <f>ROUND(I299*H299,2)</f>
        <v>0</v>
      </c>
      <c r="BL299" s="20" t="s">
        <v>283</v>
      </c>
      <c r="BM299" s="192" t="s">
        <v>2644</v>
      </c>
    </row>
    <row r="300" spans="1:65" s="12" customFormat="1" ht="22.9" customHeight="1">
      <c r="B300" s="165"/>
      <c r="C300" s="166"/>
      <c r="D300" s="167" t="s">
        <v>73</v>
      </c>
      <c r="E300" s="179" t="s">
        <v>5034</v>
      </c>
      <c r="F300" s="179" t="s">
        <v>5035</v>
      </c>
      <c r="G300" s="166"/>
      <c r="H300" s="166"/>
      <c r="I300" s="169"/>
      <c r="J300" s="180">
        <f>BK300</f>
        <v>0</v>
      </c>
      <c r="K300" s="166"/>
      <c r="L300" s="171"/>
      <c r="M300" s="172"/>
      <c r="N300" s="173"/>
      <c r="O300" s="173"/>
      <c r="P300" s="174">
        <f>P301</f>
        <v>0</v>
      </c>
      <c r="Q300" s="173"/>
      <c r="R300" s="174">
        <f>R301</f>
        <v>0</v>
      </c>
      <c r="S300" s="173"/>
      <c r="T300" s="175">
        <f>T301</f>
        <v>0</v>
      </c>
      <c r="AR300" s="176" t="s">
        <v>82</v>
      </c>
      <c r="AT300" s="177" t="s">
        <v>73</v>
      </c>
      <c r="AU300" s="177" t="s">
        <v>82</v>
      </c>
      <c r="AY300" s="176" t="s">
        <v>197</v>
      </c>
      <c r="BK300" s="178">
        <f>BK301</f>
        <v>0</v>
      </c>
    </row>
    <row r="301" spans="1:65" s="2" customFormat="1" ht="16.5" customHeight="1">
      <c r="A301" s="37"/>
      <c r="B301" s="38"/>
      <c r="C301" s="181" t="s">
        <v>1798</v>
      </c>
      <c r="D301" s="181" t="s">
        <v>199</v>
      </c>
      <c r="E301" s="182" t="s">
        <v>5036</v>
      </c>
      <c r="F301" s="183" t="s">
        <v>5037</v>
      </c>
      <c r="G301" s="184" t="s">
        <v>4929</v>
      </c>
      <c r="H301" s="185">
        <v>1</v>
      </c>
      <c r="I301" s="186"/>
      <c r="J301" s="187">
        <f>ROUND(I301*H301,2)</f>
        <v>0</v>
      </c>
      <c r="K301" s="183" t="s">
        <v>28</v>
      </c>
      <c r="L301" s="42"/>
      <c r="M301" s="188" t="s">
        <v>28</v>
      </c>
      <c r="N301" s="189" t="s">
        <v>45</v>
      </c>
      <c r="O301" s="67"/>
      <c r="P301" s="190">
        <f>O301*H301</f>
        <v>0</v>
      </c>
      <c r="Q301" s="190">
        <v>0</v>
      </c>
      <c r="R301" s="190">
        <f>Q301*H301</f>
        <v>0</v>
      </c>
      <c r="S301" s="190">
        <v>0</v>
      </c>
      <c r="T301" s="191">
        <f>S301*H301</f>
        <v>0</v>
      </c>
      <c r="U301" s="37"/>
      <c r="V301" s="37"/>
      <c r="W301" s="37"/>
      <c r="X301" s="37"/>
      <c r="Y301" s="37"/>
      <c r="Z301" s="37"/>
      <c r="AA301" s="37"/>
      <c r="AB301" s="37"/>
      <c r="AC301" s="37"/>
      <c r="AD301" s="37"/>
      <c r="AE301" s="37"/>
      <c r="AR301" s="192" t="s">
        <v>283</v>
      </c>
      <c r="AT301" s="192" t="s">
        <v>199</v>
      </c>
      <c r="AU301" s="192" t="s">
        <v>84</v>
      </c>
      <c r="AY301" s="20" t="s">
        <v>197</v>
      </c>
      <c r="BE301" s="193">
        <f>IF(N301="základní",J301,0)</f>
        <v>0</v>
      </c>
      <c r="BF301" s="193">
        <f>IF(N301="snížená",J301,0)</f>
        <v>0</v>
      </c>
      <c r="BG301" s="193">
        <f>IF(N301="zákl. přenesená",J301,0)</f>
        <v>0</v>
      </c>
      <c r="BH301" s="193">
        <f>IF(N301="sníž. přenesená",J301,0)</f>
        <v>0</v>
      </c>
      <c r="BI301" s="193">
        <f>IF(N301="nulová",J301,0)</f>
        <v>0</v>
      </c>
      <c r="BJ301" s="20" t="s">
        <v>82</v>
      </c>
      <c r="BK301" s="193">
        <f>ROUND(I301*H301,2)</f>
        <v>0</v>
      </c>
      <c r="BL301" s="20" t="s">
        <v>283</v>
      </c>
      <c r="BM301" s="192" t="s">
        <v>2653</v>
      </c>
    </row>
    <row r="302" spans="1:65" s="12" customFormat="1" ht="22.9" customHeight="1">
      <c r="B302" s="165"/>
      <c r="C302" s="166"/>
      <c r="D302" s="167" t="s">
        <v>73</v>
      </c>
      <c r="E302" s="179" t="s">
        <v>5038</v>
      </c>
      <c r="F302" s="179" t="s">
        <v>4786</v>
      </c>
      <c r="G302" s="166"/>
      <c r="H302" s="166"/>
      <c r="I302" s="169"/>
      <c r="J302" s="180">
        <f>BK302</f>
        <v>0</v>
      </c>
      <c r="K302" s="166"/>
      <c r="L302" s="171"/>
      <c r="M302" s="172"/>
      <c r="N302" s="173"/>
      <c r="O302" s="173"/>
      <c r="P302" s="174">
        <f>SUM(P303:P305)</f>
        <v>0</v>
      </c>
      <c r="Q302" s="173"/>
      <c r="R302" s="174">
        <f>SUM(R303:R305)</f>
        <v>0</v>
      </c>
      <c r="S302" s="173"/>
      <c r="T302" s="175">
        <f>SUM(T303:T305)</f>
        <v>0</v>
      </c>
      <c r="AR302" s="176" t="s">
        <v>82</v>
      </c>
      <c r="AT302" s="177" t="s">
        <v>73</v>
      </c>
      <c r="AU302" s="177" t="s">
        <v>82</v>
      </c>
      <c r="AY302" s="176" t="s">
        <v>197</v>
      </c>
      <c r="BK302" s="178">
        <f>SUM(BK303:BK305)</f>
        <v>0</v>
      </c>
    </row>
    <row r="303" spans="1:65" s="2" customFormat="1" ht="16.5" customHeight="1">
      <c r="A303" s="37"/>
      <c r="B303" s="38"/>
      <c r="C303" s="181" t="s">
        <v>1803</v>
      </c>
      <c r="D303" s="181" t="s">
        <v>199</v>
      </c>
      <c r="E303" s="182" t="s">
        <v>5039</v>
      </c>
      <c r="F303" s="183" t="s">
        <v>4790</v>
      </c>
      <c r="G303" s="184" t="s">
        <v>4134</v>
      </c>
      <c r="H303" s="185">
        <v>8</v>
      </c>
      <c r="I303" s="186"/>
      <c r="J303" s="187">
        <f>ROUND(I303*H303,2)</f>
        <v>0</v>
      </c>
      <c r="K303" s="183" t="s">
        <v>28</v>
      </c>
      <c r="L303" s="42"/>
      <c r="M303" s="188" t="s">
        <v>28</v>
      </c>
      <c r="N303" s="189" t="s">
        <v>45</v>
      </c>
      <c r="O303" s="67"/>
      <c r="P303" s="190">
        <f>O303*H303</f>
        <v>0</v>
      </c>
      <c r="Q303" s="190">
        <v>0</v>
      </c>
      <c r="R303" s="190">
        <f>Q303*H303</f>
        <v>0</v>
      </c>
      <c r="S303" s="190">
        <v>0</v>
      </c>
      <c r="T303" s="191">
        <f>S303*H303</f>
        <v>0</v>
      </c>
      <c r="U303" s="37"/>
      <c r="V303" s="37"/>
      <c r="W303" s="37"/>
      <c r="X303" s="37"/>
      <c r="Y303" s="37"/>
      <c r="Z303" s="37"/>
      <c r="AA303" s="37"/>
      <c r="AB303" s="37"/>
      <c r="AC303" s="37"/>
      <c r="AD303" s="37"/>
      <c r="AE303" s="37"/>
      <c r="AR303" s="192" t="s">
        <v>283</v>
      </c>
      <c r="AT303" s="192" t="s">
        <v>199</v>
      </c>
      <c r="AU303" s="192" t="s">
        <v>84</v>
      </c>
      <c r="AY303" s="20" t="s">
        <v>197</v>
      </c>
      <c r="BE303" s="193">
        <f>IF(N303="základní",J303,0)</f>
        <v>0</v>
      </c>
      <c r="BF303" s="193">
        <f>IF(N303="snížená",J303,0)</f>
        <v>0</v>
      </c>
      <c r="BG303" s="193">
        <f>IF(N303="zákl. přenesená",J303,0)</f>
        <v>0</v>
      </c>
      <c r="BH303" s="193">
        <f>IF(N303="sníž. přenesená",J303,0)</f>
        <v>0</v>
      </c>
      <c r="BI303" s="193">
        <f>IF(N303="nulová",J303,0)</f>
        <v>0</v>
      </c>
      <c r="BJ303" s="20" t="s">
        <v>82</v>
      </c>
      <c r="BK303" s="193">
        <f>ROUND(I303*H303,2)</f>
        <v>0</v>
      </c>
      <c r="BL303" s="20" t="s">
        <v>283</v>
      </c>
      <c r="BM303" s="192" t="s">
        <v>2664</v>
      </c>
    </row>
    <row r="304" spans="1:65" s="2" customFormat="1" ht="16.5" customHeight="1">
      <c r="A304" s="37"/>
      <c r="B304" s="38"/>
      <c r="C304" s="181" t="s">
        <v>1822</v>
      </c>
      <c r="D304" s="181" t="s">
        <v>199</v>
      </c>
      <c r="E304" s="182" t="s">
        <v>5040</v>
      </c>
      <c r="F304" s="183" t="s">
        <v>4792</v>
      </c>
      <c r="G304" s="184" t="s">
        <v>4134</v>
      </c>
      <c r="H304" s="185">
        <v>8</v>
      </c>
      <c r="I304" s="186"/>
      <c r="J304" s="187">
        <f>ROUND(I304*H304,2)</f>
        <v>0</v>
      </c>
      <c r="K304" s="183" t="s">
        <v>28</v>
      </c>
      <c r="L304" s="42"/>
      <c r="M304" s="188" t="s">
        <v>28</v>
      </c>
      <c r="N304" s="189" t="s">
        <v>45</v>
      </c>
      <c r="O304" s="67"/>
      <c r="P304" s="190">
        <f>O304*H304</f>
        <v>0</v>
      </c>
      <c r="Q304" s="190">
        <v>0</v>
      </c>
      <c r="R304" s="190">
        <f>Q304*H304</f>
        <v>0</v>
      </c>
      <c r="S304" s="190">
        <v>0</v>
      </c>
      <c r="T304" s="191">
        <f>S304*H304</f>
        <v>0</v>
      </c>
      <c r="U304" s="37"/>
      <c r="V304" s="37"/>
      <c r="W304" s="37"/>
      <c r="X304" s="37"/>
      <c r="Y304" s="37"/>
      <c r="Z304" s="37"/>
      <c r="AA304" s="37"/>
      <c r="AB304" s="37"/>
      <c r="AC304" s="37"/>
      <c r="AD304" s="37"/>
      <c r="AE304" s="37"/>
      <c r="AR304" s="192" t="s">
        <v>283</v>
      </c>
      <c r="AT304" s="192" t="s">
        <v>199</v>
      </c>
      <c r="AU304" s="192" t="s">
        <v>84</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283</v>
      </c>
      <c r="BM304" s="192" t="s">
        <v>2678</v>
      </c>
    </row>
    <row r="305" spans="1:65" s="2" customFormat="1" ht="16.5" customHeight="1">
      <c r="A305" s="37"/>
      <c r="B305" s="38"/>
      <c r="C305" s="181" t="s">
        <v>1826</v>
      </c>
      <c r="D305" s="181" t="s">
        <v>199</v>
      </c>
      <c r="E305" s="182" t="s">
        <v>5041</v>
      </c>
      <c r="F305" s="183" t="s">
        <v>4893</v>
      </c>
      <c r="G305" s="184" t="s">
        <v>4134</v>
      </c>
      <c r="H305" s="185">
        <v>8</v>
      </c>
      <c r="I305" s="186"/>
      <c r="J305" s="187">
        <f>ROUND(I305*H305,2)</f>
        <v>0</v>
      </c>
      <c r="K305" s="183" t="s">
        <v>28</v>
      </c>
      <c r="L305" s="42"/>
      <c r="M305" s="188" t="s">
        <v>28</v>
      </c>
      <c r="N305" s="189" t="s">
        <v>45</v>
      </c>
      <c r="O305" s="67"/>
      <c r="P305" s="190">
        <f>O305*H305</f>
        <v>0</v>
      </c>
      <c r="Q305" s="190">
        <v>0</v>
      </c>
      <c r="R305" s="190">
        <f>Q305*H305</f>
        <v>0</v>
      </c>
      <c r="S305" s="190">
        <v>0</v>
      </c>
      <c r="T305" s="191">
        <f>S305*H305</f>
        <v>0</v>
      </c>
      <c r="U305" s="37"/>
      <c r="V305" s="37"/>
      <c r="W305" s="37"/>
      <c r="X305" s="37"/>
      <c r="Y305" s="37"/>
      <c r="Z305" s="37"/>
      <c r="AA305" s="37"/>
      <c r="AB305" s="37"/>
      <c r="AC305" s="37"/>
      <c r="AD305" s="37"/>
      <c r="AE305" s="37"/>
      <c r="AR305" s="192" t="s">
        <v>283</v>
      </c>
      <c r="AT305" s="192" t="s">
        <v>199</v>
      </c>
      <c r="AU305" s="192" t="s">
        <v>84</v>
      </c>
      <c r="AY305" s="20" t="s">
        <v>197</v>
      </c>
      <c r="BE305" s="193">
        <f>IF(N305="základní",J305,0)</f>
        <v>0</v>
      </c>
      <c r="BF305" s="193">
        <f>IF(N305="snížená",J305,0)</f>
        <v>0</v>
      </c>
      <c r="BG305" s="193">
        <f>IF(N305="zákl. přenesená",J305,0)</f>
        <v>0</v>
      </c>
      <c r="BH305" s="193">
        <f>IF(N305="sníž. přenesená",J305,0)</f>
        <v>0</v>
      </c>
      <c r="BI305" s="193">
        <f>IF(N305="nulová",J305,0)</f>
        <v>0</v>
      </c>
      <c r="BJ305" s="20" t="s">
        <v>82</v>
      </c>
      <c r="BK305" s="193">
        <f>ROUND(I305*H305,2)</f>
        <v>0</v>
      </c>
      <c r="BL305" s="20" t="s">
        <v>283</v>
      </c>
      <c r="BM305" s="192" t="s">
        <v>2691</v>
      </c>
    </row>
    <row r="306" spans="1:65" s="12" customFormat="1" ht="25.9" customHeight="1">
      <c r="B306" s="165"/>
      <c r="C306" s="166"/>
      <c r="D306" s="167" t="s">
        <v>73</v>
      </c>
      <c r="E306" s="168" t="s">
        <v>5042</v>
      </c>
      <c r="F306" s="168" t="s">
        <v>5043</v>
      </c>
      <c r="G306" s="166"/>
      <c r="H306" s="166"/>
      <c r="I306" s="169"/>
      <c r="J306" s="170">
        <f>BK306</f>
        <v>0</v>
      </c>
      <c r="K306" s="166"/>
      <c r="L306" s="171"/>
      <c r="M306" s="172"/>
      <c r="N306" s="173"/>
      <c r="O306" s="173"/>
      <c r="P306" s="174">
        <f>P307</f>
        <v>0</v>
      </c>
      <c r="Q306" s="173"/>
      <c r="R306" s="174">
        <f>R307</f>
        <v>0</v>
      </c>
      <c r="S306" s="173"/>
      <c r="T306" s="175">
        <f>T307</f>
        <v>0</v>
      </c>
      <c r="AR306" s="176" t="s">
        <v>82</v>
      </c>
      <c r="AT306" s="177" t="s">
        <v>73</v>
      </c>
      <c r="AU306" s="177" t="s">
        <v>74</v>
      </c>
      <c r="AY306" s="176" t="s">
        <v>197</v>
      </c>
      <c r="BK306" s="178">
        <f>BK307</f>
        <v>0</v>
      </c>
    </row>
    <row r="307" spans="1:65" s="12" customFormat="1" ht="22.9" customHeight="1">
      <c r="B307" s="165"/>
      <c r="C307" s="166"/>
      <c r="D307" s="167" t="s">
        <v>73</v>
      </c>
      <c r="E307" s="179" t="s">
        <v>5044</v>
      </c>
      <c r="F307" s="179" t="s">
        <v>5045</v>
      </c>
      <c r="G307" s="166"/>
      <c r="H307" s="166"/>
      <c r="I307" s="169"/>
      <c r="J307" s="180">
        <f>BK307</f>
        <v>0</v>
      </c>
      <c r="K307" s="166"/>
      <c r="L307" s="171"/>
      <c r="M307" s="172"/>
      <c r="N307" s="173"/>
      <c r="O307" s="173"/>
      <c r="P307" s="174">
        <f>SUM(P308:P345)</f>
        <v>0</v>
      </c>
      <c r="Q307" s="173"/>
      <c r="R307" s="174">
        <f>SUM(R308:R345)</f>
        <v>0</v>
      </c>
      <c r="S307" s="173"/>
      <c r="T307" s="175">
        <f>SUM(T308:T345)</f>
        <v>0</v>
      </c>
      <c r="AR307" s="176" t="s">
        <v>82</v>
      </c>
      <c r="AT307" s="177" t="s">
        <v>73</v>
      </c>
      <c r="AU307" s="177" t="s">
        <v>82</v>
      </c>
      <c r="AY307" s="176" t="s">
        <v>197</v>
      </c>
      <c r="BK307" s="178">
        <f>SUM(BK308:BK345)</f>
        <v>0</v>
      </c>
    </row>
    <row r="308" spans="1:65" s="2" customFormat="1" ht="16.5" customHeight="1">
      <c r="A308" s="37"/>
      <c r="B308" s="38"/>
      <c r="C308" s="181" t="s">
        <v>1830</v>
      </c>
      <c r="D308" s="181" t="s">
        <v>199</v>
      </c>
      <c r="E308" s="182" t="s">
        <v>5046</v>
      </c>
      <c r="F308" s="183" t="s">
        <v>5047</v>
      </c>
      <c r="G308" s="184" t="s">
        <v>265</v>
      </c>
      <c r="H308" s="185">
        <v>340</v>
      </c>
      <c r="I308" s="186"/>
      <c r="J308" s="187">
        <f t="shared" ref="J308:J345" si="70">ROUND(I308*H308,2)</f>
        <v>0</v>
      </c>
      <c r="K308" s="183" t="s">
        <v>28</v>
      </c>
      <c r="L308" s="42"/>
      <c r="M308" s="188" t="s">
        <v>28</v>
      </c>
      <c r="N308" s="189" t="s">
        <v>45</v>
      </c>
      <c r="O308" s="67"/>
      <c r="P308" s="190">
        <f t="shared" ref="P308:P345" si="71">O308*H308</f>
        <v>0</v>
      </c>
      <c r="Q308" s="190">
        <v>0</v>
      </c>
      <c r="R308" s="190">
        <f t="shared" ref="R308:R345" si="72">Q308*H308</f>
        <v>0</v>
      </c>
      <c r="S308" s="190">
        <v>0</v>
      </c>
      <c r="T308" s="191">
        <f t="shared" ref="T308:T345" si="73">S308*H308</f>
        <v>0</v>
      </c>
      <c r="U308" s="37"/>
      <c r="V308" s="37"/>
      <c r="W308" s="37"/>
      <c r="X308" s="37"/>
      <c r="Y308" s="37"/>
      <c r="Z308" s="37"/>
      <c r="AA308" s="37"/>
      <c r="AB308" s="37"/>
      <c r="AC308" s="37"/>
      <c r="AD308" s="37"/>
      <c r="AE308" s="37"/>
      <c r="AR308" s="192" t="s">
        <v>283</v>
      </c>
      <c r="AT308" s="192" t="s">
        <v>199</v>
      </c>
      <c r="AU308" s="192" t="s">
        <v>84</v>
      </c>
      <c r="AY308" s="20" t="s">
        <v>197</v>
      </c>
      <c r="BE308" s="193">
        <f t="shared" ref="BE308:BE345" si="74">IF(N308="základní",J308,0)</f>
        <v>0</v>
      </c>
      <c r="BF308" s="193">
        <f t="shared" ref="BF308:BF345" si="75">IF(N308="snížená",J308,0)</f>
        <v>0</v>
      </c>
      <c r="BG308" s="193">
        <f t="shared" ref="BG308:BG345" si="76">IF(N308="zákl. přenesená",J308,0)</f>
        <v>0</v>
      </c>
      <c r="BH308" s="193">
        <f t="shared" ref="BH308:BH345" si="77">IF(N308="sníž. přenesená",J308,0)</f>
        <v>0</v>
      </c>
      <c r="BI308" s="193">
        <f t="shared" ref="BI308:BI345" si="78">IF(N308="nulová",J308,0)</f>
        <v>0</v>
      </c>
      <c r="BJ308" s="20" t="s">
        <v>82</v>
      </c>
      <c r="BK308" s="193">
        <f t="shared" ref="BK308:BK345" si="79">ROUND(I308*H308,2)</f>
        <v>0</v>
      </c>
      <c r="BL308" s="20" t="s">
        <v>283</v>
      </c>
      <c r="BM308" s="192" t="s">
        <v>2703</v>
      </c>
    </row>
    <row r="309" spans="1:65" s="2" customFormat="1" ht="16.5" customHeight="1">
      <c r="A309" s="37"/>
      <c r="B309" s="38"/>
      <c r="C309" s="181" t="s">
        <v>1834</v>
      </c>
      <c r="D309" s="181" t="s">
        <v>199</v>
      </c>
      <c r="E309" s="182" t="s">
        <v>5048</v>
      </c>
      <c r="F309" s="183" t="s">
        <v>5049</v>
      </c>
      <c r="G309" s="184" t="s">
        <v>265</v>
      </c>
      <c r="H309" s="185">
        <v>180</v>
      </c>
      <c r="I309" s="186"/>
      <c r="J309" s="187">
        <f t="shared" si="70"/>
        <v>0</v>
      </c>
      <c r="K309" s="183" t="s">
        <v>28</v>
      </c>
      <c r="L309" s="42"/>
      <c r="M309" s="188" t="s">
        <v>28</v>
      </c>
      <c r="N309" s="189" t="s">
        <v>45</v>
      </c>
      <c r="O309" s="67"/>
      <c r="P309" s="190">
        <f t="shared" si="71"/>
        <v>0</v>
      </c>
      <c r="Q309" s="190">
        <v>0</v>
      </c>
      <c r="R309" s="190">
        <f t="shared" si="72"/>
        <v>0</v>
      </c>
      <c r="S309" s="190">
        <v>0</v>
      </c>
      <c r="T309" s="191">
        <f t="shared" si="73"/>
        <v>0</v>
      </c>
      <c r="U309" s="37"/>
      <c r="V309" s="37"/>
      <c r="W309" s="37"/>
      <c r="X309" s="37"/>
      <c r="Y309" s="37"/>
      <c r="Z309" s="37"/>
      <c r="AA309" s="37"/>
      <c r="AB309" s="37"/>
      <c r="AC309" s="37"/>
      <c r="AD309" s="37"/>
      <c r="AE309" s="37"/>
      <c r="AR309" s="192" t="s">
        <v>283</v>
      </c>
      <c r="AT309" s="192" t="s">
        <v>199</v>
      </c>
      <c r="AU309" s="192" t="s">
        <v>84</v>
      </c>
      <c r="AY309" s="20" t="s">
        <v>197</v>
      </c>
      <c r="BE309" s="193">
        <f t="shared" si="74"/>
        <v>0</v>
      </c>
      <c r="BF309" s="193">
        <f t="shared" si="75"/>
        <v>0</v>
      </c>
      <c r="BG309" s="193">
        <f t="shared" si="76"/>
        <v>0</v>
      </c>
      <c r="BH309" s="193">
        <f t="shared" si="77"/>
        <v>0</v>
      </c>
      <c r="BI309" s="193">
        <f t="shared" si="78"/>
        <v>0</v>
      </c>
      <c r="BJ309" s="20" t="s">
        <v>82</v>
      </c>
      <c r="BK309" s="193">
        <f t="shared" si="79"/>
        <v>0</v>
      </c>
      <c r="BL309" s="20" t="s">
        <v>283</v>
      </c>
      <c r="BM309" s="192" t="s">
        <v>2713</v>
      </c>
    </row>
    <row r="310" spans="1:65" s="2" customFormat="1" ht="16.5" customHeight="1">
      <c r="A310" s="37"/>
      <c r="B310" s="38"/>
      <c r="C310" s="181" t="s">
        <v>1838</v>
      </c>
      <c r="D310" s="181" t="s">
        <v>199</v>
      </c>
      <c r="E310" s="182" t="s">
        <v>5050</v>
      </c>
      <c r="F310" s="183" t="s">
        <v>5051</v>
      </c>
      <c r="G310" s="184" t="s">
        <v>265</v>
      </c>
      <c r="H310" s="185">
        <v>115</v>
      </c>
      <c r="I310" s="186"/>
      <c r="J310" s="187">
        <f t="shared" si="70"/>
        <v>0</v>
      </c>
      <c r="K310" s="183" t="s">
        <v>28</v>
      </c>
      <c r="L310" s="42"/>
      <c r="M310" s="188" t="s">
        <v>28</v>
      </c>
      <c r="N310" s="189" t="s">
        <v>45</v>
      </c>
      <c r="O310" s="67"/>
      <c r="P310" s="190">
        <f t="shared" si="71"/>
        <v>0</v>
      </c>
      <c r="Q310" s="190">
        <v>0</v>
      </c>
      <c r="R310" s="190">
        <f t="shared" si="72"/>
        <v>0</v>
      </c>
      <c r="S310" s="190">
        <v>0</v>
      </c>
      <c r="T310" s="191">
        <f t="shared" si="73"/>
        <v>0</v>
      </c>
      <c r="U310" s="37"/>
      <c r="V310" s="37"/>
      <c r="W310" s="37"/>
      <c r="X310" s="37"/>
      <c r="Y310" s="37"/>
      <c r="Z310" s="37"/>
      <c r="AA310" s="37"/>
      <c r="AB310" s="37"/>
      <c r="AC310" s="37"/>
      <c r="AD310" s="37"/>
      <c r="AE310" s="37"/>
      <c r="AR310" s="192" t="s">
        <v>283</v>
      </c>
      <c r="AT310" s="192" t="s">
        <v>199</v>
      </c>
      <c r="AU310" s="192" t="s">
        <v>84</v>
      </c>
      <c r="AY310" s="20" t="s">
        <v>197</v>
      </c>
      <c r="BE310" s="193">
        <f t="shared" si="74"/>
        <v>0</v>
      </c>
      <c r="BF310" s="193">
        <f t="shared" si="75"/>
        <v>0</v>
      </c>
      <c r="BG310" s="193">
        <f t="shared" si="76"/>
        <v>0</v>
      </c>
      <c r="BH310" s="193">
        <f t="shared" si="77"/>
        <v>0</v>
      </c>
      <c r="BI310" s="193">
        <f t="shared" si="78"/>
        <v>0</v>
      </c>
      <c r="BJ310" s="20" t="s">
        <v>82</v>
      </c>
      <c r="BK310" s="193">
        <f t="shared" si="79"/>
        <v>0</v>
      </c>
      <c r="BL310" s="20" t="s">
        <v>283</v>
      </c>
      <c r="BM310" s="192" t="s">
        <v>2724</v>
      </c>
    </row>
    <row r="311" spans="1:65" s="2" customFormat="1" ht="16.5" customHeight="1">
      <c r="A311" s="37"/>
      <c r="B311" s="38"/>
      <c r="C311" s="181" t="s">
        <v>1851</v>
      </c>
      <c r="D311" s="181" t="s">
        <v>199</v>
      </c>
      <c r="E311" s="182" t="s">
        <v>5052</v>
      </c>
      <c r="F311" s="183" t="s">
        <v>5053</v>
      </c>
      <c r="G311" s="184" t="s">
        <v>265</v>
      </c>
      <c r="H311" s="185">
        <v>40</v>
      </c>
      <c r="I311" s="186"/>
      <c r="J311" s="187">
        <f t="shared" si="70"/>
        <v>0</v>
      </c>
      <c r="K311" s="183" t="s">
        <v>28</v>
      </c>
      <c r="L311" s="42"/>
      <c r="M311" s="188" t="s">
        <v>28</v>
      </c>
      <c r="N311" s="189" t="s">
        <v>45</v>
      </c>
      <c r="O311" s="67"/>
      <c r="P311" s="190">
        <f t="shared" si="71"/>
        <v>0</v>
      </c>
      <c r="Q311" s="190">
        <v>0</v>
      </c>
      <c r="R311" s="190">
        <f t="shared" si="72"/>
        <v>0</v>
      </c>
      <c r="S311" s="190">
        <v>0</v>
      </c>
      <c r="T311" s="191">
        <f t="shared" si="73"/>
        <v>0</v>
      </c>
      <c r="U311" s="37"/>
      <c r="V311" s="37"/>
      <c r="W311" s="37"/>
      <c r="X311" s="37"/>
      <c r="Y311" s="37"/>
      <c r="Z311" s="37"/>
      <c r="AA311" s="37"/>
      <c r="AB311" s="37"/>
      <c r="AC311" s="37"/>
      <c r="AD311" s="37"/>
      <c r="AE311" s="37"/>
      <c r="AR311" s="192" t="s">
        <v>283</v>
      </c>
      <c r="AT311" s="192" t="s">
        <v>199</v>
      </c>
      <c r="AU311" s="192" t="s">
        <v>84</v>
      </c>
      <c r="AY311" s="20" t="s">
        <v>197</v>
      </c>
      <c r="BE311" s="193">
        <f t="shared" si="74"/>
        <v>0</v>
      </c>
      <c r="BF311" s="193">
        <f t="shared" si="75"/>
        <v>0</v>
      </c>
      <c r="BG311" s="193">
        <f t="shared" si="76"/>
        <v>0</v>
      </c>
      <c r="BH311" s="193">
        <f t="shared" si="77"/>
        <v>0</v>
      </c>
      <c r="BI311" s="193">
        <f t="shared" si="78"/>
        <v>0</v>
      </c>
      <c r="BJ311" s="20" t="s">
        <v>82</v>
      </c>
      <c r="BK311" s="193">
        <f t="shared" si="79"/>
        <v>0</v>
      </c>
      <c r="BL311" s="20" t="s">
        <v>283</v>
      </c>
      <c r="BM311" s="192" t="s">
        <v>2735</v>
      </c>
    </row>
    <row r="312" spans="1:65" s="2" customFormat="1" ht="16.5" customHeight="1">
      <c r="A312" s="37"/>
      <c r="B312" s="38"/>
      <c r="C312" s="181" t="s">
        <v>1855</v>
      </c>
      <c r="D312" s="181" t="s">
        <v>199</v>
      </c>
      <c r="E312" s="182" t="s">
        <v>5054</v>
      </c>
      <c r="F312" s="183" t="s">
        <v>5055</v>
      </c>
      <c r="G312" s="184" t="s">
        <v>265</v>
      </c>
      <c r="H312" s="185">
        <v>24</v>
      </c>
      <c r="I312" s="186"/>
      <c r="J312" s="187">
        <f t="shared" si="70"/>
        <v>0</v>
      </c>
      <c r="K312" s="183" t="s">
        <v>28</v>
      </c>
      <c r="L312" s="42"/>
      <c r="M312" s="188" t="s">
        <v>28</v>
      </c>
      <c r="N312" s="189" t="s">
        <v>45</v>
      </c>
      <c r="O312" s="67"/>
      <c r="P312" s="190">
        <f t="shared" si="71"/>
        <v>0</v>
      </c>
      <c r="Q312" s="190">
        <v>0</v>
      </c>
      <c r="R312" s="190">
        <f t="shared" si="72"/>
        <v>0</v>
      </c>
      <c r="S312" s="190">
        <v>0</v>
      </c>
      <c r="T312" s="191">
        <f t="shared" si="73"/>
        <v>0</v>
      </c>
      <c r="U312" s="37"/>
      <c r="V312" s="37"/>
      <c r="W312" s="37"/>
      <c r="X312" s="37"/>
      <c r="Y312" s="37"/>
      <c r="Z312" s="37"/>
      <c r="AA312" s="37"/>
      <c r="AB312" s="37"/>
      <c r="AC312" s="37"/>
      <c r="AD312" s="37"/>
      <c r="AE312" s="37"/>
      <c r="AR312" s="192" t="s">
        <v>283</v>
      </c>
      <c r="AT312" s="192" t="s">
        <v>199</v>
      </c>
      <c r="AU312" s="192" t="s">
        <v>84</v>
      </c>
      <c r="AY312" s="20" t="s">
        <v>197</v>
      </c>
      <c r="BE312" s="193">
        <f t="shared" si="74"/>
        <v>0</v>
      </c>
      <c r="BF312" s="193">
        <f t="shared" si="75"/>
        <v>0</v>
      </c>
      <c r="BG312" s="193">
        <f t="shared" si="76"/>
        <v>0</v>
      </c>
      <c r="BH312" s="193">
        <f t="shared" si="77"/>
        <v>0</v>
      </c>
      <c r="BI312" s="193">
        <f t="shared" si="78"/>
        <v>0</v>
      </c>
      <c r="BJ312" s="20" t="s">
        <v>82</v>
      </c>
      <c r="BK312" s="193">
        <f t="shared" si="79"/>
        <v>0</v>
      </c>
      <c r="BL312" s="20" t="s">
        <v>283</v>
      </c>
      <c r="BM312" s="192" t="s">
        <v>2744</v>
      </c>
    </row>
    <row r="313" spans="1:65" s="2" customFormat="1" ht="16.5" customHeight="1">
      <c r="A313" s="37"/>
      <c r="B313" s="38"/>
      <c r="C313" s="181" t="s">
        <v>1859</v>
      </c>
      <c r="D313" s="181" t="s">
        <v>199</v>
      </c>
      <c r="E313" s="182" t="s">
        <v>5056</v>
      </c>
      <c r="F313" s="183" t="s">
        <v>5057</v>
      </c>
      <c r="G313" s="184" t="s">
        <v>3845</v>
      </c>
      <c r="H313" s="185">
        <v>44</v>
      </c>
      <c r="I313" s="186"/>
      <c r="J313" s="187">
        <f t="shared" si="70"/>
        <v>0</v>
      </c>
      <c r="K313" s="183" t="s">
        <v>28</v>
      </c>
      <c r="L313" s="42"/>
      <c r="M313" s="188" t="s">
        <v>28</v>
      </c>
      <c r="N313" s="189" t="s">
        <v>45</v>
      </c>
      <c r="O313" s="67"/>
      <c r="P313" s="190">
        <f t="shared" si="71"/>
        <v>0</v>
      </c>
      <c r="Q313" s="190">
        <v>0</v>
      </c>
      <c r="R313" s="190">
        <f t="shared" si="72"/>
        <v>0</v>
      </c>
      <c r="S313" s="190">
        <v>0</v>
      </c>
      <c r="T313" s="191">
        <f t="shared" si="73"/>
        <v>0</v>
      </c>
      <c r="U313" s="37"/>
      <c r="V313" s="37"/>
      <c r="W313" s="37"/>
      <c r="X313" s="37"/>
      <c r="Y313" s="37"/>
      <c r="Z313" s="37"/>
      <c r="AA313" s="37"/>
      <c r="AB313" s="37"/>
      <c r="AC313" s="37"/>
      <c r="AD313" s="37"/>
      <c r="AE313" s="37"/>
      <c r="AR313" s="192" t="s">
        <v>283</v>
      </c>
      <c r="AT313" s="192" t="s">
        <v>199</v>
      </c>
      <c r="AU313" s="192" t="s">
        <v>84</v>
      </c>
      <c r="AY313" s="20" t="s">
        <v>197</v>
      </c>
      <c r="BE313" s="193">
        <f t="shared" si="74"/>
        <v>0</v>
      </c>
      <c r="BF313" s="193">
        <f t="shared" si="75"/>
        <v>0</v>
      </c>
      <c r="BG313" s="193">
        <f t="shared" si="76"/>
        <v>0</v>
      </c>
      <c r="BH313" s="193">
        <f t="shared" si="77"/>
        <v>0</v>
      </c>
      <c r="BI313" s="193">
        <f t="shared" si="78"/>
        <v>0</v>
      </c>
      <c r="BJ313" s="20" t="s">
        <v>82</v>
      </c>
      <c r="BK313" s="193">
        <f t="shared" si="79"/>
        <v>0</v>
      </c>
      <c r="BL313" s="20" t="s">
        <v>283</v>
      </c>
      <c r="BM313" s="192" t="s">
        <v>2758</v>
      </c>
    </row>
    <row r="314" spans="1:65" s="2" customFormat="1" ht="16.5" customHeight="1">
      <c r="A314" s="37"/>
      <c r="B314" s="38"/>
      <c r="C314" s="181" t="s">
        <v>1863</v>
      </c>
      <c r="D314" s="181" t="s">
        <v>199</v>
      </c>
      <c r="E314" s="182" t="s">
        <v>5058</v>
      </c>
      <c r="F314" s="183" t="s">
        <v>5059</v>
      </c>
      <c r="G314" s="184" t="s">
        <v>3845</v>
      </c>
      <c r="H314" s="185">
        <v>4</v>
      </c>
      <c r="I314" s="186"/>
      <c r="J314" s="187">
        <f t="shared" si="70"/>
        <v>0</v>
      </c>
      <c r="K314" s="183" t="s">
        <v>28</v>
      </c>
      <c r="L314" s="42"/>
      <c r="M314" s="188" t="s">
        <v>28</v>
      </c>
      <c r="N314" s="189" t="s">
        <v>45</v>
      </c>
      <c r="O314" s="67"/>
      <c r="P314" s="190">
        <f t="shared" si="71"/>
        <v>0</v>
      </c>
      <c r="Q314" s="190">
        <v>0</v>
      </c>
      <c r="R314" s="190">
        <f t="shared" si="72"/>
        <v>0</v>
      </c>
      <c r="S314" s="190">
        <v>0</v>
      </c>
      <c r="T314" s="191">
        <f t="shared" si="73"/>
        <v>0</v>
      </c>
      <c r="U314" s="37"/>
      <c r="V314" s="37"/>
      <c r="W314" s="37"/>
      <c r="X314" s="37"/>
      <c r="Y314" s="37"/>
      <c r="Z314" s="37"/>
      <c r="AA314" s="37"/>
      <c r="AB314" s="37"/>
      <c r="AC314" s="37"/>
      <c r="AD314" s="37"/>
      <c r="AE314" s="37"/>
      <c r="AR314" s="192" t="s">
        <v>283</v>
      </c>
      <c r="AT314" s="192" t="s">
        <v>199</v>
      </c>
      <c r="AU314" s="192" t="s">
        <v>84</v>
      </c>
      <c r="AY314" s="20" t="s">
        <v>197</v>
      </c>
      <c r="BE314" s="193">
        <f t="shared" si="74"/>
        <v>0</v>
      </c>
      <c r="BF314" s="193">
        <f t="shared" si="75"/>
        <v>0</v>
      </c>
      <c r="BG314" s="193">
        <f t="shared" si="76"/>
        <v>0</v>
      </c>
      <c r="BH314" s="193">
        <f t="shared" si="77"/>
        <v>0</v>
      </c>
      <c r="BI314" s="193">
        <f t="shared" si="78"/>
        <v>0</v>
      </c>
      <c r="BJ314" s="20" t="s">
        <v>82</v>
      </c>
      <c r="BK314" s="193">
        <f t="shared" si="79"/>
        <v>0</v>
      </c>
      <c r="BL314" s="20" t="s">
        <v>283</v>
      </c>
      <c r="BM314" s="192" t="s">
        <v>2772</v>
      </c>
    </row>
    <row r="315" spans="1:65" s="2" customFormat="1" ht="16.5" customHeight="1">
      <c r="A315" s="37"/>
      <c r="B315" s="38"/>
      <c r="C315" s="181" t="s">
        <v>1867</v>
      </c>
      <c r="D315" s="181" t="s">
        <v>199</v>
      </c>
      <c r="E315" s="182" t="s">
        <v>5060</v>
      </c>
      <c r="F315" s="183" t="s">
        <v>5061</v>
      </c>
      <c r="G315" s="184" t="s">
        <v>265</v>
      </c>
      <c r="H315" s="185">
        <v>40</v>
      </c>
      <c r="I315" s="186"/>
      <c r="J315" s="187">
        <f t="shared" si="70"/>
        <v>0</v>
      </c>
      <c r="K315" s="183" t="s">
        <v>28</v>
      </c>
      <c r="L315" s="42"/>
      <c r="M315" s="188" t="s">
        <v>28</v>
      </c>
      <c r="N315" s="189" t="s">
        <v>45</v>
      </c>
      <c r="O315" s="67"/>
      <c r="P315" s="190">
        <f t="shared" si="71"/>
        <v>0</v>
      </c>
      <c r="Q315" s="190">
        <v>0</v>
      </c>
      <c r="R315" s="190">
        <f t="shared" si="72"/>
        <v>0</v>
      </c>
      <c r="S315" s="190">
        <v>0</v>
      </c>
      <c r="T315" s="191">
        <f t="shared" si="73"/>
        <v>0</v>
      </c>
      <c r="U315" s="37"/>
      <c r="V315" s="37"/>
      <c r="W315" s="37"/>
      <c r="X315" s="37"/>
      <c r="Y315" s="37"/>
      <c r="Z315" s="37"/>
      <c r="AA315" s="37"/>
      <c r="AB315" s="37"/>
      <c r="AC315" s="37"/>
      <c r="AD315" s="37"/>
      <c r="AE315" s="37"/>
      <c r="AR315" s="192" t="s">
        <v>283</v>
      </c>
      <c r="AT315" s="192" t="s">
        <v>199</v>
      </c>
      <c r="AU315" s="192" t="s">
        <v>84</v>
      </c>
      <c r="AY315" s="20" t="s">
        <v>197</v>
      </c>
      <c r="BE315" s="193">
        <f t="shared" si="74"/>
        <v>0</v>
      </c>
      <c r="BF315" s="193">
        <f t="shared" si="75"/>
        <v>0</v>
      </c>
      <c r="BG315" s="193">
        <f t="shared" si="76"/>
        <v>0</v>
      </c>
      <c r="BH315" s="193">
        <f t="shared" si="77"/>
        <v>0</v>
      </c>
      <c r="BI315" s="193">
        <f t="shared" si="78"/>
        <v>0</v>
      </c>
      <c r="BJ315" s="20" t="s">
        <v>82</v>
      </c>
      <c r="BK315" s="193">
        <f t="shared" si="79"/>
        <v>0</v>
      </c>
      <c r="BL315" s="20" t="s">
        <v>283</v>
      </c>
      <c r="BM315" s="192" t="s">
        <v>2783</v>
      </c>
    </row>
    <row r="316" spans="1:65" s="2" customFormat="1" ht="16.5" customHeight="1">
      <c r="A316" s="37"/>
      <c r="B316" s="38"/>
      <c r="C316" s="181" t="s">
        <v>1875</v>
      </c>
      <c r="D316" s="181" t="s">
        <v>199</v>
      </c>
      <c r="E316" s="182" t="s">
        <v>5062</v>
      </c>
      <c r="F316" s="183" t="s">
        <v>5063</v>
      </c>
      <c r="G316" s="184" t="s">
        <v>265</v>
      </c>
      <c r="H316" s="185">
        <v>80</v>
      </c>
      <c r="I316" s="186"/>
      <c r="J316" s="187">
        <f t="shared" si="70"/>
        <v>0</v>
      </c>
      <c r="K316" s="183" t="s">
        <v>28</v>
      </c>
      <c r="L316" s="42"/>
      <c r="M316" s="188" t="s">
        <v>28</v>
      </c>
      <c r="N316" s="189" t="s">
        <v>45</v>
      </c>
      <c r="O316" s="67"/>
      <c r="P316" s="190">
        <f t="shared" si="71"/>
        <v>0</v>
      </c>
      <c r="Q316" s="190">
        <v>0</v>
      </c>
      <c r="R316" s="190">
        <f t="shared" si="72"/>
        <v>0</v>
      </c>
      <c r="S316" s="190">
        <v>0</v>
      </c>
      <c r="T316" s="191">
        <f t="shared" si="73"/>
        <v>0</v>
      </c>
      <c r="U316" s="37"/>
      <c r="V316" s="37"/>
      <c r="W316" s="37"/>
      <c r="X316" s="37"/>
      <c r="Y316" s="37"/>
      <c r="Z316" s="37"/>
      <c r="AA316" s="37"/>
      <c r="AB316" s="37"/>
      <c r="AC316" s="37"/>
      <c r="AD316" s="37"/>
      <c r="AE316" s="37"/>
      <c r="AR316" s="192" t="s">
        <v>283</v>
      </c>
      <c r="AT316" s="192" t="s">
        <v>199</v>
      </c>
      <c r="AU316" s="192" t="s">
        <v>84</v>
      </c>
      <c r="AY316" s="20" t="s">
        <v>197</v>
      </c>
      <c r="BE316" s="193">
        <f t="shared" si="74"/>
        <v>0</v>
      </c>
      <c r="BF316" s="193">
        <f t="shared" si="75"/>
        <v>0</v>
      </c>
      <c r="BG316" s="193">
        <f t="shared" si="76"/>
        <v>0</v>
      </c>
      <c r="BH316" s="193">
        <f t="shared" si="77"/>
        <v>0</v>
      </c>
      <c r="BI316" s="193">
        <f t="shared" si="78"/>
        <v>0</v>
      </c>
      <c r="BJ316" s="20" t="s">
        <v>82</v>
      </c>
      <c r="BK316" s="193">
        <f t="shared" si="79"/>
        <v>0</v>
      </c>
      <c r="BL316" s="20" t="s">
        <v>283</v>
      </c>
      <c r="BM316" s="192" t="s">
        <v>2795</v>
      </c>
    </row>
    <row r="317" spans="1:65" s="2" customFormat="1" ht="16.5" customHeight="1">
      <c r="A317" s="37"/>
      <c r="B317" s="38"/>
      <c r="C317" s="181" t="s">
        <v>1879</v>
      </c>
      <c r="D317" s="181" t="s">
        <v>199</v>
      </c>
      <c r="E317" s="182" t="s">
        <v>5064</v>
      </c>
      <c r="F317" s="183" t="s">
        <v>5065</v>
      </c>
      <c r="G317" s="184" t="s">
        <v>3845</v>
      </c>
      <c r="H317" s="185">
        <v>280</v>
      </c>
      <c r="I317" s="186"/>
      <c r="J317" s="187">
        <f t="shared" si="70"/>
        <v>0</v>
      </c>
      <c r="K317" s="183" t="s">
        <v>28</v>
      </c>
      <c r="L317" s="42"/>
      <c r="M317" s="188" t="s">
        <v>28</v>
      </c>
      <c r="N317" s="189" t="s">
        <v>45</v>
      </c>
      <c r="O317" s="67"/>
      <c r="P317" s="190">
        <f t="shared" si="71"/>
        <v>0</v>
      </c>
      <c r="Q317" s="190">
        <v>0</v>
      </c>
      <c r="R317" s="190">
        <f t="shared" si="72"/>
        <v>0</v>
      </c>
      <c r="S317" s="190">
        <v>0</v>
      </c>
      <c r="T317" s="191">
        <f t="shared" si="73"/>
        <v>0</v>
      </c>
      <c r="U317" s="37"/>
      <c r="V317" s="37"/>
      <c r="W317" s="37"/>
      <c r="X317" s="37"/>
      <c r="Y317" s="37"/>
      <c r="Z317" s="37"/>
      <c r="AA317" s="37"/>
      <c r="AB317" s="37"/>
      <c r="AC317" s="37"/>
      <c r="AD317" s="37"/>
      <c r="AE317" s="37"/>
      <c r="AR317" s="192" t="s">
        <v>283</v>
      </c>
      <c r="AT317" s="192" t="s">
        <v>199</v>
      </c>
      <c r="AU317" s="192" t="s">
        <v>84</v>
      </c>
      <c r="AY317" s="20" t="s">
        <v>197</v>
      </c>
      <c r="BE317" s="193">
        <f t="shared" si="74"/>
        <v>0</v>
      </c>
      <c r="BF317" s="193">
        <f t="shared" si="75"/>
        <v>0</v>
      </c>
      <c r="BG317" s="193">
        <f t="shared" si="76"/>
        <v>0</v>
      </c>
      <c r="BH317" s="193">
        <f t="shared" si="77"/>
        <v>0</v>
      </c>
      <c r="BI317" s="193">
        <f t="shared" si="78"/>
        <v>0</v>
      </c>
      <c r="BJ317" s="20" t="s">
        <v>82</v>
      </c>
      <c r="BK317" s="193">
        <f t="shared" si="79"/>
        <v>0</v>
      </c>
      <c r="BL317" s="20" t="s">
        <v>283</v>
      </c>
      <c r="BM317" s="192" t="s">
        <v>2821</v>
      </c>
    </row>
    <row r="318" spans="1:65" s="2" customFormat="1" ht="16.5" customHeight="1">
      <c r="A318" s="37"/>
      <c r="B318" s="38"/>
      <c r="C318" s="181" t="s">
        <v>1883</v>
      </c>
      <c r="D318" s="181" t="s">
        <v>199</v>
      </c>
      <c r="E318" s="182" t="s">
        <v>5066</v>
      </c>
      <c r="F318" s="183" t="s">
        <v>5067</v>
      </c>
      <c r="G318" s="184" t="s">
        <v>3845</v>
      </c>
      <c r="H318" s="185">
        <v>90</v>
      </c>
      <c r="I318" s="186"/>
      <c r="J318" s="187">
        <f t="shared" si="70"/>
        <v>0</v>
      </c>
      <c r="K318" s="183" t="s">
        <v>28</v>
      </c>
      <c r="L318" s="42"/>
      <c r="M318" s="188" t="s">
        <v>28</v>
      </c>
      <c r="N318" s="189" t="s">
        <v>45</v>
      </c>
      <c r="O318" s="67"/>
      <c r="P318" s="190">
        <f t="shared" si="71"/>
        <v>0</v>
      </c>
      <c r="Q318" s="190">
        <v>0</v>
      </c>
      <c r="R318" s="190">
        <f t="shared" si="72"/>
        <v>0</v>
      </c>
      <c r="S318" s="190">
        <v>0</v>
      </c>
      <c r="T318" s="191">
        <f t="shared" si="73"/>
        <v>0</v>
      </c>
      <c r="U318" s="37"/>
      <c r="V318" s="37"/>
      <c r="W318" s="37"/>
      <c r="X318" s="37"/>
      <c r="Y318" s="37"/>
      <c r="Z318" s="37"/>
      <c r="AA318" s="37"/>
      <c r="AB318" s="37"/>
      <c r="AC318" s="37"/>
      <c r="AD318" s="37"/>
      <c r="AE318" s="37"/>
      <c r="AR318" s="192" t="s">
        <v>283</v>
      </c>
      <c r="AT318" s="192" t="s">
        <v>199</v>
      </c>
      <c r="AU318" s="192" t="s">
        <v>84</v>
      </c>
      <c r="AY318" s="20" t="s">
        <v>197</v>
      </c>
      <c r="BE318" s="193">
        <f t="shared" si="74"/>
        <v>0</v>
      </c>
      <c r="BF318" s="193">
        <f t="shared" si="75"/>
        <v>0</v>
      </c>
      <c r="BG318" s="193">
        <f t="shared" si="76"/>
        <v>0</v>
      </c>
      <c r="BH318" s="193">
        <f t="shared" si="77"/>
        <v>0</v>
      </c>
      <c r="BI318" s="193">
        <f t="shared" si="78"/>
        <v>0</v>
      </c>
      <c r="BJ318" s="20" t="s">
        <v>82</v>
      </c>
      <c r="BK318" s="193">
        <f t="shared" si="79"/>
        <v>0</v>
      </c>
      <c r="BL318" s="20" t="s">
        <v>283</v>
      </c>
      <c r="BM318" s="192" t="s">
        <v>2842</v>
      </c>
    </row>
    <row r="319" spans="1:65" s="2" customFormat="1" ht="16.5" customHeight="1">
      <c r="A319" s="37"/>
      <c r="B319" s="38"/>
      <c r="C319" s="181" t="s">
        <v>1887</v>
      </c>
      <c r="D319" s="181" t="s">
        <v>199</v>
      </c>
      <c r="E319" s="182" t="s">
        <v>5068</v>
      </c>
      <c r="F319" s="183" t="s">
        <v>5069</v>
      </c>
      <c r="G319" s="184" t="s">
        <v>265</v>
      </c>
      <c r="H319" s="185">
        <v>320</v>
      </c>
      <c r="I319" s="186"/>
      <c r="J319" s="187">
        <f t="shared" si="70"/>
        <v>0</v>
      </c>
      <c r="K319" s="183" t="s">
        <v>28</v>
      </c>
      <c r="L319" s="42"/>
      <c r="M319" s="188" t="s">
        <v>28</v>
      </c>
      <c r="N319" s="189" t="s">
        <v>45</v>
      </c>
      <c r="O319" s="67"/>
      <c r="P319" s="190">
        <f t="shared" si="71"/>
        <v>0</v>
      </c>
      <c r="Q319" s="190">
        <v>0</v>
      </c>
      <c r="R319" s="190">
        <f t="shared" si="72"/>
        <v>0</v>
      </c>
      <c r="S319" s="190">
        <v>0</v>
      </c>
      <c r="T319" s="191">
        <f t="shared" si="73"/>
        <v>0</v>
      </c>
      <c r="U319" s="37"/>
      <c r="V319" s="37"/>
      <c r="W319" s="37"/>
      <c r="X319" s="37"/>
      <c r="Y319" s="37"/>
      <c r="Z319" s="37"/>
      <c r="AA319" s="37"/>
      <c r="AB319" s="37"/>
      <c r="AC319" s="37"/>
      <c r="AD319" s="37"/>
      <c r="AE319" s="37"/>
      <c r="AR319" s="192" t="s">
        <v>283</v>
      </c>
      <c r="AT319" s="192" t="s">
        <v>199</v>
      </c>
      <c r="AU319" s="192" t="s">
        <v>84</v>
      </c>
      <c r="AY319" s="20" t="s">
        <v>197</v>
      </c>
      <c r="BE319" s="193">
        <f t="shared" si="74"/>
        <v>0</v>
      </c>
      <c r="BF319" s="193">
        <f t="shared" si="75"/>
        <v>0</v>
      </c>
      <c r="BG319" s="193">
        <f t="shared" si="76"/>
        <v>0</v>
      </c>
      <c r="BH319" s="193">
        <f t="shared" si="77"/>
        <v>0</v>
      </c>
      <c r="BI319" s="193">
        <f t="shared" si="78"/>
        <v>0</v>
      </c>
      <c r="BJ319" s="20" t="s">
        <v>82</v>
      </c>
      <c r="BK319" s="193">
        <f t="shared" si="79"/>
        <v>0</v>
      </c>
      <c r="BL319" s="20" t="s">
        <v>283</v>
      </c>
      <c r="BM319" s="192" t="s">
        <v>2856</v>
      </c>
    </row>
    <row r="320" spans="1:65" s="2" customFormat="1" ht="16.5" customHeight="1">
      <c r="A320" s="37"/>
      <c r="B320" s="38"/>
      <c r="C320" s="181" t="s">
        <v>1893</v>
      </c>
      <c r="D320" s="181" t="s">
        <v>199</v>
      </c>
      <c r="E320" s="182" t="s">
        <v>5070</v>
      </c>
      <c r="F320" s="183" t="s">
        <v>5071</v>
      </c>
      <c r="G320" s="184" t="s">
        <v>265</v>
      </c>
      <c r="H320" s="185">
        <v>210</v>
      </c>
      <c r="I320" s="186"/>
      <c r="J320" s="187">
        <f t="shared" si="70"/>
        <v>0</v>
      </c>
      <c r="K320" s="183" t="s">
        <v>28</v>
      </c>
      <c r="L320" s="42"/>
      <c r="M320" s="188" t="s">
        <v>28</v>
      </c>
      <c r="N320" s="189" t="s">
        <v>45</v>
      </c>
      <c r="O320" s="67"/>
      <c r="P320" s="190">
        <f t="shared" si="71"/>
        <v>0</v>
      </c>
      <c r="Q320" s="190">
        <v>0</v>
      </c>
      <c r="R320" s="190">
        <f t="shared" si="72"/>
        <v>0</v>
      </c>
      <c r="S320" s="190">
        <v>0</v>
      </c>
      <c r="T320" s="191">
        <f t="shared" si="73"/>
        <v>0</v>
      </c>
      <c r="U320" s="37"/>
      <c r="V320" s="37"/>
      <c r="W320" s="37"/>
      <c r="X320" s="37"/>
      <c r="Y320" s="37"/>
      <c r="Z320" s="37"/>
      <c r="AA320" s="37"/>
      <c r="AB320" s="37"/>
      <c r="AC320" s="37"/>
      <c r="AD320" s="37"/>
      <c r="AE320" s="37"/>
      <c r="AR320" s="192" t="s">
        <v>283</v>
      </c>
      <c r="AT320" s="192" t="s">
        <v>199</v>
      </c>
      <c r="AU320" s="192" t="s">
        <v>84</v>
      </c>
      <c r="AY320" s="20" t="s">
        <v>197</v>
      </c>
      <c r="BE320" s="193">
        <f t="shared" si="74"/>
        <v>0</v>
      </c>
      <c r="BF320" s="193">
        <f t="shared" si="75"/>
        <v>0</v>
      </c>
      <c r="BG320" s="193">
        <f t="shared" si="76"/>
        <v>0</v>
      </c>
      <c r="BH320" s="193">
        <f t="shared" si="77"/>
        <v>0</v>
      </c>
      <c r="BI320" s="193">
        <f t="shared" si="78"/>
        <v>0</v>
      </c>
      <c r="BJ320" s="20" t="s">
        <v>82</v>
      </c>
      <c r="BK320" s="193">
        <f t="shared" si="79"/>
        <v>0</v>
      </c>
      <c r="BL320" s="20" t="s">
        <v>283</v>
      </c>
      <c r="BM320" s="192" t="s">
        <v>2868</v>
      </c>
    </row>
    <row r="321" spans="1:65" s="2" customFormat="1" ht="16.5" customHeight="1">
      <c r="A321" s="37"/>
      <c r="B321" s="38"/>
      <c r="C321" s="181" t="s">
        <v>1899</v>
      </c>
      <c r="D321" s="181" t="s">
        <v>199</v>
      </c>
      <c r="E321" s="182" t="s">
        <v>5072</v>
      </c>
      <c r="F321" s="183" t="s">
        <v>5073</v>
      </c>
      <c r="G321" s="184" t="s">
        <v>3845</v>
      </c>
      <c r="H321" s="185">
        <v>30</v>
      </c>
      <c r="I321" s="186"/>
      <c r="J321" s="187">
        <f t="shared" si="70"/>
        <v>0</v>
      </c>
      <c r="K321" s="183" t="s">
        <v>28</v>
      </c>
      <c r="L321" s="42"/>
      <c r="M321" s="188" t="s">
        <v>28</v>
      </c>
      <c r="N321" s="189" t="s">
        <v>45</v>
      </c>
      <c r="O321" s="67"/>
      <c r="P321" s="190">
        <f t="shared" si="71"/>
        <v>0</v>
      </c>
      <c r="Q321" s="190">
        <v>0</v>
      </c>
      <c r="R321" s="190">
        <f t="shared" si="72"/>
        <v>0</v>
      </c>
      <c r="S321" s="190">
        <v>0</v>
      </c>
      <c r="T321" s="191">
        <f t="shared" si="73"/>
        <v>0</v>
      </c>
      <c r="U321" s="37"/>
      <c r="V321" s="37"/>
      <c r="W321" s="37"/>
      <c r="X321" s="37"/>
      <c r="Y321" s="37"/>
      <c r="Z321" s="37"/>
      <c r="AA321" s="37"/>
      <c r="AB321" s="37"/>
      <c r="AC321" s="37"/>
      <c r="AD321" s="37"/>
      <c r="AE321" s="37"/>
      <c r="AR321" s="192" t="s">
        <v>283</v>
      </c>
      <c r="AT321" s="192" t="s">
        <v>199</v>
      </c>
      <c r="AU321" s="192" t="s">
        <v>84</v>
      </c>
      <c r="AY321" s="20" t="s">
        <v>197</v>
      </c>
      <c r="BE321" s="193">
        <f t="shared" si="74"/>
        <v>0</v>
      </c>
      <c r="BF321" s="193">
        <f t="shared" si="75"/>
        <v>0</v>
      </c>
      <c r="BG321" s="193">
        <f t="shared" si="76"/>
        <v>0</v>
      </c>
      <c r="BH321" s="193">
        <f t="shared" si="77"/>
        <v>0</v>
      </c>
      <c r="BI321" s="193">
        <f t="shared" si="78"/>
        <v>0</v>
      </c>
      <c r="BJ321" s="20" t="s">
        <v>82</v>
      </c>
      <c r="BK321" s="193">
        <f t="shared" si="79"/>
        <v>0</v>
      </c>
      <c r="BL321" s="20" t="s">
        <v>283</v>
      </c>
      <c r="BM321" s="192" t="s">
        <v>2878</v>
      </c>
    </row>
    <row r="322" spans="1:65" s="2" customFormat="1" ht="16.5" customHeight="1">
      <c r="A322" s="37"/>
      <c r="B322" s="38"/>
      <c r="C322" s="181" t="s">
        <v>1904</v>
      </c>
      <c r="D322" s="181" t="s">
        <v>199</v>
      </c>
      <c r="E322" s="182" t="s">
        <v>5074</v>
      </c>
      <c r="F322" s="183" t="s">
        <v>5075</v>
      </c>
      <c r="G322" s="184" t="s">
        <v>3845</v>
      </c>
      <c r="H322" s="185">
        <v>250</v>
      </c>
      <c r="I322" s="186"/>
      <c r="J322" s="187">
        <f t="shared" si="70"/>
        <v>0</v>
      </c>
      <c r="K322" s="183" t="s">
        <v>28</v>
      </c>
      <c r="L322" s="42"/>
      <c r="M322" s="188" t="s">
        <v>28</v>
      </c>
      <c r="N322" s="189" t="s">
        <v>45</v>
      </c>
      <c r="O322" s="67"/>
      <c r="P322" s="190">
        <f t="shared" si="71"/>
        <v>0</v>
      </c>
      <c r="Q322" s="190">
        <v>0</v>
      </c>
      <c r="R322" s="190">
        <f t="shared" si="72"/>
        <v>0</v>
      </c>
      <c r="S322" s="190">
        <v>0</v>
      </c>
      <c r="T322" s="191">
        <f t="shared" si="73"/>
        <v>0</v>
      </c>
      <c r="U322" s="37"/>
      <c r="V322" s="37"/>
      <c r="W322" s="37"/>
      <c r="X322" s="37"/>
      <c r="Y322" s="37"/>
      <c r="Z322" s="37"/>
      <c r="AA322" s="37"/>
      <c r="AB322" s="37"/>
      <c r="AC322" s="37"/>
      <c r="AD322" s="37"/>
      <c r="AE322" s="37"/>
      <c r="AR322" s="192" t="s">
        <v>283</v>
      </c>
      <c r="AT322" s="192" t="s">
        <v>199</v>
      </c>
      <c r="AU322" s="192" t="s">
        <v>84</v>
      </c>
      <c r="AY322" s="20" t="s">
        <v>197</v>
      </c>
      <c r="BE322" s="193">
        <f t="shared" si="74"/>
        <v>0</v>
      </c>
      <c r="BF322" s="193">
        <f t="shared" si="75"/>
        <v>0</v>
      </c>
      <c r="BG322" s="193">
        <f t="shared" si="76"/>
        <v>0</v>
      </c>
      <c r="BH322" s="193">
        <f t="shared" si="77"/>
        <v>0</v>
      </c>
      <c r="BI322" s="193">
        <f t="shared" si="78"/>
        <v>0</v>
      </c>
      <c r="BJ322" s="20" t="s">
        <v>82</v>
      </c>
      <c r="BK322" s="193">
        <f t="shared" si="79"/>
        <v>0</v>
      </c>
      <c r="BL322" s="20" t="s">
        <v>283</v>
      </c>
      <c r="BM322" s="192" t="s">
        <v>2890</v>
      </c>
    </row>
    <row r="323" spans="1:65" s="2" customFormat="1" ht="16.5" customHeight="1">
      <c r="A323" s="37"/>
      <c r="B323" s="38"/>
      <c r="C323" s="181" t="s">
        <v>1909</v>
      </c>
      <c r="D323" s="181" t="s">
        <v>199</v>
      </c>
      <c r="E323" s="182" t="s">
        <v>5076</v>
      </c>
      <c r="F323" s="183" t="s">
        <v>5077</v>
      </c>
      <c r="G323" s="184" t="s">
        <v>3845</v>
      </c>
      <c r="H323" s="185">
        <v>760</v>
      </c>
      <c r="I323" s="186"/>
      <c r="J323" s="187">
        <f t="shared" si="70"/>
        <v>0</v>
      </c>
      <c r="K323" s="183" t="s">
        <v>28</v>
      </c>
      <c r="L323" s="42"/>
      <c r="M323" s="188" t="s">
        <v>28</v>
      </c>
      <c r="N323" s="189" t="s">
        <v>45</v>
      </c>
      <c r="O323" s="67"/>
      <c r="P323" s="190">
        <f t="shared" si="71"/>
        <v>0</v>
      </c>
      <c r="Q323" s="190">
        <v>0</v>
      </c>
      <c r="R323" s="190">
        <f t="shared" si="72"/>
        <v>0</v>
      </c>
      <c r="S323" s="190">
        <v>0</v>
      </c>
      <c r="T323" s="191">
        <f t="shared" si="73"/>
        <v>0</v>
      </c>
      <c r="U323" s="37"/>
      <c r="V323" s="37"/>
      <c r="W323" s="37"/>
      <c r="X323" s="37"/>
      <c r="Y323" s="37"/>
      <c r="Z323" s="37"/>
      <c r="AA323" s="37"/>
      <c r="AB323" s="37"/>
      <c r="AC323" s="37"/>
      <c r="AD323" s="37"/>
      <c r="AE323" s="37"/>
      <c r="AR323" s="192" t="s">
        <v>283</v>
      </c>
      <c r="AT323" s="192" t="s">
        <v>199</v>
      </c>
      <c r="AU323" s="192" t="s">
        <v>84</v>
      </c>
      <c r="AY323" s="20" t="s">
        <v>197</v>
      </c>
      <c r="BE323" s="193">
        <f t="shared" si="74"/>
        <v>0</v>
      </c>
      <c r="BF323" s="193">
        <f t="shared" si="75"/>
        <v>0</v>
      </c>
      <c r="BG323" s="193">
        <f t="shared" si="76"/>
        <v>0</v>
      </c>
      <c r="BH323" s="193">
        <f t="shared" si="77"/>
        <v>0</v>
      </c>
      <c r="BI323" s="193">
        <f t="shared" si="78"/>
        <v>0</v>
      </c>
      <c r="BJ323" s="20" t="s">
        <v>82</v>
      </c>
      <c r="BK323" s="193">
        <f t="shared" si="79"/>
        <v>0</v>
      </c>
      <c r="BL323" s="20" t="s">
        <v>283</v>
      </c>
      <c r="BM323" s="192" t="s">
        <v>2903</v>
      </c>
    </row>
    <row r="324" spans="1:65" s="2" customFormat="1" ht="16.5" customHeight="1">
      <c r="A324" s="37"/>
      <c r="B324" s="38"/>
      <c r="C324" s="181" t="s">
        <v>1914</v>
      </c>
      <c r="D324" s="181" t="s">
        <v>199</v>
      </c>
      <c r="E324" s="182" t="s">
        <v>5078</v>
      </c>
      <c r="F324" s="183" t="s">
        <v>5079</v>
      </c>
      <c r="G324" s="184" t="s">
        <v>3845</v>
      </c>
      <c r="H324" s="185">
        <v>180</v>
      </c>
      <c r="I324" s="186"/>
      <c r="J324" s="187">
        <f t="shared" si="70"/>
        <v>0</v>
      </c>
      <c r="K324" s="183" t="s">
        <v>28</v>
      </c>
      <c r="L324" s="42"/>
      <c r="M324" s="188" t="s">
        <v>28</v>
      </c>
      <c r="N324" s="189" t="s">
        <v>45</v>
      </c>
      <c r="O324" s="67"/>
      <c r="P324" s="190">
        <f t="shared" si="71"/>
        <v>0</v>
      </c>
      <c r="Q324" s="190">
        <v>0</v>
      </c>
      <c r="R324" s="190">
        <f t="shared" si="72"/>
        <v>0</v>
      </c>
      <c r="S324" s="190">
        <v>0</v>
      </c>
      <c r="T324" s="191">
        <f t="shared" si="73"/>
        <v>0</v>
      </c>
      <c r="U324" s="37"/>
      <c r="V324" s="37"/>
      <c r="W324" s="37"/>
      <c r="X324" s="37"/>
      <c r="Y324" s="37"/>
      <c r="Z324" s="37"/>
      <c r="AA324" s="37"/>
      <c r="AB324" s="37"/>
      <c r="AC324" s="37"/>
      <c r="AD324" s="37"/>
      <c r="AE324" s="37"/>
      <c r="AR324" s="192" t="s">
        <v>283</v>
      </c>
      <c r="AT324" s="192" t="s">
        <v>199</v>
      </c>
      <c r="AU324" s="192" t="s">
        <v>84</v>
      </c>
      <c r="AY324" s="20" t="s">
        <v>197</v>
      </c>
      <c r="BE324" s="193">
        <f t="shared" si="74"/>
        <v>0</v>
      </c>
      <c r="BF324" s="193">
        <f t="shared" si="75"/>
        <v>0</v>
      </c>
      <c r="BG324" s="193">
        <f t="shared" si="76"/>
        <v>0</v>
      </c>
      <c r="BH324" s="193">
        <f t="shared" si="77"/>
        <v>0</v>
      </c>
      <c r="BI324" s="193">
        <f t="shared" si="78"/>
        <v>0</v>
      </c>
      <c r="BJ324" s="20" t="s">
        <v>82</v>
      </c>
      <c r="BK324" s="193">
        <f t="shared" si="79"/>
        <v>0</v>
      </c>
      <c r="BL324" s="20" t="s">
        <v>283</v>
      </c>
      <c r="BM324" s="192" t="s">
        <v>2920</v>
      </c>
    </row>
    <row r="325" spans="1:65" s="2" customFormat="1" ht="16.5" customHeight="1">
      <c r="A325" s="37"/>
      <c r="B325" s="38"/>
      <c r="C325" s="181" t="s">
        <v>1919</v>
      </c>
      <c r="D325" s="181" t="s">
        <v>199</v>
      </c>
      <c r="E325" s="182" t="s">
        <v>5080</v>
      </c>
      <c r="F325" s="183" t="s">
        <v>5081</v>
      </c>
      <c r="G325" s="184" t="s">
        <v>3845</v>
      </c>
      <c r="H325" s="185">
        <v>21</v>
      </c>
      <c r="I325" s="186"/>
      <c r="J325" s="187">
        <f t="shared" si="70"/>
        <v>0</v>
      </c>
      <c r="K325" s="183" t="s">
        <v>28</v>
      </c>
      <c r="L325" s="42"/>
      <c r="M325" s="188" t="s">
        <v>28</v>
      </c>
      <c r="N325" s="189" t="s">
        <v>45</v>
      </c>
      <c r="O325" s="67"/>
      <c r="P325" s="190">
        <f t="shared" si="71"/>
        <v>0</v>
      </c>
      <c r="Q325" s="190">
        <v>0</v>
      </c>
      <c r="R325" s="190">
        <f t="shared" si="72"/>
        <v>0</v>
      </c>
      <c r="S325" s="190">
        <v>0</v>
      </c>
      <c r="T325" s="191">
        <f t="shared" si="73"/>
        <v>0</v>
      </c>
      <c r="U325" s="37"/>
      <c r="V325" s="37"/>
      <c r="W325" s="37"/>
      <c r="X325" s="37"/>
      <c r="Y325" s="37"/>
      <c r="Z325" s="37"/>
      <c r="AA325" s="37"/>
      <c r="AB325" s="37"/>
      <c r="AC325" s="37"/>
      <c r="AD325" s="37"/>
      <c r="AE325" s="37"/>
      <c r="AR325" s="192" t="s">
        <v>283</v>
      </c>
      <c r="AT325" s="192" t="s">
        <v>199</v>
      </c>
      <c r="AU325" s="192" t="s">
        <v>84</v>
      </c>
      <c r="AY325" s="20" t="s">
        <v>197</v>
      </c>
      <c r="BE325" s="193">
        <f t="shared" si="74"/>
        <v>0</v>
      </c>
      <c r="BF325" s="193">
        <f t="shared" si="75"/>
        <v>0</v>
      </c>
      <c r="BG325" s="193">
        <f t="shared" si="76"/>
        <v>0</v>
      </c>
      <c r="BH325" s="193">
        <f t="shared" si="77"/>
        <v>0</v>
      </c>
      <c r="BI325" s="193">
        <f t="shared" si="78"/>
        <v>0</v>
      </c>
      <c r="BJ325" s="20" t="s">
        <v>82</v>
      </c>
      <c r="BK325" s="193">
        <f t="shared" si="79"/>
        <v>0</v>
      </c>
      <c r="BL325" s="20" t="s">
        <v>283</v>
      </c>
      <c r="BM325" s="192" t="s">
        <v>2940</v>
      </c>
    </row>
    <row r="326" spans="1:65" s="2" customFormat="1" ht="16.5" customHeight="1">
      <c r="A326" s="37"/>
      <c r="B326" s="38"/>
      <c r="C326" s="181" t="s">
        <v>1924</v>
      </c>
      <c r="D326" s="181" t="s">
        <v>199</v>
      </c>
      <c r="E326" s="182" t="s">
        <v>5082</v>
      </c>
      <c r="F326" s="183" t="s">
        <v>5083</v>
      </c>
      <c r="G326" s="184" t="s">
        <v>3845</v>
      </c>
      <c r="H326" s="185">
        <v>12</v>
      </c>
      <c r="I326" s="186"/>
      <c r="J326" s="187">
        <f t="shared" si="70"/>
        <v>0</v>
      </c>
      <c r="K326" s="183" t="s">
        <v>28</v>
      </c>
      <c r="L326" s="42"/>
      <c r="M326" s="188" t="s">
        <v>28</v>
      </c>
      <c r="N326" s="189" t="s">
        <v>45</v>
      </c>
      <c r="O326" s="67"/>
      <c r="P326" s="190">
        <f t="shared" si="71"/>
        <v>0</v>
      </c>
      <c r="Q326" s="190">
        <v>0</v>
      </c>
      <c r="R326" s="190">
        <f t="shared" si="72"/>
        <v>0</v>
      </c>
      <c r="S326" s="190">
        <v>0</v>
      </c>
      <c r="T326" s="191">
        <f t="shared" si="73"/>
        <v>0</v>
      </c>
      <c r="U326" s="37"/>
      <c r="V326" s="37"/>
      <c r="W326" s="37"/>
      <c r="X326" s="37"/>
      <c r="Y326" s="37"/>
      <c r="Z326" s="37"/>
      <c r="AA326" s="37"/>
      <c r="AB326" s="37"/>
      <c r="AC326" s="37"/>
      <c r="AD326" s="37"/>
      <c r="AE326" s="37"/>
      <c r="AR326" s="192" t="s">
        <v>283</v>
      </c>
      <c r="AT326" s="192" t="s">
        <v>199</v>
      </c>
      <c r="AU326" s="192" t="s">
        <v>84</v>
      </c>
      <c r="AY326" s="20" t="s">
        <v>197</v>
      </c>
      <c r="BE326" s="193">
        <f t="shared" si="74"/>
        <v>0</v>
      </c>
      <c r="BF326" s="193">
        <f t="shared" si="75"/>
        <v>0</v>
      </c>
      <c r="BG326" s="193">
        <f t="shared" si="76"/>
        <v>0</v>
      </c>
      <c r="BH326" s="193">
        <f t="shared" si="77"/>
        <v>0</v>
      </c>
      <c r="BI326" s="193">
        <f t="shared" si="78"/>
        <v>0</v>
      </c>
      <c r="BJ326" s="20" t="s">
        <v>82</v>
      </c>
      <c r="BK326" s="193">
        <f t="shared" si="79"/>
        <v>0</v>
      </c>
      <c r="BL326" s="20" t="s">
        <v>283</v>
      </c>
      <c r="BM326" s="192" t="s">
        <v>2952</v>
      </c>
    </row>
    <row r="327" spans="1:65" s="2" customFormat="1" ht="16.5" customHeight="1">
      <c r="A327" s="37"/>
      <c r="B327" s="38"/>
      <c r="C327" s="181" t="s">
        <v>1929</v>
      </c>
      <c r="D327" s="181" t="s">
        <v>199</v>
      </c>
      <c r="E327" s="182" t="s">
        <v>5084</v>
      </c>
      <c r="F327" s="183" t="s">
        <v>5085</v>
      </c>
      <c r="G327" s="184" t="s">
        <v>3845</v>
      </c>
      <c r="H327" s="185">
        <v>2</v>
      </c>
      <c r="I327" s="186"/>
      <c r="J327" s="187">
        <f t="shared" si="70"/>
        <v>0</v>
      </c>
      <c r="K327" s="183" t="s">
        <v>28</v>
      </c>
      <c r="L327" s="42"/>
      <c r="M327" s="188" t="s">
        <v>28</v>
      </c>
      <c r="N327" s="189" t="s">
        <v>45</v>
      </c>
      <c r="O327" s="67"/>
      <c r="P327" s="190">
        <f t="shared" si="71"/>
        <v>0</v>
      </c>
      <c r="Q327" s="190">
        <v>0</v>
      </c>
      <c r="R327" s="190">
        <f t="shared" si="72"/>
        <v>0</v>
      </c>
      <c r="S327" s="190">
        <v>0</v>
      </c>
      <c r="T327" s="191">
        <f t="shared" si="73"/>
        <v>0</v>
      </c>
      <c r="U327" s="37"/>
      <c r="V327" s="37"/>
      <c r="W327" s="37"/>
      <c r="X327" s="37"/>
      <c r="Y327" s="37"/>
      <c r="Z327" s="37"/>
      <c r="AA327" s="37"/>
      <c r="AB327" s="37"/>
      <c r="AC327" s="37"/>
      <c r="AD327" s="37"/>
      <c r="AE327" s="37"/>
      <c r="AR327" s="192" t="s">
        <v>283</v>
      </c>
      <c r="AT327" s="192" t="s">
        <v>199</v>
      </c>
      <c r="AU327" s="192" t="s">
        <v>84</v>
      </c>
      <c r="AY327" s="20" t="s">
        <v>197</v>
      </c>
      <c r="BE327" s="193">
        <f t="shared" si="74"/>
        <v>0</v>
      </c>
      <c r="BF327" s="193">
        <f t="shared" si="75"/>
        <v>0</v>
      </c>
      <c r="BG327" s="193">
        <f t="shared" si="76"/>
        <v>0</v>
      </c>
      <c r="BH327" s="193">
        <f t="shared" si="77"/>
        <v>0</v>
      </c>
      <c r="BI327" s="193">
        <f t="shared" si="78"/>
        <v>0</v>
      </c>
      <c r="BJ327" s="20" t="s">
        <v>82</v>
      </c>
      <c r="BK327" s="193">
        <f t="shared" si="79"/>
        <v>0</v>
      </c>
      <c r="BL327" s="20" t="s">
        <v>283</v>
      </c>
      <c r="BM327" s="192" t="s">
        <v>2965</v>
      </c>
    </row>
    <row r="328" spans="1:65" s="2" customFormat="1" ht="16.5" customHeight="1">
      <c r="A328" s="37"/>
      <c r="B328" s="38"/>
      <c r="C328" s="181" t="s">
        <v>1935</v>
      </c>
      <c r="D328" s="181" t="s">
        <v>199</v>
      </c>
      <c r="E328" s="182" t="s">
        <v>5086</v>
      </c>
      <c r="F328" s="183" t="s">
        <v>5087</v>
      </c>
      <c r="G328" s="184" t="s">
        <v>3845</v>
      </c>
      <c r="H328" s="185">
        <v>35</v>
      </c>
      <c r="I328" s="186"/>
      <c r="J328" s="187">
        <f t="shared" si="70"/>
        <v>0</v>
      </c>
      <c r="K328" s="183" t="s">
        <v>28</v>
      </c>
      <c r="L328" s="42"/>
      <c r="M328" s="188" t="s">
        <v>28</v>
      </c>
      <c r="N328" s="189" t="s">
        <v>45</v>
      </c>
      <c r="O328" s="67"/>
      <c r="P328" s="190">
        <f t="shared" si="71"/>
        <v>0</v>
      </c>
      <c r="Q328" s="190">
        <v>0</v>
      </c>
      <c r="R328" s="190">
        <f t="shared" si="72"/>
        <v>0</v>
      </c>
      <c r="S328" s="190">
        <v>0</v>
      </c>
      <c r="T328" s="191">
        <f t="shared" si="73"/>
        <v>0</v>
      </c>
      <c r="U328" s="37"/>
      <c r="V328" s="37"/>
      <c r="W328" s="37"/>
      <c r="X328" s="37"/>
      <c r="Y328" s="37"/>
      <c r="Z328" s="37"/>
      <c r="AA328" s="37"/>
      <c r="AB328" s="37"/>
      <c r="AC328" s="37"/>
      <c r="AD328" s="37"/>
      <c r="AE328" s="37"/>
      <c r="AR328" s="192" t="s">
        <v>283</v>
      </c>
      <c r="AT328" s="192" t="s">
        <v>199</v>
      </c>
      <c r="AU328" s="192" t="s">
        <v>84</v>
      </c>
      <c r="AY328" s="20" t="s">
        <v>197</v>
      </c>
      <c r="BE328" s="193">
        <f t="shared" si="74"/>
        <v>0</v>
      </c>
      <c r="BF328" s="193">
        <f t="shared" si="75"/>
        <v>0</v>
      </c>
      <c r="BG328" s="193">
        <f t="shared" si="76"/>
        <v>0</v>
      </c>
      <c r="BH328" s="193">
        <f t="shared" si="77"/>
        <v>0</v>
      </c>
      <c r="BI328" s="193">
        <f t="shared" si="78"/>
        <v>0</v>
      </c>
      <c r="BJ328" s="20" t="s">
        <v>82</v>
      </c>
      <c r="BK328" s="193">
        <f t="shared" si="79"/>
        <v>0</v>
      </c>
      <c r="BL328" s="20" t="s">
        <v>283</v>
      </c>
      <c r="BM328" s="192" t="s">
        <v>2977</v>
      </c>
    </row>
    <row r="329" spans="1:65" s="2" customFormat="1" ht="16.5" customHeight="1">
      <c r="A329" s="37"/>
      <c r="B329" s="38"/>
      <c r="C329" s="181" t="s">
        <v>1940</v>
      </c>
      <c r="D329" s="181" t="s">
        <v>199</v>
      </c>
      <c r="E329" s="182" t="s">
        <v>5088</v>
      </c>
      <c r="F329" s="183" t="s">
        <v>5089</v>
      </c>
      <c r="G329" s="184" t="s">
        <v>265</v>
      </c>
      <c r="H329" s="185">
        <v>699</v>
      </c>
      <c r="I329" s="186"/>
      <c r="J329" s="187">
        <f t="shared" si="70"/>
        <v>0</v>
      </c>
      <c r="K329" s="183" t="s">
        <v>28</v>
      </c>
      <c r="L329" s="42"/>
      <c r="M329" s="188" t="s">
        <v>28</v>
      </c>
      <c r="N329" s="189" t="s">
        <v>45</v>
      </c>
      <c r="O329" s="67"/>
      <c r="P329" s="190">
        <f t="shared" si="71"/>
        <v>0</v>
      </c>
      <c r="Q329" s="190">
        <v>0</v>
      </c>
      <c r="R329" s="190">
        <f t="shared" si="72"/>
        <v>0</v>
      </c>
      <c r="S329" s="190">
        <v>0</v>
      </c>
      <c r="T329" s="191">
        <f t="shared" si="73"/>
        <v>0</v>
      </c>
      <c r="U329" s="37"/>
      <c r="V329" s="37"/>
      <c r="W329" s="37"/>
      <c r="X329" s="37"/>
      <c r="Y329" s="37"/>
      <c r="Z329" s="37"/>
      <c r="AA329" s="37"/>
      <c r="AB329" s="37"/>
      <c r="AC329" s="37"/>
      <c r="AD329" s="37"/>
      <c r="AE329" s="37"/>
      <c r="AR329" s="192" t="s">
        <v>283</v>
      </c>
      <c r="AT329" s="192" t="s">
        <v>199</v>
      </c>
      <c r="AU329" s="192" t="s">
        <v>84</v>
      </c>
      <c r="AY329" s="20" t="s">
        <v>197</v>
      </c>
      <c r="BE329" s="193">
        <f t="shared" si="74"/>
        <v>0</v>
      </c>
      <c r="BF329" s="193">
        <f t="shared" si="75"/>
        <v>0</v>
      </c>
      <c r="BG329" s="193">
        <f t="shared" si="76"/>
        <v>0</v>
      </c>
      <c r="BH329" s="193">
        <f t="shared" si="77"/>
        <v>0</v>
      </c>
      <c r="BI329" s="193">
        <f t="shared" si="78"/>
        <v>0</v>
      </c>
      <c r="BJ329" s="20" t="s">
        <v>82</v>
      </c>
      <c r="BK329" s="193">
        <f t="shared" si="79"/>
        <v>0</v>
      </c>
      <c r="BL329" s="20" t="s">
        <v>283</v>
      </c>
      <c r="BM329" s="192" t="s">
        <v>2988</v>
      </c>
    </row>
    <row r="330" spans="1:65" s="2" customFormat="1" ht="16.5" customHeight="1">
      <c r="A330" s="37"/>
      <c r="B330" s="38"/>
      <c r="C330" s="181" t="s">
        <v>1948</v>
      </c>
      <c r="D330" s="181" t="s">
        <v>199</v>
      </c>
      <c r="E330" s="182" t="s">
        <v>5090</v>
      </c>
      <c r="F330" s="183" t="s">
        <v>5091</v>
      </c>
      <c r="G330" s="184" t="s">
        <v>3845</v>
      </c>
      <c r="H330" s="185">
        <v>2</v>
      </c>
      <c r="I330" s="186"/>
      <c r="J330" s="187">
        <f t="shared" si="70"/>
        <v>0</v>
      </c>
      <c r="K330" s="183" t="s">
        <v>28</v>
      </c>
      <c r="L330" s="42"/>
      <c r="M330" s="188" t="s">
        <v>28</v>
      </c>
      <c r="N330" s="189" t="s">
        <v>45</v>
      </c>
      <c r="O330" s="67"/>
      <c r="P330" s="190">
        <f t="shared" si="71"/>
        <v>0</v>
      </c>
      <c r="Q330" s="190">
        <v>0</v>
      </c>
      <c r="R330" s="190">
        <f t="shared" si="72"/>
        <v>0</v>
      </c>
      <c r="S330" s="190">
        <v>0</v>
      </c>
      <c r="T330" s="191">
        <f t="shared" si="73"/>
        <v>0</v>
      </c>
      <c r="U330" s="37"/>
      <c r="V330" s="37"/>
      <c r="W330" s="37"/>
      <c r="X330" s="37"/>
      <c r="Y330" s="37"/>
      <c r="Z330" s="37"/>
      <c r="AA330" s="37"/>
      <c r="AB330" s="37"/>
      <c r="AC330" s="37"/>
      <c r="AD330" s="37"/>
      <c r="AE330" s="37"/>
      <c r="AR330" s="192" t="s">
        <v>283</v>
      </c>
      <c r="AT330" s="192" t="s">
        <v>199</v>
      </c>
      <c r="AU330" s="192" t="s">
        <v>84</v>
      </c>
      <c r="AY330" s="20" t="s">
        <v>197</v>
      </c>
      <c r="BE330" s="193">
        <f t="shared" si="74"/>
        <v>0</v>
      </c>
      <c r="BF330" s="193">
        <f t="shared" si="75"/>
        <v>0</v>
      </c>
      <c r="BG330" s="193">
        <f t="shared" si="76"/>
        <v>0</v>
      </c>
      <c r="BH330" s="193">
        <f t="shared" si="77"/>
        <v>0</v>
      </c>
      <c r="BI330" s="193">
        <f t="shared" si="78"/>
        <v>0</v>
      </c>
      <c r="BJ330" s="20" t="s">
        <v>82</v>
      </c>
      <c r="BK330" s="193">
        <f t="shared" si="79"/>
        <v>0</v>
      </c>
      <c r="BL330" s="20" t="s">
        <v>283</v>
      </c>
      <c r="BM330" s="192" t="s">
        <v>3004</v>
      </c>
    </row>
    <row r="331" spans="1:65" s="2" customFormat="1" ht="16.5" customHeight="1">
      <c r="A331" s="37"/>
      <c r="B331" s="38"/>
      <c r="C331" s="181" t="s">
        <v>1954</v>
      </c>
      <c r="D331" s="181" t="s">
        <v>199</v>
      </c>
      <c r="E331" s="182" t="s">
        <v>5092</v>
      </c>
      <c r="F331" s="183" t="s">
        <v>5093</v>
      </c>
      <c r="G331" s="184" t="s">
        <v>3845</v>
      </c>
      <c r="H331" s="185">
        <v>2</v>
      </c>
      <c r="I331" s="186"/>
      <c r="J331" s="187">
        <f t="shared" si="70"/>
        <v>0</v>
      </c>
      <c r="K331" s="183" t="s">
        <v>28</v>
      </c>
      <c r="L331" s="42"/>
      <c r="M331" s="188" t="s">
        <v>28</v>
      </c>
      <c r="N331" s="189" t="s">
        <v>45</v>
      </c>
      <c r="O331" s="67"/>
      <c r="P331" s="190">
        <f t="shared" si="71"/>
        <v>0</v>
      </c>
      <c r="Q331" s="190">
        <v>0</v>
      </c>
      <c r="R331" s="190">
        <f t="shared" si="72"/>
        <v>0</v>
      </c>
      <c r="S331" s="190">
        <v>0</v>
      </c>
      <c r="T331" s="191">
        <f t="shared" si="73"/>
        <v>0</v>
      </c>
      <c r="U331" s="37"/>
      <c r="V331" s="37"/>
      <c r="W331" s="37"/>
      <c r="X331" s="37"/>
      <c r="Y331" s="37"/>
      <c r="Z331" s="37"/>
      <c r="AA331" s="37"/>
      <c r="AB331" s="37"/>
      <c r="AC331" s="37"/>
      <c r="AD331" s="37"/>
      <c r="AE331" s="37"/>
      <c r="AR331" s="192" t="s">
        <v>283</v>
      </c>
      <c r="AT331" s="192" t="s">
        <v>199</v>
      </c>
      <c r="AU331" s="192" t="s">
        <v>84</v>
      </c>
      <c r="AY331" s="20" t="s">
        <v>197</v>
      </c>
      <c r="BE331" s="193">
        <f t="shared" si="74"/>
        <v>0</v>
      </c>
      <c r="BF331" s="193">
        <f t="shared" si="75"/>
        <v>0</v>
      </c>
      <c r="BG331" s="193">
        <f t="shared" si="76"/>
        <v>0</v>
      </c>
      <c r="BH331" s="193">
        <f t="shared" si="77"/>
        <v>0</v>
      </c>
      <c r="BI331" s="193">
        <f t="shared" si="78"/>
        <v>0</v>
      </c>
      <c r="BJ331" s="20" t="s">
        <v>82</v>
      </c>
      <c r="BK331" s="193">
        <f t="shared" si="79"/>
        <v>0</v>
      </c>
      <c r="BL331" s="20" t="s">
        <v>283</v>
      </c>
      <c r="BM331" s="192" t="s">
        <v>3015</v>
      </c>
    </row>
    <row r="332" spans="1:65" s="2" customFormat="1" ht="16.5" customHeight="1">
      <c r="A332" s="37"/>
      <c r="B332" s="38"/>
      <c r="C332" s="181" t="s">
        <v>1960</v>
      </c>
      <c r="D332" s="181" t="s">
        <v>199</v>
      </c>
      <c r="E332" s="182" t="s">
        <v>5094</v>
      </c>
      <c r="F332" s="183" t="s">
        <v>5095</v>
      </c>
      <c r="G332" s="184" t="s">
        <v>3845</v>
      </c>
      <c r="H332" s="185">
        <v>44</v>
      </c>
      <c r="I332" s="186"/>
      <c r="J332" s="187">
        <f t="shared" si="70"/>
        <v>0</v>
      </c>
      <c r="K332" s="183" t="s">
        <v>28</v>
      </c>
      <c r="L332" s="42"/>
      <c r="M332" s="188" t="s">
        <v>28</v>
      </c>
      <c r="N332" s="189" t="s">
        <v>45</v>
      </c>
      <c r="O332" s="67"/>
      <c r="P332" s="190">
        <f t="shared" si="71"/>
        <v>0</v>
      </c>
      <c r="Q332" s="190">
        <v>0</v>
      </c>
      <c r="R332" s="190">
        <f t="shared" si="72"/>
        <v>0</v>
      </c>
      <c r="S332" s="190">
        <v>0</v>
      </c>
      <c r="T332" s="191">
        <f t="shared" si="73"/>
        <v>0</v>
      </c>
      <c r="U332" s="37"/>
      <c r="V332" s="37"/>
      <c r="W332" s="37"/>
      <c r="X332" s="37"/>
      <c r="Y332" s="37"/>
      <c r="Z332" s="37"/>
      <c r="AA332" s="37"/>
      <c r="AB332" s="37"/>
      <c r="AC332" s="37"/>
      <c r="AD332" s="37"/>
      <c r="AE332" s="37"/>
      <c r="AR332" s="192" t="s">
        <v>283</v>
      </c>
      <c r="AT332" s="192" t="s">
        <v>199</v>
      </c>
      <c r="AU332" s="192" t="s">
        <v>84</v>
      </c>
      <c r="AY332" s="20" t="s">
        <v>197</v>
      </c>
      <c r="BE332" s="193">
        <f t="shared" si="74"/>
        <v>0</v>
      </c>
      <c r="BF332" s="193">
        <f t="shared" si="75"/>
        <v>0</v>
      </c>
      <c r="BG332" s="193">
        <f t="shared" si="76"/>
        <v>0</v>
      </c>
      <c r="BH332" s="193">
        <f t="shared" si="77"/>
        <v>0</v>
      </c>
      <c r="BI332" s="193">
        <f t="shared" si="78"/>
        <v>0</v>
      </c>
      <c r="BJ332" s="20" t="s">
        <v>82</v>
      </c>
      <c r="BK332" s="193">
        <f t="shared" si="79"/>
        <v>0</v>
      </c>
      <c r="BL332" s="20" t="s">
        <v>283</v>
      </c>
      <c r="BM332" s="192" t="s">
        <v>3027</v>
      </c>
    </row>
    <row r="333" spans="1:65" s="2" customFormat="1" ht="16.5" customHeight="1">
      <c r="A333" s="37"/>
      <c r="B333" s="38"/>
      <c r="C333" s="181" t="s">
        <v>1968</v>
      </c>
      <c r="D333" s="181" t="s">
        <v>199</v>
      </c>
      <c r="E333" s="182" t="s">
        <v>5096</v>
      </c>
      <c r="F333" s="183" t="s">
        <v>5097</v>
      </c>
      <c r="G333" s="184" t="s">
        <v>3845</v>
      </c>
      <c r="H333" s="185">
        <v>4</v>
      </c>
      <c r="I333" s="186"/>
      <c r="J333" s="187">
        <f t="shared" si="70"/>
        <v>0</v>
      </c>
      <c r="K333" s="183" t="s">
        <v>28</v>
      </c>
      <c r="L333" s="42"/>
      <c r="M333" s="188" t="s">
        <v>28</v>
      </c>
      <c r="N333" s="189" t="s">
        <v>45</v>
      </c>
      <c r="O333" s="67"/>
      <c r="P333" s="190">
        <f t="shared" si="71"/>
        <v>0</v>
      </c>
      <c r="Q333" s="190">
        <v>0</v>
      </c>
      <c r="R333" s="190">
        <f t="shared" si="72"/>
        <v>0</v>
      </c>
      <c r="S333" s="190">
        <v>0</v>
      </c>
      <c r="T333" s="191">
        <f t="shared" si="73"/>
        <v>0</v>
      </c>
      <c r="U333" s="37"/>
      <c r="V333" s="37"/>
      <c r="W333" s="37"/>
      <c r="X333" s="37"/>
      <c r="Y333" s="37"/>
      <c r="Z333" s="37"/>
      <c r="AA333" s="37"/>
      <c r="AB333" s="37"/>
      <c r="AC333" s="37"/>
      <c r="AD333" s="37"/>
      <c r="AE333" s="37"/>
      <c r="AR333" s="192" t="s">
        <v>283</v>
      </c>
      <c r="AT333" s="192" t="s">
        <v>199</v>
      </c>
      <c r="AU333" s="192" t="s">
        <v>84</v>
      </c>
      <c r="AY333" s="20" t="s">
        <v>197</v>
      </c>
      <c r="BE333" s="193">
        <f t="shared" si="74"/>
        <v>0</v>
      </c>
      <c r="BF333" s="193">
        <f t="shared" si="75"/>
        <v>0</v>
      </c>
      <c r="BG333" s="193">
        <f t="shared" si="76"/>
        <v>0</v>
      </c>
      <c r="BH333" s="193">
        <f t="shared" si="77"/>
        <v>0</v>
      </c>
      <c r="BI333" s="193">
        <f t="shared" si="78"/>
        <v>0</v>
      </c>
      <c r="BJ333" s="20" t="s">
        <v>82</v>
      </c>
      <c r="BK333" s="193">
        <f t="shared" si="79"/>
        <v>0</v>
      </c>
      <c r="BL333" s="20" t="s">
        <v>283</v>
      </c>
      <c r="BM333" s="192" t="s">
        <v>3036</v>
      </c>
    </row>
    <row r="334" spans="1:65" s="2" customFormat="1" ht="16.5" customHeight="1">
      <c r="A334" s="37"/>
      <c r="B334" s="38"/>
      <c r="C334" s="181" t="s">
        <v>1972</v>
      </c>
      <c r="D334" s="181" t="s">
        <v>199</v>
      </c>
      <c r="E334" s="182" t="s">
        <v>5098</v>
      </c>
      <c r="F334" s="183" t="s">
        <v>5099</v>
      </c>
      <c r="G334" s="184" t="s">
        <v>265</v>
      </c>
      <c r="H334" s="185">
        <v>44</v>
      </c>
      <c r="I334" s="186"/>
      <c r="J334" s="187">
        <f t="shared" si="70"/>
        <v>0</v>
      </c>
      <c r="K334" s="183" t="s">
        <v>28</v>
      </c>
      <c r="L334" s="42"/>
      <c r="M334" s="188" t="s">
        <v>28</v>
      </c>
      <c r="N334" s="189" t="s">
        <v>45</v>
      </c>
      <c r="O334" s="67"/>
      <c r="P334" s="190">
        <f t="shared" si="71"/>
        <v>0</v>
      </c>
      <c r="Q334" s="190">
        <v>0</v>
      </c>
      <c r="R334" s="190">
        <f t="shared" si="72"/>
        <v>0</v>
      </c>
      <c r="S334" s="190">
        <v>0</v>
      </c>
      <c r="T334" s="191">
        <f t="shared" si="73"/>
        <v>0</v>
      </c>
      <c r="U334" s="37"/>
      <c r="V334" s="37"/>
      <c r="W334" s="37"/>
      <c r="X334" s="37"/>
      <c r="Y334" s="37"/>
      <c r="Z334" s="37"/>
      <c r="AA334" s="37"/>
      <c r="AB334" s="37"/>
      <c r="AC334" s="37"/>
      <c r="AD334" s="37"/>
      <c r="AE334" s="37"/>
      <c r="AR334" s="192" t="s">
        <v>283</v>
      </c>
      <c r="AT334" s="192" t="s">
        <v>199</v>
      </c>
      <c r="AU334" s="192" t="s">
        <v>84</v>
      </c>
      <c r="AY334" s="20" t="s">
        <v>197</v>
      </c>
      <c r="BE334" s="193">
        <f t="shared" si="74"/>
        <v>0</v>
      </c>
      <c r="BF334" s="193">
        <f t="shared" si="75"/>
        <v>0</v>
      </c>
      <c r="BG334" s="193">
        <f t="shared" si="76"/>
        <v>0</v>
      </c>
      <c r="BH334" s="193">
        <f t="shared" si="77"/>
        <v>0</v>
      </c>
      <c r="BI334" s="193">
        <f t="shared" si="78"/>
        <v>0</v>
      </c>
      <c r="BJ334" s="20" t="s">
        <v>82</v>
      </c>
      <c r="BK334" s="193">
        <f t="shared" si="79"/>
        <v>0</v>
      </c>
      <c r="BL334" s="20" t="s">
        <v>283</v>
      </c>
      <c r="BM334" s="192" t="s">
        <v>3045</v>
      </c>
    </row>
    <row r="335" spans="1:65" s="2" customFormat="1" ht="16.5" customHeight="1">
      <c r="A335" s="37"/>
      <c r="B335" s="38"/>
      <c r="C335" s="181" t="s">
        <v>1976</v>
      </c>
      <c r="D335" s="181" t="s">
        <v>199</v>
      </c>
      <c r="E335" s="182" t="s">
        <v>5100</v>
      </c>
      <c r="F335" s="183" t="s">
        <v>5101</v>
      </c>
      <c r="G335" s="184" t="s">
        <v>265</v>
      </c>
      <c r="H335" s="185">
        <v>120</v>
      </c>
      <c r="I335" s="186"/>
      <c r="J335" s="187">
        <f t="shared" si="70"/>
        <v>0</v>
      </c>
      <c r="K335" s="183" t="s">
        <v>28</v>
      </c>
      <c r="L335" s="42"/>
      <c r="M335" s="188" t="s">
        <v>28</v>
      </c>
      <c r="N335" s="189" t="s">
        <v>45</v>
      </c>
      <c r="O335" s="67"/>
      <c r="P335" s="190">
        <f t="shared" si="71"/>
        <v>0</v>
      </c>
      <c r="Q335" s="190">
        <v>0</v>
      </c>
      <c r="R335" s="190">
        <f t="shared" si="72"/>
        <v>0</v>
      </c>
      <c r="S335" s="190">
        <v>0</v>
      </c>
      <c r="T335" s="191">
        <f t="shared" si="73"/>
        <v>0</v>
      </c>
      <c r="U335" s="37"/>
      <c r="V335" s="37"/>
      <c r="W335" s="37"/>
      <c r="X335" s="37"/>
      <c r="Y335" s="37"/>
      <c r="Z335" s="37"/>
      <c r="AA335" s="37"/>
      <c r="AB335" s="37"/>
      <c r="AC335" s="37"/>
      <c r="AD335" s="37"/>
      <c r="AE335" s="37"/>
      <c r="AR335" s="192" t="s">
        <v>283</v>
      </c>
      <c r="AT335" s="192" t="s">
        <v>199</v>
      </c>
      <c r="AU335" s="192" t="s">
        <v>84</v>
      </c>
      <c r="AY335" s="20" t="s">
        <v>197</v>
      </c>
      <c r="BE335" s="193">
        <f t="shared" si="74"/>
        <v>0</v>
      </c>
      <c r="BF335" s="193">
        <f t="shared" si="75"/>
        <v>0</v>
      </c>
      <c r="BG335" s="193">
        <f t="shared" si="76"/>
        <v>0</v>
      </c>
      <c r="BH335" s="193">
        <f t="shared" si="77"/>
        <v>0</v>
      </c>
      <c r="BI335" s="193">
        <f t="shared" si="78"/>
        <v>0</v>
      </c>
      <c r="BJ335" s="20" t="s">
        <v>82</v>
      </c>
      <c r="BK335" s="193">
        <f t="shared" si="79"/>
        <v>0</v>
      </c>
      <c r="BL335" s="20" t="s">
        <v>283</v>
      </c>
      <c r="BM335" s="192" t="s">
        <v>3054</v>
      </c>
    </row>
    <row r="336" spans="1:65" s="2" customFormat="1" ht="16.5" customHeight="1">
      <c r="A336" s="37"/>
      <c r="B336" s="38"/>
      <c r="C336" s="181" t="s">
        <v>1982</v>
      </c>
      <c r="D336" s="181" t="s">
        <v>199</v>
      </c>
      <c r="E336" s="182" t="s">
        <v>5102</v>
      </c>
      <c r="F336" s="183" t="s">
        <v>5103</v>
      </c>
      <c r="G336" s="184" t="s">
        <v>3845</v>
      </c>
      <c r="H336" s="185">
        <v>80</v>
      </c>
      <c r="I336" s="186"/>
      <c r="J336" s="187">
        <f t="shared" si="70"/>
        <v>0</v>
      </c>
      <c r="K336" s="183" t="s">
        <v>28</v>
      </c>
      <c r="L336" s="42"/>
      <c r="M336" s="188" t="s">
        <v>28</v>
      </c>
      <c r="N336" s="189" t="s">
        <v>45</v>
      </c>
      <c r="O336" s="67"/>
      <c r="P336" s="190">
        <f t="shared" si="71"/>
        <v>0</v>
      </c>
      <c r="Q336" s="190">
        <v>0</v>
      </c>
      <c r="R336" s="190">
        <f t="shared" si="72"/>
        <v>0</v>
      </c>
      <c r="S336" s="190">
        <v>0</v>
      </c>
      <c r="T336" s="191">
        <f t="shared" si="73"/>
        <v>0</v>
      </c>
      <c r="U336" s="37"/>
      <c r="V336" s="37"/>
      <c r="W336" s="37"/>
      <c r="X336" s="37"/>
      <c r="Y336" s="37"/>
      <c r="Z336" s="37"/>
      <c r="AA336" s="37"/>
      <c r="AB336" s="37"/>
      <c r="AC336" s="37"/>
      <c r="AD336" s="37"/>
      <c r="AE336" s="37"/>
      <c r="AR336" s="192" t="s">
        <v>283</v>
      </c>
      <c r="AT336" s="192" t="s">
        <v>199</v>
      </c>
      <c r="AU336" s="192" t="s">
        <v>84</v>
      </c>
      <c r="AY336" s="20" t="s">
        <v>197</v>
      </c>
      <c r="BE336" s="193">
        <f t="shared" si="74"/>
        <v>0</v>
      </c>
      <c r="BF336" s="193">
        <f t="shared" si="75"/>
        <v>0</v>
      </c>
      <c r="BG336" s="193">
        <f t="shared" si="76"/>
        <v>0</v>
      </c>
      <c r="BH336" s="193">
        <f t="shared" si="77"/>
        <v>0</v>
      </c>
      <c r="BI336" s="193">
        <f t="shared" si="78"/>
        <v>0</v>
      </c>
      <c r="BJ336" s="20" t="s">
        <v>82</v>
      </c>
      <c r="BK336" s="193">
        <f t="shared" si="79"/>
        <v>0</v>
      </c>
      <c r="BL336" s="20" t="s">
        <v>283</v>
      </c>
      <c r="BM336" s="192" t="s">
        <v>3063</v>
      </c>
    </row>
    <row r="337" spans="1:65" s="2" customFormat="1" ht="16.5" customHeight="1">
      <c r="A337" s="37"/>
      <c r="B337" s="38"/>
      <c r="C337" s="181" t="s">
        <v>1989</v>
      </c>
      <c r="D337" s="181" t="s">
        <v>199</v>
      </c>
      <c r="E337" s="182" t="s">
        <v>5104</v>
      </c>
      <c r="F337" s="183" t="s">
        <v>5105</v>
      </c>
      <c r="G337" s="184" t="s">
        <v>265</v>
      </c>
      <c r="H337" s="185">
        <v>164</v>
      </c>
      <c r="I337" s="186"/>
      <c r="J337" s="187">
        <f t="shared" si="70"/>
        <v>0</v>
      </c>
      <c r="K337" s="183" t="s">
        <v>28</v>
      </c>
      <c r="L337" s="42"/>
      <c r="M337" s="188" t="s">
        <v>28</v>
      </c>
      <c r="N337" s="189" t="s">
        <v>45</v>
      </c>
      <c r="O337" s="67"/>
      <c r="P337" s="190">
        <f t="shared" si="71"/>
        <v>0</v>
      </c>
      <c r="Q337" s="190">
        <v>0</v>
      </c>
      <c r="R337" s="190">
        <f t="shared" si="72"/>
        <v>0</v>
      </c>
      <c r="S337" s="190">
        <v>0</v>
      </c>
      <c r="T337" s="191">
        <f t="shared" si="73"/>
        <v>0</v>
      </c>
      <c r="U337" s="37"/>
      <c r="V337" s="37"/>
      <c r="W337" s="37"/>
      <c r="X337" s="37"/>
      <c r="Y337" s="37"/>
      <c r="Z337" s="37"/>
      <c r="AA337" s="37"/>
      <c r="AB337" s="37"/>
      <c r="AC337" s="37"/>
      <c r="AD337" s="37"/>
      <c r="AE337" s="37"/>
      <c r="AR337" s="192" t="s">
        <v>283</v>
      </c>
      <c r="AT337" s="192" t="s">
        <v>199</v>
      </c>
      <c r="AU337" s="192" t="s">
        <v>84</v>
      </c>
      <c r="AY337" s="20" t="s">
        <v>197</v>
      </c>
      <c r="BE337" s="193">
        <f t="shared" si="74"/>
        <v>0</v>
      </c>
      <c r="BF337" s="193">
        <f t="shared" si="75"/>
        <v>0</v>
      </c>
      <c r="BG337" s="193">
        <f t="shared" si="76"/>
        <v>0</v>
      </c>
      <c r="BH337" s="193">
        <f t="shared" si="77"/>
        <v>0</v>
      </c>
      <c r="BI337" s="193">
        <f t="shared" si="78"/>
        <v>0</v>
      </c>
      <c r="BJ337" s="20" t="s">
        <v>82</v>
      </c>
      <c r="BK337" s="193">
        <f t="shared" si="79"/>
        <v>0</v>
      </c>
      <c r="BL337" s="20" t="s">
        <v>283</v>
      </c>
      <c r="BM337" s="192" t="s">
        <v>3071</v>
      </c>
    </row>
    <row r="338" spans="1:65" s="2" customFormat="1" ht="16.5" customHeight="1">
      <c r="A338" s="37"/>
      <c r="B338" s="38"/>
      <c r="C338" s="181" t="s">
        <v>2015</v>
      </c>
      <c r="D338" s="181" t="s">
        <v>199</v>
      </c>
      <c r="E338" s="182" t="s">
        <v>5106</v>
      </c>
      <c r="F338" s="183" t="s">
        <v>5107</v>
      </c>
      <c r="G338" s="184" t="s">
        <v>265</v>
      </c>
      <c r="H338" s="185">
        <v>80</v>
      </c>
      <c r="I338" s="186"/>
      <c r="J338" s="187">
        <f t="shared" si="70"/>
        <v>0</v>
      </c>
      <c r="K338" s="183" t="s">
        <v>28</v>
      </c>
      <c r="L338" s="42"/>
      <c r="M338" s="188" t="s">
        <v>28</v>
      </c>
      <c r="N338" s="189" t="s">
        <v>45</v>
      </c>
      <c r="O338" s="67"/>
      <c r="P338" s="190">
        <f t="shared" si="71"/>
        <v>0</v>
      </c>
      <c r="Q338" s="190">
        <v>0</v>
      </c>
      <c r="R338" s="190">
        <f t="shared" si="72"/>
        <v>0</v>
      </c>
      <c r="S338" s="190">
        <v>0</v>
      </c>
      <c r="T338" s="191">
        <f t="shared" si="73"/>
        <v>0</v>
      </c>
      <c r="U338" s="37"/>
      <c r="V338" s="37"/>
      <c r="W338" s="37"/>
      <c r="X338" s="37"/>
      <c r="Y338" s="37"/>
      <c r="Z338" s="37"/>
      <c r="AA338" s="37"/>
      <c r="AB338" s="37"/>
      <c r="AC338" s="37"/>
      <c r="AD338" s="37"/>
      <c r="AE338" s="37"/>
      <c r="AR338" s="192" t="s">
        <v>283</v>
      </c>
      <c r="AT338" s="192" t="s">
        <v>199</v>
      </c>
      <c r="AU338" s="192" t="s">
        <v>84</v>
      </c>
      <c r="AY338" s="20" t="s">
        <v>197</v>
      </c>
      <c r="BE338" s="193">
        <f t="shared" si="74"/>
        <v>0</v>
      </c>
      <c r="BF338" s="193">
        <f t="shared" si="75"/>
        <v>0</v>
      </c>
      <c r="BG338" s="193">
        <f t="shared" si="76"/>
        <v>0</v>
      </c>
      <c r="BH338" s="193">
        <f t="shared" si="77"/>
        <v>0</v>
      </c>
      <c r="BI338" s="193">
        <f t="shared" si="78"/>
        <v>0</v>
      </c>
      <c r="BJ338" s="20" t="s">
        <v>82</v>
      </c>
      <c r="BK338" s="193">
        <f t="shared" si="79"/>
        <v>0</v>
      </c>
      <c r="BL338" s="20" t="s">
        <v>283</v>
      </c>
      <c r="BM338" s="192" t="s">
        <v>3080</v>
      </c>
    </row>
    <row r="339" spans="1:65" s="2" customFormat="1" ht="16.5" customHeight="1">
      <c r="A339" s="37"/>
      <c r="B339" s="38"/>
      <c r="C339" s="181" t="s">
        <v>2026</v>
      </c>
      <c r="D339" s="181" t="s">
        <v>199</v>
      </c>
      <c r="E339" s="182" t="s">
        <v>5108</v>
      </c>
      <c r="F339" s="183" t="s">
        <v>5109</v>
      </c>
      <c r="G339" s="184" t="s">
        <v>4134</v>
      </c>
      <c r="H339" s="185">
        <v>12</v>
      </c>
      <c r="I339" s="186"/>
      <c r="J339" s="187">
        <f t="shared" si="70"/>
        <v>0</v>
      </c>
      <c r="K339" s="183" t="s">
        <v>28</v>
      </c>
      <c r="L339" s="42"/>
      <c r="M339" s="188" t="s">
        <v>28</v>
      </c>
      <c r="N339" s="189" t="s">
        <v>45</v>
      </c>
      <c r="O339" s="67"/>
      <c r="P339" s="190">
        <f t="shared" si="71"/>
        <v>0</v>
      </c>
      <c r="Q339" s="190">
        <v>0</v>
      </c>
      <c r="R339" s="190">
        <f t="shared" si="72"/>
        <v>0</v>
      </c>
      <c r="S339" s="190">
        <v>0</v>
      </c>
      <c r="T339" s="191">
        <f t="shared" si="73"/>
        <v>0</v>
      </c>
      <c r="U339" s="37"/>
      <c r="V339" s="37"/>
      <c r="W339" s="37"/>
      <c r="X339" s="37"/>
      <c r="Y339" s="37"/>
      <c r="Z339" s="37"/>
      <c r="AA339" s="37"/>
      <c r="AB339" s="37"/>
      <c r="AC339" s="37"/>
      <c r="AD339" s="37"/>
      <c r="AE339" s="37"/>
      <c r="AR339" s="192" t="s">
        <v>283</v>
      </c>
      <c r="AT339" s="192" t="s">
        <v>199</v>
      </c>
      <c r="AU339" s="192" t="s">
        <v>84</v>
      </c>
      <c r="AY339" s="20" t="s">
        <v>197</v>
      </c>
      <c r="BE339" s="193">
        <f t="shared" si="74"/>
        <v>0</v>
      </c>
      <c r="BF339" s="193">
        <f t="shared" si="75"/>
        <v>0</v>
      </c>
      <c r="BG339" s="193">
        <f t="shared" si="76"/>
        <v>0</v>
      </c>
      <c r="BH339" s="193">
        <f t="shared" si="77"/>
        <v>0</v>
      </c>
      <c r="BI339" s="193">
        <f t="shared" si="78"/>
        <v>0</v>
      </c>
      <c r="BJ339" s="20" t="s">
        <v>82</v>
      </c>
      <c r="BK339" s="193">
        <f t="shared" si="79"/>
        <v>0</v>
      </c>
      <c r="BL339" s="20" t="s">
        <v>283</v>
      </c>
      <c r="BM339" s="192" t="s">
        <v>3090</v>
      </c>
    </row>
    <row r="340" spans="1:65" s="2" customFormat="1" ht="16.5" customHeight="1">
      <c r="A340" s="37"/>
      <c r="B340" s="38"/>
      <c r="C340" s="181" t="s">
        <v>2036</v>
      </c>
      <c r="D340" s="181" t="s">
        <v>199</v>
      </c>
      <c r="E340" s="182" t="s">
        <v>5110</v>
      </c>
      <c r="F340" s="183" t="s">
        <v>5111</v>
      </c>
      <c r="G340" s="184" t="s">
        <v>202</v>
      </c>
      <c r="H340" s="185">
        <v>1.1000000000000001</v>
      </c>
      <c r="I340" s="186"/>
      <c r="J340" s="187">
        <f t="shared" si="70"/>
        <v>0</v>
      </c>
      <c r="K340" s="183" t="s">
        <v>28</v>
      </c>
      <c r="L340" s="42"/>
      <c r="M340" s="188" t="s">
        <v>28</v>
      </c>
      <c r="N340" s="189" t="s">
        <v>45</v>
      </c>
      <c r="O340" s="67"/>
      <c r="P340" s="190">
        <f t="shared" si="71"/>
        <v>0</v>
      </c>
      <c r="Q340" s="190">
        <v>0</v>
      </c>
      <c r="R340" s="190">
        <f t="shared" si="72"/>
        <v>0</v>
      </c>
      <c r="S340" s="190">
        <v>0</v>
      </c>
      <c r="T340" s="191">
        <f t="shared" si="73"/>
        <v>0</v>
      </c>
      <c r="U340" s="37"/>
      <c r="V340" s="37"/>
      <c r="W340" s="37"/>
      <c r="X340" s="37"/>
      <c r="Y340" s="37"/>
      <c r="Z340" s="37"/>
      <c r="AA340" s="37"/>
      <c r="AB340" s="37"/>
      <c r="AC340" s="37"/>
      <c r="AD340" s="37"/>
      <c r="AE340" s="37"/>
      <c r="AR340" s="192" t="s">
        <v>283</v>
      </c>
      <c r="AT340" s="192" t="s">
        <v>199</v>
      </c>
      <c r="AU340" s="192" t="s">
        <v>84</v>
      </c>
      <c r="AY340" s="20" t="s">
        <v>197</v>
      </c>
      <c r="BE340" s="193">
        <f t="shared" si="74"/>
        <v>0</v>
      </c>
      <c r="BF340" s="193">
        <f t="shared" si="75"/>
        <v>0</v>
      </c>
      <c r="BG340" s="193">
        <f t="shared" si="76"/>
        <v>0</v>
      </c>
      <c r="BH340" s="193">
        <f t="shared" si="77"/>
        <v>0</v>
      </c>
      <c r="BI340" s="193">
        <f t="shared" si="78"/>
        <v>0</v>
      </c>
      <c r="BJ340" s="20" t="s">
        <v>82</v>
      </c>
      <c r="BK340" s="193">
        <f t="shared" si="79"/>
        <v>0</v>
      </c>
      <c r="BL340" s="20" t="s">
        <v>283</v>
      </c>
      <c r="BM340" s="192" t="s">
        <v>3099</v>
      </c>
    </row>
    <row r="341" spans="1:65" s="2" customFormat="1" ht="16.5" customHeight="1">
      <c r="A341" s="37"/>
      <c r="B341" s="38"/>
      <c r="C341" s="181" t="s">
        <v>2044</v>
      </c>
      <c r="D341" s="181" t="s">
        <v>199</v>
      </c>
      <c r="E341" s="182" t="s">
        <v>5112</v>
      </c>
      <c r="F341" s="183" t="s">
        <v>5113</v>
      </c>
      <c r="G341" s="184" t="s">
        <v>4134</v>
      </c>
      <c r="H341" s="185">
        <v>16</v>
      </c>
      <c r="I341" s="186"/>
      <c r="J341" s="187">
        <f t="shared" si="70"/>
        <v>0</v>
      </c>
      <c r="K341" s="183" t="s">
        <v>28</v>
      </c>
      <c r="L341" s="42"/>
      <c r="M341" s="188" t="s">
        <v>28</v>
      </c>
      <c r="N341" s="189" t="s">
        <v>45</v>
      </c>
      <c r="O341" s="67"/>
      <c r="P341" s="190">
        <f t="shared" si="71"/>
        <v>0</v>
      </c>
      <c r="Q341" s="190">
        <v>0</v>
      </c>
      <c r="R341" s="190">
        <f t="shared" si="72"/>
        <v>0</v>
      </c>
      <c r="S341" s="190">
        <v>0</v>
      </c>
      <c r="T341" s="191">
        <f t="shared" si="73"/>
        <v>0</v>
      </c>
      <c r="U341" s="37"/>
      <c r="V341" s="37"/>
      <c r="W341" s="37"/>
      <c r="X341" s="37"/>
      <c r="Y341" s="37"/>
      <c r="Z341" s="37"/>
      <c r="AA341" s="37"/>
      <c r="AB341" s="37"/>
      <c r="AC341" s="37"/>
      <c r="AD341" s="37"/>
      <c r="AE341" s="37"/>
      <c r="AR341" s="192" t="s">
        <v>283</v>
      </c>
      <c r="AT341" s="192" t="s">
        <v>199</v>
      </c>
      <c r="AU341" s="192" t="s">
        <v>84</v>
      </c>
      <c r="AY341" s="20" t="s">
        <v>197</v>
      </c>
      <c r="BE341" s="193">
        <f t="shared" si="74"/>
        <v>0</v>
      </c>
      <c r="BF341" s="193">
        <f t="shared" si="75"/>
        <v>0</v>
      </c>
      <c r="BG341" s="193">
        <f t="shared" si="76"/>
        <v>0</v>
      </c>
      <c r="BH341" s="193">
        <f t="shared" si="77"/>
        <v>0</v>
      </c>
      <c r="BI341" s="193">
        <f t="shared" si="78"/>
        <v>0</v>
      </c>
      <c r="BJ341" s="20" t="s">
        <v>82</v>
      </c>
      <c r="BK341" s="193">
        <f t="shared" si="79"/>
        <v>0</v>
      </c>
      <c r="BL341" s="20" t="s">
        <v>283</v>
      </c>
      <c r="BM341" s="192" t="s">
        <v>3112</v>
      </c>
    </row>
    <row r="342" spans="1:65" s="2" customFormat="1" ht="16.5" customHeight="1">
      <c r="A342" s="37"/>
      <c r="B342" s="38"/>
      <c r="C342" s="181" t="s">
        <v>2053</v>
      </c>
      <c r="D342" s="181" t="s">
        <v>199</v>
      </c>
      <c r="E342" s="182" t="s">
        <v>5114</v>
      </c>
      <c r="F342" s="183" t="s">
        <v>5115</v>
      </c>
      <c r="G342" s="184" t="s">
        <v>428</v>
      </c>
      <c r="H342" s="185">
        <v>2.4</v>
      </c>
      <c r="I342" s="186"/>
      <c r="J342" s="187">
        <f t="shared" si="70"/>
        <v>0</v>
      </c>
      <c r="K342" s="183" t="s">
        <v>28</v>
      </c>
      <c r="L342" s="42"/>
      <c r="M342" s="188" t="s">
        <v>28</v>
      </c>
      <c r="N342" s="189" t="s">
        <v>45</v>
      </c>
      <c r="O342" s="67"/>
      <c r="P342" s="190">
        <f t="shared" si="71"/>
        <v>0</v>
      </c>
      <c r="Q342" s="190">
        <v>0</v>
      </c>
      <c r="R342" s="190">
        <f t="shared" si="72"/>
        <v>0</v>
      </c>
      <c r="S342" s="190">
        <v>0</v>
      </c>
      <c r="T342" s="191">
        <f t="shared" si="73"/>
        <v>0</v>
      </c>
      <c r="U342" s="37"/>
      <c r="V342" s="37"/>
      <c r="W342" s="37"/>
      <c r="X342" s="37"/>
      <c r="Y342" s="37"/>
      <c r="Z342" s="37"/>
      <c r="AA342" s="37"/>
      <c r="AB342" s="37"/>
      <c r="AC342" s="37"/>
      <c r="AD342" s="37"/>
      <c r="AE342" s="37"/>
      <c r="AR342" s="192" t="s">
        <v>283</v>
      </c>
      <c r="AT342" s="192" t="s">
        <v>199</v>
      </c>
      <c r="AU342" s="192" t="s">
        <v>84</v>
      </c>
      <c r="AY342" s="20" t="s">
        <v>197</v>
      </c>
      <c r="BE342" s="193">
        <f t="shared" si="74"/>
        <v>0</v>
      </c>
      <c r="BF342" s="193">
        <f t="shared" si="75"/>
        <v>0</v>
      </c>
      <c r="BG342" s="193">
        <f t="shared" si="76"/>
        <v>0</v>
      </c>
      <c r="BH342" s="193">
        <f t="shared" si="77"/>
        <v>0</v>
      </c>
      <c r="BI342" s="193">
        <f t="shared" si="78"/>
        <v>0</v>
      </c>
      <c r="BJ342" s="20" t="s">
        <v>82</v>
      </c>
      <c r="BK342" s="193">
        <f t="shared" si="79"/>
        <v>0</v>
      </c>
      <c r="BL342" s="20" t="s">
        <v>283</v>
      </c>
      <c r="BM342" s="192" t="s">
        <v>3122</v>
      </c>
    </row>
    <row r="343" spans="1:65" s="2" customFormat="1" ht="16.5" customHeight="1">
      <c r="A343" s="37"/>
      <c r="B343" s="38"/>
      <c r="C343" s="181" t="s">
        <v>2060</v>
      </c>
      <c r="D343" s="181" t="s">
        <v>199</v>
      </c>
      <c r="E343" s="182" t="s">
        <v>5116</v>
      </c>
      <c r="F343" s="183" t="s">
        <v>5117</v>
      </c>
      <c r="G343" s="184" t="s">
        <v>428</v>
      </c>
      <c r="H343" s="185">
        <v>2.4</v>
      </c>
      <c r="I343" s="186"/>
      <c r="J343" s="187">
        <f t="shared" si="70"/>
        <v>0</v>
      </c>
      <c r="K343" s="183" t="s">
        <v>28</v>
      </c>
      <c r="L343" s="42"/>
      <c r="M343" s="188" t="s">
        <v>28</v>
      </c>
      <c r="N343" s="189" t="s">
        <v>45</v>
      </c>
      <c r="O343" s="67"/>
      <c r="P343" s="190">
        <f t="shared" si="71"/>
        <v>0</v>
      </c>
      <c r="Q343" s="190">
        <v>0</v>
      </c>
      <c r="R343" s="190">
        <f t="shared" si="72"/>
        <v>0</v>
      </c>
      <c r="S343" s="190">
        <v>0</v>
      </c>
      <c r="T343" s="191">
        <f t="shared" si="73"/>
        <v>0</v>
      </c>
      <c r="U343" s="37"/>
      <c r="V343" s="37"/>
      <c r="W343" s="37"/>
      <c r="X343" s="37"/>
      <c r="Y343" s="37"/>
      <c r="Z343" s="37"/>
      <c r="AA343" s="37"/>
      <c r="AB343" s="37"/>
      <c r="AC343" s="37"/>
      <c r="AD343" s="37"/>
      <c r="AE343" s="37"/>
      <c r="AR343" s="192" t="s">
        <v>283</v>
      </c>
      <c r="AT343" s="192" t="s">
        <v>199</v>
      </c>
      <c r="AU343" s="192" t="s">
        <v>84</v>
      </c>
      <c r="AY343" s="20" t="s">
        <v>197</v>
      </c>
      <c r="BE343" s="193">
        <f t="shared" si="74"/>
        <v>0</v>
      </c>
      <c r="BF343" s="193">
        <f t="shared" si="75"/>
        <v>0</v>
      </c>
      <c r="BG343" s="193">
        <f t="shared" si="76"/>
        <v>0</v>
      </c>
      <c r="BH343" s="193">
        <f t="shared" si="77"/>
        <v>0</v>
      </c>
      <c r="BI343" s="193">
        <f t="shared" si="78"/>
        <v>0</v>
      </c>
      <c r="BJ343" s="20" t="s">
        <v>82</v>
      </c>
      <c r="BK343" s="193">
        <f t="shared" si="79"/>
        <v>0</v>
      </c>
      <c r="BL343" s="20" t="s">
        <v>283</v>
      </c>
      <c r="BM343" s="192" t="s">
        <v>3135</v>
      </c>
    </row>
    <row r="344" spans="1:65" s="2" customFormat="1" ht="16.5" customHeight="1">
      <c r="A344" s="37"/>
      <c r="B344" s="38"/>
      <c r="C344" s="181" t="s">
        <v>2066</v>
      </c>
      <c r="D344" s="181" t="s">
        <v>199</v>
      </c>
      <c r="E344" s="182" t="s">
        <v>5118</v>
      </c>
      <c r="F344" s="183" t="s">
        <v>5119</v>
      </c>
      <c r="G344" s="184" t="s">
        <v>428</v>
      </c>
      <c r="H344" s="185">
        <v>2.4</v>
      </c>
      <c r="I344" s="186"/>
      <c r="J344" s="187">
        <f t="shared" si="70"/>
        <v>0</v>
      </c>
      <c r="K344" s="183" t="s">
        <v>28</v>
      </c>
      <c r="L344" s="42"/>
      <c r="M344" s="188" t="s">
        <v>28</v>
      </c>
      <c r="N344" s="189" t="s">
        <v>45</v>
      </c>
      <c r="O344" s="67"/>
      <c r="P344" s="190">
        <f t="shared" si="71"/>
        <v>0</v>
      </c>
      <c r="Q344" s="190">
        <v>0</v>
      </c>
      <c r="R344" s="190">
        <f t="shared" si="72"/>
        <v>0</v>
      </c>
      <c r="S344" s="190">
        <v>0</v>
      </c>
      <c r="T344" s="191">
        <f t="shared" si="73"/>
        <v>0</v>
      </c>
      <c r="U344" s="37"/>
      <c r="V344" s="37"/>
      <c r="W344" s="37"/>
      <c r="X344" s="37"/>
      <c r="Y344" s="37"/>
      <c r="Z344" s="37"/>
      <c r="AA344" s="37"/>
      <c r="AB344" s="37"/>
      <c r="AC344" s="37"/>
      <c r="AD344" s="37"/>
      <c r="AE344" s="37"/>
      <c r="AR344" s="192" t="s">
        <v>283</v>
      </c>
      <c r="AT344" s="192" t="s">
        <v>199</v>
      </c>
      <c r="AU344" s="192" t="s">
        <v>84</v>
      </c>
      <c r="AY344" s="20" t="s">
        <v>197</v>
      </c>
      <c r="BE344" s="193">
        <f t="shared" si="74"/>
        <v>0</v>
      </c>
      <c r="BF344" s="193">
        <f t="shared" si="75"/>
        <v>0</v>
      </c>
      <c r="BG344" s="193">
        <f t="shared" si="76"/>
        <v>0</v>
      </c>
      <c r="BH344" s="193">
        <f t="shared" si="77"/>
        <v>0</v>
      </c>
      <c r="BI344" s="193">
        <f t="shared" si="78"/>
        <v>0</v>
      </c>
      <c r="BJ344" s="20" t="s">
        <v>82</v>
      </c>
      <c r="BK344" s="193">
        <f t="shared" si="79"/>
        <v>0</v>
      </c>
      <c r="BL344" s="20" t="s">
        <v>283</v>
      </c>
      <c r="BM344" s="192" t="s">
        <v>3150</v>
      </c>
    </row>
    <row r="345" spans="1:65" s="2" customFormat="1" ht="16.5" customHeight="1">
      <c r="A345" s="37"/>
      <c r="B345" s="38"/>
      <c r="C345" s="181" t="s">
        <v>2073</v>
      </c>
      <c r="D345" s="181" t="s">
        <v>199</v>
      </c>
      <c r="E345" s="182" t="s">
        <v>5120</v>
      </c>
      <c r="F345" s="183" t="s">
        <v>5121</v>
      </c>
      <c r="G345" s="184" t="s">
        <v>5122</v>
      </c>
      <c r="H345" s="185">
        <v>40</v>
      </c>
      <c r="I345" s="186"/>
      <c r="J345" s="187">
        <f t="shared" si="70"/>
        <v>0</v>
      </c>
      <c r="K345" s="183" t="s">
        <v>28</v>
      </c>
      <c r="L345" s="42"/>
      <c r="M345" s="188" t="s">
        <v>28</v>
      </c>
      <c r="N345" s="189" t="s">
        <v>45</v>
      </c>
      <c r="O345" s="67"/>
      <c r="P345" s="190">
        <f t="shared" si="71"/>
        <v>0</v>
      </c>
      <c r="Q345" s="190">
        <v>0</v>
      </c>
      <c r="R345" s="190">
        <f t="shared" si="72"/>
        <v>0</v>
      </c>
      <c r="S345" s="190">
        <v>0</v>
      </c>
      <c r="T345" s="191">
        <f t="shared" si="73"/>
        <v>0</v>
      </c>
      <c r="U345" s="37"/>
      <c r="V345" s="37"/>
      <c r="W345" s="37"/>
      <c r="X345" s="37"/>
      <c r="Y345" s="37"/>
      <c r="Z345" s="37"/>
      <c r="AA345" s="37"/>
      <c r="AB345" s="37"/>
      <c r="AC345" s="37"/>
      <c r="AD345" s="37"/>
      <c r="AE345" s="37"/>
      <c r="AR345" s="192" t="s">
        <v>283</v>
      </c>
      <c r="AT345" s="192" t="s">
        <v>199</v>
      </c>
      <c r="AU345" s="192" t="s">
        <v>84</v>
      </c>
      <c r="AY345" s="20" t="s">
        <v>197</v>
      </c>
      <c r="BE345" s="193">
        <f t="shared" si="74"/>
        <v>0</v>
      </c>
      <c r="BF345" s="193">
        <f t="shared" si="75"/>
        <v>0</v>
      </c>
      <c r="BG345" s="193">
        <f t="shared" si="76"/>
        <v>0</v>
      </c>
      <c r="BH345" s="193">
        <f t="shared" si="77"/>
        <v>0</v>
      </c>
      <c r="BI345" s="193">
        <f t="shared" si="78"/>
        <v>0</v>
      </c>
      <c r="BJ345" s="20" t="s">
        <v>82</v>
      </c>
      <c r="BK345" s="193">
        <f t="shared" si="79"/>
        <v>0</v>
      </c>
      <c r="BL345" s="20" t="s">
        <v>283</v>
      </c>
      <c r="BM345" s="192" t="s">
        <v>3156</v>
      </c>
    </row>
    <row r="346" spans="1:65" s="12" customFormat="1" ht="25.9" customHeight="1">
      <c r="B346" s="165"/>
      <c r="C346" s="166"/>
      <c r="D346" s="167" t="s">
        <v>73</v>
      </c>
      <c r="E346" s="168" t="s">
        <v>5123</v>
      </c>
      <c r="F346" s="168" t="s">
        <v>4577</v>
      </c>
      <c r="G346" s="166"/>
      <c r="H346" s="166"/>
      <c r="I346" s="169"/>
      <c r="J346" s="170">
        <f>BK346</f>
        <v>0</v>
      </c>
      <c r="K346" s="166"/>
      <c r="L346" s="171"/>
      <c r="M346" s="172"/>
      <c r="N346" s="173"/>
      <c r="O346" s="173"/>
      <c r="P346" s="174">
        <f>SUM(P347:P350)</f>
        <v>0</v>
      </c>
      <c r="Q346" s="173"/>
      <c r="R346" s="174">
        <f>SUM(R347:R350)</f>
        <v>0</v>
      </c>
      <c r="S346" s="173"/>
      <c r="T346" s="175">
        <f>SUM(T347:T350)</f>
        <v>0</v>
      </c>
      <c r="AR346" s="176" t="s">
        <v>84</v>
      </c>
      <c r="AT346" s="177" t="s">
        <v>73</v>
      </c>
      <c r="AU346" s="177" t="s">
        <v>74</v>
      </c>
      <c r="AY346" s="176" t="s">
        <v>197</v>
      </c>
      <c r="BK346" s="178">
        <f>SUM(BK347:BK350)</f>
        <v>0</v>
      </c>
    </row>
    <row r="347" spans="1:65" s="2" customFormat="1" ht="16.5" customHeight="1">
      <c r="A347" s="37"/>
      <c r="B347" s="38"/>
      <c r="C347" s="181" t="s">
        <v>2078</v>
      </c>
      <c r="D347" s="181" t="s">
        <v>199</v>
      </c>
      <c r="E347" s="182" t="s">
        <v>82</v>
      </c>
      <c r="F347" s="183" t="s">
        <v>5124</v>
      </c>
      <c r="G347" s="184" t="s">
        <v>1590</v>
      </c>
      <c r="H347" s="185">
        <v>1</v>
      </c>
      <c r="I347" s="186"/>
      <c r="J347" s="187">
        <f>ROUND(I347*H347,2)</f>
        <v>0</v>
      </c>
      <c r="K347" s="183" t="s">
        <v>28</v>
      </c>
      <c r="L347" s="42"/>
      <c r="M347" s="188" t="s">
        <v>28</v>
      </c>
      <c r="N347" s="189" t="s">
        <v>45</v>
      </c>
      <c r="O347" s="67"/>
      <c r="P347" s="190">
        <f>O347*H347</f>
        <v>0</v>
      </c>
      <c r="Q347" s="190">
        <v>0</v>
      </c>
      <c r="R347" s="190">
        <f>Q347*H347</f>
        <v>0</v>
      </c>
      <c r="S347" s="190">
        <v>0</v>
      </c>
      <c r="T347" s="191">
        <f>S347*H347</f>
        <v>0</v>
      </c>
      <c r="U347" s="37"/>
      <c r="V347" s="37"/>
      <c r="W347" s="37"/>
      <c r="X347" s="37"/>
      <c r="Y347" s="37"/>
      <c r="Z347" s="37"/>
      <c r="AA347" s="37"/>
      <c r="AB347" s="37"/>
      <c r="AC347" s="37"/>
      <c r="AD347" s="37"/>
      <c r="AE347" s="37"/>
      <c r="AR347" s="192" t="s">
        <v>283</v>
      </c>
      <c r="AT347" s="192" t="s">
        <v>199</v>
      </c>
      <c r="AU347" s="192" t="s">
        <v>82</v>
      </c>
      <c r="AY347" s="20" t="s">
        <v>197</v>
      </c>
      <c r="BE347" s="193">
        <f>IF(N347="základní",J347,0)</f>
        <v>0</v>
      </c>
      <c r="BF347" s="193">
        <f>IF(N347="snížená",J347,0)</f>
        <v>0</v>
      </c>
      <c r="BG347" s="193">
        <f>IF(N347="zákl. přenesená",J347,0)</f>
        <v>0</v>
      </c>
      <c r="BH347" s="193">
        <f>IF(N347="sníž. přenesená",J347,0)</f>
        <v>0</v>
      </c>
      <c r="BI347" s="193">
        <f>IF(N347="nulová",J347,0)</f>
        <v>0</v>
      </c>
      <c r="BJ347" s="20" t="s">
        <v>82</v>
      </c>
      <c r="BK347" s="193">
        <f>ROUND(I347*H347,2)</f>
        <v>0</v>
      </c>
      <c r="BL347" s="20" t="s">
        <v>283</v>
      </c>
      <c r="BM347" s="192" t="s">
        <v>5125</v>
      </c>
    </row>
    <row r="348" spans="1:65" s="2" customFormat="1" ht="16.5" customHeight="1">
      <c r="A348" s="37"/>
      <c r="B348" s="38"/>
      <c r="C348" s="181" t="s">
        <v>2087</v>
      </c>
      <c r="D348" s="181" t="s">
        <v>199</v>
      </c>
      <c r="E348" s="182" t="s">
        <v>84</v>
      </c>
      <c r="F348" s="183" t="s">
        <v>5126</v>
      </c>
      <c r="G348" s="184" t="s">
        <v>1590</v>
      </c>
      <c r="H348" s="185">
        <v>1</v>
      </c>
      <c r="I348" s="186"/>
      <c r="J348" s="187">
        <f>ROUND(I348*H348,2)</f>
        <v>0</v>
      </c>
      <c r="K348" s="183" t="s">
        <v>28</v>
      </c>
      <c r="L348" s="42"/>
      <c r="M348" s="188" t="s">
        <v>28</v>
      </c>
      <c r="N348" s="189" t="s">
        <v>45</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283</v>
      </c>
      <c r="AT348" s="192" t="s">
        <v>199</v>
      </c>
      <c r="AU348" s="192" t="s">
        <v>82</v>
      </c>
      <c r="AY348" s="20" t="s">
        <v>197</v>
      </c>
      <c r="BE348" s="193">
        <f>IF(N348="základní",J348,0)</f>
        <v>0</v>
      </c>
      <c r="BF348" s="193">
        <f>IF(N348="snížená",J348,0)</f>
        <v>0</v>
      </c>
      <c r="BG348" s="193">
        <f>IF(N348="zákl. přenesená",J348,0)</f>
        <v>0</v>
      </c>
      <c r="BH348" s="193">
        <f>IF(N348="sníž. přenesená",J348,0)</f>
        <v>0</v>
      </c>
      <c r="BI348" s="193">
        <f>IF(N348="nulová",J348,0)</f>
        <v>0</v>
      </c>
      <c r="BJ348" s="20" t="s">
        <v>82</v>
      </c>
      <c r="BK348" s="193">
        <f>ROUND(I348*H348,2)</f>
        <v>0</v>
      </c>
      <c r="BL348" s="20" t="s">
        <v>283</v>
      </c>
      <c r="BM348" s="192" t="s">
        <v>5127</v>
      </c>
    </row>
    <row r="349" spans="1:65" s="2" customFormat="1" ht="16.5" customHeight="1">
      <c r="A349" s="37"/>
      <c r="B349" s="38"/>
      <c r="C349" s="181" t="s">
        <v>2096</v>
      </c>
      <c r="D349" s="181" t="s">
        <v>199</v>
      </c>
      <c r="E349" s="182" t="s">
        <v>160</v>
      </c>
      <c r="F349" s="183" t="s">
        <v>5128</v>
      </c>
      <c r="G349" s="184" t="s">
        <v>1590</v>
      </c>
      <c r="H349" s="185">
        <v>1</v>
      </c>
      <c r="I349" s="186"/>
      <c r="J349" s="187">
        <f>ROUND(I349*H349,2)</f>
        <v>0</v>
      </c>
      <c r="K349" s="183" t="s">
        <v>28</v>
      </c>
      <c r="L349" s="42"/>
      <c r="M349" s="188" t="s">
        <v>28</v>
      </c>
      <c r="N349" s="189" t="s">
        <v>45</v>
      </c>
      <c r="O349" s="67"/>
      <c r="P349" s="190">
        <f>O349*H349</f>
        <v>0</v>
      </c>
      <c r="Q349" s="190">
        <v>0</v>
      </c>
      <c r="R349" s="190">
        <f>Q349*H349</f>
        <v>0</v>
      </c>
      <c r="S349" s="190">
        <v>0</v>
      </c>
      <c r="T349" s="191">
        <f>S349*H349</f>
        <v>0</v>
      </c>
      <c r="U349" s="37"/>
      <c r="V349" s="37"/>
      <c r="W349" s="37"/>
      <c r="X349" s="37"/>
      <c r="Y349" s="37"/>
      <c r="Z349" s="37"/>
      <c r="AA349" s="37"/>
      <c r="AB349" s="37"/>
      <c r="AC349" s="37"/>
      <c r="AD349" s="37"/>
      <c r="AE349" s="37"/>
      <c r="AR349" s="192" t="s">
        <v>283</v>
      </c>
      <c r="AT349" s="192" t="s">
        <v>199</v>
      </c>
      <c r="AU349" s="192" t="s">
        <v>82</v>
      </c>
      <c r="AY349" s="20" t="s">
        <v>197</v>
      </c>
      <c r="BE349" s="193">
        <f>IF(N349="základní",J349,0)</f>
        <v>0</v>
      </c>
      <c r="BF349" s="193">
        <f>IF(N349="snížená",J349,0)</f>
        <v>0</v>
      </c>
      <c r="BG349" s="193">
        <f>IF(N349="zákl. přenesená",J349,0)</f>
        <v>0</v>
      </c>
      <c r="BH349" s="193">
        <f>IF(N349="sníž. přenesená",J349,0)</f>
        <v>0</v>
      </c>
      <c r="BI349" s="193">
        <f>IF(N349="nulová",J349,0)</f>
        <v>0</v>
      </c>
      <c r="BJ349" s="20" t="s">
        <v>82</v>
      </c>
      <c r="BK349" s="193">
        <f>ROUND(I349*H349,2)</f>
        <v>0</v>
      </c>
      <c r="BL349" s="20" t="s">
        <v>283</v>
      </c>
      <c r="BM349" s="192" t="s">
        <v>5129</v>
      </c>
    </row>
    <row r="350" spans="1:65" s="2" customFormat="1" ht="16.5" customHeight="1">
      <c r="A350" s="37"/>
      <c r="B350" s="38"/>
      <c r="C350" s="181" t="s">
        <v>2102</v>
      </c>
      <c r="D350" s="181" t="s">
        <v>199</v>
      </c>
      <c r="E350" s="182" t="s">
        <v>204</v>
      </c>
      <c r="F350" s="183" t="s">
        <v>5130</v>
      </c>
      <c r="G350" s="184" t="s">
        <v>1590</v>
      </c>
      <c r="H350" s="185">
        <v>1</v>
      </c>
      <c r="I350" s="186"/>
      <c r="J350" s="187">
        <f>ROUND(I350*H350,2)</f>
        <v>0</v>
      </c>
      <c r="K350" s="183" t="s">
        <v>28</v>
      </c>
      <c r="L350" s="42"/>
      <c r="M350" s="266" t="s">
        <v>28</v>
      </c>
      <c r="N350" s="267" t="s">
        <v>45</v>
      </c>
      <c r="O350" s="264"/>
      <c r="P350" s="268">
        <f>O350*H350</f>
        <v>0</v>
      </c>
      <c r="Q350" s="268">
        <v>0</v>
      </c>
      <c r="R350" s="268">
        <f>Q350*H350</f>
        <v>0</v>
      </c>
      <c r="S350" s="268">
        <v>0</v>
      </c>
      <c r="T350" s="269">
        <f>S350*H350</f>
        <v>0</v>
      </c>
      <c r="U350" s="37"/>
      <c r="V350" s="37"/>
      <c r="W350" s="37"/>
      <c r="X350" s="37"/>
      <c r="Y350" s="37"/>
      <c r="Z350" s="37"/>
      <c r="AA350" s="37"/>
      <c r="AB350" s="37"/>
      <c r="AC350" s="37"/>
      <c r="AD350" s="37"/>
      <c r="AE350" s="37"/>
      <c r="AR350" s="192" t="s">
        <v>283</v>
      </c>
      <c r="AT350" s="192" t="s">
        <v>199</v>
      </c>
      <c r="AU350" s="192" t="s">
        <v>82</v>
      </c>
      <c r="AY350" s="20" t="s">
        <v>197</v>
      </c>
      <c r="BE350" s="193">
        <f>IF(N350="základní",J350,0)</f>
        <v>0</v>
      </c>
      <c r="BF350" s="193">
        <f>IF(N350="snížená",J350,0)</f>
        <v>0</v>
      </c>
      <c r="BG350" s="193">
        <f>IF(N350="zákl. přenesená",J350,0)</f>
        <v>0</v>
      </c>
      <c r="BH350" s="193">
        <f>IF(N350="sníž. přenesená",J350,0)</f>
        <v>0</v>
      </c>
      <c r="BI350" s="193">
        <f>IF(N350="nulová",J350,0)</f>
        <v>0</v>
      </c>
      <c r="BJ350" s="20" t="s">
        <v>82</v>
      </c>
      <c r="BK350" s="193">
        <f>ROUND(I350*H350,2)</f>
        <v>0</v>
      </c>
      <c r="BL350" s="20" t="s">
        <v>283</v>
      </c>
      <c r="BM350" s="192" t="s">
        <v>5131</v>
      </c>
    </row>
    <row r="351" spans="1:65" s="2" customFormat="1" ht="6.95" customHeight="1">
      <c r="A351" s="37"/>
      <c r="B351" s="50"/>
      <c r="C351" s="51"/>
      <c r="D351" s="51"/>
      <c r="E351" s="51"/>
      <c r="F351" s="51"/>
      <c r="G351" s="51"/>
      <c r="H351" s="51"/>
      <c r="I351" s="51"/>
      <c r="J351" s="51"/>
      <c r="K351" s="51"/>
      <c r="L351" s="42"/>
      <c r="M351" s="37"/>
      <c r="O351" s="37"/>
      <c r="P351" s="37"/>
      <c r="Q351" s="37"/>
      <c r="R351" s="37"/>
      <c r="S351" s="37"/>
      <c r="T351" s="37"/>
      <c r="U351" s="37"/>
      <c r="V351" s="37"/>
      <c r="W351" s="37"/>
      <c r="X351" s="37"/>
      <c r="Y351" s="37"/>
      <c r="Z351" s="37"/>
      <c r="AA351" s="37"/>
      <c r="AB351" s="37"/>
      <c r="AC351" s="37"/>
      <c r="AD351" s="37"/>
      <c r="AE351" s="37"/>
    </row>
  </sheetData>
  <sheetProtection algorithmName="SHA-512" hashValue="G/fKW+IuUZ1VA05Aacj+n2aBfWvPxu7JnNpd9OjrhBvq0aEq13nWWVqwJHYHq8JwiR+kxr67TErsa4sMxz6obw==" saltValue="HqUdpazo+7cfpsPYsXNNIexiVL9bJXCSP7WtGoivE2PHdWCmbA6lEcyU14L9UtRpUSYFPzIQBVaVqDIernmKjA==" spinCount="100000" sheet="1" objects="1" scenarios="1" formatColumns="0" formatRows="0" autoFilter="0"/>
  <autoFilter ref="C121:K350" xr:uid="{00000000-0009-0000-0000-000005000000}"/>
  <mergeCells count="12">
    <mergeCell ref="E114:H114"/>
    <mergeCell ref="L2:V2"/>
    <mergeCell ref="E50:H50"/>
    <mergeCell ref="E52:H52"/>
    <mergeCell ref="E54:H54"/>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M16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103</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5132</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ROUND(J96,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ROUND((SUM(BE96:BE163)),  2)</f>
        <v>0</v>
      </c>
      <c r="G35" s="37"/>
      <c r="H35" s="37"/>
      <c r="I35" s="127">
        <v>0.21</v>
      </c>
      <c r="J35" s="126">
        <f>ROUND(((SUM(BE96:BE163))*I35),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ROUND((SUM(BF96:BF163)),  2)</f>
        <v>0</v>
      </c>
      <c r="G36" s="37"/>
      <c r="H36" s="37"/>
      <c r="I36" s="127">
        <v>0.12</v>
      </c>
      <c r="J36" s="126">
        <f>ROUND(((SUM(BF96:BF163))*I36),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ROUND((SUM(BG96:BG163)),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ROUND((SUM(BH96:BH163)),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ROUND((SUM(BI96:BI163)),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D.1.4.3 - Měření a regulace</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J96</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5133</v>
      </c>
      <c r="E64" s="146"/>
      <c r="F64" s="146"/>
      <c r="G64" s="146"/>
      <c r="H64" s="146"/>
      <c r="I64" s="146"/>
      <c r="J64" s="147">
        <f>J97</f>
        <v>0</v>
      </c>
      <c r="K64" s="144"/>
      <c r="L64" s="148"/>
    </row>
    <row r="65" spans="1:31" s="10" customFormat="1" ht="19.899999999999999" customHeight="1">
      <c r="B65" s="149"/>
      <c r="C65" s="100"/>
      <c r="D65" s="150" t="s">
        <v>5134</v>
      </c>
      <c r="E65" s="151"/>
      <c r="F65" s="151"/>
      <c r="G65" s="151"/>
      <c r="H65" s="151"/>
      <c r="I65" s="151"/>
      <c r="J65" s="152">
        <f>J98</f>
        <v>0</v>
      </c>
      <c r="K65" s="100"/>
      <c r="L65" s="153"/>
    </row>
    <row r="66" spans="1:31" s="10" customFormat="1" ht="19.899999999999999" customHeight="1">
      <c r="B66" s="149"/>
      <c r="C66" s="100"/>
      <c r="D66" s="150" t="s">
        <v>5135</v>
      </c>
      <c r="E66" s="151"/>
      <c r="F66" s="151"/>
      <c r="G66" s="151"/>
      <c r="H66" s="151"/>
      <c r="I66" s="151"/>
      <c r="J66" s="152">
        <f>J100</f>
        <v>0</v>
      </c>
      <c r="K66" s="100"/>
      <c r="L66" s="153"/>
    </row>
    <row r="67" spans="1:31" s="9" customFormat="1" ht="24.95" customHeight="1">
      <c r="B67" s="143"/>
      <c r="C67" s="144"/>
      <c r="D67" s="145" t="s">
        <v>5136</v>
      </c>
      <c r="E67" s="146"/>
      <c r="F67" s="146"/>
      <c r="G67" s="146"/>
      <c r="H67" s="146"/>
      <c r="I67" s="146"/>
      <c r="J67" s="147">
        <f>J105</f>
        <v>0</v>
      </c>
      <c r="K67" s="144"/>
      <c r="L67" s="148"/>
    </row>
    <row r="68" spans="1:31" s="10" customFormat="1" ht="19.899999999999999" customHeight="1">
      <c r="B68" s="149"/>
      <c r="C68" s="100"/>
      <c r="D68" s="150" t="s">
        <v>5137</v>
      </c>
      <c r="E68" s="151"/>
      <c r="F68" s="151"/>
      <c r="G68" s="151"/>
      <c r="H68" s="151"/>
      <c r="I68" s="151"/>
      <c r="J68" s="152">
        <f>J109</f>
        <v>0</v>
      </c>
      <c r="K68" s="100"/>
      <c r="L68" s="153"/>
    </row>
    <row r="69" spans="1:31" s="9" customFormat="1" ht="24.95" customHeight="1">
      <c r="B69" s="143"/>
      <c r="C69" s="144"/>
      <c r="D69" s="145" t="s">
        <v>5138</v>
      </c>
      <c r="E69" s="146"/>
      <c r="F69" s="146"/>
      <c r="G69" s="146"/>
      <c r="H69" s="146"/>
      <c r="I69" s="146"/>
      <c r="J69" s="147">
        <f>J119</f>
        <v>0</v>
      </c>
      <c r="K69" s="144"/>
      <c r="L69" s="148"/>
    </row>
    <row r="70" spans="1:31" s="10" customFormat="1" ht="19.899999999999999" customHeight="1">
      <c r="B70" s="149"/>
      <c r="C70" s="100"/>
      <c r="D70" s="150" t="s">
        <v>5139</v>
      </c>
      <c r="E70" s="151"/>
      <c r="F70" s="151"/>
      <c r="G70" s="151"/>
      <c r="H70" s="151"/>
      <c r="I70" s="151"/>
      <c r="J70" s="152">
        <f>J124</f>
        <v>0</v>
      </c>
      <c r="K70" s="100"/>
      <c r="L70" s="153"/>
    </row>
    <row r="71" spans="1:31" s="9" customFormat="1" ht="24.95" customHeight="1">
      <c r="B71" s="143"/>
      <c r="C71" s="144"/>
      <c r="D71" s="145" t="s">
        <v>5140</v>
      </c>
      <c r="E71" s="146"/>
      <c r="F71" s="146"/>
      <c r="G71" s="146"/>
      <c r="H71" s="146"/>
      <c r="I71" s="146"/>
      <c r="J71" s="147">
        <f>J130</f>
        <v>0</v>
      </c>
      <c r="K71" s="144"/>
      <c r="L71" s="148"/>
    </row>
    <row r="72" spans="1:31" s="9" customFormat="1" ht="24.95" customHeight="1">
      <c r="B72" s="143"/>
      <c r="C72" s="144"/>
      <c r="D72" s="145" t="s">
        <v>5141</v>
      </c>
      <c r="E72" s="146"/>
      <c r="F72" s="146"/>
      <c r="G72" s="146"/>
      <c r="H72" s="146"/>
      <c r="I72" s="146"/>
      <c r="J72" s="147">
        <f>J136</f>
        <v>0</v>
      </c>
      <c r="K72" s="144"/>
      <c r="L72" s="148"/>
    </row>
    <row r="73" spans="1:31" s="9" customFormat="1" ht="24.95" customHeight="1">
      <c r="B73" s="143"/>
      <c r="C73" s="144"/>
      <c r="D73" s="145" t="s">
        <v>5142</v>
      </c>
      <c r="E73" s="146"/>
      <c r="F73" s="146"/>
      <c r="G73" s="146"/>
      <c r="H73" s="146"/>
      <c r="I73" s="146"/>
      <c r="J73" s="147">
        <f>J148</f>
        <v>0</v>
      </c>
      <c r="K73" s="144"/>
      <c r="L73" s="148"/>
    </row>
    <row r="74" spans="1:31" s="9" customFormat="1" ht="24.95" customHeight="1">
      <c r="B74" s="143"/>
      <c r="C74" s="144"/>
      <c r="D74" s="145" t="s">
        <v>5143</v>
      </c>
      <c r="E74" s="146"/>
      <c r="F74" s="146"/>
      <c r="G74" s="146"/>
      <c r="H74" s="146"/>
      <c r="I74" s="146"/>
      <c r="J74" s="147">
        <f>J161</f>
        <v>0</v>
      </c>
      <c r="K74" s="144"/>
      <c r="L74" s="148"/>
    </row>
    <row r="75" spans="1:31" s="2" customFormat="1" ht="21.75" customHeight="1">
      <c r="A75" s="37"/>
      <c r="B75" s="38"/>
      <c r="C75" s="39"/>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6.95" customHeight="1">
      <c r="A76" s="37"/>
      <c r="B76" s="50"/>
      <c r="C76" s="51"/>
      <c r="D76" s="51"/>
      <c r="E76" s="51"/>
      <c r="F76" s="51"/>
      <c r="G76" s="51"/>
      <c r="H76" s="51"/>
      <c r="I76" s="51"/>
      <c r="J76" s="51"/>
      <c r="K76" s="51"/>
      <c r="L76" s="116"/>
      <c r="S76" s="37"/>
      <c r="T76" s="37"/>
      <c r="U76" s="37"/>
      <c r="V76" s="37"/>
      <c r="W76" s="37"/>
      <c r="X76" s="37"/>
      <c r="Y76" s="37"/>
      <c r="Z76" s="37"/>
      <c r="AA76" s="37"/>
      <c r="AB76" s="37"/>
      <c r="AC76" s="37"/>
      <c r="AD76" s="37"/>
      <c r="AE76" s="37"/>
    </row>
    <row r="80" spans="1:31" s="2" customFormat="1" ht="6.95" customHeight="1">
      <c r="A80" s="37"/>
      <c r="B80" s="52"/>
      <c r="C80" s="53"/>
      <c r="D80" s="53"/>
      <c r="E80" s="53"/>
      <c r="F80" s="53"/>
      <c r="G80" s="53"/>
      <c r="H80" s="53"/>
      <c r="I80" s="53"/>
      <c r="J80" s="53"/>
      <c r="K80" s="53"/>
      <c r="L80" s="116"/>
      <c r="S80" s="37"/>
      <c r="T80" s="37"/>
      <c r="U80" s="37"/>
      <c r="V80" s="37"/>
      <c r="W80" s="37"/>
      <c r="X80" s="37"/>
      <c r="Y80" s="37"/>
      <c r="Z80" s="37"/>
      <c r="AA80" s="37"/>
      <c r="AB80" s="37"/>
      <c r="AC80" s="37"/>
      <c r="AD80" s="37"/>
      <c r="AE80" s="37"/>
    </row>
    <row r="81" spans="1:63" s="2" customFormat="1" ht="24.95" customHeight="1">
      <c r="A81" s="37"/>
      <c r="B81" s="38"/>
      <c r="C81" s="26" t="s">
        <v>182</v>
      </c>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6.9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2" customHeight="1">
      <c r="A83" s="37"/>
      <c r="B83" s="38"/>
      <c r="C83" s="32" t="s">
        <v>16</v>
      </c>
      <c r="D83" s="39"/>
      <c r="E83" s="39"/>
      <c r="F83" s="39"/>
      <c r="G83" s="39"/>
      <c r="H83" s="39"/>
      <c r="I83" s="39"/>
      <c r="J83" s="39"/>
      <c r="K83" s="39"/>
      <c r="L83" s="116"/>
      <c r="S83" s="37"/>
      <c r="T83" s="37"/>
      <c r="U83" s="37"/>
      <c r="V83" s="37"/>
      <c r="W83" s="37"/>
      <c r="X83" s="37"/>
      <c r="Y83" s="37"/>
      <c r="Z83" s="37"/>
      <c r="AA83" s="37"/>
      <c r="AB83" s="37"/>
      <c r="AC83" s="37"/>
      <c r="AD83" s="37"/>
      <c r="AE83" s="37"/>
    </row>
    <row r="84" spans="1:63" s="2" customFormat="1" ht="16.5" customHeight="1">
      <c r="A84" s="37"/>
      <c r="B84" s="38"/>
      <c r="C84" s="39"/>
      <c r="D84" s="39"/>
      <c r="E84" s="427" t="str">
        <f>E7</f>
        <v>Zpracování PD - ZŠ F-M, ul. J. Čapka 2555 - tělocvična II.</v>
      </c>
      <c r="F84" s="428"/>
      <c r="G84" s="428"/>
      <c r="H84" s="428"/>
      <c r="I84" s="39"/>
      <c r="J84" s="39"/>
      <c r="K84" s="39"/>
      <c r="L84" s="116"/>
      <c r="S84" s="37"/>
      <c r="T84" s="37"/>
      <c r="U84" s="37"/>
      <c r="V84" s="37"/>
      <c r="W84" s="37"/>
      <c r="X84" s="37"/>
      <c r="Y84" s="37"/>
      <c r="Z84" s="37"/>
      <c r="AA84" s="37"/>
      <c r="AB84" s="37"/>
      <c r="AC84" s="37"/>
      <c r="AD84" s="37"/>
      <c r="AE84" s="37"/>
    </row>
    <row r="85" spans="1:63" s="1" customFormat="1" ht="12" customHeight="1">
      <c r="B85" s="24"/>
      <c r="C85" s="32" t="s">
        <v>167</v>
      </c>
      <c r="D85" s="25"/>
      <c r="E85" s="25"/>
      <c r="F85" s="25"/>
      <c r="G85" s="25"/>
      <c r="H85" s="25"/>
      <c r="I85" s="25"/>
      <c r="J85" s="25"/>
      <c r="K85" s="25"/>
      <c r="L85" s="23"/>
    </row>
    <row r="86" spans="1:63" s="2" customFormat="1" ht="16.5" customHeight="1">
      <c r="A86" s="37"/>
      <c r="B86" s="38"/>
      <c r="C86" s="39"/>
      <c r="D86" s="39"/>
      <c r="E86" s="427" t="s">
        <v>559</v>
      </c>
      <c r="F86" s="429"/>
      <c r="G86" s="429"/>
      <c r="H86" s="429"/>
      <c r="I86" s="39"/>
      <c r="J86" s="39"/>
      <c r="K86" s="39"/>
      <c r="L86" s="116"/>
      <c r="S86" s="37"/>
      <c r="T86" s="37"/>
      <c r="U86" s="37"/>
      <c r="V86" s="37"/>
      <c r="W86" s="37"/>
      <c r="X86" s="37"/>
      <c r="Y86" s="37"/>
      <c r="Z86" s="37"/>
      <c r="AA86" s="37"/>
      <c r="AB86" s="37"/>
      <c r="AC86" s="37"/>
      <c r="AD86" s="37"/>
      <c r="AE86" s="37"/>
    </row>
    <row r="87" spans="1:63" s="2" customFormat="1" ht="12" customHeight="1">
      <c r="A87" s="37"/>
      <c r="B87" s="38"/>
      <c r="C87" s="32" t="s">
        <v>563</v>
      </c>
      <c r="D87" s="39"/>
      <c r="E87" s="39"/>
      <c r="F87" s="39"/>
      <c r="G87" s="39"/>
      <c r="H87" s="39"/>
      <c r="I87" s="39"/>
      <c r="J87" s="39"/>
      <c r="K87" s="39"/>
      <c r="L87" s="116"/>
      <c r="S87" s="37"/>
      <c r="T87" s="37"/>
      <c r="U87" s="37"/>
      <c r="V87" s="37"/>
      <c r="W87" s="37"/>
      <c r="X87" s="37"/>
      <c r="Y87" s="37"/>
      <c r="Z87" s="37"/>
      <c r="AA87" s="37"/>
      <c r="AB87" s="37"/>
      <c r="AC87" s="37"/>
      <c r="AD87" s="37"/>
      <c r="AE87" s="37"/>
    </row>
    <row r="88" spans="1:63" s="2" customFormat="1" ht="16.5" customHeight="1">
      <c r="A88" s="37"/>
      <c r="B88" s="38"/>
      <c r="C88" s="39"/>
      <c r="D88" s="39"/>
      <c r="E88" s="383" t="str">
        <f>E11</f>
        <v>D.1.4.3 - Měření a regulace</v>
      </c>
      <c r="F88" s="429"/>
      <c r="G88" s="429"/>
      <c r="H88" s="429"/>
      <c r="I88" s="39"/>
      <c r="J88" s="39"/>
      <c r="K88" s="39"/>
      <c r="L88" s="116"/>
      <c r="S88" s="37"/>
      <c r="T88" s="37"/>
      <c r="U88" s="37"/>
      <c r="V88" s="37"/>
      <c r="W88" s="37"/>
      <c r="X88" s="37"/>
      <c r="Y88" s="37"/>
      <c r="Z88" s="37"/>
      <c r="AA88" s="37"/>
      <c r="AB88" s="37"/>
      <c r="AC88" s="37"/>
      <c r="AD88" s="37"/>
      <c r="AE88" s="37"/>
    </row>
    <row r="89" spans="1:63" s="2" customFormat="1" ht="6.9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3" s="2" customFormat="1" ht="12" customHeight="1">
      <c r="A90" s="37"/>
      <c r="B90" s="38"/>
      <c r="C90" s="32" t="s">
        <v>22</v>
      </c>
      <c r="D90" s="39"/>
      <c r="E90" s="39"/>
      <c r="F90" s="30" t="str">
        <f>F14</f>
        <v>J. Čapka 2555, Frýdek Místek</v>
      </c>
      <c r="G90" s="39"/>
      <c r="H90" s="39"/>
      <c r="I90" s="32" t="s">
        <v>24</v>
      </c>
      <c r="J90" s="62" t="str">
        <f>IF(J14="","",J14)</f>
        <v>19. 3. 2025</v>
      </c>
      <c r="K90" s="39"/>
      <c r="L90" s="116"/>
      <c r="S90" s="37"/>
      <c r="T90" s="37"/>
      <c r="U90" s="37"/>
      <c r="V90" s="37"/>
      <c r="W90" s="37"/>
      <c r="X90" s="37"/>
      <c r="Y90" s="37"/>
      <c r="Z90" s="37"/>
      <c r="AA90" s="37"/>
      <c r="AB90" s="37"/>
      <c r="AC90" s="37"/>
      <c r="AD90" s="37"/>
      <c r="AE90" s="37"/>
    </row>
    <row r="91" spans="1:63"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63" s="2" customFormat="1" ht="25.7" customHeight="1">
      <c r="A92" s="37"/>
      <c r="B92" s="38"/>
      <c r="C92" s="32" t="s">
        <v>26</v>
      </c>
      <c r="D92" s="39"/>
      <c r="E92" s="39"/>
      <c r="F92" s="30" t="str">
        <f>E17</f>
        <v>Statutární město Frýdek - Místek</v>
      </c>
      <c r="G92" s="39"/>
      <c r="H92" s="39"/>
      <c r="I92" s="32" t="s">
        <v>33</v>
      </c>
      <c r="J92" s="35" t="str">
        <f>E23</f>
        <v>Energy Benefit Centre a.s., Ostrava</v>
      </c>
      <c r="K92" s="39"/>
      <c r="L92" s="116"/>
      <c r="S92" s="37"/>
      <c r="T92" s="37"/>
      <c r="U92" s="37"/>
      <c r="V92" s="37"/>
      <c r="W92" s="37"/>
      <c r="X92" s="37"/>
      <c r="Y92" s="37"/>
      <c r="Z92" s="37"/>
      <c r="AA92" s="37"/>
      <c r="AB92" s="37"/>
      <c r="AC92" s="37"/>
      <c r="AD92" s="37"/>
      <c r="AE92" s="37"/>
    </row>
    <row r="93" spans="1:63" s="2" customFormat="1" ht="15.2" customHeight="1">
      <c r="A93" s="37"/>
      <c r="B93" s="38"/>
      <c r="C93" s="32" t="s">
        <v>31</v>
      </c>
      <c r="D93" s="39"/>
      <c r="E93" s="39"/>
      <c r="F93" s="30" t="str">
        <f>IF(E20="","",E20)</f>
        <v>Vyplň údaj</v>
      </c>
      <c r="G93" s="39"/>
      <c r="H93" s="39"/>
      <c r="I93" s="32" t="s">
        <v>36</v>
      </c>
      <c r="J93" s="35" t="str">
        <f>E26</f>
        <v>---</v>
      </c>
      <c r="K93" s="39"/>
      <c r="L93" s="116"/>
      <c r="S93" s="37"/>
      <c r="T93" s="37"/>
      <c r="U93" s="37"/>
      <c r="V93" s="37"/>
      <c r="W93" s="37"/>
      <c r="X93" s="37"/>
      <c r="Y93" s="37"/>
      <c r="Z93" s="37"/>
      <c r="AA93" s="37"/>
      <c r="AB93" s="37"/>
      <c r="AC93" s="37"/>
      <c r="AD93" s="37"/>
      <c r="AE93" s="37"/>
    </row>
    <row r="94" spans="1:63" s="2" customFormat="1" ht="10.35" customHeight="1">
      <c r="A94" s="37"/>
      <c r="B94" s="38"/>
      <c r="C94" s="39"/>
      <c r="D94" s="39"/>
      <c r="E94" s="39"/>
      <c r="F94" s="39"/>
      <c r="G94" s="39"/>
      <c r="H94" s="39"/>
      <c r="I94" s="39"/>
      <c r="J94" s="39"/>
      <c r="K94" s="39"/>
      <c r="L94" s="116"/>
      <c r="S94" s="37"/>
      <c r="T94" s="37"/>
      <c r="U94" s="37"/>
      <c r="V94" s="37"/>
      <c r="W94" s="37"/>
      <c r="X94" s="37"/>
      <c r="Y94" s="37"/>
      <c r="Z94" s="37"/>
      <c r="AA94" s="37"/>
      <c r="AB94" s="37"/>
      <c r="AC94" s="37"/>
      <c r="AD94" s="37"/>
      <c r="AE94" s="37"/>
    </row>
    <row r="95" spans="1:63" s="11" customFormat="1" ht="29.25" customHeight="1">
      <c r="A95" s="154"/>
      <c r="B95" s="155"/>
      <c r="C95" s="156" t="s">
        <v>183</v>
      </c>
      <c r="D95" s="157" t="s">
        <v>59</v>
      </c>
      <c r="E95" s="157" t="s">
        <v>55</v>
      </c>
      <c r="F95" s="157" t="s">
        <v>56</v>
      </c>
      <c r="G95" s="157" t="s">
        <v>184</v>
      </c>
      <c r="H95" s="157" t="s">
        <v>185</v>
      </c>
      <c r="I95" s="157" t="s">
        <v>186</v>
      </c>
      <c r="J95" s="157" t="s">
        <v>173</v>
      </c>
      <c r="K95" s="158" t="s">
        <v>187</v>
      </c>
      <c r="L95" s="159"/>
      <c r="M95" s="71" t="s">
        <v>28</v>
      </c>
      <c r="N95" s="72" t="s">
        <v>44</v>
      </c>
      <c r="O95" s="72" t="s">
        <v>188</v>
      </c>
      <c r="P95" s="72" t="s">
        <v>189</v>
      </c>
      <c r="Q95" s="72" t="s">
        <v>190</v>
      </c>
      <c r="R95" s="72" t="s">
        <v>191</v>
      </c>
      <c r="S95" s="72" t="s">
        <v>192</v>
      </c>
      <c r="T95" s="73" t="s">
        <v>193</v>
      </c>
      <c r="U95" s="154"/>
      <c r="V95" s="154"/>
      <c r="W95" s="154"/>
      <c r="X95" s="154"/>
      <c r="Y95" s="154"/>
      <c r="Z95" s="154"/>
      <c r="AA95" s="154"/>
      <c r="AB95" s="154"/>
      <c r="AC95" s="154"/>
      <c r="AD95" s="154"/>
      <c r="AE95" s="154"/>
    </row>
    <row r="96" spans="1:63" s="2" customFormat="1" ht="22.9" customHeight="1">
      <c r="A96" s="37"/>
      <c r="B96" s="38"/>
      <c r="C96" s="78" t="s">
        <v>194</v>
      </c>
      <c r="D96" s="39"/>
      <c r="E96" s="39"/>
      <c r="F96" s="39"/>
      <c r="G96" s="39"/>
      <c r="H96" s="39"/>
      <c r="I96" s="39"/>
      <c r="J96" s="160">
        <f>BK96</f>
        <v>0</v>
      </c>
      <c r="K96" s="39"/>
      <c r="L96" s="42"/>
      <c r="M96" s="74"/>
      <c r="N96" s="161"/>
      <c r="O96" s="75"/>
      <c r="P96" s="162">
        <f>P97+P105+P119+P130+P136+P148+P161</f>
        <v>0</v>
      </c>
      <c r="Q96" s="75"/>
      <c r="R96" s="162">
        <f>R97+R105+R119+R130+R136+R148+R161</f>
        <v>0</v>
      </c>
      <c r="S96" s="75"/>
      <c r="T96" s="163">
        <f>T97+T105+T119+T130+T136+T148+T161</f>
        <v>0</v>
      </c>
      <c r="U96" s="37"/>
      <c r="V96" s="37"/>
      <c r="W96" s="37"/>
      <c r="X96" s="37"/>
      <c r="Y96" s="37"/>
      <c r="Z96" s="37"/>
      <c r="AA96" s="37"/>
      <c r="AB96" s="37"/>
      <c r="AC96" s="37"/>
      <c r="AD96" s="37"/>
      <c r="AE96" s="37"/>
      <c r="AT96" s="20" t="s">
        <v>73</v>
      </c>
      <c r="AU96" s="20" t="s">
        <v>174</v>
      </c>
      <c r="BK96" s="164">
        <f>BK97+BK105+BK119+BK130+BK136+BK148+BK161</f>
        <v>0</v>
      </c>
    </row>
    <row r="97" spans="1:65" s="12" customFormat="1" ht="25.9" customHeight="1">
      <c r="B97" s="165"/>
      <c r="C97" s="166"/>
      <c r="D97" s="167" t="s">
        <v>73</v>
      </c>
      <c r="E97" s="168" t="s">
        <v>4142</v>
      </c>
      <c r="F97" s="168" t="s">
        <v>5144</v>
      </c>
      <c r="G97" s="166"/>
      <c r="H97" s="166"/>
      <c r="I97" s="169"/>
      <c r="J97" s="170">
        <f>BK97</f>
        <v>0</v>
      </c>
      <c r="K97" s="166"/>
      <c r="L97" s="171"/>
      <c r="M97" s="172"/>
      <c r="N97" s="173"/>
      <c r="O97" s="173"/>
      <c r="P97" s="174">
        <f>P98+P100</f>
        <v>0</v>
      </c>
      <c r="Q97" s="173"/>
      <c r="R97" s="174">
        <f>R98+R100</f>
        <v>0</v>
      </c>
      <c r="S97" s="173"/>
      <c r="T97" s="175">
        <f>T98+T100</f>
        <v>0</v>
      </c>
      <c r="AR97" s="176" t="s">
        <v>82</v>
      </c>
      <c r="AT97" s="177" t="s">
        <v>73</v>
      </c>
      <c r="AU97" s="177" t="s">
        <v>74</v>
      </c>
      <c r="AY97" s="176" t="s">
        <v>197</v>
      </c>
      <c r="BK97" s="178">
        <f>BK98+BK100</f>
        <v>0</v>
      </c>
    </row>
    <row r="98" spans="1:65" s="12" customFormat="1" ht="22.9" customHeight="1">
      <c r="B98" s="165"/>
      <c r="C98" s="166"/>
      <c r="D98" s="167" t="s">
        <v>73</v>
      </c>
      <c r="E98" s="179" t="s">
        <v>4797</v>
      </c>
      <c r="F98" s="179" t="s">
        <v>5145</v>
      </c>
      <c r="G98" s="166"/>
      <c r="H98" s="166"/>
      <c r="I98" s="169"/>
      <c r="J98" s="180">
        <f>BK98</f>
        <v>0</v>
      </c>
      <c r="K98" s="166"/>
      <c r="L98" s="171"/>
      <c r="M98" s="172"/>
      <c r="N98" s="173"/>
      <c r="O98" s="173"/>
      <c r="P98" s="174">
        <f>P99</f>
        <v>0</v>
      </c>
      <c r="Q98" s="173"/>
      <c r="R98" s="174">
        <f>R99</f>
        <v>0</v>
      </c>
      <c r="S98" s="173"/>
      <c r="T98" s="175">
        <f>T99</f>
        <v>0</v>
      </c>
      <c r="AR98" s="176" t="s">
        <v>82</v>
      </c>
      <c r="AT98" s="177" t="s">
        <v>73</v>
      </c>
      <c r="AU98" s="177" t="s">
        <v>82</v>
      </c>
      <c r="AY98" s="176" t="s">
        <v>197</v>
      </c>
      <c r="BK98" s="178">
        <f>BK99</f>
        <v>0</v>
      </c>
    </row>
    <row r="99" spans="1:65" s="2" customFormat="1" ht="16.5" customHeight="1">
      <c r="A99" s="37"/>
      <c r="B99" s="38"/>
      <c r="C99" s="247" t="s">
        <v>82</v>
      </c>
      <c r="D99" s="247" t="s">
        <v>519</v>
      </c>
      <c r="E99" s="248" t="s">
        <v>82</v>
      </c>
      <c r="F99" s="249" t="s">
        <v>5146</v>
      </c>
      <c r="G99" s="250" t="s">
        <v>3845</v>
      </c>
      <c r="H99" s="251">
        <v>1</v>
      </c>
      <c r="I99" s="252"/>
      <c r="J99" s="253">
        <f>ROUND(I99*H99,2)</f>
        <v>0</v>
      </c>
      <c r="K99" s="249" t="s">
        <v>28</v>
      </c>
      <c r="L99" s="254"/>
      <c r="M99" s="255" t="s">
        <v>28</v>
      </c>
      <c r="N99" s="256"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365</v>
      </c>
      <c r="AT99" s="192" t="s">
        <v>519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283</v>
      </c>
      <c r="BM99" s="192" t="s">
        <v>84</v>
      </c>
    </row>
    <row r="100" spans="1:65" s="12" customFormat="1" ht="22.9" customHeight="1">
      <c r="B100" s="165"/>
      <c r="C100" s="166"/>
      <c r="D100" s="167" t="s">
        <v>73</v>
      </c>
      <c r="E100" s="179" t="s">
        <v>5147</v>
      </c>
      <c r="F100" s="179" t="s">
        <v>5148</v>
      </c>
      <c r="G100" s="166"/>
      <c r="H100" s="166"/>
      <c r="I100" s="169"/>
      <c r="J100" s="180">
        <f>BK100</f>
        <v>0</v>
      </c>
      <c r="K100" s="166"/>
      <c r="L100" s="171"/>
      <c r="M100" s="172"/>
      <c r="N100" s="173"/>
      <c r="O100" s="173"/>
      <c r="P100" s="174">
        <f>SUM(P101:P104)</f>
        <v>0</v>
      </c>
      <c r="Q100" s="173"/>
      <c r="R100" s="174">
        <f>SUM(R101:R104)</f>
        <v>0</v>
      </c>
      <c r="S100" s="173"/>
      <c r="T100" s="175">
        <f>SUM(T101:T104)</f>
        <v>0</v>
      </c>
      <c r="AR100" s="176" t="s">
        <v>82</v>
      </c>
      <c r="AT100" s="177" t="s">
        <v>73</v>
      </c>
      <c r="AU100" s="177" t="s">
        <v>82</v>
      </c>
      <c r="AY100" s="176" t="s">
        <v>197</v>
      </c>
      <c r="BK100" s="178">
        <f>SUM(BK101:BK104)</f>
        <v>0</v>
      </c>
    </row>
    <row r="101" spans="1:65" s="2" customFormat="1" ht="16.5" customHeight="1">
      <c r="A101" s="37"/>
      <c r="B101" s="38"/>
      <c r="C101" s="247" t="s">
        <v>84</v>
      </c>
      <c r="D101" s="247" t="s">
        <v>519</v>
      </c>
      <c r="E101" s="248" t="s">
        <v>84</v>
      </c>
      <c r="F101" s="249" t="s">
        <v>5149</v>
      </c>
      <c r="G101" s="250" t="s">
        <v>3845</v>
      </c>
      <c r="H101" s="251">
        <v>1</v>
      </c>
      <c r="I101" s="252"/>
      <c r="J101" s="253">
        <f>ROUND(I101*H101,2)</f>
        <v>0</v>
      </c>
      <c r="K101" s="249" t="s">
        <v>28</v>
      </c>
      <c r="L101" s="254"/>
      <c r="M101" s="255" t="s">
        <v>28</v>
      </c>
      <c r="N101" s="256"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365</v>
      </c>
      <c r="AT101" s="192" t="s">
        <v>519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283</v>
      </c>
      <c r="BM101" s="192" t="s">
        <v>204</v>
      </c>
    </row>
    <row r="102" spans="1:65" s="2" customFormat="1" ht="16.5" customHeight="1">
      <c r="A102" s="37"/>
      <c r="B102" s="38"/>
      <c r="C102" s="247" t="s">
        <v>160</v>
      </c>
      <c r="D102" s="247" t="s">
        <v>519</v>
      </c>
      <c r="E102" s="248" t="s">
        <v>160</v>
      </c>
      <c r="F102" s="249" t="s">
        <v>5150</v>
      </c>
      <c r="G102" s="250" t="s">
        <v>3845</v>
      </c>
      <c r="H102" s="251">
        <v>1</v>
      </c>
      <c r="I102" s="252"/>
      <c r="J102" s="253">
        <f>ROUND(I102*H102,2)</f>
        <v>0</v>
      </c>
      <c r="K102" s="249" t="s">
        <v>28</v>
      </c>
      <c r="L102" s="254"/>
      <c r="M102" s="255" t="s">
        <v>28</v>
      </c>
      <c r="N102" s="256"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365</v>
      </c>
      <c r="AT102" s="192" t="s">
        <v>519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233</v>
      </c>
    </row>
    <row r="103" spans="1:65" s="2" customFormat="1" ht="16.5" customHeight="1">
      <c r="A103" s="37"/>
      <c r="B103" s="38"/>
      <c r="C103" s="247" t="s">
        <v>204</v>
      </c>
      <c r="D103" s="247" t="s">
        <v>519</v>
      </c>
      <c r="E103" s="248" t="s">
        <v>204</v>
      </c>
      <c r="F103" s="249" t="s">
        <v>5151</v>
      </c>
      <c r="G103" s="250" t="s">
        <v>3845</v>
      </c>
      <c r="H103" s="251">
        <v>1</v>
      </c>
      <c r="I103" s="252"/>
      <c r="J103" s="253">
        <f>ROUND(I103*H103,2)</f>
        <v>0</v>
      </c>
      <c r="K103" s="249" t="s">
        <v>28</v>
      </c>
      <c r="L103" s="254"/>
      <c r="M103" s="255" t="s">
        <v>28</v>
      </c>
      <c r="N103" s="256"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365</v>
      </c>
      <c r="AT103" s="192" t="s">
        <v>519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283</v>
      </c>
      <c r="BM103" s="192" t="s">
        <v>243</v>
      </c>
    </row>
    <row r="104" spans="1:65" s="2" customFormat="1" ht="16.5" customHeight="1">
      <c r="A104" s="37"/>
      <c r="B104" s="38"/>
      <c r="C104" s="247" t="s">
        <v>227</v>
      </c>
      <c r="D104" s="247" t="s">
        <v>519</v>
      </c>
      <c r="E104" s="248" t="s">
        <v>227</v>
      </c>
      <c r="F104" s="249" t="s">
        <v>5152</v>
      </c>
      <c r="G104" s="250" t="s">
        <v>3845</v>
      </c>
      <c r="H104" s="251">
        <v>1</v>
      </c>
      <c r="I104" s="252"/>
      <c r="J104" s="253">
        <f>ROUND(I104*H104,2)</f>
        <v>0</v>
      </c>
      <c r="K104" s="249" t="s">
        <v>28</v>
      </c>
      <c r="L104" s="254"/>
      <c r="M104" s="255" t="s">
        <v>28</v>
      </c>
      <c r="N104" s="256"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365</v>
      </c>
      <c r="AT104" s="192" t="s">
        <v>519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253</v>
      </c>
    </row>
    <row r="105" spans="1:65" s="12" customFormat="1" ht="25.9" customHeight="1">
      <c r="B105" s="165"/>
      <c r="C105" s="166"/>
      <c r="D105" s="167" t="s">
        <v>73</v>
      </c>
      <c r="E105" s="168" t="s">
        <v>4827</v>
      </c>
      <c r="F105" s="168" t="s">
        <v>5153</v>
      </c>
      <c r="G105" s="166"/>
      <c r="H105" s="166"/>
      <c r="I105" s="169"/>
      <c r="J105" s="170">
        <f>BK105</f>
        <v>0</v>
      </c>
      <c r="K105" s="166"/>
      <c r="L105" s="171"/>
      <c r="M105" s="172"/>
      <c r="N105" s="173"/>
      <c r="O105" s="173"/>
      <c r="P105" s="174">
        <f>P106+SUM(P107:P109)</f>
        <v>0</v>
      </c>
      <c r="Q105" s="173"/>
      <c r="R105" s="174">
        <f>R106+SUM(R107:R109)</f>
        <v>0</v>
      </c>
      <c r="S105" s="173"/>
      <c r="T105" s="175">
        <f>T106+SUM(T107:T109)</f>
        <v>0</v>
      </c>
      <c r="AR105" s="176" t="s">
        <v>82</v>
      </c>
      <c r="AT105" s="177" t="s">
        <v>73</v>
      </c>
      <c r="AU105" s="177" t="s">
        <v>74</v>
      </c>
      <c r="AY105" s="176" t="s">
        <v>197</v>
      </c>
      <c r="BK105" s="178">
        <f>BK106+SUM(BK107:BK109)</f>
        <v>0</v>
      </c>
    </row>
    <row r="106" spans="1:65" s="2" customFormat="1" ht="16.5" customHeight="1">
      <c r="A106" s="37"/>
      <c r="B106" s="38"/>
      <c r="C106" s="247" t="s">
        <v>233</v>
      </c>
      <c r="D106" s="247" t="s">
        <v>519</v>
      </c>
      <c r="E106" s="248" t="s">
        <v>233</v>
      </c>
      <c r="F106" s="249" t="s">
        <v>5154</v>
      </c>
      <c r="G106" s="250" t="s">
        <v>3845</v>
      </c>
      <c r="H106" s="251">
        <v>1</v>
      </c>
      <c r="I106" s="252"/>
      <c r="J106" s="253">
        <f>ROUND(I106*H106,2)</f>
        <v>0</v>
      </c>
      <c r="K106" s="249" t="s">
        <v>28</v>
      </c>
      <c r="L106" s="254"/>
      <c r="M106" s="255" t="s">
        <v>28</v>
      </c>
      <c r="N106" s="256"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365</v>
      </c>
      <c r="AT106" s="192" t="s">
        <v>519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283</v>
      </c>
      <c r="BM106" s="192" t="s">
        <v>8</v>
      </c>
    </row>
    <row r="107" spans="1:65" s="2" customFormat="1" ht="16.5" customHeight="1">
      <c r="A107" s="37"/>
      <c r="B107" s="38"/>
      <c r="C107" s="247" t="s">
        <v>238</v>
      </c>
      <c r="D107" s="247" t="s">
        <v>519</v>
      </c>
      <c r="E107" s="248" t="s">
        <v>238</v>
      </c>
      <c r="F107" s="249" t="s">
        <v>5155</v>
      </c>
      <c r="G107" s="250" t="s">
        <v>3845</v>
      </c>
      <c r="H107" s="251">
        <v>1</v>
      </c>
      <c r="I107" s="252"/>
      <c r="J107" s="253">
        <f>ROUND(I107*H107,2)</f>
        <v>0</v>
      </c>
      <c r="K107" s="249" t="s">
        <v>28</v>
      </c>
      <c r="L107" s="254"/>
      <c r="M107" s="255" t="s">
        <v>28</v>
      </c>
      <c r="N107" s="256"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365</v>
      </c>
      <c r="AT107" s="192" t="s">
        <v>519</v>
      </c>
      <c r="AU107" s="192" t="s">
        <v>82</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283</v>
      </c>
      <c r="BM107" s="192" t="s">
        <v>273</v>
      </c>
    </row>
    <row r="108" spans="1:65" s="2" customFormat="1" ht="16.5" customHeight="1">
      <c r="A108" s="37"/>
      <c r="B108" s="38"/>
      <c r="C108" s="247" t="s">
        <v>243</v>
      </c>
      <c r="D108" s="247" t="s">
        <v>519</v>
      </c>
      <c r="E108" s="248" t="s">
        <v>243</v>
      </c>
      <c r="F108" s="249" t="s">
        <v>5156</v>
      </c>
      <c r="G108" s="250" t="s">
        <v>3845</v>
      </c>
      <c r="H108" s="251">
        <v>8</v>
      </c>
      <c r="I108" s="252"/>
      <c r="J108" s="253">
        <f>ROUND(I108*H108,2)</f>
        <v>0</v>
      </c>
      <c r="K108" s="249" t="s">
        <v>28</v>
      </c>
      <c r="L108" s="254"/>
      <c r="M108" s="255" t="s">
        <v>28</v>
      </c>
      <c r="N108" s="256"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365</v>
      </c>
      <c r="AT108" s="192" t="s">
        <v>519</v>
      </c>
      <c r="AU108" s="192" t="s">
        <v>82</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283</v>
      </c>
      <c r="BM108" s="192" t="s">
        <v>283</v>
      </c>
    </row>
    <row r="109" spans="1:65" s="12" customFormat="1" ht="22.9" customHeight="1">
      <c r="B109" s="165"/>
      <c r="C109" s="166"/>
      <c r="D109" s="167" t="s">
        <v>73</v>
      </c>
      <c r="E109" s="179" t="s">
        <v>5157</v>
      </c>
      <c r="F109" s="179" t="s">
        <v>5158</v>
      </c>
      <c r="G109" s="166"/>
      <c r="H109" s="166"/>
      <c r="I109" s="169"/>
      <c r="J109" s="180">
        <f>BK109</f>
        <v>0</v>
      </c>
      <c r="K109" s="166"/>
      <c r="L109" s="171"/>
      <c r="M109" s="172"/>
      <c r="N109" s="173"/>
      <c r="O109" s="173"/>
      <c r="P109" s="174">
        <f>SUM(P110:P118)</f>
        <v>0</v>
      </c>
      <c r="Q109" s="173"/>
      <c r="R109" s="174">
        <f>SUM(R110:R118)</f>
        <v>0</v>
      </c>
      <c r="S109" s="173"/>
      <c r="T109" s="175">
        <f>SUM(T110:T118)</f>
        <v>0</v>
      </c>
      <c r="AR109" s="176" t="s">
        <v>82</v>
      </c>
      <c r="AT109" s="177" t="s">
        <v>73</v>
      </c>
      <c r="AU109" s="177" t="s">
        <v>82</v>
      </c>
      <c r="AY109" s="176" t="s">
        <v>197</v>
      </c>
      <c r="BK109" s="178">
        <f>SUM(BK110:BK118)</f>
        <v>0</v>
      </c>
    </row>
    <row r="110" spans="1:65" s="2" customFormat="1" ht="16.5" customHeight="1">
      <c r="A110" s="37"/>
      <c r="B110" s="38"/>
      <c r="C110" s="247" t="s">
        <v>248</v>
      </c>
      <c r="D110" s="247" t="s">
        <v>519</v>
      </c>
      <c r="E110" s="248" t="s">
        <v>248</v>
      </c>
      <c r="F110" s="249" t="s">
        <v>5159</v>
      </c>
      <c r="G110" s="250" t="s">
        <v>3845</v>
      </c>
      <c r="H110" s="251">
        <v>1</v>
      </c>
      <c r="I110" s="252"/>
      <c r="J110" s="253">
        <f t="shared" ref="J110:J118" si="0">ROUND(I110*H110,2)</f>
        <v>0</v>
      </c>
      <c r="K110" s="249" t="s">
        <v>28</v>
      </c>
      <c r="L110" s="254"/>
      <c r="M110" s="255" t="s">
        <v>28</v>
      </c>
      <c r="N110" s="256" t="s">
        <v>45</v>
      </c>
      <c r="O110" s="67"/>
      <c r="P110" s="190">
        <f t="shared" ref="P110:P118" si="1">O110*H110</f>
        <v>0</v>
      </c>
      <c r="Q110" s="190">
        <v>0</v>
      </c>
      <c r="R110" s="190">
        <f t="shared" ref="R110:R118" si="2">Q110*H110</f>
        <v>0</v>
      </c>
      <c r="S110" s="190">
        <v>0</v>
      </c>
      <c r="T110" s="191">
        <f t="shared" ref="T110:T118" si="3">S110*H110</f>
        <v>0</v>
      </c>
      <c r="U110" s="37"/>
      <c r="V110" s="37"/>
      <c r="W110" s="37"/>
      <c r="X110" s="37"/>
      <c r="Y110" s="37"/>
      <c r="Z110" s="37"/>
      <c r="AA110" s="37"/>
      <c r="AB110" s="37"/>
      <c r="AC110" s="37"/>
      <c r="AD110" s="37"/>
      <c r="AE110" s="37"/>
      <c r="AR110" s="192" t="s">
        <v>365</v>
      </c>
      <c r="AT110" s="192" t="s">
        <v>519</v>
      </c>
      <c r="AU110" s="192" t="s">
        <v>84</v>
      </c>
      <c r="AY110" s="20" t="s">
        <v>197</v>
      </c>
      <c r="BE110" s="193">
        <f t="shared" ref="BE110:BE118" si="4">IF(N110="základní",J110,0)</f>
        <v>0</v>
      </c>
      <c r="BF110" s="193">
        <f t="shared" ref="BF110:BF118" si="5">IF(N110="snížená",J110,0)</f>
        <v>0</v>
      </c>
      <c r="BG110" s="193">
        <f t="shared" ref="BG110:BG118" si="6">IF(N110="zákl. přenesená",J110,0)</f>
        <v>0</v>
      </c>
      <c r="BH110" s="193">
        <f t="shared" ref="BH110:BH118" si="7">IF(N110="sníž. přenesená",J110,0)</f>
        <v>0</v>
      </c>
      <c r="BI110" s="193">
        <f t="shared" ref="BI110:BI118" si="8">IF(N110="nulová",J110,0)</f>
        <v>0</v>
      </c>
      <c r="BJ110" s="20" t="s">
        <v>82</v>
      </c>
      <c r="BK110" s="193">
        <f t="shared" ref="BK110:BK118" si="9">ROUND(I110*H110,2)</f>
        <v>0</v>
      </c>
      <c r="BL110" s="20" t="s">
        <v>283</v>
      </c>
      <c r="BM110" s="192" t="s">
        <v>293</v>
      </c>
    </row>
    <row r="111" spans="1:65" s="2" customFormat="1" ht="16.5" customHeight="1">
      <c r="A111" s="37"/>
      <c r="B111" s="38"/>
      <c r="C111" s="247" t="s">
        <v>253</v>
      </c>
      <c r="D111" s="247" t="s">
        <v>519</v>
      </c>
      <c r="E111" s="248" t="s">
        <v>253</v>
      </c>
      <c r="F111" s="249" t="s">
        <v>5160</v>
      </c>
      <c r="G111" s="250" t="s">
        <v>3845</v>
      </c>
      <c r="H111" s="251">
        <v>1</v>
      </c>
      <c r="I111" s="252"/>
      <c r="J111" s="253">
        <f t="shared" si="0"/>
        <v>0</v>
      </c>
      <c r="K111" s="249" t="s">
        <v>28</v>
      </c>
      <c r="L111" s="254"/>
      <c r="M111" s="255" t="s">
        <v>28</v>
      </c>
      <c r="N111" s="256"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365</v>
      </c>
      <c r="AT111" s="192" t="s">
        <v>519</v>
      </c>
      <c r="AU111" s="192" t="s">
        <v>84</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303</v>
      </c>
    </row>
    <row r="112" spans="1:65" s="2" customFormat="1" ht="16.5" customHeight="1">
      <c r="A112" s="37"/>
      <c r="B112" s="38"/>
      <c r="C112" s="247" t="s">
        <v>258</v>
      </c>
      <c r="D112" s="247" t="s">
        <v>519</v>
      </c>
      <c r="E112" s="248" t="s">
        <v>258</v>
      </c>
      <c r="F112" s="249" t="s">
        <v>5161</v>
      </c>
      <c r="G112" s="250" t="s">
        <v>3845</v>
      </c>
      <c r="H112" s="251">
        <v>1</v>
      </c>
      <c r="I112" s="252"/>
      <c r="J112" s="253">
        <f t="shared" si="0"/>
        <v>0</v>
      </c>
      <c r="K112" s="249" t="s">
        <v>28</v>
      </c>
      <c r="L112" s="254"/>
      <c r="M112" s="255" t="s">
        <v>28</v>
      </c>
      <c r="N112" s="256"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365</v>
      </c>
      <c r="AT112" s="192" t="s">
        <v>519</v>
      </c>
      <c r="AU112" s="192" t="s">
        <v>84</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312</v>
      </c>
    </row>
    <row r="113" spans="1:65" s="2" customFormat="1" ht="16.5" customHeight="1">
      <c r="A113" s="37"/>
      <c r="B113" s="38"/>
      <c r="C113" s="247" t="s">
        <v>8</v>
      </c>
      <c r="D113" s="247" t="s">
        <v>519</v>
      </c>
      <c r="E113" s="248" t="s">
        <v>8</v>
      </c>
      <c r="F113" s="249" t="s">
        <v>5162</v>
      </c>
      <c r="G113" s="250" t="s">
        <v>3845</v>
      </c>
      <c r="H113" s="251">
        <v>1</v>
      </c>
      <c r="I113" s="252"/>
      <c r="J113" s="253">
        <f t="shared" si="0"/>
        <v>0</v>
      </c>
      <c r="K113" s="249" t="s">
        <v>28</v>
      </c>
      <c r="L113" s="254"/>
      <c r="M113" s="255" t="s">
        <v>28</v>
      </c>
      <c r="N113" s="256"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365</v>
      </c>
      <c r="AT113" s="192" t="s">
        <v>519</v>
      </c>
      <c r="AU113" s="192" t="s">
        <v>84</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322</v>
      </c>
    </row>
    <row r="114" spans="1:65" s="2" customFormat="1" ht="16.5" customHeight="1">
      <c r="A114" s="37"/>
      <c r="B114" s="38"/>
      <c r="C114" s="247" t="s">
        <v>268</v>
      </c>
      <c r="D114" s="247" t="s">
        <v>519</v>
      </c>
      <c r="E114" s="248" t="s">
        <v>268</v>
      </c>
      <c r="F114" s="249" t="s">
        <v>5163</v>
      </c>
      <c r="G114" s="250" t="s">
        <v>3845</v>
      </c>
      <c r="H114" s="251">
        <v>1</v>
      </c>
      <c r="I114" s="252"/>
      <c r="J114" s="253">
        <f t="shared" si="0"/>
        <v>0</v>
      </c>
      <c r="K114" s="249" t="s">
        <v>28</v>
      </c>
      <c r="L114" s="254"/>
      <c r="M114" s="255" t="s">
        <v>28</v>
      </c>
      <c r="N114" s="256" t="s">
        <v>45</v>
      </c>
      <c r="O114" s="67"/>
      <c r="P114" s="190">
        <f t="shared" si="1"/>
        <v>0</v>
      </c>
      <c r="Q114" s="190">
        <v>0</v>
      </c>
      <c r="R114" s="190">
        <f t="shared" si="2"/>
        <v>0</v>
      </c>
      <c r="S114" s="190">
        <v>0</v>
      </c>
      <c r="T114" s="191">
        <f t="shared" si="3"/>
        <v>0</v>
      </c>
      <c r="U114" s="37"/>
      <c r="V114" s="37"/>
      <c r="W114" s="37"/>
      <c r="X114" s="37"/>
      <c r="Y114" s="37"/>
      <c r="Z114" s="37"/>
      <c r="AA114" s="37"/>
      <c r="AB114" s="37"/>
      <c r="AC114" s="37"/>
      <c r="AD114" s="37"/>
      <c r="AE114" s="37"/>
      <c r="AR114" s="192" t="s">
        <v>365</v>
      </c>
      <c r="AT114" s="192" t="s">
        <v>519</v>
      </c>
      <c r="AU114" s="192" t="s">
        <v>84</v>
      </c>
      <c r="AY114" s="20" t="s">
        <v>197</v>
      </c>
      <c r="BE114" s="193">
        <f t="shared" si="4"/>
        <v>0</v>
      </c>
      <c r="BF114" s="193">
        <f t="shared" si="5"/>
        <v>0</v>
      </c>
      <c r="BG114" s="193">
        <f t="shared" si="6"/>
        <v>0</v>
      </c>
      <c r="BH114" s="193">
        <f t="shared" si="7"/>
        <v>0</v>
      </c>
      <c r="BI114" s="193">
        <f t="shared" si="8"/>
        <v>0</v>
      </c>
      <c r="BJ114" s="20" t="s">
        <v>82</v>
      </c>
      <c r="BK114" s="193">
        <f t="shared" si="9"/>
        <v>0</v>
      </c>
      <c r="BL114" s="20" t="s">
        <v>283</v>
      </c>
      <c r="BM114" s="192" t="s">
        <v>332</v>
      </c>
    </row>
    <row r="115" spans="1:65" s="2" customFormat="1" ht="16.5" customHeight="1">
      <c r="A115" s="37"/>
      <c r="B115" s="38"/>
      <c r="C115" s="247" t="s">
        <v>273</v>
      </c>
      <c r="D115" s="247" t="s">
        <v>519</v>
      </c>
      <c r="E115" s="248" t="s">
        <v>273</v>
      </c>
      <c r="F115" s="249" t="s">
        <v>5164</v>
      </c>
      <c r="G115" s="250" t="s">
        <v>3845</v>
      </c>
      <c r="H115" s="251">
        <v>7</v>
      </c>
      <c r="I115" s="252"/>
      <c r="J115" s="253">
        <f t="shared" si="0"/>
        <v>0</v>
      </c>
      <c r="K115" s="249" t="s">
        <v>28</v>
      </c>
      <c r="L115" s="254"/>
      <c r="M115" s="255" t="s">
        <v>28</v>
      </c>
      <c r="N115" s="256" t="s">
        <v>45</v>
      </c>
      <c r="O115" s="67"/>
      <c r="P115" s="190">
        <f t="shared" si="1"/>
        <v>0</v>
      </c>
      <c r="Q115" s="190">
        <v>0</v>
      </c>
      <c r="R115" s="190">
        <f t="shared" si="2"/>
        <v>0</v>
      </c>
      <c r="S115" s="190">
        <v>0</v>
      </c>
      <c r="T115" s="191">
        <f t="shared" si="3"/>
        <v>0</v>
      </c>
      <c r="U115" s="37"/>
      <c r="V115" s="37"/>
      <c r="W115" s="37"/>
      <c r="X115" s="37"/>
      <c r="Y115" s="37"/>
      <c r="Z115" s="37"/>
      <c r="AA115" s="37"/>
      <c r="AB115" s="37"/>
      <c r="AC115" s="37"/>
      <c r="AD115" s="37"/>
      <c r="AE115" s="37"/>
      <c r="AR115" s="192" t="s">
        <v>365</v>
      </c>
      <c r="AT115" s="192" t="s">
        <v>519</v>
      </c>
      <c r="AU115" s="192" t="s">
        <v>84</v>
      </c>
      <c r="AY115" s="20" t="s">
        <v>197</v>
      </c>
      <c r="BE115" s="193">
        <f t="shared" si="4"/>
        <v>0</v>
      </c>
      <c r="BF115" s="193">
        <f t="shared" si="5"/>
        <v>0</v>
      </c>
      <c r="BG115" s="193">
        <f t="shared" si="6"/>
        <v>0</v>
      </c>
      <c r="BH115" s="193">
        <f t="shared" si="7"/>
        <v>0</v>
      </c>
      <c r="BI115" s="193">
        <f t="shared" si="8"/>
        <v>0</v>
      </c>
      <c r="BJ115" s="20" t="s">
        <v>82</v>
      </c>
      <c r="BK115" s="193">
        <f t="shared" si="9"/>
        <v>0</v>
      </c>
      <c r="BL115" s="20" t="s">
        <v>283</v>
      </c>
      <c r="BM115" s="192" t="s">
        <v>343</v>
      </c>
    </row>
    <row r="116" spans="1:65" s="2" customFormat="1" ht="16.5" customHeight="1">
      <c r="A116" s="37"/>
      <c r="B116" s="38"/>
      <c r="C116" s="247" t="s">
        <v>278</v>
      </c>
      <c r="D116" s="247" t="s">
        <v>519</v>
      </c>
      <c r="E116" s="248" t="s">
        <v>278</v>
      </c>
      <c r="F116" s="249" t="s">
        <v>5165</v>
      </c>
      <c r="G116" s="250" t="s">
        <v>3845</v>
      </c>
      <c r="H116" s="251">
        <v>82</v>
      </c>
      <c r="I116" s="252"/>
      <c r="J116" s="253">
        <f t="shared" si="0"/>
        <v>0</v>
      </c>
      <c r="K116" s="249" t="s">
        <v>28</v>
      </c>
      <c r="L116" s="254"/>
      <c r="M116" s="255" t="s">
        <v>28</v>
      </c>
      <c r="N116" s="256" t="s">
        <v>45</v>
      </c>
      <c r="O116" s="67"/>
      <c r="P116" s="190">
        <f t="shared" si="1"/>
        <v>0</v>
      </c>
      <c r="Q116" s="190">
        <v>0</v>
      </c>
      <c r="R116" s="190">
        <f t="shared" si="2"/>
        <v>0</v>
      </c>
      <c r="S116" s="190">
        <v>0</v>
      </c>
      <c r="T116" s="191">
        <f t="shared" si="3"/>
        <v>0</v>
      </c>
      <c r="U116" s="37"/>
      <c r="V116" s="37"/>
      <c r="W116" s="37"/>
      <c r="X116" s="37"/>
      <c r="Y116" s="37"/>
      <c r="Z116" s="37"/>
      <c r="AA116" s="37"/>
      <c r="AB116" s="37"/>
      <c r="AC116" s="37"/>
      <c r="AD116" s="37"/>
      <c r="AE116" s="37"/>
      <c r="AR116" s="192" t="s">
        <v>365</v>
      </c>
      <c r="AT116" s="192" t="s">
        <v>519</v>
      </c>
      <c r="AU116" s="192" t="s">
        <v>84</v>
      </c>
      <c r="AY116" s="20" t="s">
        <v>197</v>
      </c>
      <c r="BE116" s="193">
        <f t="shared" si="4"/>
        <v>0</v>
      </c>
      <c r="BF116" s="193">
        <f t="shared" si="5"/>
        <v>0</v>
      </c>
      <c r="BG116" s="193">
        <f t="shared" si="6"/>
        <v>0</v>
      </c>
      <c r="BH116" s="193">
        <f t="shared" si="7"/>
        <v>0</v>
      </c>
      <c r="BI116" s="193">
        <f t="shared" si="8"/>
        <v>0</v>
      </c>
      <c r="BJ116" s="20" t="s">
        <v>82</v>
      </c>
      <c r="BK116" s="193">
        <f t="shared" si="9"/>
        <v>0</v>
      </c>
      <c r="BL116" s="20" t="s">
        <v>283</v>
      </c>
      <c r="BM116" s="192" t="s">
        <v>354</v>
      </c>
    </row>
    <row r="117" spans="1:65" s="2" customFormat="1" ht="16.5" customHeight="1">
      <c r="A117" s="37"/>
      <c r="B117" s="38"/>
      <c r="C117" s="247" t="s">
        <v>283</v>
      </c>
      <c r="D117" s="247" t="s">
        <v>519</v>
      </c>
      <c r="E117" s="248" t="s">
        <v>283</v>
      </c>
      <c r="F117" s="249" t="s">
        <v>5166</v>
      </c>
      <c r="G117" s="250" t="s">
        <v>3845</v>
      </c>
      <c r="H117" s="251">
        <v>1</v>
      </c>
      <c r="I117" s="252"/>
      <c r="J117" s="253">
        <f t="shared" si="0"/>
        <v>0</v>
      </c>
      <c r="K117" s="249" t="s">
        <v>28</v>
      </c>
      <c r="L117" s="254"/>
      <c r="M117" s="255" t="s">
        <v>28</v>
      </c>
      <c r="N117" s="256" t="s">
        <v>45</v>
      </c>
      <c r="O117" s="67"/>
      <c r="P117" s="190">
        <f t="shared" si="1"/>
        <v>0</v>
      </c>
      <c r="Q117" s="190">
        <v>0</v>
      </c>
      <c r="R117" s="190">
        <f t="shared" si="2"/>
        <v>0</v>
      </c>
      <c r="S117" s="190">
        <v>0</v>
      </c>
      <c r="T117" s="191">
        <f t="shared" si="3"/>
        <v>0</v>
      </c>
      <c r="U117" s="37"/>
      <c r="V117" s="37"/>
      <c r="W117" s="37"/>
      <c r="X117" s="37"/>
      <c r="Y117" s="37"/>
      <c r="Z117" s="37"/>
      <c r="AA117" s="37"/>
      <c r="AB117" s="37"/>
      <c r="AC117" s="37"/>
      <c r="AD117" s="37"/>
      <c r="AE117" s="37"/>
      <c r="AR117" s="192" t="s">
        <v>365</v>
      </c>
      <c r="AT117" s="192" t="s">
        <v>519</v>
      </c>
      <c r="AU117" s="192" t="s">
        <v>84</v>
      </c>
      <c r="AY117" s="20" t="s">
        <v>197</v>
      </c>
      <c r="BE117" s="193">
        <f t="shared" si="4"/>
        <v>0</v>
      </c>
      <c r="BF117" s="193">
        <f t="shared" si="5"/>
        <v>0</v>
      </c>
      <c r="BG117" s="193">
        <f t="shared" si="6"/>
        <v>0</v>
      </c>
      <c r="BH117" s="193">
        <f t="shared" si="7"/>
        <v>0</v>
      </c>
      <c r="BI117" s="193">
        <f t="shared" si="8"/>
        <v>0</v>
      </c>
      <c r="BJ117" s="20" t="s">
        <v>82</v>
      </c>
      <c r="BK117" s="193">
        <f t="shared" si="9"/>
        <v>0</v>
      </c>
      <c r="BL117" s="20" t="s">
        <v>283</v>
      </c>
      <c r="BM117" s="192" t="s">
        <v>365</v>
      </c>
    </row>
    <row r="118" spans="1:65" s="2" customFormat="1" ht="16.5" customHeight="1">
      <c r="A118" s="37"/>
      <c r="B118" s="38"/>
      <c r="C118" s="181" t="s">
        <v>288</v>
      </c>
      <c r="D118" s="181" t="s">
        <v>199</v>
      </c>
      <c r="E118" s="182" t="s">
        <v>288</v>
      </c>
      <c r="F118" s="183" t="s">
        <v>5167</v>
      </c>
      <c r="G118" s="184" t="s">
        <v>4134</v>
      </c>
      <c r="H118" s="185">
        <v>32</v>
      </c>
      <c r="I118" s="186"/>
      <c r="J118" s="187">
        <f t="shared" si="0"/>
        <v>0</v>
      </c>
      <c r="K118" s="183" t="s">
        <v>28</v>
      </c>
      <c r="L118" s="42"/>
      <c r="M118" s="188" t="s">
        <v>28</v>
      </c>
      <c r="N118" s="189" t="s">
        <v>45</v>
      </c>
      <c r="O118" s="67"/>
      <c r="P118" s="190">
        <f t="shared" si="1"/>
        <v>0</v>
      </c>
      <c r="Q118" s="190">
        <v>0</v>
      </c>
      <c r="R118" s="190">
        <f t="shared" si="2"/>
        <v>0</v>
      </c>
      <c r="S118" s="190">
        <v>0</v>
      </c>
      <c r="T118" s="191">
        <f t="shared" si="3"/>
        <v>0</v>
      </c>
      <c r="U118" s="37"/>
      <c r="V118" s="37"/>
      <c r="W118" s="37"/>
      <c r="X118" s="37"/>
      <c r="Y118" s="37"/>
      <c r="Z118" s="37"/>
      <c r="AA118" s="37"/>
      <c r="AB118" s="37"/>
      <c r="AC118" s="37"/>
      <c r="AD118" s="37"/>
      <c r="AE118" s="37"/>
      <c r="AR118" s="192" t="s">
        <v>283</v>
      </c>
      <c r="AT118" s="192" t="s">
        <v>199</v>
      </c>
      <c r="AU118" s="192" t="s">
        <v>84</v>
      </c>
      <c r="AY118" s="20" t="s">
        <v>197</v>
      </c>
      <c r="BE118" s="193">
        <f t="shared" si="4"/>
        <v>0</v>
      </c>
      <c r="BF118" s="193">
        <f t="shared" si="5"/>
        <v>0</v>
      </c>
      <c r="BG118" s="193">
        <f t="shared" si="6"/>
        <v>0</v>
      </c>
      <c r="BH118" s="193">
        <f t="shared" si="7"/>
        <v>0</v>
      </c>
      <c r="BI118" s="193">
        <f t="shared" si="8"/>
        <v>0</v>
      </c>
      <c r="BJ118" s="20" t="s">
        <v>82</v>
      </c>
      <c r="BK118" s="193">
        <f t="shared" si="9"/>
        <v>0</v>
      </c>
      <c r="BL118" s="20" t="s">
        <v>283</v>
      </c>
      <c r="BM118" s="192" t="s">
        <v>375</v>
      </c>
    </row>
    <row r="119" spans="1:65" s="12" customFormat="1" ht="25.9" customHeight="1">
      <c r="B119" s="165"/>
      <c r="C119" s="166"/>
      <c r="D119" s="167" t="s">
        <v>73</v>
      </c>
      <c r="E119" s="168" t="s">
        <v>5168</v>
      </c>
      <c r="F119" s="168" t="s">
        <v>5169</v>
      </c>
      <c r="G119" s="166"/>
      <c r="H119" s="166"/>
      <c r="I119" s="169"/>
      <c r="J119" s="170">
        <f>BK119</f>
        <v>0</v>
      </c>
      <c r="K119" s="166"/>
      <c r="L119" s="171"/>
      <c r="M119" s="172"/>
      <c r="N119" s="173"/>
      <c r="O119" s="173"/>
      <c r="P119" s="174">
        <f>P120+SUM(P121:P124)</f>
        <v>0</v>
      </c>
      <c r="Q119" s="173"/>
      <c r="R119" s="174">
        <f>R120+SUM(R121:R124)</f>
        <v>0</v>
      </c>
      <c r="S119" s="173"/>
      <c r="T119" s="175">
        <f>T120+SUM(T121:T124)</f>
        <v>0</v>
      </c>
      <c r="AR119" s="176" t="s">
        <v>82</v>
      </c>
      <c r="AT119" s="177" t="s">
        <v>73</v>
      </c>
      <c r="AU119" s="177" t="s">
        <v>74</v>
      </c>
      <c r="AY119" s="176" t="s">
        <v>197</v>
      </c>
      <c r="BK119" s="178">
        <f>BK120+SUM(BK121:BK124)</f>
        <v>0</v>
      </c>
    </row>
    <row r="120" spans="1:65" s="2" customFormat="1" ht="24.2" customHeight="1">
      <c r="A120" s="37"/>
      <c r="B120" s="38"/>
      <c r="C120" s="181" t="s">
        <v>293</v>
      </c>
      <c r="D120" s="181" t="s">
        <v>199</v>
      </c>
      <c r="E120" s="182" t="s">
        <v>293</v>
      </c>
      <c r="F120" s="183" t="s">
        <v>5170</v>
      </c>
      <c r="G120" s="184" t="s">
        <v>3845</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385</v>
      </c>
    </row>
    <row r="121" spans="1:65" s="2" customFormat="1" ht="16.5" customHeight="1">
      <c r="A121" s="37"/>
      <c r="B121" s="38"/>
      <c r="C121" s="181" t="s">
        <v>298</v>
      </c>
      <c r="D121" s="181" t="s">
        <v>199</v>
      </c>
      <c r="E121" s="182" t="s">
        <v>298</v>
      </c>
      <c r="F121" s="183" t="s">
        <v>5171</v>
      </c>
      <c r="G121" s="184" t="s">
        <v>3845</v>
      </c>
      <c r="H121" s="185">
        <v>2</v>
      </c>
      <c r="I121" s="186"/>
      <c r="J121" s="187">
        <f>ROUND(I121*H121,2)</f>
        <v>0</v>
      </c>
      <c r="K121" s="183" t="s">
        <v>28</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283</v>
      </c>
      <c r="AT121" s="192" t="s">
        <v>199</v>
      </c>
      <c r="AU121" s="192" t="s">
        <v>82</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283</v>
      </c>
      <c r="BM121" s="192" t="s">
        <v>395</v>
      </c>
    </row>
    <row r="122" spans="1:65" s="2" customFormat="1" ht="39">
      <c r="A122" s="37"/>
      <c r="B122" s="38"/>
      <c r="C122" s="39"/>
      <c r="D122" s="201" t="s">
        <v>4147</v>
      </c>
      <c r="E122" s="39"/>
      <c r="F122" s="261" t="s">
        <v>5172</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4147</v>
      </c>
      <c r="AU122" s="20" t="s">
        <v>82</v>
      </c>
    </row>
    <row r="123" spans="1:65" s="2" customFormat="1" ht="21.75" customHeight="1">
      <c r="A123" s="37"/>
      <c r="B123" s="38"/>
      <c r="C123" s="181" t="s">
        <v>303</v>
      </c>
      <c r="D123" s="181" t="s">
        <v>199</v>
      </c>
      <c r="E123" s="182" t="s">
        <v>303</v>
      </c>
      <c r="F123" s="183" t="s">
        <v>5173</v>
      </c>
      <c r="G123" s="184" t="s">
        <v>3845</v>
      </c>
      <c r="H123" s="185">
        <v>12</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283</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283</v>
      </c>
      <c r="BM123" s="192" t="s">
        <v>406</v>
      </c>
    </row>
    <row r="124" spans="1:65" s="12" customFormat="1" ht="22.9" customHeight="1">
      <c r="B124" s="165"/>
      <c r="C124" s="166"/>
      <c r="D124" s="167" t="s">
        <v>73</v>
      </c>
      <c r="E124" s="179" t="s">
        <v>5174</v>
      </c>
      <c r="F124" s="179" t="s">
        <v>5175</v>
      </c>
      <c r="G124" s="166"/>
      <c r="H124" s="166"/>
      <c r="I124" s="169"/>
      <c r="J124" s="180">
        <f>BK124</f>
        <v>0</v>
      </c>
      <c r="K124" s="166"/>
      <c r="L124" s="171"/>
      <c r="M124" s="172"/>
      <c r="N124" s="173"/>
      <c r="O124" s="173"/>
      <c r="P124" s="174">
        <f>SUM(P125:P129)</f>
        <v>0</v>
      </c>
      <c r="Q124" s="173"/>
      <c r="R124" s="174">
        <f>SUM(R125:R129)</f>
        <v>0</v>
      </c>
      <c r="S124" s="173"/>
      <c r="T124" s="175">
        <f>SUM(T125:T129)</f>
        <v>0</v>
      </c>
      <c r="AR124" s="176" t="s">
        <v>82</v>
      </c>
      <c r="AT124" s="177" t="s">
        <v>73</v>
      </c>
      <c r="AU124" s="177" t="s">
        <v>82</v>
      </c>
      <c r="AY124" s="176" t="s">
        <v>197</v>
      </c>
      <c r="BK124" s="178">
        <f>SUM(BK125:BK129)</f>
        <v>0</v>
      </c>
    </row>
    <row r="125" spans="1:65" s="2" customFormat="1" ht="16.5" customHeight="1">
      <c r="A125" s="37"/>
      <c r="B125" s="38"/>
      <c r="C125" s="181" t="s">
        <v>7</v>
      </c>
      <c r="D125" s="181" t="s">
        <v>199</v>
      </c>
      <c r="E125" s="182" t="s">
        <v>7</v>
      </c>
      <c r="F125" s="183" t="s">
        <v>5176</v>
      </c>
      <c r="G125" s="184" t="s">
        <v>3845</v>
      </c>
      <c r="H125" s="185">
        <v>1</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283</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283</v>
      </c>
      <c r="BM125" s="192" t="s">
        <v>425</v>
      </c>
    </row>
    <row r="126" spans="1:65" s="2" customFormat="1" ht="16.5" customHeight="1">
      <c r="A126" s="37"/>
      <c r="B126" s="38"/>
      <c r="C126" s="181" t="s">
        <v>312</v>
      </c>
      <c r="D126" s="181" t="s">
        <v>199</v>
      </c>
      <c r="E126" s="182" t="s">
        <v>312</v>
      </c>
      <c r="F126" s="183" t="s">
        <v>5177</v>
      </c>
      <c r="G126" s="184" t="s">
        <v>3845</v>
      </c>
      <c r="H126" s="185">
        <v>1</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439</v>
      </c>
    </row>
    <row r="127" spans="1:65" s="2" customFormat="1" ht="16.5" customHeight="1">
      <c r="A127" s="37"/>
      <c r="B127" s="38"/>
      <c r="C127" s="181" t="s">
        <v>317</v>
      </c>
      <c r="D127" s="181" t="s">
        <v>199</v>
      </c>
      <c r="E127" s="182" t="s">
        <v>317</v>
      </c>
      <c r="F127" s="183" t="s">
        <v>5178</v>
      </c>
      <c r="G127" s="184" t="s">
        <v>3845</v>
      </c>
      <c r="H127" s="185">
        <v>1</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283</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283</v>
      </c>
      <c r="BM127" s="192" t="s">
        <v>451</v>
      </c>
    </row>
    <row r="128" spans="1:65" s="2" customFormat="1" ht="16.5" customHeight="1">
      <c r="A128" s="37"/>
      <c r="B128" s="38"/>
      <c r="C128" s="181" t="s">
        <v>322</v>
      </c>
      <c r="D128" s="181" t="s">
        <v>199</v>
      </c>
      <c r="E128" s="182" t="s">
        <v>322</v>
      </c>
      <c r="F128" s="183" t="s">
        <v>5179</v>
      </c>
      <c r="G128" s="184" t="s">
        <v>3845</v>
      </c>
      <c r="H128" s="185">
        <v>5</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283</v>
      </c>
      <c r="AT128" s="192" t="s">
        <v>199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283</v>
      </c>
      <c r="BM128" s="192" t="s">
        <v>463</v>
      </c>
    </row>
    <row r="129" spans="1:65" s="2" customFormat="1" ht="16.5" customHeight="1">
      <c r="A129" s="37"/>
      <c r="B129" s="38"/>
      <c r="C129" s="181" t="s">
        <v>327</v>
      </c>
      <c r="D129" s="181" t="s">
        <v>199</v>
      </c>
      <c r="E129" s="182" t="s">
        <v>327</v>
      </c>
      <c r="F129" s="183" t="s">
        <v>5180</v>
      </c>
      <c r="G129" s="184" t="s">
        <v>3845</v>
      </c>
      <c r="H129" s="185">
        <v>6</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283</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283</v>
      </c>
      <c r="BM129" s="192" t="s">
        <v>476</v>
      </c>
    </row>
    <row r="130" spans="1:65" s="12" customFormat="1" ht="25.9" customHeight="1">
      <c r="B130" s="165"/>
      <c r="C130" s="166"/>
      <c r="D130" s="167" t="s">
        <v>73</v>
      </c>
      <c r="E130" s="168" t="s">
        <v>4864</v>
      </c>
      <c r="F130" s="168" t="s">
        <v>5181</v>
      </c>
      <c r="G130" s="166"/>
      <c r="H130" s="166"/>
      <c r="I130" s="169"/>
      <c r="J130" s="170">
        <f>BK130</f>
        <v>0</v>
      </c>
      <c r="K130" s="166"/>
      <c r="L130" s="171"/>
      <c r="M130" s="172"/>
      <c r="N130" s="173"/>
      <c r="O130" s="173"/>
      <c r="P130" s="174">
        <f>SUM(P131:P135)</f>
        <v>0</v>
      </c>
      <c r="Q130" s="173"/>
      <c r="R130" s="174">
        <f>SUM(R131:R135)</f>
        <v>0</v>
      </c>
      <c r="S130" s="173"/>
      <c r="T130" s="175">
        <f>SUM(T131:T135)</f>
        <v>0</v>
      </c>
      <c r="AR130" s="176" t="s">
        <v>82</v>
      </c>
      <c r="AT130" s="177" t="s">
        <v>73</v>
      </c>
      <c r="AU130" s="177" t="s">
        <v>74</v>
      </c>
      <c r="AY130" s="176" t="s">
        <v>197</v>
      </c>
      <c r="BK130" s="178">
        <f>SUM(BK131:BK135)</f>
        <v>0</v>
      </c>
    </row>
    <row r="131" spans="1:65" s="2" customFormat="1" ht="37.9" customHeight="1">
      <c r="A131" s="37"/>
      <c r="B131" s="38"/>
      <c r="C131" s="247" t="s">
        <v>332</v>
      </c>
      <c r="D131" s="247" t="s">
        <v>519</v>
      </c>
      <c r="E131" s="248" t="s">
        <v>332</v>
      </c>
      <c r="F131" s="249" t="s">
        <v>5182</v>
      </c>
      <c r="G131" s="250" t="s">
        <v>3845</v>
      </c>
      <c r="H131" s="251">
        <v>1</v>
      </c>
      <c r="I131" s="252"/>
      <c r="J131" s="253">
        <f>ROUND(I131*H131,2)</f>
        <v>0</v>
      </c>
      <c r="K131" s="249" t="s">
        <v>28</v>
      </c>
      <c r="L131" s="254"/>
      <c r="M131" s="255" t="s">
        <v>28</v>
      </c>
      <c r="N131" s="256"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365</v>
      </c>
      <c r="AT131" s="192" t="s">
        <v>519</v>
      </c>
      <c r="AU131" s="192" t="s">
        <v>82</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283</v>
      </c>
      <c r="BM131" s="192" t="s">
        <v>489</v>
      </c>
    </row>
    <row r="132" spans="1:65" s="2" customFormat="1" ht="24.2" customHeight="1">
      <c r="A132" s="37"/>
      <c r="B132" s="38"/>
      <c r="C132" s="247" t="s">
        <v>337</v>
      </c>
      <c r="D132" s="247" t="s">
        <v>519</v>
      </c>
      <c r="E132" s="248" t="s">
        <v>337</v>
      </c>
      <c r="F132" s="249" t="s">
        <v>5183</v>
      </c>
      <c r="G132" s="250" t="s">
        <v>3845</v>
      </c>
      <c r="H132" s="251">
        <v>1</v>
      </c>
      <c r="I132" s="252"/>
      <c r="J132" s="253">
        <f>ROUND(I132*H132,2)</f>
        <v>0</v>
      </c>
      <c r="K132" s="249" t="s">
        <v>28</v>
      </c>
      <c r="L132" s="254"/>
      <c r="M132" s="255" t="s">
        <v>28</v>
      </c>
      <c r="N132" s="256"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365</v>
      </c>
      <c r="AT132" s="192" t="s">
        <v>519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283</v>
      </c>
      <c r="BM132" s="192" t="s">
        <v>500</v>
      </c>
    </row>
    <row r="133" spans="1:65" s="2" customFormat="1" ht="16.5" customHeight="1">
      <c r="A133" s="37"/>
      <c r="B133" s="38"/>
      <c r="C133" s="247" t="s">
        <v>343</v>
      </c>
      <c r="D133" s="247" t="s">
        <v>519</v>
      </c>
      <c r="E133" s="248" t="s">
        <v>343</v>
      </c>
      <c r="F133" s="249" t="s">
        <v>5184</v>
      </c>
      <c r="G133" s="250" t="s">
        <v>3845</v>
      </c>
      <c r="H133" s="251">
        <v>1</v>
      </c>
      <c r="I133" s="252"/>
      <c r="J133" s="253">
        <f>ROUND(I133*H133,2)</f>
        <v>0</v>
      </c>
      <c r="K133" s="249" t="s">
        <v>28</v>
      </c>
      <c r="L133" s="254"/>
      <c r="M133" s="255" t="s">
        <v>28</v>
      </c>
      <c r="N133" s="256"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365</v>
      </c>
      <c r="AT133" s="192" t="s">
        <v>519</v>
      </c>
      <c r="AU133" s="192" t="s">
        <v>82</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283</v>
      </c>
      <c r="BM133" s="192" t="s">
        <v>510</v>
      </c>
    </row>
    <row r="134" spans="1:65" s="2" customFormat="1" ht="37.9" customHeight="1">
      <c r="A134" s="37"/>
      <c r="B134" s="38"/>
      <c r="C134" s="247" t="s">
        <v>348</v>
      </c>
      <c r="D134" s="247" t="s">
        <v>519</v>
      </c>
      <c r="E134" s="248" t="s">
        <v>348</v>
      </c>
      <c r="F134" s="249" t="s">
        <v>5185</v>
      </c>
      <c r="G134" s="250" t="s">
        <v>3845</v>
      </c>
      <c r="H134" s="251">
        <v>1</v>
      </c>
      <c r="I134" s="252"/>
      <c r="J134" s="253">
        <f>ROUND(I134*H134,2)</f>
        <v>0</v>
      </c>
      <c r="K134" s="249" t="s">
        <v>28</v>
      </c>
      <c r="L134" s="254"/>
      <c r="M134" s="255" t="s">
        <v>28</v>
      </c>
      <c r="N134" s="256"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365</v>
      </c>
      <c r="AT134" s="192" t="s">
        <v>519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523</v>
      </c>
    </row>
    <row r="135" spans="1:65" s="2" customFormat="1" ht="16.5" customHeight="1">
      <c r="A135" s="37"/>
      <c r="B135" s="38"/>
      <c r="C135" s="181" t="s">
        <v>354</v>
      </c>
      <c r="D135" s="181" t="s">
        <v>199</v>
      </c>
      <c r="E135" s="182" t="s">
        <v>354</v>
      </c>
      <c r="F135" s="183" t="s">
        <v>5186</v>
      </c>
      <c r="G135" s="184" t="s">
        <v>4134</v>
      </c>
      <c r="H135" s="185">
        <v>8</v>
      </c>
      <c r="I135" s="186"/>
      <c r="J135" s="187">
        <f>ROUND(I135*H135,2)</f>
        <v>0</v>
      </c>
      <c r="K135" s="183" t="s">
        <v>28</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283</v>
      </c>
      <c r="AT135" s="192" t="s">
        <v>199</v>
      </c>
      <c r="AU135" s="192" t="s">
        <v>82</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283</v>
      </c>
      <c r="BM135" s="192" t="s">
        <v>1046</v>
      </c>
    </row>
    <row r="136" spans="1:65" s="12" customFormat="1" ht="25.9" customHeight="1">
      <c r="B136" s="165"/>
      <c r="C136" s="166"/>
      <c r="D136" s="167" t="s">
        <v>73</v>
      </c>
      <c r="E136" s="168" t="s">
        <v>4759</v>
      </c>
      <c r="F136" s="168" t="s">
        <v>5187</v>
      </c>
      <c r="G136" s="166"/>
      <c r="H136" s="166"/>
      <c r="I136" s="169"/>
      <c r="J136" s="170">
        <f>BK136</f>
        <v>0</v>
      </c>
      <c r="K136" s="166"/>
      <c r="L136" s="171"/>
      <c r="M136" s="172"/>
      <c r="N136" s="173"/>
      <c r="O136" s="173"/>
      <c r="P136" s="174">
        <f>SUM(P137:P147)</f>
        <v>0</v>
      </c>
      <c r="Q136" s="173"/>
      <c r="R136" s="174">
        <f>SUM(R137:R147)</f>
        <v>0</v>
      </c>
      <c r="S136" s="173"/>
      <c r="T136" s="175">
        <f>SUM(T137:T147)</f>
        <v>0</v>
      </c>
      <c r="AR136" s="176" t="s">
        <v>82</v>
      </c>
      <c r="AT136" s="177" t="s">
        <v>73</v>
      </c>
      <c r="AU136" s="177" t="s">
        <v>74</v>
      </c>
      <c r="AY136" s="176" t="s">
        <v>197</v>
      </c>
      <c r="BK136" s="178">
        <f>SUM(BK137:BK147)</f>
        <v>0</v>
      </c>
    </row>
    <row r="137" spans="1:65" s="2" customFormat="1" ht="16.5" customHeight="1">
      <c r="A137" s="37"/>
      <c r="B137" s="38"/>
      <c r="C137" s="181" t="s">
        <v>360</v>
      </c>
      <c r="D137" s="181" t="s">
        <v>199</v>
      </c>
      <c r="E137" s="182" t="s">
        <v>360</v>
      </c>
      <c r="F137" s="183" t="s">
        <v>5188</v>
      </c>
      <c r="G137" s="184" t="s">
        <v>265</v>
      </c>
      <c r="H137" s="185">
        <v>10</v>
      </c>
      <c r="I137" s="186"/>
      <c r="J137" s="187">
        <f t="shared" ref="J137:J147" si="10">ROUND(I137*H137,2)</f>
        <v>0</v>
      </c>
      <c r="K137" s="183" t="s">
        <v>28</v>
      </c>
      <c r="L137" s="42"/>
      <c r="M137" s="188" t="s">
        <v>28</v>
      </c>
      <c r="N137" s="189" t="s">
        <v>45</v>
      </c>
      <c r="O137" s="67"/>
      <c r="P137" s="190">
        <f t="shared" ref="P137:P147" si="11">O137*H137</f>
        <v>0</v>
      </c>
      <c r="Q137" s="190">
        <v>0</v>
      </c>
      <c r="R137" s="190">
        <f t="shared" ref="R137:R147" si="12">Q137*H137</f>
        <v>0</v>
      </c>
      <c r="S137" s="190">
        <v>0</v>
      </c>
      <c r="T137" s="191">
        <f t="shared" ref="T137:T147" si="13">S137*H137</f>
        <v>0</v>
      </c>
      <c r="U137" s="37"/>
      <c r="V137" s="37"/>
      <c r="W137" s="37"/>
      <c r="X137" s="37"/>
      <c r="Y137" s="37"/>
      <c r="Z137" s="37"/>
      <c r="AA137" s="37"/>
      <c r="AB137" s="37"/>
      <c r="AC137" s="37"/>
      <c r="AD137" s="37"/>
      <c r="AE137" s="37"/>
      <c r="AR137" s="192" t="s">
        <v>283</v>
      </c>
      <c r="AT137" s="192" t="s">
        <v>199</v>
      </c>
      <c r="AU137" s="192" t="s">
        <v>82</v>
      </c>
      <c r="AY137" s="20" t="s">
        <v>197</v>
      </c>
      <c r="BE137" s="193">
        <f t="shared" ref="BE137:BE147" si="14">IF(N137="základní",J137,0)</f>
        <v>0</v>
      </c>
      <c r="BF137" s="193">
        <f t="shared" ref="BF137:BF147" si="15">IF(N137="snížená",J137,0)</f>
        <v>0</v>
      </c>
      <c r="BG137" s="193">
        <f t="shared" ref="BG137:BG147" si="16">IF(N137="zákl. přenesená",J137,0)</f>
        <v>0</v>
      </c>
      <c r="BH137" s="193">
        <f t="shared" ref="BH137:BH147" si="17">IF(N137="sníž. přenesená",J137,0)</f>
        <v>0</v>
      </c>
      <c r="BI137" s="193">
        <f t="shared" ref="BI137:BI147" si="18">IF(N137="nulová",J137,0)</f>
        <v>0</v>
      </c>
      <c r="BJ137" s="20" t="s">
        <v>82</v>
      </c>
      <c r="BK137" s="193">
        <f t="shared" ref="BK137:BK147" si="19">ROUND(I137*H137,2)</f>
        <v>0</v>
      </c>
      <c r="BL137" s="20" t="s">
        <v>283</v>
      </c>
      <c r="BM137" s="192" t="s">
        <v>1063</v>
      </c>
    </row>
    <row r="138" spans="1:65" s="2" customFormat="1" ht="16.5" customHeight="1">
      <c r="A138" s="37"/>
      <c r="B138" s="38"/>
      <c r="C138" s="181" t="s">
        <v>365</v>
      </c>
      <c r="D138" s="181" t="s">
        <v>199</v>
      </c>
      <c r="E138" s="182" t="s">
        <v>365</v>
      </c>
      <c r="F138" s="183" t="s">
        <v>5189</v>
      </c>
      <c r="G138" s="184" t="s">
        <v>265</v>
      </c>
      <c r="H138" s="185">
        <v>25</v>
      </c>
      <c r="I138" s="186"/>
      <c r="J138" s="187">
        <f t="shared" si="10"/>
        <v>0</v>
      </c>
      <c r="K138" s="183" t="s">
        <v>28</v>
      </c>
      <c r="L138" s="42"/>
      <c r="M138" s="188" t="s">
        <v>28</v>
      </c>
      <c r="N138" s="189" t="s">
        <v>45</v>
      </c>
      <c r="O138" s="67"/>
      <c r="P138" s="190">
        <f t="shared" si="11"/>
        <v>0</v>
      </c>
      <c r="Q138" s="190">
        <v>0</v>
      </c>
      <c r="R138" s="190">
        <f t="shared" si="12"/>
        <v>0</v>
      </c>
      <c r="S138" s="190">
        <v>0</v>
      </c>
      <c r="T138" s="191">
        <f t="shared" si="13"/>
        <v>0</v>
      </c>
      <c r="U138" s="37"/>
      <c r="V138" s="37"/>
      <c r="W138" s="37"/>
      <c r="X138" s="37"/>
      <c r="Y138" s="37"/>
      <c r="Z138" s="37"/>
      <c r="AA138" s="37"/>
      <c r="AB138" s="37"/>
      <c r="AC138" s="37"/>
      <c r="AD138" s="37"/>
      <c r="AE138" s="37"/>
      <c r="AR138" s="192" t="s">
        <v>283</v>
      </c>
      <c r="AT138" s="192" t="s">
        <v>199</v>
      </c>
      <c r="AU138" s="192" t="s">
        <v>82</v>
      </c>
      <c r="AY138" s="20" t="s">
        <v>197</v>
      </c>
      <c r="BE138" s="193">
        <f t="shared" si="14"/>
        <v>0</v>
      </c>
      <c r="BF138" s="193">
        <f t="shared" si="15"/>
        <v>0</v>
      </c>
      <c r="BG138" s="193">
        <f t="shared" si="16"/>
        <v>0</v>
      </c>
      <c r="BH138" s="193">
        <f t="shared" si="17"/>
        <v>0</v>
      </c>
      <c r="BI138" s="193">
        <f t="shared" si="18"/>
        <v>0</v>
      </c>
      <c r="BJ138" s="20" t="s">
        <v>82</v>
      </c>
      <c r="BK138" s="193">
        <f t="shared" si="19"/>
        <v>0</v>
      </c>
      <c r="BL138" s="20" t="s">
        <v>283</v>
      </c>
      <c r="BM138" s="192" t="s">
        <v>526</v>
      </c>
    </row>
    <row r="139" spans="1:65" s="2" customFormat="1" ht="16.5" customHeight="1">
      <c r="A139" s="37"/>
      <c r="B139" s="38"/>
      <c r="C139" s="181" t="s">
        <v>370</v>
      </c>
      <c r="D139" s="181" t="s">
        <v>199</v>
      </c>
      <c r="E139" s="182" t="s">
        <v>370</v>
      </c>
      <c r="F139" s="183" t="s">
        <v>5190</v>
      </c>
      <c r="G139" s="184" t="s">
        <v>265</v>
      </c>
      <c r="H139" s="185">
        <v>25</v>
      </c>
      <c r="I139" s="186"/>
      <c r="J139" s="187">
        <f t="shared" si="10"/>
        <v>0</v>
      </c>
      <c r="K139" s="183" t="s">
        <v>28</v>
      </c>
      <c r="L139" s="42"/>
      <c r="M139" s="188" t="s">
        <v>28</v>
      </c>
      <c r="N139" s="189" t="s">
        <v>45</v>
      </c>
      <c r="O139" s="67"/>
      <c r="P139" s="190">
        <f t="shared" si="11"/>
        <v>0</v>
      </c>
      <c r="Q139" s="190">
        <v>0</v>
      </c>
      <c r="R139" s="190">
        <f t="shared" si="12"/>
        <v>0</v>
      </c>
      <c r="S139" s="190">
        <v>0</v>
      </c>
      <c r="T139" s="191">
        <f t="shared" si="13"/>
        <v>0</v>
      </c>
      <c r="U139" s="37"/>
      <c r="V139" s="37"/>
      <c r="W139" s="37"/>
      <c r="X139" s="37"/>
      <c r="Y139" s="37"/>
      <c r="Z139" s="37"/>
      <c r="AA139" s="37"/>
      <c r="AB139" s="37"/>
      <c r="AC139" s="37"/>
      <c r="AD139" s="37"/>
      <c r="AE139" s="37"/>
      <c r="AR139" s="192" t="s">
        <v>283</v>
      </c>
      <c r="AT139" s="192" t="s">
        <v>199</v>
      </c>
      <c r="AU139" s="192" t="s">
        <v>82</v>
      </c>
      <c r="AY139" s="20" t="s">
        <v>197</v>
      </c>
      <c r="BE139" s="193">
        <f t="shared" si="14"/>
        <v>0</v>
      </c>
      <c r="BF139" s="193">
        <f t="shared" si="15"/>
        <v>0</v>
      </c>
      <c r="BG139" s="193">
        <f t="shared" si="16"/>
        <v>0</v>
      </c>
      <c r="BH139" s="193">
        <f t="shared" si="17"/>
        <v>0</v>
      </c>
      <c r="BI139" s="193">
        <f t="shared" si="18"/>
        <v>0</v>
      </c>
      <c r="BJ139" s="20" t="s">
        <v>82</v>
      </c>
      <c r="BK139" s="193">
        <f t="shared" si="19"/>
        <v>0</v>
      </c>
      <c r="BL139" s="20" t="s">
        <v>283</v>
      </c>
      <c r="BM139" s="192" t="s">
        <v>1121</v>
      </c>
    </row>
    <row r="140" spans="1:65" s="2" customFormat="1" ht="16.5" customHeight="1">
      <c r="A140" s="37"/>
      <c r="B140" s="38"/>
      <c r="C140" s="181" t="s">
        <v>375</v>
      </c>
      <c r="D140" s="181" t="s">
        <v>199</v>
      </c>
      <c r="E140" s="182" t="s">
        <v>375</v>
      </c>
      <c r="F140" s="183" t="s">
        <v>5191</v>
      </c>
      <c r="G140" s="184" t="s">
        <v>265</v>
      </c>
      <c r="H140" s="185">
        <v>20</v>
      </c>
      <c r="I140" s="186"/>
      <c r="J140" s="187">
        <f t="shared" si="10"/>
        <v>0</v>
      </c>
      <c r="K140" s="183" t="s">
        <v>28</v>
      </c>
      <c r="L140" s="42"/>
      <c r="M140" s="188" t="s">
        <v>28</v>
      </c>
      <c r="N140" s="189" t="s">
        <v>45</v>
      </c>
      <c r="O140" s="67"/>
      <c r="P140" s="190">
        <f t="shared" si="11"/>
        <v>0</v>
      </c>
      <c r="Q140" s="190">
        <v>0</v>
      </c>
      <c r="R140" s="190">
        <f t="shared" si="12"/>
        <v>0</v>
      </c>
      <c r="S140" s="190">
        <v>0</v>
      </c>
      <c r="T140" s="191">
        <f t="shared" si="13"/>
        <v>0</v>
      </c>
      <c r="U140" s="37"/>
      <c r="V140" s="37"/>
      <c r="W140" s="37"/>
      <c r="X140" s="37"/>
      <c r="Y140" s="37"/>
      <c r="Z140" s="37"/>
      <c r="AA140" s="37"/>
      <c r="AB140" s="37"/>
      <c r="AC140" s="37"/>
      <c r="AD140" s="37"/>
      <c r="AE140" s="37"/>
      <c r="AR140" s="192" t="s">
        <v>283</v>
      </c>
      <c r="AT140" s="192" t="s">
        <v>199</v>
      </c>
      <c r="AU140" s="192" t="s">
        <v>82</v>
      </c>
      <c r="AY140" s="20" t="s">
        <v>197</v>
      </c>
      <c r="BE140" s="193">
        <f t="shared" si="14"/>
        <v>0</v>
      </c>
      <c r="BF140" s="193">
        <f t="shared" si="15"/>
        <v>0</v>
      </c>
      <c r="BG140" s="193">
        <f t="shared" si="16"/>
        <v>0</v>
      </c>
      <c r="BH140" s="193">
        <f t="shared" si="17"/>
        <v>0</v>
      </c>
      <c r="BI140" s="193">
        <f t="shared" si="18"/>
        <v>0</v>
      </c>
      <c r="BJ140" s="20" t="s">
        <v>82</v>
      </c>
      <c r="BK140" s="193">
        <f t="shared" si="19"/>
        <v>0</v>
      </c>
      <c r="BL140" s="20" t="s">
        <v>283</v>
      </c>
      <c r="BM140" s="192" t="s">
        <v>1145</v>
      </c>
    </row>
    <row r="141" spans="1:65" s="2" customFormat="1" ht="16.5" customHeight="1">
      <c r="A141" s="37"/>
      <c r="B141" s="38"/>
      <c r="C141" s="181" t="s">
        <v>380</v>
      </c>
      <c r="D141" s="181" t="s">
        <v>199</v>
      </c>
      <c r="E141" s="182" t="s">
        <v>380</v>
      </c>
      <c r="F141" s="183" t="s">
        <v>5192</v>
      </c>
      <c r="G141" s="184" t="s">
        <v>265</v>
      </c>
      <c r="H141" s="185">
        <v>340</v>
      </c>
      <c r="I141" s="186"/>
      <c r="J141" s="187">
        <f t="shared" si="10"/>
        <v>0</v>
      </c>
      <c r="K141" s="183" t="s">
        <v>28</v>
      </c>
      <c r="L141" s="42"/>
      <c r="M141" s="188" t="s">
        <v>28</v>
      </c>
      <c r="N141" s="189" t="s">
        <v>45</v>
      </c>
      <c r="O141" s="67"/>
      <c r="P141" s="190">
        <f t="shared" si="11"/>
        <v>0</v>
      </c>
      <c r="Q141" s="190">
        <v>0</v>
      </c>
      <c r="R141" s="190">
        <f t="shared" si="12"/>
        <v>0</v>
      </c>
      <c r="S141" s="190">
        <v>0</v>
      </c>
      <c r="T141" s="191">
        <f t="shared" si="13"/>
        <v>0</v>
      </c>
      <c r="U141" s="37"/>
      <c r="V141" s="37"/>
      <c r="W141" s="37"/>
      <c r="X141" s="37"/>
      <c r="Y141" s="37"/>
      <c r="Z141" s="37"/>
      <c r="AA141" s="37"/>
      <c r="AB141" s="37"/>
      <c r="AC141" s="37"/>
      <c r="AD141" s="37"/>
      <c r="AE141" s="37"/>
      <c r="AR141" s="192" t="s">
        <v>283</v>
      </c>
      <c r="AT141" s="192" t="s">
        <v>199</v>
      </c>
      <c r="AU141" s="192" t="s">
        <v>82</v>
      </c>
      <c r="AY141" s="20" t="s">
        <v>197</v>
      </c>
      <c r="BE141" s="193">
        <f t="shared" si="14"/>
        <v>0</v>
      </c>
      <c r="BF141" s="193">
        <f t="shared" si="15"/>
        <v>0</v>
      </c>
      <c r="BG141" s="193">
        <f t="shared" si="16"/>
        <v>0</v>
      </c>
      <c r="BH141" s="193">
        <f t="shared" si="17"/>
        <v>0</v>
      </c>
      <c r="BI141" s="193">
        <f t="shared" si="18"/>
        <v>0</v>
      </c>
      <c r="BJ141" s="20" t="s">
        <v>82</v>
      </c>
      <c r="BK141" s="193">
        <f t="shared" si="19"/>
        <v>0</v>
      </c>
      <c r="BL141" s="20" t="s">
        <v>283</v>
      </c>
      <c r="BM141" s="192" t="s">
        <v>1167</v>
      </c>
    </row>
    <row r="142" spans="1:65" s="2" customFormat="1" ht="16.5" customHeight="1">
      <c r="A142" s="37"/>
      <c r="B142" s="38"/>
      <c r="C142" s="181" t="s">
        <v>385</v>
      </c>
      <c r="D142" s="181" t="s">
        <v>199</v>
      </c>
      <c r="E142" s="182" t="s">
        <v>385</v>
      </c>
      <c r="F142" s="183" t="s">
        <v>5193</v>
      </c>
      <c r="G142" s="184" t="s">
        <v>265</v>
      </c>
      <c r="H142" s="185">
        <v>240</v>
      </c>
      <c r="I142" s="186"/>
      <c r="J142" s="187">
        <f t="shared" si="10"/>
        <v>0</v>
      </c>
      <c r="K142" s="183" t="s">
        <v>28</v>
      </c>
      <c r="L142" s="42"/>
      <c r="M142" s="188" t="s">
        <v>28</v>
      </c>
      <c r="N142" s="189" t="s">
        <v>45</v>
      </c>
      <c r="O142" s="67"/>
      <c r="P142" s="190">
        <f t="shared" si="11"/>
        <v>0</v>
      </c>
      <c r="Q142" s="190">
        <v>0</v>
      </c>
      <c r="R142" s="190">
        <f t="shared" si="12"/>
        <v>0</v>
      </c>
      <c r="S142" s="190">
        <v>0</v>
      </c>
      <c r="T142" s="191">
        <f t="shared" si="13"/>
        <v>0</v>
      </c>
      <c r="U142" s="37"/>
      <c r="V142" s="37"/>
      <c r="W142" s="37"/>
      <c r="X142" s="37"/>
      <c r="Y142" s="37"/>
      <c r="Z142" s="37"/>
      <c r="AA142" s="37"/>
      <c r="AB142" s="37"/>
      <c r="AC142" s="37"/>
      <c r="AD142" s="37"/>
      <c r="AE142" s="37"/>
      <c r="AR142" s="192" t="s">
        <v>283</v>
      </c>
      <c r="AT142" s="192" t="s">
        <v>199</v>
      </c>
      <c r="AU142" s="192" t="s">
        <v>82</v>
      </c>
      <c r="AY142" s="20" t="s">
        <v>197</v>
      </c>
      <c r="BE142" s="193">
        <f t="shared" si="14"/>
        <v>0</v>
      </c>
      <c r="BF142" s="193">
        <f t="shared" si="15"/>
        <v>0</v>
      </c>
      <c r="BG142" s="193">
        <f t="shared" si="16"/>
        <v>0</v>
      </c>
      <c r="BH142" s="193">
        <f t="shared" si="17"/>
        <v>0</v>
      </c>
      <c r="BI142" s="193">
        <f t="shared" si="18"/>
        <v>0</v>
      </c>
      <c r="BJ142" s="20" t="s">
        <v>82</v>
      </c>
      <c r="BK142" s="193">
        <f t="shared" si="19"/>
        <v>0</v>
      </c>
      <c r="BL142" s="20" t="s">
        <v>283</v>
      </c>
      <c r="BM142" s="192" t="s">
        <v>1182</v>
      </c>
    </row>
    <row r="143" spans="1:65" s="2" customFormat="1" ht="16.5" customHeight="1">
      <c r="A143" s="37"/>
      <c r="B143" s="38"/>
      <c r="C143" s="181" t="s">
        <v>390</v>
      </c>
      <c r="D143" s="181" t="s">
        <v>199</v>
      </c>
      <c r="E143" s="182" t="s">
        <v>390</v>
      </c>
      <c r="F143" s="183" t="s">
        <v>5194</v>
      </c>
      <c r="G143" s="184" t="s">
        <v>265</v>
      </c>
      <c r="H143" s="185">
        <v>150</v>
      </c>
      <c r="I143" s="186"/>
      <c r="J143" s="187">
        <f t="shared" si="10"/>
        <v>0</v>
      </c>
      <c r="K143" s="183" t="s">
        <v>28</v>
      </c>
      <c r="L143" s="42"/>
      <c r="M143" s="188" t="s">
        <v>28</v>
      </c>
      <c r="N143" s="189" t="s">
        <v>45</v>
      </c>
      <c r="O143" s="67"/>
      <c r="P143" s="190">
        <f t="shared" si="11"/>
        <v>0</v>
      </c>
      <c r="Q143" s="190">
        <v>0</v>
      </c>
      <c r="R143" s="190">
        <f t="shared" si="12"/>
        <v>0</v>
      </c>
      <c r="S143" s="190">
        <v>0</v>
      </c>
      <c r="T143" s="191">
        <f t="shared" si="13"/>
        <v>0</v>
      </c>
      <c r="U143" s="37"/>
      <c r="V143" s="37"/>
      <c r="W143" s="37"/>
      <c r="X143" s="37"/>
      <c r="Y143" s="37"/>
      <c r="Z143" s="37"/>
      <c r="AA143" s="37"/>
      <c r="AB143" s="37"/>
      <c r="AC143" s="37"/>
      <c r="AD143" s="37"/>
      <c r="AE143" s="37"/>
      <c r="AR143" s="192" t="s">
        <v>283</v>
      </c>
      <c r="AT143" s="192" t="s">
        <v>199</v>
      </c>
      <c r="AU143" s="192" t="s">
        <v>82</v>
      </c>
      <c r="AY143" s="20" t="s">
        <v>197</v>
      </c>
      <c r="BE143" s="193">
        <f t="shared" si="14"/>
        <v>0</v>
      </c>
      <c r="BF143" s="193">
        <f t="shared" si="15"/>
        <v>0</v>
      </c>
      <c r="BG143" s="193">
        <f t="shared" si="16"/>
        <v>0</v>
      </c>
      <c r="BH143" s="193">
        <f t="shared" si="17"/>
        <v>0</v>
      </c>
      <c r="BI143" s="193">
        <f t="shared" si="18"/>
        <v>0</v>
      </c>
      <c r="BJ143" s="20" t="s">
        <v>82</v>
      </c>
      <c r="BK143" s="193">
        <f t="shared" si="19"/>
        <v>0</v>
      </c>
      <c r="BL143" s="20" t="s">
        <v>283</v>
      </c>
      <c r="BM143" s="192" t="s">
        <v>1204</v>
      </c>
    </row>
    <row r="144" spans="1:65" s="2" customFormat="1" ht="16.5" customHeight="1">
      <c r="A144" s="37"/>
      <c r="B144" s="38"/>
      <c r="C144" s="181" t="s">
        <v>395</v>
      </c>
      <c r="D144" s="181" t="s">
        <v>199</v>
      </c>
      <c r="E144" s="182" t="s">
        <v>395</v>
      </c>
      <c r="F144" s="183" t="s">
        <v>5195</v>
      </c>
      <c r="G144" s="184" t="s">
        <v>265</v>
      </c>
      <c r="H144" s="185">
        <v>50</v>
      </c>
      <c r="I144" s="186"/>
      <c r="J144" s="187">
        <f t="shared" si="10"/>
        <v>0</v>
      </c>
      <c r="K144" s="183" t="s">
        <v>28</v>
      </c>
      <c r="L144" s="42"/>
      <c r="M144" s="188" t="s">
        <v>28</v>
      </c>
      <c r="N144" s="189" t="s">
        <v>45</v>
      </c>
      <c r="O144" s="67"/>
      <c r="P144" s="190">
        <f t="shared" si="11"/>
        <v>0</v>
      </c>
      <c r="Q144" s="190">
        <v>0</v>
      </c>
      <c r="R144" s="190">
        <f t="shared" si="12"/>
        <v>0</v>
      </c>
      <c r="S144" s="190">
        <v>0</v>
      </c>
      <c r="T144" s="191">
        <f t="shared" si="13"/>
        <v>0</v>
      </c>
      <c r="U144" s="37"/>
      <c r="V144" s="37"/>
      <c r="W144" s="37"/>
      <c r="X144" s="37"/>
      <c r="Y144" s="37"/>
      <c r="Z144" s="37"/>
      <c r="AA144" s="37"/>
      <c r="AB144" s="37"/>
      <c r="AC144" s="37"/>
      <c r="AD144" s="37"/>
      <c r="AE144" s="37"/>
      <c r="AR144" s="192" t="s">
        <v>283</v>
      </c>
      <c r="AT144" s="192" t="s">
        <v>199</v>
      </c>
      <c r="AU144" s="192" t="s">
        <v>82</v>
      </c>
      <c r="AY144" s="20" t="s">
        <v>197</v>
      </c>
      <c r="BE144" s="193">
        <f t="shared" si="14"/>
        <v>0</v>
      </c>
      <c r="BF144" s="193">
        <f t="shared" si="15"/>
        <v>0</v>
      </c>
      <c r="BG144" s="193">
        <f t="shared" si="16"/>
        <v>0</v>
      </c>
      <c r="BH144" s="193">
        <f t="shared" si="17"/>
        <v>0</v>
      </c>
      <c r="BI144" s="193">
        <f t="shared" si="18"/>
        <v>0</v>
      </c>
      <c r="BJ144" s="20" t="s">
        <v>82</v>
      </c>
      <c r="BK144" s="193">
        <f t="shared" si="19"/>
        <v>0</v>
      </c>
      <c r="BL144" s="20" t="s">
        <v>283</v>
      </c>
      <c r="BM144" s="192" t="s">
        <v>1222</v>
      </c>
    </row>
    <row r="145" spans="1:65" s="2" customFormat="1" ht="16.5" customHeight="1">
      <c r="A145" s="37"/>
      <c r="B145" s="38"/>
      <c r="C145" s="181" t="s">
        <v>400</v>
      </c>
      <c r="D145" s="181" t="s">
        <v>199</v>
      </c>
      <c r="E145" s="182" t="s">
        <v>400</v>
      </c>
      <c r="F145" s="183" t="s">
        <v>5196</v>
      </c>
      <c r="G145" s="184" t="s">
        <v>3845</v>
      </c>
      <c r="H145" s="185">
        <v>20</v>
      </c>
      <c r="I145" s="186"/>
      <c r="J145" s="187">
        <f t="shared" si="10"/>
        <v>0</v>
      </c>
      <c r="K145" s="183" t="s">
        <v>28</v>
      </c>
      <c r="L145" s="42"/>
      <c r="M145" s="188" t="s">
        <v>28</v>
      </c>
      <c r="N145" s="189" t="s">
        <v>45</v>
      </c>
      <c r="O145" s="67"/>
      <c r="P145" s="190">
        <f t="shared" si="11"/>
        <v>0</v>
      </c>
      <c r="Q145" s="190">
        <v>0</v>
      </c>
      <c r="R145" s="190">
        <f t="shared" si="12"/>
        <v>0</v>
      </c>
      <c r="S145" s="190">
        <v>0</v>
      </c>
      <c r="T145" s="191">
        <f t="shared" si="13"/>
        <v>0</v>
      </c>
      <c r="U145" s="37"/>
      <c r="V145" s="37"/>
      <c r="W145" s="37"/>
      <c r="X145" s="37"/>
      <c r="Y145" s="37"/>
      <c r="Z145" s="37"/>
      <c r="AA145" s="37"/>
      <c r="AB145" s="37"/>
      <c r="AC145" s="37"/>
      <c r="AD145" s="37"/>
      <c r="AE145" s="37"/>
      <c r="AR145" s="192" t="s">
        <v>283</v>
      </c>
      <c r="AT145" s="192" t="s">
        <v>199</v>
      </c>
      <c r="AU145" s="192" t="s">
        <v>82</v>
      </c>
      <c r="AY145" s="20" t="s">
        <v>197</v>
      </c>
      <c r="BE145" s="193">
        <f t="shared" si="14"/>
        <v>0</v>
      </c>
      <c r="BF145" s="193">
        <f t="shared" si="15"/>
        <v>0</v>
      </c>
      <c r="BG145" s="193">
        <f t="shared" si="16"/>
        <v>0</v>
      </c>
      <c r="BH145" s="193">
        <f t="shared" si="17"/>
        <v>0</v>
      </c>
      <c r="BI145" s="193">
        <f t="shared" si="18"/>
        <v>0</v>
      </c>
      <c r="BJ145" s="20" t="s">
        <v>82</v>
      </c>
      <c r="BK145" s="193">
        <f t="shared" si="19"/>
        <v>0</v>
      </c>
      <c r="BL145" s="20" t="s">
        <v>283</v>
      </c>
      <c r="BM145" s="192" t="s">
        <v>1233</v>
      </c>
    </row>
    <row r="146" spans="1:65" s="2" customFormat="1" ht="16.5" customHeight="1">
      <c r="A146" s="37"/>
      <c r="B146" s="38"/>
      <c r="C146" s="181" t="s">
        <v>406</v>
      </c>
      <c r="D146" s="181" t="s">
        <v>199</v>
      </c>
      <c r="E146" s="182" t="s">
        <v>406</v>
      </c>
      <c r="F146" s="183" t="s">
        <v>5197</v>
      </c>
      <c r="G146" s="184" t="s">
        <v>3845</v>
      </c>
      <c r="H146" s="185">
        <v>20</v>
      </c>
      <c r="I146" s="186"/>
      <c r="J146" s="187">
        <f t="shared" si="10"/>
        <v>0</v>
      </c>
      <c r="K146" s="183" t="s">
        <v>28</v>
      </c>
      <c r="L146" s="42"/>
      <c r="M146" s="188" t="s">
        <v>28</v>
      </c>
      <c r="N146" s="189" t="s">
        <v>45</v>
      </c>
      <c r="O146" s="67"/>
      <c r="P146" s="190">
        <f t="shared" si="11"/>
        <v>0</v>
      </c>
      <c r="Q146" s="190">
        <v>0</v>
      </c>
      <c r="R146" s="190">
        <f t="shared" si="12"/>
        <v>0</v>
      </c>
      <c r="S146" s="190">
        <v>0</v>
      </c>
      <c r="T146" s="191">
        <f t="shared" si="13"/>
        <v>0</v>
      </c>
      <c r="U146" s="37"/>
      <c r="V146" s="37"/>
      <c r="W146" s="37"/>
      <c r="X146" s="37"/>
      <c r="Y146" s="37"/>
      <c r="Z146" s="37"/>
      <c r="AA146" s="37"/>
      <c r="AB146" s="37"/>
      <c r="AC146" s="37"/>
      <c r="AD146" s="37"/>
      <c r="AE146" s="37"/>
      <c r="AR146" s="192" t="s">
        <v>283</v>
      </c>
      <c r="AT146" s="192" t="s">
        <v>199</v>
      </c>
      <c r="AU146" s="192" t="s">
        <v>82</v>
      </c>
      <c r="AY146" s="20" t="s">
        <v>197</v>
      </c>
      <c r="BE146" s="193">
        <f t="shared" si="14"/>
        <v>0</v>
      </c>
      <c r="BF146" s="193">
        <f t="shared" si="15"/>
        <v>0</v>
      </c>
      <c r="BG146" s="193">
        <f t="shared" si="16"/>
        <v>0</v>
      </c>
      <c r="BH146" s="193">
        <f t="shared" si="17"/>
        <v>0</v>
      </c>
      <c r="BI146" s="193">
        <f t="shared" si="18"/>
        <v>0</v>
      </c>
      <c r="BJ146" s="20" t="s">
        <v>82</v>
      </c>
      <c r="BK146" s="193">
        <f t="shared" si="19"/>
        <v>0</v>
      </c>
      <c r="BL146" s="20" t="s">
        <v>283</v>
      </c>
      <c r="BM146" s="192" t="s">
        <v>1251</v>
      </c>
    </row>
    <row r="147" spans="1:65" s="2" customFormat="1" ht="16.5" customHeight="1">
      <c r="A147" s="37"/>
      <c r="B147" s="38"/>
      <c r="C147" s="181" t="s">
        <v>419</v>
      </c>
      <c r="D147" s="181" t="s">
        <v>199</v>
      </c>
      <c r="E147" s="182" t="s">
        <v>419</v>
      </c>
      <c r="F147" s="183" t="s">
        <v>4668</v>
      </c>
      <c r="G147" s="184" t="s">
        <v>3845</v>
      </c>
      <c r="H147" s="185">
        <v>1</v>
      </c>
      <c r="I147" s="186"/>
      <c r="J147" s="187">
        <f t="shared" si="10"/>
        <v>0</v>
      </c>
      <c r="K147" s="183" t="s">
        <v>28</v>
      </c>
      <c r="L147" s="42"/>
      <c r="M147" s="188" t="s">
        <v>28</v>
      </c>
      <c r="N147" s="189" t="s">
        <v>45</v>
      </c>
      <c r="O147" s="67"/>
      <c r="P147" s="190">
        <f t="shared" si="11"/>
        <v>0</v>
      </c>
      <c r="Q147" s="190">
        <v>0</v>
      </c>
      <c r="R147" s="190">
        <f t="shared" si="12"/>
        <v>0</v>
      </c>
      <c r="S147" s="190">
        <v>0</v>
      </c>
      <c r="T147" s="191">
        <f t="shared" si="13"/>
        <v>0</v>
      </c>
      <c r="U147" s="37"/>
      <c r="V147" s="37"/>
      <c r="W147" s="37"/>
      <c r="X147" s="37"/>
      <c r="Y147" s="37"/>
      <c r="Z147" s="37"/>
      <c r="AA147" s="37"/>
      <c r="AB147" s="37"/>
      <c r="AC147" s="37"/>
      <c r="AD147" s="37"/>
      <c r="AE147" s="37"/>
      <c r="AR147" s="192" t="s">
        <v>283</v>
      </c>
      <c r="AT147" s="192" t="s">
        <v>199</v>
      </c>
      <c r="AU147" s="192" t="s">
        <v>82</v>
      </c>
      <c r="AY147" s="20" t="s">
        <v>197</v>
      </c>
      <c r="BE147" s="193">
        <f t="shared" si="14"/>
        <v>0</v>
      </c>
      <c r="BF147" s="193">
        <f t="shared" si="15"/>
        <v>0</v>
      </c>
      <c r="BG147" s="193">
        <f t="shared" si="16"/>
        <v>0</v>
      </c>
      <c r="BH147" s="193">
        <f t="shared" si="17"/>
        <v>0</v>
      </c>
      <c r="BI147" s="193">
        <f t="shared" si="18"/>
        <v>0</v>
      </c>
      <c r="BJ147" s="20" t="s">
        <v>82</v>
      </c>
      <c r="BK147" s="193">
        <f t="shared" si="19"/>
        <v>0</v>
      </c>
      <c r="BL147" s="20" t="s">
        <v>283</v>
      </c>
      <c r="BM147" s="192" t="s">
        <v>1263</v>
      </c>
    </row>
    <row r="148" spans="1:65" s="12" customFormat="1" ht="25.9" customHeight="1">
      <c r="B148" s="165"/>
      <c r="C148" s="166"/>
      <c r="D148" s="167" t="s">
        <v>73</v>
      </c>
      <c r="E148" s="168" t="s">
        <v>4779</v>
      </c>
      <c r="F148" s="168" t="s">
        <v>4129</v>
      </c>
      <c r="G148" s="166"/>
      <c r="H148" s="166"/>
      <c r="I148" s="169"/>
      <c r="J148" s="170">
        <f>BK148</f>
        <v>0</v>
      </c>
      <c r="K148" s="166"/>
      <c r="L148" s="171"/>
      <c r="M148" s="172"/>
      <c r="N148" s="173"/>
      <c r="O148" s="173"/>
      <c r="P148" s="174">
        <f>SUM(P149:P160)</f>
        <v>0</v>
      </c>
      <c r="Q148" s="173"/>
      <c r="R148" s="174">
        <f>SUM(R149:R160)</f>
        <v>0</v>
      </c>
      <c r="S148" s="173"/>
      <c r="T148" s="175">
        <f>SUM(T149:T160)</f>
        <v>0</v>
      </c>
      <c r="AR148" s="176" t="s">
        <v>82</v>
      </c>
      <c r="AT148" s="177" t="s">
        <v>73</v>
      </c>
      <c r="AU148" s="177" t="s">
        <v>74</v>
      </c>
      <c r="AY148" s="176" t="s">
        <v>197</v>
      </c>
      <c r="BK148" s="178">
        <f>SUM(BK149:BK160)</f>
        <v>0</v>
      </c>
    </row>
    <row r="149" spans="1:65" s="2" customFormat="1" ht="16.5" customHeight="1">
      <c r="A149" s="37"/>
      <c r="B149" s="38"/>
      <c r="C149" s="181" t="s">
        <v>425</v>
      </c>
      <c r="D149" s="181" t="s">
        <v>199</v>
      </c>
      <c r="E149" s="182" t="s">
        <v>425</v>
      </c>
      <c r="F149" s="183" t="s">
        <v>5198</v>
      </c>
      <c r="G149" s="184" t="s">
        <v>3845</v>
      </c>
      <c r="H149" s="185">
        <v>1</v>
      </c>
      <c r="I149" s="186"/>
      <c r="J149" s="187">
        <f t="shared" ref="J149:J160" si="20">ROUND(I149*H149,2)</f>
        <v>0</v>
      </c>
      <c r="K149" s="183" t="s">
        <v>28</v>
      </c>
      <c r="L149" s="42"/>
      <c r="M149" s="188" t="s">
        <v>28</v>
      </c>
      <c r="N149" s="189" t="s">
        <v>45</v>
      </c>
      <c r="O149" s="67"/>
      <c r="P149" s="190">
        <f t="shared" ref="P149:P160" si="21">O149*H149</f>
        <v>0</v>
      </c>
      <c r="Q149" s="190">
        <v>0</v>
      </c>
      <c r="R149" s="190">
        <f t="shared" ref="R149:R160" si="22">Q149*H149</f>
        <v>0</v>
      </c>
      <c r="S149" s="190">
        <v>0</v>
      </c>
      <c r="T149" s="191">
        <f t="shared" ref="T149:T160" si="23">S149*H149</f>
        <v>0</v>
      </c>
      <c r="U149" s="37"/>
      <c r="V149" s="37"/>
      <c r="W149" s="37"/>
      <c r="X149" s="37"/>
      <c r="Y149" s="37"/>
      <c r="Z149" s="37"/>
      <c r="AA149" s="37"/>
      <c r="AB149" s="37"/>
      <c r="AC149" s="37"/>
      <c r="AD149" s="37"/>
      <c r="AE149" s="37"/>
      <c r="AR149" s="192" t="s">
        <v>283</v>
      </c>
      <c r="AT149" s="192" t="s">
        <v>199</v>
      </c>
      <c r="AU149" s="192" t="s">
        <v>82</v>
      </c>
      <c r="AY149" s="20" t="s">
        <v>197</v>
      </c>
      <c r="BE149" s="193">
        <f t="shared" ref="BE149:BE160" si="24">IF(N149="základní",J149,0)</f>
        <v>0</v>
      </c>
      <c r="BF149" s="193">
        <f t="shared" ref="BF149:BF160" si="25">IF(N149="snížená",J149,0)</f>
        <v>0</v>
      </c>
      <c r="BG149" s="193">
        <f t="shared" ref="BG149:BG160" si="26">IF(N149="zákl. přenesená",J149,0)</f>
        <v>0</v>
      </c>
      <c r="BH149" s="193">
        <f t="shared" ref="BH149:BH160" si="27">IF(N149="sníž. přenesená",J149,0)</f>
        <v>0</v>
      </c>
      <c r="BI149" s="193">
        <f t="shared" ref="BI149:BI160" si="28">IF(N149="nulová",J149,0)</f>
        <v>0</v>
      </c>
      <c r="BJ149" s="20" t="s">
        <v>82</v>
      </c>
      <c r="BK149" s="193">
        <f t="shared" ref="BK149:BK160" si="29">ROUND(I149*H149,2)</f>
        <v>0</v>
      </c>
      <c r="BL149" s="20" t="s">
        <v>283</v>
      </c>
      <c r="BM149" s="192" t="s">
        <v>1273</v>
      </c>
    </row>
    <row r="150" spans="1:65" s="2" customFormat="1" ht="16.5" customHeight="1">
      <c r="A150" s="37"/>
      <c r="B150" s="38"/>
      <c r="C150" s="181" t="s">
        <v>433</v>
      </c>
      <c r="D150" s="181" t="s">
        <v>199</v>
      </c>
      <c r="E150" s="182" t="s">
        <v>433</v>
      </c>
      <c r="F150" s="183" t="s">
        <v>5199</v>
      </c>
      <c r="G150" s="184" t="s">
        <v>4134</v>
      </c>
      <c r="H150" s="185">
        <v>38</v>
      </c>
      <c r="I150" s="186"/>
      <c r="J150" s="187">
        <f t="shared" si="20"/>
        <v>0</v>
      </c>
      <c r="K150" s="183" t="s">
        <v>28</v>
      </c>
      <c r="L150" s="42"/>
      <c r="M150" s="188" t="s">
        <v>28</v>
      </c>
      <c r="N150" s="189" t="s">
        <v>45</v>
      </c>
      <c r="O150" s="67"/>
      <c r="P150" s="190">
        <f t="shared" si="21"/>
        <v>0</v>
      </c>
      <c r="Q150" s="190">
        <v>0</v>
      </c>
      <c r="R150" s="190">
        <f t="shared" si="22"/>
        <v>0</v>
      </c>
      <c r="S150" s="190">
        <v>0</v>
      </c>
      <c r="T150" s="191">
        <f t="shared" si="23"/>
        <v>0</v>
      </c>
      <c r="U150" s="37"/>
      <c r="V150" s="37"/>
      <c r="W150" s="37"/>
      <c r="X150" s="37"/>
      <c r="Y150" s="37"/>
      <c r="Z150" s="37"/>
      <c r="AA150" s="37"/>
      <c r="AB150" s="37"/>
      <c r="AC150" s="37"/>
      <c r="AD150" s="37"/>
      <c r="AE150" s="37"/>
      <c r="AR150" s="192" t="s">
        <v>283</v>
      </c>
      <c r="AT150" s="192" t="s">
        <v>199</v>
      </c>
      <c r="AU150" s="192" t="s">
        <v>82</v>
      </c>
      <c r="AY150" s="20" t="s">
        <v>197</v>
      </c>
      <c r="BE150" s="193">
        <f t="shared" si="24"/>
        <v>0</v>
      </c>
      <c r="BF150" s="193">
        <f t="shared" si="25"/>
        <v>0</v>
      </c>
      <c r="BG150" s="193">
        <f t="shared" si="26"/>
        <v>0</v>
      </c>
      <c r="BH150" s="193">
        <f t="shared" si="27"/>
        <v>0</v>
      </c>
      <c r="BI150" s="193">
        <f t="shared" si="28"/>
        <v>0</v>
      </c>
      <c r="BJ150" s="20" t="s">
        <v>82</v>
      </c>
      <c r="BK150" s="193">
        <f t="shared" si="29"/>
        <v>0</v>
      </c>
      <c r="BL150" s="20" t="s">
        <v>283</v>
      </c>
      <c r="BM150" s="192" t="s">
        <v>1358</v>
      </c>
    </row>
    <row r="151" spans="1:65" s="2" customFormat="1" ht="16.5" customHeight="1">
      <c r="A151" s="37"/>
      <c r="B151" s="38"/>
      <c r="C151" s="181" t="s">
        <v>439</v>
      </c>
      <c r="D151" s="181" t="s">
        <v>199</v>
      </c>
      <c r="E151" s="182" t="s">
        <v>439</v>
      </c>
      <c r="F151" s="183" t="s">
        <v>5200</v>
      </c>
      <c r="G151" s="184" t="s">
        <v>4134</v>
      </c>
      <c r="H151" s="185">
        <v>38</v>
      </c>
      <c r="I151" s="186"/>
      <c r="J151" s="187">
        <f t="shared" si="20"/>
        <v>0</v>
      </c>
      <c r="K151" s="183" t="s">
        <v>28</v>
      </c>
      <c r="L151" s="42"/>
      <c r="M151" s="188" t="s">
        <v>28</v>
      </c>
      <c r="N151" s="189" t="s">
        <v>45</v>
      </c>
      <c r="O151" s="67"/>
      <c r="P151" s="190">
        <f t="shared" si="21"/>
        <v>0</v>
      </c>
      <c r="Q151" s="190">
        <v>0</v>
      </c>
      <c r="R151" s="190">
        <f t="shared" si="22"/>
        <v>0</v>
      </c>
      <c r="S151" s="190">
        <v>0</v>
      </c>
      <c r="T151" s="191">
        <f t="shared" si="23"/>
        <v>0</v>
      </c>
      <c r="U151" s="37"/>
      <c r="V151" s="37"/>
      <c r="W151" s="37"/>
      <c r="X151" s="37"/>
      <c r="Y151" s="37"/>
      <c r="Z151" s="37"/>
      <c r="AA151" s="37"/>
      <c r="AB151" s="37"/>
      <c r="AC151" s="37"/>
      <c r="AD151" s="37"/>
      <c r="AE151" s="37"/>
      <c r="AR151" s="192" t="s">
        <v>283</v>
      </c>
      <c r="AT151" s="192" t="s">
        <v>199</v>
      </c>
      <c r="AU151" s="192" t="s">
        <v>82</v>
      </c>
      <c r="AY151" s="20" t="s">
        <v>197</v>
      </c>
      <c r="BE151" s="193">
        <f t="shared" si="24"/>
        <v>0</v>
      </c>
      <c r="BF151" s="193">
        <f t="shared" si="25"/>
        <v>0</v>
      </c>
      <c r="BG151" s="193">
        <f t="shared" si="26"/>
        <v>0</v>
      </c>
      <c r="BH151" s="193">
        <f t="shared" si="27"/>
        <v>0</v>
      </c>
      <c r="BI151" s="193">
        <f t="shared" si="28"/>
        <v>0</v>
      </c>
      <c r="BJ151" s="20" t="s">
        <v>82</v>
      </c>
      <c r="BK151" s="193">
        <f t="shared" si="29"/>
        <v>0</v>
      </c>
      <c r="BL151" s="20" t="s">
        <v>283</v>
      </c>
      <c r="BM151" s="192" t="s">
        <v>1370</v>
      </c>
    </row>
    <row r="152" spans="1:65" s="2" customFormat="1" ht="16.5" customHeight="1">
      <c r="A152" s="37"/>
      <c r="B152" s="38"/>
      <c r="C152" s="181" t="s">
        <v>445</v>
      </c>
      <c r="D152" s="181" t="s">
        <v>199</v>
      </c>
      <c r="E152" s="182" t="s">
        <v>445</v>
      </c>
      <c r="F152" s="183" t="s">
        <v>5201</v>
      </c>
      <c r="G152" s="184" t="s">
        <v>4134</v>
      </c>
      <c r="H152" s="185">
        <v>8</v>
      </c>
      <c r="I152" s="186"/>
      <c r="J152" s="187">
        <f t="shared" si="20"/>
        <v>0</v>
      </c>
      <c r="K152" s="183" t="s">
        <v>28</v>
      </c>
      <c r="L152" s="42"/>
      <c r="M152" s="188" t="s">
        <v>28</v>
      </c>
      <c r="N152" s="189" t="s">
        <v>45</v>
      </c>
      <c r="O152" s="67"/>
      <c r="P152" s="190">
        <f t="shared" si="21"/>
        <v>0</v>
      </c>
      <c r="Q152" s="190">
        <v>0</v>
      </c>
      <c r="R152" s="190">
        <f t="shared" si="22"/>
        <v>0</v>
      </c>
      <c r="S152" s="190">
        <v>0</v>
      </c>
      <c r="T152" s="191">
        <f t="shared" si="23"/>
        <v>0</v>
      </c>
      <c r="U152" s="37"/>
      <c r="V152" s="37"/>
      <c r="W152" s="37"/>
      <c r="X152" s="37"/>
      <c r="Y152" s="37"/>
      <c r="Z152" s="37"/>
      <c r="AA152" s="37"/>
      <c r="AB152" s="37"/>
      <c r="AC152" s="37"/>
      <c r="AD152" s="37"/>
      <c r="AE152" s="37"/>
      <c r="AR152" s="192" t="s">
        <v>283</v>
      </c>
      <c r="AT152" s="192" t="s">
        <v>199</v>
      </c>
      <c r="AU152" s="192" t="s">
        <v>82</v>
      </c>
      <c r="AY152" s="20" t="s">
        <v>197</v>
      </c>
      <c r="BE152" s="193">
        <f t="shared" si="24"/>
        <v>0</v>
      </c>
      <c r="BF152" s="193">
        <f t="shared" si="25"/>
        <v>0</v>
      </c>
      <c r="BG152" s="193">
        <f t="shared" si="26"/>
        <v>0</v>
      </c>
      <c r="BH152" s="193">
        <f t="shared" si="27"/>
        <v>0</v>
      </c>
      <c r="BI152" s="193">
        <f t="shared" si="28"/>
        <v>0</v>
      </c>
      <c r="BJ152" s="20" t="s">
        <v>82</v>
      </c>
      <c r="BK152" s="193">
        <f t="shared" si="29"/>
        <v>0</v>
      </c>
      <c r="BL152" s="20" t="s">
        <v>283</v>
      </c>
      <c r="BM152" s="192" t="s">
        <v>1382</v>
      </c>
    </row>
    <row r="153" spans="1:65" s="2" customFormat="1" ht="16.5" customHeight="1">
      <c r="A153" s="37"/>
      <c r="B153" s="38"/>
      <c r="C153" s="181" t="s">
        <v>451</v>
      </c>
      <c r="D153" s="181" t="s">
        <v>199</v>
      </c>
      <c r="E153" s="182" t="s">
        <v>451</v>
      </c>
      <c r="F153" s="183" t="s">
        <v>5202</v>
      </c>
      <c r="G153" s="184" t="s">
        <v>3845</v>
      </c>
      <c r="H153" s="185">
        <v>5</v>
      </c>
      <c r="I153" s="186"/>
      <c r="J153" s="187">
        <f t="shared" si="20"/>
        <v>0</v>
      </c>
      <c r="K153" s="183" t="s">
        <v>28</v>
      </c>
      <c r="L153" s="42"/>
      <c r="M153" s="188" t="s">
        <v>28</v>
      </c>
      <c r="N153" s="189" t="s">
        <v>45</v>
      </c>
      <c r="O153" s="67"/>
      <c r="P153" s="190">
        <f t="shared" si="21"/>
        <v>0</v>
      </c>
      <c r="Q153" s="190">
        <v>0</v>
      </c>
      <c r="R153" s="190">
        <f t="shared" si="22"/>
        <v>0</v>
      </c>
      <c r="S153" s="190">
        <v>0</v>
      </c>
      <c r="T153" s="191">
        <f t="shared" si="23"/>
        <v>0</v>
      </c>
      <c r="U153" s="37"/>
      <c r="V153" s="37"/>
      <c r="W153" s="37"/>
      <c r="X153" s="37"/>
      <c r="Y153" s="37"/>
      <c r="Z153" s="37"/>
      <c r="AA153" s="37"/>
      <c r="AB153" s="37"/>
      <c r="AC153" s="37"/>
      <c r="AD153" s="37"/>
      <c r="AE153" s="37"/>
      <c r="AR153" s="192" t="s">
        <v>283</v>
      </c>
      <c r="AT153" s="192" t="s">
        <v>199</v>
      </c>
      <c r="AU153" s="192" t="s">
        <v>82</v>
      </c>
      <c r="AY153" s="20" t="s">
        <v>197</v>
      </c>
      <c r="BE153" s="193">
        <f t="shared" si="24"/>
        <v>0</v>
      </c>
      <c r="BF153" s="193">
        <f t="shared" si="25"/>
        <v>0</v>
      </c>
      <c r="BG153" s="193">
        <f t="shared" si="26"/>
        <v>0</v>
      </c>
      <c r="BH153" s="193">
        <f t="shared" si="27"/>
        <v>0</v>
      </c>
      <c r="BI153" s="193">
        <f t="shared" si="28"/>
        <v>0</v>
      </c>
      <c r="BJ153" s="20" t="s">
        <v>82</v>
      </c>
      <c r="BK153" s="193">
        <f t="shared" si="29"/>
        <v>0</v>
      </c>
      <c r="BL153" s="20" t="s">
        <v>283</v>
      </c>
      <c r="BM153" s="192" t="s">
        <v>1398</v>
      </c>
    </row>
    <row r="154" spans="1:65" s="2" customFormat="1" ht="16.5" customHeight="1">
      <c r="A154" s="37"/>
      <c r="B154" s="38"/>
      <c r="C154" s="181" t="s">
        <v>457</v>
      </c>
      <c r="D154" s="181" t="s">
        <v>199</v>
      </c>
      <c r="E154" s="182" t="s">
        <v>457</v>
      </c>
      <c r="F154" s="183" t="s">
        <v>5203</v>
      </c>
      <c r="G154" s="184" t="s">
        <v>4134</v>
      </c>
      <c r="H154" s="185">
        <v>16</v>
      </c>
      <c r="I154" s="186"/>
      <c r="J154" s="187">
        <f t="shared" si="20"/>
        <v>0</v>
      </c>
      <c r="K154" s="183" t="s">
        <v>28</v>
      </c>
      <c r="L154" s="42"/>
      <c r="M154" s="188" t="s">
        <v>28</v>
      </c>
      <c r="N154" s="189" t="s">
        <v>45</v>
      </c>
      <c r="O154" s="67"/>
      <c r="P154" s="190">
        <f t="shared" si="21"/>
        <v>0</v>
      </c>
      <c r="Q154" s="190">
        <v>0</v>
      </c>
      <c r="R154" s="190">
        <f t="shared" si="22"/>
        <v>0</v>
      </c>
      <c r="S154" s="190">
        <v>0</v>
      </c>
      <c r="T154" s="191">
        <f t="shared" si="23"/>
        <v>0</v>
      </c>
      <c r="U154" s="37"/>
      <c r="V154" s="37"/>
      <c r="W154" s="37"/>
      <c r="X154" s="37"/>
      <c r="Y154" s="37"/>
      <c r="Z154" s="37"/>
      <c r="AA154" s="37"/>
      <c r="AB154" s="37"/>
      <c r="AC154" s="37"/>
      <c r="AD154" s="37"/>
      <c r="AE154" s="37"/>
      <c r="AR154" s="192" t="s">
        <v>283</v>
      </c>
      <c r="AT154" s="192" t="s">
        <v>199</v>
      </c>
      <c r="AU154" s="192" t="s">
        <v>82</v>
      </c>
      <c r="AY154" s="20" t="s">
        <v>197</v>
      </c>
      <c r="BE154" s="193">
        <f t="shared" si="24"/>
        <v>0</v>
      </c>
      <c r="BF154" s="193">
        <f t="shared" si="25"/>
        <v>0</v>
      </c>
      <c r="BG154" s="193">
        <f t="shared" si="26"/>
        <v>0</v>
      </c>
      <c r="BH154" s="193">
        <f t="shared" si="27"/>
        <v>0</v>
      </c>
      <c r="BI154" s="193">
        <f t="shared" si="28"/>
        <v>0</v>
      </c>
      <c r="BJ154" s="20" t="s">
        <v>82</v>
      </c>
      <c r="BK154" s="193">
        <f t="shared" si="29"/>
        <v>0</v>
      </c>
      <c r="BL154" s="20" t="s">
        <v>283</v>
      </c>
      <c r="BM154" s="192" t="s">
        <v>1410</v>
      </c>
    </row>
    <row r="155" spans="1:65" s="2" customFormat="1" ht="16.5" customHeight="1">
      <c r="A155" s="37"/>
      <c r="B155" s="38"/>
      <c r="C155" s="181" t="s">
        <v>463</v>
      </c>
      <c r="D155" s="181" t="s">
        <v>199</v>
      </c>
      <c r="E155" s="182" t="s">
        <v>463</v>
      </c>
      <c r="F155" s="183" t="s">
        <v>5204</v>
      </c>
      <c r="G155" s="184" t="s">
        <v>4134</v>
      </c>
      <c r="H155" s="185">
        <v>6</v>
      </c>
      <c r="I155" s="186"/>
      <c r="J155" s="187">
        <f t="shared" si="20"/>
        <v>0</v>
      </c>
      <c r="K155" s="183" t="s">
        <v>28</v>
      </c>
      <c r="L155" s="42"/>
      <c r="M155" s="188" t="s">
        <v>28</v>
      </c>
      <c r="N155" s="189" t="s">
        <v>45</v>
      </c>
      <c r="O155" s="67"/>
      <c r="P155" s="190">
        <f t="shared" si="21"/>
        <v>0</v>
      </c>
      <c r="Q155" s="190">
        <v>0</v>
      </c>
      <c r="R155" s="190">
        <f t="shared" si="22"/>
        <v>0</v>
      </c>
      <c r="S155" s="190">
        <v>0</v>
      </c>
      <c r="T155" s="191">
        <f t="shared" si="23"/>
        <v>0</v>
      </c>
      <c r="U155" s="37"/>
      <c r="V155" s="37"/>
      <c r="W155" s="37"/>
      <c r="X155" s="37"/>
      <c r="Y155" s="37"/>
      <c r="Z155" s="37"/>
      <c r="AA155" s="37"/>
      <c r="AB155" s="37"/>
      <c r="AC155" s="37"/>
      <c r="AD155" s="37"/>
      <c r="AE155" s="37"/>
      <c r="AR155" s="192" t="s">
        <v>283</v>
      </c>
      <c r="AT155" s="192" t="s">
        <v>199</v>
      </c>
      <c r="AU155" s="192" t="s">
        <v>82</v>
      </c>
      <c r="AY155" s="20" t="s">
        <v>197</v>
      </c>
      <c r="BE155" s="193">
        <f t="shared" si="24"/>
        <v>0</v>
      </c>
      <c r="BF155" s="193">
        <f t="shared" si="25"/>
        <v>0</v>
      </c>
      <c r="BG155" s="193">
        <f t="shared" si="26"/>
        <v>0</v>
      </c>
      <c r="BH155" s="193">
        <f t="shared" si="27"/>
        <v>0</v>
      </c>
      <c r="BI155" s="193">
        <f t="shared" si="28"/>
        <v>0</v>
      </c>
      <c r="BJ155" s="20" t="s">
        <v>82</v>
      </c>
      <c r="BK155" s="193">
        <f t="shared" si="29"/>
        <v>0</v>
      </c>
      <c r="BL155" s="20" t="s">
        <v>283</v>
      </c>
      <c r="BM155" s="192" t="s">
        <v>1422</v>
      </c>
    </row>
    <row r="156" spans="1:65" s="2" customFormat="1" ht="16.5" customHeight="1">
      <c r="A156" s="37"/>
      <c r="B156" s="38"/>
      <c r="C156" s="181" t="s">
        <v>470</v>
      </c>
      <c r="D156" s="181" t="s">
        <v>199</v>
      </c>
      <c r="E156" s="182" t="s">
        <v>470</v>
      </c>
      <c r="F156" s="183" t="s">
        <v>5205</v>
      </c>
      <c r="G156" s="184" t="s">
        <v>4134</v>
      </c>
      <c r="H156" s="185">
        <v>2</v>
      </c>
      <c r="I156" s="186"/>
      <c r="J156" s="187">
        <f t="shared" si="20"/>
        <v>0</v>
      </c>
      <c r="K156" s="183" t="s">
        <v>28</v>
      </c>
      <c r="L156" s="42"/>
      <c r="M156" s="188" t="s">
        <v>28</v>
      </c>
      <c r="N156" s="189" t="s">
        <v>45</v>
      </c>
      <c r="O156" s="67"/>
      <c r="P156" s="190">
        <f t="shared" si="21"/>
        <v>0</v>
      </c>
      <c r="Q156" s="190">
        <v>0</v>
      </c>
      <c r="R156" s="190">
        <f t="shared" si="22"/>
        <v>0</v>
      </c>
      <c r="S156" s="190">
        <v>0</v>
      </c>
      <c r="T156" s="191">
        <f t="shared" si="23"/>
        <v>0</v>
      </c>
      <c r="U156" s="37"/>
      <c r="V156" s="37"/>
      <c r="W156" s="37"/>
      <c r="X156" s="37"/>
      <c r="Y156" s="37"/>
      <c r="Z156" s="37"/>
      <c r="AA156" s="37"/>
      <c r="AB156" s="37"/>
      <c r="AC156" s="37"/>
      <c r="AD156" s="37"/>
      <c r="AE156" s="37"/>
      <c r="AR156" s="192" t="s">
        <v>283</v>
      </c>
      <c r="AT156" s="192" t="s">
        <v>199</v>
      </c>
      <c r="AU156" s="192" t="s">
        <v>82</v>
      </c>
      <c r="AY156" s="20" t="s">
        <v>197</v>
      </c>
      <c r="BE156" s="193">
        <f t="shared" si="24"/>
        <v>0</v>
      </c>
      <c r="BF156" s="193">
        <f t="shared" si="25"/>
        <v>0</v>
      </c>
      <c r="BG156" s="193">
        <f t="shared" si="26"/>
        <v>0</v>
      </c>
      <c r="BH156" s="193">
        <f t="shared" si="27"/>
        <v>0</v>
      </c>
      <c r="BI156" s="193">
        <f t="shared" si="28"/>
        <v>0</v>
      </c>
      <c r="BJ156" s="20" t="s">
        <v>82</v>
      </c>
      <c r="BK156" s="193">
        <f t="shared" si="29"/>
        <v>0</v>
      </c>
      <c r="BL156" s="20" t="s">
        <v>283</v>
      </c>
      <c r="BM156" s="192" t="s">
        <v>1432</v>
      </c>
    </row>
    <row r="157" spans="1:65" s="2" customFormat="1" ht="16.5" customHeight="1">
      <c r="A157" s="37"/>
      <c r="B157" s="38"/>
      <c r="C157" s="181" t="s">
        <v>476</v>
      </c>
      <c r="D157" s="181" t="s">
        <v>199</v>
      </c>
      <c r="E157" s="182" t="s">
        <v>476</v>
      </c>
      <c r="F157" s="183" t="s">
        <v>5206</v>
      </c>
      <c r="G157" s="184" t="s">
        <v>4134</v>
      </c>
      <c r="H157" s="185">
        <v>8</v>
      </c>
      <c r="I157" s="186"/>
      <c r="J157" s="187">
        <f t="shared" si="20"/>
        <v>0</v>
      </c>
      <c r="K157" s="183" t="s">
        <v>28</v>
      </c>
      <c r="L157" s="42"/>
      <c r="M157" s="188" t="s">
        <v>28</v>
      </c>
      <c r="N157" s="189" t="s">
        <v>45</v>
      </c>
      <c r="O157" s="67"/>
      <c r="P157" s="190">
        <f t="shared" si="21"/>
        <v>0</v>
      </c>
      <c r="Q157" s="190">
        <v>0</v>
      </c>
      <c r="R157" s="190">
        <f t="shared" si="22"/>
        <v>0</v>
      </c>
      <c r="S157" s="190">
        <v>0</v>
      </c>
      <c r="T157" s="191">
        <f t="shared" si="23"/>
        <v>0</v>
      </c>
      <c r="U157" s="37"/>
      <c r="V157" s="37"/>
      <c r="W157" s="37"/>
      <c r="X157" s="37"/>
      <c r="Y157" s="37"/>
      <c r="Z157" s="37"/>
      <c r="AA157" s="37"/>
      <c r="AB157" s="37"/>
      <c r="AC157" s="37"/>
      <c r="AD157" s="37"/>
      <c r="AE157" s="37"/>
      <c r="AR157" s="192" t="s">
        <v>283</v>
      </c>
      <c r="AT157" s="192" t="s">
        <v>199</v>
      </c>
      <c r="AU157" s="192" t="s">
        <v>82</v>
      </c>
      <c r="AY157" s="20" t="s">
        <v>197</v>
      </c>
      <c r="BE157" s="193">
        <f t="shared" si="24"/>
        <v>0</v>
      </c>
      <c r="BF157" s="193">
        <f t="shared" si="25"/>
        <v>0</v>
      </c>
      <c r="BG157" s="193">
        <f t="shared" si="26"/>
        <v>0</v>
      </c>
      <c r="BH157" s="193">
        <f t="shared" si="27"/>
        <v>0</v>
      </c>
      <c r="BI157" s="193">
        <f t="shared" si="28"/>
        <v>0</v>
      </c>
      <c r="BJ157" s="20" t="s">
        <v>82</v>
      </c>
      <c r="BK157" s="193">
        <f t="shared" si="29"/>
        <v>0</v>
      </c>
      <c r="BL157" s="20" t="s">
        <v>283</v>
      </c>
      <c r="BM157" s="192" t="s">
        <v>1442</v>
      </c>
    </row>
    <row r="158" spans="1:65" s="2" customFormat="1" ht="16.5" customHeight="1">
      <c r="A158" s="37"/>
      <c r="B158" s="38"/>
      <c r="C158" s="181" t="s">
        <v>482</v>
      </c>
      <c r="D158" s="181" t="s">
        <v>199</v>
      </c>
      <c r="E158" s="182" t="s">
        <v>482</v>
      </c>
      <c r="F158" s="183" t="s">
        <v>5207</v>
      </c>
      <c r="G158" s="184" t="s">
        <v>4134</v>
      </c>
      <c r="H158" s="185">
        <v>32</v>
      </c>
      <c r="I158" s="186"/>
      <c r="J158" s="187">
        <f t="shared" si="20"/>
        <v>0</v>
      </c>
      <c r="K158" s="183" t="s">
        <v>28</v>
      </c>
      <c r="L158" s="42"/>
      <c r="M158" s="188" t="s">
        <v>28</v>
      </c>
      <c r="N158" s="189" t="s">
        <v>45</v>
      </c>
      <c r="O158" s="67"/>
      <c r="P158" s="190">
        <f t="shared" si="21"/>
        <v>0</v>
      </c>
      <c r="Q158" s="190">
        <v>0</v>
      </c>
      <c r="R158" s="190">
        <f t="shared" si="22"/>
        <v>0</v>
      </c>
      <c r="S158" s="190">
        <v>0</v>
      </c>
      <c r="T158" s="191">
        <f t="shared" si="23"/>
        <v>0</v>
      </c>
      <c r="U158" s="37"/>
      <c r="V158" s="37"/>
      <c r="W158" s="37"/>
      <c r="X158" s="37"/>
      <c r="Y158" s="37"/>
      <c r="Z158" s="37"/>
      <c r="AA158" s="37"/>
      <c r="AB158" s="37"/>
      <c r="AC158" s="37"/>
      <c r="AD158" s="37"/>
      <c r="AE158" s="37"/>
      <c r="AR158" s="192" t="s">
        <v>283</v>
      </c>
      <c r="AT158" s="192" t="s">
        <v>199</v>
      </c>
      <c r="AU158" s="192" t="s">
        <v>82</v>
      </c>
      <c r="AY158" s="20" t="s">
        <v>197</v>
      </c>
      <c r="BE158" s="193">
        <f t="shared" si="24"/>
        <v>0</v>
      </c>
      <c r="BF158" s="193">
        <f t="shared" si="25"/>
        <v>0</v>
      </c>
      <c r="BG158" s="193">
        <f t="shared" si="26"/>
        <v>0</v>
      </c>
      <c r="BH158" s="193">
        <f t="shared" si="27"/>
        <v>0</v>
      </c>
      <c r="BI158" s="193">
        <f t="shared" si="28"/>
        <v>0</v>
      </c>
      <c r="BJ158" s="20" t="s">
        <v>82</v>
      </c>
      <c r="BK158" s="193">
        <f t="shared" si="29"/>
        <v>0</v>
      </c>
      <c r="BL158" s="20" t="s">
        <v>283</v>
      </c>
      <c r="BM158" s="192" t="s">
        <v>1458</v>
      </c>
    </row>
    <row r="159" spans="1:65" s="2" customFormat="1" ht="16.5" customHeight="1">
      <c r="A159" s="37"/>
      <c r="B159" s="38"/>
      <c r="C159" s="181" t="s">
        <v>489</v>
      </c>
      <c r="D159" s="181" t="s">
        <v>199</v>
      </c>
      <c r="E159" s="182" t="s">
        <v>489</v>
      </c>
      <c r="F159" s="183" t="s">
        <v>5208</v>
      </c>
      <c r="G159" s="184" t="s">
        <v>4134</v>
      </c>
      <c r="H159" s="185">
        <v>8</v>
      </c>
      <c r="I159" s="186"/>
      <c r="J159" s="187">
        <f t="shared" si="20"/>
        <v>0</v>
      </c>
      <c r="K159" s="183" t="s">
        <v>28</v>
      </c>
      <c r="L159" s="42"/>
      <c r="M159" s="188" t="s">
        <v>28</v>
      </c>
      <c r="N159" s="189" t="s">
        <v>45</v>
      </c>
      <c r="O159" s="67"/>
      <c r="P159" s="190">
        <f t="shared" si="21"/>
        <v>0</v>
      </c>
      <c r="Q159" s="190">
        <v>0</v>
      </c>
      <c r="R159" s="190">
        <f t="shared" si="22"/>
        <v>0</v>
      </c>
      <c r="S159" s="190">
        <v>0</v>
      </c>
      <c r="T159" s="191">
        <f t="shared" si="23"/>
        <v>0</v>
      </c>
      <c r="U159" s="37"/>
      <c r="V159" s="37"/>
      <c r="W159" s="37"/>
      <c r="X159" s="37"/>
      <c r="Y159" s="37"/>
      <c r="Z159" s="37"/>
      <c r="AA159" s="37"/>
      <c r="AB159" s="37"/>
      <c r="AC159" s="37"/>
      <c r="AD159" s="37"/>
      <c r="AE159" s="37"/>
      <c r="AR159" s="192" t="s">
        <v>283</v>
      </c>
      <c r="AT159" s="192" t="s">
        <v>199</v>
      </c>
      <c r="AU159" s="192" t="s">
        <v>82</v>
      </c>
      <c r="AY159" s="20" t="s">
        <v>197</v>
      </c>
      <c r="BE159" s="193">
        <f t="shared" si="24"/>
        <v>0</v>
      </c>
      <c r="BF159" s="193">
        <f t="shared" si="25"/>
        <v>0</v>
      </c>
      <c r="BG159" s="193">
        <f t="shared" si="26"/>
        <v>0</v>
      </c>
      <c r="BH159" s="193">
        <f t="shared" si="27"/>
        <v>0</v>
      </c>
      <c r="BI159" s="193">
        <f t="shared" si="28"/>
        <v>0</v>
      </c>
      <c r="BJ159" s="20" t="s">
        <v>82</v>
      </c>
      <c r="BK159" s="193">
        <f t="shared" si="29"/>
        <v>0</v>
      </c>
      <c r="BL159" s="20" t="s">
        <v>283</v>
      </c>
      <c r="BM159" s="192" t="s">
        <v>1473</v>
      </c>
    </row>
    <row r="160" spans="1:65" s="2" customFormat="1" ht="16.5" customHeight="1">
      <c r="A160" s="37"/>
      <c r="B160" s="38"/>
      <c r="C160" s="181" t="s">
        <v>495</v>
      </c>
      <c r="D160" s="181" t="s">
        <v>199</v>
      </c>
      <c r="E160" s="182" t="s">
        <v>495</v>
      </c>
      <c r="F160" s="183" t="s">
        <v>5209</v>
      </c>
      <c r="G160" s="184" t="s">
        <v>3845</v>
      </c>
      <c r="H160" s="185">
        <v>1</v>
      </c>
      <c r="I160" s="186"/>
      <c r="J160" s="187">
        <f t="shared" si="20"/>
        <v>0</v>
      </c>
      <c r="K160" s="183" t="s">
        <v>28</v>
      </c>
      <c r="L160" s="42"/>
      <c r="M160" s="188" t="s">
        <v>28</v>
      </c>
      <c r="N160" s="189" t="s">
        <v>45</v>
      </c>
      <c r="O160" s="67"/>
      <c r="P160" s="190">
        <f t="shared" si="21"/>
        <v>0</v>
      </c>
      <c r="Q160" s="190">
        <v>0</v>
      </c>
      <c r="R160" s="190">
        <f t="shared" si="22"/>
        <v>0</v>
      </c>
      <c r="S160" s="190">
        <v>0</v>
      </c>
      <c r="T160" s="191">
        <f t="shared" si="23"/>
        <v>0</v>
      </c>
      <c r="U160" s="37"/>
      <c r="V160" s="37"/>
      <c r="W160" s="37"/>
      <c r="X160" s="37"/>
      <c r="Y160" s="37"/>
      <c r="Z160" s="37"/>
      <c r="AA160" s="37"/>
      <c r="AB160" s="37"/>
      <c r="AC160" s="37"/>
      <c r="AD160" s="37"/>
      <c r="AE160" s="37"/>
      <c r="AR160" s="192" t="s">
        <v>283</v>
      </c>
      <c r="AT160" s="192" t="s">
        <v>199</v>
      </c>
      <c r="AU160" s="192" t="s">
        <v>82</v>
      </c>
      <c r="AY160" s="20" t="s">
        <v>197</v>
      </c>
      <c r="BE160" s="193">
        <f t="shared" si="24"/>
        <v>0</v>
      </c>
      <c r="BF160" s="193">
        <f t="shared" si="25"/>
        <v>0</v>
      </c>
      <c r="BG160" s="193">
        <f t="shared" si="26"/>
        <v>0</v>
      </c>
      <c r="BH160" s="193">
        <f t="shared" si="27"/>
        <v>0</v>
      </c>
      <c r="BI160" s="193">
        <f t="shared" si="28"/>
        <v>0</v>
      </c>
      <c r="BJ160" s="20" t="s">
        <v>82</v>
      </c>
      <c r="BK160" s="193">
        <f t="shared" si="29"/>
        <v>0</v>
      </c>
      <c r="BL160" s="20" t="s">
        <v>283</v>
      </c>
      <c r="BM160" s="192" t="s">
        <v>1494</v>
      </c>
    </row>
    <row r="161" spans="1:65" s="12" customFormat="1" ht="25.9" customHeight="1">
      <c r="B161" s="165"/>
      <c r="C161" s="166"/>
      <c r="D161" s="167" t="s">
        <v>73</v>
      </c>
      <c r="E161" s="168" t="s">
        <v>4785</v>
      </c>
      <c r="F161" s="168" t="s">
        <v>4577</v>
      </c>
      <c r="G161" s="166"/>
      <c r="H161" s="166"/>
      <c r="I161" s="169"/>
      <c r="J161" s="170">
        <f>BK161</f>
        <v>0</v>
      </c>
      <c r="K161" s="166"/>
      <c r="L161" s="171"/>
      <c r="M161" s="172"/>
      <c r="N161" s="173"/>
      <c r="O161" s="173"/>
      <c r="P161" s="174">
        <f>SUM(P162:P163)</f>
        <v>0</v>
      </c>
      <c r="Q161" s="173"/>
      <c r="R161" s="174">
        <f>SUM(R162:R163)</f>
        <v>0</v>
      </c>
      <c r="S161" s="173"/>
      <c r="T161" s="175">
        <f>SUM(T162:T163)</f>
        <v>0</v>
      </c>
      <c r="AR161" s="176" t="s">
        <v>82</v>
      </c>
      <c r="AT161" s="177" t="s">
        <v>73</v>
      </c>
      <c r="AU161" s="177" t="s">
        <v>74</v>
      </c>
      <c r="AY161" s="176" t="s">
        <v>197</v>
      </c>
      <c r="BK161" s="178">
        <f>SUM(BK162:BK163)</f>
        <v>0</v>
      </c>
    </row>
    <row r="162" spans="1:65" s="2" customFormat="1" ht="16.5" customHeight="1">
      <c r="A162" s="37"/>
      <c r="B162" s="38"/>
      <c r="C162" s="181" t="s">
        <v>500</v>
      </c>
      <c r="D162" s="181" t="s">
        <v>199</v>
      </c>
      <c r="E162" s="182" t="s">
        <v>500</v>
      </c>
      <c r="F162" s="183" t="s">
        <v>5210</v>
      </c>
      <c r="G162" s="184" t="s">
        <v>1590</v>
      </c>
      <c r="H162" s="185">
        <v>1</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283</v>
      </c>
      <c r="AT162" s="192" t="s">
        <v>199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283</v>
      </c>
      <c r="BM162" s="192" t="s">
        <v>1509</v>
      </c>
    </row>
    <row r="163" spans="1:65" s="2" customFormat="1" ht="16.5" customHeight="1">
      <c r="A163" s="37"/>
      <c r="B163" s="38"/>
      <c r="C163" s="181" t="s">
        <v>505</v>
      </c>
      <c r="D163" s="181" t="s">
        <v>199</v>
      </c>
      <c r="E163" s="182" t="s">
        <v>505</v>
      </c>
      <c r="F163" s="183" t="s">
        <v>4427</v>
      </c>
      <c r="G163" s="184" t="s">
        <v>1590</v>
      </c>
      <c r="H163" s="185">
        <v>1</v>
      </c>
      <c r="I163" s="186"/>
      <c r="J163" s="187">
        <f>ROUND(I163*H163,2)</f>
        <v>0</v>
      </c>
      <c r="K163" s="183" t="s">
        <v>28</v>
      </c>
      <c r="L163" s="42"/>
      <c r="M163" s="266" t="s">
        <v>28</v>
      </c>
      <c r="N163" s="267" t="s">
        <v>45</v>
      </c>
      <c r="O163" s="264"/>
      <c r="P163" s="268">
        <f>O163*H163</f>
        <v>0</v>
      </c>
      <c r="Q163" s="268">
        <v>0</v>
      </c>
      <c r="R163" s="268">
        <f>Q163*H163</f>
        <v>0</v>
      </c>
      <c r="S163" s="268">
        <v>0</v>
      </c>
      <c r="T163" s="269">
        <f>S163*H163</f>
        <v>0</v>
      </c>
      <c r="U163" s="37"/>
      <c r="V163" s="37"/>
      <c r="W163" s="37"/>
      <c r="X163" s="37"/>
      <c r="Y163" s="37"/>
      <c r="Z163" s="37"/>
      <c r="AA163" s="37"/>
      <c r="AB163" s="37"/>
      <c r="AC163" s="37"/>
      <c r="AD163" s="37"/>
      <c r="AE163" s="37"/>
      <c r="AR163" s="192" t="s">
        <v>283</v>
      </c>
      <c r="AT163" s="192" t="s">
        <v>199</v>
      </c>
      <c r="AU163" s="192" t="s">
        <v>82</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283</v>
      </c>
      <c r="BM163" s="192" t="s">
        <v>1522</v>
      </c>
    </row>
    <row r="164" spans="1:65" s="2" customFormat="1" ht="6.95" customHeight="1">
      <c r="A164" s="37"/>
      <c r="B164" s="50"/>
      <c r="C164" s="51"/>
      <c r="D164" s="51"/>
      <c r="E164" s="51"/>
      <c r="F164" s="51"/>
      <c r="G164" s="51"/>
      <c r="H164" s="51"/>
      <c r="I164" s="51"/>
      <c r="J164" s="51"/>
      <c r="K164" s="51"/>
      <c r="L164" s="42"/>
      <c r="M164" s="37"/>
      <c r="O164" s="37"/>
      <c r="P164" s="37"/>
      <c r="Q164" s="37"/>
      <c r="R164" s="37"/>
      <c r="S164" s="37"/>
      <c r="T164" s="37"/>
      <c r="U164" s="37"/>
      <c r="V164" s="37"/>
      <c r="W164" s="37"/>
      <c r="X164" s="37"/>
      <c r="Y164" s="37"/>
      <c r="Z164" s="37"/>
      <c r="AA164" s="37"/>
      <c r="AB164" s="37"/>
      <c r="AC164" s="37"/>
      <c r="AD164" s="37"/>
      <c r="AE164" s="37"/>
    </row>
  </sheetData>
  <sheetProtection algorithmName="SHA-512" hashValue="G4QjWOyafpfAkxKhRmBFTTBfwolQ6McwMFEtNzfZLlbXUbOQYCrcBKv2IPIFWFFHC5LY3tyo6vfZx/enJDb2wQ==" saltValue="viepQPhAHMyWIyVEGIPAqgPU/64QYMA+cMcH1rUtVlfdDJwLvQTJKIKwGwTmiDGZUVCjkWzB21jrvo4ncmUuiQ==" spinCount="100000" sheet="1" objects="1" scenarios="1" formatColumns="0" formatRows="0" autoFilter="0"/>
  <autoFilter ref="C95:K163" xr:uid="{00000000-0009-0000-0000-000006000000}"/>
  <mergeCells count="12">
    <mergeCell ref="E88:H88"/>
    <mergeCell ref="L2:V2"/>
    <mergeCell ref="E50:H50"/>
    <mergeCell ref="E52:H52"/>
    <mergeCell ref="E54:H54"/>
    <mergeCell ref="E84:H84"/>
    <mergeCell ref="E86:H86"/>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BM37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106</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5211</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7.25" customHeight="1">
      <c r="A29" s="118"/>
      <c r="B29" s="119"/>
      <c r="C29" s="118"/>
      <c r="D29" s="118"/>
      <c r="E29" s="426" t="s">
        <v>5212</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ROUND(J114,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ROUND((SUM(BE114:BE377)),  2)</f>
        <v>0</v>
      </c>
      <c r="G35" s="37"/>
      <c r="H35" s="37"/>
      <c r="I35" s="127">
        <v>0.21</v>
      </c>
      <c r="J35" s="126">
        <f>ROUND(((SUM(BE114:BE377))*I35),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ROUND((SUM(BF114:BF377)),  2)</f>
        <v>0</v>
      </c>
      <c r="G36" s="37"/>
      <c r="H36" s="37"/>
      <c r="I36" s="127">
        <v>0.12</v>
      </c>
      <c r="J36" s="126">
        <f>ROUND(((SUM(BF114:BF377))*I36),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ROUND((SUM(BG114:BG377)),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ROUND((SUM(BH114:BH377)),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ROUND((SUM(BI114:BI377)),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D.1.4.4 - Vzduchotechnika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J114</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5213</v>
      </c>
      <c r="E64" s="146"/>
      <c r="F64" s="146"/>
      <c r="G64" s="146"/>
      <c r="H64" s="146"/>
      <c r="I64" s="146"/>
      <c r="J64" s="147">
        <f>J115</f>
        <v>0</v>
      </c>
      <c r="K64" s="144"/>
      <c r="L64" s="148"/>
    </row>
    <row r="65" spans="2:12" s="10" customFormat="1" ht="19.899999999999999" customHeight="1">
      <c r="B65" s="149"/>
      <c r="C65" s="100"/>
      <c r="D65" s="150" t="s">
        <v>5214</v>
      </c>
      <c r="E65" s="151"/>
      <c r="F65" s="151"/>
      <c r="G65" s="151"/>
      <c r="H65" s="151"/>
      <c r="I65" s="151"/>
      <c r="J65" s="152">
        <f>J146</f>
        <v>0</v>
      </c>
      <c r="K65" s="100"/>
      <c r="L65" s="153"/>
    </row>
    <row r="66" spans="2:12" s="9" customFormat="1" ht="24.95" customHeight="1">
      <c r="B66" s="143"/>
      <c r="C66" s="144"/>
      <c r="D66" s="145" t="s">
        <v>5215</v>
      </c>
      <c r="E66" s="146"/>
      <c r="F66" s="146"/>
      <c r="G66" s="146"/>
      <c r="H66" s="146"/>
      <c r="I66" s="146"/>
      <c r="J66" s="147">
        <f>J149</f>
        <v>0</v>
      </c>
      <c r="K66" s="144"/>
      <c r="L66" s="148"/>
    </row>
    <row r="67" spans="2:12" s="10" customFormat="1" ht="19.899999999999999" customHeight="1">
      <c r="B67" s="149"/>
      <c r="C67" s="100"/>
      <c r="D67" s="150" t="s">
        <v>5214</v>
      </c>
      <c r="E67" s="151"/>
      <c r="F67" s="151"/>
      <c r="G67" s="151"/>
      <c r="H67" s="151"/>
      <c r="I67" s="151"/>
      <c r="J67" s="152">
        <f>J212</f>
        <v>0</v>
      </c>
      <c r="K67" s="100"/>
      <c r="L67" s="153"/>
    </row>
    <row r="68" spans="2:12" s="9" customFormat="1" ht="24.95" customHeight="1">
      <c r="B68" s="143"/>
      <c r="C68" s="144"/>
      <c r="D68" s="145" t="s">
        <v>5216</v>
      </c>
      <c r="E68" s="146"/>
      <c r="F68" s="146"/>
      <c r="G68" s="146"/>
      <c r="H68" s="146"/>
      <c r="I68" s="146"/>
      <c r="J68" s="147">
        <f>J215</f>
        <v>0</v>
      </c>
      <c r="K68" s="144"/>
      <c r="L68" s="148"/>
    </row>
    <row r="69" spans="2:12" s="10" customFormat="1" ht="19.899999999999999" customHeight="1">
      <c r="B69" s="149"/>
      <c r="C69" s="100"/>
      <c r="D69" s="150" t="s">
        <v>5214</v>
      </c>
      <c r="E69" s="151"/>
      <c r="F69" s="151"/>
      <c r="G69" s="151"/>
      <c r="H69" s="151"/>
      <c r="I69" s="151"/>
      <c r="J69" s="152">
        <f>J242</f>
        <v>0</v>
      </c>
      <c r="K69" s="100"/>
      <c r="L69" s="153"/>
    </row>
    <row r="70" spans="2:12" s="9" customFormat="1" ht="24.95" customHeight="1">
      <c r="B70" s="143"/>
      <c r="C70" s="144"/>
      <c r="D70" s="145" t="s">
        <v>5217</v>
      </c>
      <c r="E70" s="146"/>
      <c r="F70" s="146"/>
      <c r="G70" s="146"/>
      <c r="H70" s="146"/>
      <c r="I70" s="146"/>
      <c r="J70" s="147">
        <f>J245</f>
        <v>0</v>
      </c>
      <c r="K70" s="144"/>
      <c r="L70" s="148"/>
    </row>
    <row r="71" spans="2:12" s="10" customFormat="1" ht="19.899999999999999" customHeight="1">
      <c r="B71" s="149"/>
      <c r="C71" s="100"/>
      <c r="D71" s="150" t="s">
        <v>5214</v>
      </c>
      <c r="E71" s="151"/>
      <c r="F71" s="151"/>
      <c r="G71" s="151"/>
      <c r="H71" s="151"/>
      <c r="I71" s="151"/>
      <c r="J71" s="152">
        <f>J252</f>
        <v>0</v>
      </c>
      <c r="K71" s="100"/>
      <c r="L71" s="153"/>
    </row>
    <row r="72" spans="2:12" s="9" customFormat="1" ht="24.95" customHeight="1">
      <c r="B72" s="143"/>
      <c r="C72" s="144"/>
      <c r="D72" s="145" t="s">
        <v>5218</v>
      </c>
      <c r="E72" s="146"/>
      <c r="F72" s="146"/>
      <c r="G72" s="146"/>
      <c r="H72" s="146"/>
      <c r="I72" s="146"/>
      <c r="J72" s="147">
        <f>J255</f>
        <v>0</v>
      </c>
      <c r="K72" s="144"/>
      <c r="L72" s="148"/>
    </row>
    <row r="73" spans="2:12" s="10" customFormat="1" ht="19.899999999999999" customHeight="1">
      <c r="B73" s="149"/>
      <c r="C73" s="100"/>
      <c r="D73" s="150" t="s">
        <v>5214</v>
      </c>
      <c r="E73" s="151"/>
      <c r="F73" s="151"/>
      <c r="G73" s="151"/>
      <c r="H73" s="151"/>
      <c r="I73" s="151"/>
      <c r="J73" s="152">
        <f>J262</f>
        <v>0</v>
      </c>
      <c r="K73" s="100"/>
      <c r="L73" s="153"/>
    </row>
    <row r="74" spans="2:12" s="9" customFormat="1" ht="24.95" customHeight="1">
      <c r="B74" s="143"/>
      <c r="C74" s="144"/>
      <c r="D74" s="145" t="s">
        <v>5219</v>
      </c>
      <c r="E74" s="146"/>
      <c r="F74" s="146"/>
      <c r="G74" s="146"/>
      <c r="H74" s="146"/>
      <c r="I74" s="146"/>
      <c r="J74" s="147">
        <f>J265</f>
        <v>0</v>
      </c>
      <c r="K74" s="144"/>
      <c r="L74" s="148"/>
    </row>
    <row r="75" spans="2:12" s="10" customFormat="1" ht="19.899999999999999" customHeight="1">
      <c r="B75" s="149"/>
      <c r="C75" s="100"/>
      <c r="D75" s="150" t="s">
        <v>5214</v>
      </c>
      <c r="E75" s="151"/>
      <c r="F75" s="151"/>
      <c r="G75" s="151"/>
      <c r="H75" s="151"/>
      <c r="I75" s="151"/>
      <c r="J75" s="152">
        <f>J276</f>
        <v>0</v>
      </c>
      <c r="K75" s="100"/>
      <c r="L75" s="153"/>
    </row>
    <row r="76" spans="2:12" s="9" customFormat="1" ht="24.95" customHeight="1">
      <c r="B76" s="143"/>
      <c r="C76" s="144"/>
      <c r="D76" s="145" t="s">
        <v>5220</v>
      </c>
      <c r="E76" s="146"/>
      <c r="F76" s="146"/>
      <c r="G76" s="146"/>
      <c r="H76" s="146"/>
      <c r="I76" s="146"/>
      <c r="J76" s="147">
        <f>J279</f>
        <v>0</v>
      </c>
      <c r="K76" s="144"/>
      <c r="L76" s="148"/>
    </row>
    <row r="77" spans="2:12" s="10" customFormat="1" ht="19.899999999999999" customHeight="1">
      <c r="B77" s="149"/>
      <c r="C77" s="100"/>
      <c r="D77" s="150" t="s">
        <v>5214</v>
      </c>
      <c r="E77" s="151"/>
      <c r="F77" s="151"/>
      <c r="G77" s="151"/>
      <c r="H77" s="151"/>
      <c r="I77" s="151"/>
      <c r="J77" s="152">
        <f>J286</f>
        <v>0</v>
      </c>
      <c r="K77" s="100"/>
      <c r="L77" s="153"/>
    </row>
    <row r="78" spans="2:12" s="9" customFormat="1" ht="24.95" customHeight="1">
      <c r="B78" s="143"/>
      <c r="C78" s="144"/>
      <c r="D78" s="145" t="s">
        <v>5221</v>
      </c>
      <c r="E78" s="146"/>
      <c r="F78" s="146"/>
      <c r="G78" s="146"/>
      <c r="H78" s="146"/>
      <c r="I78" s="146"/>
      <c r="J78" s="147">
        <f>J288</f>
        <v>0</v>
      </c>
      <c r="K78" s="144"/>
      <c r="L78" s="148"/>
    </row>
    <row r="79" spans="2:12" s="10" customFormat="1" ht="19.899999999999999" customHeight="1">
      <c r="B79" s="149"/>
      <c r="C79" s="100"/>
      <c r="D79" s="150" t="s">
        <v>5214</v>
      </c>
      <c r="E79" s="151"/>
      <c r="F79" s="151"/>
      <c r="G79" s="151"/>
      <c r="H79" s="151"/>
      <c r="I79" s="151"/>
      <c r="J79" s="152">
        <f>J295</f>
        <v>0</v>
      </c>
      <c r="K79" s="100"/>
      <c r="L79" s="153"/>
    </row>
    <row r="80" spans="2:12" s="9" customFormat="1" ht="24.95" customHeight="1">
      <c r="B80" s="143"/>
      <c r="C80" s="144"/>
      <c r="D80" s="145" t="s">
        <v>5222</v>
      </c>
      <c r="E80" s="146"/>
      <c r="F80" s="146"/>
      <c r="G80" s="146"/>
      <c r="H80" s="146"/>
      <c r="I80" s="146"/>
      <c r="J80" s="147">
        <f>J297</f>
        <v>0</v>
      </c>
      <c r="K80" s="144"/>
      <c r="L80" s="148"/>
    </row>
    <row r="81" spans="1:31" s="10" customFormat="1" ht="19.899999999999999" customHeight="1">
      <c r="B81" s="149"/>
      <c r="C81" s="100"/>
      <c r="D81" s="150" t="s">
        <v>5214</v>
      </c>
      <c r="E81" s="151"/>
      <c r="F81" s="151"/>
      <c r="G81" s="151"/>
      <c r="H81" s="151"/>
      <c r="I81" s="151"/>
      <c r="J81" s="152">
        <f>J308</f>
        <v>0</v>
      </c>
      <c r="K81" s="100"/>
      <c r="L81" s="153"/>
    </row>
    <row r="82" spans="1:31" s="9" customFormat="1" ht="24.95" customHeight="1">
      <c r="B82" s="143"/>
      <c r="C82" s="144"/>
      <c r="D82" s="145" t="s">
        <v>5223</v>
      </c>
      <c r="E82" s="146"/>
      <c r="F82" s="146"/>
      <c r="G82" s="146"/>
      <c r="H82" s="146"/>
      <c r="I82" s="146"/>
      <c r="J82" s="147">
        <f>J311</f>
        <v>0</v>
      </c>
      <c r="K82" s="144"/>
      <c r="L82" s="148"/>
    </row>
    <row r="83" spans="1:31" s="10" customFormat="1" ht="19.899999999999999" customHeight="1">
      <c r="B83" s="149"/>
      <c r="C83" s="100"/>
      <c r="D83" s="150" t="s">
        <v>5214</v>
      </c>
      <c r="E83" s="151"/>
      <c r="F83" s="151"/>
      <c r="G83" s="151"/>
      <c r="H83" s="151"/>
      <c r="I83" s="151"/>
      <c r="J83" s="152">
        <f>J320</f>
        <v>0</v>
      </c>
      <c r="K83" s="100"/>
      <c r="L83" s="153"/>
    </row>
    <row r="84" spans="1:31" s="9" customFormat="1" ht="24.95" customHeight="1">
      <c r="B84" s="143"/>
      <c r="C84" s="144"/>
      <c r="D84" s="145" t="s">
        <v>5224</v>
      </c>
      <c r="E84" s="146"/>
      <c r="F84" s="146"/>
      <c r="G84" s="146"/>
      <c r="H84" s="146"/>
      <c r="I84" s="146"/>
      <c r="J84" s="147">
        <f>J323</f>
        <v>0</v>
      </c>
      <c r="K84" s="144"/>
      <c r="L84" s="148"/>
    </row>
    <row r="85" spans="1:31" s="10" customFormat="1" ht="19.899999999999999" customHeight="1">
      <c r="B85" s="149"/>
      <c r="C85" s="100"/>
      <c r="D85" s="150" t="s">
        <v>5214</v>
      </c>
      <c r="E85" s="151"/>
      <c r="F85" s="151"/>
      <c r="G85" s="151"/>
      <c r="H85" s="151"/>
      <c r="I85" s="151"/>
      <c r="J85" s="152">
        <f>J334</f>
        <v>0</v>
      </c>
      <c r="K85" s="100"/>
      <c r="L85" s="153"/>
    </row>
    <row r="86" spans="1:31" s="9" customFormat="1" ht="24.95" customHeight="1">
      <c r="B86" s="143"/>
      <c r="C86" s="144"/>
      <c r="D86" s="145" t="s">
        <v>5225</v>
      </c>
      <c r="E86" s="146"/>
      <c r="F86" s="146"/>
      <c r="G86" s="146"/>
      <c r="H86" s="146"/>
      <c r="I86" s="146"/>
      <c r="J86" s="147">
        <f>J337</f>
        <v>0</v>
      </c>
      <c r="K86" s="144"/>
      <c r="L86" s="148"/>
    </row>
    <row r="87" spans="1:31" s="10" customFormat="1" ht="19.899999999999999" customHeight="1">
      <c r="B87" s="149"/>
      <c r="C87" s="100"/>
      <c r="D87" s="150" t="s">
        <v>5214</v>
      </c>
      <c r="E87" s="151"/>
      <c r="F87" s="151"/>
      <c r="G87" s="151"/>
      <c r="H87" s="151"/>
      <c r="I87" s="151"/>
      <c r="J87" s="152">
        <f>J350</f>
        <v>0</v>
      </c>
      <c r="K87" s="100"/>
      <c r="L87" s="153"/>
    </row>
    <row r="88" spans="1:31" s="9" customFormat="1" ht="24.95" customHeight="1">
      <c r="B88" s="143"/>
      <c r="C88" s="144"/>
      <c r="D88" s="145" t="s">
        <v>5226</v>
      </c>
      <c r="E88" s="146"/>
      <c r="F88" s="146"/>
      <c r="G88" s="146"/>
      <c r="H88" s="146"/>
      <c r="I88" s="146"/>
      <c r="J88" s="147">
        <f>J353</f>
        <v>0</v>
      </c>
      <c r="K88" s="144"/>
      <c r="L88" s="148"/>
    </row>
    <row r="89" spans="1:31" s="10" customFormat="1" ht="19.899999999999999" customHeight="1">
      <c r="B89" s="149"/>
      <c r="C89" s="100"/>
      <c r="D89" s="150" t="s">
        <v>5214</v>
      </c>
      <c r="E89" s="151"/>
      <c r="F89" s="151"/>
      <c r="G89" s="151"/>
      <c r="H89" s="151"/>
      <c r="I89" s="151"/>
      <c r="J89" s="152">
        <f>J358</f>
        <v>0</v>
      </c>
      <c r="K89" s="100"/>
      <c r="L89" s="153"/>
    </row>
    <row r="90" spans="1:31" s="9" customFormat="1" ht="24.95" customHeight="1">
      <c r="B90" s="143"/>
      <c r="C90" s="144"/>
      <c r="D90" s="145" t="s">
        <v>5227</v>
      </c>
      <c r="E90" s="146"/>
      <c r="F90" s="146"/>
      <c r="G90" s="146"/>
      <c r="H90" s="146"/>
      <c r="I90" s="146"/>
      <c r="J90" s="147">
        <f>J361</f>
        <v>0</v>
      </c>
      <c r="K90" s="144"/>
      <c r="L90" s="148"/>
    </row>
    <row r="91" spans="1:31" s="10" customFormat="1" ht="19.899999999999999" customHeight="1">
      <c r="B91" s="149"/>
      <c r="C91" s="100"/>
      <c r="D91" s="150" t="s">
        <v>5214</v>
      </c>
      <c r="E91" s="151"/>
      <c r="F91" s="151"/>
      <c r="G91" s="151"/>
      <c r="H91" s="151"/>
      <c r="I91" s="151"/>
      <c r="J91" s="152">
        <f>J368</f>
        <v>0</v>
      </c>
      <c r="K91" s="100"/>
      <c r="L91" s="153"/>
    </row>
    <row r="92" spans="1:31" s="9" customFormat="1" ht="24.95" customHeight="1">
      <c r="B92" s="143"/>
      <c r="C92" s="144"/>
      <c r="D92" s="145" t="s">
        <v>5228</v>
      </c>
      <c r="E92" s="146"/>
      <c r="F92" s="146"/>
      <c r="G92" s="146"/>
      <c r="H92" s="146"/>
      <c r="I92" s="146"/>
      <c r="J92" s="147">
        <f>J371</f>
        <v>0</v>
      </c>
      <c r="K92" s="144"/>
      <c r="L92" s="148"/>
    </row>
    <row r="93" spans="1:31" s="2" customFormat="1" ht="21.7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6.95" customHeight="1">
      <c r="A94" s="37"/>
      <c r="B94" s="50"/>
      <c r="C94" s="51"/>
      <c r="D94" s="51"/>
      <c r="E94" s="51"/>
      <c r="F94" s="51"/>
      <c r="G94" s="51"/>
      <c r="H94" s="51"/>
      <c r="I94" s="51"/>
      <c r="J94" s="51"/>
      <c r="K94" s="51"/>
      <c r="L94" s="116"/>
      <c r="S94" s="37"/>
      <c r="T94" s="37"/>
      <c r="U94" s="37"/>
      <c r="V94" s="37"/>
      <c r="W94" s="37"/>
      <c r="X94" s="37"/>
      <c r="Y94" s="37"/>
      <c r="Z94" s="37"/>
      <c r="AA94" s="37"/>
      <c r="AB94" s="37"/>
      <c r="AC94" s="37"/>
      <c r="AD94" s="37"/>
      <c r="AE94" s="37"/>
    </row>
    <row r="98" spans="1:31" s="2" customFormat="1" ht="6.95" customHeight="1">
      <c r="A98" s="37"/>
      <c r="B98" s="52"/>
      <c r="C98" s="53"/>
      <c r="D98" s="53"/>
      <c r="E98" s="53"/>
      <c r="F98" s="53"/>
      <c r="G98" s="53"/>
      <c r="H98" s="53"/>
      <c r="I98" s="53"/>
      <c r="J98" s="53"/>
      <c r="K98" s="53"/>
      <c r="L98" s="116"/>
      <c r="S98" s="37"/>
      <c r="T98" s="37"/>
      <c r="U98" s="37"/>
      <c r="V98" s="37"/>
      <c r="W98" s="37"/>
      <c r="X98" s="37"/>
      <c r="Y98" s="37"/>
      <c r="Z98" s="37"/>
      <c r="AA98" s="37"/>
      <c r="AB98" s="37"/>
      <c r="AC98" s="37"/>
      <c r="AD98" s="37"/>
      <c r="AE98" s="37"/>
    </row>
    <row r="99" spans="1:31" s="2" customFormat="1" ht="24.95" customHeight="1">
      <c r="A99" s="37"/>
      <c r="B99" s="38"/>
      <c r="C99" s="26" t="s">
        <v>182</v>
      </c>
      <c r="D99" s="39"/>
      <c r="E99" s="39"/>
      <c r="F99" s="39"/>
      <c r="G99" s="39"/>
      <c r="H99" s="39"/>
      <c r="I99" s="39"/>
      <c r="J99" s="39"/>
      <c r="K99" s="39"/>
      <c r="L99" s="116"/>
      <c r="S99" s="37"/>
      <c r="T99" s="37"/>
      <c r="U99" s="37"/>
      <c r="V99" s="37"/>
      <c r="W99" s="37"/>
      <c r="X99" s="37"/>
      <c r="Y99" s="37"/>
      <c r="Z99" s="37"/>
      <c r="AA99" s="37"/>
      <c r="AB99" s="37"/>
      <c r="AC99" s="37"/>
      <c r="AD99" s="37"/>
      <c r="AE99" s="37"/>
    </row>
    <row r="100" spans="1:31" s="2" customFormat="1" ht="6.95" customHeight="1">
      <c r="A100" s="37"/>
      <c r="B100" s="38"/>
      <c r="C100" s="39"/>
      <c r="D100" s="39"/>
      <c r="E100" s="39"/>
      <c r="F100" s="39"/>
      <c r="G100" s="39"/>
      <c r="H100" s="39"/>
      <c r="I100" s="39"/>
      <c r="J100" s="39"/>
      <c r="K100" s="39"/>
      <c r="L100" s="116"/>
      <c r="S100" s="37"/>
      <c r="T100" s="37"/>
      <c r="U100" s="37"/>
      <c r="V100" s="37"/>
      <c r="W100" s="37"/>
      <c r="X100" s="37"/>
      <c r="Y100" s="37"/>
      <c r="Z100" s="37"/>
      <c r="AA100" s="37"/>
      <c r="AB100" s="37"/>
      <c r="AC100" s="37"/>
      <c r="AD100" s="37"/>
      <c r="AE100" s="37"/>
    </row>
    <row r="101" spans="1:31" s="2" customFormat="1" ht="12" customHeight="1">
      <c r="A101" s="37"/>
      <c r="B101" s="38"/>
      <c r="C101" s="32" t="s">
        <v>16</v>
      </c>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31" s="2" customFormat="1" ht="16.5" customHeight="1">
      <c r="A102" s="37"/>
      <c r="B102" s="38"/>
      <c r="C102" s="39"/>
      <c r="D102" s="39"/>
      <c r="E102" s="427" t="str">
        <f>E7</f>
        <v>Zpracování PD - ZŠ F-M, ul. J. Čapka 2555 - tělocvična II.</v>
      </c>
      <c r="F102" s="428"/>
      <c r="G102" s="428"/>
      <c r="H102" s="428"/>
      <c r="I102" s="39"/>
      <c r="J102" s="39"/>
      <c r="K102" s="39"/>
      <c r="L102" s="116"/>
      <c r="S102" s="37"/>
      <c r="T102" s="37"/>
      <c r="U102" s="37"/>
      <c r="V102" s="37"/>
      <c r="W102" s="37"/>
      <c r="X102" s="37"/>
      <c r="Y102" s="37"/>
      <c r="Z102" s="37"/>
      <c r="AA102" s="37"/>
      <c r="AB102" s="37"/>
      <c r="AC102" s="37"/>
      <c r="AD102" s="37"/>
      <c r="AE102" s="37"/>
    </row>
    <row r="103" spans="1:31" s="1" customFormat="1" ht="12" customHeight="1">
      <c r="B103" s="24"/>
      <c r="C103" s="32" t="s">
        <v>167</v>
      </c>
      <c r="D103" s="25"/>
      <c r="E103" s="25"/>
      <c r="F103" s="25"/>
      <c r="G103" s="25"/>
      <c r="H103" s="25"/>
      <c r="I103" s="25"/>
      <c r="J103" s="25"/>
      <c r="K103" s="25"/>
      <c r="L103" s="23"/>
    </row>
    <row r="104" spans="1:31" s="2" customFormat="1" ht="16.5" customHeight="1">
      <c r="A104" s="37"/>
      <c r="B104" s="38"/>
      <c r="C104" s="39"/>
      <c r="D104" s="39"/>
      <c r="E104" s="427" t="s">
        <v>559</v>
      </c>
      <c r="F104" s="429"/>
      <c r="G104" s="429"/>
      <c r="H104" s="429"/>
      <c r="I104" s="39"/>
      <c r="J104" s="39"/>
      <c r="K104" s="39"/>
      <c r="L104" s="116"/>
      <c r="S104" s="37"/>
      <c r="T104" s="37"/>
      <c r="U104" s="37"/>
      <c r="V104" s="37"/>
      <c r="W104" s="37"/>
      <c r="X104" s="37"/>
      <c r="Y104" s="37"/>
      <c r="Z104" s="37"/>
      <c r="AA104" s="37"/>
      <c r="AB104" s="37"/>
      <c r="AC104" s="37"/>
      <c r="AD104" s="37"/>
      <c r="AE104" s="37"/>
    </row>
    <row r="105" spans="1:31" s="2" customFormat="1" ht="12" customHeight="1">
      <c r="A105" s="37"/>
      <c r="B105" s="38"/>
      <c r="C105" s="32" t="s">
        <v>563</v>
      </c>
      <c r="D105" s="39"/>
      <c r="E105" s="39"/>
      <c r="F105" s="39"/>
      <c r="G105" s="39"/>
      <c r="H105" s="39"/>
      <c r="I105" s="39"/>
      <c r="J105" s="39"/>
      <c r="K105" s="39"/>
      <c r="L105" s="116"/>
      <c r="S105" s="37"/>
      <c r="T105" s="37"/>
      <c r="U105" s="37"/>
      <c r="V105" s="37"/>
      <c r="W105" s="37"/>
      <c r="X105" s="37"/>
      <c r="Y105" s="37"/>
      <c r="Z105" s="37"/>
      <c r="AA105" s="37"/>
      <c r="AB105" s="37"/>
      <c r="AC105" s="37"/>
      <c r="AD105" s="37"/>
      <c r="AE105" s="37"/>
    </row>
    <row r="106" spans="1:31" s="2" customFormat="1" ht="16.5" customHeight="1">
      <c r="A106" s="37"/>
      <c r="B106" s="38"/>
      <c r="C106" s="39"/>
      <c r="D106" s="39"/>
      <c r="E106" s="383" t="str">
        <f>E11</f>
        <v>D.1.4.4 - Vzduchotechnika</v>
      </c>
      <c r="F106" s="429"/>
      <c r="G106" s="429"/>
      <c r="H106" s="429"/>
      <c r="I106" s="39"/>
      <c r="J106" s="39"/>
      <c r="K106" s="39"/>
      <c r="L106" s="116"/>
      <c r="S106" s="37"/>
      <c r="T106" s="37"/>
      <c r="U106" s="37"/>
      <c r="V106" s="37"/>
      <c r="W106" s="37"/>
      <c r="X106" s="37"/>
      <c r="Y106" s="37"/>
      <c r="Z106" s="37"/>
      <c r="AA106" s="37"/>
      <c r="AB106" s="37"/>
      <c r="AC106" s="37"/>
      <c r="AD106" s="37"/>
      <c r="AE106" s="37"/>
    </row>
    <row r="107" spans="1:31" s="2" customFormat="1" ht="6.95" customHeight="1">
      <c r="A107" s="37"/>
      <c r="B107" s="38"/>
      <c r="C107" s="39"/>
      <c r="D107" s="39"/>
      <c r="E107" s="39"/>
      <c r="F107" s="39"/>
      <c r="G107" s="39"/>
      <c r="H107" s="39"/>
      <c r="I107" s="39"/>
      <c r="J107" s="39"/>
      <c r="K107" s="39"/>
      <c r="L107" s="116"/>
      <c r="S107" s="37"/>
      <c r="T107" s="37"/>
      <c r="U107" s="37"/>
      <c r="V107" s="37"/>
      <c r="W107" s="37"/>
      <c r="X107" s="37"/>
      <c r="Y107" s="37"/>
      <c r="Z107" s="37"/>
      <c r="AA107" s="37"/>
      <c r="AB107" s="37"/>
      <c r="AC107" s="37"/>
      <c r="AD107" s="37"/>
      <c r="AE107" s="37"/>
    </row>
    <row r="108" spans="1:31" s="2" customFormat="1" ht="12" customHeight="1">
      <c r="A108" s="37"/>
      <c r="B108" s="38"/>
      <c r="C108" s="32" t="s">
        <v>22</v>
      </c>
      <c r="D108" s="39"/>
      <c r="E108" s="39"/>
      <c r="F108" s="30" t="str">
        <f>F14</f>
        <v>J. Čapka 2555, Frýdek Místek</v>
      </c>
      <c r="G108" s="39"/>
      <c r="H108" s="39"/>
      <c r="I108" s="32" t="s">
        <v>24</v>
      </c>
      <c r="J108" s="62" t="str">
        <f>IF(J14="","",J14)</f>
        <v>19. 3. 2025</v>
      </c>
      <c r="K108" s="39"/>
      <c r="L108" s="116"/>
      <c r="S108" s="37"/>
      <c r="T108" s="37"/>
      <c r="U108" s="37"/>
      <c r="V108" s="37"/>
      <c r="W108" s="37"/>
      <c r="X108" s="37"/>
      <c r="Y108" s="37"/>
      <c r="Z108" s="37"/>
      <c r="AA108" s="37"/>
      <c r="AB108" s="37"/>
      <c r="AC108" s="37"/>
      <c r="AD108" s="37"/>
      <c r="AE108" s="37"/>
    </row>
    <row r="109" spans="1:31" s="2" customFormat="1" ht="6.95" customHeight="1">
      <c r="A109" s="37"/>
      <c r="B109" s="38"/>
      <c r="C109" s="39"/>
      <c r="D109" s="39"/>
      <c r="E109" s="39"/>
      <c r="F109" s="39"/>
      <c r="G109" s="39"/>
      <c r="H109" s="39"/>
      <c r="I109" s="39"/>
      <c r="J109" s="39"/>
      <c r="K109" s="39"/>
      <c r="L109" s="116"/>
      <c r="S109" s="37"/>
      <c r="T109" s="37"/>
      <c r="U109" s="37"/>
      <c r="V109" s="37"/>
      <c r="W109" s="37"/>
      <c r="X109" s="37"/>
      <c r="Y109" s="37"/>
      <c r="Z109" s="37"/>
      <c r="AA109" s="37"/>
      <c r="AB109" s="37"/>
      <c r="AC109" s="37"/>
      <c r="AD109" s="37"/>
      <c r="AE109" s="37"/>
    </row>
    <row r="110" spans="1:31" s="2" customFormat="1" ht="25.7" customHeight="1">
      <c r="A110" s="37"/>
      <c r="B110" s="38"/>
      <c r="C110" s="32" t="s">
        <v>26</v>
      </c>
      <c r="D110" s="39"/>
      <c r="E110" s="39"/>
      <c r="F110" s="30" t="str">
        <f>E17</f>
        <v>Statutární město Frýdek - Místek</v>
      </c>
      <c r="G110" s="39"/>
      <c r="H110" s="39"/>
      <c r="I110" s="32" t="s">
        <v>33</v>
      </c>
      <c r="J110" s="35" t="str">
        <f>E23</f>
        <v>Energy Benefit Centre a.s., Ostrava</v>
      </c>
      <c r="K110" s="39"/>
      <c r="L110" s="116"/>
      <c r="S110" s="37"/>
      <c r="T110" s="37"/>
      <c r="U110" s="37"/>
      <c r="V110" s="37"/>
      <c r="W110" s="37"/>
      <c r="X110" s="37"/>
      <c r="Y110" s="37"/>
      <c r="Z110" s="37"/>
      <c r="AA110" s="37"/>
      <c r="AB110" s="37"/>
      <c r="AC110" s="37"/>
      <c r="AD110" s="37"/>
      <c r="AE110" s="37"/>
    </row>
    <row r="111" spans="1:31" s="2" customFormat="1" ht="15.2" customHeight="1">
      <c r="A111" s="37"/>
      <c r="B111" s="38"/>
      <c r="C111" s="32" t="s">
        <v>31</v>
      </c>
      <c r="D111" s="39"/>
      <c r="E111" s="39"/>
      <c r="F111" s="30" t="str">
        <f>IF(E20="","",E20)</f>
        <v>Vyplň údaj</v>
      </c>
      <c r="G111" s="39"/>
      <c r="H111" s="39"/>
      <c r="I111" s="32" t="s">
        <v>36</v>
      </c>
      <c r="J111" s="35" t="str">
        <f>E26</f>
        <v>---</v>
      </c>
      <c r="K111" s="39"/>
      <c r="L111" s="116"/>
      <c r="S111" s="37"/>
      <c r="T111" s="37"/>
      <c r="U111" s="37"/>
      <c r="V111" s="37"/>
      <c r="W111" s="37"/>
      <c r="X111" s="37"/>
      <c r="Y111" s="37"/>
      <c r="Z111" s="37"/>
      <c r="AA111" s="37"/>
      <c r="AB111" s="37"/>
      <c r="AC111" s="37"/>
      <c r="AD111" s="37"/>
      <c r="AE111" s="37"/>
    </row>
    <row r="112" spans="1:31" s="2" customFormat="1" ht="10.35" customHeight="1">
      <c r="A112" s="37"/>
      <c r="B112" s="38"/>
      <c r="C112" s="39"/>
      <c r="D112" s="39"/>
      <c r="E112" s="39"/>
      <c r="F112" s="39"/>
      <c r="G112" s="39"/>
      <c r="H112" s="39"/>
      <c r="I112" s="39"/>
      <c r="J112" s="39"/>
      <c r="K112" s="39"/>
      <c r="L112" s="116"/>
      <c r="S112" s="37"/>
      <c r="T112" s="37"/>
      <c r="U112" s="37"/>
      <c r="V112" s="37"/>
      <c r="W112" s="37"/>
      <c r="X112" s="37"/>
      <c r="Y112" s="37"/>
      <c r="Z112" s="37"/>
      <c r="AA112" s="37"/>
      <c r="AB112" s="37"/>
      <c r="AC112" s="37"/>
      <c r="AD112" s="37"/>
      <c r="AE112" s="37"/>
    </row>
    <row r="113" spans="1:65" s="11" customFormat="1" ht="29.25" customHeight="1">
      <c r="A113" s="154"/>
      <c r="B113" s="155"/>
      <c r="C113" s="156" t="s">
        <v>183</v>
      </c>
      <c r="D113" s="157" t="s">
        <v>59</v>
      </c>
      <c r="E113" s="157" t="s">
        <v>55</v>
      </c>
      <c r="F113" s="157" t="s">
        <v>56</v>
      </c>
      <c r="G113" s="157" t="s">
        <v>184</v>
      </c>
      <c r="H113" s="157" t="s">
        <v>185</v>
      </c>
      <c r="I113" s="157" t="s">
        <v>186</v>
      </c>
      <c r="J113" s="157" t="s">
        <v>173</v>
      </c>
      <c r="K113" s="158" t="s">
        <v>187</v>
      </c>
      <c r="L113" s="159"/>
      <c r="M113" s="71" t="s">
        <v>28</v>
      </c>
      <c r="N113" s="72" t="s">
        <v>44</v>
      </c>
      <c r="O113" s="72" t="s">
        <v>188</v>
      </c>
      <c r="P113" s="72" t="s">
        <v>189</v>
      </c>
      <c r="Q113" s="72" t="s">
        <v>190</v>
      </c>
      <c r="R113" s="72" t="s">
        <v>191</v>
      </c>
      <c r="S113" s="72" t="s">
        <v>192</v>
      </c>
      <c r="T113" s="73" t="s">
        <v>193</v>
      </c>
      <c r="U113" s="154"/>
      <c r="V113" s="154"/>
      <c r="W113" s="154"/>
      <c r="X113" s="154"/>
      <c r="Y113" s="154"/>
      <c r="Z113" s="154"/>
      <c r="AA113" s="154"/>
      <c r="AB113" s="154"/>
      <c r="AC113" s="154"/>
      <c r="AD113" s="154"/>
      <c r="AE113" s="154"/>
    </row>
    <row r="114" spans="1:65" s="2" customFormat="1" ht="22.9" customHeight="1">
      <c r="A114" s="37"/>
      <c r="B114" s="38"/>
      <c r="C114" s="78" t="s">
        <v>194</v>
      </c>
      <c r="D114" s="39"/>
      <c r="E114" s="39"/>
      <c r="F114" s="39"/>
      <c r="G114" s="39"/>
      <c r="H114" s="39"/>
      <c r="I114" s="39"/>
      <c r="J114" s="160">
        <f>BK114</f>
        <v>0</v>
      </c>
      <c r="K114" s="39"/>
      <c r="L114" s="42"/>
      <c r="M114" s="74"/>
      <c r="N114" s="161"/>
      <c r="O114" s="75"/>
      <c r="P114" s="162">
        <f>P115+P149+P215+P245+P255+P265+P279+P288+P297+P311+P323+P337+P353+P361+P371</f>
        <v>0</v>
      </c>
      <c r="Q114" s="75"/>
      <c r="R114" s="162">
        <f>R115+R149+R215+R245+R255+R265+R279+R288+R297+R311+R323+R337+R353+R361+R371</f>
        <v>0</v>
      </c>
      <c r="S114" s="75"/>
      <c r="T114" s="163">
        <f>T115+T149+T215+T245+T255+T265+T279+T288+T297+T311+T323+T337+T353+T361+T371</f>
        <v>0</v>
      </c>
      <c r="U114" s="37"/>
      <c r="V114" s="37"/>
      <c r="W114" s="37"/>
      <c r="X114" s="37"/>
      <c r="Y114" s="37"/>
      <c r="Z114" s="37"/>
      <c r="AA114" s="37"/>
      <c r="AB114" s="37"/>
      <c r="AC114" s="37"/>
      <c r="AD114" s="37"/>
      <c r="AE114" s="37"/>
      <c r="AT114" s="20" t="s">
        <v>73</v>
      </c>
      <c r="AU114" s="20" t="s">
        <v>174</v>
      </c>
      <c r="BK114" s="164">
        <f>BK115+BK149+BK215+BK245+BK255+BK265+BK279+BK288+BK297+BK311+BK323+BK337+BK353+BK361+BK371</f>
        <v>0</v>
      </c>
    </row>
    <row r="115" spans="1:65" s="12" customFormat="1" ht="25.9" customHeight="1">
      <c r="B115" s="165"/>
      <c r="C115" s="166"/>
      <c r="D115" s="167" t="s">
        <v>73</v>
      </c>
      <c r="E115" s="168" t="s">
        <v>5229</v>
      </c>
      <c r="F115" s="168" t="s">
        <v>5230</v>
      </c>
      <c r="G115" s="166"/>
      <c r="H115" s="166"/>
      <c r="I115" s="169"/>
      <c r="J115" s="170">
        <f>BK115</f>
        <v>0</v>
      </c>
      <c r="K115" s="166"/>
      <c r="L115" s="171"/>
      <c r="M115" s="172"/>
      <c r="N115" s="173"/>
      <c r="O115" s="173"/>
      <c r="P115" s="174">
        <f>P116+SUM(P117:P146)</f>
        <v>0</v>
      </c>
      <c r="Q115" s="173"/>
      <c r="R115" s="174">
        <f>R116+SUM(R117:R146)</f>
        <v>0</v>
      </c>
      <c r="S115" s="173"/>
      <c r="T115" s="175">
        <f>T116+SUM(T117:T146)</f>
        <v>0</v>
      </c>
      <c r="AR115" s="176" t="s">
        <v>82</v>
      </c>
      <c r="AT115" s="177" t="s">
        <v>73</v>
      </c>
      <c r="AU115" s="177" t="s">
        <v>74</v>
      </c>
      <c r="AY115" s="176" t="s">
        <v>197</v>
      </c>
      <c r="BK115" s="178">
        <f>BK116+SUM(BK117:BK146)</f>
        <v>0</v>
      </c>
    </row>
    <row r="116" spans="1:65" s="2" customFormat="1" ht="37.9" customHeight="1">
      <c r="A116" s="37"/>
      <c r="B116" s="38"/>
      <c r="C116" s="181" t="s">
        <v>82</v>
      </c>
      <c r="D116" s="181" t="s">
        <v>199</v>
      </c>
      <c r="E116" s="182" t="s">
        <v>5231</v>
      </c>
      <c r="F116" s="183" t="s">
        <v>5232</v>
      </c>
      <c r="G116" s="184" t="s">
        <v>3845</v>
      </c>
      <c r="H116" s="185">
        <v>1</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84</v>
      </c>
    </row>
    <row r="117" spans="1:65" s="2" customFormat="1" ht="19.5">
      <c r="A117" s="37"/>
      <c r="B117" s="38"/>
      <c r="C117" s="39"/>
      <c r="D117" s="201" t="s">
        <v>4147</v>
      </c>
      <c r="E117" s="39"/>
      <c r="F117" s="261" t="s">
        <v>5233</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4147</v>
      </c>
      <c r="AU117" s="20" t="s">
        <v>82</v>
      </c>
    </row>
    <row r="118" spans="1:65" s="2" customFormat="1" ht="16.5" customHeight="1">
      <c r="A118" s="37"/>
      <c r="B118" s="38"/>
      <c r="C118" s="181" t="s">
        <v>84</v>
      </c>
      <c r="D118" s="181" t="s">
        <v>199</v>
      </c>
      <c r="E118" s="182" t="s">
        <v>5234</v>
      </c>
      <c r="F118" s="183" t="s">
        <v>5235</v>
      </c>
      <c r="G118" s="184" t="s">
        <v>3845</v>
      </c>
      <c r="H118" s="185">
        <v>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204</v>
      </c>
    </row>
    <row r="119" spans="1:65" s="2" customFormat="1" ht="19.5">
      <c r="A119" s="37"/>
      <c r="B119" s="38"/>
      <c r="C119" s="39"/>
      <c r="D119" s="201" t="s">
        <v>4147</v>
      </c>
      <c r="E119" s="39"/>
      <c r="F119" s="261" t="s">
        <v>5236</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4147</v>
      </c>
      <c r="AU119" s="20" t="s">
        <v>82</v>
      </c>
    </row>
    <row r="120" spans="1:65" s="2" customFormat="1" ht="16.5" customHeight="1">
      <c r="A120" s="37"/>
      <c r="B120" s="38"/>
      <c r="C120" s="181" t="s">
        <v>160</v>
      </c>
      <c r="D120" s="181" t="s">
        <v>199</v>
      </c>
      <c r="E120" s="182" t="s">
        <v>5237</v>
      </c>
      <c r="F120" s="183" t="s">
        <v>5238</v>
      </c>
      <c r="G120" s="184" t="s">
        <v>3845</v>
      </c>
      <c r="H120" s="185">
        <v>3</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233</v>
      </c>
    </row>
    <row r="121" spans="1:65" s="2" customFormat="1" ht="19.5">
      <c r="A121" s="37"/>
      <c r="B121" s="38"/>
      <c r="C121" s="39"/>
      <c r="D121" s="201" t="s">
        <v>4147</v>
      </c>
      <c r="E121" s="39"/>
      <c r="F121" s="261" t="s">
        <v>5239</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4147</v>
      </c>
      <c r="AU121" s="20" t="s">
        <v>82</v>
      </c>
    </row>
    <row r="122" spans="1:65" s="2" customFormat="1" ht="16.5" customHeight="1">
      <c r="A122" s="37"/>
      <c r="B122" s="38"/>
      <c r="C122" s="181" t="s">
        <v>204</v>
      </c>
      <c r="D122" s="181" t="s">
        <v>199</v>
      </c>
      <c r="E122" s="182" t="s">
        <v>5237</v>
      </c>
      <c r="F122" s="183" t="s">
        <v>5238</v>
      </c>
      <c r="G122" s="184" t="s">
        <v>3845</v>
      </c>
      <c r="H122" s="185">
        <v>1</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283</v>
      </c>
      <c r="AT122" s="192" t="s">
        <v>199</v>
      </c>
      <c r="AU122" s="192" t="s">
        <v>82</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283</v>
      </c>
      <c r="BM122" s="192" t="s">
        <v>243</v>
      </c>
    </row>
    <row r="123" spans="1:65" s="2" customFormat="1" ht="19.5">
      <c r="A123" s="37"/>
      <c r="B123" s="38"/>
      <c r="C123" s="39"/>
      <c r="D123" s="201" t="s">
        <v>4147</v>
      </c>
      <c r="E123" s="39"/>
      <c r="F123" s="261" t="s">
        <v>5240</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4147</v>
      </c>
      <c r="AU123" s="20" t="s">
        <v>82</v>
      </c>
    </row>
    <row r="124" spans="1:65" s="2" customFormat="1" ht="24.2" customHeight="1">
      <c r="A124" s="37"/>
      <c r="B124" s="38"/>
      <c r="C124" s="181" t="s">
        <v>227</v>
      </c>
      <c r="D124" s="181" t="s">
        <v>199</v>
      </c>
      <c r="E124" s="182" t="s">
        <v>5241</v>
      </c>
      <c r="F124" s="183" t="s">
        <v>5242</v>
      </c>
      <c r="G124" s="184" t="s">
        <v>3845</v>
      </c>
      <c r="H124" s="185">
        <v>6</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283</v>
      </c>
      <c r="AT124" s="192" t="s">
        <v>199</v>
      </c>
      <c r="AU124" s="192" t="s">
        <v>82</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283</v>
      </c>
      <c r="BM124" s="192" t="s">
        <v>253</v>
      </c>
    </row>
    <row r="125" spans="1:65" s="2" customFormat="1" ht="19.5">
      <c r="A125" s="37"/>
      <c r="B125" s="38"/>
      <c r="C125" s="39"/>
      <c r="D125" s="201" t="s">
        <v>4147</v>
      </c>
      <c r="E125" s="39"/>
      <c r="F125" s="261" t="s">
        <v>5243</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4147</v>
      </c>
      <c r="AU125" s="20" t="s">
        <v>82</v>
      </c>
    </row>
    <row r="126" spans="1:65" s="2" customFormat="1" ht="24.2" customHeight="1">
      <c r="A126" s="37"/>
      <c r="B126" s="38"/>
      <c r="C126" s="181" t="s">
        <v>233</v>
      </c>
      <c r="D126" s="181" t="s">
        <v>199</v>
      </c>
      <c r="E126" s="182" t="s">
        <v>5244</v>
      </c>
      <c r="F126" s="183" t="s">
        <v>5242</v>
      </c>
      <c r="G126" s="184" t="s">
        <v>3845</v>
      </c>
      <c r="H126" s="185">
        <v>8</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82</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8</v>
      </c>
    </row>
    <row r="127" spans="1:65" s="2" customFormat="1" ht="19.5">
      <c r="A127" s="37"/>
      <c r="B127" s="38"/>
      <c r="C127" s="39"/>
      <c r="D127" s="201" t="s">
        <v>4147</v>
      </c>
      <c r="E127" s="39"/>
      <c r="F127" s="261" t="s">
        <v>5245</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4147</v>
      </c>
      <c r="AU127" s="20" t="s">
        <v>82</v>
      </c>
    </row>
    <row r="128" spans="1:65" s="2" customFormat="1" ht="24.2" customHeight="1">
      <c r="A128" s="37"/>
      <c r="B128" s="38"/>
      <c r="C128" s="181" t="s">
        <v>238</v>
      </c>
      <c r="D128" s="181" t="s">
        <v>199</v>
      </c>
      <c r="E128" s="182" t="s">
        <v>5246</v>
      </c>
      <c r="F128" s="183" t="s">
        <v>5242</v>
      </c>
      <c r="G128" s="184" t="s">
        <v>3845</v>
      </c>
      <c r="H128" s="185">
        <v>22</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283</v>
      </c>
      <c r="AT128" s="192" t="s">
        <v>199</v>
      </c>
      <c r="AU128" s="192" t="s">
        <v>82</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283</v>
      </c>
      <c r="BM128" s="192" t="s">
        <v>273</v>
      </c>
    </row>
    <row r="129" spans="1:65" s="2" customFormat="1" ht="19.5">
      <c r="A129" s="37"/>
      <c r="B129" s="38"/>
      <c r="C129" s="39"/>
      <c r="D129" s="201" t="s">
        <v>4147</v>
      </c>
      <c r="E129" s="39"/>
      <c r="F129" s="261" t="s">
        <v>5247</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4147</v>
      </c>
      <c r="AU129" s="20" t="s">
        <v>82</v>
      </c>
    </row>
    <row r="130" spans="1:65" s="2" customFormat="1" ht="16.5" customHeight="1">
      <c r="A130" s="37"/>
      <c r="B130" s="38"/>
      <c r="C130" s="181" t="s">
        <v>243</v>
      </c>
      <c r="D130" s="181" t="s">
        <v>199</v>
      </c>
      <c r="E130" s="182" t="s">
        <v>5248</v>
      </c>
      <c r="F130" s="183" t="s">
        <v>5249</v>
      </c>
      <c r="G130" s="184" t="s">
        <v>3845</v>
      </c>
      <c r="H130" s="185">
        <v>2</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283</v>
      </c>
      <c r="AT130" s="192" t="s">
        <v>199</v>
      </c>
      <c r="AU130" s="192" t="s">
        <v>82</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283</v>
      </c>
      <c r="BM130" s="192" t="s">
        <v>283</v>
      </c>
    </row>
    <row r="131" spans="1:65" s="2" customFormat="1" ht="19.5">
      <c r="A131" s="37"/>
      <c r="B131" s="38"/>
      <c r="C131" s="39"/>
      <c r="D131" s="201" t="s">
        <v>4147</v>
      </c>
      <c r="E131" s="39"/>
      <c r="F131" s="261" t="s">
        <v>5250</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4147</v>
      </c>
      <c r="AU131" s="20" t="s">
        <v>82</v>
      </c>
    </row>
    <row r="132" spans="1:65" s="2" customFormat="1" ht="16.5" customHeight="1">
      <c r="A132" s="37"/>
      <c r="B132" s="38"/>
      <c r="C132" s="181" t="s">
        <v>248</v>
      </c>
      <c r="D132" s="181" t="s">
        <v>199</v>
      </c>
      <c r="E132" s="182" t="s">
        <v>5251</v>
      </c>
      <c r="F132" s="183" t="s">
        <v>5252</v>
      </c>
      <c r="G132" s="184" t="s">
        <v>265</v>
      </c>
      <c r="H132" s="185">
        <v>129.80000000000001</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283</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283</v>
      </c>
      <c r="BM132" s="192" t="s">
        <v>293</v>
      </c>
    </row>
    <row r="133" spans="1:65" s="2" customFormat="1" ht="19.5">
      <c r="A133" s="37"/>
      <c r="B133" s="38"/>
      <c r="C133" s="39"/>
      <c r="D133" s="201" t="s">
        <v>4147</v>
      </c>
      <c r="E133" s="39"/>
      <c r="F133" s="261" t="s">
        <v>5253</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4147</v>
      </c>
      <c r="AU133" s="20" t="s">
        <v>82</v>
      </c>
    </row>
    <row r="134" spans="1:65" s="2" customFormat="1" ht="16.5" customHeight="1">
      <c r="A134" s="37"/>
      <c r="B134" s="38"/>
      <c r="C134" s="181" t="s">
        <v>253</v>
      </c>
      <c r="D134" s="181" t="s">
        <v>199</v>
      </c>
      <c r="E134" s="182" t="s">
        <v>5254</v>
      </c>
      <c r="F134" s="183" t="s">
        <v>5255</v>
      </c>
      <c r="G134" s="184" t="s">
        <v>265</v>
      </c>
      <c r="H134" s="185">
        <v>15</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283</v>
      </c>
      <c r="AT134" s="192" t="s">
        <v>199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303</v>
      </c>
    </row>
    <row r="135" spans="1:65" s="2" customFormat="1" ht="19.5">
      <c r="A135" s="37"/>
      <c r="B135" s="38"/>
      <c r="C135" s="39"/>
      <c r="D135" s="201" t="s">
        <v>4147</v>
      </c>
      <c r="E135" s="39"/>
      <c r="F135" s="261" t="s">
        <v>5256</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4147</v>
      </c>
      <c r="AU135" s="20" t="s">
        <v>82</v>
      </c>
    </row>
    <row r="136" spans="1:65" s="2" customFormat="1" ht="16.5" customHeight="1">
      <c r="A136" s="37"/>
      <c r="B136" s="38"/>
      <c r="C136" s="181" t="s">
        <v>258</v>
      </c>
      <c r="D136" s="181" t="s">
        <v>199</v>
      </c>
      <c r="E136" s="182" t="s">
        <v>5257</v>
      </c>
      <c r="F136" s="183" t="s">
        <v>5258</v>
      </c>
      <c r="G136" s="184" t="s">
        <v>265</v>
      </c>
      <c r="H136" s="185">
        <v>77</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283</v>
      </c>
      <c r="AT136" s="192" t="s">
        <v>199</v>
      </c>
      <c r="AU136" s="192" t="s">
        <v>82</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283</v>
      </c>
      <c r="BM136" s="192" t="s">
        <v>312</v>
      </c>
    </row>
    <row r="137" spans="1:65" s="2" customFormat="1" ht="19.5">
      <c r="A137" s="37"/>
      <c r="B137" s="38"/>
      <c r="C137" s="39"/>
      <c r="D137" s="201" t="s">
        <v>4147</v>
      </c>
      <c r="E137" s="39"/>
      <c r="F137" s="261" t="s">
        <v>5259</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4147</v>
      </c>
      <c r="AU137" s="20" t="s">
        <v>82</v>
      </c>
    </row>
    <row r="138" spans="1:65" s="2" customFormat="1" ht="16.5" customHeight="1">
      <c r="A138" s="37"/>
      <c r="B138" s="38"/>
      <c r="C138" s="181" t="s">
        <v>8</v>
      </c>
      <c r="D138" s="181" t="s">
        <v>199</v>
      </c>
      <c r="E138" s="182" t="s">
        <v>5260</v>
      </c>
      <c r="F138" s="183" t="s">
        <v>5258</v>
      </c>
      <c r="G138" s="184" t="s">
        <v>265</v>
      </c>
      <c r="H138" s="185">
        <v>68</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283</v>
      </c>
      <c r="AT138" s="192" t="s">
        <v>199</v>
      </c>
      <c r="AU138" s="192" t="s">
        <v>82</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283</v>
      </c>
      <c r="BM138" s="192" t="s">
        <v>322</v>
      </c>
    </row>
    <row r="139" spans="1:65" s="2" customFormat="1" ht="19.5">
      <c r="A139" s="37"/>
      <c r="B139" s="38"/>
      <c r="C139" s="39"/>
      <c r="D139" s="201" t="s">
        <v>4147</v>
      </c>
      <c r="E139" s="39"/>
      <c r="F139" s="261" t="s">
        <v>5261</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4147</v>
      </c>
      <c r="AU139" s="20" t="s">
        <v>82</v>
      </c>
    </row>
    <row r="140" spans="1:65" s="2" customFormat="1" ht="16.5" customHeight="1">
      <c r="A140" s="37"/>
      <c r="B140" s="38"/>
      <c r="C140" s="181" t="s">
        <v>268</v>
      </c>
      <c r="D140" s="181" t="s">
        <v>199</v>
      </c>
      <c r="E140" s="182" t="s">
        <v>5262</v>
      </c>
      <c r="F140" s="183" t="s">
        <v>5263</v>
      </c>
      <c r="G140" s="184" t="s">
        <v>265</v>
      </c>
      <c r="H140" s="185">
        <v>68.2</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283</v>
      </c>
      <c r="AT140" s="192" t="s">
        <v>199</v>
      </c>
      <c r="AU140" s="192" t="s">
        <v>82</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283</v>
      </c>
      <c r="BM140" s="192" t="s">
        <v>332</v>
      </c>
    </row>
    <row r="141" spans="1:65" s="2" customFormat="1" ht="19.5">
      <c r="A141" s="37"/>
      <c r="B141" s="38"/>
      <c r="C141" s="39"/>
      <c r="D141" s="201" t="s">
        <v>4147</v>
      </c>
      <c r="E141" s="39"/>
      <c r="F141" s="261" t="s">
        <v>5264</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4147</v>
      </c>
      <c r="AU141" s="20" t="s">
        <v>82</v>
      </c>
    </row>
    <row r="142" spans="1:65" s="2" customFormat="1" ht="16.5" customHeight="1">
      <c r="A142" s="37"/>
      <c r="B142" s="38"/>
      <c r="C142" s="181" t="s">
        <v>273</v>
      </c>
      <c r="D142" s="181" t="s">
        <v>199</v>
      </c>
      <c r="E142" s="182" t="s">
        <v>5265</v>
      </c>
      <c r="F142" s="183" t="s">
        <v>5266</v>
      </c>
      <c r="G142" s="184" t="s">
        <v>202</v>
      </c>
      <c r="H142" s="185">
        <v>170.4</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283</v>
      </c>
      <c r="AT142" s="192" t="s">
        <v>199</v>
      </c>
      <c r="AU142" s="192" t="s">
        <v>82</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283</v>
      </c>
      <c r="BM142" s="192" t="s">
        <v>343</v>
      </c>
    </row>
    <row r="143" spans="1:65" s="2" customFormat="1" ht="19.5">
      <c r="A143" s="37"/>
      <c r="B143" s="38"/>
      <c r="C143" s="39"/>
      <c r="D143" s="201" t="s">
        <v>4147</v>
      </c>
      <c r="E143" s="39"/>
      <c r="F143" s="261" t="s">
        <v>5267</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4147</v>
      </c>
      <c r="AU143" s="20" t="s">
        <v>82</v>
      </c>
    </row>
    <row r="144" spans="1:65" s="2" customFormat="1" ht="16.5" customHeight="1">
      <c r="A144" s="37"/>
      <c r="B144" s="38"/>
      <c r="C144" s="181" t="s">
        <v>278</v>
      </c>
      <c r="D144" s="181" t="s">
        <v>199</v>
      </c>
      <c r="E144" s="182" t="s">
        <v>5268</v>
      </c>
      <c r="F144" s="183" t="s">
        <v>5269</v>
      </c>
      <c r="G144" s="184" t="s">
        <v>202</v>
      </c>
      <c r="H144" s="185">
        <v>162</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283</v>
      </c>
      <c r="AT144" s="192" t="s">
        <v>199</v>
      </c>
      <c r="AU144" s="192" t="s">
        <v>82</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283</v>
      </c>
      <c r="BM144" s="192" t="s">
        <v>354</v>
      </c>
    </row>
    <row r="145" spans="1:65" s="2" customFormat="1" ht="19.5">
      <c r="A145" s="37"/>
      <c r="B145" s="38"/>
      <c r="C145" s="39"/>
      <c r="D145" s="201" t="s">
        <v>4147</v>
      </c>
      <c r="E145" s="39"/>
      <c r="F145" s="261" t="s">
        <v>5270</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4147</v>
      </c>
      <c r="AU145" s="20" t="s">
        <v>82</v>
      </c>
    </row>
    <row r="146" spans="1:65" s="12" customFormat="1" ht="22.9" customHeight="1">
      <c r="B146" s="165"/>
      <c r="C146" s="166"/>
      <c r="D146" s="167" t="s">
        <v>73</v>
      </c>
      <c r="E146" s="179" t="s">
        <v>4142</v>
      </c>
      <c r="F146" s="179" t="s">
        <v>5271</v>
      </c>
      <c r="G146" s="166"/>
      <c r="H146" s="166"/>
      <c r="I146" s="169"/>
      <c r="J146" s="180">
        <f>BK146</f>
        <v>0</v>
      </c>
      <c r="K146" s="166"/>
      <c r="L146" s="171"/>
      <c r="M146" s="172"/>
      <c r="N146" s="173"/>
      <c r="O146" s="173"/>
      <c r="P146" s="174">
        <f>SUM(P147:P148)</f>
        <v>0</v>
      </c>
      <c r="Q146" s="173"/>
      <c r="R146" s="174">
        <f>SUM(R147:R148)</f>
        <v>0</v>
      </c>
      <c r="S146" s="173"/>
      <c r="T146" s="175">
        <f>SUM(T147:T148)</f>
        <v>0</v>
      </c>
      <c r="AR146" s="176" t="s">
        <v>82</v>
      </c>
      <c r="AT146" s="177" t="s">
        <v>73</v>
      </c>
      <c r="AU146" s="177" t="s">
        <v>82</v>
      </c>
      <c r="AY146" s="176" t="s">
        <v>197</v>
      </c>
      <c r="BK146" s="178">
        <f>SUM(BK147:BK148)</f>
        <v>0</v>
      </c>
    </row>
    <row r="147" spans="1:65" s="2" customFormat="1" ht="16.5" customHeight="1">
      <c r="A147" s="37"/>
      <c r="B147" s="38"/>
      <c r="C147" s="181" t="s">
        <v>283</v>
      </c>
      <c r="D147" s="181" t="s">
        <v>199</v>
      </c>
      <c r="E147" s="182" t="s">
        <v>5272</v>
      </c>
      <c r="F147" s="183" t="s">
        <v>5273</v>
      </c>
      <c r="G147" s="184" t="s">
        <v>3453</v>
      </c>
      <c r="H147" s="185">
        <v>58</v>
      </c>
      <c r="I147" s="186"/>
      <c r="J147" s="187">
        <f>ROUND(I147*H147,2)</f>
        <v>0</v>
      </c>
      <c r="K147" s="183" t="s">
        <v>28</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283</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283</v>
      </c>
      <c r="BM147" s="192" t="s">
        <v>365</v>
      </c>
    </row>
    <row r="148" spans="1:65" s="2" customFormat="1" ht="16.5" customHeight="1">
      <c r="A148" s="37"/>
      <c r="B148" s="38"/>
      <c r="C148" s="181" t="s">
        <v>288</v>
      </c>
      <c r="D148" s="181" t="s">
        <v>199</v>
      </c>
      <c r="E148" s="182" t="s">
        <v>5274</v>
      </c>
      <c r="F148" s="183" t="s">
        <v>5275</v>
      </c>
      <c r="G148" s="184" t="s">
        <v>3453</v>
      </c>
      <c r="H148" s="185">
        <v>52</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283</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283</v>
      </c>
      <c r="BM148" s="192" t="s">
        <v>375</v>
      </c>
    </row>
    <row r="149" spans="1:65" s="12" customFormat="1" ht="25.9" customHeight="1">
      <c r="B149" s="165"/>
      <c r="C149" s="166"/>
      <c r="D149" s="167" t="s">
        <v>73</v>
      </c>
      <c r="E149" s="168" t="s">
        <v>5276</v>
      </c>
      <c r="F149" s="168" t="s">
        <v>5277</v>
      </c>
      <c r="G149" s="166"/>
      <c r="H149" s="166"/>
      <c r="I149" s="169"/>
      <c r="J149" s="170">
        <f>BK149</f>
        <v>0</v>
      </c>
      <c r="K149" s="166"/>
      <c r="L149" s="171"/>
      <c r="M149" s="172"/>
      <c r="N149" s="173"/>
      <c r="O149" s="173"/>
      <c r="P149" s="174">
        <f>P150+SUM(P151:P212)</f>
        <v>0</v>
      </c>
      <c r="Q149" s="173"/>
      <c r="R149" s="174">
        <f>R150+SUM(R151:R212)</f>
        <v>0</v>
      </c>
      <c r="S149" s="173"/>
      <c r="T149" s="175">
        <f>T150+SUM(T151:T212)</f>
        <v>0</v>
      </c>
      <c r="AR149" s="176" t="s">
        <v>82</v>
      </c>
      <c r="AT149" s="177" t="s">
        <v>73</v>
      </c>
      <c r="AU149" s="177" t="s">
        <v>74</v>
      </c>
      <c r="AY149" s="176" t="s">
        <v>197</v>
      </c>
      <c r="BK149" s="178">
        <f>BK150+SUM(BK151:BK212)</f>
        <v>0</v>
      </c>
    </row>
    <row r="150" spans="1:65" s="2" customFormat="1" ht="33" customHeight="1">
      <c r="A150" s="37"/>
      <c r="B150" s="38"/>
      <c r="C150" s="181" t="s">
        <v>293</v>
      </c>
      <c r="D150" s="181" t="s">
        <v>199</v>
      </c>
      <c r="E150" s="182" t="s">
        <v>5278</v>
      </c>
      <c r="F150" s="183" t="s">
        <v>5279</v>
      </c>
      <c r="G150" s="184" t="s">
        <v>3845</v>
      </c>
      <c r="H150" s="185">
        <v>1</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283</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283</v>
      </c>
      <c r="BM150" s="192" t="s">
        <v>385</v>
      </c>
    </row>
    <row r="151" spans="1:65" s="2" customFormat="1" ht="19.5">
      <c r="A151" s="37"/>
      <c r="B151" s="38"/>
      <c r="C151" s="39"/>
      <c r="D151" s="201" t="s">
        <v>4147</v>
      </c>
      <c r="E151" s="39"/>
      <c r="F151" s="261" t="s">
        <v>5280</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4147</v>
      </c>
      <c r="AU151" s="20" t="s">
        <v>82</v>
      </c>
    </row>
    <row r="152" spans="1:65" s="2" customFormat="1" ht="16.5" customHeight="1">
      <c r="A152" s="37"/>
      <c r="B152" s="38"/>
      <c r="C152" s="181" t="s">
        <v>298</v>
      </c>
      <c r="D152" s="181" t="s">
        <v>199</v>
      </c>
      <c r="E152" s="182" t="s">
        <v>5281</v>
      </c>
      <c r="F152" s="183" t="s">
        <v>5235</v>
      </c>
      <c r="G152" s="184" t="s">
        <v>3845</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283</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283</v>
      </c>
      <c r="BM152" s="192" t="s">
        <v>395</v>
      </c>
    </row>
    <row r="153" spans="1:65" s="2" customFormat="1" ht="19.5">
      <c r="A153" s="37"/>
      <c r="B153" s="38"/>
      <c r="C153" s="39"/>
      <c r="D153" s="201" t="s">
        <v>4147</v>
      </c>
      <c r="E153" s="39"/>
      <c r="F153" s="261" t="s">
        <v>5282</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4147</v>
      </c>
      <c r="AU153" s="20" t="s">
        <v>82</v>
      </c>
    </row>
    <row r="154" spans="1:65" s="2" customFormat="1" ht="16.5" customHeight="1">
      <c r="A154" s="37"/>
      <c r="B154" s="38"/>
      <c r="C154" s="181" t="s">
        <v>303</v>
      </c>
      <c r="D154" s="181" t="s">
        <v>199</v>
      </c>
      <c r="E154" s="182" t="s">
        <v>5283</v>
      </c>
      <c r="F154" s="183" t="s">
        <v>5284</v>
      </c>
      <c r="G154" s="184" t="s">
        <v>3845</v>
      </c>
      <c r="H154" s="185">
        <v>2</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283</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283</v>
      </c>
      <c r="BM154" s="192" t="s">
        <v>406</v>
      </c>
    </row>
    <row r="155" spans="1:65" s="2" customFormat="1" ht="19.5">
      <c r="A155" s="37"/>
      <c r="B155" s="38"/>
      <c r="C155" s="39"/>
      <c r="D155" s="201" t="s">
        <v>4147</v>
      </c>
      <c r="E155" s="39"/>
      <c r="F155" s="261" t="s">
        <v>5285</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4147</v>
      </c>
      <c r="AU155" s="20" t="s">
        <v>82</v>
      </c>
    </row>
    <row r="156" spans="1:65" s="2" customFormat="1" ht="24.2" customHeight="1">
      <c r="A156" s="37"/>
      <c r="B156" s="38"/>
      <c r="C156" s="181" t="s">
        <v>7</v>
      </c>
      <c r="D156" s="181" t="s">
        <v>199</v>
      </c>
      <c r="E156" s="182" t="s">
        <v>5286</v>
      </c>
      <c r="F156" s="183" t="s">
        <v>5287</v>
      </c>
      <c r="G156" s="184" t="s">
        <v>3845</v>
      </c>
      <c r="H156" s="185">
        <v>1</v>
      </c>
      <c r="I156" s="186"/>
      <c r="J156" s="187">
        <f>ROUND(I156*H156,2)</f>
        <v>0</v>
      </c>
      <c r="K156" s="183" t="s">
        <v>28</v>
      </c>
      <c r="L156" s="42"/>
      <c r="M156" s="188" t="s">
        <v>28</v>
      </c>
      <c r="N156" s="189"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283</v>
      </c>
      <c r="AT156" s="192" t="s">
        <v>199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283</v>
      </c>
      <c r="BM156" s="192" t="s">
        <v>425</v>
      </c>
    </row>
    <row r="157" spans="1:65" s="2" customFormat="1" ht="19.5">
      <c r="A157" s="37"/>
      <c r="B157" s="38"/>
      <c r="C157" s="39"/>
      <c r="D157" s="201" t="s">
        <v>4147</v>
      </c>
      <c r="E157" s="39"/>
      <c r="F157" s="261" t="s">
        <v>5288</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4147</v>
      </c>
      <c r="AU157" s="20" t="s">
        <v>82</v>
      </c>
    </row>
    <row r="158" spans="1:65" s="2" customFormat="1" ht="24.2" customHeight="1">
      <c r="A158" s="37"/>
      <c r="B158" s="38"/>
      <c r="C158" s="181" t="s">
        <v>312</v>
      </c>
      <c r="D158" s="181" t="s">
        <v>199</v>
      </c>
      <c r="E158" s="182" t="s">
        <v>5289</v>
      </c>
      <c r="F158" s="183" t="s">
        <v>5287</v>
      </c>
      <c r="G158" s="184" t="s">
        <v>3845</v>
      </c>
      <c r="H158" s="185">
        <v>2</v>
      </c>
      <c r="I158" s="186"/>
      <c r="J158" s="187">
        <f>ROUND(I158*H158,2)</f>
        <v>0</v>
      </c>
      <c r="K158" s="183" t="s">
        <v>28</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283</v>
      </c>
      <c r="AT158" s="192" t="s">
        <v>199</v>
      </c>
      <c r="AU158" s="192" t="s">
        <v>82</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283</v>
      </c>
      <c r="BM158" s="192" t="s">
        <v>439</v>
      </c>
    </row>
    <row r="159" spans="1:65" s="2" customFormat="1" ht="19.5">
      <c r="A159" s="37"/>
      <c r="B159" s="38"/>
      <c r="C159" s="39"/>
      <c r="D159" s="201" t="s">
        <v>4147</v>
      </c>
      <c r="E159" s="39"/>
      <c r="F159" s="261" t="s">
        <v>5290</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4147</v>
      </c>
      <c r="AU159" s="20" t="s">
        <v>82</v>
      </c>
    </row>
    <row r="160" spans="1:65" s="2" customFormat="1" ht="24.2" customHeight="1">
      <c r="A160" s="37"/>
      <c r="B160" s="38"/>
      <c r="C160" s="181" t="s">
        <v>317</v>
      </c>
      <c r="D160" s="181" t="s">
        <v>199</v>
      </c>
      <c r="E160" s="182" t="s">
        <v>5291</v>
      </c>
      <c r="F160" s="183" t="s">
        <v>5287</v>
      </c>
      <c r="G160" s="184" t="s">
        <v>3845</v>
      </c>
      <c r="H160" s="185">
        <v>1</v>
      </c>
      <c r="I160" s="186"/>
      <c r="J160" s="187">
        <f>ROUND(I160*H160,2)</f>
        <v>0</v>
      </c>
      <c r="K160" s="183" t="s">
        <v>28</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283</v>
      </c>
      <c r="AT160" s="192" t="s">
        <v>199</v>
      </c>
      <c r="AU160" s="192" t="s">
        <v>82</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283</v>
      </c>
      <c r="BM160" s="192" t="s">
        <v>451</v>
      </c>
    </row>
    <row r="161" spans="1:65" s="2" customFormat="1" ht="19.5">
      <c r="A161" s="37"/>
      <c r="B161" s="38"/>
      <c r="C161" s="39"/>
      <c r="D161" s="201" t="s">
        <v>4147</v>
      </c>
      <c r="E161" s="39"/>
      <c r="F161" s="261" t="s">
        <v>5292</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4147</v>
      </c>
      <c r="AU161" s="20" t="s">
        <v>82</v>
      </c>
    </row>
    <row r="162" spans="1:65" s="2" customFormat="1" ht="16.5" customHeight="1">
      <c r="A162" s="37"/>
      <c r="B162" s="38"/>
      <c r="C162" s="181" t="s">
        <v>322</v>
      </c>
      <c r="D162" s="181" t="s">
        <v>199</v>
      </c>
      <c r="E162" s="182" t="s">
        <v>5293</v>
      </c>
      <c r="F162" s="183" t="s">
        <v>5294</v>
      </c>
      <c r="G162" s="184" t="s">
        <v>3845</v>
      </c>
      <c r="H162" s="185">
        <v>1</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283</v>
      </c>
      <c r="AT162" s="192" t="s">
        <v>199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283</v>
      </c>
      <c r="BM162" s="192" t="s">
        <v>463</v>
      </c>
    </row>
    <row r="163" spans="1:65" s="2" customFormat="1" ht="19.5">
      <c r="A163" s="37"/>
      <c r="B163" s="38"/>
      <c r="C163" s="39"/>
      <c r="D163" s="201" t="s">
        <v>4147</v>
      </c>
      <c r="E163" s="39"/>
      <c r="F163" s="261" t="s">
        <v>5295</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4147</v>
      </c>
      <c r="AU163" s="20" t="s">
        <v>82</v>
      </c>
    </row>
    <row r="164" spans="1:65" s="2" customFormat="1" ht="16.5" customHeight="1">
      <c r="A164" s="37"/>
      <c r="B164" s="38"/>
      <c r="C164" s="181" t="s">
        <v>327</v>
      </c>
      <c r="D164" s="181" t="s">
        <v>199</v>
      </c>
      <c r="E164" s="182" t="s">
        <v>5296</v>
      </c>
      <c r="F164" s="183" t="s">
        <v>5294</v>
      </c>
      <c r="G164" s="184" t="s">
        <v>3845</v>
      </c>
      <c r="H164" s="185">
        <v>2</v>
      </c>
      <c r="I164" s="186"/>
      <c r="J164" s="187">
        <f>ROUND(I164*H164,2)</f>
        <v>0</v>
      </c>
      <c r="K164" s="183" t="s">
        <v>28</v>
      </c>
      <c r="L164" s="42"/>
      <c r="M164" s="188" t="s">
        <v>28</v>
      </c>
      <c r="N164" s="189"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283</v>
      </c>
      <c r="AT164" s="192" t="s">
        <v>199</v>
      </c>
      <c r="AU164" s="192" t="s">
        <v>82</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283</v>
      </c>
      <c r="BM164" s="192" t="s">
        <v>476</v>
      </c>
    </row>
    <row r="165" spans="1:65" s="2" customFormat="1" ht="19.5">
      <c r="A165" s="37"/>
      <c r="B165" s="38"/>
      <c r="C165" s="39"/>
      <c r="D165" s="201" t="s">
        <v>4147</v>
      </c>
      <c r="E165" s="39"/>
      <c r="F165" s="261" t="s">
        <v>5297</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4147</v>
      </c>
      <c r="AU165" s="20" t="s">
        <v>82</v>
      </c>
    </row>
    <row r="166" spans="1:65" s="2" customFormat="1" ht="16.5" customHeight="1">
      <c r="A166" s="37"/>
      <c r="B166" s="38"/>
      <c r="C166" s="181" t="s">
        <v>332</v>
      </c>
      <c r="D166" s="181" t="s">
        <v>199</v>
      </c>
      <c r="E166" s="182" t="s">
        <v>5298</v>
      </c>
      <c r="F166" s="183" t="s">
        <v>5294</v>
      </c>
      <c r="G166" s="184" t="s">
        <v>3845</v>
      </c>
      <c r="H166" s="185">
        <v>1</v>
      </c>
      <c r="I166" s="186"/>
      <c r="J166" s="187">
        <f>ROUND(I166*H166,2)</f>
        <v>0</v>
      </c>
      <c r="K166" s="183" t="s">
        <v>28</v>
      </c>
      <c r="L166" s="42"/>
      <c r="M166" s="188" t="s">
        <v>28</v>
      </c>
      <c r="N166" s="189" t="s">
        <v>45</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283</v>
      </c>
      <c r="AT166" s="192" t="s">
        <v>199</v>
      </c>
      <c r="AU166" s="192" t="s">
        <v>82</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283</v>
      </c>
      <c r="BM166" s="192" t="s">
        <v>489</v>
      </c>
    </row>
    <row r="167" spans="1:65" s="2" customFormat="1" ht="19.5">
      <c r="A167" s="37"/>
      <c r="B167" s="38"/>
      <c r="C167" s="39"/>
      <c r="D167" s="201" t="s">
        <v>4147</v>
      </c>
      <c r="E167" s="39"/>
      <c r="F167" s="261" t="s">
        <v>5299</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4147</v>
      </c>
      <c r="AU167" s="20" t="s">
        <v>82</v>
      </c>
    </row>
    <row r="168" spans="1:65" s="2" customFormat="1" ht="16.5" customHeight="1">
      <c r="A168" s="37"/>
      <c r="B168" s="38"/>
      <c r="C168" s="181" t="s">
        <v>337</v>
      </c>
      <c r="D168" s="181" t="s">
        <v>199</v>
      </c>
      <c r="E168" s="182" t="s">
        <v>5300</v>
      </c>
      <c r="F168" s="183" t="s">
        <v>5301</v>
      </c>
      <c r="G168" s="184" t="s">
        <v>3845</v>
      </c>
      <c r="H168" s="185">
        <v>1</v>
      </c>
      <c r="I168" s="186"/>
      <c r="J168" s="187">
        <f>ROUND(I168*H168,2)</f>
        <v>0</v>
      </c>
      <c r="K168" s="183" t="s">
        <v>28</v>
      </c>
      <c r="L168" s="42"/>
      <c r="M168" s="188" t="s">
        <v>28</v>
      </c>
      <c r="N168" s="189"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283</v>
      </c>
      <c r="AT168" s="192" t="s">
        <v>199</v>
      </c>
      <c r="AU168" s="192" t="s">
        <v>82</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283</v>
      </c>
      <c r="BM168" s="192" t="s">
        <v>500</v>
      </c>
    </row>
    <row r="169" spans="1:65" s="2" customFormat="1" ht="19.5">
      <c r="A169" s="37"/>
      <c r="B169" s="38"/>
      <c r="C169" s="39"/>
      <c r="D169" s="201" t="s">
        <v>4147</v>
      </c>
      <c r="E169" s="39"/>
      <c r="F169" s="261" t="s">
        <v>5302</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4147</v>
      </c>
      <c r="AU169" s="20" t="s">
        <v>82</v>
      </c>
    </row>
    <row r="170" spans="1:65" s="2" customFormat="1" ht="21.75" customHeight="1">
      <c r="A170" s="37"/>
      <c r="B170" s="38"/>
      <c r="C170" s="181" t="s">
        <v>343</v>
      </c>
      <c r="D170" s="181" t="s">
        <v>199</v>
      </c>
      <c r="E170" s="182" t="s">
        <v>5303</v>
      </c>
      <c r="F170" s="183" t="s">
        <v>5304</v>
      </c>
      <c r="G170" s="184" t="s">
        <v>3845</v>
      </c>
      <c r="H170" s="185">
        <v>2</v>
      </c>
      <c r="I170" s="186"/>
      <c r="J170" s="187">
        <f>ROUND(I170*H170,2)</f>
        <v>0</v>
      </c>
      <c r="K170" s="183" t="s">
        <v>28</v>
      </c>
      <c r="L170" s="42"/>
      <c r="M170" s="188" t="s">
        <v>28</v>
      </c>
      <c r="N170" s="189" t="s">
        <v>45</v>
      </c>
      <c r="O170" s="67"/>
      <c r="P170" s="190">
        <f>O170*H170</f>
        <v>0</v>
      </c>
      <c r="Q170" s="190">
        <v>0</v>
      </c>
      <c r="R170" s="190">
        <f>Q170*H170</f>
        <v>0</v>
      </c>
      <c r="S170" s="190">
        <v>0</v>
      </c>
      <c r="T170" s="191">
        <f>S170*H170</f>
        <v>0</v>
      </c>
      <c r="U170" s="37"/>
      <c r="V170" s="37"/>
      <c r="W170" s="37"/>
      <c r="X170" s="37"/>
      <c r="Y170" s="37"/>
      <c r="Z170" s="37"/>
      <c r="AA170" s="37"/>
      <c r="AB170" s="37"/>
      <c r="AC170" s="37"/>
      <c r="AD170" s="37"/>
      <c r="AE170" s="37"/>
      <c r="AR170" s="192" t="s">
        <v>283</v>
      </c>
      <c r="AT170" s="192" t="s">
        <v>199</v>
      </c>
      <c r="AU170" s="192" t="s">
        <v>82</v>
      </c>
      <c r="AY170" s="20" t="s">
        <v>197</v>
      </c>
      <c r="BE170" s="193">
        <f>IF(N170="základní",J170,0)</f>
        <v>0</v>
      </c>
      <c r="BF170" s="193">
        <f>IF(N170="snížená",J170,0)</f>
        <v>0</v>
      </c>
      <c r="BG170" s="193">
        <f>IF(N170="zákl. přenesená",J170,0)</f>
        <v>0</v>
      </c>
      <c r="BH170" s="193">
        <f>IF(N170="sníž. přenesená",J170,0)</f>
        <v>0</v>
      </c>
      <c r="BI170" s="193">
        <f>IF(N170="nulová",J170,0)</f>
        <v>0</v>
      </c>
      <c r="BJ170" s="20" t="s">
        <v>82</v>
      </c>
      <c r="BK170" s="193">
        <f>ROUND(I170*H170,2)</f>
        <v>0</v>
      </c>
      <c r="BL170" s="20" t="s">
        <v>283</v>
      </c>
      <c r="BM170" s="192" t="s">
        <v>510</v>
      </c>
    </row>
    <row r="171" spans="1:65" s="2" customFormat="1" ht="19.5">
      <c r="A171" s="37"/>
      <c r="B171" s="38"/>
      <c r="C171" s="39"/>
      <c r="D171" s="201" t="s">
        <v>4147</v>
      </c>
      <c r="E171" s="39"/>
      <c r="F171" s="261" t="s">
        <v>5305</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4147</v>
      </c>
      <c r="AU171" s="20" t="s">
        <v>82</v>
      </c>
    </row>
    <row r="172" spans="1:65" s="2" customFormat="1" ht="21.75" customHeight="1">
      <c r="A172" s="37"/>
      <c r="B172" s="38"/>
      <c r="C172" s="181" t="s">
        <v>348</v>
      </c>
      <c r="D172" s="181" t="s">
        <v>199</v>
      </c>
      <c r="E172" s="182" t="s">
        <v>5306</v>
      </c>
      <c r="F172" s="183" t="s">
        <v>5304</v>
      </c>
      <c r="G172" s="184" t="s">
        <v>3845</v>
      </c>
      <c r="H172" s="185">
        <v>29</v>
      </c>
      <c r="I172" s="186"/>
      <c r="J172" s="187">
        <f>ROUND(I172*H172,2)</f>
        <v>0</v>
      </c>
      <c r="K172" s="183" t="s">
        <v>28</v>
      </c>
      <c r="L172" s="42"/>
      <c r="M172" s="188" t="s">
        <v>28</v>
      </c>
      <c r="N172" s="189" t="s">
        <v>45</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283</v>
      </c>
      <c r="AT172" s="192" t="s">
        <v>199</v>
      </c>
      <c r="AU172" s="192" t="s">
        <v>82</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283</v>
      </c>
      <c r="BM172" s="192" t="s">
        <v>523</v>
      </c>
    </row>
    <row r="173" spans="1:65" s="2" customFormat="1" ht="19.5">
      <c r="A173" s="37"/>
      <c r="B173" s="38"/>
      <c r="C173" s="39"/>
      <c r="D173" s="201" t="s">
        <v>4147</v>
      </c>
      <c r="E173" s="39"/>
      <c r="F173" s="261" t="s">
        <v>5307</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4147</v>
      </c>
      <c r="AU173" s="20" t="s">
        <v>82</v>
      </c>
    </row>
    <row r="174" spans="1:65" s="2" customFormat="1" ht="21.75" customHeight="1">
      <c r="A174" s="37"/>
      <c r="B174" s="38"/>
      <c r="C174" s="181" t="s">
        <v>354</v>
      </c>
      <c r="D174" s="181" t="s">
        <v>199</v>
      </c>
      <c r="E174" s="182" t="s">
        <v>5308</v>
      </c>
      <c r="F174" s="183" t="s">
        <v>5304</v>
      </c>
      <c r="G174" s="184" t="s">
        <v>3845</v>
      </c>
      <c r="H174" s="185">
        <v>4</v>
      </c>
      <c r="I174" s="186"/>
      <c r="J174" s="187">
        <f>ROUND(I174*H174,2)</f>
        <v>0</v>
      </c>
      <c r="K174" s="183" t="s">
        <v>28</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283</v>
      </c>
      <c r="AT174" s="192" t="s">
        <v>199</v>
      </c>
      <c r="AU174" s="192" t="s">
        <v>82</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283</v>
      </c>
      <c r="BM174" s="192" t="s">
        <v>1046</v>
      </c>
    </row>
    <row r="175" spans="1:65" s="2" customFormat="1" ht="19.5">
      <c r="A175" s="37"/>
      <c r="B175" s="38"/>
      <c r="C175" s="39"/>
      <c r="D175" s="201" t="s">
        <v>4147</v>
      </c>
      <c r="E175" s="39"/>
      <c r="F175" s="261" t="s">
        <v>5309</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4147</v>
      </c>
      <c r="AU175" s="20" t="s">
        <v>82</v>
      </c>
    </row>
    <row r="176" spans="1:65" s="2" customFormat="1" ht="16.5" customHeight="1">
      <c r="A176" s="37"/>
      <c r="B176" s="38"/>
      <c r="C176" s="181" t="s">
        <v>360</v>
      </c>
      <c r="D176" s="181" t="s">
        <v>199</v>
      </c>
      <c r="E176" s="182" t="s">
        <v>5310</v>
      </c>
      <c r="F176" s="183" t="s">
        <v>5311</v>
      </c>
      <c r="G176" s="184" t="s">
        <v>3845</v>
      </c>
      <c r="H176" s="185">
        <v>7</v>
      </c>
      <c r="I176" s="186"/>
      <c r="J176" s="187">
        <f>ROUND(I176*H176,2)</f>
        <v>0</v>
      </c>
      <c r="K176" s="183" t="s">
        <v>28</v>
      </c>
      <c r="L176" s="42"/>
      <c r="M176" s="188" t="s">
        <v>28</v>
      </c>
      <c r="N176" s="189" t="s">
        <v>45</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283</v>
      </c>
      <c r="AT176" s="192" t="s">
        <v>199</v>
      </c>
      <c r="AU176" s="192" t="s">
        <v>82</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283</v>
      </c>
      <c r="BM176" s="192" t="s">
        <v>1063</v>
      </c>
    </row>
    <row r="177" spans="1:65" s="2" customFormat="1" ht="19.5">
      <c r="A177" s="37"/>
      <c r="B177" s="38"/>
      <c r="C177" s="39"/>
      <c r="D177" s="201" t="s">
        <v>4147</v>
      </c>
      <c r="E177" s="39"/>
      <c r="F177" s="261" t="s">
        <v>5312</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4147</v>
      </c>
      <c r="AU177" s="20" t="s">
        <v>82</v>
      </c>
    </row>
    <row r="178" spans="1:65" s="2" customFormat="1" ht="16.5" customHeight="1">
      <c r="A178" s="37"/>
      <c r="B178" s="38"/>
      <c r="C178" s="181" t="s">
        <v>365</v>
      </c>
      <c r="D178" s="181" t="s">
        <v>199</v>
      </c>
      <c r="E178" s="182" t="s">
        <v>5313</v>
      </c>
      <c r="F178" s="183" t="s">
        <v>5311</v>
      </c>
      <c r="G178" s="184" t="s">
        <v>3845</v>
      </c>
      <c r="H178" s="185">
        <v>2</v>
      </c>
      <c r="I178" s="186"/>
      <c r="J178" s="187">
        <f>ROUND(I178*H178,2)</f>
        <v>0</v>
      </c>
      <c r="K178" s="183" t="s">
        <v>28</v>
      </c>
      <c r="L178" s="42"/>
      <c r="M178" s="188" t="s">
        <v>28</v>
      </c>
      <c r="N178" s="189"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283</v>
      </c>
      <c r="AT178" s="192" t="s">
        <v>199</v>
      </c>
      <c r="AU178" s="192" t="s">
        <v>82</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283</v>
      </c>
      <c r="BM178" s="192" t="s">
        <v>526</v>
      </c>
    </row>
    <row r="179" spans="1:65" s="2" customFormat="1" ht="19.5">
      <c r="A179" s="37"/>
      <c r="B179" s="38"/>
      <c r="C179" s="39"/>
      <c r="D179" s="201" t="s">
        <v>4147</v>
      </c>
      <c r="E179" s="39"/>
      <c r="F179" s="261" t="s">
        <v>5314</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4147</v>
      </c>
      <c r="AU179" s="20" t="s">
        <v>82</v>
      </c>
    </row>
    <row r="180" spans="1:65" s="2" customFormat="1" ht="16.5" customHeight="1">
      <c r="A180" s="37"/>
      <c r="B180" s="38"/>
      <c r="C180" s="181" t="s">
        <v>370</v>
      </c>
      <c r="D180" s="181" t="s">
        <v>199</v>
      </c>
      <c r="E180" s="182" t="s">
        <v>5315</v>
      </c>
      <c r="F180" s="183" t="s">
        <v>5311</v>
      </c>
      <c r="G180" s="184" t="s">
        <v>3845</v>
      </c>
      <c r="H180" s="185">
        <v>16</v>
      </c>
      <c r="I180" s="186"/>
      <c r="J180" s="187">
        <f>ROUND(I180*H180,2)</f>
        <v>0</v>
      </c>
      <c r="K180" s="183" t="s">
        <v>28</v>
      </c>
      <c r="L180" s="42"/>
      <c r="M180" s="188" t="s">
        <v>28</v>
      </c>
      <c r="N180" s="189" t="s">
        <v>45</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283</v>
      </c>
      <c r="AT180" s="192" t="s">
        <v>199</v>
      </c>
      <c r="AU180" s="192" t="s">
        <v>82</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283</v>
      </c>
      <c r="BM180" s="192" t="s">
        <v>1121</v>
      </c>
    </row>
    <row r="181" spans="1:65" s="2" customFormat="1" ht="19.5">
      <c r="A181" s="37"/>
      <c r="B181" s="38"/>
      <c r="C181" s="39"/>
      <c r="D181" s="201" t="s">
        <v>4147</v>
      </c>
      <c r="E181" s="39"/>
      <c r="F181" s="261" t="s">
        <v>5316</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4147</v>
      </c>
      <c r="AU181" s="20" t="s">
        <v>82</v>
      </c>
    </row>
    <row r="182" spans="1:65" s="2" customFormat="1" ht="16.5" customHeight="1">
      <c r="A182" s="37"/>
      <c r="B182" s="38"/>
      <c r="C182" s="181" t="s">
        <v>375</v>
      </c>
      <c r="D182" s="181" t="s">
        <v>199</v>
      </c>
      <c r="E182" s="182" t="s">
        <v>5317</v>
      </c>
      <c r="F182" s="183" t="s">
        <v>5249</v>
      </c>
      <c r="G182" s="184" t="s">
        <v>3845</v>
      </c>
      <c r="H182" s="185">
        <v>2</v>
      </c>
      <c r="I182" s="186"/>
      <c r="J182" s="187">
        <f>ROUND(I182*H182,2)</f>
        <v>0</v>
      </c>
      <c r="K182" s="183" t="s">
        <v>28</v>
      </c>
      <c r="L182" s="42"/>
      <c r="M182" s="188" t="s">
        <v>28</v>
      </c>
      <c r="N182" s="189" t="s">
        <v>45</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283</v>
      </c>
      <c r="AT182" s="192" t="s">
        <v>199</v>
      </c>
      <c r="AU182" s="192" t="s">
        <v>82</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283</v>
      </c>
      <c r="BM182" s="192" t="s">
        <v>1145</v>
      </c>
    </row>
    <row r="183" spans="1:65" s="2" customFormat="1" ht="19.5">
      <c r="A183" s="37"/>
      <c r="B183" s="38"/>
      <c r="C183" s="39"/>
      <c r="D183" s="201" t="s">
        <v>4147</v>
      </c>
      <c r="E183" s="39"/>
      <c r="F183" s="261" t="s">
        <v>5318</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4147</v>
      </c>
      <c r="AU183" s="20" t="s">
        <v>82</v>
      </c>
    </row>
    <row r="184" spans="1:65" s="2" customFormat="1" ht="16.5" customHeight="1">
      <c r="A184" s="37"/>
      <c r="B184" s="38"/>
      <c r="C184" s="181" t="s">
        <v>380</v>
      </c>
      <c r="D184" s="181" t="s">
        <v>199</v>
      </c>
      <c r="E184" s="182" t="s">
        <v>5319</v>
      </c>
      <c r="F184" s="183" t="s">
        <v>5320</v>
      </c>
      <c r="G184" s="184" t="s">
        <v>3845</v>
      </c>
      <c r="H184" s="185">
        <v>1</v>
      </c>
      <c r="I184" s="186"/>
      <c r="J184" s="187">
        <f>ROUND(I184*H184,2)</f>
        <v>0</v>
      </c>
      <c r="K184" s="183" t="s">
        <v>28</v>
      </c>
      <c r="L184" s="42"/>
      <c r="M184" s="188" t="s">
        <v>28</v>
      </c>
      <c r="N184" s="189" t="s">
        <v>45</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283</v>
      </c>
      <c r="AT184" s="192" t="s">
        <v>199</v>
      </c>
      <c r="AU184" s="192" t="s">
        <v>82</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283</v>
      </c>
      <c r="BM184" s="192" t="s">
        <v>1167</v>
      </c>
    </row>
    <row r="185" spans="1:65" s="2" customFormat="1" ht="19.5">
      <c r="A185" s="37"/>
      <c r="B185" s="38"/>
      <c r="C185" s="39"/>
      <c r="D185" s="201" t="s">
        <v>4147</v>
      </c>
      <c r="E185" s="39"/>
      <c r="F185" s="261" t="s">
        <v>5321</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4147</v>
      </c>
      <c r="AU185" s="20" t="s">
        <v>82</v>
      </c>
    </row>
    <row r="186" spans="1:65" s="2" customFormat="1" ht="16.5" customHeight="1">
      <c r="A186" s="37"/>
      <c r="B186" s="38"/>
      <c r="C186" s="181" t="s">
        <v>385</v>
      </c>
      <c r="D186" s="181" t="s">
        <v>199</v>
      </c>
      <c r="E186" s="182" t="s">
        <v>5322</v>
      </c>
      <c r="F186" s="183" t="s">
        <v>5320</v>
      </c>
      <c r="G186" s="184" t="s">
        <v>3845</v>
      </c>
      <c r="H186" s="185">
        <v>2</v>
      </c>
      <c r="I186" s="186"/>
      <c r="J186" s="187">
        <f>ROUND(I186*H186,2)</f>
        <v>0</v>
      </c>
      <c r="K186" s="183" t="s">
        <v>28</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283</v>
      </c>
      <c r="AT186" s="192" t="s">
        <v>199</v>
      </c>
      <c r="AU186" s="192" t="s">
        <v>82</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283</v>
      </c>
      <c r="BM186" s="192" t="s">
        <v>1182</v>
      </c>
    </row>
    <row r="187" spans="1:65" s="2" customFormat="1" ht="19.5">
      <c r="A187" s="37"/>
      <c r="B187" s="38"/>
      <c r="C187" s="39"/>
      <c r="D187" s="201" t="s">
        <v>4147</v>
      </c>
      <c r="E187" s="39"/>
      <c r="F187" s="261" t="s">
        <v>5323</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4147</v>
      </c>
      <c r="AU187" s="20" t="s">
        <v>82</v>
      </c>
    </row>
    <row r="188" spans="1:65" s="2" customFormat="1" ht="16.5" customHeight="1">
      <c r="A188" s="37"/>
      <c r="B188" s="38"/>
      <c r="C188" s="181" t="s">
        <v>390</v>
      </c>
      <c r="D188" s="181" t="s">
        <v>199</v>
      </c>
      <c r="E188" s="182" t="s">
        <v>5324</v>
      </c>
      <c r="F188" s="183" t="s">
        <v>5320</v>
      </c>
      <c r="G188" s="184" t="s">
        <v>3845</v>
      </c>
      <c r="H188" s="185">
        <v>2</v>
      </c>
      <c r="I188" s="186"/>
      <c r="J188" s="187">
        <f>ROUND(I188*H188,2)</f>
        <v>0</v>
      </c>
      <c r="K188" s="183" t="s">
        <v>28</v>
      </c>
      <c r="L188" s="42"/>
      <c r="M188" s="188" t="s">
        <v>28</v>
      </c>
      <c r="N188" s="189" t="s">
        <v>45</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283</v>
      </c>
      <c r="AT188" s="192" t="s">
        <v>199</v>
      </c>
      <c r="AU188" s="192" t="s">
        <v>82</v>
      </c>
      <c r="AY188" s="20" t="s">
        <v>197</v>
      </c>
      <c r="BE188" s="193">
        <f>IF(N188="základní",J188,0)</f>
        <v>0</v>
      </c>
      <c r="BF188" s="193">
        <f>IF(N188="snížená",J188,0)</f>
        <v>0</v>
      </c>
      <c r="BG188" s="193">
        <f>IF(N188="zákl. přenesená",J188,0)</f>
        <v>0</v>
      </c>
      <c r="BH188" s="193">
        <f>IF(N188="sníž. přenesená",J188,0)</f>
        <v>0</v>
      </c>
      <c r="BI188" s="193">
        <f>IF(N188="nulová",J188,0)</f>
        <v>0</v>
      </c>
      <c r="BJ188" s="20" t="s">
        <v>82</v>
      </c>
      <c r="BK188" s="193">
        <f>ROUND(I188*H188,2)</f>
        <v>0</v>
      </c>
      <c r="BL188" s="20" t="s">
        <v>283</v>
      </c>
      <c r="BM188" s="192" t="s">
        <v>1204</v>
      </c>
    </row>
    <row r="189" spans="1:65" s="2" customFormat="1" ht="19.5">
      <c r="A189" s="37"/>
      <c r="B189" s="38"/>
      <c r="C189" s="39"/>
      <c r="D189" s="201" t="s">
        <v>4147</v>
      </c>
      <c r="E189" s="39"/>
      <c r="F189" s="261" t="s">
        <v>5325</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4147</v>
      </c>
      <c r="AU189" s="20" t="s">
        <v>82</v>
      </c>
    </row>
    <row r="190" spans="1:65" s="2" customFormat="1" ht="16.5" customHeight="1">
      <c r="A190" s="37"/>
      <c r="B190" s="38"/>
      <c r="C190" s="181" t="s">
        <v>395</v>
      </c>
      <c r="D190" s="181" t="s">
        <v>199</v>
      </c>
      <c r="E190" s="182" t="s">
        <v>5326</v>
      </c>
      <c r="F190" s="183" t="s">
        <v>5320</v>
      </c>
      <c r="G190" s="184" t="s">
        <v>3845</v>
      </c>
      <c r="H190" s="185">
        <v>2</v>
      </c>
      <c r="I190" s="186"/>
      <c r="J190" s="187">
        <f>ROUND(I190*H190,2)</f>
        <v>0</v>
      </c>
      <c r="K190" s="183" t="s">
        <v>28</v>
      </c>
      <c r="L190" s="42"/>
      <c r="M190" s="188" t="s">
        <v>28</v>
      </c>
      <c r="N190" s="189" t="s">
        <v>45</v>
      </c>
      <c r="O190" s="67"/>
      <c r="P190" s="190">
        <f>O190*H190</f>
        <v>0</v>
      </c>
      <c r="Q190" s="190">
        <v>0</v>
      </c>
      <c r="R190" s="190">
        <f>Q190*H190</f>
        <v>0</v>
      </c>
      <c r="S190" s="190">
        <v>0</v>
      </c>
      <c r="T190" s="191">
        <f>S190*H190</f>
        <v>0</v>
      </c>
      <c r="U190" s="37"/>
      <c r="V190" s="37"/>
      <c r="W190" s="37"/>
      <c r="X190" s="37"/>
      <c r="Y190" s="37"/>
      <c r="Z190" s="37"/>
      <c r="AA190" s="37"/>
      <c r="AB190" s="37"/>
      <c r="AC190" s="37"/>
      <c r="AD190" s="37"/>
      <c r="AE190" s="37"/>
      <c r="AR190" s="192" t="s">
        <v>283</v>
      </c>
      <c r="AT190" s="192" t="s">
        <v>199</v>
      </c>
      <c r="AU190" s="192" t="s">
        <v>82</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283</v>
      </c>
      <c r="BM190" s="192" t="s">
        <v>1222</v>
      </c>
    </row>
    <row r="191" spans="1:65" s="2" customFormat="1" ht="19.5">
      <c r="A191" s="37"/>
      <c r="B191" s="38"/>
      <c r="C191" s="39"/>
      <c r="D191" s="201" t="s">
        <v>4147</v>
      </c>
      <c r="E191" s="39"/>
      <c r="F191" s="261" t="s">
        <v>5290</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4147</v>
      </c>
      <c r="AU191" s="20" t="s">
        <v>82</v>
      </c>
    </row>
    <row r="192" spans="1:65" s="2" customFormat="1" ht="16.5" customHeight="1">
      <c r="A192" s="37"/>
      <c r="B192" s="38"/>
      <c r="C192" s="181" t="s">
        <v>400</v>
      </c>
      <c r="D192" s="181" t="s">
        <v>199</v>
      </c>
      <c r="E192" s="182" t="s">
        <v>5327</v>
      </c>
      <c r="F192" s="183" t="s">
        <v>5320</v>
      </c>
      <c r="G192" s="184" t="s">
        <v>3845</v>
      </c>
      <c r="H192" s="185">
        <v>2</v>
      </c>
      <c r="I192" s="186"/>
      <c r="J192" s="187">
        <f>ROUND(I192*H192,2)</f>
        <v>0</v>
      </c>
      <c r="K192" s="183" t="s">
        <v>28</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283</v>
      </c>
      <c r="AT192" s="192" t="s">
        <v>199</v>
      </c>
      <c r="AU192" s="192" t="s">
        <v>82</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283</v>
      </c>
      <c r="BM192" s="192" t="s">
        <v>1233</v>
      </c>
    </row>
    <row r="193" spans="1:65" s="2" customFormat="1" ht="19.5">
      <c r="A193" s="37"/>
      <c r="B193" s="38"/>
      <c r="C193" s="39"/>
      <c r="D193" s="201" t="s">
        <v>4147</v>
      </c>
      <c r="E193" s="39"/>
      <c r="F193" s="261" t="s">
        <v>5328</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4147</v>
      </c>
      <c r="AU193" s="20" t="s">
        <v>82</v>
      </c>
    </row>
    <row r="194" spans="1:65" s="2" customFormat="1" ht="16.5" customHeight="1">
      <c r="A194" s="37"/>
      <c r="B194" s="38"/>
      <c r="C194" s="181" t="s">
        <v>406</v>
      </c>
      <c r="D194" s="181" t="s">
        <v>199</v>
      </c>
      <c r="E194" s="182" t="s">
        <v>5329</v>
      </c>
      <c r="F194" s="183" t="s">
        <v>5320</v>
      </c>
      <c r="G194" s="184" t="s">
        <v>3845</v>
      </c>
      <c r="H194" s="185">
        <v>1</v>
      </c>
      <c r="I194" s="186"/>
      <c r="J194" s="187">
        <f>ROUND(I194*H194,2)</f>
        <v>0</v>
      </c>
      <c r="K194" s="183" t="s">
        <v>28</v>
      </c>
      <c r="L194" s="42"/>
      <c r="M194" s="188" t="s">
        <v>28</v>
      </c>
      <c r="N194" s="189" t="s">
        <v>45</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283</v>
      </c>
      <c r="AT194" s="192" t="s">
        <v>199</v>
      </c>
      <c r="AU194" s="192" t="s">
        <v>82</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283</v>
      </c>
      <c r="BM194" s="192" t="s">
        <v>1251</v>
      </c>
    </row>
    <row r="195" spans="1:65" s="2" customFormat="1" ht="19.5">
      <c r="A195" s="37"/>
      <c r="B195" s="38"/>
      <c r="C195" s="39"/>
      <c r="D195" s="201" t="s">
        <v>4147</v>
      </c>
      <c r="E195" s="39"/>
      <c r="F195" s="261" t="s">
        <v>5330</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4147</v>
      </c>
      <c r="AU195" s="20" t="s">
        <v>82</v>
      </c>
    </row>
    <row r="196" spans="1:65" s="2" customFormat="1" ht="16.5" customHeight="1">
      <c r="A196" s="37"/>
      <c r="B196" s="38"/>
      <c r="C196" s="181" t="s">
        <v>419</v>
      </c>
      <c r="D196" s="181" t="s">
        <v>199</v>
      </c>
      <c r="E196" s="182" t="s">
        <v>5331</v>
      </c>
      <c r="F196" s="183" t="s">
        <v>5320</v>
      </c>
      <c r="G196" s="184" t="s">
        <v>3845</v>
      </c>
      <c r="H196" s="185">
        <v>1</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283</v>
      </c>
      <c r="AT196" s="192" t="s">
        <v>199</v>
      </c>
      <c r="AU196" s="192" t="s">
        <v>82</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283</v>
      </c>
      <c r="BM196" s="192" t="s">
        <v>1263</v>
      </c>
    </row>
    <row r="197" spans="1:65" s="2" customFormat="1" ht="19.5">
      <c r="A197" s="37"/>
      <c r="B197" s="38"/>
      <c r="C197" s="39"/>
      <c r="D197" s="201" t="s">
        <v>4147</v>
      </c>
      <c r="E197" s="39"/>
      <c r="F197" s="261" t="s">
        <v>5332</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4147</v>
      </c>
      <c r="AU197" s="20" t="s">
        <v>82</v>
      </c>
    </row>
    <row r="198" spans="1:65" s="2" customFormat="1" ht="16.5" customHeight="1">
      <c r="A198" s="37"/>
      <c r="B198" s="38"/>
      <c r="C198" s="181" t="s">
        <v>425</v>
      </c>
      <c r="D198" s="181" t="s">
        <v>199</v>
      </c>
      <c r="E198" s="182" t="s">
        <v>5333</v>
      </c>
      <c r="F198" s="183" t="s">
        <v>5334</v>
      </c>
      <c r="G198" s="184" t="s">
        <v>3845</v>
      </c>
      <c r="H198" s="185">
        <v>2</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283</v>
      </c>
      <c r="AT198" s="192" t="s">
        <v>199</v>
      </c>
      <c r="AU198" s="192" t="s">
        <v>82</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283</v>
      </c>
      <c r="BM198" s="192" t="s">
        <v>1273</v>
      </c>
    </row>
    <row r="199" spans="1:65" s="2" customFormat="1" ht="19.5">
      <c r="A199" s="37"/>
      <c r="B199" s="38"/>
      <c r="C199" s="39"/>
      <c r="D199" s="201" t="s">
        <v>4147</v>
      </c>
      <c r="E199" s="39"/>
      <c r="F199" s="261" t="s">
        <v>5335</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4147</v>
      </c>
      <c r="AU199" s="20" t="s">
        <v>82</v>
      </c>
    </row>
    <row r="200" spans="1:65" s="2" customFormat="1" ht="16.5" customHeight="1">
      <c r="A200" s="37"/>
      <c r="B200" s="38"/>
      <c r="C200" s="181" t="s">
        <v>433</v>
      </c>
      <c r="D200" s="181" t="s">
        <v>199</v>
      </c>
      <c r="E200" s="182" t="s">
        <v>5336</v>
      </c>
      <c r="F200" s="183" t="s">
        <v>5334</v>
      </c>
      <c r="G200" s="184" t="s">
        <v>3845</v>
      </c>
      <c r="H200" s="185">
        <v>2</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283</v>
      </c>
      <c r="AT200" s="192" t="s">
        <v>199</v>
      </c>
      <c r="AU200" s="192" t="s">
        <v>82</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283</v>
      </c>
      <c r="BM200" s="192" t="s">
        <v>1358</v>
      </c>
    </row>
    <row r="201" spans="1:65" s="2" customFormat="1" ht="19.5">
      <c r="A201" s="37"/>
      <c r="B201" s="38"/>
      <c r="C201" s="39"/>
      <c r="D201" s="201" t="s">
        <v>4147</v>
      </c>
      <c r="E201" s="39"/>
      <c r="F201" s="261" t="s">
        <v>5337</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4147</v>
      </c>
      <c r="AU201" s="20" t="s">
        <v>82</v>
      </c>
    </row>
    <row r="202" spans="1:65" s="2" customFormat="1" ht="16.5" customHeight="1">
      <c r="A202" s="37"/>
      <c r="B202" s="38"/>
      <c r="C202" s="181" t="s">
        <v>439</v>
      </c>
      <c r="D202" s="181" t="s">
        <v>199</v>
      </c>
      <c r="E202" s="182" t="s">
        <v>5338</v>
      </c>
      <c r="F202" s="183" t="s">
        <v>5339</v>
      </c>
      <c r="G202" s="184" t="s">
        <v>265</v>
      </c>
      <c r="H202" s="185">
        <v>44</v>
      </c>
      <c r="I202" s="186"/>
      <c r="J202" s="187">
        <f>ROUND(I202*H202,2)</f>
        <v>0</v>
      </c>
      <c r="K202" s="183" t="s">
        <v>28</v>
      </c>
      <c r="L202" s="42"/>
      <c r="M202" s="188" t="s">
        <v>28</v>
      </c>
      <c r="N202" s="189" t="s">
        <v>45</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283</v>
      </c>
      <c r="AT202" s="192" t="s">
        <v>199</v>
      </c>
      <c r="AU202" s="192" t="s">
        <v>82</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283</v>
      </c>
      <c r="BM202" s="192" t="s">
        <v>1370</v>
      </c>
    </row>
    <row r="203" spans="1:65" s="2" customFormat="1" ht="19.5">
      <c r="A203" s="37"/>
      <c r="B203" s="38"/>
      <c r="C203" s="39"/>
      <c r="D203" s="201" t="s">
        <v>4147</v>
      </c>
      <c r="E203" s="39"/>
      <c r="F203" s="261" t="s">
        <v>5264</v>
      </c>
      <c r="G203" s="39"/>
      <c r="H203" s="39"/>
      <c r="I203" s="196"/>
      <c r="J203" s="39"/>
      <c r="K203" s="39"/>
      <c r="L203" s="42"/>
      <c r="M203" s="197"/>
      <c r="N203" s="198"/>
      <c r="O203" s="67"/>
      <c r="P203" s="67"/>
      <c r="Q203" s="67"/>
      <c r="R203" s="67"/>
      <c r="S203" s="67"/>
      <c r="T203" s="68"/>
      <c r="U203" s="37"/>
      <c r="V203" s="37"/>
      <c r="W203" s="37"/>
      <c r="X203" s="37"/>
      <c r="Y203" s="37"/>
      <c r="Z203" s="37"/>
      <c r="AA203" s="37"/>
      <c r="AB203" s="37"/>
      <c r="AC203" s="37"/>
      <c r="AD203" s="37"/>
      <c r="AE203" s="37"/>
      <c r="AT203" s="20" t="s">
        <v>4147</v>
      </c>
      <c r="AU203" s="20" t="s">
        <v>82</v>
      </c>
    </row>
    <row r="204" spans="1:65" s="2" customFormat="1" ht="16.5" customHeight="1">
      <c r="A204" s="37"/>
      <c r="B204" s="38"/>
      <c r="C204" s="181" t="s">
        <v>445</v>
      </c>
      <c r="D204" s="181" t="s">
        <v>199</v>
      </c>
      <c r="E204" s="182" t="s">
        <v>5340</v>
      </c>
      <c r="F204" s="183" t="s">
        <v>5255</v>
      </c>
      <c r="G204" s="184" t="s">
        <v>265</v>
      </c>
      <c r="H204" s="185">
        <v>19</v>
      </c>
      <c r="I204" s="186"/>
      <c r="J204" s="187">
        <f>ROUND(I204*H204,2)</f>
        <v>0</v>
      </c>
      <c r="K204" s="183" t="s">
        <v>28</v>
      </c>
      <c r="L204" s="42"/>
      <c r="M204" s="188" t="s">
        <v>28</v>
      </c>
      <c r="N204" s="189" t="s">
        <v>45</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283</v>
      </c>
      <c r="AT204" s="192" t="s">
        <v>199</v>
      </c>
      <c r="AU204" s="192" t="s">
        <v>82</v>
      </c>
      <c r="AY204" s="20" t="s">
        <v>197</v>
      </c>
      <c r="BE204" s="193">
        <f>IF(N204="základní",J204,0)</f>
        <v>0</v>
      </c>
      <c r="BF204" s="193">
        <f>IF(N204="snížená",J204,0)</f>
        <v>0</v>
      </c>
      <c r="BG204" s="193">
        <f>IF(N204="zákl. přenesená",J204,0)</f>
        <v>0</v>
      </c>
      <c r="BH204" s="193">
        <f>IF(N204="sníž. přenesená",J204,0)</f>
        <v>0</v>
      </c>
      <c r="BI204" s="193">
        <f>IF(N204="nulová",J204,0)</f>
        <v>0</v>
      </c>
      <c r="BJ204" s="20" t="s">
        <v>82</v>
      </c>
      <c r="BK204" s="193">
        <f>ROUND(I204*H204,2)</f>
        <v>0</v>
      </c>
      <c r="BL204" s="20" t="s">
        <v>283</v>
      </c>
      <c r="BM204" s="192" t="s">
        <v>1382</v>
      </c>
    </row>
    <row r="205" spans="1:65" s="2" customFormat="1" ht="19.5">
      <c r="A205" s="37"/>
      <c r="B205" s="38"/>
      <c r="C205" s="39"/>
      <c r="D205" s="201" t="s">
        <v>4147</v>
      </c>
      <c r="E205" s="39"/>
      <c r="F205" s="261" t="s">
        <v>5259</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4147</v>
      </c>
      <c r="AU205" s="20" t="s">
        <v>82</v>
      </c>
    </row>
    <row r="206" spans="1:65" s="2" customFormat="1" ht="16.5" customHeight="1">
      <c r="A206" s="37"/>
      <c r="B206" s="38"/>
      <c r="C206" s="181" t="s">
        <v>451</v>
      </c>
      <c r="D206" s="181" t="s">
        <v>199</v>
      </c>
      <c r="E206" s="182" t="s">
        <v>5341</v>
      </c>
      <c r="F206" s="183" t="s">
        <v>5342</v>
      </c>
      <c r="G206" s="184" t="s">
        <v>265</v>
      </c>
      <c r="H206" s="185">
        <v>150</v>
      </c>
      <c r="I206" s="186"/>
      <c r="J206" s="187">
        <f>ROUND(I206*H206,2)</f>
        <v>0</v>
      </c>
      <c r="K206" s="183" t="s">
        <v>28</v>
      </c>
      <c r="L206" s="42"/>
      <c r="M206" s="188" t="s">
        <v>28</v>
      </c>
      <c r="N206" s="189" t="s">
        <v>45</v>
      </c>
      <c r="O206" s="67"/>
      <c r="P206" s="190">
        <f>O206*H206</f>
        <v>0</v>
      </c>
      <c r="Q206" s="190">
        <v>0</v>
      </c>
      <c r="R206" s="190">
        <f>Q206*H206</f>
        <v>0</v>
      </c>
      <c r="S206" s="190">
        <v>0</v>
      </c>
      <c r="T206" s="191">
        <f>S206*H206</f>
        <v>0</v>
      </c>
      <c r="U206" s="37"/>
      <c r="V206" s="37"/>
      <c r="W206" s="37"/>
      <c r="X206" s="37"/>
      <c r="Y206" s="37"/>
      <c r="Z206" s="37"/>
      <c r="AA206" s="37"/>
      <c r="AB206" s="37"/>
      <c r="AC206" s="37"/>
      <c r="AD206" s="37"/>
      <c r="AE206" s="37"/>
      <c r="AR206" s="192" t="s">
        <v>283</v>
      </c>
      <c r="AT206" s="192" t="s">
        <v>199</v>
      </c>
      <c r="AU206" s="192" t="s">
        <v>82</v>
      </c>
      <c r="AY206" s="20" t="s">
        <v>197</v>
      </c>
      <c r="BE206" s="193">
        <f>IF(N206="základní",J206,0)</f>
        <v>0</v>
      </c>
      <c r="BF206" s="193">
        <f>IF(N206="snížená",J206,0)</f>
        <v>0</v>
      </c>
      <c r="BG206" s="193">
        <f>IF(N206="zákl. přenesená",J206,0)</f>
        <v>0</v>
      </c>
      <c r="BH206" s="193">
        <f>IF(N206="sníž. přenesená",J206,0)</f>
        <v>0</v>
      </c>
      <c r="BI206" s="193">
        <f>IF(N206="nulová",J206,0)</f>
        <v>0</v>
      </c>
      <c r="BJ206" s="20" t="s">
        <v>82</v>
      </c>
      <c r="BK206" s="193">
        <f>ROUND(I206*H206,2)</f>
        <v>0</v>
      </c>
      <c r="BL206" s="20" t="s">
        <v>283</v>
      </c>
      <c r="BM206" s="192" t="s">
        <v>1398</v>
      </c>
    </row>
    <row r="207" spans="1:65" s="2" customFormat="1" ht="19.5">
      <c r="A207" s="37"/>
      <c r="B207" s="38"/>
      <c r="C207" s="39"/>
      <c r="D207" s="201" t="s">
        <v>4147</v>
      </c>
      <c r="E207" s="39"/>
      <c r="F207" s="261" t="s">
        <v>5261</v>
      </c>
      <c r="G207" s="39"/>
      <c r="H207" s="39"/>
      <c r="I207" s="196"/>
      <c r="J207" s="39"/>
      <c r="K207" s="39"/>
      <c r="L207" s="42"/>
      <c r="M207" s="197"/>
      <c r="N207" s="198"/>
      <c r="O207" s="67"/>
      <c r="P207" s="67"/>
      <c r="Q207" s="67"/>
      <c r="R207" s="67"/>
      <c r="S207" s="67"/>
      <c r="T207" s="68"/>
      <c r="U207" s="37"/>
      <c r="V207" s="37"/>
      <c r="W207" s="37"/>
      <c r="X207" s="37"/>
      <c r="Y207" s="37"/>
      <c r="Z207" s="37"/>
      <c r="AA207" s="37"/>
      <c r="AB207" s="37"/>
      <c r="AC207" s="37"/>
      <c r="AD207" s="37"/>
      <c r="AE207" s="37"/>
      <c r="AT207" s="20" t="s">
        <v>4147</v>
      </c>
      <c r="AU207" s="20" t="s">
        <v>82</v>
      </c>
    </row>
    <row r="208" spans="1:65" s="2" customFormat="1" ht="16.5" customHeight="1">
      <c r="A208" s="37"/>
      <c r="B208" s="38"/>
      <c r="C208" s="181" t="s">
        <v>457</v>
      </c>
      <c r="D208" s="181" t="s">
        <v>199</v>
      </c>
      <c r="E208" s="182" t="s">
        <v>5343</v>
      </c>
      <c r="F208" s="183" t="s">
        <v>5263</v>
      </c>
      <c r="G208" s="184" t="s">
        <v>265</v>
      </c>
      <c r="H208" s="185">
        <v>49.5</v>
      </c>
      <c r="I208" s="186"/>
      <c r="J208" s="187">
        <f>ROUND(I208*H208,2)</f>
        <v>0</v>
      </c>
      <c r="K208" s="183" t="s">
        <v>28</v>
      </c>
      <c r="L208" s="42"/>
      <c r="M208" s="188" t="s">
        <v>28</v>
      </c>
      <c r="N208" s="189" t="s">
        <v>45</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283</v>
      </c>
      <c r="AT208" s="192" t="s">
        <v>199</v>
      </c>
      <c r="AU208" s="192" t="s">
        <v>82</v>
      </c>
      <c r="AY208" s="20" t="s">
        <v>197</v>
      </c>
      <c r="BE208" s="193">
        <f>IF(N208="základní",J208,0)</f>
        <v>0</v>
      </c>
      <c r="BF208" s="193">
        <f>IF(N208="snížená",J208,0)</f>
        <v>0</v>
      </c>
      <c r="BG208" s="193">
        <f>IF(N208="zákl. přenesená",J208,0)</f>
        <v>0</v>
      </c>
      <c r="BH208" s="193">
        <f>IF(N208="sníž. přenesená",J208,0)</f>
        <v>0</v>
      </c>
      <c r="BI208" s="193">
        <f>IF(N208="nulová",J208,0)</f>
        <v>0</v>
      </c>
      <c r="BJ208" s="20" t="s">
        <v>82</v>
      </c>
      <c r="BK208" s="193">
        <f>ROUND(I208*H208,2)</f>
        <v>0</v>
      </c>
      <c r="BL208" s="20" t="s">
        <v>283</v>
      </c>
      <c r="BM208" s="192" t="s">
        <v>1410</v>
      </c>
    </row>
    <row r="209" spans="1:65" s="2" customFormat="1" ht="19.5">
      <c r="A209" s="37"/>
      <c r="B209" s="38"/>
      <c r="C209" s="39"/>
      <c r="D209" s="201" t="s">
        <v>4147</v>
      </c>
      <c r="E209" s="39"/>
      <c r="F209" s="261" t="s">
        <v>5344</v>
      </c>
      <c r="G209" s="39"/>
      <c r="H209" s="39"/>
      <c r="I209" s="196"/>
      <c r="J209" s="39"/>
      <c r="K209" s="39"/>
      <c r="L209" s="42"/>
      <c r="M209" s="197"/>
      <c r="N209" s="198"/>
      <c r="O209" s="67"/>
      <c r="P209" s="67"/>
      <c r="Q209" s="67"/>
      <c r="R209" s="67"/>
      <c r="S209" s="67"/>
      <c r="T209" s="68"/>
      <c r="U209" s="37"/>
      <c r="V209" s="37"/>
      <c r="W209" s="37"/>
      <c r="X209" s="37"/>
      <c r="Y209" s="37"/>
      <c r="Z209" s="37"/>
      <c r="AA209" s="37"/>
      <c r="AB209" s="37"/>
      <c r="AC209" s="37"/>
      <c r="AD209" s="37"/>
      <c r="AE209" s="37"/>
      <c r="AT209" s="20" t="s">
        <v>4147</v>
      </c>
      <c r="AU209" s="20" t="s">
        <v>82</v>
      </c>
    </row>
    <row r="210" spans="1:65" s="2" customFormat="1" ht="16.5" customHeight="1">
      <c r="A210" s="37"/>
      <c r="B210" s="38"/>
      <c r="C210" s="181" t="s">
        <v>463</v>
      </c>
      <c r="D210" s="181" t="s">
        <v>199</v>
      </c>
      <c r="E210" s="182" t="s">
        <v>5345</v>
      </c>
      <c r="F210" s="183" t="s">
        <v>5269</v>
      </c>
      <c r="G210" s="184" t="s">
        <v>202</v>
      </c>
      <c r="H210" s="185">
        <v>192</v>
      </c>
      <c r="I210" s="186"/>
      <c r="J210" s="187">
        <f>ROUND(I210*H210,2)</f>
        <v>0</v>
      </c>
      <c r="K210" s="183" t="s">
        <v>28</v>
      </c>
      <c r="L210" s="42"/>
      <c r="M210" s="188" t="s">
        <v>28</v>
      </c>
      <c r="N210" s="189" t="s">
        <v>45</v>
      </c>
      <c r="O210" s="67"/>
      <c r="P210" s="190">
        <f>O210*H210</f>
        <v>0</v>
      </c>
      <c r="Q210" s="190">
        <v>0</v>
      </c>
      <c r="R210" s="190">
        <f>Q210*H210</f>
        <v>0</v>
      </c>
      <c r="S210" s="190">
        <v>0</v>
      </c>
      <c r="T210" s="191">
        <f>S210*H210</f>
        <v>0</v>
      </c>
      <c r="U210" s="37"/>
      <c r="V210" s="37"/>
      <c r="W210" s="37"/>
      <c r="X210" s="37"/>
      <c r="Y210" s="37"/>
      <c r="Z210" s="37"/>
      <c r="AA210" s="37"/>
      <c r="AB210" s="37"/>
      <c r="AC210" s="37"/>
      <c r="AD210" s="37"/>
      <c r="AE210" s="37"/>
      <c r="AR210" s="192" t="s">
        <v>283</v>
      </c>
      <c r="AT210" s="192" t="s">
        <v>199</v>
      </c>
      <c r="AU210" s="192" t="s">
        <v>82</v>
      </c>
      <c r="AY210" s="20" t="s">
        <v>197</v>
      </c>
      <c r="BE210" s="193">
        <f>IF(N210="základní",J210,0)</f>
        <v>0</v>
      </c>
      <c r="BF210" s="193">
        <f>IF(N210="snížená",J210,0)</f>
        <v>0</v>
      </c>
      <c r="BG210" s="193">
        <f>IF(N210="zákl. přenesená",J210,0)</f>
        <v>0</v>
      </c>
      <c r="BH210" s="193">
        <f>IF(N210="sníž. přenesená",J210,0)</f>
        <v>0</v>
      </c>
      <c r="BI210" s="193">
        <f>IF(N210="nulová",J210,0)</f>
        <v>0</v>
      </c>
      <c r="BJ210" s="20" t="s">
        <v>82</v>
      </c>
      <c r="BK210" s="193">
        <f>ROUND(I210*H210,2)</f>
        <v>0</v>
      </c>
      <c r="BL210" s="20" t="s">
        <v>283</v>
      </c>
      <c r="BM210" s="192" t="s">
        <v>1422</v>
      </c>
    </row>
    <row r="211" spans="1:65" s="2" customFormat="1" ht="19.5">
      <c r="A211" s="37"/>
      <c r="B211" s="38"/>
      <c r="C211" s="39"/>
      <c r="D211" s="201" t="s">
        <v>4147</v>
      </c>
      <c r="E211" s="39"/>
      <c r="F211" s="261" t="s">
        <v>5270</v>
      </c>
      <c r="G211" s="39"/>
      <c r="H211" s="39"/>
      <c r="I211" s="196"/>
      <c r="J211" s="39"/>
      <c r="K211" s="39"/>
      <c r="L211" s="42"/>
      <c r="M211" s="197"/>
      <c r="N211" s="198"/>
      <c r="O211" s="67"/>
      <c r="P211" s="67"/>
      <c r="Q211" s="67"/>
      <c r="R211" s="67"/>
      <c r="S211" s="67"/>
      <c r="T211" s="68"/>
      <c r="U211" s="37"/>
      <c r="V211" s="37"/>
      <c r="W211" s="37"/>
      <c r="X211" s="37"/>
      <c r="Y211" s="37"/>
      <c r="Z211" s="37"/>
      <c r="AA211" s="37"/>
      <c r="AB211" s="37"/>
      <c r="AC211" s="37"/>
      <c r="AD211" s="37"/>
      <c r="AE211" s="37"/>
      <c r="AT211" s="20" t="s">
        <v>4147</v>
      </c>
      <c r="AU211" s="20" t="s">
        <v>82</v>
      </c>
    </row>
    <row r="212" spans="1:65" s="12" customFormat="1" ht="22.9" customHeight="1">
      <c r="B212" s="165"/>
      <c r="C212" s="166"/>
      <c r="D212" s="167" t="s">
        <v>73</v>
      </c>
      <c r="E212" s="179" t="s">
        <v>4142</v>
      </c>
      <c r="F212" s="179" t="s">
        <v>5271</v>
      </c>
      <c r="G212" s="166"/>
      <c r="H212" s="166"/>
      <c r="I212" s="169"/>
      <c r="J212" s="180">
        <f>BK212</f>
        <v>0</v>
      </c>
      <c r="K212" s="166"/>
      <c r="L212" s="171"/>
      <c r="M212" s="172"/>
      <c r="N212" s="173"/>
      <c r="O212" s="173"/>
      <c r="P212" s="174">
        <f>SUM(P213:P214)</f>
        <v>0</v>
      </c>
      <c r="Q212" s="173"/>
      <c r="R212" s="174">
        <f>SUM(R213:R214)</f>
        <v>0</v>
      </c>
      <c r="S212" s="173"/>
      <c r="T212" s="175">
        <f>SUM(T213:T214)</f>
        <v>0</v>
      </c>
      <c r="AR212" s="176" t="s">
        <v>82</v>
      </c>
      <c r="AT212" s="177" t="s">
        <v>73</v>
      </c>
      <c r="AU212" s="177" t="s">
        <v>82</v>
      </c>
      <c r="AY212" s="176" t="s">
        <v>197</v>
      </c>
      <c r="BK212" s="178">
        <f>SUM(BK213:BK214)</f>
        <v>0</v>
      </c>
    </row>
    <row r="213" spans="1:65" s="2" customFormat="1" ht="16.5" customHeight="1">
      <c r="A213" s="37"/>
      <c r="B213" s="38"/>
      <c r="C213" s="181" t="s">
        <v>470</v>
      </c>
      <c r="D213" s="181" t="s">
        <v>199</v>
      </c>
      <c r="E213" s="182" t="s">
        <v>5272</v>
      </c>
      <c r="F213" s="183" t="s">
        <v>5273</v>
      </c>
      <c r="G213" s="184" t="s">
        <v>3453</v>
      </c>
      <c r="H213" s="185">
        <v>35.5</v>
      </c>
      <c r="I213" s="186"/>
      <c r="J213" s="187">
        <f>ROUND(I213*H213,2)</f>
        <v>0</v>
      </c>
      <c r="K213" s="183" t="s">
        <v>28</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283</v>
      </c>
      <c r="AT213" s="192" t="s">
        <v>199</v>
      </c>
      <c r="AU213" s="192" t="s">
        <v>84</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283</v>
      </c>
      <c r="BM213" s="192" t="s">
        <v>1432</v>
      </c>
    </row>
    <row r="214" spans="1:65" s="2" customFormat="1" ht="16.5" customHeight="1">
      <c r="A214" s="37"/>
      <c r="B214" s="38"/>
      <c r="C214" s="181" t="s">
        <v>476</v>
      </c>
      <c r="D214" s="181" t="s">
        <v>199</v>
      </c>
      <c r="E214" s="182" t="s">
        <v>5274</v>
      </c>
      <c r="F214" s="183" t="s">
        <v>5275</v>
      </c>
      <c r="G214" s="184" t="s">
        <v>3453</v>
      </c>
      <c r="H214" s="185">
        <v>33</v>
      </c>
      <c r="I214" s="186"/>
      <c r="J214" s="187">
        <f>ROUND(I214*H214,2)</f>
        <v>0</v>
      </c>
      <c r="K214" s="183" t="s">
        <v>28</v>
      </c>
      <c r="L214" s="42"/>
      <c r="M214" s="188" t="s">
        <v>28</v>
      </c>
      <c r="N214" s="189" t="s">
        <v>45</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283</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283</v>
      </c>
      <c r="BM214" s="192" t="s">
        <v>1442</v>
      </c>
    </row>
    <row r="215" spans="1:65" s="12" customFormat="1" ht="25.9" customHeight="1">
      <c r="B215" s="165"/>
      <c r="C215" s="166"/>
      <c r="D215" s="167" t="s">
        <v>73</v>
      </c>
      <c r="E215" s="168" t="s">
        <v>5346</v>
      </c>
      <c r="F215" s="168" t="s">
        <v>5347</v>
      </c>
      <c r="G215" s="166"/>
      <c r="H215" s="166"/>
      <c r="I215" s="169"/>
      <c r="J215" s="170">
        <f>BK215</f>
        <v>0</v>
      </c>
      <c r="K215" s="166"/>
      <c r="L215" s="171"/>
      <c r="M215" s="172"/>
      <c r="N215" s="173"/>
      <c r="O215" s="173"/>
      <c r="P215" s="174">
        <f>P216+SUM(P217:P242)</f>
        <v>0</v>
      </c>
      <c r="Q215" s="173"/>
      <c r="R215" s="174">
        <f>R216+SUM(R217:R242)</f>
        <v>0</v>
      </c>
      <c r="S215" s="173"/>
      <c r="T215" s="175">
        <f>T216+SUM(T217:T242)</f>
        <v>0</v>
      </c>
      <c r="AR215" s="176" t="s">
        <v>82</v>
      </c>
      <c r="AT215" s="177" t="s">
        <v>73</v>
      </c>
      <c r="AU215" s="177" t="s">
        <v>74</v>
      </c>
      <c r="AY215" s="176" t="s">
        <v>197</v>
      </c>
      <c r="BK215" s="178">
        <f>BK216+SUM(BK217:BK242)</f>
        <v>0</v>
      </c>
    </row>
    <row r="216" spans="1:65" s="2" customFormat="1" ht="33" customHeight="1">
      <c r="A216" s="37"/>
      <c r="B216" s="38"/>
      <c r="C216" s="181" t="s">
        <v>482</v>
      </c>
      <c r="D216" s="181" t="s">
        <v>199</v>
      </c>
      <c r="E216" s="182" t="s">
        <v>5348</v>
      </c>
      <c r="F216" s="183" t="s">
        <v>5279</v>
      </c>
      <c r="G216" s="184" t="s">
        <v>3845</v>
      </c>
      <c r="H216" s="185">
        <v>1</v>
      </c>
      <c r="I216" s="186"/>
      <c r="J216" s="187">
        <f>ROUND(I216*H216,2)</f>
        <v>0</v>
      </c>
      <c r="K216" s="183" t="s">
        <v>28</v>
      </c>
      <c r="L216" s="42"/>
      <c r="M216" s="188" t="s">
        <v>28</v>
      </c>
      <c r="N216" s="189" t="s">
        <v>45</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283</v>
      </c>
      <c r="AT216" s="192" t="s">
        <v>199</v>
      </c>
      <c r="AU216" s="192" t="s">
        <v>82</v>
      </c>
      <c r="AY216" s="20" t="s">
        <v>197</v>
      </c>
      <c r="BE216" s="193">
        <f>IF(N216="základní",J216,0)</f>
        <v>0</v>
      </c>
      <c r="BF216" s="193">
        <f>IF(N216="snížená",J216,0)</f>
        <v>0</v>
      </c>
      <c r="BG216" s="193">
        <f>IF(N216="zákl. přenesená",J216,0)</f>
        <v>0</v>
      </c>
      <c r="BH216" s="193">
        <f>IF(N216="sníž. přenesená",J216,0)</f>
        <v>0</v>
      </c>
      <c r="BI216" s="193">
        <f>IF(N216="nulová",J216,0)</f>
        <v>0</v>
      </c>
      <c r="BJ216" s="20" t="s">
        <v>82</v>
      </c>
      <c r="BK216" s="193">
        <f>ROUND(I216*H216,2)</f>
        <v>0</v>
      </c>
      <c r="BL216" s="20" t="s">
        <v>283</v>
      </c>
      <c r="BM216" s="192" t="s">
        <v>1458</v>
      </c>
    </row>
    <row r="217" spans="1:65" s="2" customFormat="1" ht="19.5">
      <c r="A217" s="37"/>
      <c r="B217" s="38"/>
      <c r="C217" s="39"/>
      <c r="D217" s="201" t="s">
        <v>4147</v>
      </c>
      <c r="E217" s="39"/>
      <c r="F217" s="261" t="s">
        <v>5349</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4147</v>
      </c>
      <c r="AU217" s="20" t="s">
        <v>82</v>
      </c>
    </row>
    <row r="218" spans="1:65" s="2" customFormat="1" ht="16.5" customHeight="1">
      <c r="A218" s="37"/>
      <c r="B218" s="38"/>
      <c r="C218" s="181" t="s">
        <v>489</v>
      </c>
      <c r="D218" s="181" t="s">
        <v>199</v>
      </c>
      <c r="E218" s="182" t="s">
        <v>5350</v>
      </c>
      <c r="F218" s="183" t="s">
        <v>5235</v>
      </c>
      <c r="G218" s="184" t="s">
        <v>3845</v>
      </c>
      <c r="H218" s="185">
        <v>1</v>
      </c>
      <c r="I218" s="186"/>
      <c r="J218" s="187">
        <f>ROUND(I218*H218,2)</f>
        <v>0</v>
      </c>
      <c r="K218" s="183" t="s">
        <v>28</v>
      </c>
      <c r="L218" s="42"/>
      <c r="M218" s="188" t="s">
        <v>28</v>
      </c>
      <c r="N218" s="189" t="s">
        <v>45</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283</v>
      </c>
      <c r="AT218" s="192" t="s">
        <v>199</v>
      </c>
      <c r="AU218" s="192" t="s">
        <v>82</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283</v>
      </c>
      <c r="BM218" s="192" t="s">
        <v>1473</v>
      </c>
    </row>
    <row r="219" spans="1:65" s="2" customFormat="1" ht="19.5">
      <c r="A219" s="37"/>
      <c r="B219" s="38"/>
      <c r="C219" s="39"/>
      <c r="D219" s="201" t="s">
        <v>4147</v>
      </c>
      <c r="E219" s="39"/>
      <c r="F219" s="261" t="s">
        <v>5351</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4147</v>
      </c>
      <c r="AU219" s="20" t="s">
        <v>82</v>
      </c>
    </row>
    <row r="220" spans="1:65" s="2" customFormat="1" ht="16.5" customHeight="1">
      <c r="A220" s="37"/>
      <c r="B220" s="38"/>
      <c r="C220" s="181" t="s">
        <v>495</v>
      </c>
      <c r="D220" s="181" t="s">
        <v>199</v>
      </c>
      <c r="E220" s="182" t="s">
        <v>5352</v>
      </c>
      <c r="F220" s="183" t="s">
        <v>5353</v>
      </c>
      <c r="G220" s="184" t="s">
        <v>3845</v>
      </c>
      <c r="H220" s="185">
        <v>2</v>
      </c>
      <c r="I220" s="186"/>
      <c r="J220" s="187">
        <f>ROUND(I220*H220,2)</f>
        <v>0</v>
      </c>
      <c r="K220" s="183" t="s">
        <v>28</v>
      </c>
      <c r="L220" s="42"/>
      <c r="M220" s="188" t="s">
        <v>28</v>
      </c>
      <c r="N220" s="189" t="s">
        <v>45</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283</v>
      </c>
      <c r="AT220" s="192" t="s">
        <v>199</v>
      </c>
      <c r="AU220" s="192" t="s">
        <v>82</v>
      </c>
      <c r="AY220" s="20" t="s">
        <v>197</v>
      </c>
      <c r="BE220" s="193">
        <f>IF(N220="základní",J220,0)</f>
        <v>0</v>
      </c>
      <c r="BF220" s="193">
        <f>IF(N220="snížená",J220,0)</f>
        <v>0</v>
      </c>
      <c r="BG220" s="193">
        <f>IF(N220="zákl. přenesená",J220,0)</f>
        <v>0</v>
      </c>
      <c r="BH220" s="193">
        <f>IF(N220="sníž. přenesená",J220,0)</f>
        <v>0</v>
      </c>
      <c r="BI220" s="193">
        <f>IF(N220="nulová",J220,0)</f>
        <v>0</v>
      </c>
      <c r="BJ220" s="20" t="s">
        <v>82</v>
      </c>
      <c r="BK220" s="193">
        <f>ROUND(I220*H220,2)</f>
        <v>0</v>
      </c>
      <c r="BL220" s="20" t="s">
        <v>283</v>
      </c>
      <c r="BM220" s="192" t="s">
        <v>1494</v>
      </c>
    </row>
    <row r="221" spans="1:65" s="2" customFormat="1" ht="19.5">
      <c r="A221" s="37"/>
      <c r="B221" s="38"/>
      <c r="C221" s="39"/>
      <c r="D221" s="201" t="s">
        <v>4147</v>
      </c>
      <c r="E221" s="39"/>
      <c r="F221" s="261" t="s">
        <v>5354</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4147</v>
      </c>
      <c r="AU221" s="20" t="s">
        <v>82</v>
      </c>
    </row>
    <row r="222" spans="1:65" s="2" customFormat="1" ht="16.5" customHeight="1">
      <c r="A222" s="37"/>
      <c r="B222" s="38"/>
      <c r="C222" s="181" t="s">
        <v>500</v>
      </c>
      <c r="D222" s="181" t="s">
        <v>199</v>
      </c>
      <c r="E222" s="182" t="s">
        <v>5355</v>
      </c>
      <c r="F222" s="183" t="s">
        <v>5294</v>
      </c>
      <c r="G222" s="184" t="s">
        <v>3845</v>
      </c>
      <c r="H222" s="185">
        <v>1</v>
      </c>
      <c r="I222" s="186"/>
      <c r="J222" s="187">
        <f>ROUND(I222*H222,2)</f>
        <v>0</v>
      </c>
      <c r="K222" s="183" t="s">
        <v>28</v>
      </c>
      <c r="L222" s="42"/>
      <c r="M222" s="188" t="s">
        <v>28</v>
      </c>
      <c r="N222" s="189" t="s">
        <v>45</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283</v>
      </c>
      <c r="AT222" s="192" t="s">
        <v>199</v>
      </c>
      <c r="AU222" s="192" t="s">
        <v>82</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283</v>
      </c>
      <c r="BM222" s="192" t="s">
        <v>1509</v>
      </c>
    </row>
    <row r="223" spans="1:65" s="2" customFormat="1" ht="19.5">
      <c r="A223" s="37"/>
      <c r="B223" s="38"/>
      <c r="C223" s="39"/>
      <c r="D223" s="201" t="s">
        <v>4147</v>
      </c>
      <c r="E223" s="39"/>
      <c r="F223" s="261" t="s">
        <v>5356</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4147</v>
      </c>
      <c r="AU223" s="20" t="s">
        <v>82</v>
      </c>
    </row>
    <row r="224" spans="1:65" s="2" customFormat="1" ht="16.5" customHeight="1">
      <c r="A224" s="37"/>
      <c r="B224" s="38"/>
      <c r="C224" s="181" t="s">
        <v>505</v>
      </c>
      <c r="D224" s="181" t="s">
        <v>199</v>
      </c>
      <c r="E224" s="182" t="s">
        <v>5357</v>
      </c>
      <c r="F224" s="183" t="s">
        <v>5301</v>
      </c>
      <c r="G224" s="184" t="s">
        <v>3845</v>
      </c>
      <c r="H224" s="185">
        <v>1</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283</v>
      </c>
      <c r="AT224" s="192" t="s">
        <v>199</v>
      </c>
      <c r="AU224" s="192" t="s">
        <v>82</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283</v>
      </c>
      <c r="BM224" s="192" t="s">
        <v>1522</v>
      </c>
    </row>
    <row r="225" spans="1:65" s="2" customFormat="1" ht="19.5">
      <c r="A225" s="37"/>
      <c r="B225" s="38"/>
      <c r="C225" s="39"/>
      <c r="D225" s="201" t="s">
        <v>4147</v>
      </c>
      <c r="E225" s="39"/>
      <c r="F225" s="261" t="s">
        <v>5358</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4147</v>
      </c>
      <c r="AU225" s="20" t="s">
        <v>82</v>
      </c>
    </row>
    <row r="226" spans="1:65" s="2" customFormat="1" ht="21.75" customHeight="1">
      <c r="A226" s="37"/>
      <c r="B226" s="38"/>
      <c r="C226" s="181" t="s">
        <v>510</v>
      </c>
      <c r="D226" s="181" t="s">
        <v>199</v>
      </c>
      <c r="E226" s="182" t="s">
        <v>5359</v>
      </c>
      <c r="F226" s="183" t="s">
        <v>5304</v>
      </c>
      <c r="G226" s="184" t="s">
        <v>3845</v>
      </c>
      <c r="H226" s="185">
        <v>6</v>
      </c>
      <c r="I226" s="186"/>
      <c r="J226" s="187">
        <f>ROUND(I226*H226,2)</f>
        <v>0</v>
      </c>
      <c r="K226" s="183" t="s">
        <v>28</v>
      </c>
      <c r="L226" s="42"/>
      <c r="M226" s="188" t="s">
        <v>28</v>
      </c>
      <c r="N226" s="189" t="s">
        <v>45</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283</v>
      </c>
      <c r="AT226" s="192" t="s">
        <v>199</v>
      </c>
      <c r="AU226" s="192" t="s">
        <v>82</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283</v>
      </c>
      <c r="BM226" s="192" t="s">
        <v>1533</v>
      </c>
    </row>
    <row r="227" spans="1:65" s="2" customFormat="1" ht="19.5">
      <c r="A227" s="37"/>
      <c r="B227" s="38"/>
      <c r="C227" s="39"/>
      <c r="D227" s="201" t="s">
        <v>4147</v>
      </c>
      <c r="E227" s="39"/>
      <c r="F227" s="261" t="s">
        <v>5309</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4147</v>
      </c>
      <c r="AU227" s="20" t="s">
        <v>82</v>
      </c>
    </row>
    <row r="228" spans="1:65" s="2" customFormat="1" ht="16.5" customHeight="1">
      <c r="A228" s="37"/>
      <c r="B228" s="38"/>
      <c r="C228" s="181" t="s">
        <v>514</v>
      </c>
      <c r="D228" s="181" t="s">
        <v>199</v>
      </c>
      <c r="E228" s="182" t="s">
        <v>5360</v>
      </c>
      <c r="F228" s="183" t="s">
        <v>5361</v>
      </c>
      <c r="G228" s="184" t="s">
        <v>3845</v>
      </c>
      <c r="H228" s="185">
        <v>2</v>
      </c>
      <c r="I228" s="186"/>
      <c r="J228" s="187">
        <f>ROUND(I228*H228,2)</f>
        <v>0</v>
      </c>
      <c r="K228" s="183" t="s">
        <v>28</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283</v>
      </c>
      <c r="AT228" s="192" t="s">
        <v>199</v>
      </c>
      <c r="AU228" s="192" t="s">
        <v>82</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283</v>
      </c>
      <c r="BM228" s="192" t="s">
        <v>1543</v>
      </c>
    </row>
    <row r="229" spans="1:65" s="2" customFormat="1" ht="19.5">
      <c r="A229" s="37"/>
      <c r="B229" s="38"/>
      <c r="C229" s="39"/>
      <c r="D229" s="201" t="s">
        <v>4147</v>
      </c>
      <c r="E229" s="39"/>
      <c r="F229" s="261" t="s">
        <v>5362</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4147</v>
      </c>
      <c r="AU229" s="20" t="s">
        <v>82</v>
      </c>
    </row>
    <row r="230" spans="1:65" s="2" customFormat="1" ht="16.5" customHeight="1">
      <c r="A230" s="37"/>
      <c r="B230" s="38"/>
      <c r="C230" s="181" t="s">
        <v>523</v>
      </c>
      <c r="D230" s="181" t="s">
        <v>199</v>
      </c>
      <c r="E230" s="182" t="s">
        <v>5363</v>
      </c>
      <c r="F230" s="183" t="s">
        <v>5364</v>
      </c>
      <c r="G230" s="184" t="s">
        <v>3845</v>
      </c>
      <c r="H230" s="185">
        <v>2</v>
      </c>
      <c r="I230" s="186"/>
      <c r="J230" s="187">
        <f>ROUND(I230*H230,2)</f>
        <v>0</v>
      </c>
      <c r="K230" s="183" t="s">
        <v>28</v>
      </c>
      <c r="L230" s="42"/>
      <c r="M230" s="188" t="s">
        <v>28</v>
      </c>
      <c r="N230" s="189" t="s">
        <v>45</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283</v>
      </c>
      <c r="AT230" s="192" t="s">
        <v>199</v>
      </c>
      <c r="AU230" s="192" t="s">
        <v>82</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283</v>
      </c>
      <c r="BM230" s="192" t="s">
        <v>1558</v>
      </c>
    </row>
    <row r="231" spans="1:65" s="2" customFormat="1" ht="19.5">
      <c r="A231" s="37"/>
      <c r="B231" s="38"/>
      <c r="C231" s="39"/>
      <c r="D231" s="201" t="s">
        <v>4147</v>
      </c>
      <c r="E231" s="39"/>
      <c r="F231" s="261" t="s">
        <v>5365</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4147</v>
      </c>
      <c r="AU231" s="20" t="s">
        <v>82</v>
      </c>
    </row>
    <row r="232" spans="1:65" s="2" customFormat="1" ht="16.5" customHeight="1">
      <c r="A232" s="37"/>
      <c r="B232" s="38"/>
      <c r="C232" s="181" t="s">
        <v>532</v>
      </c>
      <c r="D232" s="181" t="s">
        <v>199</v>
      </c>
      <c r="E232" s="182" t="s">
        <v>5366</v>
      </c>
      <c r="F232" s="183" t="s">
        <v>5367</v>
      </c>
      <c r="G232" s="184" t="s">
        <v>265</v>
      </c>
      <c r="H232" s="185">
        <v>5</v>
      </c>
      <c r="I232" s="186"/>
      <c r="J232" s="187">
        <f>ROUND(I232*H232,2)</f>
        <v>0</v>
      </c>
      <c r="K232" s="183" t="s">
        <v>28</v>
      </c>
      <c r="L232" s="42"/>
      <c r="M232" s="188" t="s">
        <v>28</v>
      </c>
      <c r="N232" s="189" t="s">
        <v>45</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283</v>
      </c>
      <c r="AT232" s="192" t="s">
        <v>199</v>
      </c>
      <c r="AU232" s="192" t="s">
        <v>82</v>
      </c>
      <c r="AY232" s="20" t="s">
        <v>197</v>
      </c>
      <c r="BE232" s="193">
        <f>IF(N232="základní",J232,0)</f>
        <v>0</v>
      </c>
      <c r="BF232" s="193">
        <f>IF(N232="snížená",J232,0)</f>
        <v>0</v>
      </c>
      <c r="BG232" s="193">
        <f>IF(N232="zákl. přenesená",J232,0)</f>
        <v>0</v>
      </c>
      <c r="BH232" s="193">
        <f>IF(N232="sníž. přenesená",J232,0)</f>
        <v>0</v>
      </c>
      <c r="BI232" s="193">
        <f>IF(N232="nulová",J232,0)</f>
        <v>0</v>
      </c>
      <c r="BJ232" s="20" t="s">
        <v>82</v>
      </c>
      <c r="BK232" s="193">
        <f>ROUND(I232*H232,2)</f>
        <v>0</v>
      </c>
      <c r="BL232" s="20" t="s">
        <v>283</v>
      </c>
      <c r="BM232" s="192" t="s">
        <v>1572</v>
      </c>
    </row>
    <row r="233" spans="1:65" s="2" customFormat="1" ht="19.5">
      <c r="A233" s="37"/>
      <c r="B233" s="38"/>
      <c r="C233" s="39"/>
      <c r="D233" s="201" t="s">
        <v>4147</v>
      </c>
      <c r="E233" s="39"/>
      <c r="F233" s="261" t="s">
        <v>5365</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4147</v>
      </c>
      <c r="AU233" s="20" t="s">
        <v>82</v>
      </c>
    </row>
    <row r="234" spans="1:65" s="2" customFormat="1" ht="16.5" customHeight="1">
      <c r="A234" s="37"/>
      <c r="B234" s="38"/>
      <c r="C234" s="181" t="s">
        <v>1046</v>
      </c>
      <c r="D234" s="181" t="s">
        <v>199</v>
      </c>
      <c r="E234" s="182" t="s">
        <v>5368</v>
      </c>
      <c r="F234" s="183" t="s">
        <v>5369</v>
      </c>
      <c r="G234" s="184" t="s">
        <v>265</v>
      </c>
      <c r="H234" s="185">
        <v>38</v>
      </c>
      <c r="I234" s="186"/>
      <c r="J234" s="187">
        <f>ROUND(I234*H234,2)</f>
        <v>0</v>
      </c>
      <c r="K234" s="183" t="s">
        <v>28</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283</v>
      </c>
      <c r="AT234" s="192" t="s">
        <v>199</v>
      </c>
      <c r="AU234" s="192" t="s">
        <v>82</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283</v>
      </c>
      <c r="BM234" s="192" t="s">
        <v>1587</v>
      </c>
    </row>
    <row r="235" spans="1:65" s="2" customFormat="1" ht="19.5">
      <c r="A235" s="37"/>
      <c r="B235" s="38"/>
      <c r="C235" s="39"/>
      <c r="D235" s="201" t="s">
        <v>4147</v>
      </c>
      <c r="E235" s="39"/>
      <c r="F235" s="261" t="s">
        <v>5259</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4147</v>
      </c>
      <c r="AU235" s="20" t="s">
        <v>82</v>
      </c>
    </row>
    <row r="236" spans="1:65" s="2" customFormat="1" ht="16.5" customHeight="1">
      <c r="A236" s="37"/>
      <c r="B236" s="38"/>
      <c r="C236" s="181" t="s">
        <v>1057</v>
      </c>
      <c r="D236" s="181" t="s">
        <v>199</v>
      </c>
      <c r="E236" s="182" t="s">
        <v>5370</v>
      </c>
      <c r="F236" s="183" t="s">
        <v>5263</v>
      </c>
      <c r="G236" s="184" t="s">
        <v>265</v>
      </c>
      <c r="H236" s="185">
        <v>5</v>
      </c>
      <c r="I236" s="186"/>
      <c r="J236" s="187">
        <f>ROUND(I236*H236,2)</f>
        <v>0</v>
      </c>
      <c r="K236" s="183" t="s">
        <v>28</v>
      </c>
      <c r="L236" s="42"/>
      <c r="M236" s="188" t="s">
        <v>28</v>
      </c>
      <c r="N236" s="189" t="s">
        <v>45</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283</v>
      </c>
      <c r="AT236" s="192" t="s">
        <v>199</v>
      </c>
      <c r="AU236" s="192" t="s">
        <v>82</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283</v>
      </c>
      <c r="BM236" s="192" t="s">
        <v>1599</v>
      </c>
    </row>
    <row r="237" spans="1:65" s="2" customFormat="1" ht="19.5">
      <c r="A237" s="37"/>
      <c r="B237" s="38"/>
      <c r="C237" s="39"/>
      <c r="D237" s="201" t="s">
        <v>4147</v>
      </c>
      <c r="E237" s="39"/>
      <c r="F237" s="261" t="s">
        <v>5371</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4147</v>
      </c>
      <c r="AU237" s="20" t="s">
        <v>82</v>
      </c>
    </row>
    <row r="238" spans="1:65" s="2" customFormat="1" ht="16.5" customHeight="1">
      <c r="A238" s="37"/>
      <c r="B238" s="38"/>
      <c r="C238" s="181" t="s">
        <v>1063</v>
      </c>
      <c r="D238" s="181" t="s">
        <v>199</v>
      </c>
      <c r="E238" s="182" t="s">
        <v>5372</v>
      </c>
      <c r="F238" s="183" t="s">
        <v>5266</v>
      </c>
      <c r="G238" s="184" t="s">
        <v>202</v>
      </c>
      <c r="H238" s="185">
        <v>33</v>
      </c>
      <c r="I238" s="186"/>
      <c r="J238" s="187">
        <f>ROUND(I238*H238,2)</f>
        <v>0</v>
      </c>
      <c r="K238" s="183" t="s">
        <v>28</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283</v>
      </c>
      <c r="AT238" s="192" t="s">
        <v>199</v>
      </c>
      <c r="AU238" s="192" t="s">
        <v>82</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283</v>
      </c>
      <c r="BM238" s="192" t="s">
        <v>1608</v>
      </c>
    </row>
    <row r="239" spans="1:65" s="2" customFormat="1" ht="19.5">
      <c r="A239" s="37"/>
      <c r="B239" s="38"/>
      <c r="C239" s="39"/>
      <c r="D239" s="201" t="s">
        <v>4147</v>
      </c>
      <c r="E239" s="39"/>
      <c r="F239" s="261" t="s">
        <v>5267</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4147</v>
      </c>
      <c r="AU239" s="20" t="s">
        <v>82</v>
      </c>
    </row>
    <row r="240" spans="1:65" s="2" customFormat="1" ht="16.5" customHeight="1">
      <c r="A240" s="37"/>
      <c r="B240" s="38"/>
      <c r="C240" s="181" t="s">
        <v>1088</v>
      </c>
      <c r="D240" s="181" t="s">
        <v>199</v>
      </c>
      <c r="E240" s="182" t="s">
        <v>5345</v>
      </c>
      <c r="F240" s="183" t="s">
        <v>5269</v>
      </c>
      <c r="G240" s="184" t="s">
        <v>202</v>
      </c>
      <c r="H240" s="185">
        <v>25</v>
      </c>
      <c r="I240" s="186"/>
      <c r="J240" s="187">
        <f>ROUND(I240*H240,2)</f>
        <v>0</v>
      </c>
      <c r="K240" s="183" t="s">
        <v>28</v>
      </c>
      <c r="L240" s="42"/>
      <c r="M240" s="188" t="s">
        <v>28</v>
      </c>
      <c r="N240" s="189" t="s">
        <v>45</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283</v>
      </c>
      <c r="AT240" s="192" t="s">
        <v>199</v>
      </c>
      <c r="AU240" s="192" t="s">
        <v>82</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283</v>
      </c>
      <c r="BM240" s="192" t="s">
        <v>21</v>
      </c>
    </row>
    <row r="241" spans="1:65" s="2" customFormat="1" ht="19.5">
      <c r="A241" s="37"/>
      <c r="B241" s="38"/>
      <c r="C241" s="39"/>
      <c r="D241" s="201" t="s">
        <v>4147</v>
      </c>
      <c r="E241" s="39"/>
      <c r="F241" s="261" t="s">
        <v>5270</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4147</v>
      </c>
      <c r="AU241" s="20" t="s">
        <v>82</v>
      </c>
    </row>
    <row r="242" spans="1:65" s="12" customFormat="1" ht="22.9" customHeight="1">
      <c r="B242" s="165"/>
      <c r="C242" s="166"/>
      <c r="D242" s="167" t="s">
        <v>73</v>
      </c>
      <c r="E242" s="179" t="s">
        <v>4142</v>
      </c>
      <c r="F242" s="179" t="s">
        <v>5271</v>
      </c>
      <c r="G242" s="166"/>
      <c r="H242" s="166"/>
      <c r="I242" s="169"/>
      <c r="J242" s="180">
        <f>BK242</f>
        <v>0</v>
      </c>
      <c r="K242" s="166"/>
      <c r="L242" s="171"/>
      <c r="M242" s="172"/>
      <c r="N242" s="173"/>
      <c r="O242" s="173"/>
      <c r="P242" s="174">
        <f>SUM(P243:P244)</f>
        <v>0</v>
      </c>
      <c r="Q242" s="173"/>
      <c r="R242" s="174">
        <f>SUM(R243:R244)</f>
        <v>0</v>
      </c>
      <c r="S242" s="173"/>
      <c r="T242" s="175">
        <f>SUM(T243:T244)</f>
        <v>0</v>
      </c>
      <c r="AR242" s="176" t="s">
        <v>82</v>
      </c>
      <c r="AT242" s="177" t="s">
        <v>73</v>
      </c>
      <c r="AU242" s="177" t="s">
        <v>82</v>
      </c>
      <c r="AY242" s="176" t="s">
        <v>197</v>
      </c>
      <c r="BK242" s="178">
        <f>SUM(BK243:BK244)</f>
        <v>0</v>
      </c>
    </row>
    <row r="243" spans="1:65" s="2" customFormat="1" ht="16.5" customHeight="1">
      <c r="A243" s="37"/>
      <c r="B243" s="38"/>
      <c r="C243" s="181" t="s">
        <v>526</v>
      </c>
      <c r="D243" s="181" t="s">
        <v>199</v>
      </c>
      <c r="E243" s="182" t="s">
        <v>5272</v>
      </c>
      <c r="F243" s="183" t="s">
        <v>5273</v>
      </c>
      <c r="G243" s="184" t="s">
        <v>3453</v>
      </c>
      <c r="H243" s="185">
        <v>13.5</v>
      </c>
      <c r="I243" s="186"/>
      <c r="J243" s="187">
        <f>ROUND(I243*H243,2)</f>
        <v>0</v>
      </c>
      <c r="K243" s="183" t="s">
        <v>28</v>
      </c>
      <c r="L243" s="42"/>
      <c r="M243" s="188" t="s">
        <v>28</v>
      </c>
      <c r="N243" s="189" t="s">
        <v>45</v>
      </c>
      <c r="O243" s="67"/>
      <c r="P243" s="190">
        <f>O243*H243</f>
        <v>0</v>
      </c>
      <c r="Q243" s="190">
        <v>0</v>
      </c>
      <c r="R243" s="190">
        <f>Q243*H243</f>
        <v>0</v>
      </c>
      <c r="S243" s="190">
        <v>0</v>
      </c>
      <c r="T243" s="191">
        <f>S243*H243</f>
        <v>0</v>
      </c>
      <c r="U243" s="37"/>
      <c r="V243" s="37"/>
      <c r="W243" s="37"/>
      <c r="X243" s="37"/>
      <c r="Y243" s="37"/>
      <c r="Z243" s="37"/>
      <c r="AA243" s="37"/>
      <c r="AB243" s="37"/>
      <c r="AC243" s="37"/>
      <c r="AD243" s="37"/>
      <c r="AE243" s="37"/>
      <c r="AR243" s="192" t="s">
        <v>283</v>
      </c>
      <c r="AT243" s="192" t="s">
        <v>199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283</v>
      </c>
      <c r="BM243" s="192" t="s">
        <v>1639</v>
      </c>
    </row>
    <row r="244" spans="1:65" s="2" customFormat="1" ht="16.5" customHeight="1">
      <c r="A244" s="37"/>
      <c r="B244" s="38"/>
      <c r="C244" s="181" t="s">
        <v>1115</v>
      </c>
      <c r="D244" s="181" t="s">
        <v>199</v>
      </c>
      <c r="E244" s="182" t="s">
        <v>5274</v>
      </c>
      <c r="F244" s="183" t="s">
        <v>5275</v>
      </c>
      <c r="G244" s="184" t="s">
        <v>3453</v>
      </c>
      <c r="H244" s="185">
        <v>10</v>
      </c>
      <c r="I244" s="186"/>
      <c r="J244" s="187">
        <f>ROUND(I244*H244,2)</f>
        <v>0</v>
      </c>
      <c r="K244" s="183" t="s">
        <v>28</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283</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283</v>
      </c>
      <c r="BM244" s="192" t="s">
        <v>1670</v>
      </c>
    </row>
    <row r="245" spans="1:65" s="12" customFormat="1" ht="25.9" customHeight="1">
      <c r="B245" s="165"/>
      <c r="C245" s="166"/>
      <c r="D245" s="167" t="s">
        <v>73</v>
      </c>
      <c r="E245" s="168" t="s">
        <v>5373</v>
      </c>
      <c r="F245" s="168" t="s">
        <v>5374</v>
      </c>
      <c r="G245" s="166"/>
      <c r="H245" s="166"/>
      <c r="I245" s="169"/>
      <c r="J245" s="170">
        <f>BK245</f>
        <v>0</v>
      </c>
      <c r="K245" s="166"/>
      <c r="L245" s="171"/>
      <c r="M245" s="172"/>
      <c r="N245" s="173"/>
      <c r="O245" s="173"/>
      <c r="P245" s="174">
        <f>P246+SUM(P247:P252)</f>
        <v>0</v>
      </c>
      <c r="Q245" s="173"/>
      <c r="R245" s="174">
        <f>R246+SUM(R247:R252)</f>
        <v>0</v>
      </c>
      <c r="S245" s="173"/>
      <c r="T245" s="175">
        <f>T246+SUM(T247:T252)</f>
        <v>0</v>
      </c>
      <c r="AR245" s="176" t="s">
        <v>82</v>
      </c>
      <c r="AT245" s="177" t="s">
        <v>73</v>
      </c>
      <c r="AU245" s="177" t="s">
        <v>74</v>
      </c>
      <c r="AY245" s="176" t="s">
        <v>197</v>
      </c>
      <c r="BK245" s="178">
        <f>BK246+SUM(BK247:BK252)</f>
        <v>0</v>
      </c>
    </row>
    <row r="246" spans="1:65" s="2" customFormat="1" ht="16.5" customHeight="1">
      <c r="A246" s="37"/>
      <c r="B246" s="38"/>
      <c r="C246" s="181" t="s">
        <v>1121</v>
      </c>
      <c r="D246" s="181" t="s">
        <v>199</v>
      </c>
      <c r="E246" s="182" t="s">
        <v>5375</v>
      </c>
      <c r="F246" s="183" t="s">
        <v>5376</v>
      </c>
      <c r="G246" s="184" t="s">
        <v>3845</v>
      </c>
      <c r="H246" s="185">
        <v>2</v>
      </c>
      <c r="I246" s="186"/>
      <c r="J246" s="187">
        <f>ROUND(I246*H246,2)</f>
        <v>0</v>
      </c>
      <c r="K246" s="183" t="s">
        <v>28</v>
      </c>
      <c r="L246" s="42"/>
      <c r="M246" s="188" t="s">
        <v>28</v>
      </c>
      <c r="N246" s="189" t="s">
        <v>45</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283</v>
      </c>
      <c r="AT246" s="192" t="s">
        <v>199</v>
      </c>
      <c r="AU246" s="192" t="s">
        <v>82</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283</v>
      </c>
      <c r="BM246" s="192" t="s">
        <v>1689</v>
      </c>
    </row>
    <row r="247" spans="1:65" s="2" customFormat="1" ht="19.5">
      <c r="A247" s="37"/>
      <c r="B247" s="38"/>
      <c r="C247" s="39"/>
      <c r="D247" s="201" t="s">
        <v>4147</v>
      </c>
      <c r="E247" s="39"/>
      <c r="F247" s="261" t="s">
        <v>5377</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4147</v>
      </c>
      <c r="AU247" s="20" t="s">
        <v>82</v>
      </c>
    </row>
    <row r="248" spans="1:65" s="2" customFormat="1" ht="16.5" customHeight="1">
      <c r="A248" s="37"/>
      <c r="B248" s="38"/>
      <c r="C248" s="181" t="s">
        <v>1126</v>
      </c>
      <c r="D248" s="181" t="s">
        <v>199</v>
      </c>
      <c r="E248" s="182" t="s">
        <v>5378</v>
      </c>
      <c r="F248" s="183" t="s">
        <v>5252</v>
      </c>
      <c r="G248" s="184" t="s">
        <v>265</v>
      </c>
      <c r="H248" s="185">
        <v>8</v>
      </c>
      <c r="I248" s="186"/>
      <c r="J248" s="187">
        <f>ROUND(I248*H248,2)</f>
        <v>0</v>
      </c>
      <c r="K248" s="183" t="s">
        <v>28</v>
      </c>
      <c r="L248" s="42"/>
      <c r="M248" s="188" t="s">
        <v>28</v>
      </c>
      <c r="N248" s="189" t="s">
        <v>45</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283</v>
      </c>
      <c r="AT248" s="192" t="s">
        <v>199</v>
      </c>
      <c r="AU248" s="192" t="s">
        <v>82</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283</v>
      </c>
      <c r="BM248" s="192" t="s">
        <v>1701</v>
      </c>
    </row>
    <row r="249" spans="1:65" s="2" customFormat="1" ht="19.5">
      <c r="A249" s="37"/>
      <c r="B249" s="38"/>
      <c r="C249" s="39"/>
      <c r="D249" s="201" t="s">
        <v>4147</v>
      </c>
      <c r="E249" s="39"/>
      <c r="F249" s="261" t="s">
        <v>5314</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4147</v>
      </c>
      <c r="AU249" s="20" t="s">
        <v>82</v>
      </c>
    </row>
    <row r="250" spans="1:65" s="2" customFormat="1" ht="16.5" customHeight="1">
      <c r="A250" s="37"/>
      <c r="B250" s="38"/>
      <c r="C250" s="181" t="s">
        <v>1145</v>
      </c>
      <c r="D250" s="181" t="s">
        <v>199</v>
      </c>
      <c r="E250" s="182" t="s">
        <v>5379</v>
      </c>
      <c r="F250" s="183" t="s">
        <v>5263</v>
      </c>
      <c r="G250" s="184" t="s">
        <v>265</v>
      </c>
      <c r="H250" s="185">
        <v>1</v>
      </c>
      <c r="I250" s="186"/>
      <c r="J250" s="187">
        <f>ROUND(I250*H250,2)</f>
        <v>0</v>
      </c>
      <c r="K250" s="183" t="s">
        <v>28</v>
      </c>
      <c r="L250" s="42"/>
      <c r="M250" s="188" t="s">
        <v>28</v>
      </c>
      <c r="N250" s="189" t="s">
        <v>45</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283</v>
      </c>
      <c r="AT250" s="192" t="s">
        <v>199</v>
      </c>
      <c r="AU250" s="192" t="s">
        <v>82</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283</v>
      </c>
      <c r="BM250" s="192" t="s">
        <v>1719</v>
      </c>
    </row>
    <row r="251" spans="1:65" s="2" customFormat="1" ht="19.5">
      <c r="A251" s="37"/>
      <c r="B251" s="38"/>
      <c r="C251" s="39"/>
      <c r="D251" s="201" t="s">
        <v>4147</v>
      </c>
      <c r="E251" s="39"/>
      <c r="F251" s="261" t="s">
        <v>5312</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4147</v>
      </c>
      <c r="AU251" s="20" t="s">
        <v>82</v>
      </c>
    </row>
    <row r="252" spans="1:65" s="12" customFormat="1" ht="22.9" customHeight="1">
      <c r="B252" s="165"/>
      <c r="C252" s="166"/>
      <c r="D252" s="167" t="s">
        <v>73</v>
      </c>
      <c r="E252" s="179" t="s">
        <v>4142</v>
      </c>
      <c r="F252" s="179" t="s">
        <v>5271</v>
      </c>
      <c r="G252" s="166"/>
      <c r="H252" s="166"/>
      <c r="I252" s="169"/>
      <c r="J252" s="180">
        <f>BK252</f>
        <v>0</v>
      </c>
      <c r="K252" s="166"/>
      <c r="L252" s="171"/>
      <c r="M252" s="172"/>
      <c r="N252" s="173"/>
      <c r="O252" s="173"/>
      <c r="P252" s="174">
        <f>SUM(P253:P254)</f>
        <v>0</v>
      </c>
      <c r="Q252" s="173"/>
      <c r="R252" s="174">
        <f>SUM(R253:R254)</f>
        <v>0</v>
      </c>
      <c r="S252" s="173"/>
      <c r="T252" s="175">
        <f>SUM(T253:T254)</f>
        <v>0</v>
      </c>
      <c r="AR252" s="176" t="s">
        <v>82</v>
      </c>
      <c r="AT252" s="177" t="s">
        <v>73</v>
      </c>
      <c r="AU252" s="177" t="s">
        <v>82</v>
      </c>
      <c r="AY252" s="176" t="s">
        <v>197</v>
      </c>
      <c r="BK252" s="178">
        <f>SUM(BK253:BK254)</f>
        <v>0</v>
      </c>
    </row>
    <row r="253" spans="1:65" s="2" customFormat="1" ht="16.5" customHeight="1">
      <c r="A253" s="37"/>
      <c r="B253" s="38"/>
      <c r="C253" s="181" t="s">
        <v>1152</v>
      </c>
      <c r="D253" s="181" t="s">
        <v>199</v>
      </c>
      <c r="E253" s="182" t="s">
        <v>5272</v>
      </c>
      <c r="F253" s="183" t="s">
        <v>5273</v>
      </c>
      <c r="G253" s="184" t="s">
        <v>3453</v>
      </c>
      <c r="H253" s="185">
        <v>0.3</v>
      </c>
      <c r="I253" s="186"/>
      <c r="J253" s="187">
        <f>ROUND(I253*H253,2)</f>
        <v>0</v>
      </c>
      <c r="K253" s="183" t="s">
        <v>28</v>
      </c>
      <c r="L253" s="42"/>
      <c r="M253" s="188" t="s">
        <v>28</v>
      </c>
      <c r="N253" s="189" t="s">
        <v>45</v>
      </c>
      <c r="O253" s="67"/>
      <c r="P253" s="190">
        <f>O253*H253</f>
        <v>0</v>
      </c>
      <c r="Q253" s="190">
        <v>0</v>
      </c>
      <c r="R253" s="190">
        <f>Q253*H253</f>
        <v>0</v>
      </c>
      <c r="S253" s="190">
        <v>0</v>
      </c>
      <c r="T253" s="191">
        <f>S253*H253</f>
        <v>0</v>
      </c>
      <c r="U253" s="37"/>
      <c r="V253" s="37"/>
      <c r="W253" s="37"/>
      <c r="X253" s="37"/>
      <c r="Y253" s="37"/>
      <c r="Z253" s="37"/>
      <c r="AA253" s="37"/>
      <c r="AB253" s="37"/>
      <c r="AC253" s="37"/>
      <c r="AD253" s="37"/>
      <c r="AE253" s="37"/>
      <c r="AR253" s="192" t="s">
        <v>283</v>
      </c>
      <c r="AT253" s="192" t="s">
        <v>199</v>
      </c>
      <c r="AU253" s="192" t="s">
        <v>84</v>
      </c>
      <c r="AY253" s="20" t="s">
        <v>197</v>
      </c>
      <c r="BE253" s="193">
        <f>IF(N253="základní",J253,0)</f>
        <v>0</v>
      </c>
      <c r="BF253" s="193">
        <f>IF(N253="snížená",J253,0)</f>
        <v>0</v>
      </c>
      <c r="BG253" s="193">
        <f>IF(N253="zákl. přenesená",J253,0)</f>
        <v>0</v>
      </c>
      <c r="BH253" s="193">
        <f>IF(N253="sníž. přenesená",J253,0)</f>
        <v>0</v>
      </c>
      <c r="BI253" s="193">
        <f>IF(N253="nulová",J253,0)</f>
        <v>0</v>
      </c>
      <c r="BJ253" s="20" t="s">
        <v>82</v>
      </c>
      <c r="BK253" s="193">
        <f>ROUND(I253*H253,2)</f>
        <v>0</v>
      </c>
      <c r="BL253" s="20" t="s">
        <v>283</v>
      </c>
      <c r="BM253" s="192" t="s">
        <v>1736</v>
      </c>
    </row>
    <row r="254" spans="1:65" s="2" customFormat="1" ht="16.5" customHeight="1">
      <c r="A254" s="37"/>
      <c r="B254" s="38"/>
      <c r="C254" s="181" t="s">
        <v>1167</v>
      </c>
      <c r="D254" s="181" t="s">
        <v>199</v>
      </c>
      <c r="E254" s="182" t="s">
        <v>5274</v>
      </c>
      <c r="F254" s="183" t="s">
        <v>5275</v>
      </c>
      <c r="G254" s="184" t="s">
        <v>3453</v>
      </c>
      <c r="H254" s="185">
        <v>0.1</v>
      </c>
      <c r="I254" s="186"/>
      <c r="J254" s="187">
        <f>ROUND(I254*H254,2)</f>
        <v>0</v>
      </c>
      <c r="K254" s="183" t="s">
        <v>28</v>
      </c>
      <c r="L254" s="42"/>
      <c r="M254" s="188" t="s">
        <v>28</v>
      </c>
      <c r="N254" s="189" t="s">
        <v>45</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283</v>
      </c>
      <c r="AT254" s="192" t="s">
        <v>199</v>
      </c>
      <c r="AU254" s="192" t="s">
        <v>84</v>
      </c>
      <c r="AY254" s="20" t="s">
        <v>197</v>
      </c>
      <c r="BE254" s="193">
        <f>IF(N254="základní",J254,0)</f>
        <v>0</v>
      </c>
      <c r="BF254" s="193">
        <f>IF(N254="snížená",J254,0)</f>
        <v>0</v>
      </c>
      <c r="BG254" s="193">
        <f>IF(N254="zákl. přenesená",J254,0)</f>
        <v>0</v>
      </c>
      <c r="BH254" s="193">
        <f>IF(N254="sníž. přenesená",J254,0)</f>
        <v>0</v>
      </c>
      <c r="BI254" s="193">
        <f>IF(N254="nulová",J254,0)</f>
        <v>0</v>
      </c>
      <c r="BJ254" s="20" t="s">
        <v>82</v>
      </c>
      <c r="BK254" s="193">
        <f>ROUND(I254*H254,2)</f>
        <v>0</v>
      </c>
      <c r="BL254" s="20" t="s">
        <v>283</v>
      </c>
      <c r="BM254" s="192" t="s">
        <v>1754</v>
      </c>
    </row>
    <row r="255" spans="1:65" s="12" customFormat="1" ht="25.9" customHeight="1">
      <c r="B255" s="165"/>
      <c r="C255" s="166"/>
      <c r="D255" s="167" t="s">
        <v>73</v>
      </c>
      <c r="E255" s="168" t="s">
        <v>5380</v>
      </c>
      <c r="F255" s="168" t="s">
        <v>5381</v>
      </c>
      <c r="G255" s="166"/>
      <c r="H255" s="166"/>
      <c r="I255" s="169"/>
      <c r="J255" s="170">
        <f>BK255</f>
        <v>0</v>
      </c>
      <c r="K255" s="166"/>
      <c r="L255" s="171"/>
      <c r="M255" s="172"/>
      <c r="N255" s="173"/>
      <c r="O255" s="173"/>
      <c r="P255" s="174">
        <f>P256+SUM(P257:P262)</f>
        <v>0</v>
      </c>
      <c r="Q255" s="173"/>
      <c r="R255" s="174">
        <f>R256+SUM(R257:R262)</f>
        <v>0</v>
      </c>
      <c r="S255" s="173"/>
      <c r="T255" s="175">
        <f>T256+SUM(T257:T262)</f>
        <v>0</v>
      </c>
      <c r="AR255" s="176" t="s">
        <v>82</v>
      </c>
      <c r="AT255" s="177" t="s">
        <v>73</v>
      </c>
      <c r="AU255" s="177" t="s">
        <v>74</v>
      </c>
      <c r="AY255" s="176" t="s">
        <v>197</v>
      </c>
      <c r="BK255" s="178">
        <f>BK256+SUM(BK257:BK262)</f>
        <v>0</v>
      </c>
    </row>
    <row r="256" spans="1:65" s="2" customFormat="1" ht="16.5" customHeight="1">
      <c r="A256" s="37"/>
      <c r="B256" s="38"/>
      <c r="C256" s="181" t="s">
        <v>1177</v>
      </c>
      <c r="D256" s="181" t="s">
        <v>199</v>
      </c>
      <c r="E256" s="182" t="s">
        <v>5375</v>
      </c>
      <c r="F256" s="183" t="s">
        <v>5376</v>
      </c>
      <c r="G256" s="184" t="s">
        <v>3845</v>
      </c>
      <c r="H256" s="185">
        <v>1</v>
      </c>
      <c r="I256" s="186"/>
      <c r="J256" s="187">
        <f>ROUND(I256*H256,2)</f>
        <v>0</v>
      </c>
      <c r="K256" s="183" t="s">
        <v>28</v>
      </c>
      <c r="L256" s="42"/>
      <c r="M256" s="188" t="s">
        <v>28</v>
      </c>
      <c r="N256" s="189" t="s">
        <v>45</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283</v>
      </c>
      <c r="AT256" s="192" t="s">
        <v>199</v>
      </c>
      <c r="AU256" s="192" t="s">
        <v>82</v>
      </c>
      <c r="AY256" s="20" t="s">
        <v>197</v>
      </c>
      <c r="BE256" s="193">
        <f>IF(N256="základní",J256,0)</f>
        <v>0</v>
      </c>
      <c r="BF256" s="193">
        <f>IF(N256="snížená",J256,0)</f>
        <v>0</v>
      </c>
      <c r="BG256" s="193">
        <f>IF(N256="zákl. přenesená",J256,0)</f>
        <v>0</v>
      </c>
      <c r="BH256" s="193">
        <f>IF(N256="sníž. přenesená",J256,0)</f>
        <v>0</v>
      </c>
      <c r="BI256" s="193">
        <f>IF(N256="nulová",J256,0)</f>
        <v>0</v>
      </c>
      <c r="BJ256" s="20" t="s">
        <v>82</v>
      </c>
      <c r="BK256" s="193">
        <f>ROUND(I256*H256,2)</f>
        <v>0</v>
      </c>
      <c r="BL256" s="20" t="s">
        <v>283</v>
      </c>
      <c r="BM256" s="192" t="s">
        <v>1768</v>
      </c>
    </row>
    <row r="257" spans="1:65" s="2" customFormat="1" ht="19.5">
      <c r="A257" s="37"/>
      <c r="B257" s="38"/>
      <c r="C257" s="39"/>
      <c r="D257" s="201" t="s">
        <v>4147</v>
      </c>
      <c r="E257" s="39"/>
      <c r="F257" s="261" t="s">
        <v>5377</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4147</v>
      </c>
      <c r="AU257" s="20" t="s">
        <v>82</v>
      </c>
    </row>
    <row r="258" spans="1:65" s="2" customFormat="1" ht="24.2" customHeight="1">
      <c r="A258" s="37"/>
      <c r="B258" s="38"/>
      <c r="C258" s="181" t="s">
        <v>1182</v>
      </c>
      <c r="D258" s="181" t="s">
        <v>199</v>
      </c>
      <c r="E258" s="182" t="s">
        <v>5382</v>
      </c>
      <c r="F258" s="183" t="s">
        <v>5383</v>
      </c>
      <c r="G258" s="184" t="s">
        <v>3845</v>
      </c>
      <c r="H258" s="185">
        <v>1</v>
      </c>
      <c r="I258" s="186"/>
      <c r="J258" s="187">
        <f>ROUND(I258*H258,2)</f>
        <v>0</v>
      </c>
      <c r="K258" s="183" t="s">
        <v>28</v>
      </c>
      <c r="L258" s="42"/>
      <c r="M258" s="188" t="s">
        <v>28</v>
      </c>
      <c r="N258" s="189" t="s">
        <v>45</v>
      </c>
      <c r="O258" s="67"/>
      <c r="P258" s="190">
        <f>O258*H258</f>
        <v>0</v>
      </c>
      <c r="Q258" s="190">
        <v>0</v>
      </c>
      <c r="R258" s="190">
        <f>Q258*H258</f>
        <v>0</v>
      </c>
      <c r="S258" s="190">
        <v>0</v>
      </c>
      <c r="T258" s="191">
        <f>S258*H258</f>
        <v>0</v>
      </c>
      <c r="U258" s="37"/>
      <c r="V258" s="37"/>
      <c r="W258" s="37"/>
      <c r="X258" s="37"/>
      <c r="Y258" s="37"/>
      <c r="Z258" s="37"/>
      <c r="AA258" s="37"/>
      <c r="AB258" s="37"/>
      <c r="AC258" s="37"/>
      <c r="AD258" s="37"/>
      <c r="AE258" s="37"/>
      <c r="AR258" s="192" t="s">
        <v>283</v>
      </c>
      <c r="AT258" s="192" t="s">
        <v>199</v>
      </c>
      <c r="AU258" s="192" t="s">
        <v>82</v>
      </c>
      <c r="AY258" s="20" t="s">
        <v>197</v>
      </c>
      <c r="BE258" s="193">
        <f>IF(N258="základní",J258,0)</f>
        <v>0</v>
      </c>
      <c r="BF258" s="193">
        <f>IF(N258="snížená",J258,0)</f>
        <v>0</v>
      </c>
      <c r="BG258" s="193">
        <f>IF(N258="zákl. přenesená",J258,0)</f>
        <v>0</v>
      </c>
      <c r="BH258" s="193">
        <f>IF(N258="sníž. přenesená",J258,0)</f>
        <v>0</v>
      </c>
      <c r="BI258" s="193">
        <f>IF(N258="nulová",J258,0)</f>
        <v>0</v>
      </c>
      <c r="BJ258" s="20" t="s">
        <v>82</v>
      </c>
      <c r="BK258" s="193">
        <f>ROUND(I258*H258,2)</f>
        <v>0</v>
      </c>
      <c r="BL258" s="20" t="s">
        <v>283</v>
      </c>
      <c r="BM258" s="192" t="s">
        <v>1791</v>
      </c>
    </row>
    <row r="259" spans="1:65" s="2" customFormat="1" ht="19.5">
      <c r="A259" s="37"/>
      <c r="B259" s="38"/>
      <c r="C259" s="39"/>
      <c r="D259" s="201" t="s">
        <v>4147</v>
      </c>
      <c r="E259" s="39"/>
      <c r="F259" s="261" t="s">
        <v>5384</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4147</v>
      </c>
      <c r="AU259" s="20" t="s">
        <v>82</v>
      </c>
    </row>
    <row r="260" spans="1:65" s="2" customFormat="1" ht="16.5" customHeight="1">
      <c r="A260" s="37"/>
      <c r="B260" s="38"/>
      <c r="C260" s="181" t="s">
        <v>1188</v>
      </c>
      <c r="D260" s="181" t="s">
        <v>199</v>
      </c>
      <c r="E260" s="182" t="s">
        <v>5385</v>
      </c>
      <c r="F260" s="183" t="s">
        <v>5339</v>
      </c>
      <c r="G260" s="184" t="s">
        <v>265</v>
      </c>
      <c r="H260" s="185">
        <v>24</v>
      </c>
      <c r="I260" s="186"/>
      <c r="J260" s="187">
        <f>ROUND(I260*H260,2)</f>
        <v>0</v>
      </c>
      <c r="K260" s="183" t="s">
        <v>28</v>
      </c>
      <c r="L260" s="42"/>
      <c r="M260" s="188" t="s">
        <v>28</v>
      </c>
      <c r="N260" s="189" t="s">
        <v>45</v>
      </c>
      <c r="O260" s="67"/>
      <c r="P260" s="190">
        <f>O260*H260</f>
        <v>0</v>
      </c>
      <c r="Q260" s="190">
        <v>0</v>
      </c>
      <c r="R260" s="190">
        <f>Q260*H260</f>
        <v>0</v>
      </c>
      <c r="S260" s="190">
        <v>0</v>
      </c>
      <c r="T260" s="191">
        <f>S260*H260</f>
        <v>0</v>
      </c>
      <c r="U260" s="37"/>
      <c r="V260" s="37"/>
      <c r="W260" s="37"/>
      <c r="X260" s="37"/>
      <c r="Y260" s="37"/>
      <c r="Z260" s="37"/>
      <c r="AA260" s="37"/>
      <c r="AB260" s="37"/>
      <c r="AC260" s="37"/>
      <c r="AD260" s="37"/>
      <c r="AE260" s="37"/>
      <c r="AR260" s="192" t="s">
        <v>283</v>
      </c>
      <c r="AT260" s="192" t="s">
        <v>199</v>
      </c>
      <c r="AU260" s="192" t="s">
        <v>82</v>
      </c>
      <c r="AY260" s="20" t="s">
        <v>197</v>
      </c>
      <c r="BE260" s="193">
        <f>IF(N260="základní",J260,0)</f>
        <v>0</v>
      </c>
      <c r="BF260" s="193">
        <f>IF(N260="snížená",J260,0)</f>
        <v>0</v>
      </c>
      <c r="BG260" s="193">
        <f>IF(N260="zákl. přenesená",J260,0)</f>
        <v>0</v>
      </c>
      <c r="BH260" s="193">
        <f>IF(N260="sníž. přenesená",J260,0)</f>
        <v>0</v>
      </c>
      <c r="BI260" s="193">
        <f>IF(N260="nulová",J260,0)</f>
        <v>0</v>
      </c>
      <c r="BJ260" s="20" t="s">
        <v>82</v>
      </c>
      <c r="BK260" s="193">
        <f>ROUND(I260*H260,2)</f>
        <v>0</v>
      </c>
      <c r="BL260" s="20" t="s">
        <v>283</v>
      </c>
      <c r="BM260" s="192" t="s">
        <v>1803</v>
      </c>
    </row>
    <row r="261" spans="1:65" s="2" customFormat="1" ht="19.5">
      <c r="A261" s="37"/>
      <c r="B261" s="38"/>
      <c r="C261" s="39"/>
      <c r="D261" s="201" t="s">
        <v>4147</v>
      </c>
      <c r="E261" s="39"/>
      <c r="F261" s="261" t="s">
        <v>5314</v>
      </c>
      <c r="G261" s="39"/>
      <c r="H261" s="39"/>
      <c r="I261" s="196"/>
      <c r="J261" s="39"/>
      <c r="K261" s="39"/>
      <c r="L261" s="42"/>
      <c r="M261" s="197"/>
      <c r="N261" s="198"/>
      <c r="O261" s="67"/>
      <c r="P261" s="67"/>
      <c r="Q261" s="67"/>
      <c r="R261" s="67"/>
      <c r="S261" s="67"/>
      <c r="T261" s="68"/>
      <c r="U261" s="37"/>
      <c r="V261" s="37"/>
      <c r="W261" s="37"/>
      <c r="X261" s="37"/>
      <c r="Y261" s="37"/>
      <c r="Z261" s="37"/>
      <c r="AA261" s="37"/>
      <c r="AB261" s="37"/>
      <c r="AC261" s="37"/>
      <c r="AD261" s="37"/>
      <c r="AE261" s="37"/>
      <c r="AT261" s="20" t="s">
        <v>4147</v>
      </c>
      <c r="AU261" s="20" t="s">
        <v>82</v>
      </c>
    </row>
    <row r="262" spans="1:65" s="12" customFormat="1" ht="22.9" customHeight="1">
      <c r="B262" s="165"/>
      <c r="C262" s="166"/>
      <c r="D262" s="167" t="s">
        <v>73</v>
      </c>
      <c r="E262" s="179" t="s">
        <v>4142</v>
      </c>
      <c r="F262" s="179" t="s">
        <v>5271</v>
      </c>
      <c r="G262" s="166"/>
      <c r="H262" s="166"/>
      <c r="I262" s="169"/>
      <c r="J262" s="180">
        <f>BK262</f>
        <v>0</v>
      </c>
      <c r="K262" s="166"/>
      <c r="L262" s="171"/>
      <c r="M262" s="172"/>
      <c r="N262" s="173"/>
      <c r="O262" s="173"/>
      <c r="P262" s="174">
        <f>SUM(P263:P264)</f>
        <v>0</v>
      </c>
      <c r="Q262" s="173"/>
      <c r="R262" s="174">
        <f>SUM(R263:R264)</f>
        <v>0</v>
      </c>
      <c r="S262" s="173"/>
      <c r="T262" s="175">
        <f>SUM(T263:T264)</f>
        <v>0</v>
      </c>
      <c r="AR262" s="176" t="s">
        <v>82</v>
      </c>
      <c r="AT262" s="177" t="s">
        <v>73</v>
      </c>
      <c r="AU262" s="177" t="s">
        <v>82</v>
      </c>
      <c r="AY262" s="176" t="s">
        <v>197</v>
      </c>
      <c r="BK262" s="178">
        <f>SUM(BK263:BK264)</f>
        <v>0</v>
      </c>
    </row>
    <row r="263" spans="1:65" s="2" customFormat="1" ht="16.5" customHeight="1">
      <c r="A263" s="37"/>
      <c r="B263" s="38"/>
      <c r="C263" s="181" t="s">
        <v>1204</v>
      </c>
      <c r="D263" s="181" t="s">
        <v>199</v>
      </c>
      <c r="E263" s="182" t="s">
        <v>5272</v>
      </c>
      <c r="F263" s="183" t="s">
        <v>5273</v>
      </c>
      <c r="G263" s="184" t="s">
        <v>3453</v>
      </c>
      <c r="H263" s="185">
        <v>3.5</v>
      </c>
      <c r="I263" s="186"/>
      <c r="J263" s="187">
        <f>ROUND(I263*H263,2)</f>
        <v>0</v>
      </c>
      <c r="K263" s="183" t="s">
        <v>28</v>
      </c>
      <c r="L263" s="42"/>
      <c r="M263" s="188" t="s">
        <v>28</v>
      </c>
      <c r="N263" s="189" t="s">
        <v>45</v>
      </c>
      <c r="O263" s="67"/>
      <c r="P263" s="190">
        <f>O263*H263</f>
        <v>0</v>
      </c>
      <c r="Q263" s="190">
        <v>0</v>
      </c>
      <c r="R263" s="190">
        <f>Q263*H263</f>
        <v>0</v>
      </c>
      <c r="S263" s="190">
        <v>0</v>
      </c>
      <c r="T263" s="191">
        <f>S263*H263</f>
        <v>0</v>
      </c>
      <c r="U263" s="37"/>
      <c r="V263" s="37"/>
      <c r="W263" s="37"/>
      <c r="X263" s="37"/>
      <c r="Y263" s="37"/>
      <c r="Z263" s="37"/>
      <c r="AA263" s="37"/>
      <c r="AB263" s="37"/>
      <c r="AC263" s="37"/>
      <c r="AD263" s="37"/>
      <c r="AE263" s="37"/>
      <c r="AR263" s="192" t="s">
        <v>283</v>
      </c>
      <c r="AT263" s="192" t="s">
        <v>199</v>
      </c>
      <c r="AU263" s="192" t="s">
        <v>84</v>
      </c>
      <c r="AY263" s="20" t="s">
        <v>197</v>
      </c>
      <c r="BE263" s="193">
        <f>IF(N263="základní",J263,0)</f>
        <v>0</v>
      </c>
      <c r="BF263" s="193">
        <f>IF(N263="snížená",J263,0)</f>
        <v>0</v>
      </c>
      <c r="BG263" s="193">
        <f>IF(N263="zákl. přenesená",J263,0)</f>
        <v>0</v>
      </c>
      <c r="BH263" s="193">
        <f>IF(N263="sníž. přenesená",J263,0)</f>
        <v>0</v>
      </c>
      <c r="BI263" s="193">
        <f>IF(N263="nulová",J263,0)</f>
        <v>0</v>
      </c>
      <c r="BJ263" s="20" t="s">
        <v>82</v>
      </c>
      <c r="BK263" s="193">
        <f>ROUND(I263*H263,2)</f>
        <v>0</v>
      </c>
      <c r="BL263" s="20" t="s">
        <v>283</v>
      </c>
      <c r="BM263" s="192" t="s">
        <v>1826</v>
      </c>
    </row>
    <row r="264" spans="1:65" s="2" customFormat="1" ht="16.5" customHeight="1">
      <c r="A264" s="37"/>
      <c r="B264" s="38"/>
      <c r="C264" s="181" t="s">
        <v>1210</v>
      </c>
      <c r="D264" s="181" t="s">
        <v>199</v>
      </c>
      <c r="E264" s="182" t="s">
        <v>5274</v>
      </c>
      <c r="F264" s="183" t="s">
        <v>5275</v>
      </c>
      <c r="G264" s="184" t="s">
        <v>3453</v>
      </c>
      <c r="H264" s="185">
        <v>2.5</v>
      </c>
      <c r="I264" s="186"/>
      <c r="J264" s="187">
        <f>ROUND(I264*H264,2)</f>
        <v>0</v>
      </c>
      <c r="K264" s="183" t="s">
        <v>28</v>
      </c>
      <c r="L264" s="42"/>
      <c r="M264" s="188" t="s">
        <v>28</v>
      </c>
      <c r="N264" s="189" t="s">
        <v>45</v>
      </c>
      <c r="O264" s="67"/>
      <c r="P264" s="190">
        <f>O264*H264</f>
        <v>0</v>
      </c>
      <c r="Q264" s="190">
        <v>0</v>
      </c>
      <c r="R264" s="190">
        <f>Q264*H264</f>
        <v>0</v>
      </c>
      <c r="S264" s="190">
        <v>0</v>
      </c>
      <c r="T264" s="191">
        <f>S264*H264</f>
        <v>0</v>
      </c>
      <c r="U264" s="37"/>
      <c r="V264" s="37"/>
      <c r="W264" s="37"/>
      <c r="X264" s="37"/>
      <c r="Y264" s="37"/>
      <c r="Z264" s="37"/>
      <c r="AA264" s="37"/>
      <c r="AB264" s="37"/>
      <c r="AC264" s="37"/>
      <c r="AD264" s="37"/>
      <c r="AE264" s="37"/>
      <c r="AR264" s="192" t="s">
        <v>283</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283</v>
      </c>
      <c r="BM264" s="192" t="s">
        <v>1834</v>
      </c>
    </row>
    <row r="265" spans="1:65" s="12" customFormat="1" ht="25.9" customHeight="1">
      <c r="B265" s="165"/>
      <c r="C265" s="166"/>
      <c r="D265" s="167" t="s">
        <v>73</v>
      </c>
      <c r="E265" s="168" t="s">
        <v>5386</v>
      </c>
      <c r="F265" s="168" t="s">
        <v>5387</v>
      </c>
      <c r="G265" s="166"/>
      <c r="H265" s="166"/>
      <c r="I265" s="169"/>
      <c r="J265" s="170">
        <f>BK265</f>
        <v>0</v>
      </c>
      <c r="K265" s="166"/>
      <c r="L265" s="171"/>
      <c r="M265" s="172"/>
      <c r="N265" s="173"/>
      <c r="O265" s="173"/>
      <c r="P265" s="174">
        <f>P266+SUM(P267:P276)</f>
        <v>0</v>
      </c>
      <c r="Q265" s="173"/>
      <c r="R265" s="174">
        <f>R266+SUM(R267:R276)</f>
        <v>0</v>
      </c>
      <c r="S265" s="173"/>
      <c r="T265" s="175">
        <f>T266+SUM(T267:T276)</f>
        <v>0</v>
      </c>
      <c r="AR265" s="176" t="s">
        <v>82</v>
      </c>
      <c r="AT265" s="177" t="s">
        <v>73</v>
      </c>
      <c r="AU265" s="177" t="s">
        <v>74</v>
      </c>
      <c r="AY265" s="176" t="s">
        <v>197</v>
      </c>
      <c r="BK265" s="178">
        <f>BK266+SUM(BK267:BK276)</f>
        <v>0</v>
      </c>
    </row>
    <row r="266" spans="1:65" s="2" customFormat="1" ht="16.5" customHeight="1">
      <c r="A266" s="37"/>
      <c r="B266" s="38"/>
      <c r="C266" s="181" t="s">
        <v>1222</v>
      </c>
      <c r="D266" s="181" t="s">
        <v>199</v>
      </c>
      <c r="E266" s="182" t="s">
        <v>5388</v>
      </c>
      <c r="F266" s="183" t="s">
        <v>5389</v>
      </c>
      <c r="G266" s="184" t="s">
        <v>3845</v>
      </c>
      <c r="H266" s="185">
        <v>1</v>
      </c>
      <c r="I266" s="186"/>
      <c r="J266" s="187">
        <f>ROUND(I266*H266,2)</f>
        <v>0</v>
      </c>
      <c r="K266" s="183" t="s">
        <v>28</v>
      </c>
      <c r="L266" s="42"/>
      <c r="M266" s="188" t="s">
        <v>28</v>
      </c>
      <c r="N266" s="189" t="s">
        <v>45</v>
      </c>
      <c r="O266" s="67"/>
      <c r="P266" s="190">
        <f>O266*H266</f>
        <v>0</v>
      </c>
      <c r="Q266" s="190">
        <v>0</v>
      </c>
      <c r="R266" s="190">
        <f>Q266*H266</f>
        <v>0</v>
      </c>
      <c r="S266" s="190">
        <v>0</v>
      </c>
      <c r="T266" s="191">
        <f>S266*H266</f>
        <v>0</v>
      </c>
      <c r="U266" s="37"/>
      <c r="V266" s="37"/>
      <c r="W266" s="37"/>
      <c r="X266" s="37"/>
      <c r="Y266" s="37"/>
      <c r="Z266" s="37"/>
      <c r="AA266" s="37"/>
      <c r="AB266" s="37"/>
      <c r="AC266" s="37"/>
      <c r="AD266" s="37"/>
      <c r="AE266" s="37"/>
      <c r="AR266" s="192" t="s">
        <v>283</v>
      </c>
      <c r="AT266" s="192" t="s">
        <v>199</v>
      </c>
      <c r="AU266" s="192" t="s">
        <v>82</v>
      </c>
      <c r="AY266" s="20" t="s">
        <v>197</v>
      </c>
      <c r="BE266" s="193">
        <f>IF(N266="základní",J266,0)</f>
        <v>0</v>
      </c>
      <c r="BF266" s="193">
        <f>IF(N266="snížená",J266,0)</f>
        <v>0</v>
      </c>
      <c r="BG266" s="193">
        <f>IF(N266="zákl. přenesená",J266,0)</f>
        <v>0</v>
      </c>
      <c r="BH266" s="193">
        <f>IF(N266="sníž. přenesená",J266,0)</f>
        <v>0</v>
      </c>
      <c r="BI266" s="193">
        <f>IF(N266="nulová",J266,0)</f>
        <v>0</v>
      </c>
      <c r="BJ266" s="20" t="s">
        <v>82</v>
      </c>
      <c r="BK266" s="193">
        <f>ROUND(I266*H266,2)</f>
        <v>0</v>
      </c>
      <c r="BL266" s="20" t="s">
        <v>283</v>
      </c>
      <c r="BM266" s="192" t="s">
        <v>1851</v>
      </c>
    </row>
    <row r="267" spans="1:65" s="2" customFormat="1" ht="19.5">
      <c r="A267" s="37"/>
      <c r="B267" s="38"/>
      <c r="C267" s="39"/>
      <c r="D267" s="201" t="s">
        <v>4147</v>
      </c>
      <c r="E267" s="39"/>
      <c r="F267" s="261" t="s">
        <v>5390</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4147</v>
      </c>
      <c r="AU267" s="20" t="s">
        <v>82</v>
      </c>
    </row>
    <row r="268" spans="1:65" s="2" customFormat="1" ht="16.5" customHeight="1">
      <c r="A268" s="37"/>
      <c r="B268" s="38"/>
      <c r="C268" s="181" t="s">
        <v>1227</v>
      </c>
      <c r="D268" s="181" t="s">
        <v>199</v>
      </c>
      <c r="E268" s="182" t="s">
        <v>5310</v>
      </c>
      <c r="F268" s="183" t="s">
        <v>5311</v>
      </c>
      <c r="G268" s="184" t="s">
        <v>3845</v>
      </c>
      <c r="H268" s="185">
        <v>7</v>
      </c>
      <c r="I268" s="186"/>
      <c r="J268" s="187">
        <f>ROUND(I268*H268,2)</f>
        <v>0</v>
      </c>
      <c r="K268" s="183" t="s">
        <v>28</v>
      </c>
      <c r="L268" s="42"/>
      <c r="M268" s="188" t="s">
        <v>28</v>
      </c>
      <c r="N268" s="189" t="s">
        <v>45</v>
      </c>
      <c r="O268" s="67"/>
      <c r="P268" s="190">
        <f>O268*H268</f>
        <v>0</v>
      </c>
      <c r="Q268" s="190">
        <v>0</v>
      </c>
      <c r="R268" s="190">
        <f>Q268*H268</f>
        <v>0</v>
      </c>
      <c r="S268" s="190">
        <v>0</v>
      </c>
      <c r="T268" s="191">
        <f>S268*H268</f>
        <v>0</v>
      </c>
      <c r="U268" s="37"/>
      <c r="V268" s="37"/>
      <c r="W268" s="37"/>
      <c r="X268" s="37"/>
      <c r="Y268" s="37"/>
      <c r="Z268" s="37"/>
      <c r="AA268" s="37"/>
      <c r="AB268" s="37"/>
      <c r="AC268" s="37"/>
      <c r="AD268" s="37"/>
      <c r="AE268" s="37"/>
      <c r="AR268" s="192" t="s">
        <v>283</v>
      </c>
      <c r="AT268" s="192" t="s">
        <v>199</v>
      </c>
      <c r="AU268" s="192" t="s">
        <v>82</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283</v>
      </c>
      <c r="BM268" s="192" t="s">
        <v>1859</v>
      </c>
    </row>
    <row r="269" spans="1:65" s="2" customFormat="1" ht="19.5">
      <c r="A269" s="37"/>
      <c r="B269" s="38"/>
      <c r="C269" s="39"/>
      <c r="D269" s="201" t="s">
        <v>4147</v>
      </c>
      <c r="E269" s="39"/>
      <c r="F269" s="261" t="s">
        <v>5312</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4147</v>
      </c>
      <c r="AU269" s="20" t="s">
        <v>82</v>
      </c>
    </row>
    <row r="270" spans="1:65" s="2" customFormat="1" ht="16.5" customHeight="1">
      <c r="A270" s="37"/>
      <c r="B270" s="38"/>
      <c r="C270" s="181" t="s">
        <v>1233</v>
      </c>
      <c r="D270" s="181" t="s">
        <v>199</v>
      </c>
      <c r="E270" s="182" t="s">
        <v>5391</v>
      </c>
      <c r="F270" s="183" t="s">
        <v>5392</v>
      </c>
      <c r="G270" s="184" t="s">
        <v>3845</v>
      </c>
      <c r="H270" s="185">
        <v>1</v>
      </c>
      <c r="I270" s="186"/>
      <c r="J270" s="187">
        <f>ROUND(I270*H270,2)</f>
        <v>0</v>
      </c>
      <c r="K270" s="183" t="s">
        <v>28</v>
      </c>
      <c r="L270" s="42"/>
      <c r="M270" s="188" t="s">
        <v>28</v>
      </c>
      <c r="N270" s="189" t="s">
        <v>45</v>
      </c>
      <c r="O270" s="67"/>
      <c r="P270" s="190">
        <f>O270*H270</f>
        <v>0</v>
      </c>
      <c r="Q270" s="190">
        <v>0</v>
      </c>
      <c r="R270" s="190">
        <f>Q270*H270</f>
        <v>0</v>
      </c>
      <c r="S270" s="190">
        <v>0</v>
      </c>
      <c r="T270" s="191">
        <f>S270*H270</f>
        <v>0</v>
      </c>
      <c r="U270" s="37"/>
      <c r="V270" s="37"/>
      <c r="W270" s="37"/>
      <c r="X270" s="37"/>
      <c r="Y270" s="37"/>
      <c r="Z270" s="37"/>
      <c r="AA270" s="37"/>
      <c r="AB270" s="37"/>
      <c r="AC270" s="37"/>
      <c r="AD270" s="37"/>
      <c r="AE270" s="37"/>
      <c r="AR270" s="192" t="s">
        <v>283</v>
      </c>
      <c r="AT270" s="192" t="s">
        <v>199</v>
      </c>
      <c r="AU270" s="192" t="s">
        <v>82</v>
      </c>
      <c r="AY270" s="20" t="s">
        <v>197</v>
      </c>
      <c r="BE270" s="193">
        <f>IF(N270="základní",J270,0)</f>
        <v>0</v>
      </c>
      <c r="BF270" s="193">
        <f>IF(N270="snížená",J270,0)</f>
        <v>0</v>
      </c>
      <c r="BG270" s="193">
        <f>IF(N270="zákl. přenesená",J270,0)</f>
        <v>0</v>
      </c>
      <c r="BH270" s="193">
        <f>IF(N270="sníž. přenesená",J270,0)</f>
        <v>0</v>
      </c>
      <c r="BI270" s="193">
        <f>IF(N270="nulová",J270,0)</f>
        <v>0</v>
      </c>
      <c r="BJ270" s="20" t="s">
        <v>82</v>
      </c>
      <c r="BK270" s="193">
        <f>ROUND(I270*H270,2)</f>
        <v>0</v>
      </c>
      <c r="BL270" s="20" t="s">
        <v>283</v>
      </c>
      <c r="BM270" s="192" t="s">
        <v>1867</v>
      </c>
    </row>
    <row r="271" spans="1:65" s="2" customFormat="1" ht="19.5">
      <c r="A271" s="37"/>
      <c r="B271" s="38"/>
      <c r="C271" s="39"/>
      <c r="D271" s="201" t="s">
        <v>4147</v>
      </c>
      <c r="E271" s="39"/>
      <c r="F271" s="261" t="s">
        <v>5393</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4147</v>
      </c>
      <c r="AU271" s="20" t="s">
        <v>82</v>
      </c>
    </row>
    <row r="272" spans="1:65" s="2" customFormat="1" ht="16.5" customHeight="1">
      <c r="A272" s="37"/>
      <c r="B272" s="38"/>
      <c r="C272" s="181" t="s">
        <v>1239</v>
      </c>
      <c r="D272" s="181" t="s">
        <v>199</v>
      </c>
      <c r="E272" s="182" t="s">
        <v>5394</v>
      </c>
      <c r="F272" s="183" t="s">
        <v>5367</v>
      </c>
      <c r="G272" s="184" t="s">
        <v>3845</v>
      </c>
      <c r="H272" s="185">
        <v>16</v>
      </c>
      <c r="I272" s="186"/>
      <c r="J272" s="187">
        <f>ROUND(I272*H272,2)</f>
        <v>0</v>
      </c>
      <c r="K272" s="183" t="s">
        <v>28</v>
      </c>
      <c r="L272" s="42"/>
      <c r="M272" s="188" t="s">
        <v>28</v>
      </c>
      <c r="N272" s="189" t="s">
        <v>45</v>
      </c>
      <c r="O272" s="67"/>
      <c r="P272" s="190">
        <f>O272*H272</f>
        <v>0</v>
      </c>
      <c r="Q272" s="190">
        <v>0</v>
      </c>
      <c r="R272" s="190">
        <f>Q272*H272</f>
        <v>0</v>
      </c>
      <c r="S272" s="190">
        <v>0</v>
      </c>
      <c r="T272" s="191">
        <f>S272*H272</f>
        <v>0</v>
      </c>
      <c r="U272" s="37"/>
      <c r="V272" s="37"/>
      <c r="W272" s="37"/>
      <c r="X272" s="37"/>
      <c r="Y272" s="37"/>
      <c r="Z272" s="37"/>
      <c r="AA272" s="37"/>
      <c r="AB272" s="37"/>
      <c r="AC272" s="37"/>
      <c r="AD272" s="37"/>
      <c r="AE272" s="37"/>
      <c r="AR272" s="192" t="s">
        <v>283</v>
      </c>
      <c r="AT272" s="192" t="s">
        <v>199</v>
      </c>
      <c r="AU272" s="192" t="s">
        <v>82</v>
      </c>
      <c r="AY272" s="20" t="s">
        <v>197</v>
      </c>
      <c r="BE272" s="193">
        <f>IF(N272="základní",J272,0)</f>
        <v>0</v>
      </c>
      <c r="BF272" s="193">
        <f>IF(N272="snížená",J272,0)</f>
        <v>0</v>
      </c>
      <c r="BG272" s="193">
        <f>IF(N272="zákl. přenesená",J272,0)</f>
        <v>0</v>
      </c>
      <c r="BH272" s="193">
        <f>IF(N272="sníž. přenesená",J272,0)</f>
        <v>0</v>
      </c>
      <c r="BI272" s="193">
        <f>IF(N272="nulová",J272,0)</f>
        <v>0</v>
      </c>
      <c r="BJ272" s="20" t="s">
        <v>82</v>
      </c>
      <c r="BK272" s="193">
        <f>ROUND(I272*H272,2)</f>
        <v>0</v>
      </c>
      <c r="BL272" s="20" t="s">
        <v>283</v>
      </c>
      <c r="BM272" s="192" t="s">
        <v>1879</v>
      </c>
    </row>
    <row r="273" spans="1:65" s="2" customFormat="1" ht="19.5">
      <c r="A273" s="37"/>
      <c r="B273" s="38"/>
      <c r="C273" s="39"/>
      <c r="D273" s="201" t="s">
        <v>4147</v>
      </c>
      <c r="E273" s="39"/>
      <c r="F273" s="261" t="s">
        <v>5344</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4147</v>
      </c>
      <c r="AU273" s="20" t="s">
        <v>82</v>
      </c>
    </row>
    <row r="274" spans="1:65" s="2" customFormat="1" ht="16.5" customHeight="1">
      <c r="A274" s="37"/>
      <c r="B274" s="38"/>
      <c r="C274" s="181" t="s">
        <v>1251</v>
      </c>
      <c r="D274" s="181" t="s">
        <v>199</v>
      </c>
      <c r="E274" s="182" t="s">
        <v>5379</v>
      </c>
      <c r="F274" s="183" t="s">
        <v>5263</v>
      </c>
      <c r="G274" s="184" t="s">
        <v>265</v>
      </c>
      <c r="H274" s="185">
        <v>6</v>
      </c>
      <c r="I274" s="186"/>
      <c r="J274" s="187">
        <f>ROUND(I274*H274,2)</f>
        <v>0</v>
      </c>
      <c r="K274" s="183" t="s">
        <v>28</v>
      </c>
      <c r="L274" s="42"/>
      <c r="M274" s="188" t="s">
        <v>28</v>
      </c>
      <c r="N274" s="189" t="s">
        <v>45</v>
      </c>
      <c r="O274" s="67"/>
      <c r="P274" s="190">
        <f>O274*H274</f>
        <v>0</v>
      </c>
      <c r="Q274" s="190">
        <v>0</v>
      </c>
      <c r="R274" s="190">
        <f>Q274*H274</f>
        <v>0</v>
      </c>
      <c r="S274" s="190">
        <v>0</v>
      </c>
      <c r="T274" s="191">
        <f>S274*H274</f>
        <v>0</v>
      </c>
      <c r="U274" s="37"/>
      <c r="V274" s="37"/>
      <c r="W274" s="37"/>
      <c r="X274" s="37"/>
      <c r="Y274" s="37"/>
      <c r="Z274" s="37"/>
      <c r="AA274" s="37"/>
      <c r="AB274" s="37"/>
      <c r="AC274" s="37"/>
      <c r="AD274" s="37"/>
      <c r="AE274" s="37"/>
      <c r="AR274" s="192" t="s">
        <v>283</v>
      </c>
      <c r="AT274" s="192" t="s">
        <v>199</v>
      </c>
      <c r="AU274" s="192" t="s">
        <v>82</v>
      </c>
      <c r="AY274" s="20" t="s">
        <v>197</v>
      </c>
      <c r="BE274" s="193">
        <f>IF(N274="základní",J274,0)</f>
        <v>0</v>
      </c>
      <c r="BF274" s="193">
        <f>IF(N274="snížená",J274,0)</f>
        <v>0</v>
      </c>
      <c r="BG274" s="193">
        <f>IF(N274="zákl. přenesená",J274,0)</f>
        <v>0</v>
      </c>
      <c r="BH274" s="193">
        <f>IF(N274="sníž. přenesená",J274,0)</f>
        <v>0</v>
      </c>
      <c r="BI274" s="193">
        <f>IF(N274="nulová",J274,0)</f>
        <v>0</v>
      </c>
      <c r="BJ274" s="20" t="s">
        <v>82</v>
      </c>
      <c r="BK274" s="193">
        <f>ROUND(I274*H274,2)</f>
        <v>0</v>
      </c>
      <c r="BL274" s="20" t="s">
        <v>283</v>
      </c>
      <c r="BM274" s="192" t="s">
        <v>1887</v>
      </c>
    </row>
    <row r="275" spans="1:65" s="2" customFormat="1" ht="19.5">
      <c r="A275" s="37"/>
      <c r="B275" s="38"/>
      <c r="C275" s="39"/>
      <c r="D275" s="201" t="s">
        <v>4147</v>
      </c>
      <c r="E275" s="39"/>
      <c r="F275" s="261" t="s">
        <v>5312</v>
      </c>
      <c r="G275" s="39"/>
      <c r="H275" s="39"/>
      <c r="I275" s="196"/>
      <c r="J275" s="39"/>
      <c r="K275" s="39"/>
      <c r="L275" s="42"/>
      <c r="M275" s="197"/>
      <c r="N275" s="198"/>
      <c r="O275" s="67"/>
      <c r="P275" s="67"/>
      <c r="Q275" s="67"/>
      <c r="R275" s="67"/>
      <c r="S275" s="67"/>
      <c r="T275" s="68"/>
      <c r="U275" s="37"/>
      <c r="V275" s="37"/>
      <c r="W275" s="37"/>
      <c r="X275" s="37"/>
      <c r="Y275" s="37"/>
      <c r="Z275" s="37"/>
      <c r="AA275" s="37"/>
      <c r="AB275" s="37"/>
      <c r="AC275" s="37"/>
      <c r="AD275" s="37"/>
      <c r="AE275" s="37"/>
      <c r="AT275" s="20" t="s">
        <v>4147</v>
      </c>
      <c r="AU275" s="20" t="s">
        <v>82</v>
      </c>
    </row>
    <row r="276" spans="1:65" s="12" customFormat="1" ht="22.9" customHeight="1">
      <c r="B276" s="165"/>
      <c r="C276" s="166"/>
      <c r="D276" s="167" t="s">
        <v>73</v>
      </c>
      <c r="E276" s="179" t="s">
        <v>4142</v>
      </c>
      <c r="F276" s="179" t="s">
        <v>5271</v>
      </c>
      <c r="G276" s="166"/>
      <c r="H276" s="166"/>
      <c r="I276" s="169"/>
      <c r="J276" s="180">
        <f>BK276</f>
        <v>0</v>
      </c>
      <c r="K276" s="166"/>
      <c r="L276" s="171"/>
      <c r="M276" s="172"/>
      <c r="N276" s="173"/>
      <c r="O276" s="173"/>
      <c r="P276" s="174">
        <f>SUM(P277:P278)</f>
        <v>0</v>
      </c>
      <c r="Q276" s="173"/>
      <c r="R276" s="174">
        <f>SUM(R277:R278)</f>
        <v>0</v>
      </c>
      <c r="S276" s="173"/>
      <c r="T276" s="175">
        <f>SUM(T277:T278)</f>
        <v>0</v>
      </c>
      <c r="AR276" s="176" t="s">
        <v>82</v>
      </c>
      <c r="AT276" s="177" t="s">
        <v>73</v>
      </c>
      <c r="AU276" s="177" t="s">
        <v>82</v>
      </c>
      <c r="AY276" s="176" t="s">
        <v>197</v>
      </c>
      <c r="BK276" s="178">
        <f>SUM(BK277:BK278)</f>
        <v>0</v>
      </c>
    </row>
    <row r="277" spans="1:65" s="2" customFormat="1" ht="16.5" customHeight="1">
      <c r="A277" s="37"/>
      <c r="B277" s="38"/>
      <c r="C277" s="181" t="s">
        <v>1258</v>
      </c>
      <c r="D277" s="181" t="s">
        <v>199</v>
      </c>
      <c r="E277" s="182" t="s">
        <v>5272</v>
      </c>
      <c r="F277" s="183" t="s">
        <v>5273</v>
      </c>
      <c r="G277" s="184" t="s">
        <v>3453</v>
      </c>
      <c r="H277" s="185">
        <v>0.8</v>
      </c>
      <c r="I277" s="186"/>
      <c r="J277" s="187">
        <f>ROUND(I277*H277,2)</f>
        <v>0</v>
      </c>
      <c r="K277" s="183" t="s">
        <v>28</v>
      </c>
      <c r="L277" s="42"/>
      <c r="M277" s="188" t="s">
        <v>28</v>
      </c>
      <c r="N277" s="189" t="s">
        <v>45</v>
      </c>
      <c r="O277" s="67"/>
      <c r="P277" s="190">
        <f>O277*H277</f>
        <v>0</v>
      </c>
      <c r="Q277" s="190">
        <v>0</v>
      </c>
      <c r="R277" s="190">
        <f>Q277*H277</f>
        <v>0</v>
      </c>
      <c r="S277" s="190">
        <v>0</v>
      </c>
      <c r="T277" s="191">
        <f>S277*H277</f>
        <v>0</v>
      </c>
      <c r="U277" s="37"/>
      <c r="V277" s="37"/>
      <c r="W277" s="37"/>
      <c r="X277" s="37"/>
      <c r="Y277" s="37"/>
      <c r="Z277" s="37"/>
      <c r="AA277" s="37"/>
      <c r="AB277" s="37"/>
      <c r="AC277" s="37"/>
      <c r="AD277" s="37"/>
      <c r="AE277" s="37"/>
      <c r="AR277" s="192" t="s">
        <v>283</v>
      </c>
      <c r="AT277" s="192" t="s">
        <v>199</v>
      </c>
      <c r="AU277" s="192" t="s">
        <v>84</v>
      </c>
      <c r="AY277" s="20" t="s">
        <v>197</v>
      </c>
      <c r="BE277" s="193">
        <f>IF(N277="základní",J277,0)</f>
        <v>0</v>
      </c>
      <c r="BF277" s="193">
        <f>IF(N277="snížená",J277,0)</f>
        <v>0</v>
      </c>
      <c r="BG277" s="193">
        <f>IF(N277="zákl. přenesená",J277,0)</f>
        <v>0</v>
      </c>
      <c r="BH277" s="193">
        <f>IF(N277="sníž. přenesená",J277,0)</f>
        <v>0</v>
      </c>
      <c r="BI277" s="193">
        <f>IF(N277="nulová",J277,0)</f>
        <v>0</v>
      </c>
      <c r="BJ277" s="20" t="s">
        <v>82</v>
      </c>
      <c r="BK277" s="193">
        <f>ROUND(I277*H277,2)</f>
        <v>0</v>
      </c>
      <c r="BL277" s="20" t="s">
        <v>283</v>
      </c>
      <c r="BM277" s="192" t="s">
        <v>1899</v>
      </c>
    </row>
    <row r="278" spans="1:65" s="2" customFormat="1" ht="16.5" customHeight="1">
      <c r="A278" s="37"/>
      <c r="B278" s="38"/>
      <c r="C278" s="181" t="s">
        <v>1263</v>
      </c>
      <c r="D278" s="181" t="s">
        <v>199</v>
      </c>
      <c r="E278" s="182" t="s">
        <v>5274</v>
      </c>
      <c r="F278" s="183" t="s">
        <v>5275</v>
      </c>
      <c r="G278" s="184" t="s">
        <v>3453</v>
      </c>
      <c r="H278" s="185">
        <v>0.5</v>
      </c>
      <c r="I278" s="186"/>
      <c r="J278" s="187">
        <f>ROUND(I278*H278,2)</f>
        <v>0</v>
      </c>
      <c r="K278" s="183" t="s">
        <v>28</v>
      </c>
      <c r="L278" s="42"/>
      <c r="M278" s="188" t="s">
        <v>28</v>
      </c>
      <c r="N278" s="189" t="s">
        <v>45</v>
      </c>
      <c r="O278" s="67"/>
      <c r="P278" s="190">
        <f>O278*H278</f>
        <v>0</v>
      </c>
      <c r="Q278" s="190">
        <v>0</v>
      </c>
      <c r="R278" s="190">
        <f>Q278*H278</f>
        <v>0</v>
      </c>
      <c r="S278" s="190">
        <v>0</v>
      </c>
      <c r="T278" s="191">
        <f>S278*H278</f>
        <v>0</v>
      </c>
      <c r="U278" s="37"/>
      <c r="V278" s="37"/>
      <c r="W278" s="37"/>
      <c r="X278" s="37"/>
      <c r="Y278" s="37"/>
      <c r="Z278" s="37"/>
      <c r="AA278" s="37"/>
      <c r="AB278" s="37"/>
      <c r="AC278" s="37"/>
      <c r="AD278" s="37"/>
      <c r="AE278" s="37"/>
      <c r="AR278" s="192" t="s">
        <v>283</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283</v>
      </c>
      <c r="BM278" s="192" t="s">
        <v>1909</v>
      </c>
    </row>
    <row r="279" spans="1:65" s="12" customFormat="1" ht="25.9" customHeight="1">
      <c r="B279" s="165"/>
      <c r="C279" s="166"/>
      <c r="D279" s="167" t="s">
        <v>73</v>
      </c>
      <c r="E279" s="168" t="s">
        <v>5395</v>
      </c>
      <c r="F279" s="168" t="s">
        <v>5396</v>
      </c>
      <c r="G279" s="166"/>
      <c r="H279" s="166"/>
      <c r="I279" s="169"/>
      <c r="J279" s="170">
        <f>BK279</f>
        <v>0</v>
      </c>
      <c r="K279" s="166"/>
      <c r="L279" s="171"/>
      <c r="M279" s="172"/>
      <c r="N279" s="173"/>
      <c r="O279" s="173"/>
      <c r="P279" s="174">
        <f>P280+SUM(P281:P286)</f>
        <v>0</v>
      </c>
      <c r="Q279" s="173"/>
      <c r="R279" s="174">
        <f>R280+SUM(R281:R286)</f>
        <v>0</v>
      </c>
      <c r="S279" s="173"/>
      <c r="T279" s="175">
        <f>T280+SUM(T281:T286)</f>
        <v>0</v>
      </c>
      <c r="AR279" s="176" t="s">
        <v>82</v>
      </c>
      <c r="AT279" s="177" t="s">
        <v>73</v>
      </c>
      <c r="AU279" s="177" t="s">
        <v>74</v>
      </c>
      <c r="AY279" s="176" t="s">
        <v>197</v>
      </c>
      <c r="BK279" s="178">
        <f>BK280+SUM(BK281:BK286)</f>
        <v>0</v>
      </c>
    </row>
    <row r="280" spans="1:65" s="2" customFormat="1" ht="16.5" customHeight="1">
      <c r="A280" s="37"/>
      <c r="B280" s="38"/>
      <c r="C280" s="181" t="s">
        <v>1268</v>
      </c>
      <c r="D280" s="181" t="s">
        <v>199</v>
      </c>
      <c r="E280" s="182" t="s">
        <v>5375</v>
      </c>
      <c r="F280" s="183" t="s">
        <v>5376</v>
      </c>
      <c r="G280" s="184" t="s">
        <v>3845</v>
      </c>
      <c r="H280" s="185">
        <v>1</v>
      </c>
      <c r="I280" s="186"/>
      <c r="J280" s="187">
        <f>ROUND(I280*H280,2)</f>
        <v>0</v>
      </c>
      <c r="K280" s="183" t="s">
        <v>28</v>
      </c>
      <c r="L280" s="42"/>
      <c r="M280" s="188" t="s">
        <v>28</v>
      </c>
      <c r="N280" s="189" t="s">
        <v>45</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283</v>
      </c>
      <c r="AT280" s="192" t="s">
        <v>199</v>
      </c>
      <c r="AU280" s="192" t="s">
        <v>82</v>
      </c>
      <c r="AY280" s="20" t="s">
        <v>197</v>
      </c>
      <c r="BE280" s="193">
        <f>IF(N280="základní",J280,0)</f>
        <v>0</v>
      </c>
      <c r="BF280" s="193">
        <f>IF(N280="snížená",J280,0)</f>
        <v>0</v>
      </c>
      <c r="BG280" s="193">
        <f>IF(N280="zákl. přenesená",J280,0)</f>
        <v>0</v>
      </c>
      <c r="BH280" s="193">
        <f>IF(N280="sníž. přenesená",J280,0)</f>
        <v>0</v>
      </c>
      <c r="BI280" s="193">
        <f>IF(N280="nulová",J280,0)</f>
        <v>0</v>
      </c>
      <c r="BJ280" s="20" t="s">
        <v>82</v>
      </c>
      <c r="BK280" s="193">
        <f>ROUND(I280*H280,2)</f>
        <v>0</v>
      </c>
      <c r="BL280" s="20" t="s">
        <v>283</v>
      </c>
      <c r="BM280" s="192" t="s">
        <v>1919</v>
      </c>
    </row>
    <row r="281" spans="1:65" s="2" customFormat="1" ht="19.5">
      <c r="A281" s="37"/>
      <c r="B281" s="38"/>
      <c r="C281" s="39"/>
      <c r="D281" s="201" t="s">
        <v>4147</v>
      </c>
      <c r="E281" s="39"/>
      <c r="F281" s="261" t="s">
        <v>5377</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4147</v>
      </c>
      <c r="AU281" s="20" t="s">
        <v>82</v>
      </c>
    </row>
    <row r="282" spans="1:65" s="2" customFormat="1" ht="16.5" customHeight="1">
      <c r="A282" s="37"/>
      <c r="B282" s="38"/>
      <c r="C282" s="181" t="s">
        <v>1273</v>
      </c>
      <c r="D282" s="181" t="s">
        <v>199</v>
      </c>
      <c r="E282" s="182" t="s">
        <v>5397</v>
      </c>
      <c r="F282" s="183" t="s">
        <v>5249</v>
      </c>
      <c r="G282" s="184" t="s">
        <v>3845</v>
      </c>
      <c r="H282" s="185">
        <v>1</v>
      </c>
      <c r="I282" s="186"/>
      <c r="J282" s="187">
        <f>ROUND(I282*H282,2)</f>
        <v>0</v>
      </c>
      <c r="K282" s="183" t="s">
        <v>28</v>
      </c>
      <c r="L282" s="42"/>
      <c r="M282" s="188" t="s">
        <v>28</v>
      </c>
      <c r="N282" s="189" t="s">
        <v>45</v>
      </c>
      <c r="O282" s="67"/>
      <c r="P282" s="190">
        <f>O282*H282</f>
        <v>0</v>
      </c>
      <c r="Q282" s="190">
        <v>0</v>
      </c>
      <c r="R282" s="190">
        <f>Q282*H282</f>
        <v>0</v>
      </c>
      <c r="S282" s="190">
        <v>0</v>
      </c>
      <c r="T282" s="191">
        <f>S282*H282</f>
        <v>0</v>
      </c>
      <c r="U282" s="37"/>
      <c r="V282" s="37"/>
      <c r="W282" s="37"/>
      <c r="X282" s="37"/>
      <c r="Y282" s="37"/>
      <c r="Z282" s="37"/>
      <c r="AA282" s="37"/>
      <c r="AB282" s="37"/>
      <c r="AC282" s="37"/>
      <c r="AD282" s="37"/>
      <c r="AE282" s="37"/>
      <c r="AR282" s="192" t="s">
        <v>283</v>
      </c>
      <c r="AT282" s="192" t="s">
        <v>199</v>
      </c>
      <c r="AU282" s="192" t="s">
        <v>82</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283</v>
      </c>
      <c r="BM282" s="192" t="s">
        <v>1929</v>
      </c>
    </row>
    <row r="283" spans="1:65" s="2" customFormat="1" ht="19.5">
      <c r="A283" s="37"/>
      <c r="B283" s="38"/>
      <c r="C283" s="39"/>
      <c r="D283" s="201" t="s">
        <v>4147</v>
      </c>
      <c r="E283" s="39"/>
      <c r="F283" s="261" t="s">
        <v>5314</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4147</v>
      </c>
      <c r="AU283" s="20" t="s">
        <v>82</v>
      </c>
    </row>
    <row r="284" spans="1:65" s="2" customFormat="1" ht="16.5" customHeight="1">
      <c r="A284" s="37"/>
      <c r="B284" s="38"/>
      <c r="C284" s="181" t="s">
        <v>1278</v>
      </c>
      <c r="D284" s="181" t="s">
        <v>199</v>
      </c>
      <c r="E284" s="182" t="s">
        <v>5398</v>
      </c>
      <c r="F284" s="183" t="s">
        <v>5399</v>
      </c>
      <c r="G284" s="184" t="s">
        <v>265</v>
      </c>
      <c r="H284" s="185">
        <v>1</v>
      </c>
      <c r="I284" s="186"/>
      <c r="J284" s="187">
        <f>ROUND(I284*H284,2)</f>
        <v>0</v>
      </c>
      <c r="K284" s="183" t="s">
        <v>28</v>
      </c>
      <c r="L284" s="42"/>
      <c r="M284" s="188" t="s">
        <v>28</v>
      </c>
      <c r="N284" s="189" t="s">
        <v>45</v>
      </c>
      <c r="O284" s="67"/>
      <c r="P284" s="190">
        <f>O284*H284</f>
        <v>0</v>
      </c>
      <c r="Q284" s="190">
        <v>0</v>
      </c>
      <c r="R284" s="190">
        <f>Q284*H284</f>
        <v>0</v>
      </c>
      <c r="S284" s="190">
        <v>0</v>
      </c>
      <c r="T284" s="191">
        <f>S284*H284</f>
        <v>0</v>
      </c>
      <c r="U284" s="37"/>
      <c r="V284" s="37"/>
      <c r="W284" s="37"/>
      <c r="X284" s="37"/>
      <c r="Y284" s="37"/>
      <c r="Z284" s="37"/>
      <c r="AA284" s="37"/>
      <c r="AB284" s="37"/>
      <c r="AC284" s="37"/>
      <c r="AD284" s="37"/>
      <c r="AE284" s="37"/>
      <c r="AR284" s="192" t="s">
        <v>283</v>
      </c>
      <c r="AT284" s="192" t="s">
        <v>199</v>
      </c>
      <c r="AU284" s="192" t="s">
        <v>82</v>
      </c>
      <c r="AY284" s="20" t="s">
        <v>197</v>
      </c>
      <c r="BE284" s="193">
        <f>IF(N284="základní",J284,0)</f>
        <v>0</v>
      </c>
      <c r="BF284" s="193">
        <f>IF(N284="snížená",J284,0)</f>
        <v>0</v>
      </c>
      <c r="BG284" s="193">
        <f>IF(N284="zákl. přenesená",J284,0)</f>
        <v>0</v>
      </c>
      <c r="BH284" s="193">
        <f>IF(N284="sníž. přenesená",J284,0)</f>
        <v>0</v>
      </c>
      <c r="BI284" s="193">
        <f>IF(N284="nulová",J284,0)</f>
        <v>0</v>
      </c>
      <c r="BJ284" s="20" t="s">
        <v>82</v>
      </c>
      <c r="BK284" s="193">
        <f>ROUND(I284*H284,2)</f>
        <v>0</v>
      </c>
      <c r="BL284" s="20" t="s">
        <v>283</v>
      </c>
      <c r="BM284" s="192" t="s">
        <v>1940</v>
      </c>
    </row>
    <row r="285" spans="1:65" s="2" customFormat="1" ht="19.5">
      <c r="A285" s="37"/>
      <c r="B285" s="38"/>
      <c r="C285" s="39"/>
      <c r="D285" s="201" t="s">
        <v>4147</v>
      </c>
      <c r="E285" s="39"/>
      <c r="F285" s="261" t="s">
        <v>5314</v>
      </c>
      <c r="G285" s="39"/>
      <c r="H285" s="39"/>
      <c r="I285" s="196"/>
      <c r="J285" s="39"/>
      <c r="K285" s="39"/>
      <c r="L285" s="42"/>
      <c r="M285" s="197"/>
      <c r="N285" s="198"/>
      <c r="O285" s="67"/>
      <c r="P285" s="67"/>
      <c r="Q285" s="67"/>
      <c r="R285" s="67"/>
      <c r="S285" s="67"/>
      <c r="T285" s="68"/>
      <c r="U285" s="37"/>
      <c r="V285" s="37"/>
      <c r="W285" s="37"/>
      <c r="X285" s="37"/>
      <c r="Y285" s="37"/>
      <c r="Z285" s="37"/>
      <c r="AA285" s="37"/>
      <c r="AB285" s="37"/>
      <c r="AC285" s="37"/>
      <c r="AD285" s="37"/>
      <c r="AE285" s="37"/>
      <c r="AT285" s="20" t="s">
        <v>4147</v>
      </c>
      <c r="AU285" s="20" t="s">
        <v>82</v>
      </c>
    </row>
    <row r="286" spans="1:65" s="12" customFormat="1" ht="22.9" customHeight="1">
      <c r="B286" s="165"/>
      <c r="C286" s="166"/>
      <c r="D286" s="167" t="s">
        <v>73</v>
      </c>
      <c r="E286" s="179" t="s">
        <v>4142</v>
      </c>
      <c r="F286" s="179" t="s">
        <v>5271</v>
      </c>
      <c r="G286" s="166"/>
      <c r="H286" s="166"/>
      <c r="I286" s="169"/>
      <c r="J286" s="180">
        <f>BK286</f>
        <v>0</v>
      </c>
      <c r="K286" s="166"/>
      <c r="L286" s="171"/>
      <c r="M286" s="172"/>
      <c r="N286" s="173"/>
      <c r="O286" s="173"/>
      <c r="P286" s="174">
        <f>P287</f>
        <v>0</v>
      </c>
      <c r="Q286" s="173"/>
      <c r="R286" s="174">
        <f>R287</f>
        <v>0</v>
      </c>
      <c r="S286" s="173"/>
      <c r="T286" s="175">
        <f>T287</f>
        <v>0</v>
      </c>
      <c r="AR286" s="176" t="s">
        <v>82</v>
      </c>
      <c r="AT286" s="177" t="s">
        <v>73</v>
      </c>
      <c r="AU286" s="177" t="s">
        <v>82</v>
      </c>
      <c r="AY286" s="176" t="s">
        <v>197</v>
      </c>
      <c r="BK286" s="178">
        <f>BK287</f>
        <v>0</v>
      </c>
    </row>
    <row r="287" spans="1:65" s="2" customFormat="1" ht="16.5" customHeight="1">
      <c r="A287" s="37"/>
      <c r="B287" s="38"/>
      <c r="C287" s="181" t="s">
        <v>1358</v>
      </c>
      <c r="D287" s="181" t="s">
        <v>199</v>
      </c>
      <c r="E287" s="182" t="s">
        <v>5272</v>
      </c>
      <c r="F287" s="183" t="s">
        <v>5273</v>
      </c>
      <c r="G287" s="184" t="s">
        <v>3453</v>
      </c>
      <c r="H287" s="185">
        <v>0.1</v>
      </c>
      <c r="I287" s="186"/>
      <c r="J287" s="187">
        <f>ROUND(I287*H287,2)</f>
        <v>0</v>
      </c>
      <c r="K287" s="183" t="s">
        <v>28</v>
      </c>
      <c r="L287" s="42"/>
      <c r="M287" s="188" t="s">
        <v>28</v>
      </c>
      <c r="N287" s="189" t="s">
        <v>45</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283</v>
      </c>
      <c r="AT287" s="192" t="s">
        <v>199</v>
      </c>
      <c r="AU287" s="192" t="s">
        <v>84</v>
      </c>
      <c r="AY287" s="20" t="s">
        <v>197</v>
      </c>
      <c r="BE287" s="193">
        <f>IF(N287="základní",J287,0)</f>
        <v>0</v>
      </c>
      <c r="BF287" s="193">
        <f>IF(N287="snížená",J287,0)</f>
        <v>0</v>
      </c>
      <c r="BG287" s="193">
        <f>IF(N287="zákl. přenesená",J287,0)</f>
        <v>0</v>
      </c>
      <c r="BH287" s="193">
        <f>IF(N287="sníž. přenesená",J287,0)</f>
        <v>0</v>
      </c>
      <c r="BI287" s="193">
        <f>IF(N287="nulová",J287,0)</f>
        <v>0</v>
      </c>
      <c r="BJ287" s="20" t="s">
        <v>82</v>
      </c>
      <c r="BK287" s="193">
        <f>ROUND(I287*H287,2)</f>
        <v>0</v>
      </c>
      <c r="BL287" s="20" t="s">
        <v>283</v>
      </c>
      <c r="BM287" s="192" t="s">
        <v>1954</v>
      </c>
    </row>
    <row r="288" spans="1:65" s="12" customFormat="1" ht="25.9" customHeight="1">
      <c r="B288" s="165"/>
      <c r="C288" s="166"/>
      <c r="D288" s="167" t="s">
        <v>73</v>
      </c>
      <c r="E288" s="168" t="s">
        <v>5400</v>
      </c>
      <c r="F288" s="168" t="s">
        <v>5401</v>
      </c>
      <c r="G288" s="166"/>
      <c r="H288" s="166"/>
      <c r="I288" s="169"/>
      <c r="J288" s="170">
        <f>BK288</f>
        <v>0</v>
      </c>
      <c r="K288" s="166"/>
      <c r="L288" s="171"/>
      <c r="M288" s="172"/>
      <c r="N288" s="173"/>
      <c r="O288" s="173"/>
      <c r="P288" s="174">
        <f>P289+SUM(P290:P295)</f>
        <v>0</v>
      </c>
      <c r="Q288" s="173"/>
      <c r="R288" s="174">
        <f>R289+SUM(R290:R295)</f>
        <v>0</v>
      </c>
      <c r="S288" s="173"/>
      <c r="T288" s="175">
        <f>T289+SUM(T290:T295)</f>
        <v>0</v>
      </c>
      <c r="AR288" s="176" t="s">
        <v>82</v>
      </c>
      <c r="AT288" s="177" t="s">
        <v>73</v>
      </c>
      <c r="AU288" s="177" t="s">
        <v>74</v>
      </c>
      <c r="AY288" s="176" t="s">
        <v>197</v>
      </c>
      <c r="BK288" s="178">
        <f>BK289+SUM(BK290:BK295)</f>
        <v>0</v>
      </c>
    </row>
    <row r="289" spans="1:65" s="2" customFormat="1" ht="16.5" customHeight="1">
      <c r="A289" s="37"/>
      <c r="B289" s="38"/>
      <c r="C289" s="181" t="s">
        <v>1364</v>
      </c>
      <c r="D289" s="181" t="s">
        <v>199</v>
      </c>
      <c r="E289" s="182" t="s">
        <v>5375</v>
      </c>
      <c r="F289" s="183" t="s">
        <v>5376</v>
      </c>
      <c r="G289" s="184" t="s">
        <v>3845</v>
      </c>
      <c r="H289" s="185">
        <v>1</v>
      </c>
      <c r="I289" s="186"/>
      <c r="J289" s="187">
        <f>ROUND(I289*H289,2)</f>
        <v>0</v>
      </c>
      <c r="K289" s="183" t="s">
        <v>28</v>
      </c>
      <c r="L289" s="42"/>
      <c r="M289" s="188" t="s">
        <v>28</v>
      </c>
      <c r="N289" s="189" t="s">
        <v>45</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283</v>
      </c>
      <c r="AT289" s="192" t="s">
        <v>199</v>
      </c>
      <c r="AU289" s="192" t="s">
        <v>82</v>
      </c>
      <c r="AY289" s="20" t="s">
        <v>197</v>
      </c>
      <c r="BE289" s="193">
        <f>IF(N289="základní",J289,0)</f>
        <v>0</v>
      </c>
      <c r="BF289" s="193">
        <f>IF(N289="snížená",J289,0)</f>
        <v>0</v>
      </c>
      <c r="BG289" s="193">
        <f>IF(N289="zákl. přenesená",J289,0)</f>
        <v>0</v>
      </c>
      <c r="BH289" s="193">
        <f>IF(N289="sníž. přenesená",J289,0)</f>
        <v>0</v>
      </c>
      <c r="BI289" s="193">
        <f>IF(N289="nulová",J289,0)</f>
        <v>0</v>
      </c>
      <c r="BJ289" s="20" t="s">
        <v>82</v>
      </c>
      <c r="BK289" s="193">
        <f>ROUND(I289*H289,2)</f>
        <v>0</v>
      </c>
      <c r="BL289" s="20" t="s">
        <v>283</v>
      </c>
      <c r="BM289" s="192" t="s">
        <v>1968</v>
      </c>
    </row>
    <row r="290" spans="1:65" s="2" customFormat="1" ht="19.5">
      <c r="A290" s="37"/>
      <c r="B290" s="38"/>
      <c r="C290" s="39"/>
      <c r="D290" s="201" t="s">
        <v>4147</v>
      </c>
      <c r="E290" s="39"/>
      <c r="F290" s="261" t="s">
        <v>5377</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4147</v>
      </c>
      <c r="AU290" s="20" t="s">
        <v>82</v>
      </c>
    </row>
    <row r="291" spans="1:65" s="2" customFormat="1" ht="16.5" customHeight="1">
      <c r="A291" s="37"/>
      <c r="B291" s="38"/>
      <c r="C291" s="181" t="s">
        <v>1370</v>
      </c>
      <c r="D291" s="181" t="s">
        <v>199</v>
      </c>
      <c r="E291" s="182" t="s">
        <v>5397</v>
      </c>
      <c r="F291" s="183" t="s">
        <v>5249</v>
      </c>
      <c r="G291" s="184" t="s">
        <v>3845</v>
      </c>
      <c r="H291" s="185">
        <v>1</v>
      </c>
      <c r="I291" s="186"/>
      <c r="J291" s="187">
        <f>ROUND(I291*H291,2)</f>
        <v>0</v>
      </c>
      <c r="K291" s="183" t="s">
        <v>28</v>
      </c>
      <c r="L291" s="42"/>
      <c r="M291" s="188" t="s">
        <v>28</v>
      </c>
      <c r="N291" s="189" t="s">
        <v>45</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283</v>
      </c>
      <c r="AT291" s="192" t="s">
        <v>199</v>
      </c>
      <c r="AU291" s="192" t="s">
        <v>82</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283</v>
      </c>
      <c r="BM291" s="192" t="s">
        <v>1976</v>
      </c>
    </row>
    <row r="292" spans="1:65" s="2" customFormat="1" ht="19.5">
      <c r="A292" s="37"/>
      <c r="B292" s="38"/>
      <c r="C292" s="39"/>
      <c r="D292" s="201" t="s">
        <v>4147</v>
      </c>
      <c r="E292" s="39"/>
      <c r="F292" s="261" t="s">
        <v>5314</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4147</v>
      </c>
      <c r="AU292" s="20" t="s">
        <v>82</v>
      </c>
    </row>
    <row r="293" spans="1:65" s="2" customFormat="1" ht="16.5" customHeight="1">
      <c r="A293" s="37"/>
      <c r="B293" s="38"/>
      <c r="C293" s="181" t="s">
        <v>1377</v>
      </c>
      <c r="D293" s="181" t="s">
        <v>199</v>
      </c>
      <c r="E293" s="182" t="s">
        <v>5398</v>
      </c>
      <c r="F293" s="183" t="s">
        <v>5399</v>
      </c>
      <c r="G293" s="184" t="s">
        <v>265</v>
      </c>
      <c r="H293" s="185">
        <v>1</v>
      </c>
      <c r="I293" s="186"/>
      <c r="J293" s="187">
        <f>ROUND(I293*H293,2)</f>
        <v>0</v>
      </c>
      <c r="K293" s="183" t="s">
        <v>28</v>
      </c>
      <c r="L293" s="42"/>
      <c r="M293" s="188" t="s">
        <v>28</v>
      </c>
      <c r="N293" s="189" t="s">
        <v>45</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283</v>
      </c>
      <c r="AT293" s="192" t="s">
        <v>199</v>
      </c>
      <c r="AU293" s="192" t="s">
        <v>82</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283</v>
      </c>
      <c r="BM293" s="192" t="s">
        <v>1989</v>
      </c>
    </row>
    <row r="294" spans="1:65" s="2" customFormat="1" ht="19.5">
      <c r="A294" s="37"/>
      <c r="B294" s="38"/>
      <c r="C294" s="39"/>
      <c r="D294" s="201" t="s">
        <v>4147</v>
      </c>
      <c r="E294" s="39"/>
      <c r="F294" s="261" t="s">
        <v>5314</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4147</v>
      </c>
      <c r="AU294" s="20" t="s">
        <v>82</v>
      </c>
    </row>
    <row r="295" spans="1:65" s="12" customFormat="1" ht="22.9" customHeight="1">
      <c r="B295" s="165"/>
      <c r="C295" s="166"/>
      <c r="D295" s="167" t="s">
        <v>73</v>
      </c>
      <c r="E295" s="179" t="s">
        <v>4142</v>
      </c>
      <c r="F295" s="179" t="s">
        <v>5271</v>
      </c>
      <c r="G295" s="166"/>
      <c r="H295" s="166"/>
      <c r="I295" s="169"/>
      <c r="J295" s="180">
        <f>BK295</f>
        <v>0</v>
      </c>
      <c r="K295" s="166"/>
      <c r="L295" s="171"/>
      <c r="M295" s="172"/>
      <c r="N295" s="173"/>
      <c r="O295" s="173"/>
      <c r="P295" s="174">
        <f>P296</f>
        <v>0</v>
      </c>
      <c r="Q295" s="173"/>
      <c r="R295" s="174">
        <f>R296</f>
        <v>0</v>
      </c>
      <c r="S295" s="173"/>
      <c r="T295" s="175">
        <f>T296</f>
        <v>0</v>
      </c>
      <c r="AR295" s="176" t="s">
        <v>82</v>
      </c>
      <c r="AT295" s="177" t="s">
        <v>73</v>
      </c>
      <c r="AU295" s="177" t="s">
        <v>82</v>
      </c>
      <c r="AY295" s="176" t="s">
        <v>197</v>
      </c>
      <c r="BK295" s="178">
        <f>BK296</f>
        <v>0</v>
      </c>
    </row>
    <row r="296" spans="1:65" s="2" customFormat="1" ht="16.5" customHeight="1">
      <c r="A296" s="37"/>
      <c r="B296" s="38"/>
      <c r="C296" s="181" t="s">
        <v>1382</v>
      </c>
      <c r="D296" s="181" t="s">
        <v>199</v>
      </c>
      <c r="E296" s="182" t="s">
        <v>5272</v>
      </c>
      <c r="F296" s="183" t="s">
        <v>5273</v>
      </c>
      <c r="G296" s="184" t="s">
        <v>3453</v>
      </c>
      <c r="H296" s="185">
        <v>0.1</v>
      </c>
      <c r="I296" s="186"/>
      <c r="J296" s="187">
        <f>ROUND(I296*H296,2)</f>
        <v>0</v>
      </c>
      <c r="K296" s="183" t="s">
        <v>28</v>
      </c>
      <c r="L296" s="42"/>
      <c r="M296" s="188" t="s">
        <v>28</v>
      </c>
      <c r="N296" s="189" t="s">
        <v>45</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283</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283</v>
      </c>
      <c r="BM296" s="192" t="s">
        <v>2026</v>
      </c>
    </row>
    <row r="297" spans="1:65" s="12" customFormat="1" ht="25.9" customHeight="1">
      <c r="B297" s="165"/>
      <c r="C297" s="166"/>
      <c r="D297" s="167" t="s">
        <v>73</v>
      </c>
      <c r="E297" s="168" t="s">
        <v>5402</v>
      </c>
      <c r="F297" s="168" t="s">
        <v>5403</v>
      </c>
      <c r="G297" s="166"/>
      <c r="H297" s="166"/>
      <c r="I297" s="169"/>
      <c r="J297" s="170">
        <f>BK297</f>
        <v>0</v>
      </c>
      <c r="K297" s="166"/>
      <c r="L297" s="171"/>
      <c r="M297" s="172"/>
      <c r="N297" s="173"/>
      <c r="O297" s="173"/>
      <c r="P297" s="174">
        <f>P298+SUM(P299:P308)</f>
        <v>0</v>
      </c>
      <c r="Q297" s="173"/>
      <c r="R297" s="174">
        <f>R298+SUM(R299:R308)</f>
        <v>0</v>
      </c>
      <c r="S297" s="173"/>
      <c r="T297" s="175">
        <f>T298+SUM(T299:T308)</f>
        <v>0</v>
      </c>
      <c r="AR297" s="176" t="s">
        <v>82</v>
      </c>
      <c r="AT297" s="177" t="s">
        <v>73</v>
      </c>
      <c r="AU297" s="177" t="s">
        <v>74</v>
      </c>
      <c r="AY297" s="176" t="s">
        <v>197</v>
      </c>
      <c r="BK297" s="178">
        <f>BK298+SUM(BK299:BK308)</f>
        <v>0</v>
      </c>
    </row>
    <row r="298" spans="1:65" s="2" customFormat="1" ht="16.5" customHeight="1">
      <c r="A298" s="37"/>
      <c r="B298" s="38"/>
      <c r="C298" s="181" t="s">
        <v>1389</v>
      </c>
      <c r="D298" s="181" t="s">
        <v>199</v>
      </c>
      <c r="E298" s="182" t="s">
        <v>5404</v>
      </c>
      <c r="F298" s="183" t="s">
        <v>5405</v>
      </c>
      <c r="G298" s="184" t="s">
        <v>3845</v>
      </c>
      <c r="H298" s="185">
        <v>1</v>
      </c>
      <c r="I298" s="186"/>
      <c r="J298" s="187">
        <f>ROUND(I298*H298,2)</f>
        <v>0</v>
      </c>
      <c r="K298" s="183" t="s">
        <v>28</v>
      </c>
      <c r="L298" s="42"/>
      <c r="M298" s="188" t="s">
        <v>28</v>
      </c>
      <c r="N298" s="189" t="s">
        <v>45</v>
      </c>
      <c r="O298" s="67"/>
      <c r="P298" s="190">
        <f>O298*H298</f>
        <v>0</v>
      </c>
      <c r="Q298" s="190">
        <v>0</v>
      </c>
      <c r="R298" s="190">
        <f>Q298*H298</f>
        <v>0</v>
      </c>
      <c r="S298" s="190">
        <v>0</v>
      </c>
      <c r="T298" s="191">
        <f>S298*H298</f>
        <v>0</v>
      </c>
      <c r="U298" s="37"/>
      <c r="V298" s="37"/>
      <c r="W298" s="37"/>
      <c r="X298" s="37"/>
      <c r="Y298" s="37"/>
      <c r="Z298" s="37"/>
      <c r="AA298" s="37"/>
      <c r="AB298" s="37"/>
      <c r="AC298" s="37"/>
      <c r="AD298" s="37"/>
      <c r="AE298" s="37"/>
      <c r="AR298" s="192" t="s">
        <v>283</v>
      </c>
      <c r="AT298" s="192" t="s">
        <v>199</v>
      </c>
      <c r="AU298" s="192" t="s">
        <v>82</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283</v>
      </c>
      <c r="BM298" s="192" t="s">
        <v>2044</v>
      </c>
    </row>
    <row r="299" spans="1:65" s="2" customFormat="1" ht="19.5">
      <c r="A299" s="37"/>
      <c r="B299" s="38"/>
      <c r="C299" s="39"/>
      <c r="D299" s="201" t="s">
        <v>4147</v>
      </c>
      <c r="E299" s="39"/>
      <c r="F299" s="261" t="s">
        <v>5406</v>
      </c>
      <c r="G299" s="39"/>
      <c r="H299" s="39"/>
      <c r="I299" s="196"/>
      <c r="J299" s="39"/>
      <c r="K299" s="39"/>
      <c r="L299" s="42"/>
      <c r="M299" s="197"/>
      <c r="N299" s="198"/>
      <c r="O299" s="67"/>
      <c r="P299" s="67"/>
      <c r="Q299" s="67"/>
      <c r="R299" s="67"/>
      <c r="S299" s="67"/>
      <c r="T299" s="68"/>
      <c r="U299" s="37"/>
      <c r="V299" s="37"/>
      <c r="W299" s="37"/>
      <c r="X299" s="37"/>
      <c r="Y299" s="37"/>
      <c r="Z299" s="37"/>
      <c r="AA299" s="37"/>
      <c r="AB299" s="37"/>
      <c r="AC299" s="37"/>
      <c r="AD299" s="37"/>
      <c r="AE299" s="37"/>
      <c r="AT299" s="20" t="s">
        <v>4147</v>
      </c>
      <c r="AU299" s="20" t="s">
        <v>82</v>
      </c>
    </row>
    <row r="300" spans="1:65" s="2" customFormat="1" ht="16.5" customHeight="1">
      <c r="A300" s="37"/>
      <c r="B300" s="38"/>
      <c r="C300" s="181" t="s">
        <v>1398</v>
      </c>
      <c r="D300" s="181" t="s">
        <v>199</v>
      </c>
      <c r="E300" s="182" t="s">
        <v>5407</v>
      </c>
      <c r="F300" s="183" t="s">
        <v>5311</v>
      </c>
      <c r="G300" s="184" t="s">
        <v>3845</v>
      </c>
      <c r="H300" s="185">
        <v>5</v>
      </c>
      <c r="I300" s="186"/>
      <c r="J300" s="187">
        <f>ROUND(I300*H300,2)</f>
        <v>0</v>
      </c>
      <c r="K300" s="183" t="s">
        <v>28</v>
      </c>
      <c r="L300" s="42"/>
      <c r="M300" s="188" t="s">
        <v>28</v>
      </c>
      <c r="N300" s="189" t="s">
        <v>45</v>
      </c>
      <c r="O300" s="67"/>
      <c r="P300" s="190">
        <f>O300*H300</f>
        <v>0</v>
      </c>
      <c r="Q300" s="190">
        <v>0</v>
      </c>
      <c r="R300" s="190">
        <f>Q300*H300</f>
        <v>0</v>
      </c>
      <c r="S300" s="190">
        <v>0</v>
      </c>
      <c r="T300" s="191">
        <f>S300*H300</f>
        <v>0</v>
      </c>
      <c r="U300" s="37"/>
      <c r="V300" s="37"/>
      <c r="W300" s="37"/>
      <c r="X300" s="37"/>
      <c r="Y300" s="37"/>
      <c r="Z300" s="37"/>
      <c r="AA300" s="37"/>
      <c r="AB300" s="37"/>
      <c r="AC300" s="37"/>
      <c r="AD300" s="37"/>
      <c r="AE300" s="37"/>
      <c r="AR300" s="192" t="s">
        <v>283</v>
      </c>
      <c r="AT300" s="192" t="s">
        <v>199</v>
      </c>
      <c r="AU300" s="192" t="s">
        <v>82</v>
      </c>
      <c r="AY300" s="20" t="s">
        <v>197</v>
      </c>
      <c r="BE300" s="193">
        <f>IF(N300="základní",J300,0)</f>
        <v>0</v>
      </c>
      <c r="BF300" s="193">
        <f>IF(N300="snížená",J300,0)</f>
        <v>0</v>
      </c>
      <c r="BG300" s="193">
        <f>IF(N300="zákl. přenesená",J300,0)</f>
        <v>0</v>
      </c>
      <c r="BH300" s="193">
        <f>IF(N300="sníž. přenesená",J300,0)</f>
        <v>0</v>
      </c>
      <c r="BI300" s="193">
        <f>IF(N300="nulová",J300,0)</f>
        <v>0</v>
      </c>
      <c r="BJ300" s="20" t="s">
        <v>82</v>
      </c>
      <c r="BK300" s="193">
        <f>ROUND(I300*H300,2)</f>
        <v>0</v>
      </c>
      <c r="BL300" s="20" t="s">
        <v>283</v>
      </c>
      <c r="BM300" s="192" t="s">
        <v>2060</v>
      </c>
    </row>
    <row r="301" spans="1:65" s="2" customFormat="1" ht="19.5">
      <c r="A301" s="37"/>
      <c r="B301" s="38"/>
      <c r="C301" s="39"/>
      <c r="D301" s="201" t="s">
        <v>4147</v>
      </c>
      <c r="E301" s="39"/>
      <c r="F301" s="261" t="s">
        <v>5312</v>
      </c>
      <c r="G301" s="39"/>
      <c r="H301" s="39"/>
      <c r="I301" s="196"/>
      <c r="J301" s="39"/>
      <c r="K301" s="39"/>
      <c r="L301" s="42"/>
      <c r="M301" s="197"/>
      <c r="N301" s="198"/>
      <c r="O301" s="67"/>
      <c r="P301" s="67"/>
      <c r="Q301" s="67"/>
      <c r="R301" s="67"/>
      <c r="S301" s="67"/>
      <c r="T301" s="68"/>
      <c r="U301" s="37"/>
      <c r="V301" s="37"/>
      <c r="W301" s="37"/>
      <c r="X301" s="37"/>
      <c r="Y301" s="37"/>
      <c r="Z301" s="37"/>
      <c r="AA301" s="37"/>
      <c r="AB301" s="37"/>
      <c r="AC301" s="37"/>
      <c r="AD301" s="37"/>
      <c r="AE301" s="37"/>
      <c r="AT301" s="20" t="s">
        <v>4147</v>
      </c>
      <c r="AU301" s="20" t="s">
        <v>82</v>
      </c>
    </row>
    <row r="302" spans="1:65" s="2" customFormat="1" ht="16.5" customHeight="1">
      <c r="A302" s="37"/>
      <c r="B302" s="38"/>
      <c r="C302" s="181" t="s">
        <v>1405</v>
      </c>
      <c r="D302" s="181" t="s">
        <v>199</v>
      </c>
      <c r="E302" s="182" t="s">
        <v>5408</v>
      </c>
      <c r="F302" s="183" t="s">
        <v>5392</v>
      </c>
      <c r="G302" s="184" t="s">
        <v>3845</v>
      </c>
      <c r="H302" s="185">
        <v>1</v>
      </c>
      <c r="I302" s="186"/>
      <c r="J302" s="187">
        <f>ROUND(I302*H302,2)</f>
        <v>0</v>
      </c>
      <c r="K302" s="183" t="s">
        <v>28</v>
      </c>
      <c r="L302" s="42"/>
      <c r="M302" s="188" t="s">
        <v>28</v>
      </c>
      <c r="N302" s="189" t="s">
        <v>45</v>
      </c>
      <c r="O302" s="67"/>
      <c r="P302" s="190">
        <f>O302*H302</f>
        <v>0</v>
      </c>
      <c r="Q302" s="190">
        <v>0</v>
      </c>
      <c r="R302" s="190">
        <f>Q302*H302</f>
        <v>0</v>
      </c>
      <c r="S302" s="190">
        <v>0</v>
      </c>
      <c r="T302" s="191">
        <f>S302*H302</f>
        <v>0</v>
      </c>
      <c r="U302" s="37"/>
      <c r="V302" s="37"/>
      <c r="W302" s="37"/>
      <c r="X302" s="37"/>
      <c r="Y302" s="37"/>
      <c r="Z302" s="37"/>
      <c r="AA302" s="37"/>
      <c r="AB302" s="37"/>
      <c r="AC302" s="37"/>
      <c r="AD302" s="37"/>
      <c r="AE302" s="37"/>
      <c r="AR302" s="192" t="s">
        <v>283</v>
      </c>
      <c r="AT302" s="192" t="s">
        <v>199</v>
      </c>
      <c r="AU302" s="192" t="s">
        <v>82</v>
      </c>
      <c r="AY302" s="20" t="s">
        <v>197</v>
      </c>
      <c r="BE302" s="193">
        <f>IF(N302="základní",J302,0)</f>
        <v>0</v>
      </c>
      <c r="BF302" s="193">
        <f>IF(N302="snížená",J302,0)</f>
        <v>0</v>
      </c>
      <c r="BG302" s="193">
        <f>IF(N302="zákl. přenesená",J302,0)</f>
        <v>0</v>
      </c>
      <c r="BH302" s="193">
        <f>IF(N302="sníž. přenesená",J302,0)</f>
        <v>0</v>
      </c>
      <c r="BI302" s="193">
        <f>IF(N302="nulová",J302,0)</f>
        <v>0</v>
      </c>
      <c r="BJ302" s="20" t="s">
        <v>82</v>
      </c>
      <c r="BK302" s="193">
        <f>ROUND(I302*H302,2)</f>
        <v>0</v>
      </c>
      <c r="BL302" s="20" t="s">
        <v>283</v>
      </c>
      <c r="BM302" s="192" t="s">
        <v>2073</v>
      </c>
    </row>
    <row r="303" spans="1:65" s="2" customFormat="1" ht="19.5">
      <c r="A303" s="37"/>
      <c r="B303" s="38"/>
      <c r="C303" s="39"/>
      <c r="D303" s="201" t="s">
        <v>4147</v>
      </c>
      <c r="E303" s="39"/>
      <c r="F303" s="261" t="s">
        <v>5316</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4147</v>
      </c>
      <c r="AU303" s="20" t="s">
        <v>82</v>
      </c>
    </row>
    <row r="304" spans="1:65" s="2" customFormat="1" ht="16.5" customHeight="1">
      <c r="A304" s="37"/>
      <c r="B304" s="38"/>
      <c r="C304" s="181" t="s">
        <v>1410</v>
      </c>
      <c r="D304" s="181" t="s">
        <v>199</v>
      </c>
      <c r="E304" s="182" t="s">
        <v>5409</v>
      </c>
      <c r="F304" s="183" t="s">
        <v>5339</v>
      </c>
      <c r="G304" s="184" t="s">
        <v>265</v>
      </c>
      <c r="H304" s="185">
        <v>7</v>
      </c>
      <c r="I304" s="186"/>
      <c r="J304" s="187">
        <f>ROUND(I304*H304,2)</f>
        <v>0</v>
      </c>
      <c r="K304" s="183" t="s">
        <v>28</v>
      </c>
      <c r="L304" s="42"/>
      <c r="M304" s="188" t="s">
        <v>28</v>
      </c>
      <c r="N304" s="189" t="s">
        <v>45</v>
      </c>
      <c r="O304" s="67"/>
      <c r="P304" s="190">
        <f>O304*H304</f>
        <v>0</v>
      </c>
      <c r="Q304" s="190">
        <v>0</v>
      </c>
      <c r="R304" s="190">
        <f>Q304*H304</f>
        <v>0</v>
      </c>
      <c r="S304" s="190">
        <v>0</v>
      </c>
      <c r="T304" s="191">
        <f>S304*H304</f>
        <v>0</v>
      </c>
      <c r="U304" s="37"/>
      <c r="V304" s="37"/>
      <c r="W304" s="37"/>
      <c r="X304" s="37"/>
      <c r="Y304" s="37"/>
      <c r="Z304" s="37"/>
      <c r="AA304" s="37"/>
      <c r="AB304" s="37"/>
      <c r="AC304" s="37"/>
      <c r="AD304" s="37"/>
      <c r="AE304" s="37"/>
      <c r="AR304" s="192" t="s">
        <v>283</v>
      </c>
      <c r="AT304" s="192" t="s">
        <v>199</v>
      </c>
      <c r="AU304" s="192" t="s">
        <v>82</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283</v>
      </c>
      <c r="BM304" s="192" t="s">
        <v>2087</v>
      </c>
    </row>
    <row r="305" spans="1:65" s="2" customFormat="1" ht="19.5">
      <c r="A305" s="37"/>
      <c r="B305" s="38"/>
      <c r="C305" s="39"/>
      <c r="D305" s="201" t="s">
        <v>4147</v>
      </c>
      <c r="E305" s="39"/>
      <c r="F305" s="261" t="s">
        <v>5410</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4147</v>
      </c>
      <c r="AU305" s="20" t="s">
        <v>82</v>
      </c>
    </row>
    <row r="306" spans="1:65" s="2" customFormat="1" ht="16.5" customHeight="1">
      <c r="A306" s="37"/>
      <c r="B306" s="38"/>
      <c r="C306" s="181" t="s">
        <v>1415</v>
      </c>
      <c r="D306" s="181" t="s">
        <v>199</v>
      </c>
      <c r="E306" s="182" t="s">
        <v>5379</v>
      </c>
      <c r="F306" s="183" t="s">
        <v>5263</v>
      </c>
      <c r="G306" s="184" t="s">
        <v>265</v>
      </c>
      <c r="H306" s="185">
        <v>2</v>
      </c>
      <c r="I306" s="186"/>
      <c r="J306" s="187">
        <f>ROUND(I306*H306,2)</f>
        <v>0</v>
      </c>
      <c r="K306" s="183" t="s">
        <v>28</v>
      </c>
      <c r="L306" s="42"/>
      <c r="M306" s="188" t="s">
        <v>28</v>
      </c>
      <c r="N306" s="189" t="s">
        <v>45</v>
      </c>
      <c r="O306" s="67"/>
      <c r="P306" s="190">
        <f>O306*H306</f>
        <v>0</v>
      </c>
      <c r="Q306" s="190">
        <v>0</v>
      </c>
      <c r="R306" s="190">
        <f>Q306*H306</f>
        <v>0</v>
      </c>
      <c r="S306" s="190">
        <v>0</v>
      </c>
      <c r="T306" s="191">
        <f>S306*H306</f>
        <v>0</v>
      </c>
      <c r="U306" s="37"/>
      <c r="V306" s="37"/>
      <c r="W306" s="37"/>
      <c r="X306" s="37"/>
      <c r="Y306" s="37"/>
      <c r="Z306" s="37"/>
      <c r="AA306" s="37"/>
      <c r="AB306" s="37"/>
      <c r="AC306" s="37"/>
      <c r="AD306" s="37"/>
      <c r="AE306" s="37"/>
      <c r="AR306" s="192" t="s">
        <v>283</v>
      </c>
      <c r="AT306" s="192" t="s">
        <v>199</v>
      </c>
      <c r="AU306" s="192" t="s">
        <v>82</v>
      </c>
      <c r="AY306" s="20" t="s">
        <v>197</v>
      </c>
      <c r="BE306" s="193">
        <f>IF(N306="základní",J306,0)</f>
        <v>0</v>
      </c>
      <c r="BF306" s="193">
        <f>IF(N306="snížená",J306,0)</f>
        <v>0</v>
      </c>
      <c r="BG306" s="193">
        <f>IF(N306="zákl. přenesená",J306,0)</f>
        <v>0</v>
      </c>
      <c r="BH306" s="193">
        <f>IF(N306="sníž. přenesená",J306,0)</f>
        <v>0</v>
      </c>
      <c r="BI306" s="193">
        <f>IF(N306="nulová",J306,0)</f>
        <v>0</v>
      </c>
      <c r="BJ306" s="20" t="s">
        <v>82</v>
      </c>
      <c r="BK306" s="193">
        <f>ROUND(I306*H306,2)</f>
        <v>0</v>
      </c>
      <c r="BL306" s="20" t="s">
        <v>283</v>
      </c>
      <c r="BM306" s="192" t="s">
        <v>2102</v>
      </c>
    </row>
    <row r="307" spans="1:65" s="2" customFormat="1" ht="19.5">
      <c r="A307" s="37"/>
      <c r="B307" s="38"/>
      <c r="C307" s="39"/>
      <c r="D307" s="201" t="s">
        <v>4147</v>
      </c>
      <c r="E307" s="39"/>
      <c r="F307" s="261" t="s">
        <v>5312</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4147</v>
      </c>
      <c r="AU307" s="20" t="s">
        <v>82</v>
      </c>
    </row>
    <row r="308" spans="1:65" s="12" customFormat="1" ht="22.9" customHeight="1">
      <c r="B308" s="165"/>
      <c r="C308" s="166"/>
      <c r="D308" s="167" t="s">
        <v>73</v>
      </c>
      <c r="E308" s="179" t="s">
        <v>4142</v>
      </c>
      <c r="F308" s="179" t="s">
        <v>5271</v>
      </c>
      <c r="G308" s="166"/>
      <c r="H308" s="166"/>
      <c r="I308" s="169"/>
      <c r="J308" s="180">
        <f>BK308</f>
        <v>0</v>
      </c>
      <c r="K308" s="166"/>
      <c r="L308" s="171"/>
      <c r="M308" s="172"/>
      <c r="N308" s="173"/>
      <c r="O308" s="173"/>
      <c r="P308" s="174">
        <f>SUM(P309:P310)</f>
        <v>0</v>
      </c>
      <c r="Q308" s="173"/>
      <c r="R308" s="174">
        <f>SUM(R309:R310)</f>
        <v>0</v>
      </c>
      <c r="S308" s="173"/>
      <c r="T308" s="175">
        <f>SUM(T309:T310)</f>
        <v>0</v>
      </c>
      <c r="AR308" s="176" t="s">
        <v>82</v>
      </c>
      <c r="AT308" s="177" t="s">
        <v>73</v>
      </c>
      <c r="AU308" s="177" t="s">
        <v>82</v>
      </c>
      <c r="AY308" s="176" t="s">
        <v>197</v>
      </c>
      <c r="BK308" s="178">
        <f>SUM(BK309:BK310)</f>
        <v>0</v>
      </c>
    </row>
    <row r="309" spans="1:65" s="2" customFormat="1" ht="16.5" customHeight="1">
      <c r="A309" s="37"/>
      <c r="B309" s="38"/>
      <c r="C309" s="181" t="s">
        <v>1422</v>
      </c>
      <c r="D309" s="181" t="s">
        <v>199</v>
      </c>
      <c r="E309" s="182" t="s">
        <v>5272</v>
      </c>
      <c r="F309" s="183" t="s">
        <v>5273</v>
      </c>
      <c r="G309" s="184" t="s">
        <v>3453</v>
      </c>
      <c r="H309" s="185">
        <v>0.4</v>
      </c>
      <c r="I309" s="186"/>
      <c r="J309" s="187">
        <f>ROUND(I309*H309,2)</f>
        <v>0</v>
      </c>
      <c r="K309" s="183" t="s">
        <v>28</v>
      </c>
      <c r="L309" s="42"/>
      <c r="M309" s="188" t="s">
        <v>28</v>
      </c>
      <c r="N309" s="189" t="s">
        <v>45</v>
      </c>
      <c r="O309" s="67"/>
      <c r="P309" s="190">
        <f>O309*H309</f>
        <v>0</v>
      </c>
      <c r="Q309" s="190">
        <v>0</v>
      </c>
      <c r="R309" s="190">
        <f>Q309*H309</f>
        <v>0</v>
      </c>
      <c r="S309" s="190">
        <v>0</v>
      </c>
      <c r="T309" s="191">
        <f>S309*H309</f>
        <v>0</v>
      </c>
      <c r="U309" s="37"/>
      <c r="V309" s="37"/>
      <c r="W309" s="37"/>
      <c r="X309" s="37"/>
      <c r="Y309" s="37"/>
      <c r="Z309" s="37"/>
      <c r="AA309" s="37"/>
      <c r="AB309" s="37"/>
      <c r="AC309" s="37"/>
      <c r="AD309" s="37"/>
      <c r="AE309" s="37"/>
      <c r="AR309" s="192" t="s">
        <v>283</v>
      </c>
      <c r="AT309" s="192" t="s">
        <v>199</v>
      </c>
      <c r="AU309" s="192" t="s">
        <v>84</v>
      </c>
      <c r="AY309" s="20" t="s">
        <v>197</v>
      </c>
      <c r="BE309" s="193">
        <f>IF(N309="základní",J309,0)</f>
        <v>0</v>
      </c>
      <c r="BF309" s="193">
        <f>IF(N309="snížená",J309,0)</f>
        <v>0</v>
      </c>
      <c r="BG309" s="193">
        <f>IF(N309="zákl. přenesená",J309,0)</f>
        <v>0</v>
      </c>
      <c r="BH309" s="193">
        <f>IF(N309="sníž. přenesená",J309,0)</f>
        <v>0</v>
      </c>
      <c r="BI309" s="193">
        <f>IF(N309="nulová",J309,0)</f>
        <v>0</v>
      </c>
      <c r="BJ309" s="20" t="s">
        <v>82</v>
      </c>
      <c r="BK309" s="193">
        <f>ROUND(I309*H309,2)</f>
        <v>0</v>
      </c>
      <c r="BL309" s="20" t="s">
        <v>283</v>
      </c>
      <c r="BM309" s="192" t="s">
        <v>2114</v>
      </c>
    </row>
    <row r="310" spans="1:65" s="2" customFormat="1" ht="16.5" customHeight="1">
      <c r="A310" s="37"/>
      <c r="B310" s="38"/>
      <c r="C310" s="181" t="s">
        <v>1427</v>
      </c>
      <c r="D310" s="181" t="s">
        <v>199</v>
      </c>
      <c r="E310" s="182" t="s">
        <v>5274</v>
      </c>
      <c r="F310" s="183" t="s">
        <v>5275</v>
      </c>
      <c r="G310" s="184" t="s">
        <v>3453</v>
      </c>
      <c r="H310" s="185">
        <v>0.2</v>
      </c>
      <c r="I310" s="186"/>
      <c r="J310" s="187">
        <f>ROUND(I310*H310,2)</f>
        <v>0</v>
      </c>
      <c r="K310" s="183" t="s">
        <v>28</v>
      </c>
      <c r="L310" s="42"/>
      <c r="M310" s="188" t="s">
        <v>28</v>
      </c>
      <c r="N310" s="189" t="s">
        <v>45</v>
      </c>
      <c r="O310" s="67"/>
      <c r="P310" s="190">
        <f>O310*H310</f>
        <v>0</v>
      </c>
      <c r="Q310" s="190">
        <v>0</v>
      </c>
      <c r="R310" s="190">
        <f>Q310*H310</f>
        <v>0</v>
      </c>
      <c r="S310" s="190">
        <v>0</v>
      </c>
      <c r="T310" s="191">
        <f>S310*H310</f>
        <v>0</v>
      </c>
      <c r="U310" s="37"/>
      <c r="V310" s="37"/>
      <c r="W310" s="37"/>
      <c r="X310" s="37"/>
      <c r="Y310" s="37"/>
      <c r="Z310" s="37"/>
      <c r="AA310" s="37"/>
      <c r="AB310" s="37"/>
      <c r="AC310" s="37"/>
      <c r="AD310" s="37"/>
      <c r="AE310" s="37"/>
      <c r="AR310" s="192" t="s">
        <v>283</v>
      </c>
      <c r="AT310" s="192" t="s">
        <v>199</v>
      </c>
      <c r="AU310" s="192" t="s">
        <v>84</v>
      </c>
      <c r="AY310" s="20" t="s">
        <v>197</v>
      </c>
      <c r="BE310" s="193">
        <f>IF(N310="základní",J310,0)</f>
        <v>0</v>
      </c>
      <c r="BF310" s="193">
        <f>IF(N310="snížená",J310,0)</f>
        <v>0</v>
      </c>
      <c r="BG310" s="193">
        <f>IF(N310="zákl. přenesená",J310,0)</f>
        <v>0</v>
      </c>
      <c r="BH310" s="193">
        <f>IF(N310="sníž. přenesená",J310,0)</f>
        <v>0</v>
      </c>
      <c r="BI310" s="193">
        <f>IF(N310="nulová",J310,0)</f>
        <v>0</v>
      </c>
      <c r="BJ310" s="20" t="s">
        <v>82</v>
      </c>
      <c r="BK310" s="193">
        <f>ROUND(I310*H310,2)</f>
        <v>0</v>
      </c>
      <c r="BL310" s="20" t="s">
        <v>283</v>
      </c>
      <c r="BM310" s="192" t="s">
        <v>2127</v>
      </c>
    </row>
    <row r="311" spans="1:65" s="12" customFormat="1" ht="25.9" customHeight="1">
      <c r="B311" s="165"/>
      <c r="C311" s="166"/>
      <c r="D311" s="167" t="s">
        <v>73</v>
      </c>
      <c r="E311" s="168" t="s">
        <v>5411</v>
      </c>
      <c r="F311" s="168" t="s">
        <v>5412</v>
      </c>
      <c r="G311" s="166"/>
      <c r="H311" s="166"/>
      <c r="I311" s="169"/>
      <c r="J311" s="170">
        <f>BK311</f>
        <v>0</v>
      </c>
      <c r="K311" s="166"/>
      <c r="L311" s="171"/>
      <c r="M311" s="172"/>
      <c r="N311" s="173"/>
      <c r="O311" s="173"/>
      <c r="P311" s="174">
        <f>P312+SUM(P313:P320)</f>
        <v>0</v>
      </c>
      <c r="Q311" s="173"/>
      <c r="R311" s="174">
        <f>R312+SUM(R313:R320)</f>
        <v>0</v>
      </c>
      <c r="S311" s="173"/>
      <c r="T311" s="175">
        <f>T312+SUM(T313:T320)</f>
        <v>0</v>
      </c>
      <c r="AR311" s="176" t="s">
        <v>82</v>
      </c>
      <c r="AT311" s="177" t="s">
        <v>73</v>
      </c>
      <c r="AU311" s="177" t="s">
        <v>74</v>
      </c>
      <c r="AY311" s="176" t="s">
        <v>197</v>
      </c>
      <c r="BK311" s="178">
        <f>BK312+SUM(BK313:BK320)</f>
        <v>0</v>
      </c>
    </row>
    <row r="312" spans="1:65" s="2" customFormat="1" ht="16.5" customHeight="1">
      <c r="A312" s="37"/>
      <c r="B312" s="38"/>
      <c r="C312" s="181" t="s">
        <v>1432</v>
      </c>
      <c r="D312" s="181" t="s">
        <v>199</v>
      </c>
      <c r="E312" s="182" t="s">
        <v>5413</v>
      </c>
      <c r="F312" s="183" t="s">
        <v>5414</v>
      </c>
      <c r="G312" s="184" t="s">
        <v>3845</v>
      </c>
      <c r="H312" s="185">
        <v>1</v>
      </c>
      <c r="I312" s="186"/>
      <c r="J312" s="187">
        <f>ROUND(I312*H312,2)</f>
        <v>0</v>
      </c>
      <c r="K312" s="183" t="s">
        <v>28</v>
      </c>
      <c r="L312" s="42"/>
      <c r="M312" s="188" t="s">
        <v>28</v>
      </c>
      <c r="N312" s="189" t="s">
        <v>45</v>
      </c>
      <c r="O312" s="67"/>
      <c r="P312" s="190">
        <f>O312*H312</f>
        <v>0</v>
      </c>
      <c r="Q312" s="190">
        <v>0</v>
      </c>
      <c r="R312" s="190">
        <f>Q312*H312</f>
        <v>0</v>
      </c>
      <c r="S312" s="190">
        <v>0</v>
      </c>
      <c r="T312" s="191">
        <f>S312*H312</f>
        <v>0</v>
      </c>
      <c r="U312" s="37"/>
      <c r="V312" s="37"/>
      <c r="W312" s="37"/>
      <c r="X312" s="37"/>
      <c r="Y312" s="37"/>
      <c r="Z312" s="37"/>
      <c r="AA312" s="37"/>
      <c r="AB312" s="37"/>
      <c r="AC312" s="37"/>
      <c r="AD312" s="37"/>
      <c r="AE312" s="37"/>
      <c r="AR312" s="192" t="s">
        <v>283</v>
      </c>
      <c r="AT312" s="192" t="s">
        <v>199</v>
      </c>
      <c r="AU312" s="192" t="s">
        <v>82</v>
      </c>
      <c r="AY312" s="20" t="s">
        <v>197</v>
      </c>
      <c r="BE312" s="193">
        <f>IF(N312="základní",J312,0)</f>
        <v>0</v>
      </c>
      <c r="BF312" s="193">
        <f>IF(N312="snížená",J312,0)</f>
        <v>0</v>
      </c>
      <c r="BG312" s="193">
        <f>IF(N312="zákl. přenesená",J312,0)</f>
        <v>0</v>
      </c>
      <c r="BH312" s="193">
        <f>IF(N312="sníž. přenesená",J312,0)</f>
        <v>0</v>
      </c>
      <c r="BI312" s="193">
        <f>IF(N312="nulová",J312,0)</f>
        <v>0</v>
      </c>
      <c r="BJ312" s="20" t="s">
        <v>82</v>
      </c>
      <c r="BK312" s="193">
        <f>ROUND(I312*H312,2)</f>
        <v>0</v>
      </c>
      <c r="BL312" s="20" t="s">
        <v>283</v>
      </c>
      <c r="BM312" s="192" t="s">
        <v>2139</v>
      </c>
    </row>
    <row r="313" spans="1:65" s="2" customFormat="1" ht="19.5">
      <c r="A313" s="37"/>
      <c r="B313" s="38"/>
      <c r="C313" s="39"/>
      <c r="D313" s="201" t="s">
        <v>4147</v>
      </c>
      <c r="E313" s="39"/>
      <c r="F313" s="261" t="s">
        <v>5415</v>
      </c>
      <c r="G313" s="39"/>
      <c r="H313" s="39"/>
      <c r="I313" s="196"/>
      <c r="J313" s="39"/>
      <c r="K313" s="39"/>
      <c r="L313" s="42"/>
      <c r="M313" s="197"/>
      <c r="N313" s="198"/>
      <c r="O313" s="67"/>
      <c r="P313" s="67"/>
      <c r="Q313" s="67"/>
      <c r="R313" s="67"/>
      <c r="S313" s="67"/>
      <c r="T313" s="68"/>
      <c r="U313" s="37"/>
      <c r="V313" s="37"/>
      <c r="W313" s="37"/>
      <c r="X313" s="37"/>
      <c r="Y313" s="37"/>
      <c r="Z313" s="37"/>
      <c r="AA313" s="37"/>
      <c r="AB313" s="37"/>
      <c r="AC313" s="37"/>
      <c r="AD313" s="37"/>
      <c r="AE313" s="37"/>
      <c r="AT313" s="20" t="s">
        <v>4147</v>
      </c>
      <c r="AU313" s="20" t="s">
        <v>82</v>
      </c>
    </row>
    <row r="314" spans="1:65" s="2" customFormat="1" ht="16.5" customHeight="1">
      <c r="A314" s="37"/>
      <c r="B314" s="38"/>
      <c r="C314" s="181" t="s">
        <v>1437</v>
      </c>
      <c r="D314" s="181" t="s">
        <v>199</v>
      </c>
      <c r="E314" s="182" t="s">
        <v>5407</v>
      </c>
      <c r="F314" s="183" t="s">
        <v>5311</v>
      </c>
      <c r="G314" s="184" t="s">
        <v>3845</v>
      </c>
      <c r="H314" s="185">
        <v>3</v>
      </c>
      <c r="I314" s="186"/>
      <c r="J314" s="187">
        <f>ROUND(I314*H314,2)</f>
        <v>0</v>
      </c>
      <c r="K314" s="183" t="s">
        <v>28</v>
      </c>
      <c r="L314" s="42"/>
      <c r="M314" s="188" t="s">
        <v>28</v>
      </c>
      <c r="N314" s="189" t="s">
        <v>45</v>
      </c>
      <c r="O314" s="67"/>
      <c r="P314" s="190">
        <f>O314*H314</f>
        <v>0</v>
      </c>
      <c r="Q314" s="190">
        <v>0</v>
      </c>
      <c r="R314" s="190">
        <f>Q314*H314</f>
        <v>0</v>
      </c>
      <c r="S314" s="190">
        <v>0</v>
      </c>
      <c r="T314" s="191">
        <f>S314*H314</f>
        <v>0</v>
      </c>
      <c r="U314" s="37"/>
      <c r="V314" s="37"/>
      <c r="W314" s="37"/>
      <c r="X314" s="37"/>
      <c r="Y314" s="37"/>
      <c r="Z314" s="37"/>
      <c r="AA314" s="37"/>
      <c r="AB314" s="37"/>
      <c r="AC314" s="37"/>
      <c r="AD314" s="37"/>
      <c r="AE314" s="37"/>
      <c r="AR314" s="192" t="s">
        <v>283</v>
      </c>
      <c r="AT314" s="192" t="s">
        <v>199</v>
      </c>
      <c r="AU314" s="192" t="s">
        <v>82</v>
      </c>
      <c r="AY314" s="20" t="s">
        <v>197</v>
      </c>
      <c r="BE314" s="193">
        <f>IF(N314="základní",J314,0)</f>
        <v>0</v>
      </c>
      <c r="BF314" s="193">
        <f>IF(N314="snížená",J314,0)</f>
        <v>0</v>
      </c>
      <c r="BG314" s="193">
        <f>IF(N314="zákl. přenesená",J314,0)</f>
        <v>0</v>
      </c>
      <c r="BH314" s="193">
        <f>IF(N314="sníž. přenesená",J314,0)</f>
        <v>0</v>
      </c>
      <c r="BI314" s="193">
        <f>IF(N314="nulová",J314,0)</f>
        <v>0</v>
      </c>
      <c r="BJ314" s="20" t="s">
        <v>82</v>
      </c>
      <c r="BK314" s="193">
        <f>ROUND(I314*H314,2)</f>
        <v>0</v>
      </c>
      <c r="BL314" s="20" t="s">
        <v>283</v>
      </c>
      <c r="BM314" s="192" t="s">
        <v>2152</v>
      </c>
    </row>
    <row r="315" spans="1:65" s="2" customFormat="1" ht="19.5">
      <c r="A315" s="37"/>
      <c r="B315" s="38"/>
      <c r="C315" s="39"/>
      <c r="D315" s="201" t="s">
        <v>4147</v>
      </c>
      <c r="E315" s="39"/>
      <c r="F315" s="261" t="s">
        <v>5312</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4147</v>
      </c>
      <c r="AU315" s="20" t="s">
        <v>82</v>
      </c>
    </row>
    <row r="316" spans="1:65" s="2" customFormat="1" ht="16.5" customHeight="1">
      <c r="A316" s="37"/>
      <c r="B316" s="38"/>
      <c r="C316" s="181" t="s">
        <v>1442</v>
      </c>
      <c r="D316" s="181" t="s">
        <v>199</v>
      </c>
      <c r="E316" s="182" t="s">
        <v>5416</v>
      </c>
      <c r="F316" s="183" t="s">
        <v>5367</v>
      </c>
      <c r="G316" s="184" t="s">
        <v>265</v>
      </c>
      <c r="H316" s="185">
        <v>8</v>
      </c>
      <c r="I316" s="186"/>
      <c r="J316" s="187">
        <f>ROUND(I316*H316,2)</f>
        <v>0</v>
      </c>
      <c r="K316" s="183" t="s">
        <v>28</v>
      </c>
      <c r="L316" s="42"/>
      <c r="M316" s="188" t="s">
        <v>28</v>
      </c>
      <c r="N316" s="189" t="s">
        <v>45</v>
      </c>
      <c r="O316" s="67"/>
      <c r="P316" s="190">
        <f>O316*H316</f>
        <v>0</v>
      </c>
      <c r="Q316" s="190">
        <v>0</v>
      </c>
      <c r="R316" s="190">
        <f>Q316*H316</f>
        <v>0</v>
      </c>
      <c r="S316" s="190">
        <v>0</v>
      </c>
      <c r="T316" s="191">
        <f>S316*H316</f>
        <v>0</v>
      </c>
      <c r="U316" s="37"/>
      <c r="V316" s="37"/>
      <c r="W316" s="37"/>
      <c r="X316" s="37"/>
      <c r="Y316" s="37"/>
      <c r="Z316" s="37"/>
      <c r="AA316" s="37"/>
      <c r="AB316" s="37"/>
      <c r="AC316" s="37"/>
      <c r="AD316" s="37"/>
      <c r="AE316" s="37"/>
      <c r="AR316" s="192" t="s">
        <v>283</v>
      </c>
      <c r="AT316" s="192" t="s">
        <v>199</v>
      </c>
      <c r="AU316" s="192" t="s">
        <v>82</v>
      </c>
      <c r="AY316" s="20" t="s">
        <v>197</v>
      </c>
      <c r="BE316" s="193">
        <f>IF(N316="základní",J316,0)</f>
        <v>0</v>
      </c>
      <c r="BF316" s="193">
        <f>IF(N316="snížená",J316,0)</f>
        <v>0</v>
      </c>
      <c r="BG316" s="193">
        <f>IF(N316="zákl. přenesená",J316,0)</f>
        <v>0</v>
      </c>
      <c r="BH316" s="193">
        <f>IF(N316="sníž. přenesená",J316,0)</f>
        <v>0</v>
      </c>
      <c r="BI316" s="193">
        <f>IF(N316="nulová",J316,0)</f>
        <v>0</v>
      </c>
      <c r="BJ316" s="20" t="s">
        <v>82</v>
      </c>
      <c r="BK316" s="193">
        <f>ROUND(I316*H316,2)</f>
        <v>0</v>
      </c>
      <c r="BL316" s="20" t="s">
        <v>283</v>
      </c>
      <c r="BM316" s="192" t="s">
        <v>2162</v>
      </c>
    </row>
    <row r="317" spans="1:65" s="2" customFormat="1" ht="19.5">
      <c r="A317" s="37"/>
      <c r="B317" s="38"/>
      <c r="C317" s="39"/>
      <c r="D317" s="201" t="s">
        <v>4147</v>
      </c>
      <c r="E317" s="39"/>
      <c r="F317" s="261" t="s">
        <v>5410</v>
      </c>
      <c r="G317" s="39"/>
      <c r="H317" s="39"/>
      <c r="I317" s="196"/>
      <c r="J317" s="39"/>
      <c r="K317" s="39"/>
      <c r="L317" s="42"/>
      <c r="M317" s="197"/>
      <c r="N317" s="198"/>
      <c r="O317" s="67"/>
      <c r="P317" s="67"/>
      <c r="Q317" s="67"/>
      <c r="R317" s="67"/>
      <c r="S317" s="67"/>
      <c r="T317" s="68"/>
      <c r="U317" s="37"/>
      <c r="V317" s="37"/>
      <c r="W317" s="37"/>
      <c r="X317" s="37"/>
      <c r="Y317" s="37"/>
      <c r="Z317" s="37"/>
      <c r="AA317" s="37"/>
      <c r="AB317" s="37"/>
      <c r="AC317" s="37"/>
      <c r="AD317" s="37"/>
      <c r="AE317" s="37"/>
      <c r="AT317" s="20" t="s">
        <v>4147</v>
      </c>
      <c r="AU317" s="20" t="s">
        <v>82</v>
      </c>
    </row>
    <row r="318" spans="1:65" s="2" customFormat="1" ht="16.5" customHeight="1">
      <c r="A318" s="37"/>
      <c r="B318" s="38"/>
      <c r="C318" s="181" t="s">
        <v>1450</v>
      </c>
      <c r="D318" s="181" t="s">
        <v>199</v>
      </c>
      <c r="E318" s="182" t="s">
        <v>5379</v>
      </c>
      <c r="F318" s="183" t="s">
        <v>5263</v>
      </c>
      <c r="G318" s="184" t="s">
        <v>265</v>
      </c>
      <c r="H318" s="185">
        <v>3</v>
      </c>
      <c r="I318" s="186"/>
      <c r="J318" s="187">
        <f>ROUND(I318*H318,2)</f>
        <v>0</v>
      </c>
      <c r="K318" s="183" t="s">
        <v>28</v>
      </c>
      <c r="L318" s="42"/>
      <c r="M318" s="188" t="s">
        <v>28</v>
      </c>
      <c r="N318" s="189" t="s">
        <v>45</v>
      </c>
      <c r="O318" s="67"/>
      <c r="P318" s="190">
        <f>O318*H318</f>
        <v>0</v>
      </c>
      <c r="Q318" s="190">
        <v>0</v>
      </c>
      <c r="R318" s="190">
        <f>Q318*H318</f>
        <v>0</v>
      </c>
      <c r="S318" s="190">
        <v>0</v>
      </c>
      <c r="T318" s="191">
        <f>S318*H318</f>
        <v>0</v>
      </c>
      <c r="U318" s="37"/>
      <c r="V318" s="37"/>
      <c r="W318" s="37"/>
      <c r="X318" s="37"/>
      <c r="Y318" s="37"/>
      <c r="Z318" s="37"/>
      <c r="AA318" s="37"/>
      <c r="AB318" s="37"/>
      <c r="AC318" s="37"/>
      <c r="AD318" s="37"/>
      <c r="AE318" s="37"/>
      <c r="AR318" s="192" t="s">
        <v>283</v>
      </c>
      <c r="AT318" s="192" t="s">
        <v>199</v>
      </c>
      <c r="AU318" s="192" t="s">
        <v>82</v>
      </c>
      <c r="AY318" s="20" t="s">
        <v>197</v>
      </c>
      <c r="BE318" s="193">
        <f>IF(N318="základní",J318,0)</f>
        <v>0</v>
      </c>
      <c r="BF318" s="193">
        <f>IF(N318="snížená",J318,0)</f>
        <v>0</v>
      </c>
      <c r="BG318" s="193">
        <f>IF(N318="zákl. přenesená",J318,0)</f>
        <v>0</v>
      </c>
      <c r="BH318" s="193">
        <f>IF(N318="sníž. přenesená",J318,0)</f>
        <v>0</v>
      </c>
      <c r="BI318" s="193">
        <f>IF(N318="nulová",J318,0)</f>
        <v>0</v>
      </c>
      <c r="BJ318" s="20" t="s">
        <v>82</v>
      </c>
      <c r="BK318" s="193">
        <f>ROUND(I318*H318,2)</f>
        <v>0</v>
      </c>
      <c r="BL318" s="20" t="s">
        <v>283</v>
      </c>
      <c r="BM318" s="192" t="s">
        <v>2172</v>
      </c>
    </row>
    <row r="319" spans="1:65" s="2" customFormat="1" ht="19.5">
      <c r="A319" s="37"/>
      <c r="B319" s="38"/>
      <c r="C319" s="39"/>
      <c r="D319" s="201" t="s">
        <v>4147</v>
      </c>
      <c r="E319" s="39"/>
      <c r="F319" s="261" t="s">
        <v>5312</v>
      </c>
      <c r="G319" s="39"/>
      <c r="H319" s="39"/>
      <c r="I319" s="196"/>
      <c r="J319" s="39"/>
      <c r="K319" s="39"/>
      <c r="L319" s="42"/>
      <c r="M319" s="197"/>
      <c r="N319" s="198"/>
      <c r="O319" s="67"/>
      <c r="P319" s="67"/>
      <c r="Q319" s="67"/>
      <c r="R319" s="67"/>
      <c r="S319" s="67"/>
      <c r="T319" s="68"/>
      <c r="U319" s="37"/>
      <c r="V319" s="37"/>
      <c r="W319" s="37"/>
      <c r="X319" s="37"/>
      <c r="Y319" s="37"/>
      <c r="Z319" s="37"/>
      <c r="AA319" s="37"/>
      <c r="AB319" s="37"/>
      <c r="AC319" s="37"/>
      <c r="AD319" s="37"/>
      <c r="AE319" s="37"/>
      <c r="AT319" s="20" t="s">
        <v>4147</v>
      </c>
      <c r="AU319" s="20" t="s">
        <v>82</v>
      </c>
    </row>
    <row r="320" spans="1:65" s="12" customFormat="1" ht="22.9" customHeight="1">
      <c r="B320" s="165"/>
      <c r="C320" s="166"/>
      <c r="D320" s="167" t="s">
        <v>73</v>
      </c>
      <c r="E320" s="179" t="s">
        <v>4142</v>
      </c>
      <c r="F320" s="179" t="s">
        <v>5271</v>
      </c>
      <c r="G320" s="166"/>
      <c r="H320" s="166"/>
      <c r="I320" s="169"/>
      <c r="J320" s="180">
        <f>BK320</f>
        <v>0</v>
      </c>
      <c r="K320" s="166"/>
      <c r="L320" s="171"/>
      <c r="M320" s="172"/>
      <c r="N320" s="173"/>
      <c r="O320" s="173"/>
      <c r="P320" s="174">
        <f>SUM(P321:P322)</f>
        <v>0</v>
      </c>
      <c r="Q320" s="173"/>
      <c r="R320" s="174">
        <f>SUM(R321:R322)</f>
        <v>0</v>
      </c>
      <c r="S320" s="173"/>
      <c r="T320" s="175">
        <f>SUM(T321:T322)</f>
        <v>0</v>
      </c>
      <c r="AR320" s="176" t="s">
        <v>82</v>
      </c>
      <c r="AT320" s="177" t="s">
        <v>73</v>
      </c>
      <c r="AU320" s="177" t="s">
        <v>82</v>
      </c>
      <c r="AY320" s="176" t="s">
        <v>197</v>
      </c>
      <c r="BK320" s="178">
        <f>SUM(BK321:BK322)</f>
        <v>0</v>
      </c>
    </row>
    <row r="321" spans="1:65" s="2" customFormat="1" ht="16.5" customHeight="1">
      <c r="A321" s="37"/>
      <c r="B321" s="38"/>
      <c r="C321" s="181" t="s">
        <v>1458</v>
      </c>
      <c r="D321" s="181" t="s">
        <v>199</v>
      </c>
      <c r="E321" s="182" t="s">
        <v>5272</v>
      </c>
      <c r="F321" s="183" t="s">
        <v>5273</v>
      </c>
      <c r="G321" s="184" t="s">
        <v>3453</v>
      </c>
      <c r="H321" s="185">
        <v>0.8</v>
      </c>
      <c r="I321" s="186"/>
      <c r="J321" s="187">
        <f>ROUND(I321*H321,2)</f>
        <v>0</v>
      </c>
      <c r="K321" s="183" t="s">
        <v>28</v>
      </c>
      <c r="L321" s="42"/>
      <c r="M321" s="188" t="s">
        <v>28</v>
      </c>
      <c r="N321" s="189" t="s">
        <v>45</v>
      </c>
      <c r="O321" s="67"/>
      <c r="P321" s="190">
        <f>O321*H321</f>
        <v>0</v>
      </c>
      <c r="Q321" s="190">
        <v>0</v>
      </c>
      <c r="R321" s="190">
        <f>Q321*H321</f>
        <v>0</v>
      </c>
      <c r="S321" s="190">
        <v>0</v>
      </c>
      <c r="T321" s="191">
        <f>S321*H321</f>
        <v>0</v>
      </c>
      <c r="U321" s="37"/>
      <c r="V321" s="37"/>
      <c r="W321" s="37"/>
      <c r="X321" s="37"/>
      <c r="Y321" s="37"/>
      <c r="Z321" s="37"/>
      <c r="AA321" s="37"/>
      <c r="AB321" s="37"/>
      <c r="AC321" s="37"/>
      <c r="AD321" s="37"/>
      <c r="AE321" s="37"/>
      <c r="AR321" s="192" t="s">
        <v>283</v>
      </c>
      <c r="AT321" s="192" t="s">
        <v>199</v>
      </c>
      <c r="AU321" s="192" t="s">
        <v>84</v>
      </c>
      <c r="AY321" s="20" t="s">
        <v>197</v>
      </c>
      <c r="BE321" s="193">
        <f>IF(N321="základní",J321,0)</f>
        <v>0</v>
      </c>
      <c r="BF321" s="193">
        <f>IF(N321="snížená",J321,0)</f>
        <v>0</v>
      </c>
      <c r="BG321" s="193">
        <f>IF(N321="zákl. přenesená",J321,0)</f>
        <v>0</v>
      </c>
      <c r="BH321" s="193">
        <f>IF(N321="sníž. přenesená",J321,0)</f>
        <v>0</v>
      </c>
      <c r="BI321" s="193">
        <f>IF(N321="nulová",J321,0)</f>
        <v>0</v>
      </c>
      <c r="BJ321" s="20" t="s">
        <v>82</v>
      </c>
      <c r="BK321" s="193">
        <f>ROUND(I321*H321,2)</f>
        <v>0</v>
      </c>
      <c r="BL321" s="20" t="s">
        <v>283</v>
      </c>
      <c r="BM321" s="192" t="s">
        <v>2182</v>
      </c>
    </row>
    <row r="322" spans="1:65" s="2" customFormat="1" ht="16.5" customHeight="1">
      <c r="A322" s="37"/>
      <c r="B322" s="38"/>
      <c r="C322" s="181" t="s">
        <v>1468</v>
      </c>
      <c r="D322" s="181" t="s">
        <v>199</v>
      </c>
      <c r="E322" s="182" t="s">
        <v>5274</v>
      </c>
      <c r="F322" s="183" t="s">
        <v>5275</v>
      </c>
      <c r="G322" s="184" t="s">
        <v>3453</v>
      </c>
      <c r="H322" s="185">
        <v>0.3</v>
      </c>
      <c r="I322" s="186"/>
      <c r="J322" s="187">
        <f>ROUND(I322*H322,2)</f>
        <v>0</v>
      </c>
      <c r="K322" s="183" t="s">
        <v>28</v>
      </c>
      <c r="L322" s="42"/>
      <c r="M322" s="188" t="s">
        <v>28</v>
      </c>
      <c r="N322" s="189" t="s">
        <v>45</v>
      </c>
      <c r="O322" s="67"/>
      <c r="P322" s="190">
        <f>O322*H322</f>
        <v>0</v>
      </c>
      <c r="Q322" s="190">
        <v>0</v>
      </c>
      <c r="R322" s="190">
        <f>Q322*H322</f>
        <v>0</v>
      </c>
      <c r="S322" s="190">
        <v>0</v>
      </c>
      <c r="T322" s="191">
        <f>S322*H322</f>
        <v>0</v>
      </c>
      <c r="U322" s="37"/>
      <c r="V322" s="37"/>
      <c r="W322" s="37"/>
      <c r="X322" s="37"/>
      <c r="Y322" s="37"/>
      <c r="Z322" s="37"/>
      <c r="AA322" s="37"/>
      <c r="AB322" s="37"/>
      <c r="AC322" s="37"/>
      <c r="AD322" s="37"/>
      <c r="AE322" s="37"/>
      <c r="AR322" s="192" t="s">
        <v>283</v>
      </c>
      <c r="AT322" s="192" t="s">
        <v>199</v>
      </c>
      <c r="AU322" s="192" t="s">
        <v>84</v>
      </c>
      <c r="AY322" s="20" t="s">
        <v>197</v>
      </c>
      <c r="BE322" s="193">
        <f>IF(N322="základní",J322,0)</f>
        <v>0</v>
      </c>
      <c r="BF322" s="193">
        <f>IF(N322="snížená",J322,0)</f>
        <v>0</v>
      </c>
      <c r="BG322" s="193">
        <f>IF(N322="zákl. přenesená",J322,0)</f>
        <v>0</v>
      </c>
      <c r="BH322" s="193">
        <f>IF(N322="sníž. přenesená",J322,0)</f>
        <v>0</v>
      </c>
      <c r="BI322" s="193">
        <f>IF(N322="nulová",J322,0)</f>
        <v>0</v>
      </c>
      <c r="BJ322" s="20" t="s">
        <v>82</v>
      </c>
      <c r="BK322" s="193">
        <f>ROUND(I322*H322,2)</f>
        <v>0</v>
      </c>
      <c r="BL322" s="20" t="s">
        <v>283</v>
      </c>
      <c r="BM322" s="192" t="s">
        <v>2197</v>
      </c>
    </row>
    <row r="323" spans="1:65" s="12" customFormat="1" ht="25.9" customHeight="1">
      <c r="B323" s="165"/>
      <c r="C323" s="166"/>
      <c r="D323" s="167" t="s">
        <v>73</v>
      </c>
      <c r="E323" s="168" t="s">
        <v>5417</v>
      </c>
      <c r="F323" s="168" t="s">
        <v>5418</v>
      </c>
      <c r="G323" s="166"/>
      <c r="H323" s="166"/>
      <c r="I323" s="169"/>
      <c r="J323" s="170">
        <f>BK323</f>
        <v>0</v>
      </c>
      <c r="K323" s="166"/>
      <c r="L323" s="171"/>
      <c r="M323" s="172"/>
      <c r="N323" s="173"/>
      <c r="O323" s="173"/>
      <c r="P323" s="174">
        <f>P324+SUM(P325:P334)</f>
        <v>0</v>
      </c>
      <c r="Q323" s="173"/>
      <c r="R323" s="174">
        <f>R324+SUM(R325:R334)</f>
        <v>0</v>
      </c>
      <c r="S323" s="173"/>
      <c r="T323" s="175">
        <f>T324+SUM(T325:T334)</f>
        <v>0</v>
      </c>
      <c r="AR323" s="176" t="s">
        <v>82</v>
      </c>
      <c r="AT323" s="177" t="s">
        <v>73</v>
      </c>
      <c r="AU323" s="177" t="s">
        <v>74</v>
      </c>
      <c r="AY323" s="176" t="s">
        <v>197</v>
      </c>
      <c r="BK323" s="178">
        <f>BK324+SUM(BK325:BK334)</f>
        <v>0</v>
      </c>
    </row>
    <row r="324" spans="1:65" s="2" customFormat="1" ht="16.5" customHeight="1">
      <c r="A324" s="37"/>
      <c r="B324" s="38"/>
      <c r="C324" s="181" t="s">
        <v>1473</v>
      </c>
      <c r="D324" s="181" t="s">
        <v>199</v>
      </c>
      <c r="E324" s="182" t="s">
        <v>5419</v>
      </c>
      <c r="F324" s="183" t="s">
        <v>5420</v>
      </c>
      <c r="G324" s="184" t="s">
        <v>3845</v>
      </c>
      <c r="H324" s="185">
        <v>1</v>
      </c>
      <c r="I324" s="186"/>
      <c r="J324" s="187">
        <f>ROUND(I324*H324,2)</f>
        <v>0</v>
      </c>
      <c r="K324" s="183" t="s">
        <v>28</v>
      </c>
      <c r="L324" s="42"/>
      <c r="M324" s="188" t="s">
        <v>28</v>
      </c>
      <c r="N324" s="189" t="s">
        <v>45</v>
      </c>
      <c r="O324" s="67"/>
      <c r="P324" s="190">
        <f>O324*H324</f>
        <v>0</v>
      </c>
      <c r="Q324" s="190">
        <v>0</v>
      </c>
      <c r="R324" s="190">
        <f>Q324*H324</f>
        <v>0</v>
      </c>
      <c r="S324" s="190">
        <v>0</v>
      </c>
      <c r="T324" s="191">
        <f>S324*H324</f>
        <v>0</v>
      </c>
      <c r="U324" s="37"/>
      <c r="V324" s="37"/>
      <c r="W324" s="37"/>
      <c r="X324" s="37"/>
      <c r="Y324" s="37"/>
      <c r="Z324" s="37"/>
      <c r="AA324" s="37"/>
      <c r="AB324" s="37"/>
      <c r="AC324" s="37"/>
      <c r="AD324" s="37"/>
      <c r="AE324" s="37"/>
      <c r="AR324" s="192" t="s">
        <v>283</v>
      </c>
      <c r="AT324" s="192" t="s">
        <v>199</v>
      </c>
      <c r="AU324" s="192" t="s">
        <v>82</v>
      </c>
      <c r="AY324" s="20" t="s">
        <v>197</v>
      </c>
      <c r="BE324" s="193">
        <f>IF(N324="základní",J324,0)</f>
        <v>0</v>
      </c>
      <c r="BF324" s="193">
        <f>IF(N324="snížená",J324,0)</f>
        <v>0</v>
      </c>
      <c r="BG324" s="193">
        <f>IF(N324="zákl. přenesená",J324,0)</f>
        <v>0</v>
      </c>
      <c r="BH324" s="193">
        <f>IF(N324="sníž. přenesená",J324,0)</f>
        <v>0</v>
      </c>
      <c r="BI324" s="193">
        <f>IF(N324="nulová",J324,0)</f>
        <v>0</v>
      </c>
      <c r="BJ324" s="20" t="s">
        <v>82</v>
      </c>
      <c r="BK324" s="193">
        <f>ROUND(I324*H324,2)</f>
        <v>0</v>
      </c>
      <c r="BL324" s="20" t="s">
        <v>283</v>
      </c>
      <c r="BM324" s="192" t="s">
        <v>2210</v>
      </c>
    </row>
    <row r="325" spans="1:65" s="2" customFormat="1" ht="19.5">
      <c r="A325" s="37"/>
      <c r="B325" s="38"/>
      <c r="C325" s="39"/>
      <c r="D325" s="201" t="s">
        <v>4147</v>
      </c>
      <c r="E325" s="39"/>
      <c r="F325" s="261" t="s">
        <v>5421</v>
      </c>
      <c r="G325" s="39"/>
      <c r="H325" s="39"/>
      <c r="I325" s="196"/>
      <c r="J325" s="39"/>
      <c r="K325" s="39"/>
      <c r="L325" s="42"/>
      <c r="M325" s="197"/>
      <c r="N325" s="198"/>
      <c r="O325" s="67"/>
      <c r="P325" s="67"/>
      <c r="Q325" s="67"/>
      <c r="R325" s="67"/>
      <c r="S325" s="67"/>
      <c r="T325" s="68"/>
      <c r="U325" s="37"/>
      <c r="V325" s="37"/>
      <c r="W325" s="37"/>
      <c r="X325" s="37"/>
      <c r="Y325" s="37"/>
      <c r="Z325" s="37"/>
      <c r="AA325" s="37"/>
      <c r="AB325" s="37"/>
      <c r="AC325" s="37"/>
      <c r="AD325" s="37"/>
      <c r="AE325" s="37"/>
      <c r="AT325" s="20" t="s">
        <v>4147</v>
      </c>
      <c r="AU325" s="20" t="s">
        <v>82</v>
      </c>
    </row>
    <row r="326" spans="1:65" s="2" customFormat="1" ht="16.5" customHeight="1">
      <c r="A326" s="37"/>
      <c r="B326" s="38"/>
      <c r="C326" s="181" t="s">
        <v>1489</v>
      </c>
      <c r="D326" s="181" t="s">
        <v>199</v>
      </c>
      <c r="E326" s="182" t="s">
        <v>5407</v>
      </c>
      <c r="F326" s="183" t="s">
        <v>5311</v>
      </c>
      <c r="G326" s="184" t="s">
        <v>3845</v>
      </c>
      <c r="H326" s="185">
        <v>4</v>
      </c>
      <c r="I326" s="186"/>
      <c r="J326" s="187">
        <f>ROUND(I326*H326,2)</f>
        <v>0</v>
      </c>
      <c r="K326" s="183" t="s">
        <v>28</v>
      </c>
      <c r="L326" s="42"/>
      <c r="M326" s="188" t="s">
        <v>28</v>
      </c>
      <c r="N326" s="189" t="s">
        <v>45</v>
      </c>
      <c r="O326" s="67"/>
      <c r="P326" s="190">
        <f>O326*H326</f>
        <v>0</v>
      </c>
      <c r="Q326" s="190">
        <v>0</v>
      </c>
      <c r="R326" s="190">
        <f>Q326*H326</f>
        <v>0</v>
      </c>
      <c r="S326" s="190">
        <v>0</v>
      </c>
      <c r="T326" s="191">
        <f>S326*H326</f>
        <v>0</v>
      </c>
      <c r="U326" s="37"/>
      <c r="V326" s="37"/>
      <c r="W326" s="37"/>
      <c r="X326" s="37"/>
      <c r="Y326" s="37"/>
      <c r="Z326" s="37"/>
      <c r="AA326" s="37"/>
      <c r="AB326" s="37"/>
      <c r="AC326" s="37"/>
      <c r="AD326" s="37"/>
      <c r="AE326" s="37"/>
      <c r="AR326" s="192" t="s">
        <v>283</v>
      </c>
      <c r="AT326" s="192" t="s">
        <v>199</v>
      </c>
      <c r="AU326" s="192" t="s">
        <v>82</v>
      </c>
      <c r="AY326" s="20" t="s">
        <v>197</v>
      </c>
      <c r="BE326" s="193">
        <f>IF(N326="základní",J326,0)</f>
        <v>0</v>
      </c>
      <c r="BF326" s="193">
        <f>IF(N326="snížená",J326,0)</f>
        <v>0</v>
      </c>
      <c r="BG326" s="193">
        <f>IF(N326="zákl. přenesená",J326,0)</f>
        <v>0</v>
      </c>
      <c r="BH326" s="193">
        <f>IF(N326="sníž. přenesená",J326,0)</f>
        <v>0</v>
      </c>
      <c r="BI326" s="193">
        <f>IF(N326="nulová",J326,0)</f>
        <v>0</v>
      </c>
      <c r="BJ326" s="20" t="s">
        <v>82</v>
      </c>
      <c r="BK326" s="193">
        <f>ROUND(I326*H326,2)</f>
        <v>0</v>
      </c>
      <c r="BL326" s="20" t="s">
        <v>283</v>
      </c>
      <c r="BM326" s="192" t="s">
        <v>2221</v>
      </c>
    </row>
    <row r="327" spans="1:65" s="2" customFormat="1" ht="19.5">
      <c r="A327" s="37"/>
      <c r="B327" s="38"/>
      <c r="C327" s="39"/>
      <c r="D327" s="201" t="s">
        <v>4147</v>
      </c>
      <c r="E327" s="39"/>
      <c r="F327" s="261" t="s">
        <v>5312</v>
      </c>
      <c r="G327" s="39"/>
      <c r="H327" s="39"/>
      <c r="I327" s="196"/>
      <c r="J327" s="39"/>
      <c r="K327" s="39"/>
      <c r="L327" s="42"/>
      <c r="M327" s="197"/>
      <c r="N327" s="198"/>
      <c r="O327" s="67"/>
      <c r="P327" s="67"/>
      <c r="Q327" s="67"/>
      <c r="R327" s="67"/>
      <c r="S327" s="67"/>
      <c r="T327" s="68"/>
      <c r="U327" s="37"/>
      <c r="V327" s="37"/>
      <c r="W327" s="37"/>
      <c r="X327" s="37"/>
      <c r="Y327" s="37"/>
      <c r="Z327" s="37"/>
      <c r="AA327" s="37"/>
      <c r="AB327" s="37"/>
      <c r="AC327" s="37"/>
      <c r="AD327" s="37"/>
      <c r="AE327" s="37"/>
      <c r="AT327" s="20" t="s">
        <v>4147</v>
      </c>
      <c r="AU327" s="20" t="s">
        <v>82</v>
      </c>
    </row>
    <row r="328" spans="1:65" s="2" customFormat="1" ht="16.5" customHeight="1">
      <c r="A328" s="37"/>
      <c r="B328" s="38"/>
      <c r="C328" s="181" t="s">
        <v>1494</v>
      </c>
      <c r="D328" s="181" t="s">
        <v>199</v>
      </c>
      <c r="E328" s="182" t="s">
        <v>5422</v>
      </c>
      <c r="F328" s="183" t="s">
        <v>5392</v>
      </c>
      <c r="G328" s="184" t="s">
        <v>3845</v>
      </c>
      <c r="H328" s="185">
        <v>1</v>
      </c>
      <c r="I328" s="186"/>
      <c r="J328" s="187">
        <f>ROUND(I328*H328,2)</f>
        <v>0</v>
      </c>
      <c r="K328" s="183" t="s">
        <v>28</v>
      </c>
      <c r="L328" s="42"/>
      <c r="M328" s="188" t="s">
        <v>28</v>
      </c>
      <c r="N328" s="189" t="s">
        <v>45</v>
      </c>
      <c r="O328" s="67"/>
      <c r="P328" s="190">
        <f>O328*H328</f>
        <v>0</v>
      </c>
      <c r="Q328" s="190">
        <v>0</v>
      </c>
      <c r="R328" s="190">
        <f>Q328*H328</f>
        <v>0</v>
      </c>
      <c r="S328" s="190">
        <v>0</v>
      </c>
      <c r="T328" s="191">
        <f>S328*H328</f>
        <v>0</v>
      </c>
      <c r="U328" s="37"/>
      <c r="V328" s="37"/>
      <c r="W328" s="37"/>
      <c r="X328" s="37"/>
      <c r="Y328" s="37"/>
      <c r="Z328" s="37"/>
      <c r="AA328" s="37"/>
      <c r="AB328" s="37"/>
      <c r="AC328" s="37"/>
      <c r="AD328" s="37"/>
      <c r="AE328" s="37"/>
      <c r="AR328" s="192" t="s">
        <v>283</v>
      </c>
      <c r="AT328" s="192" t="s">
        <v>199</v>
      </c>
      <c r="AU328" s="192" t="s">
        <v>82</v>
      </c>
      <c r="AY328" s="20" t="s">
        <v>197</v>
      </c>
      <c r="BE328" s="193">
        <f>IF(N328="základní",J328,0)</f>
        <v>0</v>
      </c>
      <c r="BF328" s="193">
        <f>IF(N328="snížená",J328,0)</f>
        <v>0</v>
      </c>
      <c r="BG328" s="193">
        <f>IF(N328="zákl. přenesená",J328,0)</f>
        <v>0</v>
      </c>
      <c r="BH328" s="193">
        <f>IF(N328="sníž. přenesená",J328,0)</f>
        <v>0</v>
      </c>
      <c r="BI328" s="193">
        <f>IF(N328="nulová",J328,0)</f>
        <v>0</v>
      </c>
      <c r="BJ328" s="20" t="s">
        <v>82</v>
      </c>
      <c r="BK328" s="193">
        <f>ROUND(I328*H328,2)</f>
        <v>0</v>
      </c>
      <c r="BL328" s="20" t="s">
        <v>283</v>
      </c>
      <c r="BM328" s="192" t="s">
        <v>2232</v>
      </c>
    </row>
    <row r="329" spans="1:65" s="2" customFormat="1" ht="19.5">
      <c r="A329" s="37"/>
      <c r="B329" s="38"/>
      <c r="C329" s="39"/>
      <c r="D329" s="201" t="s">
        <v>4147</v>
      </c>
      <c r="E329" s="39"/>
      <c r="F329" s="261" t="s">
        <v>5371</v>
      </c>
      <c r="G329" s="39"/>
      <c r="H329" s="39"/>
      <c r="I329" s="196"/>
      <c r="J329" s="39"/>
      <c r="K329" s="39"/>
      <c r="L329" s="42"/>
      <c r="M329" s="197"/>
      <c r="N329" s="198"/>
      <c r="O329" s="67"/>
      <c r="P329" s="67"/>
      <c r="Q329" s="67"/>
      <c r="R329" s="67"/>
      <c r="S329" s="67"/>
      <c r="T329" s="68"/>
      <c r="U329" s="37"/>
      <c r="V329" s="37"/>
      <c r="W329" s="37"/>
      <c r="X329" s="37"/>
      <c r="Y329" s="37"/>
      <c r="Z329" s="37"/>
      <c r="AA329" s="37"/>
      <c r="AB329" s="37"/>
      <c r="AC329" s="37"/>
      <c r="AD329" s="37"/>
      <c r="AE329" s="37"/>
      <c r="AT329" s="20" t="s">
        <v>4147</v>
      </c>
      <c r="AU329" s="20" t="s">
        <v>82</v>
      </c>
    </row>
    <row r="330" spans="1:65" s="2" customFormat="1" ht="16.5" customHeight="1">
      <c r="A330" s="37"/>
      <c r="B330" s="38"/>
      <c r="C330" s="181" t="s">
        <v>1502</v>
      </c>
      <c r="D330" s="181" t="s">
        <v>199</v>
      </c>
      <c r="E330" s="182" t="s">
        <v>5423</v>
      </c>
      <c r="F330" s="183" t="s">
        <v>5424</v>
      </c>
      <c r="G330" s="184" t="s">
        <v>265</v>
      </c>
      <c r="H330" s="185">
        <v>9</v>
      </c>
      <c r="I330" s="186"/>
      <c r="J330" s="187">
        <f>ROUND(I330*H330,2)</f>
        <v>0</v>
      </c>
      <c r="K330" s="183" t="s">
        <v>28</v>
      </c>
      <c r="L330" s="42"/>
      <c r="M330" s="188" t="s">
        <v>28</v>
      </c>
      <c r="N330" s="189" t="s">
        <v>45</v>
      </c>
      <c r="O330" s="67"/>
      <c r="P330" s="190">
        <f>O330*H330</f>
        <v>0</v>
      </c>
      <c r="Q330" s="190">
        <v>0</v>
      </c>
      <c r="R330" s="190">
        <f>Q330*H330</f>
        <v>0</v>
      </c>
      <c r="S330" s="190">
        <v>0</v>
      </c>
      <c r="T330" s="191">
        <f>S330*H330</f>
        <v>0</v>
      </c>
      <c r="U330" s="37"/>
      <c r="V330" s="37"/>
      <c r="W330" s="37"/>
      <c r="X330" s="37"/>
      <c r="Y330" s="37"/>
      <c r="Z330" s="37"/>
      <c r="AA330" s="37"/>
      <c r="AB330" s="37"/>
      <c r="AC330" s="37"/>
      <c r="AD330" s="37"/>
      <c r="AE330" s="37"/>
      <c r="AR330" s="192" t="s">
        <v>283</v>
      </c>
      <c r="AT330" s="192" t="s">
        <v>199</v>
      </c>
      <c r="AU330" s="192" t="s">
        <v>82</v>
      </c>
      <c r="AY330" s="20" t="s">
        <v>197</v>
      </c>
      <c r="BE330" s="193">
        <f>IF(N330="základní",J330,0)</f>
        <v>0</v>
      </c>
      <c r="BF330" s="193">
        <f>IF(N330="snížená",J330,0)</f>
        <v>0</v>
      </c>
      <c r="BG330" s="193">
        <f>IF(N330="zákl. přenesená",J330,0)</f>
        <v>0</v>
      </c>
      <c r="BH330" s="193">
        <f>IF(N330="sníž. přenesená",J330,0)</f>
        <v>0</v>
      </c>
      <c r="BI330" s="193">
        <f>IF(N330="nulová",J330,0)</f>
        <v>0</v>
      </c>
      <c r="BJ330" s="20" t="s">
        <v>82</v>
      </c>
      <c r="BK330" s="193">
        <f>ROUND(I330*H330,2)</f>
        <v>0</v>
      </c>
      <c r="BL330" s="20" t="s">
        <v>283</v>
      </c>
      <c r="BM330" s="192" t="s">
        <v>2245</v>
      </c>
    </row>
    <row r="331" spans="1:65" s="2" customFormat="1" ht="19.5">
      <c r="A331" s="37"/>
      <c r="B331" s="38"/>
      <c r="C331" s="39"/>
      <c r="D331" s="201" t="s">
        <v>4147</v>
      </c>
      <c r="E331" s="39"/>
      <c r="F331" s="261" t="s">
        <v>5425</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4147</v>
      </c>
      <c r="AU331" s="20" t="s">
        <v>82</v>
      </c>
    </row>
    <row r="332" spans="1:65" s="2" customFormat="1" ht="16.5" customHeight="1">
      <c r="A332" s="37"/>
      <c r="B332" s="38"/>
      <c r="C332" s="181" t="s">
        <v>1509</v>
      </c>
      <c r="D332" s="181" t="s">
        <v>199</v>
      </c>
      <c r="E332" s="182" t="s">
        <v>5379</v>
      </c>
      <c r="F332" s="183" t="s">
        <v>5263</v>
      </c>
      <c r="G332" s="184" t="s">
        <v>265</v>
      </c>
      <c r="H332" s="185">
        <v>3</v>
      </c>
      <c r="I332" s="186"/>
      <c r="J332" s="187">
        <f>ROUND(I332*H332,2)</f>
        <v>0</v>
      </c>
      <c r="K332" s="183" t="s">
        <v>28</v>
      </c>
      <c r="L332" s="42"/>
      <c r="M332" s="188" t="s">
        <v>28</v>
      </c>
      <c r="N332" s="189" t="s">
        <v>45</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283</v>
      </c>
      <c r="AT332" s="192" t="s">
        <v>199</v>
      </c>
      <c r="AU332" s="192" t="s">
        <v>82</v>
      </c>
      <c r="AY332" s="20" t="s">
        <v>197</v>
      </c>
      <c r="BE332" s="193">
        <f>IF(N332="základní",J332,0)</f>
        <v>0</v>
      </c>
      <c r="BF332" s="193">
        <f>IF(N332="snížená",J332,0)</f>
        <v>0</v>
      </c>
      <c r="BG332" s="193">
        <f>IF(N332="zákl. přenesená",J332,0)</f>
        <v>0</v>
      </c>
      <c r="BH332" s="193">
        <f>IF(N332="sníž. přenesená",J332,0)</f>
        <v>0</v>
      </c>
      <c r="BI332" s="193">
        <f>IF(N332="nulová",J332,0)</f>
        <v>0</v>
      </c>
      <c r="BJ332" s="20" t="s">
        <v>82</v>
      </c>
      <c r="BK332" s="193">
        <f>ROUND(I332*H332,2)</f>
        <v>0</v>
      </c>
      <c r="BL332" s="20" t="s">
        <v>283</v>
      </c>
      <c r="BM332" s="192" t="s">
        <v>2257</v>
      </c>
    </row>
    <row r="333" spans="1:65" s="2" customFormat="1" ht="19.5">
      <c r="A333" s="37"/>
      <c r="B333" s="38"/>
      <c r="C333" s="39"/>
      <c r="D333" s="201" t="s">
        <v>4147</v>
      </c>
      <c r="E333" s="39"/>
      <c r="F333" s="261" t="s">
        <v>5312</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4147</v>
      </c>
      <c r="AU333" s="20" t="s">
        <v>82</v>
      </c>
    </row>
    <row r="334" spans="1:65" s="12" customFormat="1" ht="22.9" customHeight="1">
      <c r="B334" s="165"/>
      <c r="C334" s="166"/>
      <c r="D334" s="167" t="s">
        <v>73</v>
      </c>
      <c r="E334" s="179" t="s">
        <v>4142</v>
      </c>
      <c r="F334" s="179" t="s">
        <v>5271</v>
      </c>
      <c r="G334" s="166"/>
      <c r="H334" s="166"/>
      <c r="I334" s="169"/>
      <c r="J334" s="180">
        <f>BK334</f>
        <v>0</v>
      </c>
      <c r="K334" s="166"/>
      <c r="L334" s="171"/>
      <c r="M334" s="172"/>
      <c r="N334" s="173"/>
      <c r="O334" s="173"/>
      <c r="P334" s="174">
        <f>SUM(P335:P336)</f>
        <v>0</v>
      </c>
      <c r="Q334" s="173"/>
      <c r="R334" s="174">
        <f>SUM(R335:R336)</f>
        <v>0</v>
      </c>
      <c r="S334" s="173"/>
      <c r="T334" s="175">
        <f>SUM(T335:T336)</f>
        <v>0</v>
      </c>
      <c r="AR334" s="176" t="s">
        <v>82</v>
      </c>
      <c r="AT334" s="177" t="s">
        <v>73</v>
      </c>
      <c r="AU334" s="177" t="s">
        <v>82</v>
      </c>
      <c r="AY334" s="176" t="s">
        <v>197</v>
      </c>
      <c r="BK334" s="178">
        <f>SUM(BK335:BK336)</f>
        <v>0</v>
      </c>
    </row>
    <row r="335" spans="1:65" s="2" customFormat="1" ht="16.5" customHeight="1">
      <c r="A335" s="37"/>
      <c r="B335" s="38"/>
      <c r="C335" s="181" t="s">
        <v>1519</v>
      </c>
      <c r="D335" s="181" t="s">
        <v>199</v>
      </c>
      <c r="E335" s="182" t="s">
        <v>5272</v>
      </c>
      <c r="F335" s="183" t="s">
        <v>5273</v>
      </c>
      <c r="G335" s="184" t="s">
        <v>3453</v>
      </c>
      <c r="H335" s="185">
        <v>0.3</v>
      </c>
      <c r="I335" s="186"/>
      <c r="J335" s="187">
        <f>ROUND(I335*H335,2)</f>
        <v>0</v>
      </c>
      <c r="K335" s="183" t="s">
        <v>28</v>
      </c>
      <c r="L335" s="42"/>
      <c r="M335" s="188" t="s">
        <v>28</v>
      </c>
      <c r="N335" s="189" t="s">
        <v>45</v>
      </c>
      <c r="O335" s="67"/>
      <c r="P335" s="190">
        <f>O335*H335</f>
        <v>0</v>
      </c>
      <c r="Q335" s="190">
        <v>0</v>
      </c>
      <c r="R335" s="190">
        <f>Q335*H335</f>
        <v>0</v>
      </c>
      <c r="S335" s="190">
        <v>0</v>
      </c>
      <c r="T335" s="191">
        <f>S335*H335</f>
        <v>0</v>
      </c>
      <c r="U335" s="37"/>
      <c r="V335" s="37"/>
      <c r="W335" s="37"/>
      <c r="X335" s="37"/>
      <c r="Y335" s="37"/>
      <c r="Z335" s="37"/>
      <c r="AA335" s="37"/>
      <c r="AB335" s="37"/>
      <c r="AC335" s="37"/>
      <c r="AD335" s="37"/>
      <c r="AE335" s="37"/>
      <c r="AR335" s="192" t="s">
        <v>283</v>
      </c>
      <c r="AT335" s="192" t="s">
        <v>199</v>
      </c>
      <c r="AU335" s="192" t="s">
        <v>84</v>
      </c>
      <c r="AY335" s="20" t="s">
        <v>197</v>
      </c>
      <c r="BE335" s="193">
        <f>IF(N335="základní",J335,0)</f>
        <v>0</v>
      </c>
      <c r="BF335" s="193">
        <f>IF(N335="snížená",J335,0)</f>
        <v>0</v>
      </c>
      <c r="BG335" s="193">
        <f>IF(N335="zákl. přenesená",J335,0)</f>
        <v>0</v>
      </c>
      <c r="BH335" s="193">
        <f>IF(N335="sníž. přenesená",J335,0)</f>
        <v>0</v>
      </c>
      <c r="BI335" s="193">
        <f>IF(N335="nulová",J335,0)</f>
        <v>0</v>
      </c>
      <c r="BJ335" s="20" t="s">
        <v>82</v>
      </c>
      <c r="BK335" s="193">
        <f>ROUND(I335*H335,2)</f>
        <v>0</v>
      </c>
      <c r="BL335" s="20" t="s">
        <v>283</v>
      </c>
      <c r="BM335" s="192" t="s">
        <v>2267</v>
      </c>
    </row>
    <row r="336" spans="1:65" s="2" customFormat="1" ht="16.5" customHeight="1">
      <c r="A336" s="37"/>
      <c r="B336" s="38"/>
      <c r="C336" s="181" t="s">
        <v>1522</v>
      </c>
      <c r="D336" s="181" t="s">
        <v>199</v>
      </c>
      <c r="E336" s="182" t="s">
        <v>5274</v>
      </c>
      <c r="F336" s="183" t="s">
        <v>5275</v>
      </c>
      <c r="G336" s="184" t="s">
        <v>3453</v>
      </c>
      <c r="H336" s="185">
        <v>0.2</v>
      </c>
      <c r="I336" s="186"/>
      <c r="J336" s="187">
        <f>ROUND(I336*H336,2)</f>
        <v>0</v>
      </c>
      <c r="K336" s="183" t="s">
        <v>28</v>
      </c>
      <c r="L336" s="42"/>
      <c r="M336" s="188" t="s">
        <v>28</v>
      </c>
      <c r="N336" s="189" t="s">
        <v>45</v>
      </c>
      <c r="O336" s="67"/>
      <c r="P336" s="190">
        <f>O336*H336</f>
        <v>0</v>
      </c>
      <c r="Q336" s="190">
        <v>0</v>
      </c>
      <c r="R336" s="190">
        <f>Q336*H336</f>
        <v>0</v>
      </c>
      <c r="S336" s="190">
        <v>0</v>
      </c>
      <c r="T336" s="191">
        <f>S336*H336</f>
        <v>0</v>
      </c>
      <c r="U336" s="37"/>
      <c r="V336" s="37"/>
      <c r="W336" s="37"/>
      <c r="X336" s="37"/>
      <c r="Y336" s="37"/>
      <c r="Z336" s="37"/>
      <c r="AA336" s="37"/>
      <c r="AB336" s="37"/>
      <c r="AC336" s="37"/>
      <c r="AD336" s="37"/>
      <c r="AE336" s="37"/>
      <c r="AR336" s="192" t="s">
        <v>283</v>
      </c>
      <c r="AT336" s="192" t="s">
        <v>199</v>
      </c>
      <c r="AU336" s="192" t="s">
        <v>84</v>
      </c>
      <c r="AY336" s="20" t="s">
        <v>197</v>
      </c>
      <c r="BE336" s="193">
        <f>IF(N336="základní",J336,0)</f>
        <v>0</v>
      </c>
      <c r="BF336" s="193">
        <f>IF(N336="snížená",J336,0)</f>
        <v>0</v>
      </c>
      <c r="BG336" s="193">
        <f>IF(N336="zákl. přenesená",J336,0)</f>
        <v>0</v>
      </c>
      <c r="BH336" s="193">
        <f>IF(N336="sníž. přenesená",J336,0)</f>
        <v>0</v>
      </c>
      <c r="BI336" s="193">
        <f>IF(N336="nulová",J336,0)</f>
        <v>0</v>
      </c>
      <c r="BJ336" s="20" t="s">
        <v>82</v>
      </c>
      <c r="BK336" s="193">
        <f>ROUND(I336*H336,2)</f>
        <v>0</v>
      </c>
      <c r="BL336" s="20" t="s">
        <v>283</v>
      </c>
      <c r="BM336" s="192" t="s">
        <v>2279</v>
      </c>
    </row>
    <row r="337" spans="1:65" s="12" customFormat="1" ht="25.9" customHeight="1">
      <c r="B337" s="165"/>
      <c r="C337" s="166"/>
      <c r="D337" s="167" t="s">
        <v>73</v>
      </c>
      <c r="E337" s="168" t="s">
        <v>5426</v>
      </c>
      <c r="F337" s="168" t="s">
        <v>5427</v>
      </c>
      <c r="G337" s="166"/>
      <c r="H337" s="166"/>
      <c r="I337" s="169"/>
      <c r="J337" s="170">
        <f>BK337</f>
        <v>0</v>
      </c>
      <c r="K337" s="166"/>
      <c r="L337" s="171"/>
      <c r="M337" s="172"/>
      <c r="N337" s="173"/>
      <c r="O337" s="173"/>
      <c r="P337" s="174">
        <f>P338+SUM(P339:P350)</f>
        <v>0</v>
      </c>
      <c r="Q337" s="173"/>
      <c r="R337" s="174">
        <f>R338+SUM(R339:R350)</f>
        <v>0</v>
      </c>
      <c r="S337" s="173"/>
      <c r="T337" s="175">
        <f>T338+SUM(T339:T350)</f>
        <v>0</v>
      </c>
      <c r="AR337" s="176" t="s">
        <v>82</v>
      </c>
      <c r="AT337" s="177" t="s">
        <v>73</v>
      </c>
      <c r="AU337" s="177" t="s">
        <v>74</v>
      </c>
      <c r="AY337" s="176" t="s">
        <v>197</v>
      </c>
      <c r="BK337" s="178">
        <f>BK338+SUM(BK339:BK350)</f>
        <v>0</v>
      </c>
    </row>
    <row r="338" spans="1:65" s="2" customFormat="1" ht="16.5" customHeight="1">
      <c r="A338" s="37"/>
      <c r="B338" s="38"/>
      <c r="C338" s="181" t="s">
        <v>1527</v>
      </c>
      <c r="D338" s="181" t="s">
        <v>199</v>
      </c>
      <c r="E338" s="182" t="s">
        <v>5428</v>
      </c>
      <c r="F338" s="183" t="s">
        <v>5420</v>
      </c>
      <c r="G338" s="184" t="s">
        <v>3845</v>
      </c>
      <c r="H338" s="185">
        <v>1</v>
      </c>
      <c r="I338" s="186"/>
      <c r="J338" s="187">
        <f>ROUND(I338*H338,2)</f>
        <v>0</v>
      </c>
      <c r="K338" s="183" t="s">
        <v>28</v>
      </c>
      <c r="L338" s="42"/>
      <c r="M338" s="188" t="s">
        <v>28</v>
      </c>
      <c r="N338" s="189" t="s">
        <v>45</v>
      </c>
      <c r="O338" s="67"/>
      <c r="P338" s="190">
        <f>O338*H338</f>
        <v>0</v>
      </c>
      <c r="Q338" s="190">
        <v>0</v>
      </c>
      <c r="R338" s="190">
        <f>Q338*H338</f>
        <v>0</v>
      </c>
      <c r="S338" s="190">
        <v>0</v>
      </c>
      <c r="T338" s="191">
        <f>S338*H338</f>
        <v>0</v>
      </c>
      <c r="U338" s="37"/>
      <c r="V338" s="37"/>
      <c r="W338" s="37"/>
      <c r="X338" s="37"/>
      <c r="Y338" s="37"/>
      <c r="Z338" s="37"/>
      <c r="AA338" s="37"/>
      <c r="AB338" s="37"/>
      <c r="AC338" s="37"/>
      <c r="AD338" s="37"/>
      <c r="AE338" s="37"/>
      <c r="AR338" s="192" t="s">
        <v>283</v>
      </c>
      <c r="AT338" s="192" t="s">
        <v>199</v>
      </c>
      <c r="AU338" s="192" t="s">
        <v>82</v>
      </c>
      <c r="AY338" s="20" t="s">
        <v>197</v>
      </c>
      <c r="BE338" s="193">
        <f>IF(N338="základní",J338,0)</f>
        <v>0</v>
      </c>
      <c r="BF338" s="193">
        <f>IF(N338="snížená",J338,0)</f>
        <v>0</v>
      </c>
      <c r="BG338" s="193">
        <f>IF(N338="zákl. přenesená",J338,0)</f>
        <v>0</v>
      </c>
      <c r="BH338" s="193">
        <f>IF(N338="sníž. přenesená",J338,0)</f>
        <v>0</v>
      </c>
      <c r="BI338" s="193">
        <f>IF(N338="nulová",J338,0)</f>
        <v>0</v>
      </c>
      <c r="BJ338" s="20" t="s">
        <v>82</v>
      </c>
      <c r="BK338" s="193">
        <f>ROUND(I338*H338,2)</f>
        <v>0</v>
      </c>
      <c r="BL338" s="20" t="s">
        <v>283</v>
      </c>
      <c r="BM338" s="192" t="s">
        <v>2288</v>
      </c>
    </row>
    <row r="339" spans="1:65" s="2" customFormat="1" ht="19.5">
      <c r="A339" s="37"/>
      <c r="B339" s="38"/>
      <c r="C339" s="39"/>
      <c r="D339" s="201" t="s">
        <v>4147</v>
      </c>
      <c r="E339" s="39"/>
      <c r="F339" s="261" t="s">
        <v>5421</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4147</v>
      </c>
      <c r="AU339" s="20" t="s">
        <v>82</v>
      </c>
    </row>
    <row r="340" spans="1:65" s="2" customFormat="1" ht="16.5" customHeight="1">
      <c r="A340" s="37"/>
      <c r="B340" s="38"/>
      <c r="C340" s="181" t="s">
        <v>1533</v>
      </c>
      <c r="D340" s="181" t="s">
        <v>199</v>
      </c>
      <c r="E340" s="182" t="s">
        <v>5429</v>
      </c>
      <c r="F340" s="183" t="s">
        <v>5376</v>
      </c>
      <c r="G340" s="184" t="s">
        <v>3845</v>
      </c>
      <c r="H340" s="185">
        <v>1</v>
      </c>
      <c r="I340" s="186"/>
      <c r="J340" s="187">
        <f>ROUND(I340*H340,2)</f>
        <v>0</v>
      </c>
      <c r="K340" s="183" t="s">
        <v>28</v>
      </c>
      <c r="L340" s="42"/>
      <c r="M340" s="188" t="s">
        <v>28</v>
      </c>
      <c r="N340" s="189" t="s">
        <v>45</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283</v>
      </c>
      <c r="AT340" s="192" t="s">
        <v>199</v>
      </c>
      <c r="AU340" s="192" t="s">
        <v>82</v>
      </c>
      <c r="AY340" s="20" t="s">
        <v>197</v>
      </c>
      <c r="BE340" s="193">
        <f>IF(N340="základní",J340,0)</f>
        <v>0</v>
      </c>
      <c r="BF340" s="193">
        <f>IF(N340="snížená",J340,0)</f>
        <v>0</v>
      </c>
      <c r="BG340" s="193">
        <f>IF(N340="zákl. přenesená",J340,0)</f>
        <v>0</v>
      </c>
      <c r="BH340" s="193">
        <f>IF(N340="sníž. přenesená",J340,0)</f>
        <v>0</v>
      </c>
      <c r="BI340" s="193">
        <f>IF(N340="nulová",J340,0)</f>
        <v>0</v>
      </c>
      <c r="BJ340" s="20" t="s">
        <v>82</v>
      </c>
      <c r="BK340" s="193">
        <f>ROUND(I340*H340,2)</f>
        <v>0</v>
      </c>
      <c r="BL340" s="20" t="s">
        <v>283</v>
      </c>
      <c r="BM340" s="192" t="s">
        <v>2296</v>
      </c>
    </row>
    <row r="341" spans="1:65" s="2" customFormat="1" ht="19.5">
      <c r="A341" s="37"/>
      <c r="B341" s="38"/>
      <c r="C341" s="39"/>
      <c r="D341" s="201" t="s">
        <v>4147</v>
      </c>
      <c r="E341" s="39"/>
      <c r="F341" s="261" t="s">
        <v>5314</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4147</v>
      </c>
      <c r="AU341" s="20" t="s">
        <v>82</v>
      </c>
    </row>
    <row r="342" spans="1:65" s="2" customFormat="1" ht="16.5" customHeight="1">
      <c r="A342" s="37"/>
      <c r="B342" s="38"/>
      <c r="C342" s="181" t="s">
        <v>1538</v>
      </c>
      <c r="D342" s="181" t="s">
        <v>199</v>
      </c>
      <c r="E342" s="182" t="s">
        <v>5407</v>
      </c>
      <c r="F342" s="183" t="s">
        <v>5311</v>
      </c>
      <c r="G342" s="184" t="s">
        <v>3845</v>
      </c>
      <c r="H342" s="185">
        <v>4</v>
      </c>
      <c r="I342" s="186"/>
      <c r="J342" s="187">
        <f>ROUND(I342*H342,2)</f>
        <v>0</v>
      </c>
      <c r="K342" s="183" t="s">
        <v>28</v>
      </c>
      <c r="L342" s="42"/>
      <c r="M342" s="188" t="s">
        <v>28</v>
      </c>
      <c r="N342" s="189" t="s">
        <v>45</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283</v>
      </c>
      <c r="AT342" s="192" t="s">
        <v>199</v>
      </c>
      <c r="AU342" s="192" t="s">
        <v>82</v>
      </c>
      <c r="AY342" s="20" t="s">
        <v>197</v>
      </c>
      <c r="BE342" s="193">
        <f>IF(N342="základní",J342,0)</f>
        <v>0</v>
      </c>
      <c r="BF342" s="193">
        <f>IF(N342="snížená",J342,0)</f>
        <v>0</v>
      </c>
      <c r="BG342" s="193">
        <f>IF(N342="zákl. přenesená",J342,0)</f>
        <v>0</v>
      </c>
      <c r="BH342" s="193">
        <f>IF(N342="sníž. přenesená",J342,0)</f>
        <v>0</v>
      </c>
      <c r="BI342" s="193">
        <f>IF(N342="nulová",J342,0)</f>
        <v>0</v>
      </c>
      <c r="BJ342" s="20" t="s">
        <v>82</v>
      </c>
      <c r="BK342" s="193">
        <f>ROUND(I342*H342,2)</f>
        <v>0</v>
      </c>
      <c r="BL342" s="20" t="s">
        <v>283</v>
      </c>
      <c r="BM342" s="192" t="s">
        <v>2306</v>
      </c>
    </row>
    <row r="343" spans="1:65" s="2" customFormat="1" ht="19.5">
      <c r="A343" s="37"/>
      <c r="B343" s="38"/>
      <c r="C343" s="39"/>
      <c r="D343" s="201" t="s">
        <v>4147</v>
      </c>
      <c r="E343" s="39"/>
      <c r="F343" s="261" t="s">
        <v>5312</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4147</v>
      </c>
      <c r="AU343" s="20" t="s">
        <v>82</v>
      </c>
    </row>
    <row r="344" spans="1:65" s="2" customFormat="1" ht="16.5" customHeight="1">
      <c r="A344" s="37"/>
      <c r="B344" s="38"/>
      <c r="C344" s="181" t="s">
        <v>1543</v>
      </c>
      <c r="D344" s="181" t="s">
        <v>199</v>
      </c>
      <c r="E344" s="182" t="s">
        <v>5422</v>
      </c>
      <c r="F344" s="183" t="s">
        <v>5392</v>
      </c>
      <c r="G344" s="184" t="s">
        <v>3845</v>
      </c>
      <c r="H344" s="185">
        <v>1</v>
      </c>
      <c r="I344" s="186"/>
      <c r="J344" s="187">
        <f>ROUND(I344*H344,2)</f>
        <v>0</v>
      </c>
      <c r="K344" s="183" t="s">
        <v>28</v>
      </c>
      <c r="L344" s="42"/>
      <c r="M344" s="188" t="s">
        <v>28</v>
      </c>
      <c r="N344" s="189" t="s">
        <v>45</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283</v>
      </c>
      <c r="AT344" s="192" t="s">
        <v>199</v>
      </c>
      <c r="AU344" s="192" t="s">
        <v>82</v>
      </c>
      <c r="AY344" s="20" t="s">
        <v>197</v>
      </c>
      <c r="BE344" s="193">
        <f>IF(N344="základní",J344,0)</f>
        <v>0</v>
      </c>
      <c r="BF344" s="193">
        <f>IF(N344="snížená",J344,0)</f>
        <v>0</v>
      </c>
      <c r="BG344" s="193">
        <f>IF(N344="zákl. přenesená",J344,0)</f>
        <v>0</v>
      </c>
      <c r="BH344" s="193">
        <f>IF(N344="sníž. přenesená",J344,0)</f>
        <v>0</v>
      </c>
      <c r="BI344" s="193">
        <f>IF(N344="nulová",J344,0)</f>
        <v>0</v>
      </c>
      <c r="BJ344" s="20" t="s">
        <v>82</v>
      </c>
      <c r="BK344" s="193">
        <f>ROUND(I344*H344,2)</f>
        <v>0</v>
      </c>
      <c r="BL344" s="20" t="s">
        <v>283</v>
      </c>
      <c r="BM344" s="192" t="s">
        <v>2318</v>
      </c>
    </row>
    <row r="345" spans="1:65" s="2" customFormat="1" ht="19.5">
      <c r="A345" s="37"/>
      <c r="B345" s="38"/>
      <c r="C345" s="39"/>
      <c r="D345" s="201" t="s">
        <v>4147</v>
      </c>
      <c r="E345" s="39"/>
      <c r="F345" s="261" t="s">
        <v>5371</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4147</v>
      </c>
      <c r="AU345" s="20" t="s">
        <v>82</v>
      </c>
    </row>
    <row r="346" spans="1:65" s="2" customFormat="1" ht="16.5" customHeight="1">
      <c r="A346" s="37"/>
      <c r="B346" s="38"/>
      <c r="C346" s="181" t="s">
        <v>1550</v>
      </c>
      <c r="D346" s="181" t="s">
        <v>199</v>
      </c>
      <c r="E346" s="182" t="s">
        <v>5430</v>
      </c>
      <c r="F346" s="183" t="s">
        <v>5367</v>
      </c>
      <c r="G346" s="184" t="s">
        <v>265</v>
      </c>
      <c r="H346" s="185">
        <v>13</v>
      </c>
      <c r="I346" s="186"/>
      <c r="J346" s="187">
        <f>ROUND(I346*H346,2)</f>
        <v>0</v>
      </c>
      <c r="K346" s="183" t="s">
        <v>28</v>
      </c>
      <c r="L346" s="42"/>
      <c r="M346" s="188" t="s">
        <v>28</v>
      </c>
      <c r="N346" s="189" t="s">
        <v>45</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283</v>
      </c>
      <c r="AT346" s="192" t="s">
        <v>199</v>
      </c>
      <c r="AU346" s="192" t="s">
        <v>82</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283</v>
      </c>
      <c r="BM346" s="192" t="s">
        <v>2326</v>
      </c>
    </row>
    <row r="347" spans="1:65" s="2" customFormat="1" ht="19.5">
      <c r="A347" s="37"/>
      <c r="B347" s="38"/>
      <c r="C347" s="39"/>
      <c r="D347" s="201" t="s">
        <v>4147</v>
      </c>
      <c r="E347" s="39"/>
      <c r="F347" s="261" t="s">
        <v>5425</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4147</v>
      </c>
      <c r="AU347" s="20" t="s">
        <v>82</v>
      </c>
    </row>
    <row r="348" spans="1:65" s="2" customFormat="1" ht="16.5" customHeight="1">
      <c r="A348" s="37"/>
      <c r="B348" s="38"/>
      <c r="C348" s="181" t="s">
        <v>1558</v>
      </c>
      <c r="D348" s="181" t="s">
        <v>199</v>
      </c>
      <c r="E348" s="182" t="s">
        <v>5379</v>
      </c>
      <c r="F348" s="183" t="s">
        <v>5263</v>
      </c>
      <c r="G348" s="184" t="s">
        <v>265</v>
      </c>
      <c r="H348" s="185">
        <v>3</v>
      </c>
      <c r="I348" s="186"/>
      <c r="J348" s="187">
        <f>ROUND(I348*H348,2)</f>
        <v>0</v>
      </c>
      <c r="K348" s="183" t="s">
        <v>28</v>
      </c>
      <c r="L348" s="42"/>
      <c r="M348" s="188" t="s">
        <v>28</v>
      </c>
      <c r="N348" s="189" t="s">
        <v>45</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283</v>
      </c>
      <c r="AT348" s="192" t="s">
        <v>199</v>
      </c>
      <c r="AU348" s="192" t="s">
        <v>82</v>
      </c>
      <c r="AY348" s="20" t="s">
        <v>197</v>
      </c>
      <c r="BE348" s="193">
        <f>IF(N348="základní",J348,0)</f>
        <v>0</v>
      </c>
      <c r="BF348" s="193">
        <f>IF(N348="snížená",J348,0)</f>
        <v>0</v>
      </c>
      <c r="BG348" s="193">
        <f>IF(N348="zákl. přenesená",J348,0)</f>
        <v>0</v>
      </c>
      <c r="BH348" s="193">
        <f>IF(N348="sníž. přenesená",J348,0)</f>
        <v>0</v>
      </c>
      <c r="BI348" s="193">
        <f>IF(N348="nulová",J348,0)</f>
        <v>0</v>
      </c>
      <c r="BJ348" s="20" t="s">
        <v>82</v>
      </c>
      <c r="BK348" s="193">
        <f>ROUND(I348*H348,2)</f>
        <v>0</v>
      </c>
      <c r="BL348" s="20" t="s">
        <v>283</v>
      </c>
      <c r="BM348" s="192" t="s">
        <v>2335</v>
      </c>
    </row>
    <row r="349" spans="1:65" s="2" customFormat="1" ht="19.5">
      <c r="A349" s="37"/>
      <c r="B349" s="38"/>
      <c r="C349" s="39"/>
      <c r="D349" s="201" t="s">
        <v>4147</v>
      </c>
      <c r="E349" s="39"/>
      <c r="F349" s="261" t="s">
        <v>5312</v>
      </c>
      <c r="G349" s="39"/>
      <c r="H349" s="39"/>
      <c r="I349" s="196"/>
      <c r="J349" s="39"/>
      <c r="K349" s="39"/>
      <c r="L349" s="42"/>
      <c r="M349" s="197"/>
      <c r="N349" s="198"/>
      <c r="O349" s="67"/>
      <c r="P349" s="67"/>
      <c r="Q349" s="67"/>
      <c r="R349" s="67"/>
      <c r="S349" s="67"/>
      <c r="T349" s="68"/>
      <c r="U349" s="37"/>
      <c r="V349" s="37"/>
      <c r="W349" s="37"/>
      <c r="X349" s="37"/>
      <c r="Y349" s="37"/>
      <c r="Z349" s="37"/>
      <c r="AA349" s="37"/>
      <c r="AB349" s="37"/>
      <c r="AC349" s="37"/>
      <c r="AD349" s="37"/>
      <c r="AE349" s="37"/>
      <c r="AT349" s="20" t="s">
        <v>4147</v>
      </c>
      <c r="AU349" s="20" t="s">
        <v>82</v>
      </c>
    </row>
    <row r="350" spans="1:65" s="12" customFormat="1" ht="22.9" customHeight="1">
      <c r="B350" s="165"/>
      <c r="C350" s="166"/>
      <c r="D350" s="167" t="s">
        <v>73</v>
      </c>
      <c r="E350" s="179" t="s">
        <v>4142</v>
      </c>
      <c r="F350" s="179" t="s">
        <v>5271</v>
      </c>
      <c r="G350" s="166"/>
      <c r="H350" s="166"/>
      <c r="I350" s="169"/>
      <c r="J350" s="180">
        <f>BK350</f>
        <v>0</v>
      </c>
      <c r="K350" s="166"/>
      <c r="L350" s="171"/>
      <c r="M350" s="172"/>
      <c r="N350" s="173"/>
      <c r="O350" s="173"/>
      <c r="P350" s="174">
        <f>SUM(P351:P352)</f>
        <v>0</v>
      </c>
      <c r="Q350" s="173"/>
      <c r="R350" s="174">
        <f>SUM(R351:R352)</f>
        <v>0</v>
      </c>
      <c r="S350" s="173"/>
      <c r="T350" s="175">
        <f>SUM(T351:T352)</f>
        <v>0</v>
      </c>
      <c r="AR350" s="176" t="s">
        <v>82</v>
      </c>
      <c r="AT350" s="177" t="s">
        <v>73</v>
      </c>
      <c r="AU350" s="177" t="s">
        <v>82</v>
      </c>
      <c r="AY350" s="176" t="s">
        <v>197</v>
      </c>
      <c r="BK350" s="178">
        <f>SUM(BK351:BK352)</f>
        <v>0</v>
      </c>
    </row>
    <row r="351" spans="1:65" s="2" customFormat="1" ht="16.5" customHeight="1">
      <c r="A351" s="37"/>
      <c r="B351" s="38"/>
      <c r="C351" s="181" t="s">
        <v>1566</v>
      </c>
      <c r="D351" s="181" t="s">
        <v>199</v>
      </c>
      <c r="E351" s="182" t="s">
        <v>5272</v>
      </c>
      <c r="F351" s="183" t="s">
        <v>5273</v>
      </c>
      <c r="G351" s="184" t="s">
        <v>3453</v>
      </c>
      <c r="H351" s="185">
        <v>0.4</v>
      </c>
      <c r="I351" s="186"/>
      <c r="J351" s="187">
        <f>ROUND(I351*H351,2)</f>
        <v>0</v>
      </c>
      <c r="K351" s="183" t="s">
        <v>28</v>
      </c>
      <c r="L351" s="42"/>
      <c r="M351" s="188" t="s">
        <v>28</v>
      </c>
      <c r="N351" s="189" t="s">
        <v>45</v>
      </c>
      <c r="O351" s="67"/>
      <c r="P351" s="190">
        <f>O351*H351</f>
        <v>0</v>
      </c>
      <c r="Q351" s="190">
        <v>0</v>
      </c>
      <c r="R351" s="190">
        <f>Q351*H351</f>
        <v>0</v>
      </c>
      <c r="S351" s="190">
        <v>0</v>
      </c>
      <c r="T351" s="191">
        <f>S351*H351</f>
        <v>0</v>
      </c>
      <c r="U351" s="37"/>
      <c r="V351" s="37"/>
      <c r="W351" s="37"/>
      <c r="X351" s="37"/>
      <c r="Y351" s="37"/>
      <c r="Z351" s="37"/>
      <c r="AA351" s="37"/>
      <c r="AB351" s="37"/>
      <c r="AC351" s="37"/>
      <c r="AD351" s="37"/>
      <c r="AE351" s="37"/>
      <c r="AR351" s="192" t="s">
        <v>283</v>
      </c>
      <c r="AT351" s="192" t="s">
        <v>199</v>
      </c>
      <c r="AU351" s="192" t="s">
        <v>84</v>
      </c>
      <c r="AY351" s="20" t="s">
        <v>197</v>
      </c>
      <c r="BE351" s="193">
        <f>IF(N351="základní",J351,0)</f>
        <v>0</v>
      </c>
      <c r="BF351" s="193">
        <f>IF(N351="snížená",J351,0)</f>
        <v>0</v>
      </c>
      <c r="BG351" s="193">
        <f>IF(N351="zákl. přenesená",J351,0)</f>
        <v>0</v>
      </c>
      <c r="BH351" s="193">
        <f>IF(N351="sníž. přenesená",J351,0)</f>
        <v>0</v>
      </c>
      <c r="BI351" s="193">
        <f>IF(N351="nulová",J351,0)</f>
        <v>0</v>
      </c>
      <c r="BJ351" s="20" t="s">
        <v>82</v>
      </c>
      <c r="BK351" s="193">
        <f>ROUND(I351*H351,2)</f>
        <v>0</v>
      </c>
      <c r="BL351" s="20" t="s">
        <v>283</v>
      </c>
      <c r="BM351" s="192" t="s">
        <v>2343</v>
      </c>
    </row>
    <row r="352" spans="1:65" s="2" customFormat="1" ht="16.5" customHeight="1">
      <c r="A352" s="37"/>
      <c r="B352" s="38"/>
      <c r="C352" s="181" t="s">
        <v>1572</v>
      </c>
      <c r="D352" s="181" t="s">
        <v>199</v>
      </c>
      <c r="E352" s="182" t="s">
        <v>5274</v>
      </c>
      <c r="F352" s="183" t="s">
        <v>5275</v>
      </c>
      <c r="G352" s="184" t="s">
        <v>3453</v>
      </c>
      <c r="H352" s="185">
        <v>0.2</v>
      </c>
      <c r="I352" s="186"/>
      <c r="J352" s="187">
        <f>ROUND(I352*H352,2)</f>
        <v>0</v>
      </c>
      <c r="K352" s="183" t="s">
        <v>28</v>
      </c>
      <c r="L352" s="42"/>
      <c r="M352" s="188" t="s">
        <v>28</v>
      </c>
      <c r="N352" s="189" t="s">
        <v>45</v>
      </c>
      <c r="O352" s="67"/>
      <c r="P352" s="190">
        <f>O352*H352</f>
        <v>0</v>
      </c>
      <c r="Q352" s="190">
        <v>0</v>
      </c>
      <c r="R352" s="190">
        <f>Q352*H352</f>
        <v>0</v>
      </c>
      <c r="S352" s="190">
        <v>0</v>
      </c>
      <c r="T352" s="191">
        <f>S352*H352</f>
        <v>0</v>
      </c>
      <c r="U352" s="37"/>
      <c r="V352" s="37"/>
      <c r="W352" s="37"/>
      <c r="X352" s="37"/>
      <c r="Y352" s="37"/>
      <c r="Z352" s="37"/>
      <c r="AA352" s="37"/>
      <c r="AB352" s="37"/>
      <c r="AC352" s="37"/>
      <c r="AD352" s="37"/>
      <c r="AE352" s="37"/>
      <c r="AR352" s="192" t="s">
        <v>283</v>
      </c>
      <c r="AT352" s="192" t="s">
        <v>199</v>
      </c>
      <c r="AU352" s="192" t="s">
        <v>84</v>
      </c>
      <c r="AY352" s="20" t="s">
        <v>197</v>
      </c>
      <c r="BE352" s="193">
        <f>IF(N352="základní",J352,0)</f>
        <v>0</v>
      </c>
      <c r="BF352" s="193">
        <f>IF(N352="snížená",J352,0)</f>
        <v>0</v>
      </c>
      <c r="BG352" s="193">
        <f>IF(N352="zákl. přenesená",J352,0)</f>
        <v>0</v>
      </c>
      <c r="BH352" s="193">
        <f>IF(N352="sníž. přenesená",J352,0)</f>
        <v>0</v>
      </c>
      <c r="BI352" s="193">
        <f>IF(N352="nulová",J352,0)</f>
        <v>0</v>
      </c>
      <c r="BJ352" s="20" t="s">
        <v>82</v>
      </c>
      <c r="BK352" s="193">
        <f>ROUND(I352*H352,2)</f>
        <v>0</v>
      </c>
      <c r="BL352" s="20" t="s">
        <v>283</v>
      </c>
      <c r="BM352" s="192" t="s">
        <v>2361</v>
      </c>
    </row>
    <row r="353" spans="1:65" s="12" customFormat="1" ht="25.9" customHeight="1">
      <c r="B353" s="165"/>
      <c r="C353" s="166"/>
      <c r="D353" s="167" t="s">
        <v>73</v>
      </c>
      <c r="E353" s="168" t="s">
        <v>5431</v>
      </c>
      <c r="F353" s="168" t="s">
        <v>5432</v>
      </c>
      <c r="G353" s="166"/>
      <c r="H353" s="166"/>
      <c r="I353" s="169"/>
      <c r="J353" s="170">
        <f>BK353</f>
        <v>0</v>
      </c>
      <c r="K353" s="166"/>
      <c r="L353" s="171"/>
      <c r="M353" s="172"/>
      <c r="N353" s="173"/>
      <c r="O353" s="173"/>
      <c r="P353" s="174">
        <f>P354+SUM(P355:P358)</f>
        <v>0</v>
      </c>
      <c r="Q353" s="173"/>
      <c r="R353" s="174">
        <f>R354+SUM(R355:R358)</f>
        <v>0</v>
      </c>
      <c r="S353" s="173"/>
      <c r="T353" s="175">
        <f>T354+SUM(T355:T358)</f>
        <v>0</v>
      </c>
      <c r="AR353" s="176" t="s">
        <v>82</v>
      </c>
      <c r="AT353" s="177" t="s">
        <v>73</v>
      </c>
      <c r="AU353" s="177" t="s">
        <v>74</v>
      </c>
      <c r="AY353" s="176" t="s">
        <v>197</v>
      </c>
      <c r="BK353" s="178">
        <f>BK354+SUM(BK355:BK358)</f>
        <v>0</v>
      </c>
    </row>
    <row r="354" spans="1:65" s="2" customFormat="1" ht="16.5" customHeight="1">
      <c r="A354" s="37"/>
      <c r="B354" s="38"/>
      <c r="C354" s="181" t="s">
        <v>1582</v>
      </c>
      <c r="D354" s="181" t="s">
        <v>199</v>
      </c>
      <c r="E354" s="182" t="s">
        <v>5429</v>
      </c>
      <c r="F354" s="183" t="s">
        <v>5376</v>
      </c>
      <c r="G354" s="184" t="s">
        <v>3845</v>
      </c>
      <c r="H354" s="185">
        <v>1</v>
      </c>
      <c r="I354" s="186"/>
      <c r="J354" s="187">
        <f>ROUND(I354*H354,2)</f>
        <v>0</v>
      </c>
      <c r="K354" s="183" t="s">
        <v>28</v>
      </c>
      <c r="L354" s="42"/>
      <c r="M354" s="188" t="s">
        <v>28</v>
      </c>
      <c r="N354" s="189" t="s">
        <v>45</v>
      </c>
      <c r="O354" s="67"/>
      <c r="P354" s="190">
        <f>O354*H354</f>
        <v>0</v>
      </c>
      <c r="Q354" s="190">
        <v>0</v>
      </c>
      <c r="R354" s="190">
        <f>Q354*H354</f>
        <v>0</v>
      </c>
      <c r="S354" s="190">
        <v>0</v>
      </c>
      <c r="T354" s="191">
        <f>S354*H354</f>
        <v>0</v>
      </c>
      <c r="U354" s="37"/>
      <c r="V354" s="37"/>
      <c r="W354" s="37"/>
      <c r="X354" s="37"/>
      <c r="Y354" s="37"/>
      <c r="Z354" s="37"/>
      <c r="AA354" s="37"/>
      <c r="AB354" s="37"/>
      <c r="AC354" s="37"/>
      <c r="AD354" s="37"/>
      <c r="AE354" s="37"/>
      <c r="AR354" s="192" t="s">
        <v>283</v>
      </c>
      <c r="AT354" s="192" t="s">
        <v>199</v>
      </c>
      <c r="AU354" s="192" t="s">
        <v>82</v>
      </c>
      <c r="AY354" s="20" t="s">
        <v>197</v>
      </c>
      <c r="BE354" s="193">
        <f>IF(N354="základní",J354,0)</f>
        <v>0</v>
      </c>
      <c r="BF354" s="193">
        <f>IF(N354="snížená",J354,0)</f>
        <v>0</v>
      </c>
      <c r="BG354" s="193">
        <f>IF(N354="zákl. přenesená",J354,0)</f>
        <v>0</v>
      </c>
      <c r="BH354" s="193">
        <f>IF(N354="sníž. přenesená",J354,0)</f>
        <v>0</v>
      </c>
      <c r="BI354" s="193">
        <f>IF(N354="nulová",J354,0)</f>
        <v>0</v>
      </c>
      <c r="BJ354" s="20" t="s">
        <v>82</v>
      </c>
      <c r="BK354" s="193">
        <f>ROUND(I354*H354,2)</f>
        <v>0</v>
      </c>
      <c r="BL354" s="20" t="s">
        <v>283</v>
      </c>
      <c r="BM354" s="192" t="s">
        <v>2374</v>
      </c>
    </row>
    <row r="355" spans="1:65" s="2" customFormat="1" ht="19.5">
      <c r="A355" s="37"/>
      <c r="B355" s="38"/>
      <c r="C355" s="39"/>
      <c r="D355" s="201" t="s">
        <v>4147</v>
      </c>
      <c r="E355" s="39"/>
      <c r="F355" s="261" t="s">
        <v>5377</v>
      </c>
      <c r="G355" s="39"/>
      <c r="H355" s="39"/>
      <c r="I355" s="196"/>
      <c r="J355" s="39"/>
      <c r="K355" s="39"/>
      <c r="L355" s="42"/>
      <c r="M355" s="197"/>
      <c r="N355" s="198"/>
      <c r="O355" s="67"/>
      <c r="P355" s="67"/>
      <c r="Q355" s="67"/>
      <c r="R355" s="67"/>
      <c r="S355" s="67"/>
      <c r="T355" s="68"/>
      <c r="U355" s="37"/>
      <c r="V355" s="37"/>
      <c r="W355" s="37"/>
      <c r="X355" s="37"/>
      <c r="Y355" s="37"/>
      <c r="Z355" s="37"/>
      <c r="AA355" s="37"/>
      <c r="AB355" s="37"/>
      <c r="AC355" s="37"/>
      <c r="AD355" s="37"/>
      <c r="AE355" s="37"/>
      <c r="AT355" s="20" t="s">
        <v>4147</v>
      </c>
      <c r="AU355" s="20" t="s">
        <v>82</v>
      </c>
    </row>
    <row r="356" spans="1:65" s="2" customFormat="1" ht="16.5" customHeight="1">
      <c r="A356" s="37"/>
      <c r="B356" s="38"/>
      <c r="C356" s="181" t="s">
        <v>1587</v>
      </c>
      <c r="D356" s="181" t="s">
        <v>199</v>
      </c>
      <c r="E356" s="182" t="s">
        <v>5433</v>
      </c>
      <c r="F356" s="183" t="s">
        <v>5263</v>
      </c>
      <c r="G356" s="184" t="s">
        <v>265</v>
      </c>
      <c r="H356" s="185">
        <v>1</v>
      </c>
      <c r="I356" s="186"/>
      <c r="J356" s="187">
        <f>ROUND(I356*H356,2)</f>
        <v>0</v>
      </c>
      <c r="K356" s="183" t="s">
        <v>28</v>
      </c>
      <c r="L356" s="42"/>
      <c r="M356" s="188" t="s">
        <v>28</v>
      </c>
      <c r="N356" s="189" t="s">
        <v>45</v>
      </c>
      <c r="O356" s="67"/>
      <c r="P356" s="190">
        <f>O356*H356</f>
        <v>0</v>
      </c>
      <c r="Q356" s="190">
        <v>0</v>
      </c>
      <c r="R356" s="190">
        <f>Q356*H356</f>
        <v>0</v>
      </c>
      <c r="S356" s="190">
        <v>0</v>
      </c>
      <c r="T356" s="191">
        <f>S356*H356</f>
        <v>0</v>
      </c>
      <c r="U356" s="37"/>
      <c r="V356" s="37"/>
      <c r="W356" s="37"/>
      <c r="X356" s="37"/>
      <c r="Y356" s="37"/>
      <c r="Z356" s="37"/>
      <c r="AA356" s="37"/>
      <c r="AB356" s="37"/>
      <c r="AC356" s="37"/>
      <c r="AD356" s="37"/>
      <c r="AE356" s="37"/>
      <c r="AR356" s="192" t="s">
        <v>283</v>
      </c>
      <c r="AT356" s="192" t="s">
        <v>199</v>
      </c>
      <c r="AU356" s="192" t="s">
        <v>82</v>
      </c>
      <c r="AY356" s="20" t="s">
        <v>197</v>
      </c>
      <c r="BE356" s="193">
        <f>IF(N356="základní",J356,0)</f>
        <v>0</v>
      </c>
      <c r="BF356" s="193">
        <f>IF(N356="snížená",J356,0)</f>
        <v>0</v>
      </c>
      <c r="BG356" s="193">
        <f>IF(N356="zákl. přenesená",J356,0)</f>
        <v>0</v>
      </c>
      <c r="BH356" s="193">
        <f>IF(N356="sníž. přenesená",J356,0)</f>
        <v>0</v>
      </c>
      <c r="BI356" s="193">
        <f>IF(N356="nulová",J356,0)</f>
        <v>0</v>
      </c>
      <c r="BJ356" s="20" t="s">
        <v>82</v>
      </c>
      <c r="BK356" s="193">
        <f>ROUND(I356*H356,2)</f>
        <v>0</v>
      </c>
      <c r="BL356" s="20" t="s">
        <v>283</v>
      </c>
      <c r="BM356" s="192" t="s">
        <v>2386</v>
      </c>
    </row>
    <row r="357" spans="1:65" s="2" customFormat="1" ht="19.5">
      <c r="A357" s="37"/>
      <c r="B357" s="38"/>
      <c r="C357" s="39"/>
      <c r="D357" s="201" t="s">
        <v>4147</v>
      </c>
      <c r="E357" s="39"/>
      <c r="F357" s="261" t="s">
        <v>5314</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4147</v>
      </c>
      <c r="AU357" s="20" t="s">
        <v>82</v>
      </c>
    </row>
    <row r="358" spans="1:65" s="12" customFormat="1" ht="22.9" customHeight="1">
      <c r="B358" s="165"/>
      <c r="C358" s="166"/>
      <c r="D358" s="167" t="s">
        <v>73</v>
      </c>
      <c r="E358" s="179" t="s">
        <v>4142</v>
      </c>
      <c r="F358" s="179" t="s">
        <v>5271</v>
      </c>
      <c r="G358" s="166"/>
      <c r="H358" s="166"/>
      <c r="I358" s="169"/>
      <c r="J358" s="180">
        <f>BK358</f>
        <v>0</v>
      </c>
      <c r="K358" s="166"/>
      <c r="L358" s="171"/>
      <c r="M358" s="172"/>
      <c r="N358" s="173"/>
      <c r="O358" s="173"/>
      <c r="P358" s="174">
        <f>SUM(P359:P360)</f>
        <v>0</v>
      </c>
      <c r="Q358" s="173"/>
      <c r="R358" s="174">
        <f>SUM(R359:R360)</f>
        <v>0</v>
      </c>
      <c r="S358" s="173"/>
      <c r="T358" s="175">
        <f>SUM(T359:T360)</f>
        <v>0</v>
      </c>
      <c r="AR358" s="176" t="s">
        <v>82</v>
      </c>
      <c r="AT358" s="177" t="s">
        <v>73</v>
      </c>
      <c r="AU358" s="177" t="s">
        <v>82</v>
      </c>
      <c r="AY358" s="176" t="s">
        <v>197</v>
      </c>
      <c r="BK358" s="178">
        <f>SUM(BK359:BK360)</f>
        <v>0</v>
      </c>
    </row>
    <row r="359" spans="1:65" s="2" customFormat="1" ht="16.5" customHeight="1">
      <c r="A359" s="37"/>
      <c r="B359" s="38"/>
      <c r="C359" s="181" t="s">
        <v>1594</v>
      </c>
      <c r="D359" s="181" t="s">
        <v>199</v>
      </c>
      <c r="E359" s="182" t="s">
        <v>5272</v>
      </c>
      <c r="F359" s="183" t="s">
        <v>5273</v>
      </c>
      <c r="G359" s="184" t="s">
        <v>3453</v>
      </c>
      <c r="H359" s="185">
        <v>0.2</v>
      </c>
      <c r="I359" s="186"/>
      <c r="J359" s="187">
        <f>ROUND(I359*H359,2)</f>
        <v>0</v>
      </c>
      <c r="K359" s="183" t="s">
        <v>28</v>
      </c>
      <c r="L359" s="42"/>
      <c r="M359" s="188" t="s">
        <v>28</v>
      </c>
      <c r="N359" s="189" t="s">
        <v>45</v>
      </c>
      <c r="O359" s="67"/>
      <c r="P359" s="190">
        <f>O359*H359</f>
        <v>0</v>
      </c>
      <c r="Q359" s="190">
        <v>0</v>
      </c>
      <c r="R359" s="190">
        <f>Q359*H359</f>
        <v>0</v>
      </c>
      <c r="S359" s="190">
        <v>0</v>
      </c>
      <c r="T359" s="191">
        <f>S359*H359</f>
        <v>0</v>
      </c>
      <c r="U359" s="37"/>
      <c r="V359" s="37"/>
      <c r="W359" s="37"/>
      <c r="X359" s="37"/>
      <c r="Y359" s="37"/>
      <c r="Z359" s="37"/>
      <c r="AA359" s="37"/>
      <c r="AB359" s="37"/>
      <c r="AC359" s="37"/>
      <c r="AD359" s="37"/>
      <c r="AE359" s="37"/>
      <c r="AR359" s="192" t="s">
        <v>283</v>
      </c>
      <c r="AT359" s="192" t="s">
        <v>199</v>
      </c>
      <c r="AU359" s="192" t="s">
        <v>84</v>
      </c>
      <c r="AY359" s="20" t="s">
        <v>197</v>
      </c>
      <c r="BE359" s="193">
        <f>IF(N359="základní",J359,0)</f>
        <v>0</v>
      </c>
      <c r="BF359" s="193">
        <f>IF(N359="snížená",J359,0)</f>
        <v>0</v>
      </c>
      <c r="BG359" s="193">
        <f>IF(N359="zákl. přenesená",J359,0)</f>
        <v>0</v>
      </c>
      <c r="BH359" s="193">
        <f>IF(N359="sníž. přenesená",J359,0)</f>
        <v>0</v>
      </c>
      <c r="BI359" s="193">
        <f>IF(N359="nulová",J359,0)</f>
        <v>0</v>
      </c>
      <c r="BJ359" s="20" t="s">
        <v>82</v>
      </c>
      <c r="BK359" s="193">
        <f>ROUND(I359*H359,2)</f>
        <v>0</v>
      </c>
      <c r="BL359" s="20" t="s">
        <v>283</v>
      </c>
      <c r="BM359" s="192" t="s">
        <v>2396</v>
      </c>
    </row>
    <row r="360" spans="1:65" s="2" customFormat="1" ht="16.5" customHeight="1">
      <c r="A360" s="37"/>
      <c r="B360" s="38"/>
      <c r="C360" s="181" t="s">
        <v>1599</v>
      </c>
      <c r="D360" s="181" t="s">
        <v>199</v>
      </c>
      <c r="E360" s="182" t="s">
        <v>5274</v>
      </c>
      <c r="F360" s="183" t="s">
        <v>5275</v>
      </c>
      <c r="G360" s="184" t="s">
        <v>3453</v>
      </c>
      <c r="H360" s="185">
        <v>0.1</v>
      </c>
      <c r="I360" s="186"/>
      <c r="J360" s="187">
        <f>ROUND(I360*H360,2)</f>
        <v>0</v>
      </c>
      <c r="K360" s="183" t="s">
        <v>28</v>
      </c>
      <c r="L360" s="42"/>
      <c r="M360" s="188" t="s">
        <v>28</v>
      </c>
      <c r="N360" s="189" t="s">
        <v>45</v>
      </c>
      <c r="O360" s="67"/>
      <c r="P360" s="190">
        <f>O360*H360</f>
        <v>0</v>
      </c>
      <c r="Q360" s="190">
        <v>0</v>
      </c>
      <c r="R360" s="190">
        <f>Q360*H360</f>
        <v>0</v>
      </c>
      <c r="S360" s="190">
        <v>0</v>
      </c>
      <c r="T360" s="191">
        <f>S360*H360</f>
        <v>0</v>
      </c>
      <c r="U360" s="37"/>
      <c r="V360" s="37"/>
      <c r="W360" s="37"/>
      <c r="X360" s="37"/>
      <c r="Y360" s="37"/>
      <c r="Z360" s="37"/>
      <c r="AA360" s="37"/>
      <c r="AB360" s="37"/>
      <c r="AC360" s="37"/>
      <c r="AD360" s="37"/>
      <c r="AE360" s="37"/>
      <c r="AR360" s="192" t="s">
        <v>283</v>
      </c>
      <c r="AT360" s="192" t="s">
        <v>199</v>
      </c>
      <c r="AU360" s="192" t="s">
        <v>84</v>
      </c>
      <c r="AY360" s="20" t="s">
        <v>197</v>
      </c>
      <c r="BE360" s="193">
        <f>IF(N360="základní",J360,0)</f>
        <v>0</v>
      </c>
      <c r="BF360" s="193">
        <f>IF(N360="snížená",J360,0)</f>
        <v>0</v>
      </c>
      <c r="BG360" s="193">
        <f>IF(N360="zákl. přenesená",J360,0)</f>
        <v>0</v>
      </c>
      <c r="BH360" s="193">
        <f>IF(N360="sníž. přenesená",J360,0)</f>
        <v>0</v>
      </c>
      <c r="BI360" s="193">
        <f>IF(N360="nulová",J360,0)</f>
        <v>0</v>
      </c>
      <c r="BJ360" s="20" t="s">
        <v>82</v>
      </c>
      <c r="BK360" s="193">
        <f>ROUND(I360*H360,2)</f>
        <v>0</v>
      </c>
      <c r="BL360" s="20" t="s">
        <v>283</v>
      </c>
      <c r="BM360" s="192" t="s">
        <v>2406</v>
      </c>
    </row>
    <row r="361" spans="1:65" s="12" customFormat="1" ht="25.9" customHeight="1">
      <c r="B361" s="165"/>
      <c r="C361" s="166"/>
      <c r="D361" s="167" t="s">
        <v>73</v>
      </c>
      <c r="E361" s="168" t="s">
        <v>5434</v>
      </c>
      <c r="F361" s="168" t="s">
        <v>5435</v>
      </c>
      <c r="G361" s="166"/>
      <c r="H361" s="166"/>
      <c r="I361" s="169"/>
      <c r="J361" s="170">
        <f>BK361</f>
        <v>0</v>
      </c>
      <c r="K361" s="166"/>
      <c r="L361" s="171"/>
      <c r="M361" s="172"/>
      <c r="N361" s="173"/>
      <c r="O361" s="173"/>
      <c r="P361" s="174">
        <f>P362+SUM(P363:P368)</f>
        <v>0</v>
      </c>
      <c r="Q361" s="173"/>
      <c r="R361" s="174">
        <f>R362+SUM(R363:R368)</f>
        <v>0</v>
      </c>
      <c r="S361" s="173"/>
      <c r="T361" s="175">
        <f>T362+SUM(T363:T368)</f>
        <v>0</v>
      </c>
      <c r="AR361" s="176" t="s">
        <v>82</v>
      </c>
      <c r="AT361" s="177" t="s">
        <v>73</v>
      </c>
      <c r="AU361" s="177" t="s">
        <v>74</v>
      </c>
      <c r="AY361" s="176" t="s">
        <v>197</v>
      </c>
      <c r="BK361" s="178">
        <f>BK362+SUM(BK363:BK368)</f>
        <v>0</v>
      </c>
    </row>
    <row r="362" spans="1:65" s="2" customFormat="1" ht="16.5" customHeight="1">
      <c r="A362" s="37"/>
      <c r="B362" s="38"/>
      <c r="C362" s="181" t="s">
        <v>1603</v>
      </c>
      <c r="D362" s="181" t="s">
        <v>199</v>
      </c>
      <c r="E362" s="182" t="s">
        <v>5436</v>
      </c>
      <c r="F362" s="183" t="s">
        <v>5437</v>
      </c>
      <c r="G362" s="184" t="s">
        <v>3845</v>
      </c>
      <c r="H362" s="185">
        <v>1</v>
      </c>
      <c r="I362" s="186"/>
      <c r="J362" s="187">
        <f>ROUND(I362*H362,2)</f>
        <v>0</v>
      </c>
      <c r="K362" s="183" t="s">
        <v>28</v>
      </c>
      <c r="L362" s="42"/>
      <c r="M362" s="188" t="s">
        <v>28</v>
      </c>
      <c r="N362" s="189" t="s">
        <v>45</v>
      </c>
      <c r="O362" s="67"/>
      <c r="P362" s="190">
        <f>O362*H362</f>
        <v>0</v>
      </c>
      <c r="Q362" s="190">
        <v>0</v>
      </c>
      <c r="R362" s="190">
        <f>Q362*H362</f>
        <v>0</v>
      </c>
      <c r="S362" s="190">
        <v>0</v>
      </c>
      <c r="T362" s="191">
        <f>S362*H362</f>
        <v>0</v>
      </c>
      <c r="U362" s="37"/>
      <c r="V362" s="37"/>
      <c r="W362" s="37"/>
      <c r="X362" s="37"/>
      <c r="Y362" s="37"/>
      <c r="Z362" s="37"/>
      <c r="AA362" s="37"/>
      <c r="AB362" s="37"/>
      <c r="AC362" s="37"/>
      <c r="AD362" s="37"/>
      <c r="AE362" s="37"/>
      <c r="AR362" s="192" t="s">
        <v>283</v>
      </c>
      <c r="AT362" s="192" t="s">
        <v>199</v>
      </c>
      <c r="AU362" s="192" t="s">
        <v>82</v>
      </c>
      <c r="AY362" s="20" t="s">
        <v>197</v>
      </c>
      <c r="BE362" s="193">
        <f>IF(N362="základní",J362,0)</f>
        <v>0</v>
      </c>
      <c r="BF362" s="193">
        <f>IF(N362="snížená",J362,0)</f>
        <v>0</v>
      </c>
      <c r="BG362" s="193">
        <f>IF(N362="zákl. přenesená",J362,0)</f>
        <v>0</v>
      </c>
      <c r="BH362" s="193">
        <f>IF(N362="sníž. přenesená",J362,0)</f>
        <v>0</v>
      </c>
      <c r="BI362" s="193">
        <f>IF(N362="nulová",J362,0)</f>
        <v>0</v>
      </c>
      <c r="BJ362" s="20" t="s">
        <v>82</v>
      </c>
      <c r="BK362" s="193">
        <f>ROUND(I362*H362,2)</f>
        <v>0</v>
      </c>
      <c r="BL362" s="20" t="s">
        <v>283</v>
      </c>
      <c r="BM362" s="192" t="s">
        <v>2420</v>
      </c>
    </row>
    <row r="363" spans="1:65" s="2" customFormat="1" ht="29.25">
      <c r="A363" s="37"/>
      <c r="B363" s="38"/>
      <c r="C363" s="39"/>
      <c r="D363" s="201" t="s">
        <v>4147</v>
      </c>
      <c r="E363" s="39"/>
      <c r="F363" s="261" t="s">
        <v>5438</v>
      </c>
      <c r="G363" s="39"/>
      <c r="H363" s="39"/>
      <c r="I363" s="196"/>
      <c r="J363" s="39"/>
      <c r="K363" s="39"/>
      <c r="L363" s="42"/>
      <c r="M363" s="197"/>
      <c r="N363" s="198"/>
      <c r="O363" s="67"/>
      <c r="P363" s="67"/>
      <c r="Q363" s="67"/>
      <c r="R363" s="67"/>
      <c r="S363" s="67"/>
      <c r="T363" s="68"/>
      <c r="U363" s="37"/>
      <c r="V363" s="37"/>
      <c r="W363" s="37"/>
      <c r="X363" s="37"/>
      <c r="Y363" s="37"/>
      <c r="Z363" s="37"/>
      <c r="AA363" s="37"/>
      <c r="AB363" s="37"/>
      <c r="AC363" s="37"/>
      <c r="AD363" s="37"/>
      <c r="AE363" s="37"/>
      <c r="AT363" s="20" t="s">
        <v>4147</v>
      </c>
      <c r="AU363" s="20" t="s">
        <v>82</v>
      </c>
    </row>
    <row r="364" spans="1:65" s="2" customFormat="1" ht="16.5" customHeight="1">
      <c r="A364" s="37"/>
      <c r="B364" s="38"/>
      <c r="C364" s="181" t="s">
        <v>1608</v>
      </c>
      <c r="D364" s="181" t="s">
        <v>199</v>
      </c>
      <c r="E364" s="182" t="s">
        <v>5439</v>
      </c>
      <c r="F364" s="183" t="s">
        <v>5440</v>
      </c>
      <c r="G364" s="184" t="s">
        <v>3845</v>
      </c>
      <c r="H364" s="185">
        <v>2</v>
      </c>
      <c r="I364" s="186"/>
      <c r="J364" s="187">
        <f>ROUND(I364*H364,2)</f>
        <v>0</v>
      </c>
      <c r="K364" s="183" t="s">
        <v>28</v>
      </c>
      <c r="L364" s="42"/>
      <c r="M364" s="188" t="s">
        <v>28</v>
      </c>
      <c r="N364" s="189" t="s">
        <v>45</v>
      </c>
      <c r="O364" s="67"/>
      <c r="P364" s="190">
        <f>O364*H364</f>
        <v>0</v>
      </c>
      <c r="Q364" s="190">
        <v>0</v>
      </c>
      <c r="R364" s="190">
        <f>Q364*H364</f>
        <v>0</v>
      </c>
      <c r="S364" s="190">
        <v>0</v>
      </c>
      <c r="T364" s="191">
        <f>S364*H364</f>
        <v>0</v>
      </c>
      <c r="U364" s="37"/>
      <c r="V364" s="37"/>
      <c r="W364" s="37"/>
      <c r="X364" s="37"/>
      <c r="Y364" s="37"/>
      <c r="Z364" s="37"/>
      <c r="AA364" s="37"/>
      <c r="AB364" s="37"/>
      <c r="AC364" s="37"/>
      <c r="AD364" s="37"/>
      <c r="AE364" s="37"/>
      <c r="AR364" s="192" t="s">
        <v>283</v>
      </c>
      <c r="AT364" s="192" t="s">
        <v>199</v>
      </c>
      <c r="AU364" s="192" t="s">
        <v>82</v>
      </c>
      <c r="AY364" s="20" t="s">
        <v>197</v>
      </c>
      <c r="BE364" s="193">
        <f>IF(N364="základní",J364,0)</f>
        <v>0</v>
      </c>
      <c r="BF364" s="193">
        <f>IF(N364="snížená",J364,0)</f>
        <v>0</v>
      </c>
      <c r="BG364" s="193">
        <f>IF(N364="zákl. přenesená",J364,0)</f>
        <v>0</v>
      </c>
      <c r="BH364" s="193">
        <f>IF(N364="sníž. přenesená",J364,0)</f>
        <v>0</v>
      </c>
      <c r="BI364" s="193">
        <f>IF(N364="nulová",J364,0)</f>
        <v>0</v>
      </c>
      <c r="BJ364" s="20" t="s">
        <v>82</v>
      </c>
      <c r="BK364" s="193">
        <f>ROUND(I364*H364,2)</f>
        <v>0</v>
      </c>
      <c r="BL364" s="20" t="s">
        <v>283</v>
      </c>
      <c r="BM364" s="192" t="s">
        <v>2430</v>
      </c>
    </row>
    <row r="365" spans="1:65" s="2" customFormat="1" ht="19.5">
      <c r="A365" s="37"/>
      <c r="B365" s="38"/>
      <c r="C365" s="39"/>
      <c r="D365" s="201" t="s">
        <v>4147</v>
      </c>
      <c r="E365" s="39"/>
      <c r="F365" s="261" t="s">
        <v>5441</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4147</v>
      </c>
      <c r="AU365" s="20" t="s">
        <v>82</v>
      </c>
    </row>
    <row r="366" spans="1:65" s="2" customFormat="1" ht="16.5" customHeight="1">
      <c r="A366" s="37"/>
      <c r="B366" s="38"/>
      <c r="C366" s="181" t="s">
        <v>1613</v>
      </c>
      <c r="D366" s="181" t="s">
        <v>199</v>
      </c>
      <c r="E366" s="182" t="s">
        <v>5442</v>
      </c>
      <c r="F366" s="183" t="s">
        <v>5443</v>
      </c>
      <c r="G366" s="184" t="s">
        <v>5444</v>
      </c>
      <c r="H366" s="185">
        <v>28</v>
      </c>
      <c r="I366" s="186"/>
      <c r="J366" s="187">
        <f>ROUND(I366*H366,2)</f>
        <v>0</v>
      </c>
      <c r="K366" s="183" t="s">
        <v>28</v>
      </c>
      <c r="L366" s="42"/>
      <c r="M366" s="188" t="s">
        <v>28</v>
      </c>
      <c r="N366" s="189" t="s">
        <v>45</v>
      </c>
      <c r="O366" s="67"/>
      <c r="P366" s="190">
        <f>O366*H366</f>
        <v>0</v>
      </c>
      <c r="Q366" s="190">
        <v>0</v>
      </c>
      <c r="R366" s="190">
        <f>Q366*H366</f>
        <v>0</v>
      </c>
      <c r="S366" s="190">
        <v>0</v>
      </c>
      <c r="T366" s="191">
        <f>S366*H366</f>
        <v>0</v>
      </c>
      <c r="U366" s="37"/>
      <c r="V366" s="37"/>
      <c r="W366" s="37"/>
      <c r="X366" s="37"/>
      <c r="Y366" s="37"/>
      <c r="Z366" s="37"/>
      <c r="AA366" s="37"/>
      <c r="AB366" s="37"/>
      <c r="AC366" s="37"/>
      <c r="AD366" s="37"/>
      <c r="AE366" s="37"/>
      <c r="AR366" s="192" t="s">
        <v>283</v>
      </c>
      <c r="AT366" s="192" t="s">
        <v>199</v>
      </c>
      <c r="AU366" s="192" t="s">
        <v>82</v>
      </c>
      <c r="AY366" s="20" t="s">
        <v>197</v>
      </c>
      <c r="BE366" s="193">
        <f>IF(N366="základní",J366,0)</f>
        <v>0</v>
      </c>
      <c r="BF366" s="193">
        <f>IF(N366="snížená",J366,0)</f>
        <v>0</v>
      </c>
      <c r="BG366" s="193">
        <f>IF(N366="zákl. přenesená",J366,0)</f>
        <v>0</v>
      </c>
      <c r="BH366" s="193">
        <f>IF(N366="sníž. přenesená",J366,0)</f>
        <v>0</v>
      </c>
      <c r="BI366" s="193">
        <f>IF(N366="nulová",J366,0)</f>
        <v>0</v>
      </c>
      <c r="BJ366" s="20" t="s">
        <v>82</v>
      </c>
      <c r="BK366" s="193">
        <f>ROUND(I366*H366,2)</f>
        <v>0</v>
      </c>
      <c r="BL366" s="20" t="s">
        <v>283</v>
      </c>
      <c r="BM366" s="192" t="s">
        <v>2451</v>
      </c>
    </row>
    <row r="367" spans="1:65" s="2" customFormat="1" ht="19.5">
      <c r="A367" s="37"/>
      <c r="B367" s="38"/>
      <c r="C367" s="39"/>
      <c r="D367" s="201" t="s">
        <v>4147</v>
      </c>
      <c r="E367" s="39"/>
      <c r="F367" s="261" t="s">
        <v>5445</v>
      </c>
      <c r="G367" s="39"/>
      <c r="H367" s="39"/>
      <c r="I367" s="196"/>
      <c r="J367" s="39"/>
      <c r="K367" s="39"/>
      <c r="L367" s="42"/>
      <c r="M367" s="197"/>
      <c r="N367" s="198"/>
      <c r="O367" s="67"/>
      <c r="P367" s="67"/>
      <c r="Q367" s="67"/>
      <c r="R367" s="67"/>
      <c r="S367" s="67"/>
      <c r="T367" s="68"/>
      <c r="U367" s="37"/>
      <c r="V367" s="37"/>
      <c r="W367" s="37"/>
      <c r="X367" s="37"/>
      <c r="Y367" s="37"/>
      <c r="Z367" s="37"/>
      <c r="AA367" s="37"/>
      <c r="AB367" s="37"/>
      <c r="AC367" s="37"/>
      <c r="AD367" s="37"/>
      <c r="AE367" s="37"/>
      <c r="AT367" s="20" t="s">
        <v>4147</v>
      </c>
      <c r="AU367" s="20" t="s">
        <v>82</v>
      </c>
    </row>
    <row r="368" spans="1:65" s="12" customFormat="1" ht="22.9" customHeight="1">
      <c r="B368" s="165"/>
      <c r="C368" s="166"/>
      <c r="D368" s="167" t="s">
        <v>73</v>
      </c>
      <c r="E368" s="179" t="s">
        <v>4142</v>
      </c>
      <c r="F368" s="179" t="s">
        <v>5271</v>
      </c>
      <c r="G368" s="166"/>
      <c r="H368" s="166"/>
      <c r="I368" s="169"/>
      <c r="J368" s="180">
        <f>BK368</f>
        <v>0</v>
      </c>
      <c r="K368" s="166"/>
      <c r="L368" s="171"/>
      <c r="M368" s="172"/>
      <c r="N368" s="173"/>
      <c r="O368" s="173"/>
      <c r="P368" s="174">
        <f>SUM(P369:P370)</f>
        <v>0</v>
      </c>
      <c r="Q368" s="173"/>
      <c r="R368" s="174">
        <f>SUM(R369:R370)</f>
        <v>0</v>
      </c>
      <c r="S368" s="173"/>
      <c r="T368" s="175">
        <f>SUM(T369:T370)</f>
        <v>0</v>
      </c>
      <c r="AR368" s="176" t="s">
        <v>82</v>
      </c>
      <c r="AT368" s="177" t="s">
        <v>73</v>
      </c>
      <c r="AU368" s="177" t="s">
        <v>82</v>
      </c>
      <c r="AY368" s="176" t="s">
        <v>197</v>
      </c>
      <c r="BK368" s="178">
        <f>SUM(BK369:BK370)</f>
        <v>0</v>
      </c>
    </row>
    <row r="369" spans="1:65" s="2" customFormat="1" ht="16.5" customHeight="1">
      <c r="A369" s="37"/>
      <c r="B369" s="38"/>
      <c r="C369" s="181" t="s">
        <v>21</v>
      </c>
      <c r="D369" s="181" t="s">
        <v>199</v>
      </c>
      <c r="E369" s="182" t="s">
        <v>5272</v>
      </c>
      <c r="F369" s="183" t="s">
        <v>5273</v>
      </c>
      <c r="G369" s="184" t="s">
        <v>3453</v>
      </c>
      <c r="H369" s="185">
        <v>30</v>
      </c>
      <c r="I369" s="186"/>
      <c r="J369" s="187">
        <f>ROUND(I369*H369,2)</f>
        <v>0</v>
      </c>
      <c r="K369" s="183" t="s">
        <v>28</v>
      </c>
      <c r="L369" s="42"/>
      <c r="M369" s="188" t="s">
        <v>28</v>
      </c>
      <c r="N369" s="189" t="s">
        <v>45</v>
      </c>
      <c r="O369" s="67"/>
      <c r="P369" s="190">
        <f>O369*H369</f>
        <v>0</v>
      </c>
      <c r="Q369" s="190">
        <v>0</v>
      </c>
      <c r="R369" s="190">
        <f>Q369*H369</f>
        <v>0</v>
      </c>
      <c r="S369" s="190">
        <v>0</v>
      </c>
      <c r="T369" s="191">
        <f>S369*H369</f>
        <v>0</v>
      </c>
      <c r="U369" s="37"/>
      <c r="V369" s="37"/>
      <c r="W369" s="37"/>
      <c r="X369" s="37"/>
      <c r="Y369" s="37"/>
      <c r="Z369" s="37"/>
      <c r="AA369" s="37"/>
      <c r="AB369" s="37"/>
      <c r="AC369" s="37"/>
      <c r="AD369" s="37"/>
      <c r="AE369" s="37"/>
      <c r="AR369" s="192" t="s">
        <v>283</v>
      </c>
      <c r="AT369" s="192" t="s">
        <v>199</v>
      </c>
      <c r="AU369" s="192" t="s">
        <v>84</v>
      </c>
      <c r="AY369" s="20" t="s">
        <v>197</v>
      </c>
      <c r="BE369" s="193">
        <f>IF(N369="základní",J369,0)</f>
        <v>0</v>
      </c>
      <c r="BF369" s="193">
        <f>IF(N369="snížená",J369,0)</f>
        <v>0</v>
      </c>
      <c r="BG369" s="193">
        <f>IF(N369="zákl. přenesená",J369,0)</f>
        <v>0</v>
      </c>
      <c r="BH369" s="193">
        <f>IF(N369="sníž. přenesená",J369,0)</f>
        <v>0</v>
      </c>
      <c r="BI369" s="193">
        <f>IF(N369="nulová",J369,0)</f>
        <v>0</v>
      </c>
      <c r="BJ369" s="20" t="s">
        <v>82</v>
      </c>
      <c r="BK369" s="193">
        <f>ROUND(I369*H369,2)</f>
        <v>0</v>
      </c>
      <c r="BL369" s="20" t="s">
        <v>283</v>
      </c>
      <c r="BM369" s="192" t="s">
        <v>2460</v>
      </c>
    </row>
    <row r="370" spans="1:65" s="2" customFormat="1" ht="16.5" customHeight="1">
      <c r="A370" s="37"/>
      <c r="B370" s="38"/>
      <c r="C370" s="181" t="s">
        <v>1635</v>
      </c>
      <c r="D370" s="181" t="s">
        <v>199</v>
      </c>
      <c r="E370" s="182" t="s">
        <v>5274</v>
      </c>
      <c r="F370" s="183" t="s">
        <v>5275</v>
      </c>
      <c r="G370" s="184" t="s">
        <v>3453</v>
      </c>
      <c r="H370" s="185">
        <v>27.5</v>
      </c>
      <c r="I370" s="186"/>
      <c r="J370" s="187">
        <f>ROUND(I370*H370,2)</f>
        <v>0</v>
      </c>
      <c r="K370" s="183" t="s">
        <v>28</v>
      </c>
      <c r="L370" s="42"/>
      <c r="M370" s="188" t="s">
        <v>28</v>
      </c>
      <c r="N370" s="189" t="s">
        <v>45</v>
      </c>
      <c r="O370" s="67"/>
      <c r="P370" s="190">
        <f>O370*H370</f>
        <v>0</v>
      </c>
      <c r="Q370" s="190">
        <v>0</v>
      </c>
      <c r="R370" s="190">
        <f>Q370*H370</f>
        <v>0</v>
      </c>
      <c r="S370" s="190">
        <v>0</v>
      </c>
      <c r="T370" s="191">
        <f>S370*H370</f>
        <v>0</v>
      </c>
      <c r="U370" s="37"/>
      <c r="V370" s="37"/>
      <c r="W370" s="37"/>
      <c r="X370" s="37"/>
      <c r="Y370" s="37"/>
      <c r="Z370" s="37"/>
      <c r="AA370" s="37"/>
      <c r="AB370" s="37"/>
      <c r="AC370" s="37"/>
      <c r="AD370" s="37"/>
      <c r="AE370" s="37"/>
      <c r="AR370" s="192" t="s">
        <v>283</v>
      </c>
      <c r="AT370" s="192" t="s">
        <v>199</v>
      </c>
      <c r="AU370" s="192" t="s">
        <v>84</v>
      </c>
      <c r="AY370" s="20" t="s">
        <v>197</v>
      </c>
      <c r="BE370" s="193">
        <f>IF(N370="základní",J370,0)</f>
        <v>0</v>
      </c>
      <c r="BF370" s="193">
        <f>IF(N370="snížená",J370,0)</f>
        <v>0</v>
      </c>
      <c r="BG370" s="193">
        <f>IF(N370="zákl. přenesená",J370,0)</f>
        <v>0</v>
      </c>
      <c r="BH370" s="193">
        <f>IF(N370="sníž. přenesená",J370,0)</f>
        <v>0</v>
      </c>
      <c r="BI370" s="193">
        <f>IF(N370="nulová",J370,0)</f>
        <v>0</v>
      </c>
      <c r="BJ370" s="20" t="s">
        <v>82</v>
      </c>
      <c r="BK370" s="193">
        <f>ROUND(I370*H370,2)</f>
        <v>0</v>
      </c>
      <c r="BL370" s="20" t="s">
        <v>283</v>
      </c>
      <c r="BM370" s="192" t="s">
        <v>2471</v>
      </c>
    </row>
    <row r="371" spans="1:65" s="12" customFormat="1" ht="25.9" customHeight="1">
      <c r="B371" s="165"/>
      <c r="C371" s="166"/>
      <c r="D371" s="167" t="s">
        <v>73</v>
      </c>
      <c r="E371" s="168" t="s">
        <v>5446</v>
      </c>
      <c r="F371" s="168" t="s">
        <v>5447</v>
      </c>
      <c r="G371" s="166"/>
      <c r="H371" s="166"/>
      <c r="I371" s="169"/>
      <c r="J371" s="170">
        <f>BK371</f>
        <v>0</v>
      </c>
      <c r="K371" s="166"/>
      <c r="L371" s="171"/>
      <c r="M371" s="172"/>
      <c r="N371" s="173"/>
      <c r="O371" s="173"/>
      <c r="P371" s="174">
        <f>SUM(P372:P377)</f>
        <v>0</v>
      </c>
      <c r="Q371" s="173"/>
      <c r="R371" s="174">
        <f>SUM(R372:R377)</f>
        <v>0</v>
      </c>
      <c r="S371" s="173"/>
      <c r="T371" s="175">
        <f>SUM(T372:T377)</f>
        <v>0</v>
      </c>
      <c r="AR371" s="176" t="s">
        <v>82</v>
      </c>
      <c r="AT371" s="177" t="s">
        <v>73</v>
      </c>
      <c r="AU371" s="177" t="s">
        <v>74</v>
      </c>
      <c r="AY371" s="176" t="s">
        <v>197</v>
      </c>
      <c r="BK371" s="178">
        <f>SUM(BK372:BK377)</f>
        <v>0</v>
      </c>
    </row>
    <row r="372" spans="1:65" s="2" customFormat="1" ht="16.5" customHeight="1">
      <c r="A372" s="37"/>
      <c r="B372" s="38"/>
      <c r="C372" s="181" t="s">
        <v>1639</v>
      </c>
      <c r="D372" s="181" t="s">
        <v>199</v>
      </c>
      <c r="E372" s="182" t="s">
        <v>5448</v>
      </c>
      <c r="F372" s="183" t="s">
        <v>5449</v>
      </c>
      <c r="G372" s="184" t="s">
        <v>1590</v>
      </c>
      <c r="H372" s="185">
        <v>1</v>
      </c>
      <c r="I372" s="186"/>
      <c r="J372" s="187">
        <f t="shared" ref="J372:J377" si="0">ROUND(I372*H372,2)</f>
        <v>0</v>
      </c>
      <c r="K372" s="183" t="s">
        <v>28</v>
      </c>
      <c r="L372" s="42"/>
      <c r="M372" s="188" t="s">
        <v>28</v>
      </c>
      <c r="N372" s="189" t="s">
        <v>45</v>
      </c>
      <c r="O372" s="67"/>
      <c r="P372" s="190">
        <f t="shared" ref="P372:P377" si="1">O372*H372</f>
        <v>0</v>
      </c>
      <c r="Q372" s="190">
        <v>0</v>
      </c>
      <c r="R372" s="190">
        <f t="shared" ref="R372:R377" si="2">Q372*H372</f>
        <v>0</v>
      </c>
      <c r="S372" s="190">
        <v>0</v>
      </c>
      <c r="T372" s="191">
        <f t="shared" ref="T372:T377" si="3">S372*H372</f>
        <v>0</v>
      </c>
      <c r="U372" s="37"/>
      <c r="V372" s="37"/>
      <c r="W372" s="37"/>
      <c r="X372" s="37"/>
      <c r="Y372" s="37"/>
      <c r="Z372" s="37"/>
      <c r="AA372" s="37"/>
      <c r="AB372" s="37"/>
      <c r="AC372" s="37"/>
      <c r="AD372" s="37"/>
      <c r="AE372" s="37"/>
      <c r="AR372" s="192" t="s">
        <v>283</v>
      </c>
      <c r="AT372" s="192" t="s">
        <v>199</v>
      </c>
      <c r="AU372" s="192" t="s">
        <v>82</v>
      </c>
      <c r="AY372" s="20" t="s">
        <v>197</v>
      </c>
      <c r="BE372" s="193">
        <f t="shared" ref="BE372:BE377" si="4">IF(N372="základní",J372,0)</f>
        <v>0</v>
      </c>
      <c r="BF372" s="193">
        <f t="shared" ref="BF372:BF377" si="5">IF(N372="snížená",J372,0)</f>
        <v>0</v>
      </c>
      <c r="BG372" s="193">
        <f t="shared" ref="BG372:BG377" si="6">IF(N372="zákl. přenesená",J372,0)</f>
        <v>0</v>
      </c>
      <c r="BH372" s="193">
        <f t="shared" ref="BH372:BH377" si="7">IF(N372="sníž. přenesená",J372,0)</f>
        <v>0</v>
      </c>
      <c r="BI372" s="193">
        <f t="shared" ref="BI372:BI377" si="8">IF(N372="nulová",J372,0)</f>
        <v>0</v>
      </c>
      <c r="BJ372" s="20" t="s">
        <v>82</v>
      </c>
      <c r="BK372" s="193">
        <f t="shared" ref="BK372:BK377" si="9">ROUND(I372*H372,2)</f>
        <v>0</v>
      </c>
      <c r="BL372" s="20" t="s">
        <v>283</v>
      </c>
      <c r="BM372" s="192" t="s">
        <v>2488</v>
      </c>
    </row>
    <row r="373" spans="1:65" s="2" customFormat="1" ht="16.5" customHeight="1">
      <c r="A373" s="37"/>
      <c r="B373" s="38"/>
      <c r="C373" s="181" t="s">
        <v>1665</v>
      </c>
      <c r="D373" s="181" t="s">
        <v>199</v>
      </c>
      <c r="E373" s="182" t="s">
        <v>5450</v>
      </c>
      <c r="F373" s="183" t="s">
        <v>5451</v>
      </c>
      <c r="G373" s="184" t="s">
        <v>1590</v>
      </c>
      <c r="H373" s="185">
        <v>1</v>
      </c>
      <c r="I373" s="186"/>
      <c r="J373" s="187">
        <f t="shared" si="0"/>
        <v>0</v>
      </c>
      <c r="K373" s="183" t="s">
        <v>28</v>
      </c>
      <c r="L373" s="42"/>
      <c r="M373" s="188" t="s">
        <v>28</v>
      </c>
      <c r="N373" s="189" t="s">
        <v>45</v>
      </c>
      <c r="O373" s="67"/>
      <c r="P373" s="190">
        <f t="shared" si="1"/>
        <v>0</v>
      </c>
      <c r="Q373" s="190">
        <v>0</v>
      </c>
      <c r="R373" s="190">
        <f t="shared" si="2"/>
        <v>0</v>
      </c>
      <c r="S373" s="190">
        <v>0</v>
      </c>
      <c r="T373" s="191">
        <f t="shared" si="3"/>
        <v>0</v>
      </c>
      <c r="U373" s="37"/>
      <c r="V373" s="37"/>
      <c r="W373" s="37"/>
      <c r="X373" s="37"/>
      <c r="Y373" s="37"/>
      <c r="Z373" s="37"/>
      <c r="AA373" s="37"/>
      <c r="AB373" s="37"/>
      <c r="AC373" s="37"/>
      <c r="AD373" s="37"/>
      <c r="AE373" s="37"/>
      <c r="AR373" s="192" t="s">
        <v>283</v>
      </c>
      <c r="AT373" s="192" t="s">
        <v>199</v>
      </c>
      <c r="AU373" s="192" t="s">
        <v>82</v>
      </c>
      <c r="AY373" s="20" t="s">
        <v>197</v>
      </c>
      <c r="BE373" s="193">
        <f t="shared" si="4"/>
        <v>0</v>
      </c>
      <c r="BF373" s="193">
        <f t="shared" si="5"/>
        <v>0</v>
      </c>
      <c r="BG373" s="193">
        <f t="shared" si="6"/>
        <v>0</v>
      </c>
      <c r="BH373" s="193">
        <f t="shared" si="7"/>
        <v>0</v>
      </c>
      <c r="BI373" s="193">
        <f t="shared" si="8"/>
        <v>0</v>
      </c>
      <c r="BJ373" s="20" t="s">
        <v>82</v>
      </c>
      <c r="BK373" s="193">
        <f t="shared" si="9"/>
        <v>0</v>
      </c>
      <c r="BL373" s="20" t="s">
        <v>283</v>
      </c>
      <c r="BM373" s="192" t="s">
        <v>2503</v>
      </c>
    </row>
    <row r="374" spans="1:65" s="2" customFormat="1" ht="16.5" customHeight="1">
      <c r="A374" s="37"/>
      <c r="B374" s="38"/>
      <c r="C374" s="181" t="s">
        <v>1670</v>
      </c>
      <c r="D374" s="181" t="s">
        <v>199</v>
      </c>
      <c r="E374" s="182" t="s">
        <v>5452</v>
      </c>
      <c r="F374" s="183" t="s">
        <v>5453</v>
      </c>
      <c r="G374" s="184" t="s">
        <v>1590</v>
      </c>
      <c r="H374" s="185">
        <v>1</v>
      </c>
      <c r="I374" s="186"/>
      <c r="J374" s="187">
        <f t="shared" si="0"/>
        <v>0</v>
      </c>
      <c r="K374" s="183" t="s">
        <v>28</v>
      </c>
      <c r="L374" s="42"/>
      <c r="M374" s="188" t="s">
        <v>28</v>
      </c>
      <c r="N374" s="189" t="s">
        <v>45</v>
      </c>
      <c r="O374" s="67"/>
      <c r="P374" s="190">
        <f t="shared" si="1"/>
        <v>0</v>
      </c>
      <c r="Q374" s="190">
        <v>0</v>
      </c>
      <c r="R374" s="190">
        <f t="shared" si="2"/>
        <v>0</v>
      </c>
      <c r="S374" s="190">
        <v>0</v>
      </c>
      <c r="T374" s="191">
        <f t="shared" si="3"/>
        <v>0</v>
      </c>
      <c r="U374" s="37"/>
      <c r="V374" s="37"/>
      <c r="W374" s="37"/>
      <c r="X374" s="37"/>
      <c r="Y374" s="37"/>
      <c r="Z374" s="37"/>
      <c r="AA374" s="37"/>
      <c r="AB374" s="37"/>
      <c r="AC374" s="37"/>
      <c r="AD374" s="37"/>
      <c r="AE374" s="37"/>
      <c r="AR374" s="192" t="s">
        <v>283</v>
      </c>
      <c r="AT374" s="192" t="s">
        <v>199</v>
      </c>
      <c r="AU374" s="192" t="s">
        <v>82</v>
      </c>
      <c r="AY374" s="20" t="s">
        <v>197</v>
      </c>
      <c r="BE374" s="193">
        <f t="shared" si="4"/>
        <v>0</v>
      </c>
      <c r="BF374" s="193">
        <f t="shared" si="5"/>
        <v>0</v>
      </c>
      <c r="BG374" s="193">
        <f t="shared" si="6"/>
        <v>0</v>
      </c>
      <c r="BH374" s="193">
        <f t="shared" si="7"/>
        <v>0</v>
      </c>
      <c r="BI374" s="193">
        <f t="shared" si="8"/>
        <v>0</v>
      </c>
      <c r="BJ374" s="20" t="s">
        <v>82</v>
      </c>
      <c r="BK374" s="193">
        <f t="shared" si="9"/>
        <v>0</v>
      </c>
      <c r="BL374" s="20" t="s">
        <v>283</v>
      </c>
      <c r="BM374" s="192" t="s">
        <v>2509</v>
      </c>
    </row>
    <row r="375" spans="1:65" s="2" customFormat="1" ht="16.5" customHeight="1">
      <c r="A375" s="37"/>
      <c r="B375" s="38"/>
      <c r="C375" s="181" t="s">
        <v>1679</v>
      </c>
      <c r="D375" s="181" t="s">
        <v>199</v>
      </c>
      <c r="E375" s="182" t="s">
        <v>5454</v>
      </c>
      <c r="F375" s="183" t="s">
        <v>5455</v>
      </c>
      <c r="G375" s="184" t="s">
        <v>1590</v>
      </c>
      <c r="H375" s="185">
        <v>1</v>
      </c>
      <c r="I375" s="186"/>
      <c r="J375" s="187">
        <f t="shared" si="0"/>
        <v>0</v>
      </c>
      <c r="K375" s="183" t="s">
        <v>28</v>
      </c>
      <c r="L375" s="42"/>
      <c r="M375" s="188" t="s">
        <v>28</v>
      </c>
      <c r="N375" s="189" t="s">
        <v>45</v>
      </c>
      <c r="O375" s="67"/>
      <c r="P375" s="190">
        <f t="shared" si="1"/>
        <v>0</v>
      </c>
      <c r="Q375" s="190">
        <v>0</v>
      </c>
      <c r="R375" s="190">
        <f t="shared" si="2"/>
        <v>0</v>
      </c>
      <c r="S375" s="190">
        <v>0</v>
      </c>
      <c r="T375" s="191">
        <f t="shared" si="3"/>
        <v>0</v>
      </c>
      <c r="U375" s="37"/>
      <c r="V375" s="37"/>
      <c r="W375" s="37"/>
      <c r="X375" s="37"/>
      <c r="Y375" s="37"/>
      <c r="Z375" s="37"/>
      <c r="AA375" s="37"/>
      <c r="AB375" s="37"/>
      <c r="AC375" s="37"/>
      <c r="AD375" s="37"/>
      <c r="AE375" s="37"/>
      <c r="AR375" s="192" t="s">
        <v>283</v>
      </c>
      <c r="AT375" s="192" t="s">
        <v>199</v>
      </c>
      <c r="AU375" s="192" t="s">
        <v>82</v>
      </c>
      <c r="AY375" s="20" t="s">
        <v>197</v>
      </c>
      <c r="BE375" s="193">
        <f t="shared" si="4"/>
        <v>0</v>
      </c>
      <c r="BF375" s="193">
        <f t="shared" si="5"/>
        <v>0</v>
      </c>
      <c r="BG375" s="193">
        <f t="shared" si="6"/>
        <v>0</v>
      </c>
      <c r="BH375" s="193">
        <f t="shared" si="7"/>
        <v>0</v>
      </c>
      <c r="BI375" s="193">
        <f t="shared" si="8"/>
        <v>0</v>
      </c>
      <c r="BJ375" s="20" t="s">
        <v>82</v>
      </c>
      <c r="BK375" s="193">
        <f t="shared" si="9"/>
        <v>0</v>
      </c>
      <c r="BL375" s="20" t="s">
        <v>283</v>
      </c>
      <c r="BM375" s="192" t="s">
        <v>2517</v>
      </c>
    </row>
    <row r="376" spans="1:65" s="2" customFormat="1" ht="24.2" customHeight="1">
      <c r="A376" s="37"/>
      <c r="B376" s="38"/>
      <c r="C376" s="181" t="s">
        <v>1689</v>
      </c>
      <c r="D376" s="181" t="s">
        <v>199</v>
      </c>
      <c r="E376" s="182" t="s">
        <v>5456</v>
      </c>
      <c r="F376" s="183" t="s">
        <v>5457</v>
      </c>
      <c r="G376" s="184" t="s">
        <v>1590</v>
      </c>
      <c r="H376" s="185">
        <v>1</v>
      </c>
      <c r="I376" s="186"/>
      <c r="J376" s="187">
        <f t="shared" si="0"/>
        <v>0</v>
      </c>
      <c r="K376" s="183" t="s">
        <v>28</v>
      </c>
      <c r="L376" s="42"/>
      <c r="M376" s="188" t="s">
        <v>28</v>
      </c>
      <c r="N376" s="189" t="s">
        <v>45</v>
      </c>
      <c r="O376" s="67"/>
      <c r="P376" s="190">
        <f t="shared" si="1"/>
        <v>0</v>
      </c>
      <c r="Q376" s="190">
        <v>0</v>
      </c>
      <c r="R376" s="190">
        <f t="shared" si="2"/>
        <v>0</v>
      </c>
      <c r="S376" s="190">
        <v>0</v>
      </c>
      <c r="T376" s="191">
        <f t="shared" si="3"/>
        <v>0</v>
      </c>
      <c r="U376" s="37"/>
      <c r="V376" s="37"/>
      <c r="W376" s="37"/>
      <c r="X376" s="37"/>
      <c r="Y376" s="37"/>
      <c r="Z376" s="37"/>
      <c r="AA376" s="37"/>
      <c r="AB376" s="37"/>
      <c r="AC376" s="37"/>
      <c r="AD376" s="37"/>
      <c r="AE376" s="37"/>
      <c r="AR376" s="192" t="s">
        <v>283</v>
      </c>
      <c r="AT376" s="192" t="s">
        <v>199</v>
      </c>
      <c r="AU376" s="192" t="s">
        <v>82</v>
      </c>
      <c r="AY376" s="20" t="s">
        <v>197</v>
      </c>
      <c r="BE376" s="193">
        <f t="shared" si="4"/>
        <v>0</v>
      </c>
      <c r="BF376" s="193">
        <f t="shared" si="5"/>
        <v>0</v>
      </c>
      <c r="BG376" s="193">
        <f t="shared" si="6"/>
        <v>0</v>
      </c>
      <c r="BH376" s="193">
        <f t="shared" si="7"/>
        <v>0</v>
      </c>
      <c r="BI376" s="193">
        <f t="shared" si="8"/>
        <v>0</v>
      </c>
      <c r="BJ376" s="20" t="s">
        <v>82</v>
      </c>
      <c r="BK376" s="193">
        <f t="shared" si="9"/>
        <v>0</v>
      </c>
      <c r="BL376" s="20" t="s">
        <v>283</v>
      </c>
      <c r="BM376" s="192" t="s">
        <v>2525</v>
      </c>
    </row>
    <row r="377" spans="1:65" s="2" customFormat="1" ht="16.5" customHeight="1">
      <c r="A377" s="37"/>
      <c r="B377" s="38"/>
      <c r="C377" s="181" t="s">
        <v>1696</v>
      </c>
      <c r="D377" s="181" t="s">
        <v>199</v>
      </c>
      <c r="E377" s="182" t="s">
        <v>5458</v>
      </c>
      <c r="F377" s="183" t="s">
        <v>5459</v>
      </c>
      <c r="G377" s="184" t="s">
        <v>1590</v>
      </c>
      <c r="H377" s="185">
        <v>1</v>
      </c>
      <c r="I377" s="186"/>
      <c r="J377" s="187">
        <f t="shared" si="0"/>
        <v>0</v>
      </c>
      <c r="K377" s="183" t="s">
        <v>28</v>
      </c>
      <c r="L377" s="42"/>
      <c r="M377" s="266" t="s">
        <v>28</v>
      </c>
      <c r="N377" s="267" t="s">
        <v>45</v>
      </c>
      <c r="O377" s="264"/>
      <c r="P377" s="268">
        <f t="shared" si="1"/>
        <v>0</v>
      </c>
      <c r="Q377" s="268">
        <v>0</v>
      </c>
      <c r="R377" s="268">
        <f t="shared" si="2"/>
        <v>0</v>
      </c>
      <c r="S377" s="268">
        <v>0</v>
      </c>
      <c r="T377" s="269">
        <f t="shared" si="3"/>
        <v>0</v>
      </c>
      <c r="U377" s="37"/>
      <c r="V377" s="37"/>
      <c r="W377" s="37"/>
      <c r="X377" s="37"/>
      <c r="Y377" s="37"/>
      <c r="Z377" s="37"/>
      <c r="AA377" s="37"/>
      <c r="AB377" s="37"/>
      <c r="AC377" s="37"/>
      <c r="AD377" s="37"/>
      <c r="AE377" s="37"/>
      <c r="AR377" s="192" t="s">
        <v>283</v>
      </c>
      <c r="AT377" s="192" t="s">
        <v>199</v>
      </c>
      <c r="AU377" s="192" t="s">
        <v>82</v>
      </c>
      <c r="AY377" s="20" t="s">
        <v>197</v>
      </c>
      <c r="BE377" s="193">
        <f t="shared" si="4"/>
        <v>0</v>
      </c>
      <c r="BF377" s="193">
        <f t="shared" si="5"/>
        <v>0</v>
      </c>
      <c r="BG377" s="193">
        <f t="shared" si="6"/>
        <v>0</v>
      </c>
      <c r="BH377" s="193">
        <f t="shared" si="7"/>
        <v>0</v>
      </c>
      <c r="BI377" s="193">
        <f t="shared" si="8"/>
        <v>0</v>
      </c>
      <c r="BJ377" s="20" t="s">
        <v>82</v>
      </c>
      <c r="BK377" s="193">
        <f t="shared" si="9"/>
        <v>0</v>
      </c>
      <c r="BL377" s="20" t="s">
        <v>283</v>
      </c>
      <c r="BM377" s="192" t="s">
        <v>2529</v>
      </c>
    </row>
    <row r="378" spans="1:65" s="2" customFormat="1" ht="6.95" customHeight="1">
      <c r="A378" s="37"/>
      <c r="B378" s="50"/>
      <c r="C378" s="51"/>
      <c r="D378" s="51"/>
      <c r="E378" s="51"/>
      <c r="F378" s="51"/>
      <c r="G378" s="51"/>
      <c r="H378" s="51"/>
      <c r="I378" s="51"/>
      <c r="J378" s="51"/>
      <c r="K378" s="51"/>
      <c r="L378" s="42"/>
      <c r="M378" s="37"/>
      <c r="O378" s="37"/>
      <c r="P378" s="37"/>
      <c r="Q378" s="37"/>
      <c r="R378" s="37"/>
      <c r="S378" s="37"/>
      <c r="T378" s="37"/>
      <c r="U378" s="37"/>
      <c r="V378" s="37"/>
      <c r="W378" s="37"/>
      <c r="X378" s="37"/>
      <c r="Y378" s="37"/>
      <c r="Z378" s="37"/>
      <c r="AA378" s="37"/>
      <c r="AB378" s="37"/>
      <c r="AC378" s="37"/>
      <c r="AD378" s="37"/>
      <c r="AE378" s="37"/>
    </row>
  </sheetData>
  <sheetProtection algorithmName="SHA-512" hashValue="wt3vw6C0FuvNJp1py4K3lvnVKQL2415bOqvtpLw/E92EO18eeAMH9w9FaH2GpBnROj+UjvQlf+BYp3RiIlc9dA==" saltValue="Lc37FCyZDaHslHEzD7ns91od/NFDnTXlY/ZRoD8F2/f5TSqAsd4KA6S0qGSc2XuKpI2+qTm1xmy2pibs491P0Q==" spinCount="100000" sheet="1" objects="1" scenarios="1" formatColumns="0" formatRows="0" autoFilter="0"/>
  <autoFilter ref="C113:K377" xr:uid="{00000000-0009-0000-0000-000007000000}"/>
  <mergeCells count="12">
    <mergeCell ref="E106:H106"/>
    <mergeCell ref="L2:V2"/>
    <mergeCell ref="E50:H50"/>
    <mergeCell ref="E52:H52"/>
    <mergeCell ref="E54:H54"/>
    <mergeCell ref="E102:H102"/>
    <mergeCell ref="E104:H10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BM24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109</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5460</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31.25" customHeight="1">
      <c r="A29" s="118"/>
      <c r="B29" s="119"/>
      <c r="C29" s="118"/>
      <c r="D29" s="118"/>
      <c r="E29" s="426" t="s">
        <v>5461</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ROUND(J104,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ROUND((SUM(BE104:BE240)),  2)</f>
        <v>0</v>
      </c>
      <c r="G35" s="37"/>
      <c r="H35" s="37"/>
      <c r="I35" s="127">
        <v>0.21</v>
      </c>
      <c r="J35" s="126">
        <f>ROUND(((SUM(BE104:BE240))*I35),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ROUND((SUM(BF104:BF240)),  2)</f>
        <v>0</v>
      </c>
      <c r="G36" s="37"/>
      <c r="H36" s="37"/>
      <c r="I36" s="127">
        <v>0.12</v>
      </c>
      <c r="J36" s="126">
        <f>ROUND(((SUM(BF104:BF240))*I36),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ROUND((SUM(BG104:BG240)),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ROUND((SUM(BH104:BH240)),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ROUND((SUM(BI104:BI240)),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D.1.4.5 - Vytápění</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J104</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5462</v>
      </c>
      <c r="E64" s="146"/>
      <c r="F64" s="146"/>
      <c r="G64" s="146"/>
      <c r="H64" s="146"/>
      <c r="I64" s="146"/>
      <c r="J64" s="147">
        <f>J105</f>
        <v>0</v>
      </c>
      <c r="K64" s="144"/>
      <c r="L64" s="148"/>
    </row>
    <row r="65" spans="2:12" s="10" customFormat="1" ht="19.899999999999999" customHeight="1">
      <c r="B65" s="149"/>
      <c r="C65" s="100"/>
      <c r="D65" s="150" t="s">
        <v>5463</v>
      </c>
      <c r="E65" s="151"/>
      <c r="F65" s="151"/>
      <c r="G65" s="151"/>
      <c r="H65" s="151"/>
      <c r="I65" s="151"/>
      <c r="J65" s="152">
        <f>J106</f>
        <v>0</v>
      </c>
      <c r="K65" s="100"/>
      <c r="L65" s="153"/>
    </row>
    <row r="66" spans="2:12" s="10" customFormat="1" ht="19.899999999999999" customHeight="1">
      <c r="B66" s="149"/>
      <c r="C66" s="100"/>
      <c r="D66" s="150" t="s">
        <v>5464</v>
      </c>
      <c r="E66" s="151"/>
      <c r="F66" s="151"/>
      <c r="G66" s="151"/>
      <c r="H66" s="151"/>
      <c r="I66" s="151"/>
      <c r="J66" s="152">
        <f>J131</f>
        <v>0</v>
      </c>
      <c r="K66" s="100"/>
      <c r="L66" s="153"/>
    </row>
    <row r="67" spans="2:12" s="10" customFormat="1" ht="19.899999999999999" customHeight="1">
      <c r="B67" s="149"/>
      <c r="C67" s="100"/>
      <c r="D67" s="150" t="s">
        <v>5465</v>
      </c>
      <c r="E67" s="151"/>
      <c r="F67" s="151"/>
      <c r="G67" s="151"/>
      <c r="H67" s="151"/>
      <c r="I67" s="151"/>
      <c r="J67" s="152">
        <f>J138</f>
        <v>0</v>
      </c>
      <c r="K67" s="100"/>
      <c r="L67" s="153"/>
    </row>
    <row r="68" spans="2:12" s="10" customFormat="1" ht="19.899999999999999" customHeight="1">
      <c r="B68" s="149"/>
      <c r="C68" s="100"/>
      <c r="D68" s="150" t="s">
        <v>5466</v>
      </c>
      <c r="E68" s="151"/>
      <c r="F68" s="151"/>
      <c r="G68" s="151"/>
      <c r="H68" s="151"/>
      <c r="I68" s="151"/>
      <c r="J68" s="152">
        <f>J149</f>
        <v>0</v>
      </c>
      <c r="K68" s="100"/>
      <c r="L68" s="153"/>
    </row>
    <row r="69" spans="2:12" s="10" customFormat="1" ht="19.899999999999999" customHeight="1">
      <c r="B69" s="149"/>
      <c r="C69" s="100"/>
      <c r="D69" s="150" t="s">
        <v>5467</v>
      </c>
      <c r="E69" s="151"/>
      <c r="F69" s="151"/>
      <c r="G69" s="151"/>
      <c r="H69" s="151"/>
      <c r="I69" s="151"/>
      <c r="J69" s="152">
        <f>J153</f>
        <v>0</v>
      </c>
      <c r="K69" s="100"/>
      <c r="L69" s="153"/>
    </row>
    <row r="70" spans="2:12" s="9" customFormat="1" ht="24.95" customHeight="1">
      <c r="B70" s="143"/>
      <c r="C70" s="144"/>
      <c r="D70" s="145" t="s">
        <v>5468</v>
      </c>
      <c r="E70" s="146"/>
      <c r="F70" s="146"/>
      <c r="G70" s="146"/>
      <c r="H70" s="146"/>
      <c r="I70" s="146"/>
      <c r="J70" s="147">
        <f>J160</f>
        <v>0</v>
      </c>
      <c r="K70" s="144"/>
      <c r="L70" s="148"/>
    </row>
    <row r="71" spans="2:12" s="10" customFormat="1" ht="19.899999999999999" customHeight="1">
      <c r="B71" s="149"/>
      <c r="C71" s="100"/>
      <c r="D71" s="150" t="s">
        <v>5469</v>
      </c>
      <c r="E71" s="151"/>
      <c r="F71" s="151"/>
      <c r="G71" s="151"/>
      <c r="H71" s="151"/>
      <c r="I71" s="151"/>
      <c r="J71" s="152">
        <f>J161</f>
        <v>0</v>
      </c>
      <c r="K71" s="100"/>
      <c r="L71" s="153"/>
    </row>
    <row r="72" spans="2:12" s="10" customFormat="1" ht="19.899999999999999" customHeight="1">
      <c r="B72" s="149"/>
      <c r="C72" s="100"/>
      <c r="D72" s="150" t="s">
        <v>5470</v>
      </c>
      <c r="E72" s="151"/>
      <c r="F72" s="151"/>
      <c r="G72" s="151"/>
      <c r="H72" s="151"/>
      <c r="I72" s="151"/>
      <c r="J72" s="152">
        <f>J173</f>
        <v>0</v>
      </c>
      <c r="K72" s="100"/>
      <c r="L72" s="153"/>
    </row>
    <row r="73" spans="2:12" s="10" customFormat="1" ht="19.899999999999999" customHeight="1">
      <c r="B73" s="149"/>
      <c r="C73" s="100"/>
      <c r="D73" s="150" t="s">
        <v>5471</v>
      </c>
      <c r="E73" s="151"/>
      <c r="F73" s="151"/>
      <c r="G73" s="151"/>
      <c r="H73" s="151"/>
      <c r="I73" s="151"/>
      <c r="J73" s="152">
        <f>J188</f>
        <v>0</v>
      </c>
      <c r="K73" s="100"/>
      <c r="L73" s="153"/>
    </row>
    <row r="74" spans="2:12" s="10" customFormat="1" ht="19.899999999999999" customHeight="1">
      <c r="B74" s="149"/>
      <c r="C74" s="100"/>
      <c r="D74" s="150" t="s">
        <v>5472</v>
      </c>
      <c r="E74" s="151"/>
      <c r="F74" s="151"/>
      <c r="G74" s="151"/>
      <c r="H74" s="151"/>
      <c r="I74" s="151"/>
      <c r="J74" s="152">
        <f>J195</f>
        <v>0</v>
      </c>
      <c r="K74" s="100"/>
      <c r="L74" s="153"/>
    </row>
    <row r="75" spans="2:12" s="10" customFormat="1" ht="14.85" customHeight="1">
      <c r="B75" s="149"/>
      <c r="C75" s="100"/>
      <c r="D75" s="150" t="s">
        <v>5473</v>
      </c>
      <c r="E75" s="151"/>
      <c r="F75" s="151"/>
      <c r="G75" s="151"/>
      <c r="H75" s="151"/>
      <c r="I75" s="151"/>
      <c r="J75" s="152">
        <f>J196</f>
        <v>0</v>
      </c>
      <c r="K75" s="100"/>
      <c r="L75" s="153"/>
    </row>
    <row r="76" spans="2:12" s="10" customFormat="1" ht="14.85" customHeight="1">
      <c r="B76" s="149"/>
      <c r="C76" s="100"/>
      <c r="D76" s="150" t="s">
        <v>5474</v>
      </c>
      <c r="E76" s="151"/>
      <c r="F76" s="151"/>
      <c r="G76" s="151"/>
      <c r="H76" s="151"/>
      <c r="I76" s="151"/>
      <c r="J76" s="152">
        <f>J205</f>
        <v>0</v>
      </c>
      <c r="K76" s="100"/>
      <c r="L76" s="153"/>
    </row>
    <row r="77" spans="2:12" s="10" customFormat="1" ht="14.85" customHeight="1">
      <c r="B77" s="149"/>
      <c r="C77" s="100"/>
      <c r="D77" s="150" t="s">
        <v>5475</v>
      </c>
      <c r="E77" s="151"/>
      <c r="F77" s="151"/>
      <c r="G77" s="151"/>
      <c r="H77" s="151"/>
      <c r="I77" s="151"/>
      <c r="J77" s="152">
        <f>J214</f>
        <v>0</v>
      </c>
      <c r="K77" s="100"/>
      <c r="L77" s="153"/>
    </row>
    <row r="78" spans="2:12" s="10" customFormat="1" ht="14.85" customHeight="1">
      <c r="B78" s="149"/>
      <c r="C78" s="100"/>
      <c r="D78" s="150" t="s">
        <v>5476</v>
      </c>
      <c r="E78" s="151"/>
      <c r="F78" s="151"/>
      <c r="G78" s="151"/>
      <c r="H78" s="151"/>
      <c r="I78" s="151"/>
      <c r="J78" s="152">
        <f>J223</f>
        <v>0</v>
      </c>
      <c r="K78" s="100"/>
      <c r="L78" s="153"/>
    </row>
    <row r="79" spans="2:12" s="10" customFormat="1" ht="19.899999999999999" customHeight="1">
      <c r="B79" s="149"/>
      <c r="C79" s="100"/>
      <c r="D79" s="150" t="s">
        <v>5477</v>
      </c>
      <c r="E79" s="151"/>
      <c r="F79" s="151"/>
      <c r="G79" s="151"/>
      <c r="H79" s="151"/>
      <c r="I79" s="151"/>
      <c r="J79" s="152">
        <f>J226</f>
        <v>0</v>
      </c>
      <c r="K79" s="100"/>
      <c r="L79" s="153"/>
    </row>
    <row r="80" spans="2:12" s="10" customFormat="1" ht="19.899999999999999" customHeight="1">
      <c r="B80" s="149"/>
      <c r="C80" s="100"/>
      <c r="D80" s="150" t="s">
        <v>5478</v>
      </c>
      <c r="E80" s="151"/>
      <c r="F80" s="151"/>
      <c r="G80" s="151"/>
      <c r="H80" s="151"/>
      <c r="I80" s="151"/>
      <c r="J80" s="152">
        <f>J228</f>
        <v>0</v>
      </c>
      <c r="K80" s="100"/>
      <c r="L80" s="153"/>
    </row>
    <row r="81" spans="1:31" s="10" customFormat="1" ht="19.899999999999999" customHeight="1">
      <c r="B81" s="149"/>
      <c r="C81" s="100"/>
      <c r="D81" s="150" t="s">
        <v>5479</v>
      </c>
      <c r="E81" s="151"/>
      <c r="F81" s="151"/>
      <c r="G81" s="151"/>
      <c r="H81" s="151"/>
      <c r="I81" s="151"/>
      <c r="J81" s="152">
        <f>J231</f>
        <v>0</v>
      </c>
      <c r="K81" s="100"/>
      <c r="L81" s="153"/>
    </row>
    <row r="82" spans="1:31" s="9" customFormat="1" ht="24.95" customHeight="1">
      <c r="B82" s="143"/>
      <c r="C82" s="144"/>
      <c r="D82" s="145" t="s">
        <v>5480</v>
      </c>
      <c r="E82" s="146"/>
      <c r="F82" s="146"/>
      <c r="G82" s="146"/>
      <c r="H82" s="146"/>
      <c r="I82" s="146"/>
      <c r="J82" s="147">
        <f>J239</f>
        <v>0</v>
      </c>
      <c r="K82" s="144"/>
      <c r="L82" s="148"/>
    </row>
    <row r="83" spans="1:31" s="2" customFormat="1" ht="21.7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31" s="2" customFormat="1" ht="6.95" customHeight="1">
      <c r="A84" s="37"/>
      <c r="B84" s="50"/>
      <c r="C84" s="51"/>
      <c r="D84" s="51"/>
      <c r="E84" s="51"/>
      <c r="F84" s="51"/>
      <c r="G84" s="51"/>
      <c r="H84" s="51"/>
      <c r="I84" s="51"/>
      <c r="J84" s="51"/>
      <c r="K84" s="51"/>
      <c r="L84" s="116"/>
      <c r="S84" s="37"/>
      <c r="T84" s="37"/>
      <c r="U84" s="37"/>
      <c r="V84" s="37"/>
      <c r="W84" s="37"/>
      <c r="X84" s="37"/>
      <c r="Y84" s="37"/>
      <c r="Z84" s="37"/>
      <c r="AA84" s="37"/>
      <c r="AB84" s="37"/>
      <c r="AC84" s="37"/>
      <c r="AD84" s="37"/>
      <c r="AE84" s="37"/>
    </row>
    <row r="88" spans="1:31" s="2" customFormat="1" ht="6.95" customHeight="1">
      <c r="A88" s="37"/>
      <c r="B88" s="52"/>
      <c r="C88" s="53"/>
      <c r="D88" s="53"/>
      <c r="E88" s="53"/>
      <c r="F88" s="53"/>
      <c r="G88" s="53"/>
      <c r="H88" s="53"/>
      <c r="I88" s="53"/>
      <c r="J88" s="53"/>
      <c r="K88" s="53"/>
      <c r="L88" s="116"/>
      <c r="S88" s="37"/>
      <c r="T88" s="37"/>
      <c r="U88" s="37"/>
      <c r="V88" s="37"/>
      <c r="W88" s="37"/>
      <c r="X88" s="37"/>
      <c r="Y88" s="37"/>
      <c r="Z88" s="37"/>
      <c r="AA88" s="37"/>
      <c r="AB88" s="37"/>
      <c r="AC88" s="37"/>
      <c r="AD88" s="37"/>
      <c r="AE88" s="37"/>
    </row>
    <row r="89" spans="1:31" s="2" customFormat="1" ht="24.95" customHeight="1">
      <c r="A89" s="37"/>
      <c r="B89" s="38"/>
      <c r="C89" s="26" t="s">
        <v>182</v>
      </c>
      <c r="D89" s="39"/>
      <c r="E89" s="39"/>
      <c r="F89" s="39"/>
      <c r="G89" s="39"/>
      <c r="H89" s="39"/>
      <c r="I89" s="39"/>
      <c r="J89" s="39"/>
      <c r="K89" s="39"/>
      <c r="L89" s="116"/>
      <c r="S89" s="37"/>
      <c r="T89" s="37"/>
      <c r="U89" s="37"/>
      <c r="V89" s="37"/>
      <c r="W89" s="37"/>
      <c r="X89" s="37"/>
      <c r="Y89" s="37"/>
      <c r="Z89" s="37"/>
      <c r="AA89" s="37"/>
      <c r="AB89" s="37"/>
      <c r="AC89" s="37"/>
      <c r="AD89" s="37"/>
      <c r="AE89" s="37"/>
    </row>
    <row r="90" spans="1:31"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12" customHeight="1">
      <c r="A91" s="37"/>
      <c r="B91" s="38"/>
      <c r="C91" s="32" t="s">
        <v>16</v>
      </c>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6.5" customHeight="1">
      <c r="A92" s="37"/>
      <c r="B92" s="38"/>
      <c r="C92" s="39"/>
      <c r="D92" s="39"/>
      <c r="E92" s="427" t="str">
        <f>E7</f>
        <v>Zpracování PD - ZŠ F-M, ul. J. Čapka 2555 - tělocvična II.</v>
      </c>
      <c r="F92" s="428"/>
      <c r="G92" s="428"/>
      <c r="H92" s="428"/>
      <c r="I92" s="39"/>
      <c r="J92" s="39"/>
      <c r="K92" s="39"/>
      <c r="L92" s="116"/>
      <c r="S92" s="37"/>
      <c r="T92" s="37"/>
      <c r="U92" s="37"/>
      <c r="V92" s="37"/>
      <c r="W92" s="37"/>
      <c r="X92" s="37"/>
      <c r="Y92" s="37"/>
      <c r="Z92" s="37"/>
      <c r="AA92" s="37"/>
      <c r="AB92" s="37"/>
      <c r="AC92" s="37"/>
      <c r="AD92" s="37"/>
      <c r="AE92" s="37"/>
    </row>
    <row r="93" spans="1:31" s="1" customFormat="1" ht="12" customHeight="1">
      <c r="B93" s="24"/>
      <c r="C93" s="32" t="s">
        <v>167</v>
      </c>
      <c r="D93" s="25"/>
      <c r="E93" s="25"/>
      <c r="F93" s="25"/>
      <c r="G93" s="25"/>
      <c r="H93" s="25"/>
      <c r="I93" s="25"/>
      <c r="J93" s="25"/>
      <c r="K93" s="25"/>
      <c r="L93" s="23"/>
    </row>
    <row r="94" spans="1:31" s="2" customFormat="1" ht="16.5" customHeight="1">
      <c r="A94" s="37"/>
      <c r="B94" s="38"/>
      <c r="C94" s="39"/>
      <c r="D94" s="39"/>
      <c r="E94" s="427" t="s">
        <v>559</v>
      </c>
      <c r="F94" s="429"/>
      <c r="G94" s="429"/>
      <c r="H94" s="429"/>
      <c r="I94" s="39"/>
      <c r="J94" s="39"/>
      <c r="K94" s="39"/>
      <c r="L94" s="116"/>
      <c r="S94" s="37"/>
      <c r="T94" s="37"/>
      <c r="U94" s="37"/>
      <c r="V94" s="37"/>
      <c r="W94" s="37"/>
      <c r="X94" s="37"/>
      <c r="Y94" s="37"/>
      <c r="Z94" s="37"/>
      <c r="AA94" s="37"/>
      <c r="AB94" s="37"/>
      <c r="AC94" s="37"/>
      <c r="AD94" s="37"/>
      <c r="AE94" s="37"/>
    </row>
    <row r="95" spans="1:31" s="2" customFormat="1" ht="12" customHeight="1">
      <c r="A95" s="37"/>
      <c r="B95" s="38"/>
      <c r="C95" s="32" t="s">
        <v>563</v>
      </c>
      <c r="D95" s="39"/>
      <c r="E95" s="39"/>
      <c r="F95" s="39"/>
      <c r="G95" s="39"/>
      <c r="H95" s="39"/>
      <c r="I95" s="39"/>
      <c r="J95" s="39"/>
      <c r="K95" s="39"/>
      <c r="L95" s="116"/>
      <c r="S95" s="37"/>
      <c r="T95" s="37"/>
      <c r="U95" s="37"/>
      <c r="V95" s="37"/>
      <c r="W95" s="37"/>
      <c r="X95" s="37"/>
      <c r="Y95" s="37"/>
      <c r="Z95" s="37"/>
      <c r="AA95" s="37"/>
      <c r="AB95" s="37"/>
      <c r="AC95" s="37"/>
      <c r="AD95" s="37"/>
      <c r="AE95" s="37"/>
    </row>
    <row r="96" spans="1:31" s="2" customFormat="1" ht="16.5" customHeight="1">
      <c r="A96" s="37"/>
      <c r="B96" s="38"/>
      <c r="C96" s="39"/>
      <c r="D96" s="39"/>
      <c r="E96" s="383" t="str">
        <f>E11</f>
        <v>D.1.4.5 - Vytápění</v>
      </c>
      <c r="F96" s="429"/>
      <c r="G96" s="429"/>
      <c r="H96" s="429"/>
      <c r="I96" s="39"/>
      <c r="J96" s="39"/>
      <c r="K96" s="39"/>
      <c r="L96" s="116"/>
      <c r="S96" s="37"/>
      <c r="T96" s="37"/>
      <c r="U96" s="37"/>
      <c r="V96" s="37"/>
      <c r="W96" s="37"/>
      <c r="X96" s="37"/>
      <c r="Y96" s="37"/>
      <c r="Z96" s="37"/>
      <c r="AA96" s="37"/>
      <c r="AB96" s="37"/>
      <c r="AC96" s="37"/>
      <c r="AD96" s="37"/>
      <c r="AE96" s="37"/>
    </row>
    <row r="97" spans="1:65" s="2" customFormat="1" ht="6.95" customHeight="1">
      <c r="A97" s="37"/>
      <c r="B97" s="38"/>
      <c r="C97" s="39"/>
      <c r="D97" s="39"/>
      <c r="E97" s="39"/>
      <c r="F97" s="39"/>
      <c r="G97" s="39"/>
      <c r="H97" s="39"/>
      <c r="I97" s="39"/>
      <c r="J97" s="39"/>
      <c r="K97" s="39"/>
      <c r="L97" s="116"/>
      <c r="S97" s="37"/>
      <c r="T97" s="37"/>
      <c r="U97" s="37"/>
      <c r="V97" s="37"/>
      <c r="W97" s="37"/>
      <c r="X97" s="37"/>
      <c r="Y97" s="37"/>
      <c r="Z97" s="37"/>
      <c r="AA97" s="37"/>
      <c r="AB97" s="37"/>
      <c r="AC97" s="37"/>
      <c r="AD97" s="37"/>
      <c r="AE97" s="37"/>
    </row>
    <row r="98" spans="1:65" s="2" customFormat="1" ht="12" customHeight="1">
      <c r="A98" s="37"/>
      <c r="B98" s="38"/>
      <c r="C98" s="32" t="s">
        <v>22</v>
      </c>
      <c r="D98" s="39"/>
      <c r="E98" s="39"/>
      <c r="F98" s="30" t="str">
        <f>F14</f>
        <v>J. Čapka 2555, Frýdek Místek</v>
      </c>
      <c r="G98" s="39"/>
      <c r="H98" s="39"/>
      <c r="I98" s="32" t="s">
        <v>24</v>
      </c>
      <c r="J98" s="62" t="str">
        <f>IF(J14="","",J14)</f>
        <v>19. 3. 2025</v>
      </c>
      <c r="K98" s="39"/>
      <c r="L98" s="116"/>
      <c r="S98" s="37"/>
      <c r="T98" s="37"/>
      <c r="U98" s="37"/>
      <c r="V98" s="37"/>
      <c r="W98" s="37"/>
      <c r="X98" s="37"/>
      <c r="Y98" s="37"/>
      <c r="Z98" s="37"/>
      <c r="AA98" s="37"/>
      <c r="AB98" s="37"/>
      <c r="AC98" s="37"/>
      <c r="AD98" s="37"/>
      <c r="AE98" s="37"/>
    </row>
    <row r="99" spans="1:65" s="2" customFormat="1" ht="6.95" customHeight="1">
      <c r="A99" s="37"/>
      <c r="B99" s="38"/>
      <c r="C99" s="39"/>
      <c r="D99" s="39"/>
      <c r="E99" s="39"/>
      <c r="F99" s="39"/>
      <c r="G99" s="39"/>
      <c r="H99" s="39"/>
      <c r="I99" s="39"/>
      <c r="J99" s="39"/>
      <c r="K99" s="39"/>
      <c r="L99" s="116"/>
      <c r="S99" s="37"/>
      <c r="T99" s="37"/>
      <c r="U99" s="37"/>
      <c r="V99" s="37"/>
      <c r="W99" s="37"/>
      <c r="X99" s="37"/>
      <c r="Y99" s="37"/>
      <c r="Z99" s="37"/>
      <c r="AA99" s="37"/>
      <c r="AB99" s="37"/>
      <c r="AC99" s="37"/>
      <c r="AD99" s="37"/>
      <c r="AE99" s="37"/>
    </row>
    <row r="100" spans="1:65" s="2" customFormat="1" ht="25.7" customHeight="1">
      <c r="A100" s="37"/>
      <c r="B100" s="38"/>
      <c r="C100" s="32" t="s">
        <v>26</v>
      </c>
      <c r="D100" s="39"/>
      <c r="E100" s="39"/>
      <c r="F100" s="30" t="str">
        <f>E17</f>
        <v>Statutární město Frýdek - Místek</v>
      </c>
      <c r="G100" s="39"/>
      <c r="H100" s="39"/>
      <c r="I100" s="32" t="s">
        <v>33</v>
      </c>
      <c r="J100" s="35" t="str">
        <f>E23</f>
        <v>Energy Benefit Centre a.s., Ostrava</v>
      </c>
      <c r="K100" s="39"/>
      <c r="L100" s="116"/>
      <c r="S100" s="37"/>
      <c r="T100" s="37"/>
      <c r="U100" s="37"/>
      <c r="V100" s="37"/>
      <c r="W100" s="37"/>
      <c r="X100" s="37"/>
      <c r="Y100" s="37"/>
      <c r="Z100" s="37"/>
      <c r="AA100" s="37"/>
      <c r="AB100" s="37"/>
      <c r="AC100" s="37"/>
      <c r="AD100" s="37"/>
      <c r="AE100" s="37"/>
    </row>
    <row r="101" spans="1:65" s="2" customFormat="1" ht="15.2" customHeight="1">
      <c r="A101" s="37"/>
      <c r="B101" s="38"/>
      <c r="C101" s="32" t="s">
        <v>31</v>
      </c>
      <c r="D101" s="39"/>
      <c r="E101" s="39"/>
      <c r="F101" s="30" t="str">
        <f>IF(E20="","",E20)</f>
        <v>Vyplň údaj</v>
      </c>
      <c r="G101" s="39"/>
      <c r="H101" s="39"/>
      <c r="I101" s="32" t="s">
        <v>36</v>
      </c>
      <c r="J101" s="35" t="str">
        <f>E26</f>
        <v>---</v>
      </c>
      <c r="K101" s="39"/>
      <c r="L101" s="116"/>
      <c r="S101" s="37"/>
      <c r="T101" s="37"/>
      <c r="U101" s="37"/>
      <c r="V101" s="37"/>
      <c r="W101" s="37"/>
      <c r="X101" s="37"/>
      <c r="Y101" s="37"/>
      <c r="Z101" s="37"/>
      <c r="AA101" s="37"/>
      <c r="AB101" s="37"/>
      <c r="AC101" s="37"/>
      <c r="AD101" s="37"/>
      <c r="AE101" s="37"/>
    </row>
    <row r="102" spans="1:65" s="2" customFormat="1" ht="10.35" customHeight="1">
      <c r="A102" s="37"/>
      <c r="B102" s="38"/>
      <c r="C102" s="39"/>
      <c r="D102" s="39"/>
      <c r="E102" s="39"/>
      <c r="F102" s="39"/>
      <c r="G102" s="39"/>
      <c r="H102" s="39"/>
      <c r="I102" s="39"/>
      <c r="J102" s="39"/>
      <c r="K102" s="39"/>
      <c r="L102" s="116"/>
      <c r="S102" s="37"/>
      <c r="T102" s="37"/>
      <c r="U102" s="37"/>
      <c r="V102" s="37"/>
      <c r="W102" s="37"/>
      <c r="X102" s="37"/>
      <c r="Y102" s="37"/>
      <c r="Z102" s="37"/>
      <c r="AA102" s="37"/>
      <c r="AB102" s="37"/>
      <c r="AC102" s="37"/>
      <c r="AD102" s="37"/>
      <c r="AE102" s="37"/>
    </row>
    <row r="103" spans="1:65" s="11" customFormat="1" ht="29.25" customHeight="1">
      <c r="A103" s="154"/>
      <c r="B103" s="155"/>
      <c r="C103" s="156" t="s">
        <v>183</v>
      </c>
      <c r="D103" s="157" t="s">
        <v>59</v>
      </c>
      <c r="E103" s="157" t="s">
        <v>55</v>
      </c>
      <c r="F103" s="157" t="s">
        <v>56</v>
      </c>
      <c r="G103" s="157" t="s">
        <v>184</v>
      </c>
      <c r="H103" s="157" t="s">
        <v>185</v>
      </c>
      <c r="I103" s="157" t="s">
        <v>186</v>
      </c>
      <c r="J103" s="157" t="s">
        <v>173</v>
      </c>
      <c r="K103" s="158" t="s">
        <v>187</v>
      </c>
      <c r="L103" s="159"/>
      <c r="M103" s="71" t="s">
        <v>28</v>
      </c>
      <c r="N103" s="72" t="s">
        <v>44</v>
      </c>
      <c r="O103" s="72" t="s">
        <v>188</v>
      </c>
      <c r="P103" s="72" t="s">
        <v>189</v>
      </c>
      <c r="Q103" s="72" t="s">
        <v>190</v>
      </c>
      <c r="R103" s="72" t="s">
        <v>191</v>
      </c>
      <c r="S103" s="72" t="s">
        <v>192</v>
      </c>
      <c r="T103" s="73" t="s">
        <v>193</v>
      </c>
      <c r="U103" s="154"/>
      <c r="V103" s="154"/>
      <c r="W103" s="154"/>
      <c r="X103" s="154"/>
      <c r="Y103" s="154"/>
      <c r="Z103" s="154"/>
      <c r="AA103" s="154"/>
      <c r="AB103" s="154"/>
      <c r="AC103" s="154"/>
      <c r="AD103" s="154"/>
      <c r="AE103" s="154"/>
    </row>
    <row r="104" spans="1:65" s="2" customFormat="1" ht="22.9" customHeight="1">
      <c r="A104" s="37"/>
      <c r="B104" s="38"/>
      <c r="C104" s="78" t="s">
        <v>194</v>
      </c>
      <c r="D104" s="39"/>
      <c r="E104" s="39"/>
      <c r="F104" s="39"/>
      <c r="G104" s="39"/>
      <c r="H104" s="39"/>
      <c r="I104" s="39"/>
      <c r="J104" s="160">
        <f>BK104</f>
        <v>0</v>
      </c>
      <c r="K104" s="39"/>
      <c r="L104" s="42"/>
      <c r="M104" s="74"/>
      <c r="N104" s="161"/>
      <c r="O104" s="75"/>
      <c r="P104" s="162">
        <f>P105+P160+P239</f>
        <v>0</v>
      </c>
      <c r="Q104" s="75"/>
      <c r="R104" s="162">
        <f>R105+R160+R239</f>
        <v>0</v>
      </c>
      <c r="S104" s="75"/>
      <c r="T104" s="163">
        <f>T105+T160+T239</f>
        <v>0</v>
      </c>
      <c r="U104" s="37"/>
      <c r="V104" s="37"/>
      <c r="W104" s="37"/>
      <c r="X104" s="37"/>
      <c r="Y104" s="37"/>
      <c r="Z104" s="37"/>
      <c r="AA104" s="37"/>
      <c r="AB104" s="37"/>
      <c r="AC104" s="37"/>
      <c r="AD104" s="37"/>
      <c r="AE104" s="37"/>
      <c r="AT104" s="20" t="s">
        <v>73</v>
      </c>
      <c r="AU104" s="20" t="s">
        <v>174</v>
      </c>
      <c r="BK104" s="164">
        <f>BK105+BK160+BK239</f>
        <v>0</v>
      </c>
    </row>
    <row r="105" spans="1:65" s="12" customFormat="1" ht="25.9" customHeight="1">
      <c r="B105" s="165"/>
      <c r="C105" s="166"/>
      <c r="D105" s="167" t="s">
        <v>73</v>
      </c>
      <c r="E105" s="168" t="s">
        <v>5481</v>
      </c>
      <c r="F105" s="168" t="s">
        <v>5482</v>
      </c>
      <c r="G105" s="166"/>
      <c r="H105" s="166"/>
      <c r="I105" s="169"/>
      <c r="J105" s="170">
        <f>BK105</f>
        <v>0</v>
      </c>
      <c r="K105" s="166"/>
      <c r="L105" s="171"/>
      <c r="M105" s="172"/>
      <c r="N105" s="173"/>
      <c r="O105" s="173"/>
      <c r="P105" s="174">
        <f>P106+P131+P138+P149+P153</f>
        <v>0</v>
      </c>
      <c r="Q105" s="173"/>
      <c r="R105" s="174">
        <f>R106+R131+R138+R149+R153</f>
        <v>0</v>
      </c>
      <c r="S105" s="173"/>
      <c r="T105" s="175">
        <f>T106+T131+T138+T149+T153</f>
        <v>0</v>
      </c>
      <c r="AR105" s="176" t="s">
        <v>82</v>
      </c>
      <c r="AT105" s="177" t="s">
        <v>73</v>
      </c>
      <c r="AU105" s="177" t="s">
        <v>74</v>
      </c>
      <c r="AY105" s="176" t="s">
        <v>197</v>
      </c>
      <c r="BK105" s="178">
        <f>BK106+BK131+BK138+BK149+BK153</f>
        <v>0</v>
      </c>
    </row>
    <row r="106" spans="1:65" s="12" customFormat="1" ht="22.9" customHeight="1">
      <c r="B106" s="165"/>
      <c r="C106" s="166"/>
      <c r="D106" s="167" t="s">
        <v>73</v>
      </c>
      <c r="E106" s="179" t="s">
        <v>4142</v>
      </c>
      <c r="F106" s="179" t="s">
        <v>5483</v>
      </c>
      <c r="G106" s="166"/>
      <c r="H106" s="166"/>
      <c r="I106" s="169"/>
      <c r="J106" s="180">
        <f>BK106</f>
        <v>0</v>
      </c>
      <c r="K106" s="166"/>
      <c r="L106" s="171"/>
      <c r="M106" s="172"/>
      <c r="N106" s="173"/>
      <c r="O106" s="173"/>
      <c r="P106" s="174">
        <f>SUM(P107:P130)</f>
        <v>0</v>
      </c>
      <c r="Q106" s="173"/>
      <c r="R106" s="174">
        <f>SUM(R107:R130)</f>
        <v>0</v>
      </c>
      <c r="S106" s="173"/>
      <c r="T106" s="175">
        <f>SUM(T107:T130)</f>
        <v>0</v>
      </c>
      <c r="AR106" s="176" t="s">
        <v>82</v>
      </c>
      <c r="AT106" s="177" t="s">
        <v>73</v>
      </c>
      <c r="AU106" s="177" t="s">
        <v>82</v>
      </c>
      <c r="AY106" s="176" t="s">
        <v>197</v>
      </c>
      <c r="BK106" s="178">
        <f>SUM(BK107:BK130)</f>
        <v>0</v>
      </c>
    </row>
    <row r="107" spans="1:65" s="2" customFormat="1" ht="16.5" customHeight="1">
      <c r="A107" s="37"/>
      <c r="B107" s="38"/>
      <c r="C107" s="181" t="s">
        <v>82</v>
      </c>
      <c r="D107" s="181" t="s">
        <v>199</v>
      </c>
      <c r="E107" s="182" t="s">
        <v>5484</v>
      </c>
      <c r="F107" s="183" t="s">
        <v>5485</v>
      </c>
      <c r="G107" s="184" t="s">
        <v>3845</v>
      </c>
      <c r="H107" s="185">
        <v>8</v>
      </c>
      <c r="I107" s="186"/>
      <c r="J107" s="187">
        <f t="shared" ref="J107:J130" si="0">ROUND(I107*H107,2)</f>
        <v>0</v>
      </c>
      <c r="K107" s="183" t="s">
        <v>28</v>
      </c>
      <c r="L107" s="42"/>
      <c r="M107" s="188" t="s">
        <v>28</v>
      </c>
      <c r="N107" s="189" t="s">
        <v>45</v>
      </c>
      <c r="O107" s="67"/>
      <c r="P107" s="190">
        <f t="shared" ref="P107:P130" si="1">O107*H107</f>
        <v>0</v>
      </c>
      <c r="Q107" s="190">
        <v>0</v>
      </c>
      <c r="R107" s="190">
        <f t="shared" ref="R107:R130" si="2">Q107*H107</f>
        <v>0</v>
      </c>
      <c r="S107" s="190">
        <v>0</v>
      </c>
      <c r="T107" s="191">
        <f t="shared" ref="T107:T130" si="3">S107*H107</f>
        <v>0</v>
      </c>
      <c r="U107" s="37"/>
      <c r="V107" s="37"/>
      <c r="W107" s="37"/>
      <c r="X107" s="37"/>
      <c r="Y107" s="37"/>
      <c r="Z107" s="37"/>
      <c r="AA107" s="37"/>
      <c r="AB107" s="37"/>
      <c r="AC107" s="37"/>
      <c r="AD107" s="37"/>
      <c r="AE107" s="37"/>
      <c r="AR107" s="192" t="s">
        <v>283</v>
      </c>
      <c r="AT107" s="192" t="s">
        <v>199</v>
      </c>
      <c r="AU107" s="192" t="s">
        <v>84</v>
      </c>
      <c r="AY107" s="20" t="s">
        <v>197</v>
      </c>
      <c r="BE107" s="193">
        <f t="shared" ref="BE107:BE130" si="4">IF(N107="základní",J107,0)</f>
        <v>0</v>
      </c>
      <c r="BF107" s="193">
        <f t="shared" ref="BF107:BF130" si="5">IF(N107="snížená",J107,0)</f>
        <v>0</v>
      </c>
      <c r="BG107" s="193">
        <f t="shared" ref="BG107:BG130" si="6">IF(N107="zákl. přenesená",J107,0)</f>
        <v>0</v>
      </c>
      <c r="BH107" s="193">
        <f t="shared" ref="BH107:BH130" si="7">IF(N107="sníž. přenesená",J107,0)</f>
        <v>0</v>
      </c>
      <c r="BI107" s="193">
        <f t="shared" ref="BI107:BI130" si="8">IF(N107="nulová",J107,0)</f>
        <v>0</v>
      </c>
      <c r="BJ107" s="20" t="s">
        <v>82</v>
      </c>
      <c r="BK107" s="193">
        <f t="shared" ref="BK107:BK130" si="9">ROUND(I107*H107,2)</f>
        <v>0</v>
      </c>
      <c r="BL107" s="20" t="s">
        <v>283</v>
      </c>
      <c r="BM107" s="192" t="s">
        <v>84</v>
      </c>
    </row>
    <row r="108" spans="1:65" s="2" customFormat="1" ht="16.5" customHeight="1">
      <c r="A108" s="37"/>
      <c r="B108" s="38"/>
      <c r="C108" s="181" t="s">
        <v>84</v>
      </c>
      <c r="D108" s="181" t="s">
        <v>199</v>
      </c>
      <c r="E108" s="182" t="s">
        <v>5486</v>
      </c>
      <c r="F108" s="183" t="s">
        <v>5487</v>
      </c>
      <c r="G108" s="184" t="s">
        <v>3845</v>
      </c>
      <c r="H108" s="185">
        <v>8</v>
      </c>
      <c r="I108" s="186"/>
      <c r="J108" s="187">
        <f t="shared" si="0"/>
        <v>0</v>
      </c>
      <c r="K108" s="183" t="s">
        <v>28</v>
      </c>
      <c r="L108" s="42"/>
      <c r="M108" s="188" t="s">
        <v>28</v>
      </c>
      <c r="N108" s="189" t="s">
        <v>45</v>
      </c>
      <c r="O108" s="67"/>
      <c r="P108" s="190">
        <f t="shared" si="1"/>
        <v>0</v>
      </c>
      <c r="Q108" s="190">
        <v>0</v>
      </c>
      <c r="R108" s="190">
        <f t="shared" si="2"/>
        <v>0</v>
      </c>
      <c r="S108" s="190">
        <v>0</v>
      </c>
      <c r="T108" s="191">
        <f t="shared" si="3"/>
        <v>0</v>
      </c>
      <c r="U108" s="37"/>
      <c r="V108" s="37"/>
      <c r="W108" s="37"/>
      <c r="X108" s="37"/>
      <c r="Y108" s="37"/>
      <c r="Z108" s="37"/>
      <c r="AA108" s="37"/>
      <c r="AB108" s="37"/>
      <c r="AC108" s="37"/>
      <c r="AD108" s="37"/>
      <c r="AE108" s="37"/>
      <c r="AR108" s="192" t="s">
        <v>283</v>
      </c>
      <c r="AT108" s="192" t="s">
        <v>199</v>
      </c>
      <c r="AU108" s="192" t="s">
        <v>84</v>
      </c>
      <c r="AY108" s="20" t="s">
        <v>197</v>
      </c>
      <c r="BE108" s="193">
        <f t="shared" si="4"/>
        <v>0</v>
      </c>
      <c r="BF108" s="193">
        <f t="shared" si="5"/>
        <v>0</v>
      </c>
      <c r="BG108" s="193">
        <f t="shared" si="6"/>
        <v>0</v>
      </c>
      <c r="BH108" s="193">
        <f t="shared" si="7"/>
        <v>0</v>
      </c>
      <c r="BI108" s="193">
        <f t="shared" si="8"/>
        <v>0</v>
      </c>
      <c r="BJ108" s="20" t="s">
        <v>82</v>
      </c>
      <c r="BK108" s="193">
        <f t="shared" si="9"/>
        <v>0</v>
      </c>
      <c r="BL108" s="20" t="s">
        <v>283</v>
      </c>
      <c r="BM108" s="192" t="s">
        <v>204</v>
      </c>
    </row>
    <row r="109" spans="1:65" s="2" customFormat="1" ht="16.5" customHeight="1">
      <c r="A109" s="37"/>
      <c r="B109" s="38"/>
      <c r="C109" s="181" t="s">
        <v>160</v>
      </c>
      <c r="D109" s="181" t="s">
        <v>199</v>
      </c>
      <c r="E109" s="182" t="s">
        <v>5488</v>
      </c>
      <c r="F109" s="183" t="s">
        <v>5489</v>
      </c>
      <c r="G109" s="184" t="s">
        <v>3845</v>
      </c>
      <c r="H109" s="185">
        <v>12</v>
      </c>
      <c r="I109" s="186"/>
      <c r="J109" s="187">
        <f t="shared" si="0"/>
        <v>0</v>
      </c>
      <c r="K109" s="183" t="s">
        <v>28</v>
      </c>
      <c r="L109" s="42"/>
      <c r="M109" s="188" t="s">
        <v>28</v>
      </c>
      <c r="N109" s="189" t="s">
        <v>45</v>
      </c>
      <c r="O109" s="67"/>
      <c r="P109" s="190">
        <f t="shared" si="1"/>
        <v>0</v>
      </c>
      <c r="Q109" s="190">
        <v>0</v>
      </c>
      <c r="R109" s="190">
        <f t="shared" si="2"/>
        <v>0</v>
      </c>
      <c r="S109" s="190">
        <v>0</v>
      </c>
      <c r="T109" s="191">
        <f t="shared" si="3"/>
        <v>0</v>
      </c>
      <c r="U109" s="37"/>
      <c r="V109" s="37"/>
      <c r="W109" s="37"/>
      <c r="X109" s="37"/>
      <c r="Y109" s="37"/>
      <c r="Z109" s="37"/>
      <c r="AA109" s="37"/>
      <c r="AB109" s="37"/>
      <c r="AC109" s="37"/>
      <c r="AD109" s="37"/>
      <c r="AE109" s="37"/>
      <c r="AR109" s="192" t="s">
        <v>283</v>
      </c>
      <c r="AT109" s="192" t="s">
        <v>199</v>
      </c>
      <c r="AU109" s="192" t="s">
        <v>84</v>
      </c>
      <c r="AY109" s="20" t="s">
        <v>197</v>
      </c>
      <c r="BE109" s="193">
        <f t="shared" si="4"/>
        <v>0</v>
      </c>
      <c r="BF109" s="193">
        <f t="shared" si="5"/>
        <v>0</v>
      </c>
      <c r="BG109" s="193">
        <f t="shared" si="6"/>
        <v>0</v>
      </c>
      <c r="BH109" s="193">
        <f t="shared" si="7"/>
        <v>0</v>
      </c>
      <c r="BI109" s="193">
        <f t="shared" si="8"/>
        <v>0</v>
      </c>
      <c r="BJ109" s="20" t="s">
        <v>82</v>
      </c>
      <c r="BK109" s="193">
        <f t="shared" si="9"/>
        <v>0</v>
      </c>
      <c r="BL109" s="20" t="s">
        <v>283</v>
      </c>
      <c r="BM109" s="192" t="s">
        <v>233</v>
      </c>
    </row>
    <row r="110" spans="1:65" s="2" customFormat="1" ht="16.5" customHeight="1">
      <c r="A110" s="37"/>
      <c r="B110" s="38"/>
      <c r="C110" s="181" t="s">
        <v>204</v>
      </c>
      <c r="D110" s="181" t="s">
        <v>199</v>
      </c>
      <c r="E110" s="182" t="s">
        <v>5490</v>
      </c>
      <c r="F110" s="183" t="s">
        <v>5491</v>
      </c>
      <c r="G110" s="184" t="s">
        <v>3845</v>
      </c>
      <c r="H110" s="185">
        <v>2</v>
      </c>
      <c r="I110" s="186"/>
      <c r="J110" s="187">
        <f t="shared" si="0"/>
        <v>0</v>
      </c>
      <c r="K110" s="183" t="s">
        <v>28</v>
      </c>
      <c r="L110" s="42"/>
      <c r="M110" s="188" t="s">
        <v>28</v>
      </c>
      <c r="N110" s="189" t="s">
        <v>45</v>
      </c>
      <c r="O110" s="67"/>
      <c r="P110" s="190">
        <f t="shared" si="1"/>
        <v>0</v>
      </c>
      <c r="Q110" s="190">
        <v>0</v>
      </c>
      <c r="R110" s="190">
        <f t="shared" si="2"/>
        <v>0</v>
      </c>
      <c r="S110" s="190">
        <v>0</v>
      </c>
      <c r="T110" s="191">
        <f t="shared" si="3"/>
        <v>0</v>
      </c>
      <c r="U110" s="37"/>
      <c r="V110" s="37"/>
      <c r="W110" s="37"/>
      <c r="X110" s="37"/>
      <c r="Y110" s="37"/>
      <c r="Z110" s="37"/>
      <c r="AA110" s="37"/>
      <c r="AB110" s="37"/>
      <c r="AC110" s="37"/>
      <c r="AD110" s="37"/>
      <c r="AE110" s="37"/>
      <c r="AR110" s="192" t="s">
        <v>283</v>
      </c>
      <c r="AT110" s="192" t="s">
        <v>199</v>
      </c>
      <c r="AU110" s="192" t="s">
        <v>84</v>
      </c>
      <c r="AY110" s="20" t="s">
        <v>197</v>
      </c>
      <c r="BE110" s="193">
        <f t="shared" si="4"/>
        <v>0</v>
      </c>
      <c r="BF110" s="193">
        <f t="shared" si="5"/>
        <v>0</v>
      </c>
      <c r="BG110" s="193">
        <f t="shared" si="6"/>
        <v>0</v>
      </c>
      <c r="BH110" s="193">
        <f t="shared" si="7"/>
        <v>0</v>
      </c>
      <c r="BI110" s="193">
        <f t="shared" si="8"/>
        <v>0</v>
      </c>
      <c r="BJ110" s="20" t="s">
        <v>82</v>
      </c>
      <c r="BK110" s="193">
        <f t="shared" si="9"/>
        <v>0</v>
      </c>
      <c r="BL110" s="20" t="s">
        <v>283</v>
      </c>
      <c r="BM110" s="192" t="s">
        <v>243</v>
      </c>
    </row>
    <row r="111" spans="1:65" s="2" customFormat="1" ht="16.5" customHeight="1">
      <c r="A111" s="37"/>
      <c r="B111" s="38"/>
      <c r="C111" s="181" t="s">
        <v>227</v>
      </c>
      <c r="D111" s="181" t="s">
        <v>199</v>
      </c>
      <c r="E111" s="182" t="s">
        <v>5492</v>
      </c>
      <c r="F111" s="183" t="s">
        <v>5493</v>
      </c>
      <c r="G111" s="184" t="s">
        <v>3845</v>
      </c>
      <c r="H111" s="185">
        <v>2</v>
      </c>
      <c r="I111" s="186"/>
      <c r="J111" s="187">
        <f t="shared" si="0"/>
        <v>0</v>
      </c>
      <c r="K111" s="183" t="s">
        <v>28</v>
      </c>
      <c r="L111" s="42"/>
      <c r="M111" s="188" t="s">
        <v>28</v>
      </c>
      <c r="N111" s="189"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283</v>
      </c>
      <c r="AT111" s="192" t="s">
        <v>199</v>
      </c>
      <c r="AU111" s="192" t="s">
        <v>84</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253</v>
      </c>
    </row>
    <row r="112" spans="1:65" s="2" customFormat="1" ht="16.5" customHeight="1">
      <c r="A112" s="37"/>
      <c r="B112" s="38"/>
      <c r="C112" s="181" t="s">
        <v>233</v>
      </c>
      <c r="D112" s="181" t="s">
        <v>199</v>
      </c>
      <c r="E112" s="182" t="s">
        <v>5494</v>
      </c>
      <c r="F112" s="183" t="s">
        <v>5495</v>
      </c>
      <c r="G112" s="184" t="s">
        <v>3845</v>
      </c>
      <c r="H112" s="185">
        <v>2</v>
      </c>
      <c r="I112" s="186"/>
      <c r="J112" s="187">
        <f t="shared" si="0"/>
        <v>0</v>
      </c>
      <c r="K112" s="183" t="s">
        <v>28</v>
      </c>
      <c r="L112" s="42"/>
      <c r="M112" s="188" t="s">
        <v>28</v>
      </c>
      <c r="N112" s="189"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283</v>
      </c>
      <c r="AT112" s="192" t="s">
        <v>199</v>
      </c>
      <c r="AU112" s="192" t="s">
        <v>84</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8</v>
      </c>
    </row>
    <row r="113" spans="1:65" s="2" customFormat="1" ht="16.5" customHeight="1">
      <c r="A113" s="37"/>
      <c r="B113" s="38"/>
      <c r="C113" s="181" t="s">
        <v>238</v>
      </c>
      <c r="D113" s="181" t="s">
        <v>199</v>
      </c>
      <c r="E113" s="182" t="s">
        <v>5496</v>
      </c>
      <c r="F113" s="183" t="s">
        <v>5497</v>
      </c>
      <c r="G113" s="184" t="s">
        <v>3845</v>
      </c>
      <c r="H113" s="185">
        <v>2</v>
      </c>
      <c r="I113" s="186"/>
      <c r="J113" s="187">
        <f t="shared" si="0"/>
        <v>0</v>
      </c>
      <c r="K113" s="183" t="s">
        <v>28</v>
      </c>
      <c r="L113" s="42"/>
      <c r="M113" s="188" t="s">
        <v>28</v>
      </c>
      <c r="N113" s="189"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283</v>
      </c>
      <c r="AT113" s="192" t="s">
        <v>199</v>
      </c>
      <c r="AU113" s="192" t="s">
        <v>84</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273</v>
      </c>
    </row>
    <row r="114" spans="1:65" s="2" customFormat="1" ht="16.5" customHeight="1">
      <c r="A114" s="37"/>
      <c r="B114" s="38"/>
      <c r="C114" s="181" t="s">
        <v>243</v>
      </c>
      <c r="D114" s="181" t="s">
        <v>199</v>
      </c>
      <c r="E114" s="182" t="s">
        <v>5498</v>
      </c>
      <c r="F114" s="183" t="s">
        <v>5499</v>
      </c>
      <c r="G114" s="184" t="s">
        <v>3845</v>
      </c>
      <c r="H114" s="185">
        <v>2</v>
      </c>
      <c r="I114" s="186"/>
      <c r="J114" s="187">
        <f t="shared" si="0"/>
        <v>0</v>
      </c>
      <c r="K114" s="183" t="s">
        <v>28</v>
      </c>
      <c r="L114" s="42"/>
      <c r="M114" s="188" t="s">
        <v>28</v>
      </c>
      <c r="N114" s="189" t="s">
        <v>45</v>
      </c>
      <c r="O114" s="67"/>
      <c r="P114" s="190">
        <f t="shared" si="1"/>
        <v>0</v>
      </c>
      <c r="Q114" s="190">
        <v>0</v>
      </c>
      <c r="R114" s="190">
        <f t="shared" si="2"/>
        <v>0</v>
      </c>
      <c r="S114" s="190">
        <v>0</v>
      </c>
      <c r="T114" s="191">
        <f t="shared" si="3"/>
        <v>0</v>
      </c>
      <c r="U114" s="37"/>
      <c r="V114" s="37"/>
      <c r="W114" s="37"/>
      <c r="X114" s="37"/>
      <c r="Y114" s="37"/>
      <c r="Z114" s="37"/>
      <c r="AA114" s="37"/>
      <c r="AB114" s="37"/>
      <c r="AC114" s="37"/>
      <c r="AD114" s="37"/>
      <c r="AE114" s="37"/>
      <c r="AR114" s="192" t="s">
        <v>283</v>
      </c>
      <c r="AT114" s="192" t="s">
        <v>199</v>
      </c>
      <c r="AU114" s="192" t="s">
        <v>84</v>
      </c>
      <c r="AY114" s="20" t="s">
        <v>197</v>
      </c>
      <c r="BE114" s="193">
        <f t="shared" si="4"/>
        <v>0</v>
      </c>
      <c r="BF114" s="193">
        <f t="shared" si="5"/>
        <v>0</v>
      </c>
      <c r="BG114" s="193">
        <f t="shared" si="6"/>
        <v>0</v>
      </c>
      <c r="BH114" s="193">
        <f t="shared" si="7"/>
        <v>0</v>
      </c>
      <c r="BI114" s="193">
        <f t="shared" si="8"/>
        <v>0</v>
      </c>
      <c r="BJ114" s="20" t="s">
        <v>82</v>
      </c>
      <c r="BK114" s="193">
        <f t="shared" si="9"/>
        <v>0</v>
      </c>
      <c r="BL114" s="20" t="s">
        <v>283</v>
      </c>
      <c r="BM114" s="192" t="s">
        <v>283</v>
      </c>
    </row>
    <row r="115" spans="1:65" s="2" customFormat="1" ht="16.5" customHeight="1">
      <c r="A115" s="37"/>
      <c r="B115" s="38"/>
      <c r="C115" s="181" t="s">
        <v>248</v>
      </c>
      <c r="D115" s="181" t="s">
        <v>199</v>
      </c>
      <c r="E115" s="182" t="s">
        <v>5500</v>
      </c>
      <c r="F115" s="183" t="s">
        <v>5501</v>
      </c>
      <c r="G115" s="184" t="s">
        <v>3845</v>
      </c>
      <c r="H115" s="185">
        <v>2</v>
      </c>
      <c r="I115" s="186"/>
      <c r="J115" s="187">
        <f t="shared" si="0"/>
        <v>0</v>
      </c>
      <c r="K115" s="183" t="s">
        <v>28</v>
      </c>
      <c r="L115" s="42"/>
      <c r="M115" s="188" t="s">
        <v>28</v>
      </c>
      <c r="N115" s="189" t="s">
        <v>45</v>
      </c>
      <c r="O115" s="67"/>
      <c r="P115" s="190">
        <f t="shared" si="1"/>
        <v>0</v>
      </c>
      <c r="Q115" s="190">
        <v>0</v>
      </c>
      <c r="R115" s="190">
        <f t="shared" si="2"/>
        <v>0</v>
      </c>
      <c r="S115" s="190">
        <v>0</v>
      </c>
      <c r="T115" s="191">
        <f t="shared" si="3"/>
        <v>0</v>
      </c>
      <c r="U115" s="37"/>
      <c r="V115" s="37"/>
      <c r="W115" s="37"/>
      <c r="X115" s="37"/>
      <c r="Y115" s="37"/>
      <c r="Z115" s="37"/>
      <c r="AA115" s="37"/>
      <c r="AB115" s="37"/>
      <c r="AC115" s="37"/>
      <c r="AD115" s="37"/>
      <c r="AE115" s="37"/>
      <c r="AR115" s="192" t="s">
        <v>283</v>
      </c>
      <c r="AT115" s="192" t="s">
        <v>199</v>
      </c>
      <c r="AU115" s="192" t="s">
        <v>84</v>
      </c>
      <c r="AY115" s="20" t="s">
        <v>197</v>
      </c>
      <c r="BE115" s="193">
        <f t="shared" si="4"/>
        <v>0</v>
      </c>
      <c r="BF115" s="193">
        <f t="shared" si="5"/>
        <v>0</v>
      </c>
      <c r="BG115" s="193">
        <f t="shared" si="6"/>
        <v>0</v>
      </c>
      <c r="BH115" s="193">
        <f t="shared" si="7"/>
        <v>0</v>
      </c>
      <c r="BI115" s="193">
        <f t="shared" si="8"/>
        <v>0</v>
      </c>
      <c r="BJ115" s="20" t="s">
        <v>82</v>
      </c>
      <c r="BK115" s="193">
        <f t="shared" si="9"/>
        <v>0</v>
      </c>
      <c r="BL115" s="20" t="s">
        <v>283</v>
      </c>
      <c r="BM115" s="192" t="s">
        <v>293</v>
      </c>
    </row>
    <row r="116" spans="1:65" s="2" customFormat="1" ht="16.5" customHeight="1">
      <c r="A116" s="37"/>
      <c r="B116" s="38"/>
      <c r="C116" s="181" t="s">
        <v>253</v>
      </c>
      <c r="D116" s="181" t="s">
        <v>199</v>
      </c>
      <c r="E116" s="182" t="s">
        <v>5502</v>
      </c>
      <c r="F116" s="183" t="s">
        <v>5503</v>
      </c>
      <c r="G116" s="184" t="s">
        <v>3845</v>
      </c>
      <c r="H116" s="185">
        <v>12</v>
      </c>
      <c r="I116" s="186"/>
      <c r="J116" s="187">
        <f t="shared" si="0"/>
        <v>0</v>
      </c>
      <c r="K116" s="183" t="s">
        <v>28</v>
      </c>
      <c r="L116" s="42"/>
      <c r="M116" s="188" t="s">
        <v>28</v>
      </c>
      <c r="N116" s="189" t="s">
        <v>45</v>
      </c>
      <c r="O116" s="67"/>
      <c r="P116" s="190">
        <f t="shared" si="1"/>
        <v>0</v>
      </c>
      <c r="Q116" s="190">
        <v>0</v>
      </c>
      <c r="R116" s="190">
        <f t="shared" si="2"/>
        <v>0</v>
      </c>
      <c r="S116" s="190">
        <v>0</v>
      </c>
      <c r="T116" s="191">
        <f t="shared" si="3"/>
        <v>0</v>
      </c>
      <c r="U116" s="37"/>
      <c r="V116" s="37"/>
      <c r="W116" s="37"/>
      <c r="X116" s="37"/>
      <c r="Y116" s="37"/>
      <c r="Z116" s="37"/>
      <c r="AA116" s="37"/>
      <c r="AB116" s="37"/>
      <c r="AC116" s="37"/>
      <c r="AD116" s="37"/>
      <c r="AE116" s="37"/>
      <c r="AR116" s="192" t="s">
        <v>283</v>
      </c>
      <c r="AT116" s="192" t="s">
        <v>199</v>
      </c>
      <c r="AU116" s="192" t="s">
        <v>84</v>
      </c>
      <c r="AY116" s="20" t="s">
        <v>197</v>
      </c>
      <c r="BE116" s="193">
        <f t="shared" si="4"/>
        <v>0</v>
      </c>
      <c r="BF116" s="193">
        <f t="shared" si="5"/>
        <v>0</v>
      </c>
      <c r="BG116" s="193">
        <f t="shared" si="6"/>
        <v>0</v>
      </c>
      <c r="BH116" s="193">
        <f t="shared" si="7"/>
        <v>0</v>
      </c>
      <c r="BI116" s="193">
        <f t="shared" si="8"/>
        <v>0</v>
      </c>
      <c r="BJ116" s="20" t="s">
        <v>82</v>
      </c>
      <c r="BK116" s="193">
        <f t="shared" si="9"/>
        <v>0</v>
      </c>
      <c r="BL116" s="20" t="s">
        <v>283</v>
      </c>
      <c r="BM116" s="192" t="s">
        <v>303</v>
      </c>
    </row>
    <row r="117" spans="1:65" s="2" customFormat="1" ht="16.5" customHeight="1">
      <c r="A117" s="37"/>
      <c r="B117" s="38"/>
      <c r="C117" s="181" t="s">
        <v>258</v>
      </c>
      <c r="D117" s="181" t="s">
        <v>199</v>
      </c>
      <c r="E117" s="182" t="s">
        <v>5504</v>
      </c>
      <c r="F117" s="183" t="s">
        <v>5505</v>
      </c>
      <c r="G117" s="184" t="s">
        <v>3845</v>
      </c>
      <c r="H117" s="185">
        <v>12</v>
      </c>
      <c r="I117" s="186"/>
      <c r="J117" s="187">
        <f t="shared" si="0"/>
        <v>0</v>
      </c>
      <c r="K117" s="183" t="s">
        <v>28</v>
      </c>
      <c r="L117" s="42"/>
      <c r="M117" s="188" t="s">
        <v>28</v>
      </c>
      <c r="N117" s="189" t="s">
        <v>45</v>
      </c>
      <c r="O117" s="67"/>
      <c r="P117" s="190">
        <f t="shared" si="1"/>
        <v>0</v>
      </c>
      <c r="Q117" s="190">
        <v>0</v>
      </c>
      <c r="R117" s="190">
        <f t="shared" si="2"/>
        <v>0</v>
      </c>
      <c r="S117" s="190">
        <v>0</v>
      </c>
      <c r="T117" s="191">
        <f t="shared" si="3"/>
        <v>0</v>
      </c>
      <c r="U117" s="37"/>
      <c r="V117" s="37"/>
      <c r="W117" s="37"/>
      <c r="X117" s="37"/>
      <c r="Y117" s="37"/>
      <c r="Z117" s="37"/>
      <c r="AA117" s="37"/>
      <c r="AB117" s="37"/>
      <c r="AC117" s="37"/>
      <c r="AD117" s="37"/>
      <c r="AE117" s="37"/>
      <c r="AR117" s="192" t="s">
        <v>283</v>
      </c>
      <c r="AT117" s="192" t="s">
        <v>199</v>
      </c>
      <c r="AU117" s="192" t="s">
        <v>84</v>
      </c>
      <c r="AY117" s="20" t="s">
        <v>197</v>
      </c>
      <c r="BE117" s="193">
        <f t="shared" si="4"/>
        <v>0</v>
      </c>
      <c r="BF117" s="193">
        <f t="shared" si="5"/>
        <v>0</v>
      </c>
      <c r="BG117" s="193">
        <f t="shared" si="6"/>
        <v>0</v>
      </c>
      <c r="BH117" s="193">
        <f t="shared" si="7"/>
        <v>0</v>
      </c>
      <c r="BI117" s="193">
        <f t="shared" si="8"/>
        <v>0</v>
      </c>
      <c r="BJ117" s="20" t="s">
        <v>82</v>
      </c>
      <c r="BK117" s="193">
        <f t="shared" si="9"/>
        <v>0</v>
      </c>
      <c r="BL117" s="20" t="s">
        <v>283</v>
      </c>
      <c r="BM117" s="192" t="s">
        <v>312</v>
      </c>
    </row>
    <row r="118" spans="1:65" s="2" customFormat="1" ht="16.5" customHeight="1">
      <c r="A118" s="37"/>
      <c r="B118" s="38"/>
      <c r="C118" s="181" t="s">
        <v>8</v>
      </c>
      <c r="D118" s="181" t="s">
        <v>199</v>
      </c>
      <c r="E118" s="182" t="s">
        <v>5506</v>
      </c>
      <c r="F118" s="183" t="s">
        <v>5507</v>
      </c>
      <c r="G118" s="184" t="s">
        <v>3845</v>
      </c>
      <c r="H118" s="185">
        <v>12</v>
      </c>
      <c r="I118" s="186"/>
      <c r="J118" s="187">
        <f t="shared" si="0"/>
        <v>0</v>
      </c>
      <c r="K118" s="183" t="s">
        <v>28</v>
      </c>
      <c r="L118" s="42"/>
      <c r="M118" s="188" t="s">
        <v>28</v>
      </c>
      <c r="N118" s="189" t="s">
        <v>45</v>
      </c>
      <c r="O118" s="67"/>
      <c r="P118" s="190">
        <f t="shared" si="1"/>
        <v>0</v>
      </c>
      <c r="Q118" s="190">
        <v>0</v>
      </c>
      <c r="R118" s="190">
        <f t="shared" si="2"/>
        <v>0</v>
      </c>
      <c r="S118" s="190">
        <v>0</v>
      </c>
      <c r="T118" s="191">
        <f t="shared" si="3"/>
        <v>0</v>
      </c>
      <c r="U118" s="37"/>
      <c r="V118" s="37"/>
      <c r="W118" s="37"/>
      <c r="X118" s="37"/>
      <c r="Y118" s="37"/>
      <c r="Z118" s="37"/>
      <c r="AA118" s="37"/>
      <c r="AB118" s="37"/>
      <c r="AC118" s="37"/>
      <c r="AD118" s="37"/>
      <c r="AE118" s="37"/>
      <c r="AR118" s="192" t="s">
        <v>283</v>
      </c>
      <c r="AT118" s="192" t="s">
        <v>199</v>
      </c>
      <c r="AU118" s="192" t="s">
        <v>84</v>
      </c>
      <c r="AY118" s="20" t="s">
        <v>197</v>
      </c>
      <c r="BE118" s="193">
        <f t="shared" si="4"/>
        <v>0</v>
      </c>
      <c r="BF118" s="193">
        <f t="shared" si="5"/>
        <v>0</v>
      </c>
      <c r="BG118" s="193">
        <f t="shared" si="6"/>
        <v>0</v>
      </c>
      <c r="BH118" s="193">
        <f t="shared" si="7"/>
        <v>0</v>
      </c>
      <c r="BI118" s="193">
        <f t="shared" si="8"/>
        <v>0</v>
      </c>
      <c r="BJ118" s="20" t="s">
        <v>82</v>
      </c>
      <c r="BK118" s="193">
        <f t="shared" si="9"/>
        <v>0</v>
      </c>
      <c r="BL118" s="20" t="s">
        <v>283</v>
      </c>
      <c r="BM118" s="192" t="s">
        <v>322</v>
      </c>
    </row>
    <row r="119" spans="1:65" s="2" customFormat="1" ht="16.5" customHeight="1">
      <c r="A119" s="37"/>
      <c r="B119" s="38"/>
      <c r="C119" s="181" t="s">
        <v>268</v>
      </c>
      <c r="D119" s="181" t="s">
        <v>199</v>
      </c>
      <c r="E119" s="182" t="s">
        <v>5508</v>
      </c>
      <c r="F119" s="183" t="s">
        <v>5509</v>
      </c>
      <c r="G119" s="184" t="s">
        <v>3845</v>
      </c>
      <c r="H119" s="185">
        <v>6</v>
      </c>
      <c r="I119" s="186"/>
      <c r="J119" s="187">
        <f t="shared" si="0"/>
        <v>0</v>
      </c>
      <c r="K119" s="183" t="s">
        <v>28</v>
      </c>
      <c r="L119" s="42"/>
      <c r="M119" s="188" t="s">
        <v>28</v>
      </c>
      <c r="N119" s="189" t="s">
        <v>45</v>
      </c>
      <c r="O119" s="67"/>
      <c r="P119" s="190">
        <f t="shared" si="1"/>
        <v>0</v>
      </c>
      <c r="Q119" s="190">
        <v>0</v>
      </c>
      <c r="R119" s="190">
        <f t="shared" si="2"/>
        <v>0</v>
      </c>
      <c r="S119" s="190">
        <v>0</v>
      </c>
      <c r="T119" s="191">
        <f t="shared" si="3"/>
        <v>0</v>
      </c>
      <c r="U119" s="37"/>
      <c r="V119" s="37"/>
      <c r="W119" s="37"/>
      <c r="X119" s="37"/>
      <c r="Y119" s="37"/>
      <c r="Z119" s="37"/>
      <c r="AA119" s="37"/>
      <c r="AB119" s="37"/>
      <c r="AC119" s="37"/>
      <c r="AD119" s="37"/>
      <c r="AE119" s="37"/>
      <c r="AR119" s="192" t="s">
        <v>283</v>
      </c>
      <c r="AT119" s="192" t="s">
        <v>199</v>
      </c>
      <c r="AU119" s="192" t="s">
        <v>84</v>
      </c>
      <c r="AY119" s="20" t="s">
        <v>197</v>
      </c>
      <c r="BE119" s="193">
        <f t="shared" si="4"/>
        <v>0</v>
      </c>
      <c r="BF119" s="193">
        <f t="shared" si="5"/>
        <v>0</v>
      </c>
      <c r="BG119" s="193">
        <f t="shared" si="6"/>
        <v>0</v>
      </c>
      <c r="BH119" s="193">
        <f t="shared" si="7"/>
        <v>0</v>
      </c>
      <c r="BI119" s="193">
        <f t="shared" si="8"/>
        <v>0</v>
      </c>
      <c r="BJ119" s="20" t="s">
        <v>82</v>
      </c>
      <c r="BK119" s="193">
        <f t="shared" si="9"/>
        <v>0</v>
      </c>
      <c r="BL119" s="20" t="s">
        <v>283</v>
      </c>
      <c r="BM119" s="192" t="s">
        <v>332</v>
      </c>
    </row>
    <row r="120" spans="1:65" s="2" customFormat="1" ht="16.5" customHeight="1">
      <c r="A120" s="37"/>
      <c r="B120" s="38"/>
      <c r="C120" s="181" t="s">
        <v>273</v>
      </c>
      <c r="D120" s="181" t="s">
        <v>199</v>
      </c>
      <c r="E120" s="182" t="s">
        <v>5510</v>
      </c>
      <c r="F120" s="183" t="s">
        <v>5511</v>
      </c>
      <c r="G120" s="184" t="s">
        <v>5444</v>
      </c>
      <c r="H120" s="185">
        <v>82</v>
      </c>
      <c r="I120" s="186"/>
      <c r="J120" s="187">
        <f t="shared" si="0"/>
        <v>0</v>
      </c>
      <c r="K120" s="183" t="s">
        <v>28</v>
      </c>
      <c r="L120" s="42"/>
      <c r="M120" s="188" t="s">
        <v>28</v>
      </c>
      <c r="N120" s="189" t="s">
        <v>45</v>
      </c>
      <c r="O120" s="67"/>
      <c r="P120" s="190">
        <f t="shared" si="1"/>
        <v>0</v>
      </c>
      <c r="Q120" s="190">
        <v>0</v>
      </c>
      <c r="R120" s="190">
        <f t="shared" si="2"/>
        <v>0</v>
      </c>
      <c r="S120" s="190">
        <v>0</v>
      </c>
      <c r="T120" s="191">
        <f t="shared" si="3"/>
        <v>0</v>
      </c>
      <c r="U120" s="37"/>
      <c r="V120" s="37"/>
      <c r="W120" s="37"/>
      <c r="X120" s="37"/>
      <c r="Y120" s="37"/>
      <c r="Z120" s="37"/>
      <c r="AA120" s="37"/>
      <c r="AB120" s="37"/>
      <c r="AC120" s="37"/>
      <c r="AD120" s="37"/>
      <c r="AE120" s="37"/>
      <c r="AR120" s="192" t="s">
        <v>283</v>
      </c>
      <c r="AT120" s="192" t="s">
        <v>199</v>
      </c>
      <c r="AU120" s="192" t="s">
        <v>84</v>
      </c>
      <c r="AY120" s="20" t="s">
        <v>197</v>
      </c>
      <c r="BE120" s="193">
        <f t="shared" si="4"/>
        <v>0</v>
      </c>
      <c r="BF120" s="193">
        <f t="shared" si="5"/>
        <v>0</v>
      </c>
      <c r="BG120" s="193">
        <f t="shared" si="6"/>
        <v>0</v>
      </c>
      <c r="BH120" s="193">
        <f t="shared" si="7"/>
        <v>0</v>
      </c>
      <c r="BI120" s="193">
        <f t="shared" si="8"/>
        <v>0</v>
      </c>
      <c r="BJ120" s="20" t="s">
        <v>82</v>
      </c>
      <c r="BK120" s="193">
        <f t="shared" si="9"/>
        <v>0</v>
      </c>
      <c r="BL120" s="20" t="s">
        <v>283</v>
      </c>
      <c r="BM120" s="192" t="s">
        <v>343</v>
      </c>
    </row>
    <row r="121" spans="1:65" s="2" customFormat="1" ht="16.5" customHeight="1">
      <c r="A121" s="37"/>
      <c r="B121" s="38"/>
      <c r="C121" s="181" t="s">
        <v>278</v>
      </c>
      <c r="D121" s="181" t="s">
        <v>199</v>
      </c>
      <c r="E121" s="182" t="s">
        <v>5512</v>
      </c>
      <c r="F121" s="183" t="s">
        <v>5513</v>
      </c>
      <c r="G121" s="184" t="s">
        <v>5444</v>
      </c>
      <c r="H121" s="185">
        <v>92</v>
      </c>
      <c r="I121" s="186"/>
      <c r="J121" s="187">
        <f t="shared" si="0"/>
        <v>0</v>
      </c>
      <c r="K121" s="183" t="s">
        <v>28</v>
      </c>
      <c r="L121" s="42"/>
      <c r="M121" s="188" t="s">
        <v>28</v>
      </c>
      <c r="N121" s="189" t="s">
        <v>45</v>
      </c>
      <c r="O121" s="67"/>
      <c r="P121" s="190">
        <f t="shared" si="1"/>
        <v>0</v>
      </c>
      <c r="Q121" s="190">
        <v>0</v>
      </c>
      <c r="R121" s="190">
        <f t="shared" si="2"/>
        <v>0</v>
      </c>
      <c r="S121" s="190">
        <v>0</v>
      </c>
      <c r="T121" s="191">
        <f t="shared" si="3"/>
        <v>0</v>
      </c>
      <c r="U121" s="37"/>
      <c r="V121" s="37"/>
      <c r="W121" s="37"/>
      <c r="X121" s="37"/>
      <c r="Y121" s="37"/>
      <c r="Z121" s="37"/>
      <c r="AA121" s="37"/>
      <c r="AB121" s="37"/>
      <c r="AC121" s="37"/>
      <c r="AD121" s="37"/>
      <c r="AE121" s="37"/>
      <c r="AR121" s="192" t="s">
        <v>283</v>
      </c>
      <c r="AT121" s="192" t="s">
        <v>199</v>
      </c>
      <c r="AU121" s="192" t="s">
        <v>84</v>
      </c>
      <c r="AY121" s="20" t="s">
        <v>197</v>
      </c>
      <c r="BE121" s="193">
        <f t="shared" si="4"/>
        <v>0</v>
      </c>
      <c r="BF121" s="193">
        <f t="shared" si="5"/>
        <v>0</v>
      </c>
      <c r="BG121" s="193">
        <f t="shared" si="6"/>
        <v>0</v>
      </c>
      <c r="BH121" s="193">
        <f t="shared" si="7"/>
        <v>0</v>
      </c>
      <c r="BI121" s="193">
        <f t="shared" si="8"/>
        <v>0</v>
      </c>
      <c r="BJ121" s="20" t="s">
        <v>82</v>
      </c>
      <c r="BK121" s="193">
        <f t="shared" si="9"/>
        <v>0</v>
      </c>
      <c r="BL121" s="20" t="s">
        <v>283</v>
      </c>
      <c r="BM121" s="192" t="s">
        <v>354</v>
      </c>
    </row>
    <row r="122" spans="1:65" s="2" customFormat="1" ht="16.5" customHeight="1">
      <c r="A122" s="37"/>
      <c r="B122" s="38"/>
      <c r="C122" s="181" t="s">
        <v>283</v>
      </c>
      <c r="D122" s="181" t="s">
        <v>199</v>
      </c>
      <c r="E122" s="182" t="s">
        <v>5514</v>
      </c>
      <c r="F122" s="183" t="s">
        <v>5515</v>
      </c>
      <c r="G122" s="184" t="s">
        <v>5444</v>
      </c>
      <c r="H122" s="185">
        <v>74.75</v>
      </c>
      <c r="I122" s="186"/>
      <c r="J122" s="187">
        <f t="shared" si="0"/>
        <v>0</v>
      </c>
      <c r="K122" s="183" t="s">
        <v>28</v>
      </c>
      <c r="L122" s="42"/>
      <c r="M122" s="188" t="s">
        <v>28</v>
      </c>
      <c r="N122" s="189" t="s">
        <v>45</v>
      </c>
      <c r="O122" s="67"/>
      <c r="P122" s="190">
        <f t="shared" si="1"/>
        <v>0</v>
      </c>
      <c r="Q122" s="190">
        <v>0</v>
      </c>
      <c r="R122" s="190">
        <f t="shared" si="2"/>
        <v>0</v>
      </c>
      <c r="S122" s="190">
        <v>0</v>
      </c>
      <c r="T122" s="191">
        <f t="shared" si="3"/>
        <v>0</v>
      </c>
      <c r="U122" s="37"/>
      <c r="V122" s="37"/>
      <c r="W122" s="37"/>
      <c r="X122" s="37"/>
      <c r="Y122" s="37"/>
      <c r="Z122" s="37"/>
      <c r="AA122" s="37"/>
      <c r="AB122" s="37"/>
      <c r="AC122" s="37"/>
      <c r="AD122" s="37"/>
      <c r="AE122" s="37"/>
      <c r="AR122" s="192" t="s">
        <v>283</v>
      </c>
      <c r="AT122" s="192" t="s">
        <v>199</v>
      </c>
      <c r="AU122" s="192" t="s">
        <v>84</v>
      </c>
      <c r="AY122" s="20" t="s">
        <v>197</v>
      </c>
      <c r="BE122" s="193">
        <f t="shared" si="4"/>
        <v>0</v>
      </c>
      <c r="BF122" s="193">
        <f t="shared" si="5"/>
        <v>0</v>
      </c>
      <c r="BG122" s="193">
        <f t="shared" si="6"/>
        <v>0</v>
      </c>
      <c r="BH122" s="193">
        <f t="shared" si="7"/>
        <v>0</v>
      </c>
      <c r="BI122" s="193">
        <f t="shared" si="8"/>
        <v>0</v>
      </c>
      <c r="BJ122" s="20" t="s">
        <v>82</v>
      </c>
      <c r="BK122" s="193">
        <f t="shared" si="9"/>
        <v>0</v>
      </c>
      <c r="BL122" s="20" t="s">
        <v>283</v>
      </c>
      <c r="BM122" s="192" t="s">
        <v>365</v>
      </c>
    </row>
    <row r="123" spans="1:65" s="2" customFormat="1" ht="16.5" customHeight="1">
      <c r="A123" s="37"/>
      <c r="B123" s="38"/>
      <c r="C123" s="181" t="s">
        <v>288</v>
      </c>
      <c r="D123" s="181" t="s">
        <v>199</v>
      </c>
      <c r="E123" s="182" t="s">
        <v>5516</v>
      </c>
      <c r="F123" s="183" t="s">
        <v>5517</v>
      </c>
      <c r="G123" s="184" t="s">
        <v>5444</v>
      </c>
      <c r="H123" s="185">
        <v>70.150000000000006</v>
      </c>
      <c r="I123" s="186"/>
      <c r="J123" s="187">
        <f t="shared" si="0"/>
        <v>0</v>
      </c>
      <c r="K123" s="183" t="s">
        <v>28</v>
      </c>
      <c r="L123" s="42"/>
      <c r="M123" s="188" t="s">
        <v>28</v>
      </c>
      <c r="N123" s="189" t="s">
        <v>45</v>
      </c>
      <c r="O123" s="67"/>
      <c r="P123" s="190">
        <f t="shared" si="1"/>
        <v>0</v>
      </c>
      <c r="Q123" s="190">
        <v>0</v>
      </c>
      <c r="R123" s="190">
        <f t="shared" si="2"/>
        <v>0</v>
      </c>
      <c r="S123" s="190">
        <v>0</v>
      </c>
      <c r="T123" s="191">
        <f t="shared" si="3"/>
        <v>0</v>
      </c>
      <c r="U123" s="37"/>
      <c r="V123" s="37"/>
      <c r="W123" s="37"/>
      <c r="X123" s="37"/>
      <c r="Y123" s="37"/>
      <c r="Z123" s="37"/>
      <c r="AA123" s="37"/>
      <c r="AB123" s="37"/>
      <c r="AC123" s="37"/>
      <c r="AD123" s="37"/>
      <c r="AE123" s="37"/>
      <c r="AR123" s="192" t="s">
        <v>283</v>
      </c>
      <c r="AT123" s="192" t="s">
        <v>199</v>
      </c>
      <c r="AU123" s="192" t="s">
        <v>84</v>
      </c>
      <c r="AY123" s="20" t="s">
        <v>197</v>
      </c>
      <c r="BE123" s="193">
        <f t="shared" si="4"/>
        <v>0</v>
      </c>
      <c r="BF123" s="193">
        <f t="shared" si="5"/>
        <v>0</v>
      </c>
      <c r="BG123" s="193">
        <f t="shared" si="6"/>
        <v>0</v>
      </c>
      <c r="BH123" s="193">
        <f t="shared" si="7"/>
        <v>0</v>
      </c>
      <c r="BI123" s="193">
        <f t="shared" si="8"/>
        <v>0</v>
      </c>
      <c r="BJ123" s="20" t="s">
        <v>82</v>
      </c>
      <c r="BK123" s="193">
        <f t="shared" si="9"/>
        <v>0</v>
      </c>
      <c r="BL123" s="20" t="s">
        <v>283</v>
      </c>
      <c r="BM123" s="192" t="s">
        <v>375</v>
      </c>
    </row>
    <row r="124" spans="1:65" s="2" customFormat="1" ht="16.5" customHeight="1">
      <c r="A124" s="37"/>
      <c r="B124" s="38"/>
      <c r="C124" s="181" t="s">
        <v>293</v>
      </c>
      <c r="D124" s="181" t="s">
        <v>199</v>
      </c>
      <c r="E124" s="182" t="s">
        <v>5518</v>
      </c>
      <c r="F124" s="183" t="s">
        <v>5519</v>
      </c>
      <c r="G124" s="184" t="s">
        <v>5444</v>
      </c>
      <c r="H124" s="185">
        <v>25.3</v>
      </c>
      <c r="I124" s="186"/>
      <c r="J124" s="187">
        <f t="shared" si="0"/>
        <v>0</v>
      </c>
      <c r="K124" s="183" t="s">
        <v>28</v>
      </c>
      <c r="L124" s="42"/>
      <c r="M124" s="188" t="s">
        <v>28</v>
      </c>
      <c r="N124" s="189" t="s">
        <v>45</v>
      </c>
      <c r="O124" s="67"/>
      <c r="P124" s="190">
        <f t="shared" si="1"/>
        <v>0</v>
      </c>
      <c r="Q124" s="190">
        <v>0</v>
      </c>
      <c r="R124" s="190">
        <f t="shared" si="2"/>
        <v>0</v>
      </c>
      <c r="S124" s="190">
        <v>0</v>
      </c>
      <c r="T124" s="191">
        <f t="shared" si="3"/>
        <v>0</v>
      </c>
      <c r="U124" s="37"/>
      <c r="V124" s="37"/>
      <c r="W124" s="37"/>
      <c r="X124" s="37"/>
      <c r="Y124" s="37"/>
      <c r="Z124" s="37"/>
      <c r="AA124" s="37"/>
      <c r="AB124" s="37"/>
      <c r="AC124" s="37"/>
      <c r="AD124" s="37"/>
      <c r="AE124" s="37"/>
      <c r="AR124" s="192" t="s">
        <v>283</v>
      </c>
      <c r="AT124" s="192" t="s">
        <v>199</v>
      </c>
      <c r="AU124" s="192" t="s">
        <v>84</v>
      </c>
      <c r="AY124" s="20" t="s">
        <v>197</v>
      </c>
      <c r="BE124" s="193">
        <f t="shared" si="4"/>
        <v>0</v>
      </c>
      <c r="BF124" s="193">
        <f t="shared" si="5"/>
        <v>0</v>
      </c>
      <c r="BG124" s="193">
        <f t="shared" si="6"/>
        <v>0</v>
      </c>
      <c r="BH124" s="193">
        <f t="shared" si="7"/>
        <v>0</v>
      </c>
      <c r="BI124" s="193">
        <f t="shared" si="8"/>
        <v>0</v>
      </c>
      <c r="BJ124" s="20" t="s">
        <v>82</v>
      </c>
      <c r="BK124" s="193">
        <f t="shared" si="9"/>
        <v>0</v>
      </c>
      <c r="BL124" s="20" t="s">
        <v>283</v>
      </c>
      <c r="BM124" s="192" t="s">
        <v>385</v>
      </c>
    </row>
    <row r="125" spans="1:65" s="2" customFormat="1" ht="16.5" customHeight="1">
      <c r="A125" s="37"/>
      <c r="B125" s="38"/>
      <c r="C125" s="181" t="s">
        <v>298</v>
      </c>
      <c r="D125" s="181" t="s">
        <v>199</v>
      </c>
      <c r="E125" s="182" t="s">
        <v>5520</v>
      </c>
      <c r="F125" s="183" t="s">
        <v>5521</v>
      </c>
      <c r="G125" s="184" t="s">
        <v>5444</v>
      </c>
      <c r="H125" s="185">
        <v>6.9</v>
      </c>
      <c r="I125" s="186"/>
      <c r="J125" s="187">
        <f t="shared" si="0"/>
        <v>0</v>
      </c>
      <c r="K125" s="183" t="s">
        <v>28</v>
      </c>
      <c r="L125" s="42"/>
      <c r="M125" s="188" t="s">
        <v>28</v>
      </c>
      <c r="N125" s="189" t="s">
        <v>45</v>
      </c>
      <c r="O125" s="67"/>
      <c r="P125" s="190">
        <f t="shared" si="1"/>
        <v>0</v>
      </c>
      <c r="Q125" s="190">
        <v>0</v>
      </c>
      <c r="R125" s="190">
        <f t="shared" si="2"/>
        <v>0</v>
      </c>
      <c r="S125" s="190">
        <v>0</v>
      </c>
      <c r="T125" s="191">
        <f t="shared" si="3"/>
        <v>0</v>
      </c>
      <c r="U125" s="37"/>
      <c r="V125" s="37"/>
      <c r="W125" s="37"/>
      <c r="X125" s="37"/>
      <c r="Y125" s="37"/>
      <c r="Z125" s="37"/>
      <c r="AA125" s="37"/>
      <c r="AB125" s="37"/>
      <c r="AC125" s="37"/>
      <c r="AD125" s="37"/>
      <c r="AE125" s="37"/>
      <c r="AR125" s="192" t="s">
        <v>283</v>
      </c>
      <c r="AT125" s="192" t="s">
        <v>199</v>
      </c>
      <c r="AU125" s="192" t="s">
        <v>84</v>
      </c>
      <c r="AY125" s="20" t="s">
        <v>197</v>
      </c>
      <c r="BE125" s="193">
        <f t="shared" si="4"/>
        <v>0</v>
      </c>
      <c r="BF125" s="193">
        <f t="shared" si="5"/>
        <v>0</v>
      </c>
      <c r="BG125" s="193">
        <f t="shared" si="6"/>
        <v>0</v>
      </c>
      <c r="BH125" s="193">
        <f t="shared" si="7"/>
        <v>0</v>
      </c>
      <c r="BI125" s="193">
        <f t="shared" si="8"/>
        <v>0</v>
      </c>
      <c r="BJ125" s="20" t="s">
        <v>82</v>
      </c>
      <c r="BK125" s="193">
        <f t="shared" si="9"/>
        <v>0</v>
      </c>
      <c r="BL125" s="20" t="s">
        <v>283</v>
      </c>
      <c r="BM125" s="192" t="s">
        <v>395</v>
      </c>
    </row>
    <row r="126" spans="1:65" s="2" customFormat="1" ht="24.2" customHeight="1">
      <c r="A126" s="37"/>
      <c r="B126" s="38"/>
      <c r="C126" s="181" t="s">
        <v>303</v>
      </c>
      <c r="D126" s="181" t="s">
        <v>199</v>
      </c>
      <c r="E126" s="182" t="s">
        <v>5522</v>
      </c>
      <c r="F126" s="183" t="s">
        <v>5523</v>
      </c>
      <c r="G126" s="184" t="s">
        <v>5444</v>
      </c>
      <c r="H126" s="185">
        <v>110</v>
      </c>
      <c r="I126" s="186"/>
      <c r="J126" s="187">
        <f t="shared" si="0"/>
        <v>0</v>
      </c>
      <c r="K126" s="183" t="s">
        <v>28</v>
      </c>
      <c r="L126" s="42"/>
      <c r="M126" s="188" t="s">
        <v>28</v>
      </c>
      <c r="N126" s="189" t="s">
        <v>45</v>
      </c>
      <c r="O126" s="67"/>
      <c r="P126" s="190">
        <f t="shared" si="1"/>
        <v>0</v>
      </c>
      <c r="Q126" s="190">
        <v>0</v>
      </c>
      <c r="R126" s="190">
        <f t="shared" si="2"/>
        <v>0</v>
      </c>
      <c r="S126" s="190">
        <v>0</v>
      </c>
      <c r="T126" s="191">
        <f t="shared" si="3"/>
        <v>0</v>
      </c>
      <c r="U126" s="37"/>
      <c r="V126" s="37"/>
      <c r="W126" s="37"/>
      <c r="X126" s="37"/>
      <c r="Y126" s="37"/>
      <c r="Z126" s="37"/>
      <c r="AA126" s="37"/>
      <c r="AB126" s="37"/>
      <c r="AC126" s="37"/>
      <c r="AD126" s="37"/>
      <c r="AE126" s="37"/>
      <c r="AR126" s="192" t="s">
        <v>283</v>
      </c>
      <c r="AT126" s="192" t="s">
        <v>199</v>
      </c>
      <c r="AU126" s="192" t="s">
        <v>84</v>
      </c>
      <c r="AY126" s="20" t="s">
        <v>197</v>
      </c>
      <c r="BE126" s="193">
        <f t="shared" si="4"/>
        <v>0</v>
      </c>
      <c r="BF126" s="193">
        <f t="shared" si="5"/>
        <v>0</v>
      </c>
      <c r="BG126" s="193">
        <f t="shared" si="6"/>
        <v>0</v>
      </c>
      <c r="BH126" s="193">
        <f t="shared" si="7"/>
        <v>0</v>
      </c>
      <c r="BI126" s="193">
        <f t="shared" si="8"/>
        <v>0</v>
      </c>
      <c r="BJ126" s="20" t="s">
        <v>82</v>
      </c>
      <c r="BK126" s="193">
        <f t="shared" si="9"/>
        <v>0</v>
      </c>
      <c r="BL126" s="20" t="s">
        <v>283</v>
      </c>
      <c r="BM126" s="192" t="s">
        <v>406</v>
      </c>
    </row>
    <row r="127" spans="1:65" s="2" customFormat="1" ht="24.2" customHeight="1">
      <c r="A127" s="37"/>
      <c r="B127" s="38"/>
      <c r="C127" s="181" t="s">
        <v>7</v>
      </c>
      <c r="D127" s="181" t="s">
        <v>199</v>
      </c>
      <c r="E127" s="182" t="s">
        <v>5524</v>
      </c>
      <c r="F127" s="183" t="s">
        <v>5525</v>
      </c>
      <c r="G127" s="184" t="s">
        <v>5444</v>
      </c>
      <c r="H127" s="185">
        <v>91.7</v>
      </c>
      <c r="I127" s="186"/>
      <c r="J127" s="187">
        <f t="shared" si="0"/>
        <v>0</v>
      </c>
      <c r="K127" s="183" t="s">
        <v>28</v>
      </c>
      <c r="L127" s="42"/>
      <c r="M127" s="188" t="s">
        <v>28</v>
      </c>
      <c r="N127" s="189" t="s">
        <v>45</v>
      </c>
      <c r="O127" s="67"/>
      <c r="P127" s="190">
        <f t="shared" si="1"/>
        <v>0</v>
      </c>
      <c r="Q127" s="190">
        <v>0</v>
      </c>
      <c r="R127" s="190">
        <f t="shared" si="2"/>
        <v>0</v>
      </c>
      <c r="S127" s="190">
        <v>0</v>
      </c>
      <c r="T127" s="191">
        <f t="shared" si="3"/>
        <v>0</v>
      </c>
      <c r="U127" s="37"/>
      <c r="V127" s="37"/>
      <c r="W127" s="37"/>
      <c r="X127" s="37"/>
      <c r="Y127" s="37"/>
      <c r="Z127" s="37"/>
      <c r="AA127" s="37"/>
      <c r="AB127" s="37"/>
      <c r="AC127" s="37"/>
      <c r="AD127" s="37"/>
      <c r="AE127" s="37"/>
      <c r="AR127" s="192" t="s">
        <v>283</v>
      </c>
      <c r="AT127" s="192" t="s">
        <v>199</v>
      </c>
      <c r="AU127" s="192" t="s">
        <v>84</v>
      </c>
      <c r="AY127" s="20" t="s">
        <v>197</v>
      </c>
      <c r="BE127" s="193">
        <f t="shared" si="4"/>
        <v>0</v>
      </c>
      <c r="BF127" s="193">
        <f t="shared" si="5"/>
        <v>0</v>
      </c>
      <c r="BG127" s="193">
        <f t="shared" si="6"/>
        <v>0</v>
      </c>
      <c r="BH127" s="193">
        <f t="shared" si="7"/>
        <v>0</v>
      </c>
      <c r="BI127" s="193">
        <f t="shared" si="8"/>
        <v>0</v>
      </c>
      <c r="BJ127" s="20" t="s">
        <v>82</v>
      </c>
      <c r="BK127" s="193">
        <f t="shared" si="9"/>
        <v>0</v>
      </c>
      <c r="BL127" s="20" t="s">
        <v>283</v>
      </c>
      <c r="BM127" s="192" t="s">
        <v>425</v>
      </c>
    </row>
    <row r="128" spans="1:65" s="2" customFormat="1" ht="24.2" customHeight="1">
      <c r="A128" s="37"/>
      <c r="B128" s="38"/>
      <c r="C128" s="181" t="s">
        <v>312</v>
      </c>
      <c r="D128" s="181" t="s">
        <v>199</v>
      </c>
      <c r="E128" s="182" t="s">
        <v>5526</v>
      </c>
      <c r="F128" s="183" t="s">
        <v>5527</v>
      </c>
      <c r="G128" s="184" t="s">
        <v>5444</v>
      </c>
      <c r="H128" s="185">
        <v>51</v>
      </c>
      <c r="I128" s="186"/>
      <c r="J128" s="187">
        <f t="shared" si="0"/>
        <v>0</v>
      </c>
      <c r="K128" s="183" t="s">
        <v>28</v>
      </c>
      <c r="L128" s="42"/>
      <c r="M128" s="188" t="s">
        <v>28</v>
      </c>
      <c r="N128" s="189" t="s">
        <v>45</v>
      </c>
      <c r="O128" s="67"/>
      <c r="P128" s="190">
        <f t="shared" si="1"/>
        <v>0</v>
      </c>
      <c r="Q128" s="190">
        <v>0</v>
      </c>
      <c r="R128" s="190">
        <f t="shared" si="2"/>
        <v>0</v>
      </c>
      <c r="S128" s="190">
        <v>0</v>
      </c>
      <c r="T128" s="191">
        <f t="shared" si="3"/>
        <v>0</v>
      </c>
      <c r="U128" s="37"/>
      <c r="V128" s="37"/>
      <c r="W128" s="37"/>
      <c r="X128" s="37"/>
      <c r="Y128" s="37"/>
      <c r="Z128" s="37"/>
      <c r="AA128" s="37"/>
      <c r="AB128" s="37"/>
      <c r="AC128" s="37"/>
      <c r="AD128" s="37"/>
      <c r="AE128" s="37"/>
      <c r="AR128" s="192" t="s">
        <v>283</v>
      </c>
      <c r="AT128" s="192" t="s">
        <v>199</v>
      </c>
      <c r="AU128" s="192" t="s">
        <v>84</v>
      </c>
      <c r="AY128" s="20" t="s">
        <v>197</v>
      </c>
      <c r="BE128" s="193">
        <f t="shared" si="4"/>
        <v>0</v>
      </c>
      <c r="BF128" s="193">
        <f t="shared" si="5"/>
        <v>0</v>
      </c>
      <c r="BG128" s="193">
        <f t="shared" si="6"/>
        <v>0</v>
      </c>
      <c r="BH128" s="193">
        <f t="shared" si="7"/>
        <v>0</v>
      </c>
      <c r="BI128" s="193">
        <f t="shared" si="8"/>
        <v>0</v>
      </c>
      <c r="BJ128" s="20" t="s">
        <v>82</v>
      </c>
      <c r="BK128" s="193">
        <f t="shared" si="9"/>
        <v>0</v>
      </c>
      <c r="BL128" s="20" t="s">
        <v>283</v>
      </c>
      <c r="BM128" s="192" t="s">
        <v>439</v>
      </c>
    </row>
    <row r="129" spans="1:65" s="2" customFormat="1" ht="24.2" customHeight="1">
      <c r="A129" s="37"/>
      <c r="B129" s="38"/>
      <c r="C129" s="181" t="s">
        <v>317</v>
      </c>
      <c r="D129" s="181" t="s">
        <v>199</v>
      </c>
      <c r="E129" s="182" t="s">
        <v>5528</v>
      </c>
      <c r="F129" s="183" t="s">
        <v>5529</v>
      </c>
      <c r="G129" s="184" t="s">
        <v>5444</v>
      </c>
      <c r="H129" s="185">
        <v>71.8</v>
      </c>
      <c r="I129" s="186"/>
      <c r="J129" s="187">
        <f t="shared" si="0"/>
        <v>0</v>
      </c>
      <c r="K129" s="183" t="s">
        <v>28</v>
      </c>
      <c r="L129" s="42"/>
      <c r="M129" s="188" t="s">
        <v>28</v>
      </c>
      <c r="N129" s="189" t="s">
        <v>45</v>
      </c>
      <c r="O129" s="67"/>
      <c r="P129" s="190">
        <f t="shared" si="1"/>
        <v>0</v>
      </c>
      <c r="Q129" s="190">
        <v>0</v>
      </c>
      <c r="R129" s="190">
        <f t="shared" si="2"/>
        <v>0</v>
      </c>
      <c r="S129" s="190">
        <v>0</v>
      </c>
      <c r="T129" s="191">
        <f t="shared" si="3"/>
        <v>0</v>
      </c>
      <c r="U129" s="37"/>
      <c r="V129" s="37"/>
      <c r="W129" s="37"/>
      <c r="X129" s="37"/>
      <c r="Y129" s="37"/>
      <c r="Z129" s="37"/>
      <c r="AA129" s="37"/>
      <c r="AB129" s="37"/>
      <c r="AC129" s="37"/>
      <c r="AD129" s="37"/>
      <c r="AE129" s="37"/>
      <c r="AR129" s="192" t="s">
        <v>283</v>
      </c>
      <c r="AT129" s="192" t="s">
        <v>199</v>
      </c>
      <c r="AU129" s="192" t="s">
        <v>84</v>
      </c>
      <c r="AY129" s="20" t="s">
        <v>197</v>
      </c>
      <c r="BE129" s="193">
        <f t="shared" si="4"/>
        <v>0</v>
      </c>
      <c r="BF129" s="193">
        <f t="shared" si="5"/>
        <v>0</v>
      </c>
      <c r="BG129" s="193">
        <f t="shared" si="6"/>
        <v>0</v>
      </c>
      <c r="BH129" s="193">
        <f t="shared" si="7"/>
        <v>0</v>
      </c>
      <c r="BI129" s="193">
        <f t="shared" si="8"/>
        <v>0</v>
      </c>
      <c r="BJ129" s="20" t="s">
        <v>82</v>
      </c>
      <c r="BK129" s="193">
        <f t="shared" si="9"/>
        <v>0</v>
      </c>
      <c r="BL129" s="20" t="s">
        <v>283</v>
      </c>
      <c r="BM129" s="192" t="s">
        <v>451</v>
      </c>
    </row>
    <row r="130" spans="1:65" s="2" customFormat="1" ht="24.2" customHeight="1">
      <c r="A130" s="37"/>
      <c r="B130" s="38"/>
      <c r="C130" s="181" t="s">
        <v>322</v>
      </c>
      <c r="D130" s="181" t="s">
        <v>199</v>
      </c>
      <c r="E130" s="182" t="s">
        <v>5530</v>
      </c>
      <c r="F130" s="183" t="s">
        <v>5531</v>
      </c>
      <c r="G130" s="184" t="s">
        <v>5444</v>
      </c>
      <c r="H130" s="185">
        <v>65</v>
      </c>
      <c r="I130" s="186"/>
      <c r="J130" s="187">
        <f t="shared" si="0"/>
        <v>0</v>
      </c>
      <c r="K130" s="183" t="s">
        <v>28</v>
      </c>
      <c r="L130" s="42"/>
      <c r="M130" s="188" t="s">
        <v>28</v>
      </c>
      <c r="N130" s="189" t="s">
        <v>45</v>
      </c>
      <c r="O130" s="67"/>
      <c r="P130" s="190">
        <f t="shared" si="1"/>
        <v>0</v>
      </c>
      <c r="Q130" s="190">
        <v>0</v>
      </c>
      <c r="R130" s="190">
        <f t="shared" si="2"/>
        <v>0</v>
      </c>
      <c r="S130" s="190">
        <v>0</v>
      </c>
      <c r="T130" s="191">
        <f t="shared" si="3"/>
        <v>0</v>
      </c>
      <c r="U130" s="37"/>
      <c r="V130" s="37"/>
      <c r="W130" s="37"/>
      <c r="X130" s="37"/>
      <c r="Y130" s="37"/>
      <c r="Z130" s="37"/>
      <c r="AA130" s="37"/>
      <c r="AB130" s="37"/>
      <c r="AC130" s="37"/>
      <c r="AD130" s="37"/>
      <c r="AE130" s="37"/>
      <c r="AR130" s="192" t="s">
        <v>283</v>
      </c>
      <c r="AT130" s="192" t="s">
        <v>199</v>
      </c>
      <c r="AU130" s="192" t="s">
        <v>84</v>
      </c>
      <c r="AY130" s="20" t="s">
        <v>197</v>
      </c>
      <c r="BE130" s="193">
        <f t="shared" si="4"/>
        <v>0</v>
      </c>
      <c r="BF130" s="193">
        <f t="shared" si="5"/>
        <v>0</v>
      </c>
      <c r="BG130" s="193">
        <f t="shared" si="6"/>
        <v>0</v>
      </c>
      <c r="BH130" s="193">
        <f t="shared" si="7"/>
        <v>0</v>
      </c>
      <c r="BI130" s="193">
        <f t="shared" si="8"/>
        <v>0</v>
      </c>
      <c r="BJ130" s="20" t="s">
        <v>82</v>
      </c>
      <c r="BK130" s="193">
        <f t="shared" si="9"/>
        <v>0</v>
      </c>
      <c r="BL130" s="20" t="s">
        <v>283</v>
      </c>
      <c r="BM130" s="192" t="s">
        <v>463</v>
      </c>
    </row>
    <row r="131" spans="1:65" s="12" customFormat="1" ht="22.9" customHeight="1">
      <c r="B131" s="165"/>
      <c r="C131" s="166"/>
      <c r="D131" s="167" t="s">
        <v>73</v>
      </c>
      <c r="E131" s="179" t="s">
        <v>4255</v>
      </c>
      <c r="F131" s="179" t="s">
        <v>5532</v>
      </c>
      <c r="G131" s="166"/>
      <c r="H131" s="166"/>
      <c r="I131" s="169"/>
      <c r="J131" s="180">
        <f>BK131</f>
        <v>0</v>
      </c>
      <c r="K131" s="166"/>
      <c r="L131" s="171"/>
      <c r="M131" s="172"/>
      <c r="N131" s="173"/>
      <c r="O131" s="173"/>
      <c r="P131" s="174">
        <f>SUM(P132:P137)</f>
        <v>0</v>
      </c>
      <c r="Q131" s="173"/>
      <c r="R131" s="174">
        <f>SUM(R132:R137)</f>
        <v>0</v>
      </c>
      <c r="S131" s="173"/>
      <c r="T131" s="175">
        <f>SUM(T132:T137)</f>
        <v>0</v>
      </c>
      <c r="AR131" s="176" t="s">
        <v>82</v>
      </c>
      <c r="AT131" s="177" t="s">
        <v>73</v>
      </c>
      <c r="AU131" s="177" t="s">
        <v>82</v>
      </c>
      <c r="AY131" s="176" t="s">
        <v>197</v>
      </c>
      <c r="BK131" s="178">
        <f>SUM(BK132:BK137)</f>
        <v>0</v>
      </c>
    </row>
    <row r="132" spans="1:65" s="2" customFormat="1" ht="16.5" customHeight="1">
      <c r="A132" s="37"/>
      <c r="B132" s="38"/>
      <c r="C132" s="181" t="s">
        <v>327</v>
      </c>
      <c r="D132" s="181" t="s">
        <v>199</v>
      </c>
      <c r="E132" s="182" t="s">
        <v>5533</v>
      </c>
      <c r="F132" s="183" t="s">
        <v>5534</v>
      </c>
      <c r="G132" s="184" t="s">
        <v>3845</v>
      </c>
      <c r="H132" s="185">
        <v>1</v>
      </c>
      <c r="I132" s="186"/>
      <c r="J132" s="187">
        <f t="shared" ref="J132:J137" si="10">ROUND(I132*H132,2)</f>
        <v>0</v>
      </c>
      <c r="K132" s="183" t="s">
        <v>28</v>
      </c>
      <c r="L132" s="42"/>
      <c r="M132" s="188" t="s">
        <v>28</v>
      </c>
      <c r="N132" s="189" t="s">
        <v>45</v>
      </c>
      <c r="O132" s="67"/>
      <c r="P132" s="190">
        <f t="shared" ref="P132:P137" si="11">O132*H132</f>
        <v>0</v>
      </c>
      <c r="Q132" s="190">
        <v>0</v>
      </c>
      <c r="R132" s="190">
        <f t="shared" ref="R132:R137" si="12">Q132*H132</f>
        <v>0</v>
      </c>
      <c r="S132" s="190">
        <v>0</v>
      </c>
      <c r="T132" s="191">
        <f t="shared" ref="T132:T137" si="13">S132*H132</f>
        <v>0</v>
      </c>
      <c r="U132" s="37"/>
      <c r="V132" s="37"/>
      <c r="W132" s="37"/>
      <c r="X132" s="37"/>
      <c r="Y132" s="37"/>
      <c r="Z132" s="37"/>
      <c r="AA132" s="37"/>
      <c r="AB132" s="37"/>
      <c r="AC132" s="37"/>
      <c r="AD132" s="37"/>
      <c r="AE132" s="37"/>
      <c r="AR132" s="192" t="s">
        <v>283</v>
      </c>
      <c r="AT132" s="192" t="s">
        <v>199</v>
      </c>
      <c r="AU132" s="192" t="s">
        <v>84</v>
      </c>
      <c r="AY132" s="20" t="s">
        <v>197</v>
      </c>
      <c r="BE132" s="193">
        <f t="shared" ref="BE132:BE137" si="14">IF(N132="základní",J132,0)</f>
        <v>0</v>
      </c>
      <c r="BF132" s="193">
        <f t="shared" ref="BF132:BF137" si="15">IF(N132="snížená",J132,0)</f>
        <v>0</v>
      </c>
      <c r="BG132" s="193">
        <f t="shared" ref="BG132:BG137" si="16">IF(N132="zákl. přenesená",J132,0)</f>
        <v>0</v>
      </c>
      <c r="BH132" s="193">
        <f t="shared" ref="BH132:BH137" si="17">IF(N132="sníž. přenesená",J132,0)</f>
        <v>0</v>
      </c>
      <c r="BI132" s="193">
        <f t="shared" ref="BI132:BI137" si="18">IF(N132="nulová",J132,0)</f>
        <v>0</v>
      </c>
      <c r="BJ132" s="20" t="s">
        <v>82</v>
      </c>
      <c r="BK132" s="193">
        <f t="shared" ref="BK132:BK137" si="19">ROUND(I132*H132,2)</f>
        <v>0</v>
      </c>
      <c r="BL132" s="20" t="s">
        <v>283</v>
      </c>
      <c r="BM132" s="192" t="s">
        <v>476</v>
      </c>
    </row>
    <row r="133" spans="1:65" s="2" customFormat="1" ht="16.5" customHeight="1">
      <c r="A133" s="37"/>
      <c r="B133" s="38"/>
      <c r="C133" s="181" t="s">
        <v>332</v>
      </c>
      <c r="D133" s="181" t="s">
        <v>199</v>
      </c>
      <c r="E133" s="182" t="s">
        <v>5535</v>
      </c>
      <c r="F133" s="183" t="s">
        <v>5536</v>
      </c>
      <c r="G133" s="184" t="s">
        <v>3845</v>
      </c>
      <c r="H133" s="185">
        <v>1</v>
      </c>
      <c r="I133" s="186"/>
      <c r="J133" s="187">
        <f t="shared" si="10"/>
        <v>0</v>
      </c>
      <c r="K133" s="183" t="s">
        <v>28</v>
      </c>
      <c r="L133" s="42"/>
      <c r="M133" s="188" t="s">
        <v>28</v>
      </c>
      <c r="N133" s="189" t="s">
        <v>45</v>
      </c>
      <c r="O133" s="67"/>
      <c r="P133" s="190">
        <f t="shared" si="11"/>
        <v>0</v>
      </c>
      <c r="Q133" s="190">
        <v>0</v>
      </c>
      <c r="R133" s="190">
        <f t="shared" si="12"/>
        <v>0</v>
      </c>
      <c r="S133" s="190">
        <v>0</v>
      </c>
      <c r="T133" s="191">
        <f t="shared" si="13"/>
        <v>0</v>
      </c>
      <c r="U133" s="37"/>
      <c r="V133" s="37"/>
      <c r="W133" s="37"/>
      <c r="X133" s="37"/>
      <c r="Y133" s="37"/>
      <c r="Z133" s="37"/>
      <c r="AA133" s="37"/>
      <c r="AB133" s="37"/>
      <c r="AC133" s="37"/>
      <c r="AD133" s="37"/>
      <c r="AE133" s="37"/>
      <c r="AR133" s="192" t="s">
        <v>283</v>
      </c>
      <c r="AT133" s="192" t="s">
        <v>199</v>
      </c>
      <c r="AU133" s="192" t="s">
        <v>84</v>
      </c>
      <c r="AY133" s="20" t="s">
        <v>197</v>
      </c>
      <c r="BE133" s="193">
        <f t="shared" si="14"/>
        <v>0</v>
      </c>
      <c r="BF133" s="193">
        <f t="shared" si="15"/>
        <v>0</v>
      </c>
      <c r="BG133" s="193">
        <f t="shared" si="16"/>
        <v>0</v>
      </c>
      <c r="BH133" s="193">
        <f t="shared" si="17"/>
        <v>0</v>
      </c>
      <c r="BI133" s="193">
        <f t="shared" si="18"/>
        <v>0</v>
      </c>
      <c r="BJ133" s="20" t="s">
        <v>82</v>
      </c>
      <c r="BK133" s="193">
        <f t="shared" si="19"/>
        <v>0</v>
      </c>
      <c r="BL133" s="20" t="s">
        <v>283</v>
      </c>
      <c r="BM133" s="192" t="s">
        <v>489</v>
      </c>
    </row>
    <row r="134" spans="1:65" s="2" customFormat="1" ht="16.5" customHeight="1">
      <c r="A134" s="37"/>
      <c r="B134" s="38"/>
      <c r="C134" s="181" t="s">
        <v>337</v>
      </c>
      <c r="D134" s="181" t="s">
        <v>199</v>
      </c>
      <c r="E134" s="182" t="s">
        <v>5537</v>
      </c>
      <c r="F134" s="183" t="s">
        <v>5538</v>
      </c>
      <c r="G134" s="184" t="s">
        <v>3845</v>
      </c>
      <c r="H134" s="185">
        <v>1</v>
      </c>
      <c r="I134" s="186"/>
      <c r="J134" s="187">
        <f t="shared" si="10"/>
        <v>0</v>
      </c>
      <c r="K134" s="183" t="s">
        <v>28</v>
      </c>
      <c r="L134" s="42"/>
      <c r="M134" s="188" t="s">
        <v>28</v>
      </c>
      <c r="N134" s="189" t="s">
        <v>45</v>
      </c>
      <c r="O134" s="67"/>
      <c r="P134" s="190">
        <f t="shared" si="11"/>
        <v>0</v>
      </c>
      <c r="Q134" s="190">
        <v>0</v>
      </c>
      <c r="R134" s="190">
        <f t="shared" si="12"/>
        <v>0</v>
      </c>
      <c r="S134" s="190">
        <v>0</v>
      </c>
      <c r="T134" s="191">
        <f t="shared" si="13"/>
        <v>0</v>
      </c>
      <c r="U134" s="37"/>
      <c r="V134" s="37"/>
      <c r="W134" s="37"/>
      <c r="X134" s="37"/>
      <c r="Y134" s="37"/>
      <c r="Z134" s="37"/>
      <c r="AA134" s="37"/>
      <c r="AB134" s="37"/>
      <c r="AC134" s="37"/>
      <c r="AD134" s="37"/>
      <c r="AE134" s="37"/>
      <c r="AR134" s="192" t="s">
        <v>283</v>
      </c>
      <c r="AT134" s="192" t="s">
        <v>199</v>
      </c>
      <c r="AU134" s="192" t="s">
        <v>84</v>
      </c>
      <c r="AY134" s="20" t="s">
        <v>197</v>
      </c>
      <c r="BE134" s="193">
        <f t="shared" si="14"/>
        <v>0</v>
      </c>
      <c r="BF134" s="193">
        <f t="shared" si="15"/>
        <v>0</v>
      </c>
      <c r="BG134" s="193">
        <f t="shared" si="16"/>
        <v>0</v>
      </c>
      <c r="BH134" s="193">
        <f t="shared" si="17"/>
        <v>0</v>
      </c>
      <c r="BI134" s="193">
        <f t="shared" si="18"/>
        <v>0</v>
      </c>
      <c r="BJ134" s="20" t="s">
        <v>82</v>
      </c>
      <c r="BK134" s="193">
        <f t="shared" si="19"/>
        <v>0</v>
      </c>
      <c r="BL134" s="20" t="s">
        <v>283</v>
      </c>
      <c r="BM134" s="192" t="s">
        <v>500</v>
      </c>
    </row>
    <row r="135" spans="1:65" s="2" customFormat="1" ht="16.5" customHeight="1">
      <c r="A135" s="37"/>
      <c r="B135" s="38"/>
      <c r="C135" s="181" t="s">
        <v>343</v>
      </c>
      <c r="D135" s="181" t="s">
        <v>199</v>
      </c>
      <c r="E135" s="182" t="s">
        <v>5539</v>
      </c>
      <c r="F135" s="183" t="s">
        <v>5540</v>
      </c>
      <c r="G135" s="184" t="s">
        <v>3845</v>
      </c>
      <c r="H135" s="185">
        <v>1</v>
      </c>
      <c r="I135" s="186"/>
      <c r="J135" s="187">
        <f t="shared" si="10"/>
        <v>0</v>
      </c>
      <c r="K135" s="183" t="s">
        <v>28</v>
      </c>
      <c r="L135" s="42"/>
      <c r="M135" s="188" t="s">
        <v>28</v>
      </c>
      <c r="N135" s="189" t="s">
        <v>45</v>
      </c>
      <c r="O135" s="67"/>
      <c r="P135" s="190">
        <f t="shared" si="11"/>
        <v>0</v>
      </c>
      <c r="Q135" s="190">
        <v>0</v>
      </c>
      <c r="R135" s="190">
        <f t="shared" si="12"/>
        <v>0</v>
      </c>
      <c r="S135" s="190">
        <v>0</v>
      </c>
      <c r="T135" s="191">
        <f t="shared" si="13"/>
        <v>0</v>
      </c>
      <c r="U135" s="37"/>
      <c r="V135" s="37"/>
      <c r="W135" s="37"/>
      <c r="X135" s="37"/>
      <c r="Y135" s="37"/>
      <c r="Z135" s="37"/>
      <c r="AA135" s="37"/>
      <c r="AB135" s="37"/>
      <c r="AC135" s="37"/>
      <c r="AD135" s="37"/>
      <c r="AE135" s="37"/>
      <c r="AR135" s="192" t="s">
        <v>283</v>
      </c>
      <c r="AT135" s="192" t="s">
        <v>199</v>
      </c>
      <c r="AU135" s="192" t="s">
        <v>84</v>
      </c>
      <c r="AY135" s="20" t="s">
        <v>197</v>
      </c>
      <c r="BE135" s="193">
        <f t="shared" si="14"/>
        <v>0</v>
      </c>
      <c r="BF135" s="193">
        <f t="shared" si="15"/>
        <v>0</v>
      </c>
      <c r="BG135" s="193">
        <f t="shared" si="16"/>
        <v>0</v>
      </c>
      <c r="BH135" s="193">
        <f t="shared" si="17"/>
        <v>0</v>
      </c>
      <c r="BI135" s="193">
        <f t="shared" si="18"/>
        <v>0</v>
      </c>
      <c r="BJ135" s="20" t="s">
        <v>82</v>
      </c>
      <c r="BK135" s="193">
        <f t="shared" si="19"/>
        <v>0</v>
      </c>
      <c r="BL135" s="20" t="s">
        <v>283</v>
      </c>
      <c r="BM135" s="192" t="s">
        <v>510</v>
      </c>
    </row>
    <row r="136" spans="1:65" s="2" customFormat="1" ht="16.5" customHeight="1">
      <c r="A136" s="37"/>
      <c r="B136" s="38"/>
      <c r="C136" s="181" t="s">
        <v>348</v>
      </c>
      <c r="D136" s="181" t="s">
        <v>199</v>
      </c>
      <c r="E136" s="182" t="s">
        <v>5541</v>
      </c>
      <c r="F136" s="183" t="s">
        <v>5542</v>
      </c>
      <c r="G136" s="184" t="s">
        <v>3845</v>
      </c>
      <c r="H136" s="185">
        <v>1</v>
      </c>
      <c r="I136" s="186"/>
      <c r="J136" s="187">
        <f t="shared" si="10"/>
        <v>0</v>
      </c>
      <c r="K136" s="183" t="s">
        <v>28</v>
      </c>
      <c r="L136" s="42"/>
      <c r="M136" s="188" t="s">
        <v>28</v>
      </c>
      <c r="N136" s="189" t="s">
        <v>45</v>
      </c>
      <c r="O136" s="67"/>
      <c r="P136" s="190">
        <f t="shared" si="11"/>
        <v>0</v>
      </c>
      <c r="Q136" s="190">
        <v>0</v>
      </c>
      <c r="R136" s="190">
        <f t="shared" si="12"/>
        <v>0</v>
      </c>
      <c r="S136" s="190">
        <v>0</v>
      </c>
      <c r="T136" s="191">
        <f t="shared" si="13"/>
        <v>0</v>
      </c>
      <c r="U136" s="37"/>
      <c r="V136" s="37"/>
      <c r="W136" s="37"/>
      <c r="X136" s="37"/>
      <c r="Y136" s="37"/>
      <c r="Z136" s="37"/>
      <c r="AA136" s="37"/>
      <c r="AB136" s="37"/>
      <c r="AC136" s="37"/>
      <c r="AD136" s="37"/>
      <c r="AE136" s="37"/>
      <c r="AR136" s="192" t="s">
        <v>283</v>
      </c>
      <c r="AT136" s="192" t="s">
        <v>199</v>
      </c>
      <c r="AU136" s="192" t="s">
        <v>84</v>
      </c>
      <c r="AY136" s="20" t="s">
        <v>197</v>
      </c>
      <c r="BE136" s="193">
        <f t="shared" si="14"/>
        <v>0</v>
      </c>
      <c r="BF136" s="193">
        <f t="shared" si="15"/>
        <v>0</v>
      </c>
      <c r="BG136" s="193">
        <f t="shared" si="16"/>
        <v>0</v>
      </c>
      <c r="BH136" s="193">
        <f t="shared" si="17"/>
        <v>0</v>
      </c>
      <c r="BI136" s="193">
        <f t="shared" si="18"/>
        <v>0</v>
      </c>
      <c r="BJ136" s="20" t="s">
        <v>82</v>
      </c>
      <c r="BK136" s="193">
        <f t="shared" si="19"/>
        <v>0</v>
      </c>
      <c r="BL136" s="20" t="s">
        <v>283</v>
      </c>
      <c r="BM136" s="192" t="s">
        <v>523</v>
      </c>
    </row>
    <row r="137" spans="1:65" s="2" customFormat="1" ht="16.5" customHeight="1">
      <c r="A137" s="37"/>
      <c r="B137" s="38"/>
      <c r="C137" s="181" t="s">
        <v>354</v>
      </c>
      <c r="D137" s="181" t="s">
        <v>199</v>
      </c>
      <c r="E137" s="182" t="s">
        <v>5543</v>
      </c>
      <c r="F137" s="183" t="s">
        <v>5544</v>
      </c>
      <c r="G137" s="184" t="s">
        <v>3845</v>
      </c>
      <c r="H137" s="185">
        <v>1</v>
      </c>
      <c r="I137" s="186"/>
      <c r="J137" s="187">
        <f t="shared" si="10"/>
        <v>0</v>
      </c>
      <c r="K137" s="183" t="s">
        <v>28</v>
      </c>
      <c r="L137" s="42"/>
      <c r="M137" s="188" t="s">
        <v>28</v>
      </c>
      <c r="N137" s="189" t="s">
        <v>45</v>
      </c>
      <c r="O137" s="67"/>
      <c r="P137" s="190">
        <f t="shared" si="11"/>
        <v>0</v>
      </c>
      <c r="Q137" s="190">
        <v>0</v>
      </c>
      <c r="R137" s="190">
        <f t="shared" si="12"/>
        <v>0</v>
      </c>
      <c r="S137" s="190">
        <v>0</v>
      </c>
      <c r="T137" s="191">
        <f t="shared" si="13"/>
        <v>0</v>
      </c>
      <c r="U137" s="37"/>
      <c r="V137" s="37"/>
      <c r="W137" s="37"/>
      <c r="X137" s="37"/>
      <c r="Y137" s="37"/>
      <c r="Z137" s="37"/>
      <c r="AA137" s="37"/>
      <c r="AB137" s="37"/>
      <c r="AC137" s="37"/>
      <c r="AD137" s="37"/>
      <c r="AE137" s="37"/>
      <c r="AR137" s="192" t="s">
        <v>283</v>
      </c>
      <c r="AT137" s="192" t="s">
        <v>199</v>
      </c>
      <c r="AU137" s="192" t="s">
        <v>84</v>
      </c>
      <c r="AY137" s="20" t="s">
        <v>197</v>
      </c>
      <c r="BE137" s="193">
        <f t="shared" si="14"/>
        <v>0</v>
      </c>
      <c r="BF137" s="193">
        <f t="shared" si="15"/>
        <v>0</v>
      </c>
      <c r="BG137" s="193">
        <f t="shared" si="16"/>
        <v>0</v>
      </c>
      <c r="BH137" s="193">
        <f t="shared" si="17"/>
        <v>0</v>
      </c>
      <c r="BI137" s="193">
        <f t="shared" si="18"/>
        <v>0</v>
      </c>
      <c r="BJ137" s="20" t="s">
        <v>82</v>
      </c>
      <c r="BK137" s="193">
        <f t="shared" si="19"/>
        <v>0</v>
      </c>
      <c r="BL137" s="20" t="s">
        <v>283</v>
      </c>
      <c r="BM137" s="192" t="s">
        <v>1046</v>
      </c>
    </row>
    <row r="138" spans="1:65" s="12" customFormat="1" ht="22.9" customHeight="1">
      <c r="B138" s="165"/>
      <c r="C138" s="166"/>
      <c r="D138" s="167" t="s">
        <v>73</v>
      </c>
      <c r="E138" s="179" t="s">
        <v>4344</v>
      </c>
      <c r="F138" s="179" t="s">
        <v>5545</v>
      </c>
      <c r="G138" s="166"/>
      <c r="H138" s="166"/>
      <c r="I138" s="169"/>
      <c r="J138" s="180">
        <f>BK138</f>
        <v>0</v>
      </c>
      <c r="K138" s="166"/>
      <c r="L138" s="171"/>
      <c r="M138" s="172"/>
      <c r="N138" s="173"/>
      <c r="O138" s="173"/>
      <c r="P138" s="174">
        <f>SUM(P139:P148)</f>
        <v>0</v>
      </c>
      <c r="Q138" s="173"/>
      <c r="R138" s="174">
        <f>SUM(R139:R148)</f>
        <v>0</v>
      </c>
      <c r="S138" s="173"/>
      <c r="T138" s="175">
        <f>SUM(T139:T148)</f>
        <v>0</v>
      </c>
      <c r="AR138" s="176" t="s">
        <v>82</v>
      </c>
      <c r="AT138" s="177" t="s">
        <v>73</v>
      </c>
      <c r="AU138" s="177" t="s">
        <v>82</v>
      </c>
      <c r="AY138" s="176" t="s">
        <v>197</v>
      </c>
      <c r="BK138" s="178">
        <f>SUM(BK139:BK148)</f>
        <v>0</v>
      </c>
    </row>
    <row r="139" spans="1:65" s="2" customFormat="1" ht="16.5" customHeight="1">
      <c r="A139" s="37"/>
      <c r="B139" s="38"/>
      <c r="C139" s="181" t="s">
        <v>360</v>
      </c>
      <c r="D139" s="181" t="s">
        <v>199</v>
      </c>
      <c r="E139" s="182" t="s">
        <v>5546</v>
      </c>
      <c r="F139" s="183" t="s">
        <v>5547</v>
      </c>
      <c r="G139" s="184" t="s">
        <v>3845</v>
      </c>
      <c r="H139" s="185">
        <v>1</v>
      </c>
      <c r="I139" s="186"/>
      <c r="J139" s="187">
        <f t="shared" ref="J139:J148" si="20">ROUND(I139*H139,2)</f>
        <v>0</v>
      </c>
      <c r="K139" s="183" t="s">
        <v>28</v>
      </c>
      <c r="L139" s="42"/>
      <c r="M139" s="188" t="s">
        <v>28</v>
      </c>
      <c r="N139" s="189" t="s">
        <v>45</v>
      </c>
      <c r="O139" s="67"/>
      <c r="P139" s="190">
        <f t="shared" ref="P139:P148" si="21">O139*H139</f>
        <v>0</v>
      </c>
      <c r="Q139" s="190">
        <v>0</v>
      </c>
      <c r="R139" s="190">
        <f t="shared" ref="R139:R148" si="22">Q139*H139</f>
        <v>0</v>
      </c>
      <c r="S139" s="190">
        <v>0</v>
      </c>
      <c r="T139" s="191">
        <f t="shared" ref="T139:T148" si="23">S139*H139</f>
        <v>0</v>
      </c>
      <c r="U139" s="37"/>
      <c r="V139" s="37"/>
      <c r="W139" s="37"/>
      <c r="X139" s="37"/>
      <c r="Y139" s="37"/>
      <c r="Z139" s="37"/>
      <c r="AA139" s="37"/>
      <c r="AB139" s="37"/>
      <c r="AC139" s="37"/>
      <c r="AD139" s="37"/>
      <c r="AE139" s="37"/>
      <c r="AR139" s="192" t="s">
        <v>283</v>
      </c>
      <c r="AT139" s="192" t="s">
        <v>199</v>
      </c>
      <c r="AU139" s="192" t="s">
        <v>84</v>
      </c>
      <c r="AY139" s="20" t="s">
        <v>197</v>
      </c>
      <c r="BE139" s="193">
        <f t="shared" ref="BE139:BE148" si="24">IF(N139="základní",J139,0)</f>
        <v>0</v>
      </c>
      <c r="BF139" s="193">
        <f t="shared" ref="BF139:BF148" si="25">IF(N139="snížená",J139,0)</f>
        <v>0</v>
      </c>
      <c r="BG139" s="193">
        <f t="shared" ref="BG139:BG148" si="26">IF(N139="zákl. přenesená",J139,0)</f>
        <v>0</v>
      </c>
      <c r="BH139" s="193">
        <f t="shared" ref="BH139:BH148" si="27">IF(N139="sníž. přenesená",J139,0)</f>
        <v>0</v>
      </c>
      <c r="BI139" s="193">
        <f t="shared" ref="BI139:BI148" si="28">IF(N139="nulová",J139,0)</f>
        <v>0</v>
      </c>
      <c r="BJ139" s="20" t="s">
        <v>82</v>
      </c>
      <c r="BK139" s="193">
        <f t="shared" ref="BK139:BK148" si="29">ROUND(I139*H139,2)</f>
        <v>0</v>
      </c>
      <c r="BL139" s="20" t="s">
        <v>283</v>
      </c>
      <c r="BM139" s="192" t="s">
        <v>1063</v>
      </c>
    </row>
    <row r="140" spans="1:65" s="2" customFormat="1" ht="16.5" customHeight="1">
      <c r="A140" s="37"/>
      <c r="B140" s="38"/>
      <c r="C140" s="181" t="s">
        <v>365</v>
      </c>
      <c r="D140" s="181" t="s">
        <v>199</v>
      </c>
      <c r="E140" s="182" t="s">
        <v>5548</v>
      </c>
      <c r="F140" s="183" t="s">
        <v>5549</v>
      </c>
      <c r="G140" s="184" t="s">
        <v>3845</v>
      </c>
      <c r="H140" s="185">
        <v>1</v>
      </c>
      <c r="I140" s="186"/>
      <c r="J140" s="187">
        <f t="shared" si="20"/>
        <v>0</v>
      </c>
      <c r="K140" s="183" t="s">
        <v>28</v>
      </c>
      <c r="L140" s="42"/>
      <c r="M140" s="188" t="s">
        <v>28</v>
      </c>
      <c r="N140" s="189" t="s">
        <v>45</v>
      </c>
      <c r="O140" s="67"/>
      <c r="P140" s="190">
        <f t="shared" si="21"/>
        <v>0</v>
      </c>
      <c r="Q140" s="190">
        <v>0</v>
      </c>
      <c r="R140" s="190">
        <f t="shared" si="22"/>
        <v>0</v>
      </c>
      <c r="S140" s="190">
        <v>0</v>
      </c>
      <c r="T140" s="191">
        <f t="shared" si="23"/>
        <v>0</v>
      </c>
      <c r="U140" s="37"/>
      <c r="V140" s="37"/>
      <c r="W140" s="37"/>
      <c r="X140" s="37"/>
      <c r="Y140" s="37"/>
      <c r="Z140" s="37"/>
      <c r="AA140" s="37"/>
      <c r="AB140" s="37"/>
      <c r="AC140" s="37"/>
      <c r="AD140" s="37"/>
      <c r="AE140" s="37"/>
      <c r="AR140" s="192" t="s">
        <v>283</v>
      </c>
      <c r="AT140" s="192" t="s">
        <v>199</v>
      </c>
      <c r="AU140" s="192" t="s">
        <v>84</v>
      </c>
      <c r="AY140" s="20" t="s">
        <v>197</v>
      </c>
      <c r="BE140" s="193">
        <f t="shared" si="24"/>
        <v>0</v>
      </c>
      <c r="BF140" s="193">
        <f t="shared" si="25"/>
        <v>0</v>
      </c>
      <c r="BG140" s="193">
        <f t="shared" si="26"/>
        <v>0</v>
      </c>
      <c r="BH140" s="193">
        <f t="shared" si="27"/>
        <v>0</v>
      </c>
      <c r="BI140" s="193">
        <f t="shared" si="28"/>
        <v>0</v>
      </c>
      <c r="BJ140" s="20" t="s">
        <v>82</v>
      </c>
      <c r="BK140" s="193">
        <f t="shared" si="29"/>
        <v>0</v>
      </c>
      <c r="BL140" s="20" t="s">
        <v>283</v>
      </c>
      <c r="BM140" s="192" t="s">
        <v>526</v>
      </c>
    </row>
    <row r="141" spans="1:65" s="2" customFormat="1" ht="16.5" customHeight="1">
      <c r="A141" s="37"/>
      <c r="B141" s="38"/>
      <c r="C141" s="181" t="s">
        <v>370</v>
      </c>
      <c r="D141" s="181" t="s">
        <v>199</v>
      </c>
      <c r="E141" s="182" t="s">
        <v>5550</v>
      </c>
      <c r="F141" s="183" t="s">
        <v>5551</v>
      </c>
      <c r="G141" s="184" t="s">
        <v>3845</v>
      </c>
      <c r="H141" s="185">
        <v>1</v>
      </c>
      <c r="I141" s="186"/>
      <c r="J141" s="187">
        <f t="shared" si="20"/>
        <v>0</v>
      </c>
      <c r="K141" s="183" t="s">
        <v>28</v>
      </c>
      <c r="L141" s="42"/>
      <c r="M141" s="188" t="s">
        <v>28</v>
      </c>
      <c r="N141" s="189" t="s">
        <v>45</v>
      </c>
      <c r="O141" s="67"/>
      <c r="P141" s="190">
        <f t="shared" si="21"/>
        <v>0</v>
      </c>
      <c r="Q141" s="190">
        <v>0</v>
      </c>
      <c r="R141" s="190">
        <f t="shared" si="22"/>
        <v>0</v>
      </c>
      <c r="S141" s="190">
        <v>0</v>
      </c>
      <c r="T141" s="191">
        <f t="shared" si="23"/>
        <v>0</v>
      </c>
      <c r="U141" s="37"/>
      <c r="V141" s="37"/>
      <c r="W141" s="37"/>
      <c r="X141" s="37"/>
      <c r="Y141" s="37"/>
      <c r="Z141" s="37"/>
      <c r="AA141" s="37"/>
      <c r="AB141" s="37"/>
      <c r="AC141" s="37"/>
      <c r="AD141" s="37"/>
      <c r="AE141" s="37"/>
      <c r="AR141" s="192" t="s">
        <v>283</v>
      </c>
      <c r="AT141" s="192" t="s">
        <v>199</v>
      </c>
      <c r="AU141" s="192" t="s">
        <v>84</v>
      </c>
      <c r="AY141" s="20" t="s">
        <v>197</v>
      </c>
      <c r="BE141" s="193">
        <f t="shared" si="24"/>
        <v>0</v>
      </c>
      <c r="BF141" s="193">
        <f t="shared" si="25"/>
        <v>0</v>
      </c>
      <c r="BG141" s="193">
        <f t="shared" si="26"/>
        <v>0</v>
      </c>
      <c r="BH141" s="193">
        <f t="shared" si="27"/>
        <v>0</v>
      </c>
      <c r="BI141" s="193">
        <f t="shared" si="28"/>
        <v>0</v>
      </c>
      <c r="BJ141" s="20" t="s">
        <v>82</v>
      </c>
      <c r="BK141" s="193">
        <f t="shared" si="29"/>
        <v>0</v>
      </c>
      <c r="BL141" s="20" t="s">
        <v>283</v>
      </c>
      <c r="BM141" s="192" t="s">
        <v>1121</v>
      </c>
    </row>
    <row r="142" spans="1:65" s="2" customFormat="1" ht="16.5" customHeight="1">
      <c r="A142" s="37"/>
      <c r="B142" s="38"/>
      <c r="C142" s="181" t="s">
        <v>375</v>
      </c>
      <c r="D142" s="181" t="s">
        <v>199</v>
      </c>
      <c r="E142" s="182" t="s">
        <v>5548</v>
      </c>
      <c r="F142" s="183" t="s">
        <v>5549</v>
      </c>
      <c r="G142" s="184" t="s">
        <v>3845</v>
      </c>
      <c r="H142" s="185">
        <v>1</v>
      </c>
      <c r="I142" s="186"/>
      <c r="J142" s="187">
        <f t="shared" si="20"/>
        <v>0</v>
      </c>
      <c r="K142" s="183" t="s">
        <v>28</v>
      </c>
      <c r="L142" s="42"/>
      <c r="M142" s="188" t="s">
        <v>28</v>
      </c>
      <c r="N142" s="189" t="s">
        <v>45</v>
      </c>
      <c r="O142" s="67"/>
      <c r="P142" s="190">
        <f t="shared" si="21"/>
        <v>0</v>
      </c>
      <c r="Q142" s="190">
        <v>0</v>
      </c>
      <c r="R142" s="190">
        <f t="shared" si="22"/>
        <v>0</v>
      </c>
      <c r="S142" s="190">
        <v>0</v>
      </c>
      <c r="T142" s="191">
        <f t="shared" si="23"/>
        <v>0</v>
      </c>
      <c r="U142" s="37"/>
      <c r="V142" s="37"/>
      <c r="W142" s="37"/>
      <c r="X142" s="37"/>
      <c r="Y142" s="37"/>
      <c r="Z142" s="37"/>
      <c r="AA142" s="37"/>
      <c r="AB142" s="37"/>
      <c r="AC142" s="37"/>
      <c r="AD142" s="37"/>
      <c r="AE142" s="37"/>
      <c r="AR142" s="192" t="s">
        <v>283</v>
      </c>
      <c r="AT142" s="192" t="s">
        <v>199</v>
      </c>
      <c r="AU142" s="192" t="s">
        <v>84</v>
      </c>
      <c r="AY142" s="20" t="s">
        <v>197</v>
      </c>
      <c r="BE142" s="193">
        <f t="shared" si="24"/>
        <v>0</v>
      </c>
      <c r="BF142" s="193">
        <f t="shared" si="25"/>
        <v>0</v>
      </c>
      <c r="BG142" s="193">
        <f t="shared" si="26"/>
        <v>0</v>
      </c>
      <c r="BH142" s="193">
        <f t="shared" si="27"/>
        <v>0</v>
      </c>
      <c r="BI142" s="193">
        <f t="shared" si="28"/>
        <v>0</v>
      </c>
      <c r="BJ142" s="20" t="s">
        <v>82</v>
      </c>
      <c r="BK142" s="193">
        <f t="shared" si="29"/>
        <v>0</v>
      </c>
      <c r="BL142" s="20" t="s">
        <v>283</v>
      </c>
      <c r="BM142" s="192" t="s">
        <v>1145</v>
      </c>
    </row>
    <row r="143" spans="1:65" s="2" customFormat="1" ht="16.5" customHeight="1">
      <c r="A143" s="37"/>
      <c r="B143" s="38"/>
      <c r="C143" s="181" t="s">
        <v>380</v>
      </c>
      <c r="D143" s="181" t="s">
        <v>199</v>
      </c>
      <c r="E143" s="182" t="s">
        <v>5552</v>
      </c>
      <c r="F143" s="183" t="s">
        <v>5547</v>
      </c>
      <c r="G143" s="184" t="s">
        <v>3845</v>
      </c>
      <c r="H143" s="185">
        <v>1</v>
      </c>
      <c r="I143" s="186"/>
      <c r="J143" s="187">
        <f t="shared" si="20"/>
        <v>0</v>
      </c>
      <c r="K143" s="183" t="s">
        <v>28</v>
      </c>
      <c r="L143" s="42"/>
      <c r="M143" s="188" t="s">
        <v>28</v>
      </c>
      <c r="N143" s="189" t="s">
        <v>45</v>
      </c>
      <c r="O143" s="67"/>
      <c r="P143" s="190">
        <f t="shared" si="21"/>
        <v>0</v>
      </c>
      <c r="Q143" s="190">
        <v>0</v>
      </c>
      <c r="R143" s="190">
        <f t="shared" si="22"/>
        <v>0</v>
      </c>
      <c r="S143" s="190">
        <v>0</v>
      </c>
      <c r="T143" s="191">
        <f t="shared" si="23"/>
        <v>0</v>
      </c>
      <c r="U143" s="37"/>
      <c r="V143" s="37"/>
      <c r="W143" s="37"/>
      <c r="X143" s="37"/>
      <c r="Y143" s="37"/>
      <c r="Z143" s="37"/>
      <c r="AA143" s="37"/>
      <c r="AB143" s="37"/>
      <c r="AC143" s="37"/>
      <c r="AD143" s="37"/>
      <c r="AE143" s="37"/>
      <c r="AR143" s="192" t="s">
        <v>283</v>
      </c>
      <c r="AT143" s="192" t="s">
        <v>199</v>
      </c>
      <c r="AU143" s="192" t="s">
        <v>84</v>
      </c>
      <c r="AY143" s="20" t="s">
        <v>197</v>
      </c>
      <c r="BE143" s="193">
        <f t="shared" si="24"/>
        <v>0</v>
      </c>
      <c r="BF143" s="193">
        <f t="shared" si="25"/>
        <v>0</v>
      </c>
      <c r="BG143" s="193">
        <f t="shared" si="26"/>
        <v>0</v>
      </c>
      <c r="BH143" s="193">
        <f t="shared" si="27"/>
        <v>0</v>
      </c>
      <c r="BI143" s="193">
        <f t="shared" si="28"/>
        <v>0</v>
      </c>
      <c r="BJ143" s="20" t="s">
        <v>82</v>
      </c>
      <c r="BK143" s="193">
        <f t="shared" si="29"/>
        <v>0</v>
      </c>
      <c r="BL143" s="20" t="s">
        <v>283</v>
      </c>
      <c r="BM143" s="192" t="s">
        <v>1167</v>
      </c>
    </row>
    <row r="144" spans="1:65" s="2" customFormat="1" ht="16.5" customHeight="1">
      <c r="A144" s="37"/>
      <c r="B144" s="38"/>
      <c r="C144" s="181" t="s">
        <v>385</v>
      </c>
      <c r="D144" s="181" t="s">
        <v>199</v>
      </c>
      <c r="E144" s="182" t="s">
        <v>5548</v>
      </c>
      <c r="F144" s="183" t="s">
        <v>5549</v>
      </c>
      <c r="G144" s="184" t="s">
        <v>3845</v>
      </c>
      <c r="H144" s="185">
        <v>1</v>
      </c>
      <c r="I144" s="186"/>
      <c r="J144" s="187">
        <f t="shared" si="20"/>
        <v>0</v>
      </c>
      <c r="K144" s="183" t="s">
        <v>28</v>
      </c>
      <c r="L144" s="42"/>
      <c r="M144" s="188" t="s">
        <v>28</v>
      </c>
      <c r="N144" s="189" t="s">
        <v>45</v>
      </c>
      <c r="O144" s="67"/>
      <c r="P144" s="190">
        <f t="shared" si="21"/>
        <v>0</v>
      </c>
      <c r="Q144" s="190">
        <v>0</v>
      </c>
      <c r="R144" s="190">
        <f t="shared" si="22"/>
        <v>0</v>
      </c>
      <c r="S144" s="190">
        <v>0</v>
      </c>
      <c r="T144" s="191">
        <f t="shared" si="23"/>
        <v>0</v>
      </c>
      <c r="U144" s="37"/>
      <c r="V144" s="37"/>
      <c r="W144" s="37"/>
      <c r="X144" s="37"/>
      <c r="Y144" s="37"/>
      <c r="Z144" s="37"/>
      <c r="AA144" s="37"/>
      <c r="AB144" s="37"/>
      <c r="AC144" s="37"/>
      <c r="AD144" s="37"/>
      <c r="AE144" s="37"/>
      <c r="AR144" s="192" t="s">
        <v>283</v>
      </c>
      <c r="AT144" s="192" t="s">
        <v>199</v>
      </c>
      <c r="AU144" s="192" t="s">
        <v>84</v>
      </c>
      <c r="AY144" s="20" t="s">
        <v>197</v>
      </c>
      <c r="BE144" s="193">
        <f t="shared" si="24"/>
        <v>0</v>
      </c>
      <c r="BF144" s="193">
        <f t="shared" si="25"/>
        <v>0</v>
      </c>
      <c r="BG144" s="193">
        <f t="shared" si="26"/>
        <v>0</v>
      </c>
      <c r="BH144" s="193">
        <f t="shared" si="27"/>
        <v>0</v>
      </c>
      <c r="BI144" s="193">
        <f t="shared" si="28"/>
        <v>0</v>
      </c>
      <c r="BJ144" s="20" t="s">
        <v>82</v>
      </c>
      <c r="BK144" s="193">
        <f t="shared" si="29"/>
        <v>0</v>
      </c>
      <c r="BL144" s="20" t="s">
        <v>283</v>
      </c>
      <c r="BM144" s="192" t="s">
        <v>1182</v>
      </c>
    </row>
    <row r="145" spans="1:65" s="2" customFormat="1" ht="16.5" customHeight="1">
      <c r="A145" s="37"/>
      <c r="B145" s="38"/>
      <c r="C145" s="181" t="s">
        <v>390</v>
      </c>
      <c r="D145" s="181" t="s">
        <v>199</v>
      </c>
      <c r="E145" s="182" t="s">
        <v>5553</v>
      </c>
      <c r="F145" s="183" t="s">
        <v>5554</v>
      </c>
      <c r="G145" s="184" t="s">
        <v>3845</v>
      </c>
      <c r="H145" s="185">
        <v>1</v>
      </c>
      <c r="I145" s="186"/>
      <c r="J145" s="187">
        <f t="shared" si="20"/>
        <v>0</v>
      </c>
      <c r="K145" s="183" t="s">
        <v>28</v>
      </c>
      <c r="L145" s="42"/>
      <c r="M145" s="188" t="s">
        <v>28</v>
      </c>
      <c r="N145" s="189" t="s">
        <v>45</v>
      </c>
      <c r="O145" s="67"/>
      <c r="P145" s="190">
        <f t="shared" si="21"/>
        <v>0</v>
      </c>
      <c r="Q145" s="190">
        <v>0</v>
      </c>
      <c r="R145" s="190">
        <f t="shared" si="22"/>
        <v>0</v>
      </c>
      <c r="S145" s="190">
        <v>0</v>
      </c>
      <c r="T145" s="191">
        <f t="shared" si="23"/>
        <v>0</v>
      </c>
      <c r="U145" s="37"/>
      <c r="V145" s="37"/>
      <c r="W145" s="37"/>
      <c r="X145" s="37"/>
      <c r="Y145" s="37"/>
      <c r="Z145" s="37"/>
      <c r="AA145" s="37"/>
      <c r="AB145" s="37"/>
      <c r="AC145" s="37"/>
      <c r="AD145" s="37"/>
      <c r="AE145" s="37"/>
      <c r="AR145" s="192" t="s">
        <v>283</v>
      </c>
      <c r="AT145" s="192" t="s">
        <v>199</v>
      </c>
      <c r="AU145" s="192" t="s">
        <v>84</v>
      </c>
      <c r="AY145" s="20" t="s">
        <v>197</v>
      </c>
      <c r="BE145" s="193">
        <f t="shared" si="24"/>
        <v>0</v>
      </c>
      <c r="BF145" s="193">
        <f t="shared" si="25"/>
        <v>0</v>
      </c>
      <c r="BG145" s="193">
        <f t="shared" si="26"/>
        <v>0</v>
      </c>
      <c r="BH145" s="193">
        <f t="shared" si="27"/>
        <v>0</v>
      </c>
      <c r="BI145" s="193">
        <f t="shared" si="28"/>
        <v>0</v>
      </c>
      <c r="BJ145" s="20" t="s">
        <v>82</v>
      </c>
      <c r="BK145" s="193">
        <f t="shared" si="29"/>
        <v>0</v>
      </c>
      <c r="BL145" s="20" t="s">
        <v>283</v>
      </c>
      <c r="BM145" s="192" t="s">
        <v>1204</v>
      </c>
    </row>
    <row r="146" spans="1:65" s="2" customFormat="1" ht="16.5" customHeight="1">
      <c r="A146" s="37"/>
      <c r="B146" s="38"/>
      <c r="C146" s="181" t="s">
        <v>395</v>
      </c>
      <c r="D146" s="181" t="s">
        <v>199</v>
      </c>
      <c r="E146" s="182" t="s">
        <v>5548</v>
      </c>
      <c r="F146" s="183" t="s">
        <v>5549</v>
      </c>
      <c r="G146" s="184" t="s">
        <v>3845</v>
      </c>
      <c r="H146" s="185">
        <v>1</v>
      </c>
      <c r="I146" s="186"/>
      <c r="J146" s="187">
        <f t="shared" si="20"/>
        <v>0</v>
      </c>
      <c r="K146" s="183" t="s">
        <v>28</v>
      </c>
      <c r="L146" s="42"/>
      <c r="M146" s="188" t="s">
        <v>28</v>
      </c>
      <c r="N146" s="189" t="s">
        <v>45</v>
      </c>
      <c r="O146" s="67"/>
      <c r="P146" s="190">
        <f t="shared" si="21"/>
        <v>0</v>
      </c>
      <c r="Q146" s="190">
        <v>0</v>
      </c>
      <c r="R146" s="190">
        <f t="shared" si="22"/>
        <v>0</v>
      </c>
      <c r="S146" s="190">
        <v>0</v>
      </c>
      <c r="T146" s="191">
        <f t="shared" si="23"/>
        <v>0</v>
      </c>
      <c r="U146" s="37"/>
      <c r="V146" s="37"/>
      <c r="W146" s="37"/>
      <c r="X146" s="37"/>
      <c r="Y146" s="37"/>
      <c r="Z146" s="37"/>
      <c r="AA146" s="37"/>
      <c r="AB146" s="37"/>
      <c r="AC146" s="37"/>
      <c r="AD146" s="37"/>
      <c r="AE146" s="37"/>
      <c r="AR146" s="192" t="s">
        <v>283</v>
      </c>
      <c r="AT146" s="192" t="s">
        <v>199</v>
      </c>
      <c r="AU146" s="192" t="s">
        <v>84</v>
      </c>
      <c r="AY146" s="20" t="s">
        <v>197</v>
      </c>
      <c r="BE146" s="193">
        <f t="shared" si="24"/>
        <v>0</v>
      </c>
      <c r="BF146" s="193">
        <f t="shared" si="25"/>
        <v>0</v>
      </c>
      <c r="BG146" s="193">
        <f t="shared" si="26"/>
        <v>0</v>
      </c>
      <c r="BH146" s="193">
        <f t="shared" si="27"/>
        <v>0</v>
      </c>
      <c r="BI146" s="193">
        <f t="shared" si="28"/>
        <v>0</v>
      </c>
      <c r="BJ146" s="20" t="s">
        <v>82</v>
      </c>
      <c r="BK146" s="193">
        <f t="shared" si="29"/>
        <v>0</v>
      </c>
      <c r="BL146" s="20" t="s">
        <v>283</v>
      </c>
      <c r="BM146" s="192" t="s">
        <v>1222</v>
      </c>
    </row>
    <row r="147" spans="1:65" s="2" customFormat="1" ht="16.5" customHeight="1">
      <c r="A147" s="37"/>
      <c r="B147" s="38"/>
      <c r="C147" s="181" t="s">
        <v>400</v>
      </c>
      <c r="D147" s="181" t="s">
        <v>199</v>
      </c>
      <c r="E147" s="182" t="s">
        <v>5555</v>
      </c>
      <c r="F147" s="183" t="s">
        <v>5556</v>
      </c>
      <c r="G147" s="184" t="s">
        <v>3845</v>
      </c>
      <c r="H147" s="185">
        <v>1</v>
      </c>
      <c r="I147" s="186"/>
      <c r="J147" s="187">
        <f t="shared" si="20"/>
        <v>0</v>
      </c>
      <c r="K147" s="183" t="s">
        <v>28</v>
      </c>
      <c r="L147" s="42"/>
      <c r="M147" s="188" t="s">
        <v>28</v>
      </c>
      <c r="N147" s="189" t="s">
        <v>45</v>
      </c>
      <c r="O147" s="67"/>
      <c r="P147" s="190">
        <f t="shared" si="21"/>
        <v>0</v>
      </c>
      <c r="Q147" s="190">
        <v>0</v>
      </c>
      <c r="R147" s="190">
        <f t="shared" si="22"/>
        <v>0</v>
      </c>
      <c r="S147" s="190">
        <v>0</v>
      </c>
      <c r="T147" s="191">
        <f t="shared" si="23"/>
        <v>0</v>
      </c>
      <c r="U147" s="37"/>
      <c r="V147" s="37"/>
      <c r="W147" s="37"/>
      <c r="X147" s="37"/>
      <c r="Y147" s="37"/>
      <c r="Z147" s="37"/>
      <c r="AA147" s="37"/>
      <c r="AB147" s="37"/>
      <c r="AC147" s="37"/>
      <c r="AD147" s="37"/>
      <c r="AE147" s="37"/>
      <c r="AR147" s="192" t="s">
        <v>283</v>
      </c>
      <c r="AT147" s="192" t="s">
        <v>199</v>
      </c>
      <c r="AU147" s="192" t="s">
        <v>84</v>
      </c>
      <c r="AY147" s="20" t="s">
        <v>197</v>
      </c>
      <c r="BE147" s="193">
        <f t="shared" si="24"/>
        <v>0</v>
      </c>
      <c r="BF147" s="193">
        <f t="shared" si="25"/>
        <v>0</v>
      </c>
      <c r="BG147" s="193">
        <f t="shared" si="26"/>
        <v>0</v>
      </c>
      <c r="BH147" s="193">
        <f t="shared" si="27"/>
        <v>0</v>
      </c>
      <c r="BI147" s="193">
        <f t="shared" si="28"/>
        <v>0</v>
      </c>
      <c r="BJ147" s="20" t="s">
        <v>82</v>
      </c>
      <c r="BK147" s="193">
        <f t="shared" si="29"/>
        <v>0</v>
      </c>
      <c r="BL147" s="20" t="s">
        <v>283</v>
      </c>
      <c r="BM147" s="192" t="s">
        <v>1233</v>
      </c>
    </row>
    <row r="148" spans="1:65" s="2" customFormat="1" ht="16.5" customHeight="1">
      <c r="A148" s="37"/>
      <c r="B148" s="38"/>
      <c r="C148" s="181" t="s">
        <v>406</v>
      </c>
      <c r="D148" s="181" t="s">
        <v>199</v>
      </c>
      <c r="E148" s="182" t="s">
        <v>5548</v>
      </c>
      <c r="F148" s="183" t="s">
        <v>5549</v>
      </c>
      <c r="G148" s="184" t="s">
        <v>3845</v>
      </c>
      <c r="H148" s="185">
        <v>1</v>
      </c>
      <c r="I148" s="186"/>
      <c r="J148" s="187">
        <f t="shared" si="20"/>
        <v>0</v>
      </c>
      <c r="K148" s="183" t="s">
        <v>28</v>
      </c>
      <c r="L148" s="42"/>
      <c r="M148" s="188" t="s">
        <v>28</v>
      </c>
      <c r="N148" s="189" t="s">
        <v>45</v>
      </c>
      <c r="O148" s="67"/>
      <c r="P148" s="190">
        <f t="shared" si="21"/>
        <v>0</v>
      </c>
      <c r="Q148" s="190">
        <v>0</v>
      </c>
      <c r="R148" s="190">
        <f t="shared" si="22"/>
        <v>0</v>
      </c>
      <c r="S148" s="190">
        <v>0</v>
      </c>
      <c r="T148" s="191">
        <f t="shared" si="23"/>
        <v>0</v>
      </c>
      <c r="U148" s="37"/>
      <c r="V148" s="37"/>
      <c r="W148" s="37"/>
      <c r="X148" s="37"/>
      <c r="Y148" s="37"/>
      <c r="Z148" s="37"/>
      <c r="AA148" s="37"/>
      <c r="AB148" s="37"/>
      <c r="AC148" s="37"/>
      <c r="AD148" s="37"/>
      <c r="AE148" s="37"/>
      <c r="AR148" s="192" t="s">
        <v>283</v>
      </c>
      <c r="AT148" s="192" t="s">
        <v>199</v>
      </c>
      <c r="AU148" s="192" t="s">
        <v>84</v>
      </c>
      <c r="AY148" s="20" t="s">
        <v>197</v>
      </c>
      <c r="BE148" s="193">
        <f t="shared" si="24"/>
        <v>0</v>
      </c>
      <c r="BF148" s="193">
        <f t="shared" si="25"/>
        <v>0</v>
      </c>
      <c r="BG148" s="193">
        <f t="shared" si="26"/>
        <v>0</v>
      </c>
      <c r="BH148" s="193">
        <f t="shared" si="27"/>
        <v>0</v>
      </c>
      <c r="BI148" s="193">
        <f t="shared" si="28"/>
        <v>0</v>
      </c>
      <c r="BJ148" s="20" t="s">
        <v>82</v>
      </c>
      <c r="BK148" s="193">
        <f t="shared" si="29"/>
        <v>0</v>
      </c>
      <c r="BL148" s="20" t="s">
        <v>283</v>
      </c>
      <c r="BM148" s="192" t="s">
        <v>1251</v>
      </c>
    </row>
    <row r="149" spans="1:65" s="12" customFormat="1" ht="22.9" customHeight="1">
      <c r="B149" s="165"/>
      <c r="C149" s="166"/>
      <c r="D149" s="167" t="s">
        <v>73</v>
      </c>
      <c r="E149" s="179" t="s">
        <v>4747</v>
      </c>
      <c r="F149" s="179" t="s">
        <v>5557</v>
      </c>
      <c r="G149" s="166"/>
      <c r="H149" s="166"/>
      <c r="I149" s="169"/>
      <c r="J149" s="180">
        <f>BK149</f>
        <v>0</v>
      </c>
      <c r="K149" s="166"/>
      <c r="L149" s="171"/>
      <c r="M149" s="172"/>
      <c r="N149" s="173"/>
      <c r="O149" s="173"/>
      <c r="P149" s="174">
        <f>SUM(P150:P152)</f>
        <v>0</v>
      </c>
      <c r="Q149" s="173"/>
      <c r="R149" s="174">
        <f>SUM(R150:R152)</f>
        <v>0</v>
      </c>
      <c r="S149" s="173"/>
      <c r="T149" s="175">
        <f>SUM(T150:T152)</f>
        <v>0</v>
      </c>
      <c r="AR149" s="176" t="s">
        <v>82</v>
      </c>
      <c r="AT149" s="177" t="s">
        <v>73</v>
      </c>
      <c r="AU149" s="177" t="s">
        <v>82</v>
      </c>
      <c r="AY149" s="176" t="s">
        <v>197</v>
      </c>
      <c r="BK149" s="178">
        <f>SUM(BK150:BK152)</f>
        <v>0</v>
      </c>
    </row>
    <row r="150" spans="1:65" s="2" customFormat="1" ht="16.5" customHeight="1">
      <c r="A150" s="37"/>
      <c r="B150" s="38"/>
      <c r="C150" s="181" t="s">
        <v>419</v>
      </c>
      <c r="D150" s="181" t="s">
        <v>199</v>
      </c>
      <c r="E150" s="182" t="s">
        <v>5558</v>
      </c>
      <c r="F150" s="183" t="s">
        <v>5559</v>
      </c>
      <c r="G150" s="184" t="s">
        <v>3845</v>
      </c>
      <c r="H150" s="185">
        <v>1</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283</v>
      </c>
      <c r="AT150" s="192" t="s">
        <v>199</v>
      </c>
      <c r="AU150" s="192" t="s">
        <v>84</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283</v>
      </c>
      <c r="BM150" s="192" t="s">
        <v>1263</v>
      </c>
    </row>
    <row r="151" spans="1:65" s="2" customFormat="1" ht="16.5" customHeight="1">
      <c r="A151" s="37"/>
      <c r="B151" s="38"/>
      <c r="C151" s="181" t="s">
        <v>425</v>
      </c>
      <c r="D151" s="181" t="s">
        <v>199</v>
      </c>
      <c r="E151" s="182" t="s">
        <v>5560</v>
      </c>
      <c r="F151" s="183" t="s">
        <v>5561</v>
      </c>
      <c r="G151" s="184" t="s">
        <v>3845</v>
      </c>
      <c r="H151" s="185">
        <v>1</v>
      </c>
      <c r="I151" s="186"/>
      <c r="J151" s="187">
        <f>ROUND(I151*H151,2)</f>
        <v>0</v>
      </c>
      <c r="K151" s="183" t="s">
        <v>28</v>
      </c>
      <c r="L151" s="42"/>
      <c r="M151" s="188" t="s">
        <v>28</v>
      </c>
      <c r="N151" s="189" t="s">
        <v>45</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283</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283</v>
      </c>
      <c r="BM151" s="192" t="s">
        <v>1273</v>
      </c>
    </row>
    <row r="152" spans="1:65" s="2" customFormat="1" ht="16.5" customHeight="1">
      <c r="A152" s="37"/>
      <c r="B152" s="38"/>
      <c r="C152" s="181" t="s">
        <v>433</v>
      </c>
      <c r="D152" s="181" t="s">
        <v>199</v>
      </c>
      <c r="E152" s="182" t="s">
        <v>5562</v>
      </c>
      <c r="F152" s="183" t="s">
        <v>5563</v>
      </c>
      <c r="G152" s="184" t="s">
        <v>3845</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283</v>
      </c>
      <c r="AT152" s="192" t="s">
        <v>199</v>
      </c>
      <c r="AU152" s="192" t="s">
        <v>84</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283</v>
      </c>
      <c r="BM152" s="192" t="s">
        <v>1358</v>
      </c>
    </row>
    <row r="153" spans="1:65" s="12" customFormat="1" ht="22.9" customHeight="1">
      <c r="B153" s="165"/>
      <c r="C153" s="166"/>
      <c r="D153" s="167" t="s">
        <v>73</v>
      </c>
      <c r="E153" s="179" t="s">
        <v>4759</v>
      </c>
      <c r="F153" s="179" t="s">
        <v>5564</v>
      </c>
      <c r="G153" s="166"/>
      <c r="H153" s="166"/>
      <c r="I153" s="169"/>
      <c r="J153" s="180">
        <f>BK153</f>
        <v>0</v>
      </c>
      <c r="K153" s="166"/>
      <c r="L153" s="171"/>
      <c r="M153" s="172"/>
      <c r="N153" s="173"/>
      <c r="O153" s="173"/>
      <c r="P153" s="174">
        <f>SUM(P154:P159)</f>
        <v>0</v>
      </c>
      <c r="Q153" s="173"/>
      <c r="R153" s="174">
        <f>SUM(R154:R159)</f>
        <v>0</v>
      </c>
      <c r="S153" s="173"/>
      <c r="T153" s="175">
        <f>SUM(T154:T159)</f>
        <v>0</v>
      </c>
      <c r="AR153" s="176" t="s">
        <v>82</v>
      </c>
      <c r="AT153" s="177" t="s">
        <v>73</v>
      </c>
      <c r="AU153" s="177" t="s">
        <v>82</v>
      </c>
      <c r="AY153" s="176" t="s">
        <v>197</v>
      </c>
      <c r="BK153" s="178">
        <f>SUM(BK154:BK159)</f>
        <v>0</v>
      </c>
    </row>
    <row r="154" spans="1:65" s="2" customFormat="1" ht="16.5" customHeight="1">
      <c r="A154" s="37"/>
      <c r="B154" s="38"/>
      <c r="C154" s="181" t="s">
        <v>439</v>
      </c>
      <c r="D154" s="181" t="s">
        <v>199</v>
      </c>
      <c r="E154" s="182" t="s">
        <v>5565</v>
      </c>
      <c r="F154" s="183" t="s">
        <v>5566</v>
      </c>
      <c r="G154" s="184" t="s">
        <v>3845</v>
      </c>
      <c r="H154" s="185">
        <v>1</v>
      </c>
      <c r="I154" s="186"/>
      <c r="J154" s="187">
        <f t="shared" ref="J154:J159" si="30">ROUND(I154*H154,2)</f>
        <v>0</v>
      </c>
      <c r="K154" s="183" t="s">
        <v>28</v>
      </c>
      <c r="L154" s="42"/>
      <c r="M154" s="188" t="s">
        <v>28</v>
      </c>
      <c r="N154" s="189" t="s">
        <v>45</v>
      </c>
      <c r="O154" s="67"/>
      <c r="P154" s="190">
        <f t="shared" ref="P154:P159" si="31">O154*H154</f>
        <v>0</v>
      </c>
      <c r="Q154" s="190">
        <v>0</v>
      </c>
      <c r="R154" s="190">
        <f t="shared" ref="R154:R159" si="32">Q154*H154</f>
        <v>0</v>
      </c>
      <c r="S154" s="190">
        <v>0</v>
      </c>
      <c r="T154" s="191">
        <f t="shared" ref="T154:T159" si="33">S154*H154</f>
        <v>0</v>
      </c>
      <c r="U154" s="37"/>
      <c r="V154" s="37"/>
      <c r="W154" s="37"/>
      <c r="X154" s="37"/>
      <c r="Y154" s="37"/>
      <c r="Z154" s="37"/>
      <c r="AA154" s="37"/>
      <c r="AB154" s="37"/>
      <c r="AC154" s="37"/>
      <c r="AD154" s="37"/>
      <c r="AE154" s="37"/>
      <c r="AR154" s="192" t="s">
        <v>283</v>
      </c>
      <c r="AT154" s="192" t="s">
        <v>199</v>
      </c>
      <c r="AU154" s="192" t="s">
        <v>84</v>
      </c>
      <c r="AY154" s="20" t="s">
        <v>197</v>
      </c>
      <c r="BE154" s="193">
        <f t="shared" ref="BE154:BE159" si="34">IF(N154="základní",J154,0)</f>
        <v>0</v>
      </c>
      <c r="BF154" s="193">
        <f t="shared" ref="BF154:BF159" si="35">IF(N154="snížená",J154,0)</f>
        <v>0</v>
      </c>
      <c r="BG154" s="193">
        <f t="shared" ref="BG154:BG159" si="36">IF(N154="zákl. přenesená",J154,0)</f>
        <v>0</v>
      </c>
      <c r="BH154" s="193">
        <f t="shared" ref="BH154:BH159" si="37">IF(N154="sníž. přenesená",J154,0)</f>
        <v>0</v>
      </c>
      <c r="BI154" s="193">
        <f t="shared" ref="BI154:BI159" si="38">IF(N154="nulová",J154,0)</f>
        <v>0</v>
      </c>
      <c r="BJ154" s="20" t="s">
        <v>82</v>
      </c>
      <c r="BK154" s="193">
        <f t="shared" ref="BK154:BK159" si="39">ROUND(I154*H154,2)</f>
        <v>0</v>
      </c>
      <c r="BL154" s="20" t="s">
        <v>283</v>
      </c>
      <c r="BM154" s="192" t="s">
        <v>1370</v>
      </c>
    </row>
    <row r="155" spans="1:65" s="2" customFormat="1" ht="16.5" customHeight="1">
      <c r="A155" s="37"/>
      <c r="B155" s="38"/>
      <c r="C155" s="181" t="s">
        <v>445</v>
      </c>
      <c r="D155" s="181" t="s">
        <v>199</v>
      </c>
      <c r="E155" s="182" t="s">
        <v>5567</v>
      </c>
      <c r="F155" s="183" t="s">
        <v>5568</v>
      </c>
      <c r="G155" s="184" t="s">
        <v>3845</v>
      </c>
      <c r="H155" s="185">
        <v>1</v>
      </c>
      <c r="I155" s="186"/>
      <c r="J155" s="187">
        <f t="shared" si="30"/>
        <v>0</v>
      </c>
      <c r="K155" s="183" t="s">
        <v>28</v>
      </c>
      <c r="L155" s="42"/>
      <c r="M155" s="188" t="s">
        <v>28</v>
      </c>
      <c r="N155" s="189" t="s">
        <v>45</v>
      </c>
      <c r="O155" s="67"/>
      <c r="P155" s="190">
        <f t="shared" si="31"/>
        <v>0</v>
      </c>
      <c r="Q155" s="190">
        <v>0</v>
      </c>
      <c r="R155" s="190">
        <f t="shared" si="32"/>
        <v>0</v>
      </c>
      <c r="S155" s="190">
        <v>0</v>
      </c>
      <c r="T155" s="191">
        <f t="shared" si="33"/>
        <v>0</v>
      </c>
      <c r="U155" s="37"/>
      <c r="V155" s="37"/>
      <c r="W155" s="37"/>
      <c r="X155" s="37"/>
      <c r="Y155" s="37"/>
      <c r="Z155" s="37"/>
      <c r="AA155" s="37"/>
      <c r="AB155" s="37"/>
      <c r="AC155" s="37"/>
      <c r="AD155" s="37"/>
      <c r="AE155" s="37"/>
      <c r="AR155" s="192" t="s">
        <v>283</v>
      </c>
      <c r="AT155" s="192" t="s">
        <v>199</v>
      </c>
      <c r="AU155" s="192" t="s">
        <v>84</v>
      </c>
      <c r="AY155" s="20" t="s">
        <v>197</v>
      </c>
      <c r="BE155" s="193">
        <f t="shared" si="34"/>
        <v>0</v>
      </c>
      <c r="BF155" s="193">
        <f t="shared" si="35"/>
        <v>0</v>
      </c>
      <c r="BG155" s="193">
        <f t="shared" si="36"/>
        <v>0</v>
      </c>
      <c r="BH155" s="193">
        <f t="shared" si="37"/>
        <v>0</v>
      </c>
      <c r="BI155" s="193">
        <f t="shared" si="38"/>
        <v>0</v>
      </c>
      <c r="BJ155" s="20" t="s">
        <v>82</v>
      </c>
      <c r="BK155" s="193">
        <f t="shared" si="39"/>
        <v>0</v>
      </c>
      <c r="BL155" s="20" t="s">
        <v>283</v>
      </c>
      <c r="BM155" s="192" t="s">
        <v>1382</v>
      </c>
    </row>
    <row r="156" spans="1:65" s="2" customFormat="1" ht="16.5" customHeight="1">
      <c r="A156" s="37"/>
      <c r="B156" s="38"/>
      <c r="C156" s="181" t="s">
        <v>451</v>
      </c>
      <c r="D156" s="181" t="s">
        <v>199</v>
      </c>
      <c r="E156" s="182" t="s">
        <v>5569</v>
      </c>
      <c r="F156" s="183" t="s">
        <v>5570</v>
      </c>
      <c r="G156" s="184" t="s">
        <v>3845</v>
      </c>
      <c r="H156" s="185">
        <v>1</v>
      </c>
      <c r="I156" s="186"/>
      <c r="J156" s="187">
        <f t="shared" si="30"/>
        <v>0</v>
      </c>
      <c r="K156" s="183" t="s">
        <v>28</v>
      </c>
      <c r="L156" s="42"/>
      <c r="M156" s="188" t="s">
        <v>28</v>
      </c>
      <c r="N156" s="189" t="s">
        <v>45</v>
      </c>
      <c r="O156" s="67"/>
      <c r="P156" s="190">
        <f t="shared" si="31"/>
        <v>0</v>
      </c>
      <c r="Q156" s="190">
        <v>0</v>
      </c>
      <c r="R156" s="190">
        <f t="shared" si="32"/>
        <v>0</v>
      </c>
      <c r="S156" s="190">
        <v>0</v>
      </c>
      <c r="T156" s="191">
        <f t="shared" si="33"/>
        <v>0</v>
      </c>
      <c r="U156" s="37"/>
      <c r="V156" s="37"/>
      <c r="W156" s="37"/>
      <c r="X156" s="37"/>
      <c r="Y156" s="37"/>
      <c r="Z156" s="37"/>
      <c r="AA156" s="37"/>
      <c r="AB156" s="37"/>
      <c r="AC156" s="37"/>
      <c r="AD156" s="37"/>
      <c r="AE156" s="37"/>
      <c r="AR156" s="192" t="s">
        <v>283</v>
      </c>
      <c r="AT156" s="192" t="s">
        <v>199</v>
      </c>
      <c r="AU156" s="192" t="s">
        <v>84</v>
      </c>
      <c r="AY156" s="20" t="s">
        <v>197</v>
      </c>
      <c r="BE156" s="193">
        <f t="shared" si="34"/>
        <v>0</v>
      </c>
      <c r="BF156" s="193">
        <f t="shared" si="35"/>
        <v>0</v>
      </c>
      <c r="BG156" s="193">
        <f t="shared" si="36"/>
        <v>0</v>
      </c>
      <c r="BH156" s="193">
        <f t="shared" si="37"/>
        <v>0</v>
      </c>
      <c r="BI156" s="193">
        <f t="shared" si="38"/>
        <v>0</v>
      </c>
      <c r="BJ156" s="20" t="s">
        <v>82</v>
      </c>
      <c r="BK156" s="193">
        <f t="shared" si="39"/>
        <v>0</v>
      </c>
      <c r="BL156" s="20" t="s">
        <v>283</v>
      </c>
      <c r="BM156" s="192" t="s">
        <v>1398</v>
      </c>
    </row>
    <row r="157" spans="1:65" s="2" customFormat="1" ht="16.5" customHeight="1">
      <c r="A157" s="37"/>
      <c r="B157" s="38"/>
      <c r="C157" s="181" t="s">
        <v>457</v>
      </c>
      <c r="D157" s="181" t="s">
        <v>199</v>
      </c>
      <c r="E157" s="182" t="s">
        <v>5571</v>
      </c>
      <c r="F157" s="183" t="s">
        <v>5572</v>
      </c>
      <c r="G157" s="184" t="s">
        <v>3845</v>
      </c>
      <c r="H157" s="185">
        <v>1</v>
      </c>
      <c r="I157" s="186"/>
      <c r="J157" s="187">
        <f t="shared" si="30"/>
        <v>0</v>
      </c>
      <c r="K157" s="183" t="s">
        <v>28</v>
      </c>
      <c r="L157" s="42"/>
      <c r="M157" s="188" t="s">
        <v>28</v>
      </c>
      <c r="N157" s="189" t="s">
        <v>45</v>
      </c>
      <c r="O157" s="67"/>
      <c r="P157" s="190">
        <f t="shared" si="31"/>
        <v>0</v>
      </c>
      <c r="Q157" s="190">
        <v>0</v>
      </c>
      <c r="R157" s="190">
        <f t="shared" si="32"/>
        <v>0</v>
      </c>
      <c r="S157" s="190">
        <v>0</v>
      </c>
      <c r="T157" s="191">
        <f t="shared" si="33"/>
        <v>0</v>
      </c>
      <c r="U157" s="37"/>
      <c r="V157" s="37"/>
      <c r="W157" s="37"/>
      <c r="X157" s="37"/>
      <c r="Y157" s="37"/>
      <c r="Z157" s="37"/>
      <c r="AA157" s="37"/>
      <c r="AB157" s="37"/>
      <c r="AC157" s="37"/>
      <c r="AD157" s="37"/>
      <c r="AE157" s="37"/>
      <c r="AR157" s="192" t="s">
        <v>283</v>
      </c>
      <c r="AT157" s="192" t="s">
        <v>199</v>
      </c>
      <c r="AU157" s="192" t="s">
        <v>84</v>
      </c>
      <c r="AY157" s="20" t="s">
        <v>197</v>
      </c>
      <c r="BE157" s="193">
        <f t="shared" si="34"/>
        <v>0</v>
      </c>
      <c r="BF157" s="193">
        <f t="shared" si="35"/>
        <v>0</v>
      </c>
      <c r="BG157" s="193">
        <f t="shared" si="36"/>
        <v>0</v>
      </c>
      <c r="BH157" s="193">
        <f t="shared" si="37"/>
        <v>0</v>
      </c>
      <c r="BI157" s="193">
        <f t="shared" si="38"/>
        <v>0</v>
      </c>
      <c r="BJ157" s="20" t="s">
        <v>82</v>
      </c>
      <c r="BK157" s="193">
        <f t="shared" si="39"/>
        <v>0</v>
      </c>
      <c r="BL157" s="20" t="s">
        <v>283</v>
      </c>
      <c r="BM157" s="192" t="s">
        <v>1410</v>
      </c>
    </row>
    <row r="158" spans="1:65" s="2" customFormat="1" ht="16.5" customHeight="1">
      <c r="A158" s="37"/>
      <c r="B158" s="38"/>
      <c r="C158" s="181" t="s">
        <v>463</v>
      </c>
      <c r="D158" s="181" t="s">
        <v>199</v>
      </c>
      <c r="E158" s="182" t="s">
        <v>5573</v>
      </c>
      <c r="F158" s="183" t="s">
        <v>5574</v>
      </c>
      <c r="G158" s="184" t="s">
        <v>3845</v>
      </c>
      <c r="H158" s="185">
        <v>1</v>
      </c>
      <c r="I158" s="186"/>
      <c r="J158" s="187">
        <f t="shared" si="30"/>
        <v>0</v>
      </c>
      <c r="K158" s="183" t="s">
        <v>28</v>
      </c>
      <c r="L158" s="42"/>
      <c r="M158" s="188" t="s">
        <v>28</v>
      </c>
      <c r="N158" s="189" t="s">
        <v>45</v>
      </c>
      <c r="O158" s="67"/>
      <c r="P158" s="190">
        <f t="shared" si="31"/>
        <v>0</v>
      </c>
      <c r="Q158" s="190">
        <v>0</v>
      </c>
      <c r="R158" s="190">
        <f t="shared" si="32"/>
        <v>0</v>
      </c>
      <c r="S158" s="190">
        <v>0</v>
      </c>
      <c r="T158" s="191">
        <f t="shared" si="33"/>
        <v>0</v>
      </c>
      <c r="U158" s="37"/>
      <c r="V158" s="37"/>
      <c r="W158" s="37"/>
      <c r="X158" s="37"/>
      <c r="Y158" s="37"/>
      <c r="Z158" s="37"/>
      <c r="AA158" s="37"/>
      <c r="AB158" s="37"/>
      <c r="AC158" s="37"/>
      <c r="AD158" s="37"/>
      <c r="AE158" s="37"/>
      <c r="AR158" s="192" t="s">
        <v>283</v>
      </c>
      <c r="AT158" s="192" t="s">
        <v>199</v>
      </c>
      <c r="AU158" s="192" t="s">
        <v>84</v>
      </c>
      <c r="AY158" s="20" t="s">
        <v>197</v>
      </c>
      <c r="BE158" s="193">
        <f t="shared" si="34"/>
        <v>0</v>
      </c>
      <c r="BF158" s="193">
        <f t="shared" si="35"/>
        <v>0</v>
      </c>
      <c r="BG158" s="193">
        <f t="shared" si="36"/>
        <v>0</v>
      </c>
      <c r="BH158" s="193">
        <f t="shared" si="37"/>
        <v>0</v>
      </c>
      <c r="BI158" s="193">
        <f t="shared" si="38"/>
        <v>0</v>
      </c>
      <c r="BJ158" s="20" t="s">
        <v>82</v>
      </c>
      <c r="BK158" s="193">
        <f t="shared" si="39"/>
        <v>0</v>
      </c>
      <c r="BL158" s="20" t="s">
        <v>283</v>
      </c>
      <c r="BM158" s="192" t="s">
        <v>1422</v>
      </c>
    </row>
    <row r="159" spans="1:65" s="2" customFormat="1" ht="16.5" customHeight="1">
      <c r="A159" s="37"/>
      <c r="B159" s="38"/>
      <c r="C159" s="181" t="s">
        <v>470</v>
      </c>
      <c r="D159" s="181" t="s">
        <v>199</v>
      </c>
      <c r="E159" s="182" t="s">
        <v>5575</v>
      </c>
      <c r="F159" s="183" t="s">
        <v>5576</v>
      </c>
      <c r="G159" s="184" t="s">
        <v>3845</v>
      </c>
      <c r="H159" s="185">
        <v>1</v>
      </c>
      <c r="I159" s="186"/>
      <c r="J159" s="187">
        <f t="shared" si="30"/>
        <v>0</v>
      </c>
      <c r="K159" s="183" t="s">
        <v>28</v>
      </c>
      <c r="L159" s="42"/>
      <c r="M159" s="188" t="s">
        <v>28</v>
      </c>
      <c r="N159" s="189" t="s">
        <v>45</v>
      </c>
      <c r="O159" s="67"/>
      <c r="P159" s="190">
        <f t="shared" si="31"/>
        <v>0</v>
      </c>
      <c r="Q159" s="190">
        <v>0</v>
      </c>
      <c r="R159" s="190">
        <f t="shared" si="32"/>
        <v>0</v>
      </c>
      <c r="S159" s="190">
        <v>0</v>
      </c>
      <c r="T159" s="191">
        <f t="shared" si="33"/>
        <v>0</v>
      </c>
      <c r="U159" s="37"/>
      <c r="V159" s="37"/>
      <c r="W159" s="37"/>
      <c r="X159" s="37"/>
      <c r="Y159" s="37"/>
      <c r="Z159" s="37"/>
      <c r="AA159" s="37"/>
      <c r="AB159" s="37"/>
      <c r="AC159" s="37"/>
      <c r="AD159" s="37"/>
      <c r="AE159" s="37"/>
      <c r="AR159" s="192" t="s">
        <v>283</v>
      </c>
      <c r="AT159" s="192" t="s">
        <v>199</v>
      </c>
      <c r="AU159" s="192" t="s">
        <v>84</v>
      </c>
      <c r="AY159" s="20" t="s">
        <v>197</v>
      </c>
      <c r="BE159" s="193">
        <f t="shared" si="34"/>
        <v>0</v>
      </c>
      <c r="BF159" s="193">
        <f t="shared" si="35"/>
        <v>0</v>
      </c>
      <c r="BG159" s="193">
        <f t="shared" si="36"/>
        <v>0</v>
      </c>
      <c r="BH159" s="193">
        <f t="shared" si="37"/>
        <v>0</v>
      </c>
      <c r="BI159" s="193">
        <f t="shared" si="38"/>
        <v>0</v>
      </c>
      <c r="BJ159" s="20" t="s">
        <v>82</v>
      </c>
      <c r="BK159" s="193">
        <f t="shared" si="39"/>
        <v>0</v>
      </c>
      <c r="BL159" s="20" t="s">
        <v>283</v>
      </c>
      <c r="BM159" s="192" t="s">
        <v>1432</v>
      </c>
    </row>
    <row r="160" spans="1:65" s="12" customFormat="1" ht="25.9" customHeight="1">
      <c r="B160" s="165"/>
      <c r="C160" s="166"/>
      <c r="D160" s="167" t="s">
        <v>73</v>
      </c>
      <c r="E160" s="168" t="s">
        <v>5577</v>
      </c>
      <c r="F160" s="168" t="s">
        <v>5578</v>
      </c>
      <c r="G160" s="166"/>
      <c r="H160" s="166"/>
      <c r="I160" s="169"/>
      <c r="J160" s="170">
        <f>BK160</f>
        <v>0</v>
      </c>
      <c r="K160" s="166"/>
      <c r="L160" s="171"/>
      <c r="M160" s="172"/>
      <c r="N160" s="173"/>
      <c r="O160" s="173"/>
      <c r="P160" s="174">
        <f>P161+P173+P188+P195+P226+P228+P231</f>
        <v>0</v>
      </c>
      <c r="Q160" s="173"/>
      <c r="R160" s="174">
        <f>R161+R173+R188+R195+R226+R228+R231</f>
        <v>0</v>
      </c>
      <c r="S160" s="173"/>
      <c r="T160" s="175">
        <f>T161+T173+T188+T195+T226+T228+T231</f>
        <v>0</v>
      </c>
      <c r="AR160" s="176" t="s">
        <v>82</v>
      </c>
      <c r="AT160" s="177" t="s">
        <v>73</v>
      </c>
      <c r="AU160" s="177" t="s">
        <v>74</v>
      </c>
      <c r="AY160" s="176" t="s">
        <v>197</v>
      </c>
      <c r="BK160" s="178">
        <f>BK161+BK173+BK188+BK195+BK226+BK228+BK231</f>
        <v>0</v>
      </c>
    </row>
    <row r="161" spans="1:65" s="12" customFormat="1" ht="22.9" customHeight="1">
      <c r="B161" s="165"/>
      <c r="C161" s="166"/>
      <c r="D161" s="167" t="s">
        <v>73</v>
      </c>
      <c r="E161" s="179" t="s">
        <v>4779</v>
      </c>
      <c r="F161" s="179" t="s">
        <v>5579</v>
      </c>
      <c r="G161" s="166"/>
      <c r="H161" s="166"/>
      <c r="I161" s="169"/>
      <c r="J161" s="180">
        <f>BK161</f>
        <v>0</v>
      </c>
      <c r="K161" s="166"/>
      <c r="L161" s="171"/>
      <c r="M161" s="172"/>
      <c r="N161" s="173"/>
      <c r="O161" s="173"/>
      <c r="P161" s="174">
        <f>SUM(P162:P172)</f>
        <v>0</v>
      </c>
      <c r="Q161" s="173"/>
      <c r="R161" s="174">
        <f>SUM(R162:R172)</f>
        <v>0</v>
      </c>
      <c r="S161" s="173"/>
      <c r="T161" s="175">
        <f>SUM(T162:T172)</f>
        <v>0</v>
      </c>
      <c r="AR161" s="176" t="s">
        <v>82</v>
      </c>
      <c r="AT161" s="177" t="s">
        <v>73</v>
      </c>
      <c r="AU161" s="177" t="s">
        <v>82</v>
      </c>
      <c r="AY161" s="176" t="s">
        <v>197</v>
      </c>
      <c r="BK161" s="178">
        <f>SUM(BK162:BK172)</f>
        <v>0</v>
      </c>
    </row>
    <row r="162" spans="1:65" s="2" customFormat="1" ht="16.5" customHeight="1">
      <c r="A162" s="37"/>
      <c r="B162" s="38"/>
      <c r="C162" s="181" t="s">
        <v>476</v>
      </c>
      <c r="D162" s="181" t="s">
        <v>199</v>
      </c>
      <c r="E162" s="182" t="s">
        <v>5580</v>
      </c>
      <c r="F162" s="183" t="s">
        <v>5581</v>
      </c>
      <c r="G162" s="184" t="s">
        <v>3845</v>
      </c>
      <c r="H162" s="185">
        <v>1</v>
      </c>
      <c r="I162" s="186"/>
      <c r="J162" s="187">
        <f t="shared" ref="J162:J172" si="40">ROUND(I162*H162,2)</f>
        <v>0</v>
      </c>
      <c r="K162" s="183" t="s">
        <v>28</v>
      </c>
      <c r="L162" s="42"/>
      <c r="M162" s="188" t="s">
        <v>28</v>
      </c>
      <c r="N162" s="189" t="s">
        <v>45</v>
      </c>
      <c r="O162" s="67"/>
      <c r="P162" s="190">
        <f t="shared" ref="P162:P172" si="41">O162*H162</f>
        <v>0</v>
      </c>
      <c r="Q162" s="190">
        <v>0</v>
      </c>
      <c r="R162" s="190">
        <f t="shared" ref="R162:R172" si="42">Q162*H162</f>
        <v>0</v>
      </c>
      <c r="S162" s="190">
        <v>0</v>
      </c>
      <c r="T162" s="191">
        <f t="shared" ref="T162:T172" si="43">S162*H162</f>
        <v>0</v>
      </c>
      <c r="U162" s="37"/>
      <c r="V162" s="37"/>
      <c r="W162" s="37"/>
      <c r="X162" s="37"/>
      <c r="Y162" s="37"/>
      <c r="Z162" s="37"/>
      <c r="AA162" s="37"/>
      <c r="AB162" s="37"/>
      <c r="AC162" s="37"/>
      <c r="AD162" s="37"/>
      <c r="AE162" s="37"/>
      <c r="AR162" s="192" t="s">
        <v>283</v>
      </c>
      <c r="AT162" s="192" t="s">
        <v>199</v>
      </c>
      <c r="AU162" s="192" t="s">
        <v>84</v>
      </c>
      <c r="AY162" s="20" t="s">
        <v>197</v>
      </c>
      <c r="BE162" s="193">
        <f t="shared" ref="BE162:BE172" si="44">IF(N162="základní",J162,0)</f>
        <v>0</v>
      </c>
      <c r="BF162" s="193">
        <f t="shared" ref="BF162:BF172" si="45">IF(N162="snížená",J162,0)</f>
        <v>0</v>
      </c>
      <c r="BG162" s="193">
        <f t="shared" ref="BG162:BG172" si="46">IF(N162="zákl. přenesená",J162,0)</f>
        <v>0</v>
      </c>
      <c r="BH162" s="193">
        <f t="shared" ref="BH162:BH172" si="47">IF(N162="sníž. přenesená",J162,0)</f>
        <v>0</v>
      </c>
      <c r="BI162" s="193">
        <f t="shared" ref="BI162:BI172" si="48">IF(N162="nulová",J162,0)</f>
        <v>0</v>
      </c>
      <c r="BJ162" s="20" t="s">
        <v>82</v>
      </c>
      <c r="BK162" s="193">
        <f t="shared" ref="BK162:BK172" si="49">ROUND(I162*H162,2)</f>
        <v>0</v>
      </c>
      <c r="BL162" s="20" t="s">
        <v>283</v>
      </c>
      <c r="BM162" s="192" t="s">
        <v>1442</v>
      </c>
    </row>
    <row r="163" spans="1:65" s="2" customFormat="1" ht="16.5" customHeight="1">
      <c r="A163" s="37"/>
      <c r="B163" s="38"/>
      <c r="C163" s="181" t="s">
        <v>482</v>
      </c>
      <c r="D163" s="181" t="s">
        <v>199</v>
      </c>
      <c r="E163" s="182" t="s">
        <v>5582</v>
      </c>
      <c r="F163" s="183" t="s">
        <v>5583</v>
      </c>
      <c r="G163" s="184" t="s">
        <v>3845</v>
      </c>
      <c r="H163" s="185">
        <v>1</v>
      </c>
      <c r="I163" s="186"/>
      <c r="J163" s="187">
        <f t="shared" si="40"/>
        <v>0</v>
      </c>
      <c r="K163" s="183" t="s">
        <v>28</v>
      </c>
      <c r="L163" s="42"/>
      <c r="M163" s="188" t="s">
        <v>28</v>
      </c>
      <c r="N163" s="189" t="s">
        <v>45</v>
      </c>
      <c r="O163" s="67"/>
      <c r="P163" s="190">
        <f t="shared" si="41"/>
        <v>0</v>
      </c>
      <c r="Q163" s="190">
        <v>0</v>
      </c>
      <c r="R163" s="190">
        <f t="shared" si="42"/>
        <v>0</v>
      </c>
      <c r="S163" s="190">
        <v>0</v>
      </c>
      <c r="T163" s="191">
        <f t="shared" si="43"/>
        <v>0</v>
      </c>
      <c r="U163" s="37"/>
      <c r="V163" s="37"/>
      <c r="W163" s="37"/>
      <c r="X163" s="37"/>
      <c r="Y163" s="37"/>
      <c r="Z163" s="37"/>
      <c r="AA163" s="37"/>
      <c r="AB163" s="37"/>
      <c r="AC163" s="37"/>
      <c r="AD163" s="37"/>
      <c r="AE163" s="37"/>
      <c r="AR163" s="192" t="s">
        <v>283</v>
      </c>
      <c r="AT163" s="192" t="s">
        <v>199</v>
      </c>
      <c r="AU163" s="192" t="s">
        <v>84</v>
      </c>
      <c r="AY163" s="20" t="s">
        <v>197</v>
      </c>
      <c r="BE163" s="193">
        <f t="shared" si="44"/>
        <v>0</v>
      </c>
      <c r="BF163" s="193">
        <f t="shared" si="45"/>
        <v>0</v>
      </c>
      <c r="BG163" s="193">
        <f t="shared" si="46"/>
        <v>0</v>
      </c>
      <c r="BH163" s="193">
        <f t="shared" si="47"/>
        <v>0</v>
      </c>
      <c r="BI163" s="193">
        <f t="shared" si="48"/>
        <v>0</v>
      </c>
      <c r="BJ163" s="20" t="s">
        <v>82</v>
      </c>
      <c r="BK163" s="193">
        <f t="shared" si="49"/>
        <v>0</v>
      </c>
      <c r="BL163" s="20" t="s">
        <v>283</v>
      </c>
      <c r="BM163" s="192" t="s">
        <v>1458</v>
      </c>
    </row>
    <row r="164" spans="1:65" s="2" customFormat="1" ht="16.5" customHeight="1">
      <c r="A164" s="37"/>
      <c r="B164" s="38"/>
      <c r="C164" s="181" t="s">
        <v>489</v>
      </c>
      <c r="D164" s="181" t="s">
        <v>199</v>
      </c>
      <c r="E164" s="182" t="s">
        <v>5584</v>
      </c>
      <c r="F164" s="183" t="s">
        <v>5585</v>
      </c>
      <c r="G164" s="184" t="s">
        <v>3845</v>
      </c>
      <c r="H164" s="185">
        <v>1</v>
      </c>
      <c r="I164" s="186"/>
      <c r="J164" s="187">
        <f t="shared" si="40"/>
        <v>0</v>
      </c>
      <c r="K164" s="183" t="s">
        <v>28</v>
      </c>
      <c r="L164" s="42"/>
      <c r="M164" s="188" t="s">
        <v>28</v>
      </c>
      <c r="N164" s="189" t="s">
        <v>45</v>
      </c>
      <c r="O164" s="67"/>
      <c r="P164" s="190">
        <f t="shared" si="41"/>
        <v>0</v>
      </c>
      <c r="Q164" s="190">
        <v>0</v>
      </c>
      <c r="R164" s="190">
        <f t="shared" si="42"/>
        <v>0</v>
      </c>
      <c r="S164" s="190">
        <v>0</v>
      </c>
      <c r="T164" s="191">
        <f t="shared" si="43"/>
        <v>0</v>
      </c>
      <c r="U164" s="37"/>
      <c r="V164" s="37"/>
      <c r="W164" s="37"/>
      <c r="X164" s="37"/>
      <c r="Y164" s="37"/>
      <c r="Z164" s="37"/>
      <c r="AA164" s="37"/>
      <c r="AB164" s="37"/>
      <c r="AC164" s="37"/>
      <c r="AD164" s="37"/>
      <c r="AE164" s="37"/>
      <c r="AR164" s="192" t="s">
        <v>283</v>
      </c>
      <c r="AT164" s="192" t="s">
        <v>199</v>
      </c>
      <c r="AU164" s="192" t="s">
        <v>84</v>
      </c>
      <c r="AY164" s="20" t="s">
        <v>197</v>
      </c>
      <c r="BE164" s="193">
        <f t="shared" si="44"/>
        <v>0</v>
      </c>
      <c r="BF164" s="193">
        <f t="shared" si="45"/>
        <v>0</v>
      </c>
      <c r="BG164" s="193">
        <f t="shared" si="46"/>
        <v>0</v>
      </c>
      <c r="BH164" s="193">
        <f t="shared" si="47"/>
        <v>0</v>
      </c>
      <c r="BI164" s="193">
        <f t="shared" si="48"/>
        <v>0</v>
      </c>
      <c r="BJ164" s="20" t="s">
        <v>82</v>
      </c>
      <c r="BK164" s="193">
        <f t="shared" si="49"/>
        <v>0</v>
      </c>
      <c r="BL164" s="20" t="s">
        <v>283</v>
      </c>
      <c r="BM164" s="192" t="s">
        <v>1473</v>
      </c>
    </row>
    <row r="165" spans="1:65" s="2" customFormat="1" ht="16.5" customHeight="1">
      <c r="A165" s="37"/>
      <c r="B165" s="38"/>
      <c r="C165" s="181" t="s">
        <v>495</v>
      </c>
      <c r="D165" s="181" t="s">
        <v>199</v>
      </c>
      <c r="E165" s="182" t="s">
        <v>5586</v>
      </c>
      <c r="F165" s="183" t="s">
        <v>5587</v>
      </c>
      <c r="G165" s="184" t="s">
        <v>3845</v>
      </c>
      <c r="H165" s="185">
        <v>1</v>
      </c>
      <c r="I165" s="186"/>
      <c r="J165" s="187">
        <f t="shared" si="40"/>
        <v>0</v>
      </c>
      <c r="K165" s="183" t="s">
        <v>28</v>
      </c>
      <c r="L165" s="42"/>
      <c r="M165" s="188" t="s">
        <v>28</v>
      </c>
      <c r="N165" s="189" t="s">
        <v>45</v>
      </c>
      <c r="O165" s="67"/>
      <c r="P165" s="190">
        <f t="shared" si="41"/>
        <v>0</v>
      </c>
      <c r="Q165" s="190">
        <v>0</v>
      </c>
      <c r="R165" s="190">
        <f t="shared" si="42"/>
        <v>0</v>
      </c>
      <c r="S165" s="190">
        <v>0</v>
      </c>
      <c r="T165" s="191">
        <f t="shared" si="43"/>
        <v>0</v>
      </c>
      <c r="U165" s="37"/>
      <c r="V165" s="37"/>
      <c r="W165" s="37"/>
      <c r="X165" s="37"/>
      <c r="Y165" s="37"/>
      <c r="Z165" s="37"/>
      <c r="AA165" s="37"/>
      <c r="AB165" s="37"/>
      <c r="AC165" s="37"/>
      <c r="AD165" s="37"/>
      <c r="AE165" s="37"/>
      <c r="AR165" s="192" t="s">
        <v>283</v>
      </c>
      <c r="AT165" s="192" t="s">
        <v>199</v>
      </c>
      <c r="AU165" s="192" t="s">
        <v>84</v>
      </c>
      <c r="AY165" s="20" t="s">
        <v>197</v>
      </c>
      <c r="BE165" s="193">
        <f t="shared" si="44"/>
        <v>0</v>
      </c>
      <c r="BF165" s="193">
        <f t="shared" si="45"/>
        <v>0</v>
      </c>
      <c r="BG165" s="193">
        <f t="shared" si="46"/>
        <v>0</v>
      </c>
      <c r="BH165" s="193">
        <f t="shared" si="47"/>
        <v>0</v>
      </c>
      <c r="BI165" s="193">
        <f t="shared" si="48"/>
        <v>0</v>
      </c>
      <c r="BJ165" s="20" t="s">
        <v>82</v>
      </c>
      <c r="BK165" s="193">
        <f t="shared" si="49"/>
        <v>0</v>
      </c>
      <c r="BL165" s="20" t="s">
        <v>283</v>
      </c>
      <c r="BM165" s="192" t="s">
        <v>1494</v>
      </c>
    </row>
    <row r="166" spans="1:65" s="2" customFormat="1" ht="16.5" customHeight="1">
      <c r="A166" s="37"/>
      <c r="B166" s="38"/>
      <c r="C166" s="181" t="s">
        <v>500</v>
      </c>
      <c r="D166" s="181" t="s">
        <v>199</v>
      </c>
      <c r="E166" s="182" t="s">
        <v>5588</v>
      </c>
      <c r="F166" s="183" t="s">
        <v>5589</v>
      </c>
      <c r="G166" s="184" t="s">
        <v>3845</v>
      </c>
      <c r="H166" s="185">
        <v>1</v>
      </c>
      <c r="I166" s="186"/>
      <c r="J166" s="187">
        <f t="shared" si="40"/>
        <v>0</v>
      </c>
      <c r="K166" s="183" t="s">
        <v>28</v>
      </c>
      <c r="L166" s="42"/>
      <c r="M166" s="188" t="s">
        <v>28</v>
      </c>
      <c r="N166" s="189" t="s">
        <v>45</v>
      </c>
      <c r="O166" s="67"/>
      <c r="P166" s="190">
        <f t="shared" si="41"/>
        <v>0</v>
      </c>
      <c r="Q166" s="190">
        <v>0</v>
      </c>
      <c r="R166" s="190">
        <f t="shared" si="42"/>
        <v>0</v>
      </c>
      <c r="S166" s="190">
        <v>0</v>
      </c>
      <c r="T166" s="191">
        <f t="shared" si="43"/>
        <v>0</v>
      </c>
      <c r="U166" s="37"/>
      <c r="V166" s="37"/>
      <c r="W166" s="37"/>
      <c r="X166" s="37"/>
      <c r="Y166" s="37"/>
      <c r="Z166" s="37"/>
      <c r="AA166" s="37"/>
      <c r="AB166" s="37"/>
      <c r="AC166" s="37"/>
      <c r="AD166" s="37"/>
      <c r="AE166" s="37"/>
      <c r="AR166" s="192" t="s">
        <v>283</v>
      </c>
      <c r="AT166" s="192" t="s">
        <v>199</v>
      </c>
      <c r="AU166" s="192" t="s">
        <v>84</v>
      </c>
      <c r="AY166" s="20" t="s">
        <v>197</v>
      </c>
      <c r="BE166" s="193">
        <f t="shared" si="44"/>
        <v>0</v>
      </c>
      <c r="BF166" s="193">
        <f t="shared" si="45"/>
        <v>0</v>
      </c>
      <c r="BG166" s="193">
        <f t="shared" si="46"/>
        <v>0</v>
      </c>
      <c r="BH166" s="193">
        <f t="shared" si="47"/>
        <v>0</v>
      </c>
      <c r="BI166" s="193">
        <f t="shared" si="48"/>
        <v>0</v>
      </c>
      <c r="BJ166" s="20" t="s">
        <v>82</v>
      </c>
      <c r="BK166" s="193">
        <f t="shared" si="49"/>
        <v>0</v>
      </c>
      <c r="BL166" s="20" t="s">
        <v>283</v>
      </c>
      <c r="BM166" s="192" t="s">
        <v>1509</v>
      </c>
    </row>
    <row r="167" spans="1:65" s="2" customFormat="1" ht="16.5" customHeight="1">
      <c r="A167" s="37"/>
      <c r="B167" s="38"/>
      <c r="C167" s="181" t="s">
        <v>505</v>
      </c>
      <c r="D167" s="181" t="s">
        <v>199</v>
      </c>
      <c r="E167" s="182" t="s">
        <v>5590</v>
      </c>
      <c r="F167" s="183" t="s">
        <v>5591</v>
      </c>
      <c r="G167" s="184" t="s">
        <v>3845</v>
      </c>
      <c r="H167" s="185">
        <v>1</v>
      </c>
      <c r="I167" s="186"/>
      <c r="J167" s="187">
        <f t="shared" si="40"/>
        <v>0</v>
      </c>
      <c r="K167" s="183" t="s">
        <v>28</v>
      </c>
      <c r="L167" s="42"/>
      <c r="M167" s="188" t="s">
        <v>28</v>
      </c>
      <c r="N167" s="189" t="s">
        <v>45</v>
      </c>
      <c r="O167" s="67"/>
      <c r="P167" s="190">
        <f t="shared" si="41"/>
        <v>0</v>
      </c>
      <c r="Q167" s="190">
        <v>0</v>
      </c>
      <c r="R167" s="190">
        <f t="shared" si="42"/>
        <v>0</v>
      </c>
      <c r="S167" s="190">
        <v>0</v>
      </c>
      <c r="T167" s="191">
        <f t="shared" si="43"/>
        <v>0</v>
      </c>
      <c r="U167" s="37"/>
      <c r="V167" s="37"/>
      <c r="W167" s="37"/>
      <c r="X167" s="37"/>
      <c r="Y167" s="37"/>
      <c r="Z167" s="37"/>
      <c r="AA167" s="37"/>
      <c r="AB167" s="37"/>
      <c r="AC167" s="37"/>
      <c r="AD167" s="37"/>
      <c r="AE167" s="37"/>
      <c r="AR167" s="192" t="s">
        <v>283</v>
      </c>
      <c r="AT167" s="192" t="s">
        <v>199</v>
      </c>
      <c r="AU167" s="192" t="s">
        <v>84</v>
      </c>
      <c r="AY167" s="20" t="s">
        <v>197</v>
      </c>
      <c r="BE167" s="193">
        <f t="shared" si="44"/>
        <v>0</v>
      </c>
      <c r="BF167" s="193">
        <f t="shared" si="45"/>
        <v>0</v>
      </c>
      <c r="BG167" s="193">
        <f t="shared" si="46"/>
        <v>0</v>
      </c>
      <c r="BH167" s="193">
        <f t="shared" si="47"/>
        <v>0</v>
      </c>
      <c r="BI167" s="193">
        <f t="shared" si="48"/>
        <v>0</v>
      </c>
      <c r="BJ167" s="20" t="s">
        <v>82</v>
      </c>
      <c r="BK167" s="193">
        <f t="shared" si="49"/>
        <v>0</v>
      </c>
      <c r="BL167" s="20" t="s">
        <v>283</v>
      </c>
      <c r="BM167" s="192" t="s">
        <v>1522</v>
      </c>
    </row>
    <row r="168" spans="1:65" s="2" customFormat="1" ht="16.5" customHeight="1">
      <c r="A168" s="37"/>
      <c r="B168" s="38"/>
      <c r="C168" s="181" t="s">
        <v>510</v>
      </c>
      <c r="D168" s="181" t="s">
        <v>199</v>
      </c>
      <c r="E168" s="182" t="s">
        <v>5592</v>
      </c>
      <c r="F168" s="183" t="s">
        <v>5593</v>
      </c>
      <c r="G168" s="184" t="s">
        <v>3845</v>
      </c>
      <c r="H168" s="185">
        <v>2</v>
      </c>
      <c r="I168" s="186"/>
      <c r="J168" s="187">
        <f t="shared" si="40"/>
        <v>0</v>
      </c>
      <c r="K168" s="183" t="s">
        <v>28</v>
      </c>
      <c r="L168" s="42"/>
      <c r="M168" s="188" t="s">
        <v>28</v>
      </c>
      <c r="N168" s="189" t="s">
        <v>45</v>
      </c>
      <c r="O168" s="67"/>
      <c r="P168" s="190">
        <f t="shared" si="41"/>
        <v>0</v>
      </c>
      <c r="Q168" s="190">
        <v>0</v>
      </c>
      <c r="R168" s="190">
        <f t="shared" si="42"/>
        <v>0</v>
      </c>
      <c r="S168" s="190">
        <v>0</v>
      </c>
      <c r="T168" s="191">
        <f t="shared" si="43"/>
        <v>0</v>
      </c>
      <c r="U168" s="37"/>
      <c r="V168" s="37"/>
      <c r="W168" s="37"/>
      <c r="X168" s="37"/>
      <c r="Y168" s="37"/>
      <c r="Z168" s="37"/>
      <c r="AA168" s="37"/>
      <c r="AB168" s="37"/>
      <c r="AC168" s="37"/>
      <c r="AD168" s="37"/>
      <c r="AE168" s="37"/>
      <c r="AR168" s="192" t="s">
        <v>283</v>
      </c>
      <c r="AT168" s="192" t="s">
        <v>199</v>
      </c>
      <c r="AU168" s="192" t="s">
        <v>84</v>
      </c>
      <c r="AY168" s="20" t="s">
        <v>197</v>
      </c>
      <c r="BE168" s="193">
        <f t="shared" si="44"/>
        <v>0</v>
      </c>
      <c r="BF168" s="193">
        <f t="shared" si="45"/>
        <v>0</v>
      </c>
      <c r="BG168" s="193">
        <f t="shared" si="46"/>
        <v>0</v>
      </c>
      <c r="BH168" s="193">
        <f t="shared" si="47"/>
        <v>0</v>
      </c>
      <c r="BI168" s="193">
        <f t="shared" si="48"/>
        <v>0</v>
      </c>
      <c r="BJ168" s="20" t="s">
        <v>82</v>
      </c>
      <c r="BK168" s="193">
        <f t="shared" si="49"/>
        <v>0</v>
      </c>
      <c r="BL168" s="20" t="s">
        <v>283</v>
      </c>
      <c r="BM168" s="192" t="s">
        <v>1533</v>
      </c>
    </row>
    <row r="169" spans="1:65" s="2" customFormat="1" ht="16.5" customHeight="1">
      <c r="A169" s="37"/>
      <c r="B169" s="38"/>
      <c r="C169" s="181" t="s">
        <v>514</v>
      </c>
      <c r="D169" s="181" t="s">
        <v>199</v>
      </c>
      <c r="E169" s="182" t="s">
        <v>5594</v>
      </c>
      <c r="F169" s="183" t="s">
        <v>5595</v>
      </c>
      <c r="G169" s="184" t="s">
        <v>3845</v>
      </c>
      <c r="H169" s="185">
        <v>5</v>
      </c>
      <c r="I169" s="186"/>
      <c r="J169" s="187">
        <f t="shared" si="40"/>
        <v>0</v>
      </c>
      <c r="K169" s="183" t="s">
        <v>28</v>
      </c>
      <c r="L169" s="42"/>
      <c r="M169" s="188" t="s">
        <v>28</v>
      </c>
      <c r="N169" s="189" t="s">
        <v>45</v>
      </c>
      <c r="O169" s="67"/>
      <c r="P169" s="190">
        <f t="shared" si="41"/>
        <v>0</v>
      </c>
      <c r="Q169" s="190">
        <v>0</v>
      </c>
      <c r="R169" s="190">
        <f t="shared" si="42"/>
        <v>0</v>
      </c>
      <c r="S169" s="190">
        <v>0</v>
      </c>
      <c r="T169" s="191">
        <f t="shared" si="43"/>
        <v>0</v>
      </c>
      <c r="U169" s="37"/>
      <c r="V169" s="37"/>
      <c r="W169" s="37"/>
      <c r="X169" s="37"/>
      <c r="Y169" s="37"/>
      <c r="Z169" s="37"/>
      <c r="AA169" s="37"/>
      <c r="AB169" s="37"/>
      <c r="AC169" s="37"/>
      <c r="AD169" s="37"/>
      <c r="AE169" s="37"/>
      <c r="AR169" s="192" t="s">
        <v>283</v>
      </c>
      <c r="AT169" s="192" t="s">
        <v>199</v>
      </c>
      <c r="AU169" s="192" t="s">
        <v>84</v>
      </c>
      <c r="AY169" s="20" t="s">
        <v>197</v>
      </c>
      <c r="BE169" s="193">
        <f t="shared" si="44"/>
        <v>0</v>
      </c>
      <c r="BF169" s="193">
        <f t="shared" si="45"/>
        <v>0</v>
      </c>
      <c r="BG169" s="193">
        <f t="shared" si="46"/>
        <v>0</v>
      </c>
      <c r="BH169" s="193">
        <f t="shared" si="47"/>
        <v>0</v>
      </c>
      <c r="BI169" s="193">
        <f t="shared" si="48"/>
        <v>0</v>
      </c>
      <c r="BJ169" s="20" t="s">
        <v>82</v>
      </c>
      <c r="BK169" s="193">
        <f t="shared" si="49"/>
        <v>0</v>
      </c>
      <c r="BL169" s="20" t="s">
        <v>283</v>
      </c>
      <c r="BM169" s="192" t="s">
        <v>1543</v>
      </c>
    </row>
    <row r="170" spans="1:65" s="2" customFormat="1" ht="16.5" customHeight="1">
      <c r="A170" s="37"/>
      <c r="B170" s="38"/>
      <c r="C170" s="181" t="s">
        <v>523</v>
      </c>
      <c r="D170" s="181" t="s">
        <v>199</v>
      </c>
      <c r="E170" s="182" t="s">
        <v>5596</v>
      </c>
      <c r="F170" s="183" t="s">
        <v>5597</v>
      </c>
      <c r="G170" s="184" t="s">
        <v>3845</v>
      </c>
      <c r="H170" s="185">
        <v>1</v>
      </c>
      <c r="I170" s="186"/>
      <c r="J170" s="187">
        <f t="shared" si="40"/>
        <v>0</v>
      </c>
      <c r="K170" s="183" t="s">
        <v>28</v>
      </c>
      <c r="L170" s="42"/>
      <c r="M170" s="188" t="s">
        <v>28</v>
      </c>
      <c r="N170" s="189" t="s">
        <v>45</v>
      </c>
      <c r="O170" s="67"/>
      <c r="P170" s="190">
        <f t="shared" si="41"/>
        <v>0</v>
      </c>
      <c r="Q170" s="190">
        <v>0</v>
      </c>
      <c r="R170" s="190">
        <f t="shared" si="42"/>
        <v>0</v>
      </c>
      <c r="S170" s="190">
        <v>0</v>
      </c>
      <c r="T170" s="191">
        <f t="shared" si="43"/>
        <v>0</v>
      </c>
      <c r="U170" s="37"/>
      <c r="V170" s="37"/>
      <c r="W170" s="37"/>
      <c r="X170" s="37"/>
      <c r="Y170" s="37"/>
      <c r="Z170" s="37"/>
      <c r="AA170" s="37"/>
      <c r="AB170" s="37"/>
      <c r="AC170" s="37"/>
      <c r="AD170" s="37"/>
      <c r="AE170" s="37"/>
      <c r="AR170" s="192" t="s">
        <v>283</v>
      </c>
      <c r="AT170" s="192" t="s">
        <v>199</v>
      </c>
      <c r="AU170" s="192" t="s">
        <v>84</v>
      </c>
      <c r="AY170" s="20" t="s">
        <v>197</v>
      </c>
      <c r="BE170" s="193">
        <f t="shared" si="44"/>
        <v>0</v>
      </c>
      <c r="BF170" s="193">
        <f t="shared" si="45"/>
        <v>0</v>
      </c>
      <c r="BG170" s="193">
        <f t="shared" si="46"/>
        <v>0</v>
      </c>
      <c r="BH170" s="193">
        <f t="shared" si="47"/>
        <v>0</v>
      </c>
      <c r="BI170" s="193">
        <f t="shared" si="48"/>
        <v>0</v>
      </c>
      <c r="BJ170" s="20" t="s">
        <v>82</v>
      </c>
      <c r="BK170" s="193">
        <f t="shared" si="49"/>
        <v>0</v>
      </c>
      <c r="BL170" s="20" t="s">
        <v>283</v>
      </c>
      <c r="BM170" s="192" t="s">
        <v>1558</v>
      </c>
    </row>
    <row r="171" spans="1:65" s="2" customFormat="1" ht="16.5" customHeight="1">
      <c r="A171" s="37"/>
      <c r="B171" s="38"/>
      <c r="C171" s="181" t="s">
        <v>532</v>
      </c>
      <c r="D171" s="181" t="s">
        <v>199</v>
      </c>
      <c r="E171" s="182" t="s">
        <v>5598</v>
      </c>
      <c r="F171" s="183" t="s">
        <v>5599</v>
      </c>
      <c r="G171" s="184" t="s">
        <v>3845</v>
      </c>
      <c r="H171" s="185">
        <v>2</v>
      </c>
      <c r="I171" s="186"/>
      <c r="J171" s="187">
        <f t="shared" si="40"/>
        <v>0</v>
      </c>
      <c r="K171" s="183" t="s">
        <v>28</v>
      </c>
      <c r="L171" s="42"/>
      <c r="M171" s="188" t="s">
        <v>28</v>
      </c>
      <c r="N171" s="189" t="s">
        <v>45</v>
      </c>
      <c r="O171" s="67"/>
      <c r="P171" s="190">
        <f t="shared" si="41"/>
        <v>0</v>
      </c>
      <c r="Q171" s="190">
        <v>0</v>
      </c>
      <c r="R171" s="190">
        <f t="shared" si="42"/>
        <v>0</v>
      </c>
      <c r="S171" s="190">
        <v>0</v>
      </c>
      <c r="T171" s="191">
        <f t="shared" si="43"/>
        <v>0</v>
      </c>
      <c r="U171" s="37"/>
      <c r="V171" s="37"/>
      <c r="W171" s="37"/>
      <c r="X171" s="37"/>
      <c r="Y171" s="37"/>
      <c r="Z171" s="37"/>
      <c r="AA171" s="37"/>
      <c r="AB171" s="37"/>
      <c r="AC171" s="37"/>
      <c r="AD171" s="37"/>
      <c r="AE171" s="37"/>
      <c r="AR171" s="192" t="s">
        <v>283</v>
      </c>
      <c r="AT171" s="192" t="s">
        <v>199</v>
      </c>
      <c r="AU171" s="192" t="s">
        <v>84</v>
      </c>
      <c r="AY171" s="20" t="s">
        <v>197</v>
      </c>
      <c r="BE171" s="193">
        <f t="shared" si="44"/>
        <v>0</v>
      </c>
      <c r="BF171" s="193">
        <f t="shared" si="45"/>
        <v>0</v>
      </c>
      <c r="BG171" s="193">
        <f t="shared" si="46"/>
        <v>0</v>
      </c>
      <c r="BH171" s="193">
        <f t="shared" si="47"/>
        <v>0</v>
      </c>
      <c r="BI171" s="193">
        <f t="shared" si="48"/>
        <v>0</v>
      </c>
      <c r="BJ171" s="20" t="s">
        <v>82</v>
      </c>
      <c r="BK171" s="193">
        <f t="shared" si="49"/>
        <v>0</v>
      </c>
      <c r="BL171" s="20" t="s">
        <v>283</v>
      </c>
      <c r="BM171" s="192" t="s">
        <v>1572</v>
      </c>
    </row>
    <row r="172" spans="1:65" s="2" customFormat="1" ht="16.5" customHeight="1">
      <c r="A172" s="37"/>
      <c r="B172" s="38"/>
      <c r="C172" s="181" t="s">
        <v>1046</v>
      </c>
      <c r="D172" s="181" t="s">
        <v>199</v>
      </c>
      <c r="E172" s="182" t="s">
        <v>5600</v>
      </c>
      <c r="F172" s="183" t="s">
        <v>5601</v>
      </c>
      <c r="G172" s="184" t="s">
        <v>3845</v>
      </c>
      <c r="H172" s="185">
        <v>1</v>
      </c>
      <c r="I172" s="186"/>
      <c r="J172" s="187">
        <f t="shared" si="40"/>
        <v>0</v>
      </c>
      <c r="K172" s="183" t="s">
        <v>28</v>
      </c>
      <c r="L172" s="42"/>
      <c r="M172" s="188" t="s">
        <v>28</v>
      </c>
      <c r="N172" s="189" t="s">
        <v>45</v>
      </c>
      <c r="O172" s="67"/>
      <c r="P172" s="190">
        <f t="shared" si="41"/>
        <v>0</v>
      </c>
      <c r="Q172" s="190">
        <v>0</v>
      </c>
      <c r="R172" s="190">
        <f t="shared" si="42"/>
        <v>0</v>
      </c>
      <c r="S172" s="190">
        <v>0</v>
      </c>
      <c r="T172" s="191">
        <f t="shared" si="43"/>
        <v>0</v>
      </c>
      <c r="U172" s="37"/>
      <c r="V172" s="37"/>
      <c r="W172" s="37"/>
      <c r="X172" s="37"/>
      <c r="Y172" s="37"/>
      <c r="Z172" s="37"/>
      <c r="AA172" s="37"/>
      <c r="AB172" s="37"/>
      <c r="AC172" s="37"/>
      <c r="AD172" s="37"/>
      <c r="AE172" s="37"/>
      <c r="AR172" s="192" t="s">
        <v>283</v>
      </c>
      <c r="AT172" s="192" t="s">
        <v>199</v>
      </c>
      <c r="AU172" s="192" t="s">
        <v>84</v>
      </c>
      <c r="AY172" s="20" t="s">
        <v>197</v>
      </c>
      <c r="BE172" s="193">
        <f t="shared" si="44"/>
        <v>0</v>
      </c>
      <c r="BF172" s="193">
        <f t="shared" si="45"/>
        <v>0</v>
      </c>
      <c r="BG172" s="193">
        <f t="shared" si="46"/>
        <v>0</v>
      </c>
      <c r="BH172" s="193">
        <f t="shared" si="47"/>
        <v>0</v>
      </c>
      <c r="BI172" s="193">
        <f t="shared" si="48"/>
        <v>0</v>
      </c>
      <c r="BJ172" s="20" t="s">
        <v>82</v>
      </c>
      <c r="BK172" s="193">
        <f t="shared" si="49"/>
        <v>0</v>
      </c>
      <c r="BL172" s="20" t="s">
        <v>283</v>
      </c>
      <c r="BM172" s="192" t="s">
        <v>1587</v>
      </c>
    </row>
    <row r="173" spans="1:65" s="12" customFormat="1" ht="22.9" customHeight="1">
      <c r="B173" s="165"/>
      <c r="C173" s="166"/>
      <c r="D173" s="167" t="s">
        <v>73</v>
      </c>
      <c r="E173" s="179" t="s">
        <v>4785</v>
      </c>
      <c r="F173" s="179" t="s">
        <v>5602</v>
      </c>
      <c r="G173" s="166"/>
      <c r="H173" s="166"/>
      <c r="I173" s="169"/>
      <c r="J173" s="180">
        <f>BK173</f>
        <v>0</v>
      </c>
      <c r="K173" s="166"/>
      <c r="L173" s="171"/>
      <c r="M173" s="172"/>
      <c r="N173" s="173"/>
      <c r="O173" s="173"/>
      <c r="P173" s="174">
        <f>SUM(P174:P187)</f>
        <v>0</v>
      </c>
      <c r="Q173" s="173"/>
      <c r="R173" s="174">
        <f>SUM(R174:R187)</f>
        <v>0</v>
      </c>
      <c r="S173" s="173"/>
      <c r="T173" s="175">
        <f>SUM(T174:T187)</f>
        <v>0</v>
      </c>
      <c r="AR173" s="176" t="s">
        <v>82</v>
      </c>
      <c r="AT173" s="177" t="s">
        <v>73</v>
      </c>
      <c r="AU173" s="177" t="s">
        <v>82</v>
      </c>
      <c r="AY173" s="176" t="s">
        <v>197</v>
      </c>
      <c r="BK173" s="178">
        <f>SUM(BK174:BK187)</f>
        <v>0</v>
      </c>
    </row>
    <row r="174" spans="1:65" s="2" customFormat="1" ht="33" customHeight="1">
      <c r="A174" s="37"/>
      <c r="B174" s="38"/>
      <c r="C174" s="181" t="s">
        <v>1057</v>
      </c>
      <c r="D174" s="181" t="s">
        <v>199</v>
      </c>
      <c r="E174" s="182" t="s">
        <v>5603</v>
      </c>
      <c r="F174" s="183" t="s">
        <v>5604</v>
      </c>
      <c r="G174" s="184" t="s">
        <v>3845</v>
      </c>
      <c r="H174" s="185">
        <v>1</v>
      </c>
      <c r="I174" s="186"/>
      <c r="J174" s="187">
        <f>ROUND(I174*H174,2)</f>
        <v>0</v>
      </c>
      <c r="K174" s="183" t="s">
        <v>28</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283</v>
      </c>
      <c r="AT174" s="192" t="s">
        <v>199</v>
      </c>
      <c r="AU174" s="192" t="s">
        <v>84</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283</v>
      </c>
      <c r="BM174" s="192" t="s">
        <v>1599</v>
      </c>
    </row>
    <row r="175" spans="1:65" s="2" customFormat="1" ht="33" customHeight="1">
      <c r="A175" s="37"/>
      <c r="B175" s="38"/>
      <c r="C175" s="181" t="s">
        <v>1063</v>
      </c>
      <c r="D175" s="181" t="s">
        <v>199</v>
      </c>
      <c r="E175" s="182" t="s">
        <v>5605</v>
      </c>
      <c r="F175" s="183" t="s">
        <v>5606</v>
      </c>
      <c r="G175" s="184" t="s">
        <v>3845</v>
      </c>
      <c r="H175" s="185">
        <v>1</v>
      </c>
      <c r="I175" s="186"/>
      <c r="J175" s="187">
        <f>ROUND(I175*H175,2)</f>
        <v>0</v>
      </c>
      <c r="K175" s="183" t="s">
        <v>28</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283</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283</v>
      </c>
      <c r="BM175" s="192" t="s">
        <v>1608</v>
      </c>
    </row>
    <row r="176" spans="1:65" s="2" customFormat="1" ht="33" customHeight="1">
      <c r="A176" s="37"/>
      <c r="B176" s="38"/>
      <c r="C176" s="181" t="s">
        <v>1088</v>
      </c>
      <c r="D176" s="181" t="s">
        <v>199</v>
      </c>
      <c r="E176" s="182" t="s">
        <v>5607</v>
      </c>
      <c r="F176" s="183" t="s">
        <v>5608</v>
      </c>
      <c r="G176" s="184" t="s">
        <v>3845</v>
      </c>
      <c r="H176" s="185">
        <v>1</v>
      </c>
      <c r="I176" s="186"/>
      <c r="J176" s="187">
        <f>ROUND(I176*H176,2)</f>
        <v>0</v>
      </c>
      <c r="K176" s="183" t="s">
        <v>28</v>
      </c>
      <c r="L176" s="42"/>
      <c r="M176" s="188" t="s">
        <v>28</v>
      </c>
      <c r="N176" s="189" t="s">
        <v>45</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283</v>
      </c>
      <c r="AT176" s="192" t="s">
        <v>199</v>
      </c>
      <c r="AU176" s="192" t="s">
        <v>84</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283</v>
      </c>
      <c r="BM176" s="192" t="s">
        <v>21</v>
      </c>
    </row>
    <row r="177" spans="1:65" s="2" customFormat="1" ht="16.5" customHeight="1">
      <c r="A177" s="37"/>
      <c r="B177" s="38"/>
      <c r="C177" s="181" t="s">
        <v>526</v>
      </c>
      <c r="D177" s="181" t="s">
        <v>199</v>
      </c>
      <c r="E177" s="182" t="s">
        <v>5609</v>
      </c>
      <c r="F177" s="183" t="s">
        <v>5610</v>
      </c>
      <c r="G177" s="184" t="s">
        <v>5444</v>
      </c>
      <c r="H177" s="185">
        <v>2907.2</v>
      </c>
      <c r="I177" s="186"/>
      <c r="J177" s="187">
        <f>ROUND(I177*H177,2)</f>
        <v>0</v>
      </c>
      <c r="K177" s="183" t="s">
        <v>28</v>
      </c>
      <c r="L177" s="42"/>
      <c r="M177" s="188" t="s">
        <v>28</v>
      </c>
      <c r="N177" s="189" t="s">
        <v>45</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283</v>
      </c>
      <c r="AT177" s="192" t="s">
        <v>199</v>
      </c>
      <c r="AU177" s="192" t="s">
        <v>84</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283</v>
      </c>
      <c r="BM177" s="192" t="s">
        <v>1639</v>
      </c>
    </row>
    <row r="178" spans="1:65" s="2" customFormat="1" ht="19.5">
      <c r="A178" s="37"/>
      <c r="B178" s="38"/>
      <c r="C178" s="39"/>
      <c r="D178" s="201" t="s">
        <v>4147</v>
      </c>
      <c r="E178" s="39"/>
      <c r="F178" s="261" t="s">
        <v>5611</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4147</v>
      </c>
      <c r="AU178" s="20" t="s">
        <v>84</v>
      </c>
    </row>
    <row r="179" spans="1:65" s="2" customFormat="1" ht="16.5" customHeight="1">
      <c r="A179" s="37"/>
      <c r="B179" s="38"/>
      <c r="C179" s="181" t="s">
        <v>1115</v>
      </c>
      <c r="D179" s="181" t="s">
        <v>199</v>
      </c>
      <c r="E179" s="182" t="s">
        <v>5612</v>
      </c>
      <c r="F179" s="183" t="s">
        <v>5613</v>
      </c>
      <c r="G179" s="184" t="s">
        <v>3845</v>
      </c>
      <c r="H179" s="185">
        <v>90</v>
      </c>
      <c r="I179" s="186"/>
      <c r="J179" s="187">
        <f>ROUND(I179*H179,2)</f>
        <v>0</v>
      </c>
      <c r="K179" s="183" t="s">
        <v>28</v>
      </c>
      <c r="L179" s="42"/>
      <c r="M179" s="188" t="s">
        <v>28</v>
      </c>
      <c r="N179" s="189" t="s">
        <v>45</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283</v>
      </c>
      <c r="AT179" s="192" t="s">
        <v>199</v>
      </c>
      <c r="AU179" s="192" t="s">
        <v>84</v>
      </c>
      <c r="AY179" s="20" t="s">
        <v>197</v>
      </c>
      <c r="BE179" s="193">
        <f>IF(N179="základní",J179,0)</f>
        <v>0</v>
      </c>
      <c r="BF179" s="193">
        <f>IF(N179="snížená",J179,0)</f>
        <v>0</v>
      </c>
      <c r="BG179" s="193">
        <f>IF(N179="zákl. přenesená",J179,0)</f>
        <v>0</v>
      </c>
      <c r="BH179" s="193">
        <f>IF(N179="sníž. přenesená",J179,0)</f>
        <v>0</v>
      </c>
      <c r="BI179" s="193">
        <f>IF(N179="nulová",J179,0)</f>
        <v>0</v>
      </c>
      <c r="BJ179" s="20" t="s">
        <v>82</v>
      </c>
      <c r="BK179" s="193">
        <f>ROUND(I179*H179,2)</f>
        <v>0</v>
      </c>
      <c r="BL179" s="20" t="s">
        <v>283</v>
      </c>
      <c r="BM179" s="192" t="s">
        <v>1670</v>
      </c>
    </row>
    <row r="180" spans="1:65" s="2" customFormat="1" ht="19.5">
      <c r="A180" s="37"/>
      <c r="B180" s="38"/>
      <c r="C180" s="39"/>
      <c r="D180" s="201" t="s">
        <v>4147</v>
      </c>
      <c r="E180" s="39"/>
      <c r="F180" s="261" t="s">
        <v>5611</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4147</v>
      </c>
      <c r="AU180" s="20" t="s">
        <v>84</v>
      </c>
    </row>
    <row r="181" spans="1:65" s="2" customFormat="1" ht="16.5" customHeight="1">
      <c r="A181" s="37"/>
      <c r="B181" s="38"/>
      <c r="C181" s="181" t="s">
        <v>1121</v>
      </c>
      <c r="D181" s="181" t="s">
        <v>199</v>
      </c>
      <c r="E181" s="182" t="s">
        <v>5614</v>
      </c>
      <c r="F181" s="183" t="s">
        <v>5615</v>
      </c>
      <c r="G181" s="184" t="s">
        <v>202</v>
      </c>
      <c r="H181" s="185">
        <v>255</v>
      </c>
      <c r="I181" s="186"/>
      <c r="J181" s="187">
        <f>ROUND(I181*H181,2)</f>
        <v>0</v>
      </c>
      <c r="K181" s="183" t="s">
        <v>28</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283</v>
      </c>
      <c r="AT181" s="192" t="s">
        <v>199</v>
      </c>
      <c r="AU181" s="192" t="s">
        <v>84</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283</v>
      </c>
      <c r="BM181" s="192" t="s">
        <v>1689</v>
      </c>
    </row>
    <row r="182" spans="1:65" s="2" customFormat="1" ht="19.5">
      <c r="A182" s="37"/>
      <c r="B182" s="38"/>
      <c r="C182" s="39"/>
      <c r="D182" s="201" t="s">
        <v>4147</v>
      </c>
      <c r="E182" s="39"/>
      <c r="F182" s="261" t="s">
        <v>5611</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4147</v>
      </c>
      <c r="AU182" s="20" t="s">
        <v>84</v>
      </c>
    </row>
    <row r="183" spans="1:65" s="2" customFormat="1" ht="16.5" customHeight="1">
      <c r="A183" s="37"/>
      <c r="B183" s="38"/>
      <c r="C183" s="181" t="s">
        <v>1126</v>
      </c>
      <c r="D183" s="181" t="s">
        <v>199</v>
      </c>
      <c r="E183" s="182" t="s">
        <v>5616</v>
      </c>
      <c r="F183" s="183" t="s">
        <v>5617</v>
      </c>
      <c r="G183" s="184" t="s">
        <v>5444</v>
      </c>
      <c r="H183" s="185">
        <v>500</v>
      </c>
      <c r="I183" s="186"/>
      <c r="J183" s="187">
        <f>ROUND(I183*H183,2)</f>
        <v>0</v>
      </c>
      <c r="K183" s="183" t="s">
        <v>28</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283</v>
      </c>
      <c r="AT183" s="192" t="s">
        <v>199</v>
      </c>
      <c r="AU183" s="192" t="s">
        <v>84</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283</v>
      </c>
      <c r="BM183" s="192" t="s">
        <v>1701</v>
      </c>
    </row>
    <row r="184" spans="1:65" s="2" customFormat="1" ht="19.5">
      <c r="A184" s="37"/>
      <c r="B184" s="38"/>
      <c r="C184" s="39"/>
      <c r="D184" s="201" t="s">
        <v>4147</v>
      </c>
      <c r="E184" s="39"/>
      <c r="F184" s="261" t="s">
        <v>5611</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4147</v>
      </c>
      <c r="AU184" s="20" t="s">
        <v>84</v>
      </c>
    </row>
    <row r="185" spans="1:65" s="2" customFormat="1" ht="16.5" customHeight="1">
      <c r="A185" s="37"/>
      <c r="B185" s="38"/>
      <c r="C185" s="181" t="s">
        <v>1145</v>
      </c>
      <c r="D185" s="181" t="s">
        <v>199</v>
      </c>
      <c r="E185" s="182" t="s">
        <v>5618</v>
      </c>
      <c r="F185" s="183" t="s">
        <v>5619</v>
      </c>
      <c r="G185" s="184" t="s">
        <v>3845</v>
      </c>
      <c r="H185" s="185">
        <v>5100</v>
      </c>
      <c r="I185" s="186"/>
      <c r="J185" s="187">
        <f>ROUND(I185*H185,2)</f>
        <v>0</v>
      </c>
      <c r="K185" s="183" t="s">
        <v>28</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283</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283</v>
      </c>
      <c r="BM185" s="192" t="s">
        <v>1719</v>
      </c>
    </row>
    <row r="186" spans="1:65" s="2" customFormat="1" ht="19.5">
      <c r="A186" s="37"/>
      <c r="B186" s="38"/>
      <c r="C186" s="39"/>
      <c r="D186" s="201" t="s">
        <v>4147</v>
      </c>
      <c r="E186" s="39"/>
      <c r="F186" s="261" t="s">
        <v>5611</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4147</v>
      </c>
      <c r="AU186" s="20" t="s">
        <v>84</v>
      </c>
    </row>
    <row r="187" spans="1:65" s="2" customFormat="1" ht="16.5" customHeight="1">
      <c r="A187" s="37"/>
      <c r="B187" s="38"/>
      <c r="C187" s="181" t="s">
        <v>1152</v>
      </c>
      <c r="D187" s="181" t="s">
        <v>199</v>
      </c>
      <c r="E187" s="182" t="s">
        <v>5620</v>
      </c>
      <c r="F187" s="183" t="s">
        <v>5621</v>
      </c>
      <c r="G187" s="184" t="s">
        <v>202</v>
      </c>
      <c r="H187" s="185">
        <v>260</v>
      </c>
      <c r="I187" s="186"/>
      <c r="J187" s="187">
        <f>ROUND(I187*H187,2)</f>
        <v>0</v>
      </c>
      <c r="K187" s="183" t="s">
        <v>28</v>
      </c>
      <c r="L187" s="42"/>
      <c r="M187" s="188" t="s">
        <v>28</v>
      </c>
      <c r="N187" s="189" t="s">
        <v>45</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283</v>
      </c>
      <c r="AT187" s="192" t="s">
        <v>199</v>
      </c>
      <c r="AU187" s="192" t="s">
        <v>84</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283</v>
      </c>
      <c r="BM187" s="192" t="s">
        <v>5622</v>
      </c>
    </row>
    <row r="188" spans="1:65" s="12" customFormat="1" ht="22.9" customHeight="1">
      <c r="B188" s="165"/>
      <c r="C188" s="166"/>
      <c r="D188" s="167" t="s">
        <v>73</v>
      </c>
      <c r="E188" s="179" t="s">
        <v>4797</v>
      </c>
      <c r="F188" s="179" t="s">
        <v>5623</v>
      </c>
      <c r="G188" s="166"/>
      <c r="H188" s="166"/>
      <c r="I188" s="169"/>
      <c r="J188" s="180">
        <f>BK188</f>
        <v>0</v>
      </c>
      <c r="K188" s="166"/>
      <c r="L188" s="171"/>
      <c r="M188" s="172"/>
      <c r="N188" s="173"/>
      <c r="O188" s="173"/>
      <c r="P188" s="174">
        <f>SUM(P189:P194)</f>
        <v>0</v>
      </c>
      <c r="Q188" s="173"/>
      <c r="R188" s="174">
        <f>SUM(R189:R194)</f>
        <v>0</v>
      </c>
      <c r="S188" s="173"/>
      <c r="T188" s="175">
        <f>SUM(T189:T194)</f>
        <v>0</v>
      </c>
      <c r="AR188" s="176" t="s">
        <v>82</v>
      </c>
      <c r="AT188" s="177" t="s">
        <v>73</v>
      </c>
      <c r="AU188" s="177" t="s">
        <v>82</v>
      </c>
      <c r="AY188" s="176" t="s">
        <v>197</v>
      </c>
      <c r="BK188" s="178">
        <f>SUM(BK189:BK194)</f>
        <v>0</v>
      </c>
    </row>
    <row r="189" spans="1:65" s="2" customFormat="1" ht="16.5" customHeight="1">
      <c r="A189" s="37"/>
      <c r="B189" s="38"/>
      <c r="C189" s="181" t="s">
        <v>1167</v>
      </c>
      <c r="D189" s="181" t="s">
        <v>199</v>
      </c>
      <c r="E189" s="182" t="s">
        <v>5624</v>
      </c>
      <c r="F189" s="183" t="s">
        <v>5625</v>
      </c>
      <c r="G189" s="184" t="s">
        <v>3845</v>
      </c>
      <c r="H189" s="185">
        <v>2</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283</v>
      </c>
      <c r="AT189" s="192" t="s">
        <v>199</v>
      </c>
      <c r="AU189" s="192" t="s">
        <v>84</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283</v>
      </c>
      <c r="BM189" s="192" t="s">
        <v>1736</v>
      </c>
    </row>
    <row r="190" spans="1:65" s="2" customFormat="1" ht="29.25">
      <c r="A190" s="37"/>
      <c r="B190" s="38"/>
      <c r="C190" s="39"/>
      <c r="D190" s="201" t="s">
        <v>4147</v>
      </c>
      <c r="E190" s="39"/>
      <c r="F190" s="261" t="s">
        <v>5626</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4147</v>
      </c>
      <c r="AU190" s="20" t="s">
        <v>84</v>
      </c>
    </row>
    <row r="191" spans="1:65" s="2" customFormat="1" ht="16.5" customHeight="1">
      <c r="A191" s="37"/>
      <c r="B191" s="38"/>
      <c r="C191" s="181" t="s">
        <v>1177</v>
      </c>
      <c r="D191" s="181" t="s">
        <v>199</v>
      </c>
      <c r="E191" s="182" t="s">
        <v>5627</v>
      </c>
      <c r="F191" s="183" t="s">
        <v>5628</v>
      </c>
      <c r="G191" s="184" t="s">
        <v>3845</v>
      </c>
      <c r="H191" s="185">
        <v>12</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283</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283</v>
      </c>
      <c r="BM191" s="192" t="s">
        <v>1754</v>
      </c>
    </row>
    <row r="192" spans="1:65" s="2" customFormat="1" ht="29.25">
      <c r="A192" s="37"/>
      <c r="B192" s="38"/>
      <c r="C192" s="39"/>
      <c r="D192" s="201" t="s">
        <v>4147</v>
      </c>
      <c r="E192" s="39"/>
      <c r="F192" s="261" t="s">
        <v>5626</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4147</v>
      </c>
      <c r="AU192" s="20" t="s">
        <v>84</v>
      </c>
    </row>
    <row r="193" spans="1:65" s="2" customFormat="1" ht="16.5" customHeight="1">
      <c r="A193" s="37"/>
      <c r="B193" s="38"/>
      <c r="C193" s="181" t="s">
        <v>1182</v>
      </c>
      <c r="D193" s="181" t="s">
        <v>199</v>
      </c>
      <c r="E193" s="182" t="s">
        <v>5629</v>
      </c>
      <c r="F193" s="183" t="s">
        <v>5630</v>
      </c>
      <c r="G193" s="184" t="s">
        <v>3845</v>
      </c>
      <c r="H193" s="185">
        <v>9</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283</v>
      </c>
      <c r="AT193" s="192" t="s">
        <v>199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283</v>
      </c>
      <c r="BM193" s="192" t="s">
        <v>1768</v>
      </c>
    </row>
    <row r="194" spans="1:65" s="2" customFormat="1" ht="16.5" customHeight="1">
      <c r="A194" s="37"/>
      <c r="B194" s="38"/>
      <c r="C194" s="181" t="s">
        <v>1188</v>
      </c>
      <c r="D194" s="181" t="s">
        <v>199</v>
      </c>
      <c r="E194" s="182" t="s">
        <v>5631</v>
      </c>
      <c r="F194" s="183" t="s">
        <v>5632</v>
      </c>
      <c r="G194" s="184" t="s">
        <v>3845</v>
      </c>
      <c r="H194" s="185">
        <v>18</v>
      </c>
      <c r="I194" s="186"/>
      <c r="J194" s="187">
        <f>ROUND(I194*H194,2)</f>
        <v>0</v>
      </c>
      <c r="K194" s="183" t="s">
        <v>28</v>
      </c>
      <c r="L194" s="42"/>
      <c r="M194" s="188" t="s">
        <v>28</v>
      </c>
      <c r="N194" s="189" t="s">
        <v>45</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283</v>
      </c>
      <c r="AT194" s="192" t="s">
        <v>199</v>
      </c>
      <c r="AU194" s="192" t="s">
        <v>84</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283</v>
      </c>
      <c r="BM194" s="192" t="s">
        <v>1791</v>
      </c>
    </row>
    <row r="195" spans="1:65" s="12" customFormat="1" ht="22.9" customHeight="1">
      <c r="B195" s="165"/>
      <c r="C195" s="166"/>
      <c r="D195" s="167" t="s">
        <v>73</v>
      </c>
      <c r="E195" s="179" t="s">
        <v>4827</v>
      </c>
      <c r="F195" s="179" t="s">
        <v>5633</v>
      </c>
      <c r="G195" s="166"/>
      <c r="H195" s="166"/>
      <c r="I195" s="169"/>
      <c r="J195" s="180">
        <f>BK195</f>
        <v>0</v>
      </c>
      <c r="K195" s="166"/>
      <c r="L195" s="171"/>
      <c r="M195" s="172"/>
      <c r="N195" s="173"/>
      <c r="O195" s="173"/>
      <c r="P195" s="174">
        <f>P196+P205+P214+P223</f>
        <v>0</v>
      </c>
      <c r="Q195" s="173"/>
      <c r="R195" s="174">
        <f>R196+R205+R214+R223</f>
        <v>0</v>
      </c>
      <c r="S195" s="173"/>
      <c r="T195" s="175">
        <f>T196+T205+T214+T223</f>
        <v>0</v>
      </c>
      <c r="AR195" s="176" t="s">
        <v>82</v>
      </c>
      <c r="AT195" s="177" t="s">
        <v>73</v>
      </c>
      <c r="AU195" s="177" t="s">
        <v>82</v>
      </c>
      <c r="AY195" s="176" t="s">
        <v>197</v>
      </c>
      <c r="BK195" s="178">
        <f>BK196+BK205+BK214+BK223</f>
        <v>0</v>
      </c>
    </row>
    <row r="196" spans="1:65" s="12" customFormat="1" ht="20.85" customHeight="1">
      <c r="B196" s="165"/>
      <c r="C196" s="166"/>
      <c r="D196" s="167" t="s">
        <v>73</v>
      </c>
      <c r="E196" s="179" t="s">
        <v>5634</v>
      </c>
      <c r="F196" s="179" t="s">
        <v>5634</v>
      </c>
      <c r="G196" s="166"/>
      <c r="H196" s="166"/>
      <c r="I196" s="169"/>
      <c r="J196" s="180">
        <f>BK196</f>
        <v>0</v>
      </c>
      <c r="K196" s="166"/>
      <c r="L196" s="171"/>
      <c r="M196" s="172"/>
      <c r="N196" s="173"/>
      <c r="O196" s="173"/>
      <c r="P196" s="174">
        <f>SUM(P197:P204)</f>
        <v>0</v>
      </c>
      <c r="Q196" s="173"/>
      <c r="R196" s="174">
        <f>SUM(R197:R204)</f>
        <v>0</v>
      </c>
      <c r="S196" s="173"/>
      <c r="T196" s="175">
        <f>SUM(T197:T204)</f>
        <v>0</v>
      </c>
      <c r="AR196" s="176" t="s">
        <v>82</v>
      </c>
      <c r="AT196" s="177" t="s">
        <v>73</v>
      </c>
      <c r="AU196" s="177" t="s">
        <v>84</v>
      </c>
      <c r="AY196" s="176" t="s">
        <v>197</v>
      </c>
      <c r="BK196" s="178">
        <f>SUM(BK197:BK204)</f>
        <v>0</v>
      </c>
    </row>
    <row r="197" spans="1:65" s="2" customFormat="1" ht="16.5" customHeight="1">
      <c r="A197" s="37"/>
      <c r="B197" s="38"/>
      <c r="C197" s="181" t="s">
        <v>1204</v>
      </c>
      <c r="D197" s="181" t="s">
        <v>199</v>
      </c>
      <c r="E197" s="182" t="s">
        <v>5635</v>
      </c>
      <c r="F197" s="183" t="s">
        <v>5636</v>
      </c>
      <c r="G197" s="184" t="s">
        <v>3845</v>
      </c>
      <c r="H197" s="185">
        <v>2</v>
      </c>
      <c r="I197" s="186"/>
      <c r="J197" s="187">
        <f t="shared" ref="J197:J204" si="50">ROUND(I197*H197,2)</f>
        <v>0</v>
      </c>
      <c r="K197" s="183" t="s">
        <v>28</v>
      </c>
      <c r="L197" s="42"/>
      <c r="M197" s="188" t="s">
        <v>28</v>
      </c>
      <c r="N197" s="189" t="s">
        <v>45</v>
      </c>
      <c r="O197" s="67"/>
      <c r="P197" s="190">
        <f t="shared" ref="P197:P204" si="51">O197*H197</f>
        <v>0</v>
      </c>
      <c r="Q197" s="190">
        <v>0</v>
      </c>
      <c r="R197" s="190">
        <f t="shared" ref="R197:R204" si="52">Q197*H197</f>
        <v>0</v>
      </c>
      <c r="S197" s="190">
        <v>0</v>
      </c>
      <c r="T197" s="191">
        <f t="shared" ref="T197:T204" si="53">S197*H197</f>
        <v>0</v>
      </c>
      <c r="U197" s="37"/>
      <c r="V197" s="37"/>
      <c r="W197" s="37"/>
      <c r="X197" s="37"/>
      <c r="Y197" s="37"/>
      <c r="Z197" s="37"/>
      <c r="AA197" s="37"/>
      <c r="AB197" s="37"/>
      <c r="AC197" s="37"/>
      <c r="AD197" s="37"/>
      <c r="AE197" s="37"/>
      <c r="AR197" s="192" t="s">
        <v>283</v>
      </c>
      <c r="AT197" s="192" t="s">
        <v>199</v>
      </c>
      <c r="AU197" s="192" t="s">
        <v>160</v>
      </c>
      <c r="AY197" s="20" t="s">
        <v>197</v>
      </c>
      <c r="BE197" s="193">
        <f t="shared" ref="BE197:BE204" si="54">IF(N197="základní",J197,0)</f>
        <v>0</v>
      </c>
      <c r="BF197" s="193">
        <f t="shared" ref="BF197:BF204" si="55">IF(N197="snížená",J197,0)</f>
        <v>0</v>
      </c>
      <c r="BG197" s="193">
        <f t="shared" ref="BG197:BG204" si="56">IF(N197="zákl. přenesená",J197,0)</f>
        <v>0</v>
      </c>
      <c r="BH197" s="193">
        <f t="shared" ref="BH197:BH204" si="57">IF(N197="sníž. přenesená",J197,0)</f>
        <v>0</v>
      </c>
      <c r="BI197" s="193">
        <f t="shared" ref="BI197:BI204" si="58">IF(N197="nulová",J197,0)</f>
        <v>0</v>
      </c>
      <c r="BJ197" s="20" t="s">
        <v>82</v>
      </c>
      <c r="BK197" s="193">
        <f t="shared" ref="BK197:BK204" si="59">ROUND(I197*H197,2)</f>
        <v>0</v>
      </c>
      <c r="BL197" s="20" t="s">
        <v>283</v>
      </c>
      <c r="BM197" s="192" t="s">
        <v>1803</v>
      </c>
    </row>
    <row r="198" spans="1:65" s="2" customFormat="1" ht="16.5" customHeight="1">
      <c r="A198" s="37"/>
      <c r="B198" s="38"/>
      <c r="C198" s="181" t="s">
        <v>1210</v>
      </c>
      <c r="D198" s="181" t="s">
        <v>199</v>
      </c>
      <c r="E198" s="182" t="s">
        <v>5637</v>
      </c>
      <c r="F198" s="183" t="s">
        <v>5638</v>
      </c>
      <c r="G198" s="184" t="s">
        <v>3845</v>
      </c>
      <c r="H198" s="185">
        <v>2</v>
      </c>
      <c r="I198" s="186"/>
      <c r="J198" s="187">
        <f t="shared" si="50"/>
        <v>0</v>
      </c>
      <c r="K198" s="183" t="s">
        <v>28</v>
      </c>
      <c r="L198" s="42"/>
      <c r="M198" s="188" t="s">
        <v>28</v>
      </c>
      <c r="N198" s="189" t="s">
        <v>45</v>
      </c>
      <c r="O198" s="67"/>
      <c r="P198" s="190">
        <f t="shared" si="51"/>
        <v>0</v>
      </c>
      <c r="Q198" s="190">
        <v>0</v>
      </c>
      <c r="R198" s="190">
        <f t="shared" si="52"/>
        <v>0</v>
      </c>
      <c r="S198" s="190">
        <v>0</v>
      </c>
      <c r="T198" s="191">
        <f t="shared" si="53"/>
        <v>0</v>
      </c>
      <c r="U198" s="37"/>
      <c r="V198" s="37"/>
      <c r="W198" s="37"/>
      <c r="X198" s="37"/>
      <c r="Y198" s="37"/>
      <c r="Z198" s="37"/>
      <c r="AA198" s="37"/>
      <c r="AB198" s="37"/>
      <c r="AC198" s="37"/>
      <c r="AD198" s="37"/>
      <c r="AE198" s="37"/>
      <c r="AR198" s="192" t="s">
        <v>283</v>
      </c>
      <c r="AT198" s="192" t="s">
        <v>199</v>
      </c>
      <c r="AU198" s="192" t="s">
        <v>160</v>
      </c>
      <c r="AY198" s="20" t="s">
        <v>197</v>
      </c>
      <c r="BE198" s="193">
        <f t="shared" si="54"/>
        <v>0</v>
      </c>
      <c r="BF198" s="193">
        <f t="shared" si="55"/>
        <v>0</v>
      </c>
      <c r="BG198" s="193">
        <f t="shared" si="56"/>
        <v>0</v>
      </c>
      <c r="BH198" s="193">
        <f t="shared" si="57"/>
        <v>0</v>
      </c>
      <c r="BI198" s="193">
        <f t="shared" si="58"/>
        <v>0</v>
      </c>
      <c r="BJ198" s="20" t="s">
        <v>82</v>
      </c>
      <c r="BK198" s="193">
        <f t="shared" si="59"/>
        <v>0</v>
      </c>
      <c r="BL198" s="20" t="s">
        <v>283</v>
      </c>
      <c r="BM198" s="192" t="s">
        <v>1826</v>
      </c>
    </row>
    <row r="199" spans="1:65" s="2" customFormat="1" ht="16.5" customHeight="1">
      <c r="A199" s="37"/>
      <c r="B199" s="38"/>
      <c r="C199" s="181" t="s">
        <v>1222</v>
      </c>
      <c r="D199" s="181" t="s">
        <v>199</v>
      </c>
      <c r="E199" s="182" t="s">
        <v>5639</v>
      </c>
      <c r="F199" s="183" t="s">
        <v>5640</v>
      </c>
      <c r="G199" s="184" t="s">
        <v>3845</v>
      </c>
      <c r="H199" s="185">
        <v>1</v>
      </c>
      <c r="I199" s="186"/>
      <c r="J199" s="187">
        <f t="shared" si="50"/>
        <v>0</v>
      </c>
      <c r="K199" s="183" t="s">
        <v>28</v>
      </c>
      <c r="L199" s="42"/>
      <c r="M199" s="188" t="s">
        <v>28</v>
      </c>
      <c r="N199" s="189" t="s">
        <v>45</v>
      </c>
      <c r="O199" s="67"/>
      <c r="P199" s="190">
        <f t="shared" si="51"/>
        <v>0</v>
      </c>
      <c r="Q199" s="190">
        <v>0</v>
      </c>
      <c r="R199" s="190">
        <f t="shared" si="52"/>
        <v>0</v>
      </c>
      <c r="S199" s="190">
        <v>0</v>
      </c>
      <c r="T199" s="191">
        <f t="shared" si="53"/>
        <v>0</v>
      </c>
      <c r="U199" s="37"/>
      <c r="V199" s="37"/>
      <c r="W199" s="37"/>
      <c r="X199" s="37"/>
      <c r="Y199" s="37"/>
      <c r="Z199" s="37"/>
      <c r="AA199" s="37"/>
      <c r="AB199" s="37"/>
      <c r="AC199" s="37"/>
      <c r="AD199" s="37"/>
      <c r="AE199" s="37"/>
      <c r="AR199" s="192" t="s">
        <v>283</v>
      </c>
      <c r="AT199" s="192" t="s">
        <v>199</v>
      </c>
      <c r="AU199" s="192" t="s">
        <v>160</v>
      </c>
      <c r="AY199" s="20" t="s">
        <v>197</v>
      </c>
      <c r="BE199" s="193">
        <f t="shared" si="54"/>
        <v>0</v>
      </c>
      <c r="BF199" s="193">
        <f t="shared" si="55"/>
        <v>0</v>
      </c>
      <c r="BG199" s="193">
        <f t="shared" si="56"/>
        <v>0</v>
      </c>
      <c r="BH199" s="193">
        <f t="shared" si="57"/>
        <v>0</v>
      </c>
      <c r="BI199" s="193">
        <f t="shared" si="58"/>
        <v>0</v>
      </c>
      <c r="BJ199" s="20" t="s">
        <v>82</v>
      </c>
      <c r="BK199" s="193">
        <f t="shared" si="59"/>
        <v>0</v>
      </c>
      <c r="BL199" s="20" t="s">
        <v>283</v>
      </c>
      <c r="BM199" s="192" t="s">
        <v>1834</v>
      </c>
    </row>
    <row r="200" spans="1:65" s="2" customFormat="1" ht="16.5" customHeight="1">
      <c r="A200" s="37"/>
      <c r="B200" s="38"/>
      <c r="C200" s="181" t="s">
        <v>1227</v>
      </c>
      <c r="D200" s="181" t="s">
        <v>199</v>
      </c>
      <c r="E200" s="182" t="s">
        <v>5641</v>
      </c>
      <c r="F200" s="183" t="s">
        <v>5642</v>
      </c>
      <c r="G200" s="184" t="s">
        <v>3845</v>
      </c>
      <c r="H200" s="185">
        <v>1</v>
      </c>
      <c r="I200" s="186"/>
      <c r="J200" s="187">
        <f t="shared" si="50"/>
        <v>0</v>
      </c>
      <c r="K200" s="183" t="s">
        <v>28</v>
      </c>
      <c r="L200" s="42"/>
      <c r="M200" s="188" t="s">
        <v>28</v>
      </c>
      <c r="N200" s="189" t="s">
        <v>45</v>
      </c>
      <c r="O200" s="67"/>
      <c r="P200" s="190">
        <f t="shared" si="51"/>
        <v>0</v>
      </c>
      <c r="Q200" s="190">
        <v>0</v>
      </c>
      <c r="R200" s="190">
        <f t="shared" si="52"/>
        <v>0</v>
      </c>
      <c r="S200" s="190">
        <v>0</v>
      </c>
      <c r="T200" s="191">
        <f t="shared" si="53"/>
        <v>0</v>
      </c>
      <c r="U200" s="37"/>
      <c r="V200" s="37"/>
      <c r="W200" s="37"/>
      <c r="X200" s="37"/>
      <c r="Y200" s="37"/>
      <c r="Z200" s="37"/>
      <c r="AA200" s="37"/>
      <c r="AB200" s="37"/>
      <c r="AC200" s="37"/>
      <c r="AD200" s="37"/>
      <c r="AE200" s="37"/>
      <c r="AR200" s="192" t="s">
        <v>283</v>
      </c>
      <c r="AT200" s="192" t="s">
        <v>199</v>
      </c>
      <c r="AU200" s="192" t="s">
        <v>160</v>
      </c>
      <c r="AY200" s="20" t="s">
        <v>197</v>
      </c>
      <c r="BE200" s="193">
        <f t="shared" si="54"/>
        <v>0</v>
      </c>
      <c r="BF200" s="193">
        <f t="shared" si="55"/>
        <v>0</v>
      </c>
      <c r="BG200" s="193">
        <f t="shared" si="56"/>
        <v>0</v>
      </c>
      <c r="BH200" s="193">
        <f t="shared" si="57"/>
        <v>0</v>
      </c>
      <c r="BI200" s="193">
        <f t="shared" si="58"/>
        <v>0</v>
      </c>
      <c r="BJ200" s="20" t="s">
        <v>82</v>
      </c>
      <c r="BK200" s="193">
        <f t="shared" si="59"/>
        <v>0</v>
      </c>
      <c r="BL200" s="20" t="s">
        <v>283</v>
      </c>
      <c r="BM200" s="192" t="s">
        <v>1851</v>
      </c>
    </row>
    <row r="201" spans="1:65" s="2" customFormat="1" ht="33" customHeight="1">
      <c r="A201" s="37"/>
      <c r="B201" s="38"/>
      <c r="C201" s="181" t="s">
        <v>1233</v>
      </c>
      <c r="D201" s="181" t="s">
        <v>199</v>
      </c>
      <c r="E201" s="182" t="s">
        <v>5643</v>
      </c>
      <c r="F201" s="183" t="s">
        <v>5644</v>
      </c>
      <c r="G201" s="184" t="s">
        <v>3845</v>
      </c>
      <c r="H201" s="185">
        <v>1</v>
      </c>
      <c r="I201" s="186"/>
      <c r="J201" s="187">
        <f t="shared" si="50"/>
        <v>0</v>
      </c>
      <c r="K201" s="183" t="s">
        <v>28</v>
      </c>
      <c r="L201" s="42"/>
      <c r="M201" s="188" t="s">
        <v>28</v>
      </c>
      <c r="N201" s="189" t="s">
        <v>45</v>
      </c>
      <c r="O201" s="67"/>
      <c r="P201" s="190">
        <f t="shared" si="51"/>
        <v>0</v>
      </c>
      <c r="Q201" s="190">
        <v>0</v>
      </c>
      <c r="R201" s="190">
        <f t="shared" si="52"/>
        <v>0</v>
      </c>
      <c r="S201" s="190">
        <v>0</v>
      </c>
      <c r="T201" s="191">
        <f t="shared" si="53"/>
        <v>0</v>
      </c>
      <c r="U201" s="37"/>
      <c r="V201" s="37"/>
      <c r="W201" s="37"/>
      <c r="X201" s="37"/>
      <c r="Y201" s="37"/>
      <c r="Z201" s="37"/>
      <c r="AA201" s="37"/>
      <c r="AB201" s="37"/>
      <c r="AC201" s="37"/>
      <c r="AD201" s="37"/>
      <c r="AE201" s="37"/>
      <c r="AR201" s="192" t="s">
        <v>283</v>
      </c>
      <c r="AT201" s="192" t="s">
        <v>199</v>
      </c>
      <c r="AU201" s="192" t="s">
        <v>160</v>
      </c>
      <c r="AY201" s="20" t="s">
        <v>197</v>
      </c>
      <c r="BE201" s="193">
        <f t="shared" si="54"/>
        <v>0</v>
      </c>
      <c r="BF201" s="193">
        <f t="shared" si="55"/>
        <v>0</v>
      </c>
      <c r="BG201" s="193">
        <f t="shared" si="56"/>
        <v>0</v>
      </c>
      <c r="BH201" s="193">
        <f t="shared" si="57"/>
        <v>0</v>
      </c>
      <c r="BI201" s="193">
        <f t="shared" si="58"/>
        <v>0</v>
      </c>
      <c r="BJ201" s="20" t="s">
        <v>82</v>
      </c>
      <c r="BK201" s="193">
        <f t="shared" si="59"/>
        <v>0</v>
      </c>
      <c r="BL201" s="20" t="s">
        <v>283</v>
      </c>
      <c r="BM201" s="192" t="s">
        <v>1859</v>
      </c>
    </row>
    <row r="202" spans="1:65" s="2" customFormat="1" ht="24.2" customHeight="1">
      <c r="A202" s="37"/>
      <c r="B202" s="38"/>
      <c r="C202" s="181" t="s">
        <v>1239</v>
      </c>
      <c r="D202" s="181" t="s">
        <v>199</v>
      </c>
      <c r="E202" s="182" t="s">
        <v>5645</v>
      </c>
      <c r="F202" s="183" t="s">
        <v>5646</v>
      </c>
      <c r="G202" s="184" t="s">
        <v>3845</v>
      </c>
      <c r="H202" s="185">
        <v>1</v>
      </c>
      <c r="I202" s="186"/>
      <c r="J202" s="187">
        <f t="shared" si="50"/>
        <v>0</v>
      </c>
      <c r="K202" s="183" t="s">
        <v>28</v>
      </c>
      <c r="L202" s="42"/>
      <c r="M202" s="188" t="s">
        <v>28</v>
      </c>
      <c r="N202" s="189" t="s">
        <v>45</v>
      </c>
      <c r="O202" s="67"/>
      <c r="P202" s="190">
        <f t="shared" si="51"/>
        <v>0</v>
      </c>
      <c r="Q202" s="190">
        <v>0</v>
      </c>
      <c r="R202" s="190">
        <f t="shared" si="52"/>
        <v>0</v>
      </c>
      <c r="S202" s="190">
        <v>0</v>
      </c>
      <c r="T202" s="191">
        <f t="shared" si="53"/>
        <v>0</v>
      </c>
      <c r="U202" s="37"/>
      <c r="V202" s="37"/>
      <c r="W202" s="37"/>
      <c r="X202" s="37"/>
      <c r="Y202" s="37"/>
      <c r="Z202" s="37"/>
      <c r="AA202" s="37"/>
      <c r="AB202" s="37"/>
      <c r="AC202" s="37"/>
      <c r="AD202" s="37"/>
      <c r="AE202" s="37"/>
      <c r="AR202" s="192" t="s">
        <v>283</v>
      </c>
      <c r="AT202" s="192" t="s">
        <v>199</v>
      </c>
      <c r="AU202" s="192" t="s">
        <v>160</v>
      </c>
      <c r="AY202" s="20" t="s">
        <v>197</v>
      </c>
      <c r="BE202" s="193">
        <f t="shared" si="54"/>
        <v>0</v>
      </c>
      <c r="BF202" s="193">
        <f t="shared" si="55"/>
        <v>0</v>
      </c>
      <c r="BG202" s="193">
        <f t="shared" si="56"/>
        <v>0</v>
      </c>
      <c r="BH202" s="193">
        <f t="shared" si="57"/>
        <v>0</v>
      </c>
      <c r="BI202" s="193">
        <f t="shared" si="58"/>
        <v>0</v>
      </c>
      <c r="BJ202" s="20" t="s">
        <v>82</v>
      </c>
      <c r="BK202" s="193">
        <f t="shared" si="59"/>
        <v>0</v>
      </c>
      <c r="BL202" s="20" t="s">
        <v>283</v>
      </c>
      <c r="BM202" s="192" t="s">
        <v>1867</v>
      </c>
    </row>
    <row r="203" spans="1:65" s="2" customFormat="1" ht="16.5" customHeight="1">
      <c r="A203" s="37"/>
      <c r="B203" s="38"/>
      <c r="C203" s="181" t="s">
        <v>1251</v>
      </c>
      <c r="D203" s="181" t="s">
        <v>199</v>
      </c>
      <c r="E203" s="182" t="s">
        <v>5647</v>
      </c>
      <c r="F203" s="183" t="s">
        <v>5648</v>
      </c>
      <c r="G203" s="184" t="s">
        <v>5444</v>
      </c>
      <c r="H203" s="185">
        <v>8</v>
      </c>
      <c r="I203" s="186"/>
      <c r="J203" s="187">
        <f t="shared" si="50"/>
        <v>0</v>
      </c>
      <c r="K203" s="183" t="s">
        <v>28</v>
      </c>
      <c r="L203" s="42"/>
      <c r="M203" s="188" t="s">
        <v>28</v>
      </c>
      <c r="N203" s="189" t="s">
        <v>45</v>
      </c>
      <c r="O203" s="67"/>
      <c r="P203" s="190">
        <f t="shared" si="51"/>
        <v>0</v>
      </c>
      <c r="Q203" s="190">
        <v>0</v>
      </c>
      <c r="R203" s="190">
        <f t="shared" si="52"/>
        <v>0</v>
      </c>
      <c r="S203" s="190">
        <v>0</v>
      </c>
      <c r="T203" s="191">
        <f t="shared" si="53"/>
        <v>0</v>
      </c>
      <c r="U203" s="37"/>
      <c r="V203" s="37"/>
      <c r="W203" s="37"/>
      <c r="X203" s="37"/>
      <c r="Y203" s="37"/>
      <c r="Z203" s="37"/>
      <c r="AA203" s="37"/>
      <c r="AB203" s="37"/>
      <c r="AC203" s="37"/>
      <c r="AD203" s="37"/>
      <c r="AE203" s="37"/>
      <c r="AR203" s="192" t="s">
        <v>283</v>
      </c>
      <c r="AT203" s="192" t="s">
        <v>199</v>
      </c>
      <c r="AU203" s="192" t="s">
        <v>160</v>
      </c>
      <c r="AY203" s="20" t="s">
        <v>197</v>
      </c>
      <c r="BE203" s="193">
        <f t="shared" si="54"/>
        <v>0</v>
      </c>
      <c r="BF203" s="193">
        <f t="shared" si="55"/>
        <v>0</v>
      </c>
      <c r="BG203" s="193">
        <f t="shared" si="56"/>
        <v>0</v>
      </c>
      <c r="BH203" s="193">
        <f t="shared" si="57"/>
        <v>0</v>
      </c>
      <c r="BI203" s="193">
        <f t="shared" si="58"/>
        <v>0</v>
      </c>
      <c r="BJ203" s="20" t="s">
        <v>82</v>
      </c>
      <c r="BK203" s="193">
        <f t="shared" si="59"/>
        <v>0</v>
      </c>
      <c r="BL203" s="20" t="s">
        <v>283</v>
      </c>
      <c r="BM203" s="192" t="s">
        <v>1879</v>
      </c>
    </row>
    <row r="204" spans="1:65" s="2" customFormat="1" ht="16.5" customHeight="1">
      <c r="A204" s="37"/>
      <c r="B204" s="38"/>
      <c r="C204" s="181" t="s">
        <v>1258</v>
      </c>
      <c r="D204" s="181" t="s">
        <v>199</v>
      </c>
      <c r="E204" s="182" t="s">
        <v>5649</v>
      </c>
      <c r="F204" s="183" t="s">
        <v>5650</v>
      </c>
      <c r="G204" s="184" t="s">
        <v>5444</v>
      </c>
      <c r="H204" s="185">
        <v>10</v>
      </c>
      <c r="I204" s="186"/>
      <c r="J204" s="187">
        <f t="shared" si="50"/>
        <v>0</v>
      </c>
      <c r="K204" s="183" t="s">
        <v>28</v>
      </c>
      <c r="L204" s="42"/>
      <c r="M204" s="188" t="s">
        <v>28</v>
      </c>
      <c r="N204" s="189" t="s">
        <v>45</v>
      </c>
      <c r="O204" s="67"/>
      <c r="P204" s="190">
        <f t="shared" si="51"/>
        <v>0</v>
      </c>
      <c r="Q204" s="190">
        <v>0</v>
      </c>
      <c r="R204" s="190">
        <f t="shared" si="52"/>
        <v>0</v>
      </c>
      <c r="S204" s="190">
        <v>0</v>
      </c>
      <c r="T204" s="191">
        <f t="shared" si="53"/>
        <v>0</v>
      </c>
      <c r="U204" s="37"/>
      <c r="V204" s="37"/>
      <c r="W204" s="37"/>
      <c r="X204" s="37"/>
      <c r="Y204" s="37"/>
      <c r="Z204" s="37"/>
      <c r="AA204" s="37"/>
      <c r="AB204" s="37"/>
      <c r="AC204" s="37"/>
      <c r="AD204" s="37"/>
      <c r="AE204" s="37"/>
      <c r="AR204" s="192" t="s">
        <v>283</v>
      </c>
      <c r="AT204" s="192" t="s">
        <v>199</v>
      </c>
      <c r="AU204" s="192" t="s">
        <v>160</v>
      </c>
      <c r="AY204" s="20" t="s">
        <v>197</v>
      </c>
      <c r="BE204" s="193">
        <f t="shared" si="54"/>
        <v>0</v>
      </c>
      <c r="BF204" s="193">
        <f t="shared" si="55"/>
        <v>0</v>
      </c>
      <c r="BG204" s="193">
        <f t="shared" si="56"/>
        <v>0</v>
      </c>
      <c r="BH204" s="193">
        <f t="shared" si="57"/>
        <v>0</v>
      </c>
      <c r="BI204" s="193">
        <f t="shared" si="58"/>
        <v>0</v>
      </c>
      <c r="BJ204" s="20" t="s">
        <v>82</v>
      </c>
      <c r="BK204" s="193">
        <f t="shared" si="59"/>
        <v>0</v>
      </c>
      <c r="BL204" s="20" t="s">
        <v>283</v>
      </c>
      <c r="BM204" s="192" t="s">
        <v>1887</v>
      </c>
    </row>
    <row r="205" spans="1:65" s="12" customFormat="1" ht="20.85" customHeight="1">
      <c r="B205" s="165"/>
      <c r="C205" s="166"/>
      <c r="D205" s="167" t="s">
        <v>73</v>
      </c>
      <c r="E205" s="179" t="s">
        <v>5651</v>
      </c>
      <c r="F205" s="179" t="s">
        <v>5651</v>
      </c>
      <c r="G205" s="166"/>
      <c r="H205" s="166"/>
      <c r="I205" s="169"/>
      <c r="J205" s="180">
        <f>BK205</f>
        <v>0</v>
      </c>
      <c r="K205" s="166"/>
      <c r="L205" s="171"/>
      <c r="M205" s="172"/>
      <c r="N205" s="173"/>
      <c r="O205" s="173"/>
      <c r="P205" s="174">
        <f>SUM(P206:P213)</f>
        <v>0</v>
      </c>
      <c r="Q205" s="173"/>
      <c r="R205" s="174">
        <f>SUM(R206:R213)</f>
        <v>0</v>
      </c>
      <c r="S205" s="173"/>
      <c r="T205" s="175">
        <f>SUM(T206:T213)</f>
        <v>0</v>
      </c>
      <c r="AR205" s="176" t="s">
        <v>82</v>
      </c>
      <c r="AT205" s="177" t="s">
        <v>73</v>
      </c>
      <c r="AU205" s="177" t="s">
        <v>84</v>
      </c>
      <c r="AY205" s="176" t="s">
        <v>197</v>
      </c>
      <c r="BK205" s="178">
        <f>SUM(BK206:BK213)</f>
        <v>0</v>
      </c>
    </row>
    <row r="206" spans="1:65" s="2" customFormat="1" ht="16.5" customHeight="1">
      <c r="A206" s="37"/>
      <c r="B206" s="38"/>
      <c r="C206" s="181" t="s">
        <v>1263</v>
      </c>
      <c r="D206" s="181" t="s">
        <v>199</v>
      </c>
      <c r="E206" s="182" t="s">
        <v>5652</v>
      </c>
      <c r="F206" s="183" t="s">
        <v>5653</v>
      </c>
      <c r="G206" s="184" t="s">
        <v>3845</v>
      </c>
      <c r="H206" s="185">
        <v>2</v>
      </c>
      <c r="I206" s="186"/>
      <c r="J206" s="187">
        <f t="shared" ref="J206:J213" si="60">ROUND(I206*H206,2)</f>
        <v>0</v>
      </c>
      <c r="K206" s="183" t="s">
        <v>28</v>
      </c>
      <c r="L206" s="42"/>
      <c r="M206" s="188" t="s">
        <v>28</v>
      </c>
      <c r="N206" s="189" t="s">
        <v>45</v>
      </c>
      <c r="O206" s="67"/>
      <c r="P206" s="190">
        <f t="shared" ref="P206:P213" si="61">O206*H206</f>
        <v>0</v>
      </c>
      <c r="Q206" s="190">
        <v>0</v>
      </c>
      <c r="R206" s="190">
        <f t="shared" ref="R206:R213" si="62">Q206*H206</f>
        <v>0</v>
      </c>
      <c r="S206" s="190">
        <v>0</v>
      </c>
      <c r="T206" s="191">
        <f t="shared" ref="T206:T213" si="63">S206*H206</f>
        <v>0</v>
      </c>
      <c r="U206" s="37"/>
      <c r="V206" s="37"/>
      <c r="W206" s="37"/>
      <c r="X206" s="37"/>
      <c r="Y206" s="37"/>
      <c r="Z206" s="37"/>
      <c r="AA206" s="37"/>
      <c r="AB206" s="37"/>
      <c r="AC206" s="37"/>
      <c r="AD206" s="37"/>
      <c r="AE206" s="37"/>
      <c r="AR206" s="192" t="s">
        <v>283</v>
      </c>
      <c r="AT206" s="192" t="s">
        <v>199</v>
      </c>
      <c r="AU206" s="192" t="s">
        <v>160</v>
      </c>
      <c r="AY206" s="20" t="s">
        <v>197</v>
      </c>
      <c r="BE206" s="193">
        <f t="shared" ref="BE206:BE213" si="64">IF(N206="základní",J206,0)</f>
        <v>0</v>
      </c>
      <c r="BF206" s="193">
        <f t="shared" ref="BF206:BF213" si="65">IF(N206="snížená",J206,0)</f>
        <v>0</v>
      </c>
      <c r="BG206" s="193">
        <f t="shared" ref="BG206:BG213" si="66">IF(N206="zákl. přenesená",J206,0)</f>
        <v>0</v>
      </c>
      <c r="BH206" s="193">
        <f t="shared" ref="BH206:BH213" si="67">IF(N206="sníž. přenesená",J206,0)</f>
        <v>0</v>
      </c>
      <c r="BI206" s="193">
        <f t="shared" ref="BI206:BI213" si="68">IF(N206="nulová",J206,0)</f>
        <v>0</v>
      </c>
      <c r="BJ206" s="20" t="s">
        <v>82</v>
      </c>
      <c r="BK206" s="193">
        <f t="shared" ref="BK206:BK213" si="69">ROUND(I206*H206,2)</f>
        <v>0</v>
      </c>
      <c r="BL206" s="20" t="s">
        <v>283</v>
      </c>
      <c r="BM206" s="192" t="s">
        <v>1899</v>
      </c>
    </row>
    <row r="207" spans="1:65" s="2" customFormat="1" ht="16.5" customHeight="1">
      <c r="A207" s="37"/>
      <c r="B207" s="38"/>
      <c r="C207" s="181" t="s">
        <v>1268</v>
      </c>
      <c r="D207" s="181" t="s">
        <v>199</v>
      </c>
      <c r="E207" s="182" t="s">
        <v>5637</v>
      </c>
      <c r="F207" s="183" t="s">
        <v>5638</v>
      </c>
      <c r="G207" s="184" t="s">
        <v>3845</v>
      </c>
      <c r="H207" s="185">
        <v>2</v>
      </c>
      <c r="I207" s="186"/>
      <c r="J207" s="187">
        <f t="shared" si="60"/>
        <v>0</v>
      </c>
      <c r="K207" s="183" t="s">
        <v>28</v>
      </c>
      <c r="L207" s="42"/>
      <c r="M207" s="188" t="s">
        <v>28</v>
      </c>
      <c r="N207" s="189" t="s">
        <v>45</v>
      </c>
      <c r="O207" s="67"/>
      <c r="P207" s="190">
        <f t="shared" si="61"/>
        <v>0</v>
      </c>
      <c r="Q207" s="190">
        <v>0</v>
      </c>
      <c r="R207" s="190">
        <f t="shared" si="62"/>
        <v>0</v>
      </c>
      <c r="S207" s="190">
        <v>0</v>
      </c>
      <c r="T207" s="191">
        <f t="shared" si="63"/>
        <v>0</v>
      </c>
      <c r="U207" s="37"/>
      <c r="V207" s="37"/>
      <c r="W207" s="37"/>
      <c r="X207" s="37"/>
      <c r="Y207" s="37"/>
      <c r="Z207" s="37"/>
      <c r="AA207" s="37"/>
      <c r="AB207" s="37"/>
      <c r="AC207" s="37"/>
      <c r="AD207" s="37"/>
      <c r="AE207" s="37"/>
      <c r="AR207" s="192" t="s">
        <v>283</v>
      </c>
      <c r="AT207" s="192" t="s">
        <v>199</v>
      </c>
      <c r="AU207" s="192" t="s">
        <v>160</v>
      </c>
      <c r="AY207" s="20" t="s">
        <v>197</v>
      </c>
      <c r="BE207" s="193">
        <f t="shared" si="64"/>
        <v>0</v>
      </c>
      <c r="BF207" s="193">
        <f t="shared" si="65"/>
        <v>0</v>
      </c>
      <c r="BG207" s="193">
        <f t="shared" si="66"/>
        <v>0</v>
      </c>
      <c r="BH207" s="193">
        <f t="shared" si="67"/>
        <v>0</v>
      </c>
      <c r="BI207" s="193">
        <f t="shared" si="68"/>
        <v>0</v>
      </c>
      <c r="BJ207" s="20" t="s">
        <v>82</v>
      </c>
      <c r="BK207" s="193">
        <f t="shared" si="69"/>
        <v>0</v>
      </c>
      <c r="BL207" s="20" t="s">
        <v>283</v>
      </c>
      <c r="BM207" s="192" t="s">
        <v>1909</v>
      </c>
    </row>
    <row r="208" spans="1:65" s="2" customFormat="1" ht="16.5" customHeight="1">
      <c r="A208" s="37"/>
      <c r="B208" s="38"/>
      <c r="C208" s="181" t="s">
        <v>1273</v>
      </c>
      <c r="D208" s="181" t="s">
        <v>199</v>
      </c>
      <c r="E208" s="182" t="s">
        <v>5654</v>
      </c>
      <c r="F208" s="183" t="s">
        <v>5655</v>
      </c>
      <c r="G208" s="184" t="s">
        <v>3845</v>
      </c>
      <c r="H208" s="185">
        <v>1</v>
      </c>
      <c r="I208" s="186"/>
      <c r="J208" s="187">
        <f t="shared" si="60"/>
        <v>0</v>
      </c>
      <c r="K208" s="183" t="s">
        <v>28</v>
      </c>
      <c r="L208" s="42"/>
      <c r="M208" s="188" t="s">
        <v>28</v>
      </c>
      <c r="N208" s="189" t="s">
        <v>45</v>
      </c>
      <c r="O208" s="67"/>
      <c r="P208" s="190">
        <f t="shared" si="61"/>
        <v>0</v>
      </c>
      <c r="Q208" s="190">
        <v>0</v>
      </c>
      <c r="R208" s="190">
        <f t="shared" si="62"/>
        <v>0</v>
      </c>
      <c r="S208" s="190">
        <v>0</v>
      </c>
      <c r="T208" s="191">
        <f t="shared" si="63"/>
        <v>0</v>
      </c>
      <c r="U208" s="37"/>
      <c r="V208" s="37"/>
      <c r="W208" s="37"/>
      <c r="X208" s="37"/>
      <c r="Y208" s="37"/>
      <c r="Z208" s="37"/>
      <c r="AA208" s="37"/>
      <c r="AB208" s="37"/>
      <c r="AC208" s="37"/>
      <c r="AD208" s="37"/>
      <c r="AE208" s="37"/>
      <c r="AR208" s="192" t="s">
        <v>283</v>
      </c>
      <c r="AT208" s="192" t="s">
        <v>199</v>
      </c>
      <c r="AU208" s="192" t="s">
        <v>160</v>
      </c>
      <c r="AY208" s="20" t="s">
        <v>197</v>
      </c>
      <c r="BE208" s="193">
        <f t="shared" si="64"/>
        <v>0</v>
      </c>
      <c r="BF208" s="193">
        <f t="shared" si="65"/>
        <v>0</v>
      </c>
      <c r="BG208" s="193">
        <f t="shared" si="66"/>
        <v>0</v>
      </c>
      <c r="BH208" s="193">
        <f t="shared" si="67"/>
        <v>0</v>
      </c>
      <c r="BI208" s="193">
        <f t="shared" si="68"/>
        <v>0</v>
      </c>
      <c r="BJ208" s="20" t="s">
        <v>82</v>
      </c>
      <c r="BK208" s="193">
        <f t="shared" si="69"/>
        <v>0</v>
      </c>
      <c r="BL208" s="20" t="s">
        <v>283</v>
      </c>
      <c r="BM208" s="192" t="s">
        <v>1919</v>
      </c>
    </row>
    <row r="209" spans="1:65" s="2" customFormat="1" ht="16.5" customHeight="1">
      <c r="A209" s="37"/>
      <c r="B209" s="38"/>
      <c r="C209" s="181" t="s">
        <v>1278</v>
      </c>
      <c r="D209" s="181" t="s">
        <v>199</v>
      </c>
      <c r="E209" s="182" t="s">
        <v>5656</v>
      </c>
      <c r="F209" s="183" t="s">
        <v>5657</v>
      </c>
      <c r="G209" s="184" t="s">
        <v>3845</v>
      </c>
      <c r="H209" s="185">
        <v>1</v>
      </c>
      <c r="I209" s="186"/>
      <c r="J209" s="187">
        <f t="shared" si="60"/>
        <v>0</v>
      </c>
      <c r="K209" s="183" t="s">
        <v>28</v>
      </c>
      <c r="L209" s="42"/>
      <c r="M209" s="188" t="s">
        <v>28</v>
      </c>
      <c r="N209" s="189" t="s">
        <v>45</v>
      </c>
      <c r="O209" s="67"/>
      <c r="P209" s="190">
        <f t="shared" si="61"/>
        <v>0</v>
      </c>
      <c r="Q209" s="190">
        <v>0</v>
      </c>
      <c r="R209" s="190">
        <f t="shared" si="62"/>
        <v>0</v>
      </c>
      <c r="S209" s="190">
        <v>0</v>
      </c>
      <c r="T209" s="191">
        <f t="shared" si="63"/>
        <v>0</v>
      </c>
      <c r="U209" s="37"/>
      <c r="V209" s="37"/>
      <c r="W209" s="37"/>
      <c r="X209" s="37"/>
      <c r="Y209" s="37"/>
      <c r="Z209" s="37"/>
      <c r="AA209" s="37"/>
      <c r="AB209" s="37"/>
      <c r="AC209" s="37"/>
      <c r="AD209" s="37"/>
      <c r="AE209" s="37"/>
      <c r="AR209" s="192" t="s">
        <v>283</v>
      </c>
      <c r="AT209" s="192" t="s">
        <v>199</v>
      </c>
      <c r="AU209" s="192" t="s">
        <v>160</v>
      </c>
      <c r="AY209" s="20" t="s">
        <v>197</v>
      </c>
      <c r="BE209" s="193">
        <f t="shared" si="64"/>
        <v>0</v>
      </c>
      <c r="BF209" s="193">
        <f t="shared" si="65"/>
        <v>0</v>
      </c>
      <c r="BG209" s="193">
        <f t="shared" si="66"/>
        <v>0</v>
      </c>
      <c r="BH209" s="193">
        <f t="shared" si="67"/>
        <v>0</v>
      </c>
      <c r="BI209" s="193">
        <f t="shared" si="68"/>
        <v>0</v>
      </c>
      <c r="BJ209" s="20" t="s">
        <v>82</v>
      </c>
      <c r="BK209" s="193">
        <f t="shared" si="69"/>
        <v>0</v>
      </c>
      <c r="BL209" s="20" t="s">
        <v>283</v>
      </c>
      <c r="BM209" s="192" t="s">
        <v>1929</v>
      </c>
    </row>
    <row r="210" spans="1:65" s="2" customFormat="1" ht="33" customHeight="1">
      <c r="A210" s="37"/>
      <c r="B210" s="38"/>
      <c r="C210" s="181" t="s">
        <v>1358</v>
      </c>
      <c r="D210" s="181" t="s">
        <v>199</v>
      </c>
      <c r="E210" s="182" t="s">
        <v>5658</v>
      </c>
      <c r="F210" s="183" t="s">
        <v>5659</v>
      </c>
      <c r="G210" s="184" t="s">
        <v>3845</v>
      </c>
      <c r="H210" s="185">
        <v>1</v>
      </c>
      <c r="I210" s="186"/>
      <c r="J210" s="187">
        <f t="shared" si="60"/>
        <v>0</v>
      </c>
      <c r="K210" s="183" t="s">
        <v>28</v>
      </c>
      <c r="L210" s="42"/>
      <c r="M210" s="188" t="s">
        <v>28</v>
      </c>
      <c r="N210" s="189" t="s">
        <v>45</v>
      </c>
      <c r="O210" s="67"/>
      <c r="P210" s="190">
        <f t="shared" si="61"/>
        <v>0</v>
      </c>
      <c r="Q210" s="190">
        <v>0</v>
      </c>
      <c r="R210" s="190">
        <f t="shared" si="62"/>
        <v>0</v>
      </c>
      <c r="S210" s="190">
        <v>0</v>
      </c>
      <c r="T210" s="191">
        <f t="shared" si="63"/>
        <v>0</v>
      </c>
      <c r="U210" s="37"/>
      <c r="V210" s="37"/>
      <c r="W210" s="37"/>
      <c r="X210" s="37"/>
      <c r="Y210" s="37"/>
      <c r="Z210" s="37"/>
      <c r="AA210" s="37"/>
      <c r="AB210" s="37"/>
      <c r="AC210" s="37"/>
      <c r="AD210" s="37"/>
      <c r="AE210" s="37"/>
      <c r="AR210" s="192" t="s">
        <v>283</v>
      </c>
      <c r="AT210" s="192" t="s">
        <v>199</v>
      </c>
      <c r="AU210" s="192" t="s">
        <v>160</v>
      </c>
      <c r="AY210" s="20" t="s">
        <v>197</v>
      </c>
      <c r="BE210" s="193">
        <f t="shared" si="64"/>
        <v>0</v>
      </c>
      <c r="BF210" s="193">
        <f t="shared" si="65"/>
        <v>0</v>
      </c>
      <c r="BG210" s="193">
        <f t="shared" si="66"/>
        <v>0</v>
      </c>
      <c r="BH210" s="193">
        <f t="shared" si="67"/>
        <v>0</v>
      </c>
      <c r="BI210" s="193">
        <f t="shared" si="68"/>
        <v>0</v>
      </c>
      <c r="BJ210" s="20" t="s">
        <v>82</v>
      </c>
      <c r="BK210" s="193">
        <f t="shared" si="69"/>
        <v>0</v>
      </c>
      <c r="BL210" s="20" t="s">
        <v>283</v>
      </c>
      <c r="BM210" s="192" t="s">
        <v>1940</v>
      </c>
    </row>
    <row r="211" spans="1:65" s="2" customFormat="1" ht="24.2" customHeight="1">
      <c r="A211" s="37"/>
      <c r="B211" s="38"/>
      <c r="C211" s="181" t="s">
        <v>1364</v>
      </c>
      <c r="D211" s="181" t="s">
        <v>199</v>
      </c>
      <c r="E211" s="182" t="s">
        <v>5660</v>
      </c>
      <c r="F211" s="183" t="s">
        <v>5661</v>
      </c>
      <c r="G211" s="184" t="s">
        <v>3845</v>
      </c>
      <c r="H211" s="185">
        <v>1</v>
      </c>
      <c r="I211" s="186"/>
      <c r="J211" s="187">
        <f t="shared" si="60"/>
        <v>0</v>
      </c>
      <c r="K211" s="183" t="s">
        <v>28</v>
      </c>
      <c r="L211" s="42"/>
      <c r="M211" s="188" t="s">
        <v>28</v>
      </c>
      <c r="N211" s="189" t="s">
        <v>45</v>
      </c>
      <c r="O211" s="67"/>
      <c r="P211" s="190">
        <f t="shared" si="61"/>
        <v>0</v>
      </c>
      <c r="Q211" s="190">
        <v>0</v>
      </c>
      <c r="R211" s="190">
        <f t="shared" si="62"/>
        <v>0</v>
      </c>
      <c r="S211" s="190">
        <v>0</v>
      </c>
      <c r="T211" s="191">
        <f t="shared" si="63"/>
        <v>0</v>
      </c>
      <c r="U211" s="37"/>
      <c r="V211" s="37"/>
      <c r="W211" s="37"/>
      <c r="X211" s="37"/>
      <c r="Y211" s="37"/>
      <c r="Z211" s="37"/>
      <c r="AA211" s="37"/>
      <c r="AB211" s="37"/>
      <c r="AC211" s="37"/>
      <c r="AD211" s="37"/>
      <c r="AE211" s="37"/>
      <c r="AR211" s="192" t="s">
        <v>283</v>
      </c>
      <c r="AT211" s="192" t="s">
        <v>199</v>
      </c>
      <c r="AU211" s="192" t="s">
        <v>160</v>
      </c>
      <c r="AY211" s="20" t="s">
        <v>197</v>
      </c>
      <c r="BE211" s="193">
        <f t="shared" si="64"/>
        <v>0</v>
      </c>
      <c r="BF211" s="193">
        <f t="shared" si="65"/>
        <v>0</v>
      </c>
      <c r="BG211" s="193">
        <f t="shared" si="66"/>
        <v>0</v>
      </c>
      <c r="BH211" s="193">
        <f t="shared" si="67"/>
        <v>0</v>
      </c>
      <c r="BI211" s="193">
        <f t="shared" si="68"/>
        <v>0</v>
      </c>
      <c r="BJ211" s="20" t="s">
        <v>82</v>
      </c>
      <c r="BK211" s="193">
        <f t="shared" si="69"/>
        <v>0</v>
      </c>
      <c r="BL211" s="20" t="s">
        <v>283</v>
      </c>
      <c r="BM211" s="192" t="s">
        <v>1954</v>
      </c>
    </row>
    <row r="212" spans="1:65" s="2" customFormat="1" ht="16.5" customHeight="1">
      <c r="A212" s="37"/>
      <c r="B212" s="38"/>
      <c r="C212" s="181" t="s">
        <v>1370</v>
      </c>
      <c r="D212" s="181" t="s">
        <v>199</v>
      </c>
      <c r="E212" s="182" t="s">
        <v>5647</v>
      </c>
      <c r="F212" s="183" t="s">
        <v>5648</v>
      </c>
      <c r="G212" s="184" t="s">
        <v>5444</v>
      </c>
      <c r="H212" s="185">
        <v>8</v>
      </c>
      <c r="I212" s="186"/>
      <c r="J212" s="187">
        <f t="shared" si="60"/>
        <v>0</v>
      </c>
      <c r="K212" s="183" t="s">
        <v>28</v>
      </c>
      <c r="L212" s="42"/>
      <c r="M212" s="188" t="s">
        <v>28</v>
      </c>
      <c r="N212" s="189" t="s">
        <v>45</v>
      </c>
      <c r="O212" s="67"/>
      <c r="P212" s="190">
        <f t="shared" si="61"/>
        <v>0</v>
      </c>
      <c r="Q212" s="190">
        <v>0</v>
      </c>
      <c r="R212" s="190">
        <f t="shared" si="62"/>
        <v>0</v>
      </c>
      <c r="S212" s="190">
        <v>0</v>
      </c>
      <c r="T212" s="191">
        <f t="shared" si="63"/>
        <v>0</v>
      </c>
      <c r="U212" s="37"/>
      <c r="V212" s="37"/>
      <c r="W212" s="37"/>
      <c r="X212" s="37"/>
      <c r="Y212" s="37"/>
      <c r="Z212" s="37"/>
      <c r="AA212" s="37"/>
      <c r="AB212" s="37"/>
      <c r="AC212" s="37"/>
      <c r="AD212" s="37"/>
      <c r="AE212" s="37"/>
      <c r="AR212" s="192" t="s">
        <v>283</v>
      </c>
      <c r="AT212" s="192" t="s">
        <v>199</v>
      </c>
      <c r="AU212" s="192" t="s">
        <v>160</v>
      </c>
      <c r="AY212" s="20" t="s">
        <v>197</v>
      </c>
      <c r="BE212" s="193">
        <f t="shared" si="64"/>
        <v>0</v>
      </c>
      <c r="BF212" s="193">
        <f t="shared" si="65"/>
        <v>0</v>
      </c>
      <c r="BG212" s="193">
        <f t="shared" si="66"/>
        <v>0</v>
      </c>
      <c r="BH212" s="193">
        <f t="shared" si="67"/>
        <v>0</v>
      </c>
      <c r="BI212" s="193">
        <f t="shared" si="68"/>
        <v>0</v>
      </c>
      <c r="BJ212" s="20" t="s">
        <v>82</v>
      </c>
      <c r="BK212" s="193">
        <f t="shared" si="69"/>
        <v>0</v>
      </c>
      <c r="BL212" s="20" t="s">
        <v>283</v>
      </c>
      <c r="BM212" s="192" t="s">
        <v>1968</v>
      </c>
    </row>
    <row r="213" spans="1:65" s="2" customFormat="1" ht="16.5" customHeight="1">
      <c r="A213" s="37"/>
      <c r="B213" s="38"/>
      <c r="C213" s="181" t="s">
        <v>1377</v>
      </c>
      <c r="D213" s="181" t="s">
        <v>199</v>
      </c>
      <c r="E213" s="182" t="s">
        <v>5662</v>
      </c>
      <c r="F213" s="183" t="s">
        <v>5663</v>
      </c>
      <c r="G213" s="184" t="s">
        <v>5444</v>
      </c>
      <c r="H213" s="185">
        <v>10</v>
      </c>
      <c r="I213" s="186"/>
      <c r="J213" s="187">
        <f t="shared" si="60"/>
        <v>0</v>
      </c>
      <c r="K213" s="183" t="s">
        <v>28</v>
      </c>
      <c r="L213" s="42"/>
      <c r="M213" s="188" t="s">
        <v>28</v>
      </c>
      <c r="N213" s="189" t="s">
        <v>45</v>
      </c>
      <c r="O213" s="67"/>
      <c r="P213" s="190">
        <f t="shared" si="61"/>
        <v>0</v>
      </c>
      <c r="Q213" s="190">
        <v>0</v>
      </c>
      <c r="R213" s="190">
        <f t="shared" si="62"/>
        <v>0</v>
      </c>
      <c r="S213" s="190">
        <v>0</v>
      </c>
      <c r="T213" s="191">
        <f t="shared" si="63"/>
        <v>0</v>
      </c>
      <c r="U213" s="37"/>
      <c r="V213" s="37"/>
      <c r="W213" s="37"/>
      <c r="X213" s="37"/>
      <c r="Y213" s="37"/>
      <c r="Z213" s="37"/>
      <c r="AA213" s="37"/>
      <c r="AB213" s="37"/>
      <c r="AC213" s="37"/>
      <c r="AD213" s="37"/>
      <c r="AE213" s="37"/>
      <c r="AR213" s="192" t="s">
        <v>283</v>
      </c>
      <c r="AT213" s="192" t="s">
        <v>199</v>
      </c>
      <c r="AU213" s="192" t="s">
        <v>160</v>
      </c>
      <c r="AY213" s="20" t="s">
        <v>197</v>
      </c>
      <c r="BE213" s="193">
        <f t="shared" si="64"/>
        <v>0</v>
      </c>
      <c r="BF213" s="193">
        <f t="shared" si="65"/>
        <v>0</v>
      </c>
      <c r="BG213" s="193">
        <f t="shared" si="66"/>
        <v>0</v>
      </c>
      <c r="BH213" s="193">
        <f t="shared" si="67"/>
        <v>0</v>
      </c>
      <c r="BI213" s="193">
        <f t="shared" si="68"/>
        <v>0</v>
      </c>
      <c r="BJ213" s="20" t="s">
        <v>82</v>
      </c>
      <c r="BK213" s="193">
        <f t="shared" si="69"/>
        <v>0</v>
      </c>
      <c r="BL213" s="20" t="s">
        <v>283</v>
      </c>
      <c r="BM213" s="192" t="s">
        <v>1976</v>
      </c>
    </row>
    <row r="214" spans="1:65" s="12" customFormat="1" ht="20.85" customHeight="1">
      <c r="B214" s="165"/>
      <c r="C214" s="166"/>
      <c r="D214" s="167" t="s">
        <v>73</v>
      </c>
      <c r="E214" s="179" t="s">
        <v>5664</v>
      </c>
      <c r="F214" s="179" t="s">
        <v>5664</v>
      </c>
      <c r="G214" s="166"/>
      <c r="H214" s="166"/>
      <c r="I214" s="169"/>
      <c r="J214" s="180">
        <f>BK214</f>
        <v>0</v>
      </c>
      <c r="K214" s="166"/>
      <c r="L214" s="171"/>
      <c r="M214" s="172"/>
      <c r="N214" s="173"/>
      <c r="O214" s="173"/>
      <c r="P214" s="174">
        <f>SUM(P215:P222)</f>
        <v>0</v>
      </c>
      <c r="Q214" s="173"/>
      <c r="R214" s="174">
        <f>SUM(R215:R222)</f>
        <v>0</v>
      </c>
      <c r="S214" s="173"/>
      <c r="T214" s="175">
        <f>SUM(T215:T222)</f>
        <v>0</v>
      </c>
      <c r="AR214" s="176" t="s">
        <v>82</v>
      </c>
      <c r="AT214" s="177" t="s">
        <v>73</v>
      </c>
      <c r="AU214" s="177" t="s">
        <v>84</v>
      </c>
      <c r="AY214" s="176" t="s">
        <v>197</v>
      </c>
      <c r="BK214" s="178">
        <f>SUM(BK215:BK222)</f>
        <v>0</v>
      </c>
    </row>
    <row r="215" spans="1:65" s="2" customFormat="1" ht="16.5" customHeight="1">
      <c r="A215" s="37"/>
      <c r="B215" s="38"/>
      <c r="C215" s="181" t="s">
        <v>1382</v>
      </c>
      <c r="D215" s="181" t="s">
        <v>199</v>
      </c>
      <c r="E215" s="182" t="s">
        <v>5665</v>
      </c>
      <c r="F215" s="183" t="s">
        <v>5666</v>
      </c>
      <c r="G215" s="184" t="s">
        <v>3845</v>
      </c>
      <c r="H215" s="185">
        <v>2</v>
      </c>
      <c r="I215" s="186"/>
      <c r="J215" s="187">
        <f t="shared" ref="J215:J222" si="70">ROUND(I215*H215,2)</f>
        <v>0</v>
      </c>
      <c r="K215" s="183" t="s">
        <v>28</v>
      </c>
      <c r="L215" s="42"/>
      <c r="M215" s="188" t="s">
        <v>28</v>
      </c>
      <c r="N215" s="189" t="s">
        <v>45</v>
      </c>
      <c r="O215" s="67"/>
      <c r="P215" s="190">
        <f t="shared" ref="P215:P222" si="71">O215*H215</f>
        <v>0</v>
      </c>
      <c r="Q215" s="190">
        <v>0</v>
      </c>
      <c r="R215" s="190">
        <f t="shared" ref="R215:R222" si="72">Q215*H215</f>
        <v>0</v>
      </c>
      <c r="S215" s="190">
        <v>0</v>
      </c>
      <c r="T215" s="191">
        <f t="shared" ref="T215:T222" si="73">S215*H215</f>
        <v>0</v>
      </c>
      <c r="U215" s="37"/>
      <c r="V215" s="37"/>
      <c r="W215" s="37"/>
      <c r="X215" s="37"/>
      <c r="Y215" s="37"/>
      <c r="Z215" s="37"/>
      <c r="AA215" s="37"/>
      <c r="AB215" s="37"/>
      <c r="AC215" s="37"/>
      <c r="AD215" s="37"/>
      <c r="AE215" s="37"/>
      <c r="AR215" s="192" t="s">
        <v>283</v>
      </c>
      <c r="AT215" s="192" t="s">
        <v>199</v>
      </c>
      <c r="AU215" s="192" t="s">
        <v>160</v>
      </c>
      <c r="AY215" s="20" t="s">
        <v>197</v>
      </c>
      <c r="BE215" s="193">
        <f t="shared" ref="BE215:BE222" si="74">IF(N215="základní",J215,0)</f>
        <v>0</v>
      </c>
      <c r="BF215" s="193">
        <f t="shared" ref="BF215:BF222" si="75">IF(N215="snížená",J215,0)</f>
        <v>0</v>
      </c>
      <c r="BG215" s="193">
        <f t="shared" ref="BG215:BG222" si="76">IF(N215="zákl. přenesená",J215,0)</f>
        <v>0</v>
      </c>
      <c r="BH215" s="193">
        <f t="shared" ref="BH215:BH222" si="77">IF(N215="sníž. přenesená",J215,0)</f>
        <v>0</v>
      </c>
      <c r="BI215" s="193">
        <f t="shared" ref="BI215:BI222" si="78">IF(N215="nulová",J215,0)</f>
        <v>0</v>
      </c>
      <c r="BJ215" s="20" t="s">
        <v>82</v>
      </c>
      <c r="BK215" s="193">
        <f t="shared" ref="BK215:BK222" si="79">ROUND(I215*H215,2)</f>
        <v>0</v>
      </c>
      <c r="BL215" s="20" t="s">
        <v>283</v>
      </c>
      <c r="BM215" s="192" t="s">
        <v>1989</v>
      </c>
    </row>
    <row r="216" spans="1:65" s="2" customFormat="1" ht="16.5" customHeight="1">
      <c r="A216" s="37"/>
      <c r="B216" s="38"/>
      <c r="C216" s="181" t="s">
        <v>1389</v>
      </c>
      <c r="D216" s="181" t="s">
        <v>199</v>
      </c>
      <c r="E216" s="182" t="s">
        <v>5667</v>
      </c>
      <c r="F216" s="183" t="s">
        <v>5638</v>
      </c>
      <c r="G216" s="184" t="s">
        <v>3845</v>
      </c>
      <c r="H216" s="185">
        <v>2</v>
      </c>
      <c r="I216" s="186"/>
      <c r="J216" s="187">
        <f t="shared" si="70"/>
        <v>0</v>
      </c>
      <c r="K216" s="183" t="s">
        <v>28</v>
      </c>
      <c r="L216" s="42"/>
      <c r="M216" s="188" t="s">
        <v>28</v>
      </c>
      <c r="N216" s="189" t="s">
        <v>45</v>
      </c>
      <c r="O216" s="67"/>
      <c r="P216" s="190">
        <f t="shared" si="71"/>
        <v>0</v>
      </c>
      <c r="Q216" s="190">
        <v>0</v>
      </c>
      <c r="R216" s="190">
        <f t="shared" si="72"/>
        <v>0</v>
      </c>
      <c r="S216" s="190">
        <v>0</v>
      </c>
      <c r="T216" s="191">
        <f t="shared" si="73"/>
        <v>0</v>
      </c>
      <c r="U216" s="37"/>
      <c r="V216" s="37"/>
      <c r="W216" s="37"/>
      <c r="X216" s="37"/>
      <c r="Y216" s="37"/>
      <c r="Z216" s="37"/>
      <c r="AA216" s="37"/>
      <c r="AB216" s="37"/>
      <c r="AC216" s="37"/>
      <c r="AD216" s="37"/>
      <c r="AE216" s="37"/>
      <c r="AR216" s="192" t="s">
        <v>283</v>
      </c>
      <c r="AT216" s="192" t="s">
        <v>199</v>
      </c>
      <c r="AU216" s="192" t="s">
        <v>160</v>
      </c>
      <c r="AY216" s="20" t="s">
        <v>197</v>
      </c>
      <c r="BE216" s="193">
        <f t="shared" si="74"/>
        <v>0</v>
      </c>
      <c r="BF216" s="193">
        <f t="shared" si="75"/>
        <v>0</v>
      </c>
      <c r="BG216" s="193">
        <f t="shared" si="76"/>
        <v>0</v>
      </c>
      <c r="BH216" s="193">
        <f t="shared" si="77"/>
        <v>0</v>
      </c>
      <c r="BI216" s="193">
        <f t="shared" si="78"/>
        <v>0</v>
      </c>
      <c r="BJ216" s="20" t="s">
        <v>82</v>
      </c>
      <c r="BK216" s="193">
        <f t="shared" si="79"/>
        <v>0</v>
      </c>
      <c r="BL216" s="20" t="s">
        <v>283</v>
      </c>
      <c r="BM216" s="192" t="s">
        <v>2026</v>
      </c>
    </row>
    <row r="217" spans="1:65" s="2" customFormat="1" ht="16.5" customHeight="1">
      <c r="A217" s="37"/>
      <c r="B217" s="38"/>
      <c r="C217" s="181" t="s">
        <v>1398</v>
      </c>
      <c r="D217" s="181" t="s">
        <v>199</v>
      </c>
      <c r="E217" s="182" t="s">
        <v>5668</v>
      </c>
      <c r="F217" s="183" t="s">
        <v>5669</v>
      </c>
      <c r="G217" s="184" t="s">
        <v>3845</v>
      </c>
      <c r="H217" s="185">
        <v>1</v>
      </c>
      <c r="I217" s="186"/>
      <c r="J217" s="187">
        <f t="shared" si="70"/>
        <v>0</v>
      </c>
      <c r="K217" s="183" t="s">
        <v>28</v>
      </c>
      <c r="L217" s="42"/>
      <c r="M217" s="188" t="s">
        <v>28</v>
      </c>
      <c r="N217" s="189" t="s">
        <v>45</v>
      </c>
      <c r="O217" s="67"/>
      <c r="P217" s="190">
        <f t="shared" si="71"/>
        <v>0</v>
      </c>
      <c r="Q217" s="190">
        <v>0</v>
      </c>
      <c r="R217" s="190">
        <f t="shared" si="72"/>
        <v>0</v>
      </c>
      <c r="S217" s="190">
        <v>0</v>
      </c>
      <c r="T217" s="191">
        <f t="shared" si="73"/>
        <v>0</v>
      </c>
      <c r="U217" s="37"/>
      <c r="V217" s="37"/>
      <c r="W217" s="37"/>
      <c r="X217" s="37"/>
      <c r="Y217" s="37"/>
      <c r="Z217" s="37"/>
      <c r="AA217" s="37"/>
      <c r="AB217" s="37"/>
      <c r="AC217" s="37"/>
      <c r="AD217" s="37"/>
      <c r="AE217" s="37"/>
      <c r="AR217" s="192" t="s">
        <v>283</v>
      </c>
      <c r="AT217" s="192" t="s">
        <v>199</v>
      </c>
      <c r="AU217" s="192" t="s">
        <v>160</v>
      </c>
      <c r="AY217" s="20" t="s">
        <v>197</v>
      </c>
      <c r="BE217" s="193">
        <f t="shared" si="74"/>
        <v>0</v>
      </c>
      <c r="BF217" s="193">
        <f t="shared" si="75"/>
        <v>0</v>
      </c>
      <c r="BG217" s="193">
        <f t="shared" si="76"/>
        <v>0</v>
      </c>
      <c r="BH217" s="193">
        <f t="shared" si="77"/>
        <v>0</v>
      </c>
      <c r="BI217" s="193">
        <f t="shared" si="78"/>
        <v>0</v>
      </c>
      <c r="BJ217" s="20" t="s">
        <v>82</v>
      </c>
      <c r="BK217" s="193">
        <f t="shared" si="79"/>
        <v>0</v>
      </c>
      <c r="BL217" s="20" t="s">
        <v>283</v>
      </c>
      <c r="BM217" s="192" t="s">
        <v>2044</v>
      </c>
    </row>
    <row r="218" spans="1:65" s="2" customFormat="1" ht="16.5" customHeight="1">
      <c r="A218" s="37"/>
      <c r="B218" s="38"/>
      <c r="C218" s="181" t="s">
        <v>1405</v>
      </c>
      <c r="D218" s="181" t="s">
        <v>199</v>
      </c>
      <c r="E218" s="182" t="s">
        <v>5670</v>
      </c>
      <c r="F218" s="183" t="s">
        <v>5671</v>
      </c>
      <c r="G218" s="184" t="s">
        <v>3845</v>
      </c>
      <c r="H218" s="185">
        <v>1</v>
      </c>
      <c r="I218" s="186"/>
      <c r="J218" s="187">
        <f t="shared" si="70"/>
        <v>0</v>
      </c>
      <c r="K218" s="183" t="s">
        <v>28</v>
      </c>
      <c r="L218" s="42"/>
      <c r="M218" s="188" t="s">
        <v>28</v>
      </c>
      <c r="N218" s="189" t="s">
        <v>45</v>
      </c>
      <c r="O218" s="67"/>
      <c r="P218" s="190">
        <f t="shared" si="71"/>
        <v>0</v>
      </c>
      <c r="Q218" s="190">
        <v>0</v>
      </c>
      <c r="R218" s="190">
        <f t="shared" si="72"/>
        <v>0</v>
      </c>
      <c r="S218" s="190">
        <v>0</v>
      </c>
      <c r="T218" s="191">
        <f t="shared" si="73"/>
        <v>0</v>
      </c>
      <c r="U218" s="37"/>
      <c r="V218" s="37"/>
      <c r="W218" s="37"/>
      <c r="X218" s="37"/>
      <c r="Y218" s="37"/>
      <c r="Z218" s="37"/>
      <c r="AA218" s="37"/>
      <c r="AB218" s="37"/>
      <c r="AC218" s="37"/>
      <c r="AD218" s="37"/>
      <c r="AE218" s="37"/>
      <c r="AR218" s="192" t="s">
        <v>283</v>
      </c>
      <c r="AT218" s="192" t="s">
        <v>199</v>
      </c>
      <c r="AU218" s="192" t="s">
        <v>160</v>
      </c>
      <c r="AY218" s="20" t="s">
        <v>197</v>
      </c>
      <c r="BE218" s="193">
        <f t="shared" si="74"/>
        <v>0</v>
      </c>
      <c r="BF218" s="193">
        <f t="shared" si="75"/>
        <v>0</v>
      </c>
      <c r="BG218" s="193">
        <f t="shared" si="76"/>
        <v>0</v>
      </c>
      <c r="BH218" s="193">
        <f t="shared" si="77"/>
        <v>0</v>
      </c>
      <c r="BI218" s="193">
        <f t="shared" si="78"/>
        <v>0</v>
      </c>
      <c r="BJ218" s="20" t="s">
        <v>82</v>
      </c>
      <c r="BK218" s="193">
        <f t="shared" si="79"/>
        <v>0</v>
      </c>
      <c r="BL218" s="20" t="s">
        <v>283</v>
      </c>
      <c r="BM218" s="192" t="s">
        <v>2060</v>
      </c>
    </row>
    <row r="219" spans="1:65" s="2" customFormat="1" ht="33" customHeight="1">
      <c r="A219" s="37"/>
      <c r="B219" s="38"/>
      <c r="C219" s="181" t="s">
        <v>1410</v>
      </c>
      <c r="D219" s="181" t="s">
        <v>199</v>
      </c>
      <c r="E219" s="182" t="s">
        <v>5672</v>
      </c>
      <c r="F219" s="183" t="s">
        <v>5673</v>
      </c>
      <c r="G219" s="184" t="s">
        <v>3845</v>
      </c>
      <c r="H219" s="185">
        <v>1</v>
      </c>
      <c r="I219" s="186"/>
      <c r="J219" s="187">
        <f t="shared" si="70"/>
        <v>0</v>
      </c>
      <c r="K219" s="183" t="s">
        <v>28</v>
      </c>
      <c r="L219" s="42"/>
      <c r="M219" s="188" t="s">
        <v>28</v>
      </c>
      <c r="N219" s="189" t="s">
        <v>45</v>
      </c>
      <c r="O219" s="67"/>
      <c r="P219" s="190">
        <f t="shared" si="71"/>
        <v>0</v>
      </c>
      <c r="Q219" s="190">
        <v>0</v>
      </c>
      <c r="R219" s="190">
        <f t="shared" si="72"/>
        <v>0</v>
      </c>
      <c r="S219" s="190">
        <v>0</v>
      </c>
      <c r="T219" s="191">
        <f t="shared" si="73"/>
        <v>0</v>
      </c>
      <c r="U219" s="37"/>
      <c r="V219" s="37"/>
      <c r="W219" s="37"/>
      <c r="X219" s="37"/>
      <c r="Y219" s="37"/>
      <c r="Z219" s="37"/>
      <c r="AA219" s="37"/>
      <c r="AB219" s="37"/>
      <c r="AC219" s="37"/>
      <c r="AD219" s="37"/>
      <c r="AE219" s="37"/>
      <c r="AR219" s="192" t="s">
        <v>283</v>
      </c>
      <c r="AT219" s="192" t="s">
        <v>199</v>
      </c>
      <c r="AU219" s="192" t="s">
        <v>160</v>
      </c>
      <c r="AY219" s="20" t="s">
        <v>197</v>
      </c>
      <c r="BE219" s="193">
        <f t="shared" si="74"/>
        <v>0</v>
      </c>
      <c r="BF219" s="193">
        <f t="shared" si="75"/>
        <v>0</v>
      </c>
      <c r="BG219" s="193">
        <f t="shared" si="76"/>
        <v>0</v>
      </c>
      <c r="BH219" s="193">
        <f t="shared" si="77"/>
        <v>0</v>
      </c>
      <c r="BI219" s="193">
        <f t="shared" si="78"/>
        <v>0</v>
      </c>
      <c r="BJ219" s="20" t="s">
        <v>82</v>
      </c>
      <c r="BK219" s="193">
        <f t="shared" si="79"/>
        <v>0</v>
      </c>
      <c r="BL219" s="20" t="s">
        <v>283</v>
      </c>
      <c r="BM219" s="192" t="s">
        <v>2073</v>
      </c>
    </row>
    <row r="220" spans="1:65" s="2" customFormat="1" ht="24.2" customHeight="1">
      <c r="A220" s="37"/>
      <c r="B220" s="38"/>
      <c r="C220" s="181" t="s">
        <v>1415</v>
      </c>
      <c r="D220" s="181" t="s">
        <v>199</v>
      </c>
      <c r="E220" s="182" t="s">
        <v>5674</v>
      </c>
      <c r="F220" s="183" t="s">
        <v>5675</v>
      </c>
      <c r="G220" s="184" t="s">
        <v>3845</v>
      </c>
      <c r="H220" s="185">
        <v>1</v>
      </c>
      <c r="I220" s="186"/>
      <c r="J220" s="187">
        <f t="shared" si="70"/>
        <v>0</v>
      </c>
      <c r="K220" s="183" t="s">
        <v>28</v>
      </c>
      <c r="L220" s="42"/>
      <c r="M220" s="188" t="s">
        <v>28</v>
      </c>
      <c r="N220" s="189" t="s">
        <v>45</v>
      </c>
      <c r="O220" s="67"/>
      <c r="P220" s="190">
        <f t="shared" si="71"/>
        <v>0</v>
      </c>
      <c r="Q220" s="190">
        <v>0</v>
      </c>
      <c r="R220" s="190">
        <f t="shared" si="72"/>
        <v>0</v>
      </c>
      <c r="S220" s="190">
        <v>0</v>
      </c>
      <c r="T220" s="191">
        <f t="shared" si="73"/>
        <v>0</v>
      </c>
      <c r="U220" s="37"/>
      <c r="V220" s="37"/>
      <c r="W220" s="37"/>
      <c r="X220" s="37"/>
      <c r="Y220" s="37"/>
      <c r="Z220" s="37"/>
      <c r="AA220" s="37"/>
      <c r="AB220" s="37"/>
      <c r="AC220" s="37"/>
      <c r="AD220" s="37"/>
      <c r="AE220" s="37"/>
      <c r="AR220" s="192" t="s">
        <v>283</v>
      </c>
      <c r="AT220" s="192" t="s">
        <v>199</v>
      </c>
      <c r="AU220" s="192" t="s">
        <v>160</v>
      </c>
      <c r="AY220" s="20" t="s">
        <v>197</v>
      </c>
      <c r="BE220" s="193">
        <f t="shared" si="74"/>
        <v>0</v>
      </c>
      <c r="BF220" s="193">
        <f t="shared" si="75"/>
        <v>0</v>
      </c>
      <c r="BG220" s="193">
        <f t="shared" si="76"/>
        <v>0</v>
      </c>
      <c r="BH220" s="193">
        <f t="shared" si="77"/>
        <v>0</v>
      </c>
      <c r="BI220" s="193">
        <f t="shared" si="78"/>
        <v>0</v>
      </c>
      <c r="BJ220" s="20" t="s">
        <v>82</v>
      </c>
      <c r="BK220" s="193">
        <f t="shared" si="79"/>
        <v>0</v>
      </c>
      <c r="BL220" s="20" t="s">
        <v>283</v>
      </c>
      <c r="BM220" s="192" t="s">
        <v>2087</v>
      </c>
    </row>
    <row r="221" spans="1:65" s="2" customFormat="1" ht="16.5" customHeight="1">
      <c r="A221" s="37"/>
      <c r="B221" s="38"/>
      <c r="C221" s="181" t="s">
        <v>1422</v>
      </c>
      <c r="D221" s="181" t="s">
        <v>199</v>
      </c>
      <c r="E221" s="182" t="s">
        <v>5647</v>
      </c>
      <c r="F221" s="183" t="s">
        <v>5648</v>
      </c>
      <c r="G221" s="184" t="s">
        <v>5444</v>
      </c>
      <c r="H221" s="185">
        <v>8</v>
      </c>
      <c r="I221" s="186"/>
      <c r="J221" s="187">
        <f t="shared" si="70"/>
        <v>0</v>
      </c>
      <c r="K221" s="183" t="s">
        <v>28</v>
      </c>
      <c r="L221" s="42"/>
      <c r="M221" s="188" t="s">
        <v>28</v>
      </c>
      <c r="N221" s="189" t="s">
        <v>45</v>
      </c>
      <c r="O221" s="67"/>
      <c r="P221" s="190">
        <f t="shared" si="71"/>
        <v>0</v>
      </c>
      <c r="Q221" s="190">
        <v>0</v>
      </c>
      <c r="R221" s="190">
        <f t="shared" si="72"/>
        <v>0</v>
      </c>
      <c r="S221" s="190">
        <v>0</v>
      </c>
      <c r="T221" s="191">
        <f t="shared" si="73"/>
        <v>0</v>
      </c>
      <c r="U221" s="37"/>
      <c r="V221" s="37"/>
      <c r="W221" s="37"/>
      <c r="X221" s="37"/>
      <c r="Y221" s="37"/>
      <c r="Z221" s="37"/>
      <c r="AA221" s="37"/>
      <c r="AB221" s="37"/>
      <c r="AC221" s="37"/>
      <c r="AD221" s="37"/>
      <c r="AE221" s="37"/>
      <c r="AR221" s="192" t="s">
        <v>283</v>
      </c>
      <c r="AT221" s="192" t="s">
        <v>199</v>
      </c>
      <c r="AU221" s="192" t="s">
        <v>160</v>
      </c>
      <c r="AY221" s="20" t="s">
        <v>197</v>
      </c>
      <c r="BE221" s="193">
        <f t="shared" si="74"/>
        <v>0</v>
      </c>
      <c r="BF221" s="193">
        <f t="shared" si="75"/>
        <v>0</v>
      </c>
      <c r="BG221" s="193">
        <f t="shared" si="76"/>
        <v>0</v>
      </c>
      <c r="BH221" s="193">
        <f t="shared" si="77"/>
        <v>0</v>
      </c>
      <c r="BI221" s="193">
        <f t="shared" si="78"/>
        <v>0</v>
      </c>
      <c r="BJ221" s="20" t="s">
        <v>82</v>
      </c>
      <c r="BK221" s="193">
        <f t="shared" si="79"/>
        <v>0</v>
      </c>
      <c r="BL221" s="20" t="s">
        <v>283</v>
      </c>
      <c r="BM221" s="192" t="s">
        <v>2102</v>
      </c>
    </row>
    <row r="222" spans="1:65" s="2" customFormat="1" ht="16.5" customHeight="1">
      <c r="A222" s="37"/>
      <c r="B222" s="38"/>
      <c r="C222" s="181" t="s">
        <v>1427</v>
      </c>
      <c r="D222" s="181" t="s">
        <v>199</v>
      </c>
      <c r="E222" s="182" t="s">
        <v>5676</v>
      </c>
      <c r="F222" s="183" t="s">
        <v>5677</v>
      </c>
      <c r="G222" s="184" t="s">
        <v>5444</v>
      </c>
      <c r="H222" s="185">
        <v>10</v>
      </c>
      <c r="I222" s="186"/>
      <c r="J222" s="187">
        <f t="shared" si="70"/>
        <v>0</v>
      </c>
      <c r="K222" s="183" t="s">
        <v>28</v>
      </c>
      <c r="L222" s="42"/>
      <c r="M222" s="188" t="s">
        <v>28</v>
      </c>
      <c r="N222" s="189" t="s">
        <v>45</v>
      </c>
      <c r="O222" s="67"/>
      <c r="P222" s="190">
        <f t="shared" si="71"/>
        <v>0</v>
      </c>
      <c r="Q222" s="190">
        <v>0</v>
      </c>
      <c r="R222" s="190">
        <f t="shared" si="72"/>
        <v>0</v>
      </c>
      <c r="S222" s="190">
        <v>0</v>
      </c>
      <c r="T222" s="191">
        <f t="shared" si="73"/>
        <v>0</v>
      </c>
      <c r="U222" s="37"/>
      <c r="V222" s="37"/>
      <c r="W222" s="37"/>
      <c r="X222" s="37"/>
      <c r="Y222" s="37"/>
      <c r="Z222" s="37"/>
      <c r="AA222" s="37"/>
      <c r="AB222" s="37"/>
      <c r="AC222" s="37"/>
      <c r="AD222" s="37"/>
      <c r="AE222" s="37"/>
      <c r="AR222" s="192" t="s">
        <v>283</v>
      </c>
      <c r="AT222" s="192" t="s">
        <v>199</v>
      </c>
      <c r="AU222" s="192" t="s">
        <v>160</v>
      </c>
      <c r="AY222" s="20" t="s">
        <v>197</v>
      </c>
      <c r="BE222" s="193">
        <f t="shared" si="74"/>
        <v>0</v>
      </c>
      <c r="BF222" s="193">
        <f t="shared" si="75"/>
        <v>0</v>
      </c>
      <c r="BG222" s="193">
        <f t="shared" si="76"/>
        <v>0</v>
      </c>
      <c r="BH222" s="193">
        <f t="shared" si="77"/>
        <v>0</v>
      </c>
      <c r="BI222" s="193">
        <f t="shared" si="78"/>
        <v>0</v>
      </c>
      <c r="BJ222" s="20" t="s">
        <v>82</v>
      </c>
      <c r="BK222" s="193">
        <f t="shared" si="79"/>
        <v>0</v>
      </c>
      <c r="BL222" s="20" t="s">
        <v>283</v>
      </c>
      <c r="BM222" s="192" t="s">
        <v>2114</v>
      </c>
    </row>
    <row r="223" spans="1:65" s="12" customFormat="1" ht="20.85" customHeight="1">
      <c r="B223" s="165"/>
      <c r="C223" s="166"/>
      <c r="D223" s="167" t="s">
        <v>73</v>
      </c>
      <c r="E223" s="179" t="s">
        <v>5123</v>
      </c>
      <c r="F223" s="179" t="s">
        <v>5678</v>
      </c>
      <c r="G223" s="166"/>
      <c r="H223" s="166"/>
      <c r="I223" s="169"/>
      <c r="J223" s="180">
        <f>BK223</f>
        <v>0</v>
      </c>
      <c r="K223" s="166"/>
      <c r="L223" s="171"/>
      <c r="M223" s="172"/>
      <c r="N223" s="173"/>
      <c r="O223" s="173"/>
      <c r="P223" s="174">
        <f>SUM(P224:P225)</f>
        <v>0</v>
      </c>
      <c r="Q223" s="173"/>
      <c r="R223" s="174">
        <f>SUM(R224:R225)</f>
        <v>0</v>
      </c>
      <c r="S223" s="173"/>
      <c r="T223" s="175">
        <f>SUM(T224:T225)</f>
        <v>0</v>
      </c>
      <c r="AR223" s="176" t="s">
        <v>82</v>
      </c>
      <c r="AT223" s="177" t="s">
        <v>73</v>
      </c>
      <c r="AU223" s="177" t="s">
        <v>84</v>
      </c>
      <c r="AY223" s="176" t="s">
        <v>197</v>
      </c>
      <c r="BK223" s="178">
        <f>SUM(BK224:BK225)</f>
        <v>0</v>
      </c>
    </row>
    <row r="224" spans="1:65" s="2" customFormat="1" ht="16.5" customHeight="1">
      <c r="A224" s="37"/>
      <c r="B224" s="38"/>
      <c r="C224" s="181" t="s">
        <v>1432</v>
      </c>
      <c r="D224" s="181" t="s">
        <v>199</v>
      </c>
      <c r="E224" s="182" t="s">
        <v>5679</v>
      </c>
      <c r="F224" s="183" t="s">
        <v>5680</v>
      </c>
      <c r="G224" s="184" t="s">
        <v>1590</v>
      </c>
      <c r="H224" s="185">
        <v>1</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283</v>
      </c>
      <c r="AT224" s="192" t="s">
        <v>199</v>
      </c>
      <c r="AU224" s="192" t="s">
        <v>160</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283</v>
      </c>
      <c r="BM224" s="192" t="s">
        <v>2127</v>
      </c>
    </row>
    <row r="225" spans="1:65" s="2" customFormat="1" ht="16.5" customHeight="1">
      <c r="A225" s="37"/>
      <c r="B225" s="38"/>
      <c r="C225" s="181" t="s">
        <v>1437</v>
      </c>
      <c r="D225" s="181" t="s">
        <v>199</v>
      </c>
      <c r="E225" s="182" t="s">
        <v>5681</v>
      </c>
      <c r="F225" s="183" t="s">
        <v>5682</v>
      </c>
      <c r="G225" s="184" t="s">
        <v>1590</v>
      </c>
      <c r="H225" s="185">
        <v>1</v>
      </c>
      <c r="I225" s="186"/>
      <c r="J225" s="187">
        <f>ROUND(I225*H225,2)</f>
        <v>0</v>
      </c>
      <c r="K225" s="183" t="s">
        <v>28</v>
      </c>
      <c r="L225" s="42"/>
      <c r="M225" s="188" t="s">
        <v>28</v>
      </c>
      <c r="N225" s="189" t="s">
        <v>45</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283</v>
      </c>
      <c r="AT225" s="192" t="s">
        <v>199</v>
      </c>
      <c r="AU225" s="192" t="s">
        <v>160</v>
      </c>
      <c r="AY225" s="20" t="s">
        <v>197</v>
      </c>
      <c r="BE225" s="193">
        <f>IF(N225="základní",J225,0)</f>
        <v>0</v>
      </c>
      <c r="BF225" s="193">
        <f>IF(N225="snížená",J225,0)</f>
        <v>0</v>
      </c>
      <c r="BG225" s="193">
        <f>IF(N225="zákl. přenesená",J225,0)</f>
        <v>0</v>
      </c>
      <c r="BH225" s="193">
        <f>IF(N225="sníž. přenesená",J225,0)</f>
        <v>0</v>
      </c>
      <c r="BI225" s="193">
        <f>IF(N225="nulová",J225,0)</f>
        <v>0</v>
      </c>
      <c r="BJ225" s="20" t="s">
        <v>82</v>
      </c>
      <c r="BK225" s="193">
        <f>ROUND(I225*H225,2)</f>
        <v>0</v>
      </c>
      <c r="BL225" s="20" t="s">
        <v>283</v>
      </c>
      <c r="BM225" s="192" t="s">
        <v>2139</v>
      </c>
    </row>
    <row r="226" spans="1:65" s="12" customFormat="1" ht="22.9" customHeight="1">
      <c r="B226" s="165"/>
      <c r="C226" s="166"/>
      <c r="D226" s="167" t="s">
        <v>73</v>
      </c>
      <c r="E226" s="179" t="s">
        <v>5168</v>
      </c>
      <c r="F226" s="179" t="s">
        <v>5683</v>
      </c>
      <c r="G226" s="166"/>
      <c r="H226" s="166"/>
      <c r="I226" s="169"/>
      <c r="J226" s="180">
        <f>BK226</f>
        <v>0</v>
      </c>
      <c r="K226" s="166"/>
      <c r="L226" s="171"/>
      <c r="M226" s="172"/>
      <c r="N226" s="173"/>
      <c r="O226" s="173"/>
      <c r="P226" s="174">
        <f>P227</f>
        <v>0</v>
      </c>
      <c r="Q226" s="173"/>
      <c r="R226" s="174">
        <f>R227</f>
        <v>0</v>
      </c>
      <c r="S226" s="173"/>
      <c r="T226" s="175">
        <f>T227</f>
        <v>0</v>
      </c>
      <c r="AR226" s="176" t="s">
        <v>82</v>
      </c>
      <c r="AT226" s="177" t="s">
        <v>73</v>
      </c>
      <c r="AU226" s="177" t="s">
        <v>82</v>
      </c>
      <c r="AY226" s="176" t="s">
        <v>197</v>
      </c>
      <c r="BK226" s="178">
        <f>BK227</f>
        <v>0</v>
      </c>
    </row>
    <row r="227" spans="1:65" s="2" customFormat="1" ht="16.5" customHeight="1">
      <c r="A227" s="37"/>
      <c r="B227" s="38"/>
      <c r="C227" s="181" t="s">
        <v>1442</v>
      </c>
      <c r="D227" s="181" t="s">
        <v>199</v>
      </c>
      <c r="E227" s="182" t="s">
        <v>5684</v>
      </c>
      <c r="F227" s="183" t="s">
        <v>5685</v>
      </c>
      <c r="G227" s="184" t="s">
        <v>1590</v>
      </c>
      <c r="H227" s="185">
        <v>1</v>
      </c>
      <c r="I227" s="186"/>
      <c r="J227" s="187">
        <f>ROUND(I227*H227,2)</f>
        <v>0</v>
      </c>
      <c r="K227" s="183" t="s">
        <v>28</v>
      </c>
      <c r="L227" s="42"/>
      <c r="M227" s="188" t="s">
        <v>28</v>
      </c>
      <c r="N227" s="189" t="s">
        <v>45</v>
      </c>
      <c r="O227" s="67"/>
      <c r="P227" s="190">
        <f>O227*H227</f>
        <v>0</v>
      </c>
      <c r="Q227" s="190">
        <v>0</v>
      </c>
      <c r="R227" s="190">
        <f>Q227*H227</f>
        <v>0</v>
      </c>
      <c r="S227" s="190">
        <v>0</v>
      </c>
      <c r="T227" s="191">
        <f>S227*H227</f>
        <v>0</v>
      </c>
      <c r="U227" s="37"/>
      <c r="V227" s="37"/>
      <c r="W227" s="37"/>
      <c r="X227" s="37"/>
      <c r="Y227" s="37"/>
      <c r="Z227" s="37"/>
      <c r="AA227" s="37"/>
      <c r="AB227" s="37"/>
      <c r="AC227" s="37"/>
      <c r="AD227" s="37"/>
      <c r="AE227" s="37"/>
      <c r="AR227" s="192" t="s">
        <v>283</v>
      </c>
      <c r="AT227" s="192" t="s">
        <v>199</v>
      </c>
      <c r="AU227" s="192" t="s">
        <v>84</v>
      </c>
      <c r="AY227" s="20" t="s">
        <v>197</v>
      </c>
      <c r="BE227" s="193">
        <f>IF(N227="základní",J227,0)</f>
        <v>0</v>
      </c>
      <c r="BF227" s="193">
        <f>IF(N227="snížená",J227,0)</f>
        <v>0</v>
      </c>
      <c r="BG227" s="193">
        <f>IF(N227="zákl. přenesená",J227,0)</f>
        <v>0</v>
      </c>
      <c r="BH227" s="193">
        <f>IF(N227="sníž. přenesená",J227,0)</f>
        <v>0</v>
      </c>
      <c r="BI227" s="193">
        <f>IF(N227="nulová",J227,0)</f>
        <v>0</v>
      </c>
      <c r="BJ227" s="20" t="s">
        <v>82</v>
      </c>
      <c r="BK227" s="193">
        <f>ROUND(I227*H227,2)</f>
        <v>0</v>
      </c>
      <c r="BL227" s="20" t="s">
        <v>283</v>
      </c>
      <c r="BM227" s="192" t="s">
        <v>2152</v>
      </c>
    </row>
    <row r="228" spans="1:65" s="12" customFormat="1" ht="22.9" customHeight="1">
      <c r="B228" s="165"/>
      <c r="C228" s="166"/>
      <c r="D228" s="167" t="s">
        <v>73</v>
      </c>
      <c r="E228" s="179" t="s">
        <v>4864</v>
      </c>
      <c r="F228" s="179" t="s">
        <v>5686</v>
      </c>
      <c r="G228" s="166"/>
      <c r="H228" s="166"/>
      <c r="I228" s="169"/>
      <c r="J228" s="180">
        <f>BK228</f>
        <v>0</v>
      </c>
      <c r="K228" s="166"/>
      <c r="L228" s="171"/>
      <c r="M228" s="172"/>
      <c r="N228" s="173"/>
      <c r="O228" s="173"/>
      <c r="P228" s="174">
        <f>SUM(P229:P230)</f>
        <v>0</v>
      </c>
      <c r="Q228" s="173"/>
      <c r="R228" s="174">
        <f>SUM(R229:R230)</f>
        <v>0</v>
      </c>
      <c r="S228" s="173"/>
      <c r="T228" s="175">
        <f>SUM(T229:T230)</f>
        <v>0</v>
      </c>
      <c r="AR228" s="176" t="s">
        <v>82</v>
      </c>
      <c r="AT228" s="177" t="s">
        <v>73</v>
      </c>
      <c r="AU228" s="177" t="s">
        <v>82</v>
      </c>
      <c r="AY228" s="176" t="s">
        <v>197</v>
      </c>
      <c r="BK228" s="178">
        <f>SUM(BK229:BK230)</f>
        <v>0</v>
      </c>
    </row>
    <row r="229" spans="1:65" s="2" customFormat="1" ht="16.5" customHeight="1">
      <c r="A229" s="37"/>
      <c r="B229" s="38"/>
      <c r="C229" s="181" t="s">
        <v>1450</v>
      </c>
      <c r="D229" s="181" t="s">
        <v>199</v>
      </c>
      <c r="E229" s="182" t="s">
        <v>5687</v>
      </c>
      <c r="F229" s="183" t="s">
        <v>5688</v>
      </c>
      <c r="G229" s="184" t="s">
        <v>1590</v>
      </c>
      <c r="H229" s="185">
        <v>1</v>
      </c>
      <c r="I229" s="186"/>
      <c r="J229" s="187">
        <f>ROUND(I229*H229,2)</f>
        <v>0</v>
      </c>
      <c r="K229" s="183" t="s">
        <v>28</v>
      </c>
      <c r="L229" s="42"/>
      <c r="M229" s="188" t="s">
        <v>28</v>
      </c>
      <c r="N229" s="189" t="s">
        <v>45</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283</v>
      </c>
      <c r="AT229" s="192" t="s">
        <v>199</v>
      </c>
      <c r="AU229" s="192" t="s">
        <v>84</v>
      </c>
      <c r="AY229" s="20" t="s">
        <v>197</v>
      </c>
      <c r="BE229" s="193">
        <f>IF(N229="základní",J229,0)</f>
        <v>0</v>
      </c>
      <c r="BF229" s="193">
        <f>IF(N229="snížená",J229,0)</f>
        <v>0</v>
      </c>
      <c r="BG229" s="193">
        <f>IF(N229="zákl. přenesená",J229,0)</f>
        <v>0</v>
      </c>
      <c r="BH229" s="193">
        <f>IF(N229="sníž. přenesená",J229,0)</f>
        <v>0</v>
      </c>
      <c r="BI229" s="193">
        <f>IF(N229="nulová",J229,0)</f>
        <v>0</v>
      </c>
      <c r="BJ229" s="20" t="s">
        <v>82</v>
      </c>
      <c r="BK229" s="193">
        <f>ROUND(I229*H229,2)</f>
        <v>0</v>
      </c>
      <c r="BL229" s="20" t="s">
        <v>283</v>
      </c>
      <c r="BM229" s="192" t="s">
        <v>2162</v>
      </c>
    </row>
    <row r="230" spans="1:65" s="2" customFormat="1" ht="16.5" customHeight="1">
      <c r="A230" s="37"/>
      <c r="B230" s="38"/>
      <c r="C230" s="181" t="s">
        <v>1458</v>
      </c>
      <c r="D230" s="181" t="s">
        <v>199</v>
      </c>
      <c r="E230" s="182" t="s">
        <v>5689</v>
      </c>
      <c r="F230" s="183" t="s">
        <v>5690</v>
      </c>
      <c r="G230" s="184" t="s">
        <v>1590</v>
      </c>
      <c r="H230" s="185">
        <v>1</v>
      </c>
      <c r="I230" s="186"/>
      <c r="J230" s="187">
        <f>ROUND(I230*H230,2)</f>
        <v>0</v>
      </c>
      <c r="K230" s="183" t="s">
        <v>28</v>
      </c>
      <c r="L230" s="42"/>
      <c r="M230" s="188" t="s">
        <v>28</v>
      </c>
      <c r="N230" s="189" t="s">
        <v>45</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283</v>
      </c>
      <c r="AT230" s="192" t="s">
        <v>199</v>
      </c>
      <c r="AU230" s="192" t="s">
        <v>84</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283</v>
      </c>
      <c r="BM230" s="192" t="s">
        <v>2172</v>
      </c>
    </row>
    <row r="231" spans="1:65" s="12" customFormat="1" ht="22.9" customHeight="1">
      <c r="B231" s="165"/>
      <c r="C231" s="166"/>
      <c r="D231" s="167" t="s">
        <v>73</v>
      </c>
      <c r="E231" s="179" t="s">
        <v>4880</v>
      </c>
      <c r="F231" s="179" t="s">
        <v>4577</v>
      </c>
      <c r="G231" s="166"/>
      <c r="H231" s="166"/>
      <c r="I231" s="169"/>
      <c r="J231" s="180">
        <f>BK231</f>
        <v>0</v>
      </c>
      <c r="K231" s="166"/>
      <c r="L231" s="171"/>
      <c r="M231" s="172"/>
      <c r="N231" s="173"/>
      <c r="O231" s="173"/>
      <c r="P231" s="174">
        <f>SUM(P232:P238)</f>
        <v>0</v>
      </c>
      <c r="Q231" s="173"/>
      <c r="R231" s="174">
        <f>SUM(R232:R238)</f>
        <v>0</v>
      </c>
      <c r="S231" s="173"/>
      <c r="T231" s="175">
        <f>SUM(T232:T238)</f>
        <v>0</v>
      </c>
      <c r="AR231" s="176" t="s">
        <v>82</v>
      </c>
      <c r="AT231" s="177" t="s">
        <v>73</v>
      </c>
      <c r="AU231" s="177" t="s">
        <v>82</v>
      </c>
      <c r="AY231" s="176" t="s">
        <v>197</v>
      </c>
      <c r="BK231" s="178">
        <f>SUM(BK232:BK238)</f>
        <v>0</v>
      </c>
    </row>
    <row r="232" spans="1:65" s="2" customFormat="1" ht="16.5" customHeight="1">
      <c r="A232" s="37"/>
      <c r="B232" s="38"/>
      <c r="C232" s="181" t="s">
        <v>1468</v>
      </c>
      <c r="D232" s="181" t="s">
        <v>199</v>
      </c>
      <c r="E232" s="182" t="s">
        <v>5691</v>
      </c>
      <c r="F232" s="183" t="s">
        <v>5692</v>
      </c>
      <c r="G232" s="184" t="s">
        <v>3845</v>
      </c>
      <c r="H232" s="185">
        <v>1</v>
      </c>
      <c r="I232" s="186"/>
      <c r="J232" s="187">
        <f t="shared" ref="J232:J238" si="80">ROUND(I232*H232,2)</f>
        <v>0</v>
      </c>
      <c r="K232" s="183" t="s">
        <v>28</v>
      </c>
      <c r="L232" s="42"/>
      <c r="M232" s="188" t="s">
        <v>28</v>
      </c>
      <c r="N232" s="189" t="s">
        <v>45</v>
      </c>
      <c r="O232" s="67"/>
      <c r="P232" s="190">
        <f t="shared" ref="P232:P238" si="81">O232*H232</f>
        <v>0</v>
      </c>
      <c r="Q232" s="190">
        <v>0</v>
      </c>
      <c r="R232" s="190">
        <f t="shared" ref="R232:R238" si="82">Q232*H232</f>
        <v>0</v>
      </c>
      <c r="S232" s="190">
        <v>0</v>
      </c>
      <c r="T232" s="191">
        <f t="shared" ref="T232:T238" si="83">S232*H232</f>
        <v>0</v>
      </c>
      <c r="U232" s="37"/>
      <c r="V232" s="37"/>
      <c r="W232" s="37"/>
      <c r="X232" s="37"/>
      <c r="Y232" s="37"/>
      <c r="Z232" s="37"/>
      <c r="AA232" s="37"/>
      <c r="AB232" s="37"/>
      <c r="AC232" s="37"/>
      <c r="AD232" s="37"/>
      <c r="AE232" s="37"/>
      <c r="AR232" s="192" t="s">
        <v>283</v>
      </c>
      <c r="AT232" s="192" t="s">
        <v>199</v>
      </c>
      <c r="AU232" s="192" t="s">
        <v>84</v>
      </c>
      <c r="AY232" s="20" t="s">
        <v>197</v>
      </c>
      <c r="BE232" s="193">
        <f t="shared" ref="BE232:BE238" si="84">IF(N232="základní",J232,0)</f>
        <v>0</v>
      </c>
      <c r="BF232" s="193">
        <f t="shared" ref="BF232:BF238" si="85">IF(N232="snížená",J232,0)</f>
        <v>0</v>
      </c>
      <c r="BG232" s="193">
        <f t="shared" ref="BG232:BG238" si="86">IF(N232="zákl. přenesená",J232,0)</f>
        <v>0</v>
      </c>
      <c r="BH232" s="193">
        <f t="shared" ref="BH232:BH238" si="87">IF(N232="sníž. přenesená",J232,0)</f>
        <v>0</v>
      </c>
      <c r="BI232" s="193">
        <f t="shared" ref="BI232:BI238" si="88">IF(N232="nulová",J232,0)</f>
        <v>0</v>
      </c>
      <c r="BJ232" s="20" t="s">
        <v>82</v>
      </c>
      <c r="BK232" s="193">
        <f t="shared" ref="BK232:BK238" si="89">ROUND(I232*H232,2)</f>
        <v>0</v>
      </c>
      <c r="BL232" s="20" t="s">
        <v>283</v>
      </c>
      <c r="BM232" s="192" t="s">
        <v>2182</v>
      </c>
    </row>
    <row r="233" spans="1:65" s="2" customFormat="1" ht="16.5" customHeight="1">
      <c r="A233" s="37"/>
      <c r="B233" s="38"/>
      <c r="C233" s="181" t="s">
        <v>1473</v>
      </c>
      <c r="D233" s="181" t="s">
        <v>199</v>
      </c>
      <c r="E233" s="182" t="s">
        <v>5693</v>
      </c>
      <c r="F233" s="183" t="s">
        <v>5694</v>
      </c>
      <c r="G233" s="184" t="s">
        <v>1590</v>
      </c>
      <c r="H233" s="185">
        <v>1</v>
      </c>
      <c r="I233" s="186"/>
      <c r="J233" s="187">
        <f t="shared" si="80"/>
        <v>0</v>
      </c>
      <c r="K233" s="183" t="s">
        <v>28</v>
      </c>
      <c r="L233" s="42"/>
      <c r="M233" s="188" t="s">
        <v>28</v>
      </c>
      <c r="N233" s="189" t="s">
        <v>45</v>
      </c>
      <c r="O233" s="67"/>
      <c r="P233" s="190">
        <f t="shared" si="81"/>
        <v>0</v>
      </c>
      <c r="Q233" s="190">
        <v>0</v>
      </c>
      <c r="R233" s="190">
        <f t="shared" si="82"/>
        <v>0</v>
      </c>
      <c r="S233" s="190">
        <v>0</v>
      </c>
      <c r="T233" s="191">
        <f t="shared" si="83"/>
        <v>0</v>
      </c>
      <c r="U233" s="37"/>
      <c r="V233" s="37"/>
      <c r="W233" s="37"/>
      <c r="X233" s="37"/>
      <c r="Y233" s="37"/>
      <c r="Z233" s="37"/>
      <c r="AA233" s="37"/>
      <c r="AB233" s="37"/>
      <c r="AC233" s="37"/>
      <c r="AD233" s="37"/>
      <c r="AE233" s="37"/>
      <c r="AR233" s="192" t="s">
        <v>283</v>
      </c>
      <c r="AT233" s="192" t="s">
        <v>199</v>
      </c>
      <c r="AU233" s="192" t="s">
        <v>84</v>
      </c>
      <c r="AY233" s="20" t="s">
        <v>197</v>
      </c>
      <c r="BE233" s="193">
        <f t="shared" si="84"/>
        <v>0</v>
      </c>
      <c r="BF233" s="193">
        <f t="shared" si="85"/>
        <v>0</v>
      </c>
      <c r="BG233" s="193">
        <f t="shared" si="86"/>
        <v>0</v>
      </c>
      <c r="BH233" s="193">
        <f t="shared" si="87"/>
        <v>0</v>
      </c>
      <c r="BI233" s="193">
        <f t="shared" si="88"/>
        <v>0</v>
      </c>
      <c r="BJ233" s="20" t="s">
        <v>82</v>
      </c>
      <c r="BK233" s="193">
        <f t="shared" si="89"/>
        <v>0</v>
      </c>
      <c r="BL233" s="20" t="s">
        <v>283</v>
      </c>
      <c r="BM233" s="192" t="s">
        <v>2197</v>
      </c>
    </row>
    <row r="234" spans="1:65" s="2" customFormat="1" ht="16.5" customHeight="1">
      <c r="A234" s="37"/>
      <c r="B234" s="38"/>
      <c r="C234" s="181" t="s">
        <v>1489</v>
      </c>
      <c r="D234" s="181" t="s">
        <v>199</v>
      </c>
      <c r="E234" s="182" t="s">
        <v>5695</v>
      </c>
      <c r="F234" s="183" t="s">
        <v>5696</v>
      </c>
      <c r="G234" s="184" t="s">
        <v>409</v>
      </c>
      <c r="H234" s="185">
        <v>11</v>
      </c>
      <c r="I234" s="186"/>
      <c r="J234" s="187">
        <f t="shared" si="80"/>
        <v>0</v>
      </c>
      <c r="K234" s="183" t="s">
        <v>28</v>
      </c>
      <c r="L234" s="42"/>
      <c r="M234" s="188" t="s">
        <v>28</v>
      </c>
      <c r="N234" s="189" t="s">
        <v>45</v>
      </c>
      <c r="O234" s="67"/>
      <c r="P234" s="190">
        <f t="shared" si="81"/>
        <v>0</v>
      </c>
      <c r="Q234" s="190">
        <v>0</v>
      </c>
      <c r="R234" s="190">
        <f t="shared" si="82"/>
        <v>0</v>
      </c>
      <c r="S234" s="190">
        <v>0</v>
      </c>
      <c r="T234" s="191">
        <f t="shared" si="83"/>
        <v>0</v>
      </c>
      <c r="U234" s="37"/>
      <c r="V234" s="37"/>
      <c r="W234" s="37"/>
      <c r="X234" s="37"/>
      <c r="Y234" s="37"/>
      <c r="Z234" s="37"/>
      <c r="AA234" s="37"/>
      <c r="AB234" s="37"/>
      <c r="AC234" s="37"/>
      <c r="AD234" s="37"/>
      <c r="AE234" s="37"/>
      <c r="AR234" s="192" t="s">
        <v>283</v>
      </c>
      <c r="AT234" s="192" t="s">
        <v>199</v>
      </c>
      <c r="AU234" s="192" t="s">
        <v>84</v>
      </c>
      <c r="AY234" s="20" t="s">
        <v>197</v>
      </c>
      <c r="BE234" s="193">
        <f t="shared" si="84"/>
        <v>0</v>
      </c>
      <c r="BF234" s="193">
        <f t="shared" si="85"/>
        <v>0</v>
      </c>
      <c r="BG234" s="193">
        <f t="shared" si="86"/>
        <v>0</v>
      </c>
      <c r="BH234" s="193">
        <f t="shared" si="87"/>
        <v>0</v>
      </c>
      <c r="BI234" s="193">
        <f t="shared" si="88"/>
        <v>0</v>
      </c>
      <c r="BJ234" s="20" t="s">
        <v>82</v>
      </c>
      <c r="BK234" s="193">
        <f t="shared" si="89"/>
        <v>0</v>
      </c>
      <c r="BL234" s="20" t="s">
        <v>283</v>
      </c>
      <c r="BM234" s="192" t="s">
        <v>2210</v>
      </c>
    </row>
    <row r="235" spans="1:65" s="2" customFormat="1" ht="24.2" customHeight="1">
      <c r="A235" s="37"/>
      <c r="B235" s="38"/>
      <c r="C235" s="181" t="s">
        <v>1494</v>
      </c>
      <c r="D235" s="181" t="s">
        <v>199</v>
      </c>
      <c r="E235" s="182" t="s">
        <v>5697</v>
      </c>
      <c r="F235" s="183" t="s">
        <v>5698</v>
      </c>
      <c r="G235" s="184" t="s">
        <v>1590</v>
      </c>
      <c r="H235" s="185">
        <v>1</v>
      </c>
      <c r="I235" s="186"/>
      <c r="J235" s="187">
        <f t="shared" si="80"/>
        <v>0</v>
      </c>
      <c r="K235" s="183" t="s">
        <v>28</v>
      </c>
      <c r="L235" s="42"/>
      <c r="M235" s="188" t="s">
        <v>28</v>
      </c>
      <c r="N235" s="189" t="s">
        <v>45</v>
      </c>
      <c r="O235" s="67"/>
      <c r="P235" s="190">
        <f t="shared" si="81"/>
        <v>0</v>
      </c>
      <c r="Q235" s="190">
        <v>0</v>
      </c>
      <c r="R235" s="190">
        <f t="shared" si="82"/>
        <v>0</v>
      </c>
      <c r="S235" s="190">
        <v>0</v>
      </c>
      <c r="T235" s="191">
        <f t="shared" si="83"/>
        <v>0</v>
      </c>
      <c r="U235" s="37"/>
      <c r="V235" s="37"/>
      <c r="W235" s="37"/>
      <c r="X235" s="37"/>
      <c r="Y235" s="37"/>
      <c r="Z235" s="37"/>
      <c r="AA235" s="37"/>
      <c r="AB235" s="37"/>
      <c r="AC235" s="37"/>
      <c r="AD235" s="37"/>
      <c r="AE235" s="37"/>
      <c r="AR235" s="192" t="s">
        <v>283</v>
      </c>
      <c r="AT235" s="192" t="s">
        <v>199</v>
      </c>
      <c r="AU235" s="192" t="s">
        <v>84</v>
      </c>
      <c r="AY235" s="20" t="s">
        <v>197</v>
      </c>
      <c r="BE235" s="193">
        <f t="shared" si="84"/>
        <v>0</v>
      </c>
      <c r="BF235" s="193">
        <f t="shared" si="85"/>
        <v>0</v>
      </c>
      <c r="BG235" s="193">
        <f t="shared" si="86"/>
        <v>0</v>
      </c>
      <c r="BH235" s="193">
        <f t="shared" si="87"/>
        <v>0</v>
      </c>
      <c r="BI235" s="193">
        <f t="shared" si="88"/>
        <v>0</v>
      </c>
      <c r="BJ235" s="20" t="s">
        <v>82</v>
      </c>
      <c r="BK235" s="193">
        <f t="shared" si="89"/>
        <v>0</v>
      </c>
      <c r="BL235" s="20" t="s">
        <v>283</v>
      </c>
      <c r="BM235" s="192" t="s">
        <v>2221</v>
      </c>
    </row>
    <row r="236" spans="1:65" s="2" customFormat="1" ht="16.5" customHeight="1">
      <c r="A236" s="37"/>
      <c r="B236" s="38"/>
      <c r="C236" s="181" t="s">
        <v>1502</v>
      </c>
      <c r="D236" s="181" t="s">
        <v>199</v>
      </c>
      <c r="E236" s="182" t="s">
        <v>5699</v>
      </c>
      <c r="F236" s="183" t="s">
        <v>5700</v>
      </c>
      <c r="G236" s="184" t="s">
        <v>1590</v>
      </c>
      <c r="H236" s="185">
        <v>1</v>
      </c>
      <c r="I236" s="186"/>
      <c r="J236" s="187">
        <f t="shared" si="80"/>
        <v>0</v>
      </c>
      <c r="K236" s="183" t="s">
        <v>28</v>
      </c>
      <c r="L236" s="42"/>
      <c r="M236" s="188" t="s">
        <v>28</v>
      </c>
      <c r="N236" s="189" t="s">
        <v>45</v>
      </c>
      <c r="O236" s="67"/>
      <c r="P236" s="190">
        <f t="shared" si="81"/>
        <v>0</v>
      </c>
      <c r="Q236" s="190">
        <v>0</v>
      </c>
      <c r="R236" s="190">
        <f t="shared" si="82"/>
        <v>0</v>
      </c>
      <c r="S236" s="190">
        <v>0</v>
      </c>
      <c r="T236" s="191">
        <f t="shared" si="83"/>
        <v>0</v>
      </c>
      <c r="U236" s="37"/>
      <c r="V236" s="37"/>
      <c r="W236" s="37"/>
      <c r="X236" s="37"/>
      <c r="Y236" s="37"/>
      <c r="Z236" s="37"/>
      <c r="AA236" s="37"/>
      <c r="AB236" s="37"/>
      <c r="AC236" s="37"/>
      <c r="AD236" s="37"/>
      <c r="AE236" s="37"/>
      <c r="AR236" s="192" t="s">
        <v>283</v>
      </c>
      <c r="AT236" s="192" t="s">
        <v>199</v>
      </c>
      <c r="AU236" s="192" t="s">
        <v>84</v>
      </c>
      <c r="AY236" s="20" t="s">
        <v>197</v>
      </c>
      <c r="BE236" s="193">
        <f t="shared" si="84"/>
        <v>0</v>
      </c>
      <c r="BF236" s="193">
        <f t="shared" si="85"/>
        <v>0</v>
      </c>
      <c r="BG236" s="193">
        <f t="shared" si="86"/>
        <v>0</v>
      </c>
      <c r="BH236" s="193">
        <f t="shared" si="87"/>
        <v>0</v>
      </c>
      <c r="BI236" s="193">
        <f t="shared" si="88"/>
        <v>0</v>
      </c>
      <c r="BJ236" s="20" t="s">
        <v>82</v>
      </c>
      <c r="BK236" s="193">
        <f t="shared" si="89"/>
        <v>0</v>
      </c>
      <c r="BL236" s="20" t="s">
        <v>283</v>
      </c>
      <c r="BM236" s="192" t="s">
        <v>2232</v>
      </c>
    </row>
    <row r="237" spans="1:65" s="2" customFormat="1" ht="16.5" customHeight="1">
      <c r="A237" s="37"/>
      <c r="B237" s="38"/>
      <c r="C237" s="181" t="s">
        <v>1509</v>
      </c>
      <c r="D237" s="181" t="s">
        <v>199</v>
      </c>
      <c r="E237" s="182" t="s">
        <v>5701</v>
      </c>
      <c r="F237" s="183" t="s">
        <v>5702</v>
      </c>
      <c r="G237" s="184" t="s">
        <v>428</v>
      </c>
      <c r="H237" s="185">
        <v>5</v>
      </c>
      <c r="I237" s="186"/>
      <c r="J237" s="187">
        <f t="shared" si="80"/>
        <v>0</v>
      </c>
      <c r="K237" s="183" t="s">
        <v>28</v>
      </c>
      <c r="L237" s="42"/>
      <c r="M237" s="188" t="s">
        <v>28</v>
      </c>
      <c r="N237" s="189" t="s">
        <v>45</v>
      </c>
      <c r="O237" s="67"/>
      <c r="P237" s="190">
        <f t="shared" si="81"/>
        <v>0</v>
      </c>
      <c r="Q237" s="190">
        <v>0</v>
      </c>
      <c r="R237" s="190">
        <f t="shared" si="82"/>
        <v>0</v>
      </c>
      <c r="S237" s="190">
        <v>0</v>
      </c>
      <c r="T237" s="191">
        <f t="shared" si="83"/>
        <v>0</v>
      </c>
      <c r="U237" s="37"/>
      <c r="V237" s="37"/>
      <c r="W237" s="37"/>
      <c r="X237" s="37"/>
      <c r="Y237" s="37"/>
      <c r="Z237" s="37"/>
      <c r="AA237" s="37"/>
      <c r="AB237" s="37"/>
      <c r="AC237" s="37"/>
      <c r="AD237" s="37"/>
      <c r="AE237" s="37"/>
      <c r="AR237" s="192" t="s">
        <v>283</v>
      </c>
      <c r="AT237" s="192" t="s">
        <v>199</v>
      </c>
      <c r="AU237" s="192" t="s">
        <v>84</v>
      </c>
      <c r="AY237" s="20" t="s">
        <v>197</v>
      </c>
      <c r="BE237" s="193">
        <f t="shared" si="84"/>
        <v>0</v>
      </c>
      <c r="BF237" s="193">
        <f t="shared" si="85"/>
        <v>0</v>
      </c>
      <c r="BG237" s="193">
        <f t="shared" si="86"/>
        <v>0</v>
      </c>
      <c r="BH237" s="193">
        <f t="shared" si="87"/>
        <v>0</v>
      </c>
      <c r="BI237" s="193">
        <f t="shared" si="88"/>
        <v>0</v>
      </c>
      <c r="BJ237" s="20" t="s">
        <v>82</v>
      </c>
      <c r="BK237" s="193">
        <f t="shared" si="89"/>
        <v>0</v>
      </c>
      <c r="BL237" s="20" t="s">
        <v>283</v>
      </c>
      <c r="BM237" s="192" t="s">
        <v>2245</v>
      </c>
    </row>
    <row r="238" spans="1:65" s="2" customFormat="1" ht="16.5" customHeight="1">
      <c r="A238" s="37"/>
      <c r="B238" s="38"/>
      <c r="C238" s="181" t="s">
        <v>1519</v>
      </c>
      <c r="D238" s="181" t="s">
        <v>199</v>
      </c>
      <c r="E238" s="182" t="s">
        <v>5703</v>
      </c>
      <c r="F238" s="183" t="s">
        <v>5704</v>
      </c>
      <c r="G238" s="184" t="s">
        <v>1590</v>
      </c>
      <c r="H238" s="185">
        <v>1</v>
      </c>
      <c r="I238" s="186"/>
      <c r="J238" s="187">
        <f t="shared" si="80"/>
        <v>0</v>
      </c>
      <c r="K238" s="183" t="s">
        <v>28</v>
      </c>
      <c r="L238" s="42"/>
      <c r="M238" s="188" t="s">
        <v>28</v>
      </c>
      <c r="N238" s="189" t="s">
        <v>45</v>
      </c>
      <c r="O238" s="67"/>
      <c r="P238" s="190">
        <f t="shared" si="81"/>
        <v>0</v>
      </c>
      <c r="Q238" s="190">
        <v>0</v>
      </c>
      <c r="R238" s="190">
        <f t="shared" si="82"/>
        <v>0</v>
      </c>
      <c r="S238" s="190">
        <v>0</v>
      </c>
      <c r="T238" s="191">
        <f t="shared" si="83"/>
        <v>0</v>
      </c>
      <c r="U238" s="37"/>
      <c r="V238" s="37"/>
      <c r="W238" s="37"/>
      <c r="X238" s="37"/>
      <c r="Y238" s="37"/>
      <c r="Z238" s="37"/>
      <c r="AA238" s="37"/>
      <c r="AB238" s="37"/>
      <c r="AC238" s="37"/>
      <c r="AD238" s="37"/>
      <c r="AE238" s="37"/>
      <c r="AR238" s="192" t="s">
        <v>283</v>
      </c>
      <c r="AT238" s="192" t="s">
        <v>199</v>
      </c>
      <c r="AU238" s="192" t="s">
        <v>84</v>
      </c>
      <c r="AY238" s="20" t="s">
        <v>197</v>
      </c>
      <c r="BE238" s="193">
        <f t="shared" si="84"/>
        <v>0</v>
      </c>
      <c r="BF238" s="193">
        <f t="shared" si="85"/>
        <v>0</v>
      </c>
      <c r="BG238" s="193">
        <f t="shared" si="86"/>
        <v>0</v>
      </c>
      <c r="BH238" s="193">
        <f t="shared" si="87"/>
        <v>0</v>
      </c>
      <c r="BI238" s="193">
        <f t="shared" si="88"/>
        <v>0</v>
      </c>
      <c r="BJ238" s="20" t="s">
        <v>82</v>
      </c>
      <c r="BK238" s="193">
        <f t="shared" si="89"/>
        <v>0</v>
      </c>
      <c r="BL238" s="20" t="s">
        <v>283</v>
      </c>
      <c r="BM238" s="192" t="s">
        <v>2257</v>
      </c>
    </row>
    <row r="239" spans="1:65" s="12" customFormat="1" ht="25.9" customHeight="1">
      <c r="B239" s="165"/>
      <c r="C239" s="166"/>
      <c r="D239" s="167" t="s">
        <v>73</v>
      </c>
      <c r="E239" s="168" t="s">
        <v>5705</v>
      </c>
      <c r="F239" s="168" t="s">
        <v>5706</v>
      </c>
      <c r="G239" s="166"/>
      <c r="H239" s="166"/>
      <c r="I239" s="169"/>
      <c r="J239" s="170">
        <f>BK239</f>
        <v>0</v>
      </c>
      <c r="K239" s="166"/>
      <c r="L239" s="171"/>
      <c r="M239" s="172"/>
      <c r="N239" s="173"/>
      <c r="O239" s="173"/>
      <c r="P239" s="174">
        <f>P240</f>
        <v>0</v>
      </c>
      <c r="Q239" s="173"/>
      <c r="R239" s="174">
        <f>R240</f>
        <v>0</v>
      </c>
      <c r="S239" s="173"/>
      <c r="T239" s="175">
        <f>T240</f>
        <v>0</v>
      </c>
      <c r="AR239" s="176" t="s">
        <v>82</v>
      </c>
      <c r="AT239" s="177" t="s">
        <v>73</v>
      </c>
      <c r="AU239" s="177" t="s">
        <v>74</v>
      </c>
      <c r="AY239" s="176" t="s">
        <v>197</v>
      </c>
      <c r="BK239" s="178">
        <f>BK240</f>
        <v>0</v>
      </c>
    </row>
    <row r="240" spans="1:65" s="2" customFormat="1" ht="16.5" customHeight="1">
      <c r="A240" s="37"/>
      <c r="B240" s="38"/>
      <c r="C240" s="181" t="s">
        <v>1522</v>
      </c>
      <c r="D240" s="181" t="s">
        <v>199</v>
      </c>
      <c r="E240" s="182" t="s">
        <v>5707</v>
      </c>
      <c r="F240" s="183" t="s">
        <v>5708</v>
      </c>
      <c r="G240" s="184" t="s">
        <v>1590</v>
      </c>
      <c r="H240" s="185">
        <v>1</v>
      </c>
      <c r="I240" s="186"/>
      <c r="J240" s="187">
        <f>ROUND(I240*H240,2)</f>
        <v>0</v>
      </c>
      <c r="K240" s="183" t="s">
        <v>28</v>
      </c>
      <c r="L240" s="42"/>
      <c r="M240" s="266" t="s">
        <v>28</v>
      </c>
      <c r="N240" s="267" t="s">
        <v>45</v>
      </c>
      <c r="O240" s="264"/>
      <c r="P240" s="268">
        <f>O240*H240</f>
        <v>0</v>
      </c>
      <c r="Q240" s="268">
        <v>0</v>
      </c>
      <c r="R240" s="268">
        <f>Q240*H240</f>
        <v>0</v>
      </c>
      <c r="S240" s="268">
        <v>0</v>
      </c>
      <c r="T240" s="269">
        <f>S240*H240</f>
        <v>0</v>
      </c>
      <c r="U240" s="37"/>
      <c r="V240" s="37"/>
      <c r="W240" s="37"/>
      <c r="X240" s="37"/>
      <c r="Y240" s="37"/>
      <c r="Z240" s="37"/>
      <c r="AA240" s="37"/>
      <c r="AB240" s="37"/>
      <c r="AC240" s="37"/>
      <c r="AD240" s="37"/>
      <c r="AE240" s="37"/>
      <c r="AR240" s="192" t="s">
        <v>283</v>
      </c>
      <c r="AT240" s="192" t="s">
        <v>199</v>
      </c>
      <c r="AU240" s="192" t="s">
        <v>82</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283</v>
      </c>
      <c r="BM240" s="192" t="s">
        <v>2267</v>
      </c>
    </row>
    <row r="241" spans="1:31" s="2" customFormat="1" ht="6.95" customHeight="1">
      <c r="A241" s="37"/>
      <c r="B241" s="50"/>
      <c r="C241" s="51"/>
      <c r="D241" s="51"/>
      <c r="E241" s="51"/>
      <c r="F241" s="51"/>
      <c r="G241" s="51"/>
      <c r="H241" s="51"/>
      <c r="I241" s="51"/>
      <c r="J241" s="51"/>
      <c r="K241" s="51"/>
      <c r="L241" s="42"/>
      <c r="M241" s="37"/>
      <c r="O241" s="37"/>
      <c r="P241" s="37"/>
      <c r="Q241" s="37"/>
      <c r="R241" s="37"/>
      <c r="S241" s="37"/>
      <c r="T241" s="37"/>
      <c r="U241" s="37"/>
      <c r="V241" s="37"/>
      <c r="W241" s="37"/>
      <c r="X241" s="37"/>
      <c r="Y241" s="37"/>
      <c r="Z241" s="37"/>
      <c r="AA241" s="37"/>
      <c r="AB241" s="37"/>
      <c r="AC241" s="37"/>
      <c r="AD241" s="37"/>
      <c r="AE241" s="37"/>
    </row>
  </sheetData>
  <sheetProtection algorithmName="SHA-512" hashValue="mIxdkkNWDlKwC63pCYumCMm9xfF+VPN85z3C/nz4lV7xZmz8J7iByR2fYOu/LDkiNtzDo5Ix/+eNRGK9m4XMXw==" saltValue="Wj6WMNJCnjxB+j0Qi/VhdjJUxoXgdpCqsVyON7zgRMkeTLKMIMdjgYvz3aebhImLyYtlRoX9YflFveFfUfhm7A==" spinCount="100000" sheet="1" objects="1" scenarios="1" formatColumns="0" formatRows="0" autoFilter="0"/>
  <autoFilter ref="C103:K240" xr:uid="{00000000-0009-0000-0000-000008000000}"/>
  <mergeCells count="12">
    <mergeCell ref="E96:H96"/>
    <mergeCell ref="L2:V2"/>
    <mergeCell ref="E50:H50"/>
    <mergeCell ref="E52:H52"/>
    <mergeCell ref="E54:H54"/>
    <mergeCell ref="E92:H92"/>
    <mergeCell ref="E94:H9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59</vt:i4>
      </vt:variant>
    </vt:vector>
  </HeadingPairs>
  <TitlesOfParts>
    <vt:vector size="89" baseType="lpstr">
      <vt:lpstr>Rekapitulace stavby</vt:lpstr>
      <vt:lpstr>SO 01 - Příprava území</vt:lpstr>
      <vt:lpstr>D.1.1, D1.2 - Tělocvična ...</vt:lpstr>
      <vt:lpstr>D.1.1.2 - Interiér</vt:lpstr>
      <vt:lpstr>D.1.4.1 - Elektroinstalac...</vt:lpstr>
      <vt:lpstr>D.1.4.2 - Elektroinstalac...</vt:lpstr>
      <vt:lpstr>D.1.4.3 - Měření a regulace</vt:lpstr>
      <vt:lpstr>D.1.4.4 - Vzduchotechnika</vt:lpstr>
      <vt:lpstr>D.1.4.5 - Vytápění</vt:lpstr>
      <vt:lpstr>D.1.4.6 - Zdravotechnika</vt:lpstr>
      <vt:lpstr>D.1.4.9 - Prostorová akus...</vt:lpstr>
      <vt:lpstr>D.1.1, D.1.2 - Spojovací ...</vt:lpstr>
      <vt:lpstr>D.1.4.1 - Elektroinstalac..._01</vt:lpstr>
      <vt:lpstr>D.1.1, D.1.2 - Blok E - A...</vt:lpstr>
      <vt:lpstr>D.1.4.1 - Elektroinstalac..._02</vt:lpstr>
      <vt:lpstr>D.1.4.6 - Zdravotechnika_01</vt:lpstr>
      <vt:lpstr>SO 05 - Komunikační a zpe...</vt:lpstr>
      <vt:lpstr>SO 06 - Veřejné osvětlení</vt:lpstr>
      <vt:lpstr>SO 07 - Areálové rozvody NN</vt:lpstr>
      <vt:lpstr>SO 08 - Oplocení</vt:lpstr>
      <vt:lpstr>SO 09 - Zeleň a sadové úp...</vt:lpstr>
      <vt:lpstr>IO 01 - Přípojka jednotné...</vt:lpstr>
      <vt:lpstr>IO 02 - Areálová splaškov...</vt:lpstr>
      <vt:lpstr>IO 03 - Areálová dešťová ...</vt:lpstr>
      <vt:lpstr>1 - Odbočka pro SO 02 Těl...</vt:lpstr>
      <vt:lpstr>2 - Oprava stávající příp...</vt:lpstr>
      <vt:lpstr>3 - Stavební úpravy vodom...</vt:lpstr>
      <vt:lpstr>VRN - Vedlejší rozpočtové...</vt:lpstr>
      <vt:lpstr>Seznam figur</vt:lpstr>
      <vt:lpstr>Pokyny pro vyplnění</vt:lpstr>
      <vt:lpstr>'1 - Odbočka pro SO 02 Těl...'!Názvy_tisku</vt:lpstr>
      <vt:lpstr>'2 - Oprava stávající příp...'!Názvy_tisku</vt:lpstr>
      <vt:lpstr>'3 - Stavební úpravy vodom...'!Názvy_tisku</vt:lpstr>
      <vt:lpstr>'D.1.1, D.1.2 - Blok E - A...'!Názvy_tisku</vt:lpstr>
      <vt:lpstr>'D.1.1, D.1.2 - Spojovací ...'!Názvy_tisku</vt:lpstr>
      <vt:lpstr>'D.1.1, D1.2 - Tělocvična ...'!Názvy_tisku</vt:lpstr>
      <vt:lpstr>'D.1.1.2 - Interiér'!Názvy_tisku</vt:lpstr>
      <vt:lpstr>'D.1.4.1 - Elektroinstalac...'!Názvy_tisku</vt:lpstr>
      <vt:lpstr>'D.1.4.1 - Elektroinstalac..._01'!Názvy_tisku</vt:lpstr>
      <vt:lpstr>'D.1.4.1 - Elektroinstalac..._02'!Názvy_tisku</vt:lpstr>
      <vt:lpstr>'D.1.4.2 - Elektroinstalac...'!Názvy_tisku</vt:lpstr>
      <vt:lpstr>'D.1.4.3 - Měření a regulace'!Názvy_tisku</vt:lpstr>
      <vt:lpstr>'D.1.4.4 - Vzduchotechnika'!Názvy_tisku</vt:lpstr>
      <vt:lpstr>'D.1.4.5 - Vytápění'!Názvy_tisku</vt:lpstr>
      <vt:lpstr>'D.1.4.6 - Zdravotechnika'!Názvy_tisku</vt:lpstr>
      <vt:lpstr>'D.1.4.6 - Zdravotechnika_01'!Názvy_tisku</vt:lpstr>
      <vt:lpstr>'D.1.4.9 - Prostorová akus...'!Názvy_tisku</vt:lpstr>
      <vt:lpstr>'IO 01 - Přípojka jednotné...'!Názvy_tisku</vt:lpstr>
      <vt:lpstr>'IO 02 - Areálová splaškov...'!Názvy_tisku</vt:lpstr>
      <vt:lpstr>'IO 03 - Areálová dešťová ...'!Názvy_tisku</vt:lpstr>
      <vt:lpstr>'Rekapitulace stavby'!Názvy_tisku</vt:lpstr>
      <vt:lpstr>'Seznam figur'!Názvy_tisku</vt:lpstr>
      <vt:lpstr>'SO 01 - Příprava území'!Názvy_tisku</vt:lpstr>
      <vt:lpstr>'SO 05 - Komunikační a zpe...'!Názvy_tisku</vt:lpstr>
      <vt:lpstr>'SO 06 - Veřejné osvětlení'!Názvy_tisku</vt:lpstr>
      <vt:lpstr>'SO 07 - Areálové rozvody NN'!Názvy_tisku</vt:lpstr>
      <vt:lpstr>'SO 08 - Oplocení'!Názvy_tisku</vt:lpstr>
      <vt:lpstr>'SO 09 - Zeleň a sadové úp...'!Názvy_tisku</vt:lpstr>
      <vt:lpstr>'VRN - Vedlejší rozpočtové...'!Názvy_tisku</vt:lpstr>
      <vt:lpstr>'1 - Odbočka pro SO 02 Těl...'!Oblast_tisku</vt:lpstr>
      <vt:lpstr>'2 - Oprava stávající příp...'!Oblast_tisku</vt:lpstr>
      <vt:lpstr>'3 - Stavební úpravy vodom...'!Oblast_tisku</vt:lpstr>
      <vt:lpstr>'D.1.1, D.1.2 - Blok E - A...'!Oblast_tisku</vt:lpstr>
      <vt:lpstr>'D.1.1, D.1.2 - Spojovací ...'!Oblast_tisku</vt:lpstr>
      <vt:lpstr>'D.1.1, D1.2 - Tělocvična ...'!Oblast_tisku</vt:lpstr>
      <vt:lpstr>'D.1.1.2 - Interiér'!Oblast_tisku</vt:lpstr>
      <vt:lpstr>'D.1.4.1 - Elektroinstalac...'!Oblast_tisku</vt:lpstr>
      <vt:lpstr>'D.1.4.1 - Elektroinstalac..._01'!Oblast_tisku</vt:lpstr>
      <vt:lpstr>'D.1.4.1 - Elektroinstalac..._02'!Oblast_tisku</vt:lpstr>
      <vt:lpstr>'D.1.4.2 - Elektroinstalac...'!Oblast_tisku</vt:lpstr>
      <vt:lpstr>'D.1.4.3 - Měření a regulace'!Oblast_tisku</vt:lpstr>
      <vt:lpstr>'D.1.4.4 - Vzduchotechnika'!Oblast_tisku</vt:lpstr>
      <vt:lpstr>'D.1.4.5 - Vytápění'!Oblast_tisku</vt:lpstr>
      <vt:lpstr>'D.1.4.6 - Zdravotechnika'!Oblast_tisku</vt:lpstr>
      <vt:lpstr>'D.1.4.6 - Zdravotechnika_01'!Oblast_tisku</vt:lpstr>
      <vt:lpstr>'D.1.4.9 - Prostorová akus...'!Oblast_tisku</vt:lpstr>
      <vt:lpstr>'IO 01 - Přípojka jednotné...'!Oblast_tisku</vt:lpstr>
      <vt:lpstr>'IO 02 - Areálová splaškov...'!Oblast_tisku</vt:lpstr>
      <vt:lpstr>'IO 03 - Areálová dešťová ...'!Oblast_tisku</vt:lpstr>
      <vt:lpstr>'Pokyny pro vyplnění'!Oblast_tisku</vt:lpstr>
      <vt:lpstr>'Rekapitulace stavby'!Oblast_tisku</vt:lpstr>
      <vt:lpstr>'Seznam figur'!Oblast_tisku</vt:lpstr>
      <vt:lpstr>'SO 01 - Příprava území'!Oblast_tisku</vt:lpstr>
      <vt:lpstr>'SO 05 - Komunikační a zpe...'!Oblast_tisku</vt:lpstr>
      <vt:lpstr>'SO 06 - Veřejné osvětlení'!Oblast_tisku</vt:lpstr>
      <vt:lpstr>'SO 07 - Areálové rozvody NN'!Oblast_tisku</vt:lpstr>
      <vt:lpstr>'SO 08 - Oplocení'!Oblast_tisku</vt:lpstr>
      <vt:lpstr>'SO 09 - Zeleň a sadové úp...'!Oblast_tisku</vt:lpstr>
      <vt:lpstr>'VRN - Vedlejší rozpočtové...'!Oblast_tisku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ALENA-PCLE\Petr</dc:creator>
  <cp:lastModifiedBy>Ing. Tomáš Večeřa</cp:lastModifiedBy>
  <dcterms:created xsi:type="dcterms:W3CDTF">2025-03-19T09:28:11Z</dcterms:created>
  <dcterms:modified xsi:type="dcterms:W3CDTF">2025-03-20T07:43:16Z</dcterms:modified>
</cp:coreProperties>
</file>